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petru\Desktop\vtes\ecdecklists\3 - WoN 3\3 - WoN 3\"/>
    </mc:Choice>
  </mc:AlternateContent>
  <xr:revisionPtr revIDLastSave="0" documentId="13_ncr:1_{8A8F2F9F-0635-4AF7-A483-CCA1316C1670}" xr6:coauthVersionLast="47" xr6:coauthVersionMax="47" xr10:uidLastSave="{00000000-0000-0000-0000-000000000000}"/>
  <bookViews>
    <workbookView xWindow="-120" yWindow="-120" windowWidth="29040" windowHeight="15840" activeTab="2" xr2:uid="{7F408248-8E6B-4CEB-B1D2-E4CDB72AD112}"/>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3" r:id="rId13"/>
    <sheet name="TPMatrix" sheetId="14" r:id="rId14"/>
  </sheets>
  <definedNames>
    <definedName name="MPlayerNo">Methuselahs!$A$7:$A$202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2" l="1"/>
  <c r="A1" i="11"/>
  <c r="A1" i="10"/>
  <c r="A1" i="9"/>
  <c r="W206" i="8"/>
  <c r="W205" i="8"/>
  <c r="W204" i="8"/>
  <c r="W203" i="8"/>
  <c r="W202" i="8"/>
  <c r="W201" i="8"/>
  <c r="W200" i="8"/>
  <c r="W199" i="8"/>
  <c r="W198" i="8"/>
  <c r="W197" i="8"/>
  <c r="W196" i="8"/>
  <c r="W195" i="8"/>
  <c r="W194" i="8"/>
  <c r="W193" i="8"/>
  <c r="W192" i="8"/>
  <c r="W191" i="8"/>
  <c r="W190" i="8"/>
  <c r="W189" i="8"/>
  <c r="W188" i="8"/>
  <c r="W187" i="8"/>
  <c r="W186" i="8"/>
  <c r="W185" i="8"/>
  <c r="W184" i="8"/>
  <c r="W183" i="8"/>
  <c r="W182" i="8"/>
  <c r="W181" i="8"/>
  <c r="W180" i="8"/>
  <c r="W179" i="8"/>
  <c r="W178" i="8"/>
  <c r="W177" i="8"/>
  <c r="W176" i="8"/>
  <c r="W175" i="8"/>
  <c r="W174" i="8"/>
  <c r="W173" i="8"/>
  <c r="W172" i="8"/>
  <c r="W171" i="8"/>
  <c r="W170" i="8"/>
  <c r="W169" i="8"/>
  <c r="W168" i="8"/>
  <c r="W167" i="8"/>
  <c r="W166" i="8"/>
  <c r="W165" i="8"/>
  <c r="W164" i="8"/>
  <c r="W163" i="8"/>
  <c r="W162" i="8"/>
  <c r="W161" i="8"/>
  <c r="W160" i="8"/>
  <c r="W159" i="8"/>
  <c r="W158" i="8"/>
  <c r="W157" i="8"/>
  <c r="W156" i="8"/>
  <c r="W155" i="8"/>
  <c r="W154" i="8"/>
  <c r="W153" i="8"/>
  <c r="W152" i="8"/>
  <c r="W151" i="8"/>
  <c r="W150" i="8"/>
  <c r="W149" i="8"/>
  <c r="W148" i="8"/>
  <c r="W147" i="8"/>
  <c r="W146" i="8"/>
  <c r="W145" i="8"/>
  <c r="W144" i="8"/>
  <c r="W143" i="8"/>
  <c r="W142" i="8"/>
  <c r="W141" i="8"/>
  <c r="W140" i="8"/>
  <c r="W139" i="8"/>
  <c r="W138" i="8"/>
  <c r="W137" i="8"/>
  <c r="W136" i="8"/>
  <c r="W135" i="8"/>
  <c r="W134" i="8"/>
  <c r="W133" i="8"/>
  <c r="W132" i="8"/>
  <c r="W131" i="8"/>
  <c r="W130" i="8"/>
  <c r="W129" i="8"/>
  <c r="W128" i="8"/>
  <c r="W127" i="8"/>
  <c r="W126" i="8"/>
  <c r="W125" i="8"/>
  <c r="W124" i="8"/>
  <c r="W123" i="8"/>
  <c r="W122" i="8"/>
  <c r="W121" i="8"/>
  <c r="W120" i="8"/>
  <c r="W119" i="8"/>
  <c r="W118" i="8"/>
  <c r="W117" i="8"/>
  <c r="W116" i="8"/>
  <c r="W115" i="8"/>
  <c r="W114" i="8"/>
  <c r="W113" i="8"/>
  <c r="W112" i="8"/>
  <c r="W111" i="8"/>
  <c r="W110" i="8"/>
  <c r="W109" i="8"/>
  <c r="W108" i="8"/>
  <c r="W107" i="8"/>
  <c r="W106" i="8"/>
  <c r="W105" i="8"/>
  <c r="W104" i="8"/>
  <c r="W103" i="8"/>
  <c r="W102" i="8"/>
  <c r="W101" i="8"/>
  <c r="W100" i="8"/>
  <c r="W99" i="8"/>
  <c r="W98" i="8"/>
  <c r="W97" i="8"/>
  <c r="W96" i="8"/>
  <c r="W95" i="8"/>
  <c r="W94" i="8"/>
  <c r="W93" i="8"/>
  <c r="W92" i="8"/>
  <c r="W91" i="8"/>
  <c r="W90" i="8"/>
  <c r="W89" i="8"/>
  <c r="W88" i="8"/>
  <c r="W87" i="8"/>
  <c r="W86" i="8"/>
  <c r="W85" i="8"/>
  <c r="W84" i="8"/>
  <c r="W83" i="8"/>
  <c r="W82" i="8"/>
  <c r="W81" i="8"/>
  <c r="W80" i="8"/>
  <c r="W79" i="8"/>
  <c r="W78" i="8"/>
  <c r="W77" i="8"/>
  <c r="W76" i="8"/>
  <c r="W75" i="8"/>
  <c r="W74" i="8"/>
  <c r="W73" i="8"/>
  <c r="W72" i="8"/>
  <c r="W71" i="8"/>
  <c r="W70" i="8"/>
  <c r="W69" i="8"/>
  <c r="W68" i="8"/>
  <c r="W67" i="8"/>
  <c r="W66" i="8"/>
  <c r="W65" i="8"/>
  <c r="W64" i="8"/>
  <c r="W63" i="8"/>
  <c r="W62" i="8"/>
  <c r="W61" i="8"/>
  <c r="W60" i="8"/>
  <c r="W59" i="8"/>
  <c r="W58" i="8"/>
  <c r="W57" i="8"/>
  <c r="W56" i="8"/>
  <c r="W55" i="8"/>
  <c r="W54" i="8"/>
  <c r="W53" i="8"/>
  <c r="W52" i="8"/>
  <c r="W51" i="8"/>
  <c r="W50" i="8"/>
  <c r="W49" i="8"/>
  <c r="W48" i="8"/>
  <c r="W47" i="8"/>
  <c r="W46" i="8"/>
  <c r="W45" i="8"/>
  <c r="W44" i="8"/>
  <c r="W43" i="8"/>
  <c r="W42" i="8"/>
  <c r="W41" i="8"/>
  <c r="W40" i="8"/>
  <c r="W39" i="8"/>
  <c r="W38" i="8"/>
  <c r="W37" i="8"/>
  <c r="W36" i="8"/>
  <c r="W35" i="8"/>
  <c r="W34" i="8"/>
  <c r="W33" i="8"/>
  <c r="W32" i="8"/>
  <c r="W31" i="8"/>
  <c r="W30" i="8"/>
  <c r="W29" i="8"/>
  <c r="W28" i="8"/>
  <c r="W27" i="8"/>
  <c r="W26" i="8"/>
  <c r="W25" i="8"/>
  <c r="W24" i="8"/>
  <c r="W23" i="8"/>
  <c r="W22" i="8"/>
  <c r="W21" i="8"/>
  <c r="W20" i="8"/>
  <c r="W19" i="8"/>
  <c r="C18" i="8"/>
  <c r="B18" i="8"/>
  <c r="C17" i="8"/>
  <c r="B17" i="8"/>
  <c r="C16" i="8"/>
  <c r="B16" i="8"/>
  <c r="C15" i="8"/>
  <c r="B15" i="8"/>
  <c r="C14" i="8"/>
  <c r="B14" i="8"/>
  <c r="A1" i="8"/>
  <c r="A206" i="7"/>
  <c r="S206" i="7" s="1"/>
  <c r="A205" i="7"/>
  <c r="S205" i="7" s="1"/>
  <c r="A204" i="7"/>
  <c r="H204" i="7" s="1"/>
  <c r="A203" i="7"/>
  <c r="H203" i="7" s="1"/>
  <c r="A202" i="7"/>
  <c r="A201" i="7"/>
  <c r="Z201" i="7" s="1"/>
  <c r="A200" i="7"/>
  <c r="A199" i="7"/>
  <c r="H199" i="7" s="1"/>
  <c r="A198" i="7"/>
  <c r="S198" i="7" s="1"/>
  <c r="A197" i="7"/>
  <c r="D197" i="7" s="1"/>
  <c r="A196" i="7"/>
  <c r="G196" i="7" s="1"/>
  <c r="A195" i="7"/>
  <c r="D195" i="7" s="1"/>
  <c r="A194" i="7"/>
  <c r="Z194" i="7" s="1"/>
  <c r="A193" i="7"/>
  <c r="D193" i="7" s="1"/>
  <c r="A192" i="7"/>
  <c r="A191" i="7"/>
  <c r="Z191" i="7" s="1"/>
  <c r="A190" i="7"/>
  <c r="Z190" i="7" s="1"/>
  <c r="A189" i="7"/>
  <c r="H189" i="7" s="1"/>
  <c r="A188" i="7"/>
  <c r="H188" i="7" s="1"/>
  <c r="A187" i="7"/>
  <c r="I187" i="7" s="1"/>
  <c r="A186" i="7"/>
  <c r="I186" i="7" s="1"/>
  <c r="AA186" i="7" s="1"/>
  <c r="A185" i="7"/>
  <c r="I185" i="7" s="1"/>
  <c r="A184" i="7"/>
  <c r="D184" i="7" s="1"/>
  <c r="A183" i="7"/>
  <c r="H183" i="7" s="1"/>
  <c r="A182" i="7"/>
  <c r="A181" i="7"/>
  <c r="I181" i="7" s="1"/>
  <c r="A180" i="7"/>
  <c r="D180" i="7" s="1"/>
  <c r="A179" i="7"/>
  <c r="G179" i="7" s="1"/>
  <c r="A178" i="7"/>
  <c r="D178" i="7" s="1"/>
  <c r="A177" i="7"/>
  <c r="Z177" i="7" s="1"/>
  <c r="A176" i="7"/>
  <c r="A175" i="7"/>
  <c r="G175" i="7" s="1"/>
  <c r="A174" i="7"/>
  <c r="B174" i="7" s="1"/>
  <c r="A173" i="7"/>
  <c r="Y173" i="7" s="1"/>
  <c r="A172" i="7"/>
  <c r="C172" i="7" s="1"/>
  <c r="A171" i="7"/>
  <c r="H171" i="7" s="1"/>
  <c r="A170" i="7"/>
  <c r="C170" i="7" s="1"/>
  <c r="A169" i="7"/>
  <c r="Y169" i="7" s="1"/>
  <c r="A168" i="7"/>
  <c r="A167" i="7"/>
  <c r="H167" i="7" s="1"/>
  <c r="A166" i="7"/>
  <c r="A165" i="7"/>
  <c r="C165" i="7" s="1"/>
  <c r="A164" i="7"/>
  <c r="C164" i="7" s="1"/>
  <c r="A163" i="7"/>
  <c r="H163" i="7" s="1"/>
  <c r="A162" i="7"/>
  <c r="G162" i="7" s="1"/>
  <c r="A161" i="7"/>
  <c r="X161" i="7" s="1"/>
  <c r="A160" i="7"/>
  <c r="A159" i="7"/>
  <c r="Z159" i="7" s="1"/>
  <c r="A158" i="7"/>
  <c r="Z158" i="7" s="1"/>
  <c r="A157" i="7"/>
  <c r="H157" i="7" s="1"/>
  <c r="A156" i="7"/>
  <c r="H156" i="7" s="1"/>
  <c r="A155" i="7"/>
  <c r="G155" i="7" s="1"/>
  <c r="A154" i="7"/>
  <c r="Z154" i="7" s="1"/>
  <c r="A153" i="7"/>
  <c r="Y153" i="7" s="1"/>
  <c r="A152" i="7"/>
  <c r="S152" i="7" s="1"/>
  <c r="A151" i="7"/>
  <c r="S151" i="7" s="1"/>
  <c r="A150" i="7"/>
  <c r="Z150" i="7" s="1"/>
  <c r="A149" i="7"/>
  <c r="H149" i="7" s="1"/>
  <c r="A148" i="7"/>
  <c r="H148" i="7" s="1"/>
  <c r="A147" i="7"/>
  <c r="S147" i="7" s="1"/>
  <c r="A146" i="7"/>
  <c r="H146" i="7" s="1"/>
  <c r="A145" i="7"/>
  <c r="X145" i="7" s="1"/>
  <c r="A144" i="7"/>
  <c r="B144" i="7" s="1"/>
  <c r="A143" i="7"/>
  <c r="H143" i="7" s="1"/>
  <c r="A142" i="7"/>
  <c r="S142" i="7" s="1"/>
  <c r="A141" i="7"/>
  <c r="H141" i="7" s="1"/>
  <c r="A140" i="7"/>
  <c r="B140" i="7" s="1"/>
  <c r="A139" i="7"/>
  <c r="I139" i="7" s="1"/>
  <c r="A138" i="7"/>
  <c r="Y138" i="7" s="1"/>
  <c r="A137" i="7"/>
  <c r="A136" i="7"/>
  <c r="I136" i="7" s="1"/>
  <c r="AA136" i="7" s="1"/>
  <c r="A135" i="7"/>
  <c r="X135" i="7" s="1"/>
  <c r="A134" i="7"/>
  <c r="H134" i="7" s="1"/>
  <c r="A133" i="7"/>
  <c r="G133" i="7" s="1"/>
  <c r="A132" i="7"/>
  <c r="Z132" i="7" s="1"/>
  <c r="A131" i="7"/>
  <c r="H131" i="7" s="1"/>
  <c r="A130" i="7"/>
  <c r="H130" i="7" s="1"/>
  <c r="A129" i="7"/>
  <c r="X129" i="7" s="1"/>
  <c r="A128" i="7"/>
  <c r="H128" i="7" s="1"/>
  <c r="A127" i="7"/>
  <c r="A126" i="7"/>
  <c r="C126" i="7" s="1"/>
  <c r="A125" i="7"/>
  <c r="X125" i="7" s="1"/>
  <c r="A124" i="7"/>
  <c r="D124" i="7" s="1"/>
  <c r="A123" i="7"/>
  <c r="Z123" i="7" s="1"/>
  <c r="A122" i="7"/>
  <c r="Y122" i="7" s="1"/>
  <c r="A121" i="7"/>
  <c r="H121" i="7" s="1"/>
  <c r="A120" i="7"/>
  <c r="A119" i="7"/>
  <c r="Y119" i="7" s="1"/>
  <c r="A118" i="7"/>
  <c r="A117" i="7"/>
  <c r="H117" i="7" s="1"/>
  <c r="A116" i="7"/>
  <c r="D116" i="7" s="1"/>
  <c r="A115" i="7"/>
  <c r="D115" i="7" s="1"/>
  <c r="A114" i="7"/>
  <c r="Y114" i="7" s="1"/>
  <c r="A113" i="7"/>
  <c r="A112" i="7"/>
  <c r="A111" i="7"/>
  <c r="G111" i="7" s="1"/>
  <c r="A110" i="7"/>
  <c r="Z110" i="7" s="1"/>
  <c r="A109" i="7"/>
  <c r="A108" i="7"/>
  <c r="X108" i="7" s="1"/>
  <c r="A107" i="7"/>
  <c r="A106" i="7"/>
  <c r="H106" i="7" s="1"/>
  <c r="A105" i="7"/>
  <c r="A104" i="7"/>
  <c r="G104" i="7" s="1"/>
  <c r="A103" i="7"/>
  <c r="A102" i="7"/>
  <c r="H102" i="7" s="1"/>
  <c r="A101" i="7"/>
  <c r="H101" i="7" s="1"/>
  <c r="A100" i="7"/>
  <c r="A99" i="7"/>
  <c r="G99" i="7" s="1"/>
  <c r="A98" i="7"/>
  <c r="H98" i="7" s="1"/>
  <c r="A97" i="7"/>
  <c r="A96" i="7"/>
  <c r="H96" i="7" s="1"/>
  <c r="A95" i="7"/>
  <c r="D95" i="7" s="1"/>
  <c r="A94" i="7"/>
  <c r="Z94" i="7" s="1"/>
  <c r="A93" i="7"/>
  <c r="A92" i="7"/>
  <c r="G92" i="7" s="1"/>
  <c r="A91" i="7"/>
  <c r="D91" i="7" s="1"/>
  <c r="A90" i="7"/>
  <c r="X90" i="7" s="1"/>
  <c r="A89" i="7"/>
  <c r="A88" i="7"/>
  <c r="D88" i="7" s="1"/>
  <c r="A87" i="7"/>
  <c r="H87" i="7" s="1"/>
  <c r="A86" i="7"/>
  <c r="C86" i="7" s="1"/>
  <c r="A85" i="7"/>
  <c r="Z85" i="7" s="1"/>
  <c r="A84" i="7"/>
  <c r="X84" i="7" s="1"/>
  <c r="A83" i="7"/>
  <c r="H83" i="7" s="1"/>
  <c r="A82" i="7"/>
  <c r="C82" i="7" s="1"/>
  <c r="A81" i="7"/>
  <c r="H81" i="7" s="1"/>
  <c r="A80" i="7"/>
  <c r="A79" i="7"/>
  <c r="A78" i="7"/>
  <c r="Z78" i="7" s="1"/>
  <c r="A77" i="7"/>
  <c r="I77" i="7" s="1"/>
  <c r="A76" i="7"/>
  <c r="H76" i="7" s="1"/>
  <c r="A75" i="7"/>
  <c r="G75" i="7" s="1"/>
  <c r="A74" i="7"/>
  <c r="C74" i="7" s="1"/>
  <c r="A73" i="7"/>
  <c r="X73" i="7" s="1"/>
  <c r="A72" i="7"/>
  <c r="Y72" i="7" s="1"/>
  <c r="A71" i="7"/>
  <c r="K71" i="7" s="1"/>
  <c r="A70" i="7"/>
  <c r="C70" i="7" s="1"/>
  <c r="A69" i="7"/>
  <c r="B69" i="7" s="1"/>
  <c r="A68" i="7"/>
  <c r="Y68" i="7" s="1"/>
  <c r="A67" i="7"/>
  <c r="G67" i="7" s="1"/>
  <c r="A66" i="7"/>
  <c r="X66" i="7" s="1"/>
  <c r="A65" i="7"/>
  <c r="H65" i="7" s="1"/>
  <c r="A64" i="7"/>
  <c r="I64" i="7" s="1"/>
  <c r="A63" i="7"/>
  <c r="D63" i="7" s="1"/>
  <c r="A62" i="7"/>
  <c r="G62" i="7" s="1"/>
  <c r="A61" i="7"/>
  <c r="Y61" i="7" s="1"/>
  <c r="A60" i="7"/>
  <c r="D60" i="7" s="1"/>
  <c r="A59" i="7"/>
  <c r="I59" i="7" s="1"/>
  <c r="W59" i="7" s="1"/>
  <c r="A58" i="7"/>
  <c r="K58" i="7" s="1"/>
  <c r="A57" i="7"/>
  <c r="K57" i="7" s="1"/>
  <c r="A56" i="7"/>
  <c r="X56" i="7" s="1"/>
  <c r="A55" i="7"/>
  <c r="Y55" i="7" s="1"/>
  <c r="A54" i="7"/>
  <c r="Y54" i="7" s="1"/>
  <c r="A53" i="7"/>
  <c r="I53" i="7" s="1"/>
  <c r="A52" i="7"/>
  <c r="X52" i="7" s="1"/>
  <c r="A51" i="7"/>
  <c r="D51" i="7" s="1"/>
  <c r="A50" i="7"/>
  <c r="K50" i="7" s="1"/>
  <c r="A49" i="7"/>
  <c r="S49" i="7" s="1"/>
  <c r="A48" i="7"/>
  <c r="X48" i="7" s="1"/>
  <c r="A47" i="7"/>
  <c r="D47" i="7" s="1"/>
  <c r="A46" i="7"/>
  <c r="C46" i="7" s="1"/>
  <c r="A45" i="7"/>
  <c r="D45" i="7" s="1"/>
  <c r="A44" i="7"/>
  <c r="S44" i="7" s="1"/>
  <c r="A43" i="7"/>
  <c r="D43" i="7" s="1"/>
  <c r="A42" i="7"/>
  <c r="X42" i="7" s="1"/>
  <c r="A41" i="7"/>
  <c r="H41" i="7" s="1"/>
  <c r="A40" i="7"/>
  <c r="K40" i="7" s="1"/>
  <c r="A39" i="7"/>
  <c r="H39" i="7" s="1"/>
  <c r="A38" i="7"/>
  <c r="D38" i="7" s="1"/>
  <c r="A37" i="7"/>
  <c r="S37" i="7" s="1"/>
  <c r="A36" i="7"/>
  <c r="X36" i="7" s="1"/>
  <c r="A35" i="7"/>
  <c r="K35" i="7" s="1"/>
  <c r="A34" i="7"/>
  <c r="A33" i="7"/>
  <c r="S33" i="7" s="1"/>
  <c r="A32" i="7"/>
  <c r="A31" i="7"/>
  <c r="D31" i="7" s="1"/>
  <c r="A30" i="7"/>
  <c r="Z30" i="7" s="1"/>
  <c r="A29" i="7"/>
  <c r="G29" i="7" s="1"/>
  <c r="A28" i="7"/>
  <c r="I28" i="7" s="1"/>
  <c r="AA28" i="7" s="1"/>
  <c r="A27" i="7"/>
  <c r="H27" i="7" s="1"/>
  <c r="A26" i="7"/>
  <c r="D26" i="7" s="1"/>
  <c r="A25" i="7"/>
  <c r="H25" i="7" s="1"/>
  <c r="A24" i="7"/>
  <c r="A23" i="7"/>
  <c r="H23" i="7" s="1"/>
  <c r="A22" i="7"/>
  <c r="K22" i="7" s="1"/>
  <c r="A21" i="7"/>
  <c r="K21" i="7" s="1"/>
  <c r="A20" i="7"/>
  <c r="X20" i="7" s="1"/>
  <c r="A19" i="7"/>
  <c r="I19" i="7" s="1"/>
  <c r="AA19" i="7" s="1"/>
  <c r="A18" i="7"/>
  <c r="Y18" i="7" s="1"/>
  <c r="A17" i="7"/>
  <c r="S17" i="7" s="1"/>
  <c r="A16" i="7"/>
  <c r="A15" i="7"/>
  <c r="S15" i="7" s="1"/>
  <c r="A14" i="7"/>
  <c r="K14" i="7" s="1"/>
  <c r="A13" i="7"/>
  <c r="C13" i="7" s="1"/>
  <c r="A12" i="7"/>
  <c r="X12" i="7" s="1"/>
  <c r="A11" i="7"/>
  <c r="S11" i="7" s="1"/>
  <c r="A10" i="7"/>
  <c r="Z10" i="7" s="1"/>
  <c r="A9" i="7"/>
  <c r="K9" i="7" s="1"/>
  <c r="A8" i="7"/>
  <c r="B8" i="7" s="1"/>
  <c r="A7" i="7"/>
  <c r="H7" i="7" s="1"/>
  <c r="A1" i="7"/>
  <c r="A1" i="6"/>
  <c r="A1" i="5"/>
  <c r="A1" i="4"/>
  <c r="AB202" i="3"/>
  <c r="J202" i="3"/>
  <c r="I202" i="3"/>
  <c r="H202" i="3"/>
  <c r="F202" i="3"/>
  <c r="AB201" i="3"/>
  <c r="J201" i="3"/>
  <c r="I201" i="3"/>
  <c r="H201" i="3"/>
  <c r="F201" i="3"/>
  <c r="AB200" i="3"/>
  <c r="J200" i="3"/>
  <c r="I200" i="3"/>
  <c r="H200" i="3"/>
  <c r="F200" i="3"/>
  <c r="AB199" i="3"/>
  <c r="J199" i="3"/>
  <c r="I199" i="3"/>
  <c r="H199" i="3"/>
  <c r="F199" i="3"/>
  <c r="AB198" i="3"/>
  <c r="J198" i="3"/>
  <c r="I198" i="3"/>
  <c r="H198" i="3"/>
  <c r="F198" i="3"/>
  <c r="AB197" i="3"/>
  <c r="J197" i="3"/>
  <c r="I197" i="3"/>
  <c r="H197" i="3"/>
  <c r="F197" i="3"/>
  <c r="AB196" i="3"/>
  <c r="J196" i="3"/>
  <c r="I196" i="3"/>
  <c r="H196" i="3"/>
  <c r="F196" i="3"/>
  <c r="AB195" i="3"/>
  <c r="J195" i="3"/>
  <c r="I195" i="3"/>
  <c r="H195" i="3"/>
  <c r="F195" i="3"/>
  <c r="AB194" i="3"/>
  <c r="J194" i="3"/>
  <c r="I194" i="3"/>
  <c r="H194" i="3"/>
  <c r="F194" i="3"/>
  <c r="AB193" i="3"/>
  <c r="J193" i="3"/>
  <c r="I193" i="3"/>
  <c r="H193" i="3"/>
  <c r="F193" i="3"/>
  <c r="AB192" i="3"/>
  <c r="J192" i="3"/>
  <c r="I192" i="3"/>
  <c r="H192" i="3"/>
  <c r="F192" i="3"/>
  <c r="AB191" i="3"/>
  <c r="J191" i="3"/>
  <c r="I191" i="3"/>
  <c r="H191" i="3"/>
  <c r="F191" i="3"/>
  <c r="AB190" i="3"/>
  <c r="J190" i="3"/>
  <c r="I190" i="3"/>
  <c r="H190" i="3"/>
  <c r="F190" i="3"/>
  <c r="AB189" i="3"/>
  <c r="J189" i="3"/>
  <c r="I189" i="3"/>
  <c r="H189" i="3"/>
  <c r="F189" i="3"/>
  <c r="AB188" i="3"/>
  <c r="J188" i="3"/>
  <c r="I188" i="3"/>
  <c r="H188" i="3"/>
  <c r="F188" i="3"/>
  <c r="AB187" i="3"/>
  <c r="J187" i="3"/>
  <c r="I187" i="3"/>
  <c r="H187" i="3"/>
  <c r="F187" i="3"/>
  <c r="AB186" i="3"/>
  <c r="J186" i="3"/>
  <c r="I186" i="3"/>
  <c r="H186" i="3"/>
  <c r="F186" i="3"/>
  <c r="AB185" i="3"/>
  <c r="J185" i="3"/>
  <c r="I185" i="3"/>
  <c r="H185" i="3"/>
  <c r="F185" i="3"/>
  <c r="AB184" i="3"/>
  <c r="J184" i="3"/>
  <c r="I184" i="3"/>
  <c r="H184" i="3"/>
  <c r="F184" i="3"/>
  <c r="AB183" i="3"/>
  <c r="J183" i="3"/>
  <c r="I183" i="3"/>
  <c r="H183" i="3"/>
  <c r="F183" i="3"/>
  <c r="AB182" i="3"/>
  <c r="J182" i="3"/>
  <c r="I182" i="3"/>
  <c r="H182" i="3"/>
  <c r="F182" i="3"/>
  <c r="AB181" i="3"/>
  <c r="J181" i="3"/>
  <c r="I181" i="3"/>
  <c r="H181" i="3"/>
  <c r="F181" i="3"/>
  <c r="AB180" i="3"/>
  <c r="J180" i="3"/>
  <c r="I180" i="3"/>
  <c r="H180" i="3"/>
  <c r="F180" i="3"/>
  <c r="AB179" i="3"/>
  <c r="J179" i="3"/>
  <c r="I179" i="3"/>
  <c r="H179" i="3"/>
  <c r="F179" i="3"/>
  <c r="AB178" i="3"/>
  <c r="J178" i="3"/>
  <c r="I178" i="3"/>
  <c r="H178" i="3"/>
  <c r="F178" i="3"/>
  <c r="AB177" i="3"/>
  <c r="J177" i="3"/>
  <c r="I177" i="3"/>
  <c r="H177" i="3"/>
  <c r="F177" i="3"/>
  <c r="AB176" i="3"/>
  <c r="J176" i="3"/>
  <c r="I176" i="3"/>
  <c r="H176" i="3"/>
  <c r="F176" i="3"/>
  <c r="AB175" i="3"/>
  <c r="J175" i="3"/>
  <c r="I175" i="3"/>
  <c r="H175" i="3"/>
  <c r="F175" i="3"/>
  <c r="AB174" i="3"/>
  <c r="J174" i="3"/>
  <c r="I174" i="3"/>
  <c r="H174" i="3"/>
  <c r="F174" i="3"/>
  <c r="AB173" i="3"/>
  <c r="J173" i="3"/>
  <c r="I173" i="3"/>
  <c r="H173" i="3"/>
  <c r="F173" i="3"/>
  <c r="AB172" i="3"/>
  <c r="J172" i="3"/>
  <c r="I172" i="3"/>
  <c r="H172" i="3"/>
  <c r="F172" i="3"/>
  <c r="AB171" i="3"/>
  <c r="J171" i="3"/>
  <c r="I171" i="3"/>
  <c r="H171" i="3"/>
  <c r="F171" i="3"/>
  <c r="AB170" i="3"/>
  <c r="J170" i="3"/>
  <c r="I170" i="3"/>
  <c r="H170" i="3"/>
  <c r="F170" i="3"/>
  <c r="AB169" i="3"/>
  <c r="J169" i="3"/>
  <c r="I169" i="3"/>
  <c r="H169" i="3"/>
  <c r="F169" i="3"/>
  <c r="AB168" i="3"/>
  <c r="J168" i="3"/>
  <c r="I168" i="3"/>
  <c r="H168" i="3"/>
  <c r="F168" i="3"/>
  <c r="AB167" i="3"/>
  <c r="J167" i="3"/>
  <c r="I167" i="3"/>
  <c r="H167" i="3"/>
  <c r="F167" i="3"/>
  <c r="AB166" i="3"/>
  <c r="J166" i="3"/>
  <c r="I166" i="3"/>
  <c r="H166" i="3"/>
  <c r="F166" i="3"/>
  <c r="AB165" i="3"/>
  <c r="J165" i="3"/>
  <c r="I165" i="3"/>
  <c r="H165" i="3"/>
  <c r="F165" i="3"/>
  <c r="AB164" i="3"/>
  <c r="J164" i="3"/>
  <c r="I164" i="3"/>
  <c r="H164" i="3"/>
  <c r="F164" i="3"/>
  <c r="AB163" i="3"/>
  <c r="J163" i="3"/>
  <c r="I163" i="3"/>
  <c r="H163" i="3"/>
  <c r="F163" i="3"/>
  <c r="AB162" i="3"/>
  <c r="J162" i="3"/>
  <c r="I162" i="3"/>
  <c r="H162" i="3"/>
  <c r="F162" i="3"/>
  <c r="AB161" i="3"/>
  <c r="J161" i="3"/>
  <c r="I161" i="3"/>
  <c r="H161" i="3"/>
  <c r="F161" i="3"/>
  <c r="AB160" i="3"/>
  <c r="J160" i="3"/>
  <c r="I160" i="3"/>
  <c r="H160" i="3"/>
  <c r="F160" i="3"/>
  <c r="AB159" i="3"/>
  <c r="J159" i="3"/>
  <c r="I159" i="3"/>
  <c r="H159" i="3"/>
  <c r="F159" i="3"/>
  <c r="AB158" i="3"/>
  <c r="J158" i="3"/>
  <c r="I158" i="3"/>
  <c r="H158" i="3"/>
  <c r="F158" i="3"/>
  <c r="AB157" i="3"/>
  <c r="J157" i="3"/>
  <c r="I157" i="3"/>
  <c r="H157" i="3"/>
  <c r="F157" i="3"/>
  <c r="AB156" i="3"/>
  <c r="J156" i="3"/>
  <c r="I156" i="3"/>
  <c r="H156" i="3"/>
  <c r="F156" i="3"/>
  <c r="AB155" i="3"/>
  <c r="J155" i="3"/>
  <c r="I155" i="3"/>
  <c r="H155" i="3"/>
  <c r="F155" i="3"/>
  <c r="AB154" i="3"/>
  <c r="J154" i="3"/>
  <c r="I154" i="3"/>
  <c r="H154" i="3"/>
  <c r="F154" i="3"/>
  <c r="AB153" i="3"/>
  <c r="J153" i="3"/>
  <c r="I153" i="3"/>
  <c r="H153" i="3"/>
  <c r="F153" i="3"/>
  <c r="AB152" i="3"/>
  <c r="J152" i="3"/>
  <c r="I152" i="3"/>
  <c r="H152" i="3"/>
  <c r="F152" i="3"/>
  <c r="AB151" i="3"/>
  <c r="J151" i="3"/>
  <c r="I151" i="3"/>
  <c r="H151" i="3"/>
  <c r="F151" i="3"/>
  <c r="AB150" i="3"/>
  <c r="J150" i="3"/>
  <c r="I150" i="3"/>
  <c r="H150" i="3"/>
  <c r="F150" i="3"/>
  <c r="AB149" i="3"/>
  <c r="J149" i="3"/>
  <c r="I149" i="3"/>
  <c r="H149" i="3"/>
  <c r="F149" i="3"/>
  <c r="AB148" i="3"/>
  <c r="J148" i="3"/>
  <c r="I148" i="3"/>
  <c r="H148" i="3"/>
  <c r="F148" i="3"/>
  <c r="AB147" i="3"/>
  <c r="J147" i="3"/>
  <c r="I147" i="3"/>
  <c r="H147" i="3"/>
  <c r="F147" i="3"/>
  <c r="AB146" i="3"/>
  <c r="J146" i="3"/>
  <c r="I146" i="3"/>
  <c r="H146" i="3"/>
  <c r="F146" i="3"/>
  <c r="AB145" i="3"/>
  <c r="J145" i="3"/>
  <c r="I145" i="3"/>
  <c r="H145" i="3"/>
  <c r="F145" i="3"/>
  <c r="AB144" i="3"/>
  <c r="J144" i="3"/>
  <c r="I144" i="3"/>
  <c r="H144" i="3"/>
  <c r="F144" i="3"/>
  <c r="AB143" i="3"/>
  <c r="J143" i="3"/>
  <c r="I143" i="3"/>
  <c r="H143" i="3"/>
  <c r="F143" i="3"/>
  <c r="AB142" i="3"/>
  <c r="J142" i="3"/>
  <c r="I142" i="3"/>
  <c r="H142" i="3"/>
  <c r="F142" i="3"/>
  <c r="AB141" i="3"/>
  <c r="J141" i="3"/>
  <c r="I141" i="3"/>
  <c r="H141" i="3"/>
  <c r="F141" i="3"/>
  <c r="AB140" i="3"/>
  <c r="J140" i="3"/>
  <c r="I140" i="3"/>
  <c r="H140" i="3"/>
  <c r="F140" i="3"/>
  <c r="AB139" i="3"/>
  <c r="J139" i="3"/>
  <c r="I139" i="3"/>
  <c r="H139" i="3"/>
  <c r="F139" i="3"/>
  <c r="AB138" i="3"/>
  <c r="J138" i="3"/>
  <c r="I138" i="3"/>
  <c r="H138" i="3"/>
  <c r="F138" i="3"/>
  <c r="AB137" i="3"/>
  <c r="J137" i="3"/>
  <c r="I137" i="3"/>
  <c r="H137" i="3"/>
  <c r="F137" i="3"/>
  <c r="AB136" i="3"/>
  <c r="J136" i="3"/>
  <c r="I136" i="3"/>
  <c r="H136" i="3"/>
  <c r="F136" i="3"/>
  <c r="AB135" i="3"/>
  <c r="J135" i="3"/>
  <c r="I135" i="3"/>
  <c r="H135" i="3"/>
  <c r="F135" i="3"/>
  <c r="AB134" i="3"/>
  <c r="J134" i="3"/>
  <c r="I134" i="3"/>
  <c r="H134" i="3"/>
  <c r="F134" i="3"/>
  <c r="AB133" i="3"/>
  <c r="J133" i="3"/>
  <c r="I133" i="3"/>
  <c r="H133" i="3"/>
  <c r="F133" i="3"/>
  <c r="AB132" i="3"/>
  <c r="J132" i="3"/>
  <c r="I132" i="3"/>
  <c r="H132" i="3"/>
  <c r="F132" i="3"/>
  <c r="AB131" i="3"/>
  <c r="J131" i="3"/>
  <c r="I131" i="3"/>
  <c r="H131" i="3"/>
  <c r="F131" i="3"/>
  <c r="AB130" i="3"/>
  <c r="J130" i="3"/>
  <c r="I130" i="3"/>
  <c r="H130" i="3"/>
  <c r="F130" i="3"/>
  <c r="AB129" i="3"/>
  <c r="J129" i="3"/>
  <c r="I129" i="3"/>
  <c r="H129" i="3"/>
  <c r="F129" i="3"/>
  <c r="AB128" i="3"/>
  <c r="J128" i="3"/>
  <c r="I128" i="3"/>
  <c r="H128" i="3"/>
  <c r="F128" i="3"/>
  <c r="AB127" i="3"/>
  <c r="J127" i="3"/>
  <c r="I127" i="3"/>
  <c r="H127" i="3"/>
  <c r="F127" i="3"/>
  <c r="AB126" i="3"/>
  <c r="J126" i="3"/>
  <c r="I126" i="3"/>
  <c r="H126" i="3"/>
  <c r="F126" i="3"/>
  <c r="AB125" i="3"/>
  <c r="J125" i="3"/>
  <c r="I125" i="3"/>
  <c r="H125" i="3"/>
  <c r="F125" i="3"/>
  <c r="AB124" i="3"/>
  <c r="J124" i="3"/>
  <c r="I124" i="3"/>
  <c r="H124" i="3"/>
  <c r="F124" i="3"/>
  <c r="AB123" i="3"/>
  <c r="J123" i="3"/>
  <c r="I123" i="3"/>
  <c r="H123" i="3"/>
  <c r="F123" i="3"/>
  <c r="AB122" i="3"/>
  <c r="J122" i="3"/>
  <c r="I122" i="3"/>
  <c r="H122" i="3"/>
  <c r="F122" i="3"/>
  <c r="AB121" i="3"/>
  <c r="J121" i="3"/>
  <c r="I121" i="3"/>
  <c r="H121" i="3"/>
  <c r="F121" i="3"/>
  <c r="AB120" i="3"/>
  <c r="J120" i="3"/>
  <c r="I120" i="3"/>
  <c r="H120" i="3"/>
  <c r="F120" i="3"/>
  <c r="AB119" i="3"/>
  <c r="J119" i="3"/>
  <c r="I119" i="3"/>
  <c r="H119" i="3"/>
  <c r="F119" i="3"/>
  <c r="AB118" i="3"/>
  <c r="J118" i="3"/>
  <c r="I118" i="3"/>
  <c r="H118" i="3"/>
  <c r="F118" i="3"/>
  <c r="AB117" i="3"/>
  <c r="J117" i="3"/>
  <c r="I117" i="3"/>
  <c r="H117" i="3"/>
  <c r="F117" i="3"/>
  <c r="AB116" i="3"/>
  <c r="J116" i="3"/>
  <c r="I116" i="3"/>
  <c r="H116" i="3"/>
  <c r="F116" i="3"/>
  <c r="AB115" i="3"/>
  <c r="J115" i="3"/>
  <c r="I115" i="3"/>
  <c r="H115" i="3"/>
  <c r="F115" i="3"/>
  <c r="AB114" i="3"/>
  <c r="J114" i="3"/>
  <c r="I114" i="3"/>
  <c r="H114" i="3"/>
  <c r="F114" i="3"/>
  <c r="AB113" i="3"/>
  <c r="J113" i="3"/>
  <c r="I113" i="3"/>
  <c r="H113" i="3"/>
  <c r="F113" i="3"/>
  <c r="AB112" i="3"/>
  <c r="J112" i="3"/>
  <c r="I112" i="3"/>
  <c r="H112" i="3"/>
  <c r="F112" i="3"/>
  <c r="AB111" i="3"/>
  <c r="J111" i="3"/>
  <c r="I111" i="3"/>
  <c r="H111" i="3"/>
  <c r="F111" i="3"/>
  <c r="AB110" i="3"/>
  <c r="J110" i="3"/>
  <c r="I110" i="3"/>
  <c r="H110" i="3"/>
  <c r="F110" i="3"/>
  <c r="AB109" i="3"/>
  <c r="J109" i="3"/>
  <c r="I109" i="3"/>
  <c r="H109" i="3"/>
  <c r="F109" i="3"/>
  <c r="AB108" i="3"/>
  <c r="J108" i="3"/>
  <c r="I108" i="3"/>
  <c r="H108" i="3"/>
  <c r="F108" i="3"/>
  <c r="AB107" i="3"/>
  <c r="J107" i="3"/>
  <c r="I107" i="3"/>
  <c r="H107" i="3"/>
  <c r="F107" i="3"/>
  <c r="AB106" i="3"/>
  <c r="J106" i="3"/>
  <c r="I106" i="3"/>
  <c r="H106" i="3"/>
  <c r="F106" i="3"/>
  <c r="AB105" i="3"/>
  <c r="J105" i="3"/>
  <c r="I105" i="3"/>
  <c r="H105" i="3"/>
  <c r="F105" i="3"/>
  <c r="AB104" i="3"/>
  <c r="J104" i="3"/>
  <c r="I104" i="3"/>
  <c r="H104" i="3"/>
  <c r="F104" i="3"/>
  <c r="AB103" i="3"/>
  <c r="J103" i="3"/>
  <c r="I103" i="3"/>
  <c r="H103" i="3"/>
  <c r="F103" i="3"/>
  <c r="AB102" i="3"/>
  <c r="J102" i="3"/>
  <c r="I102" i="3"/>
  <c r="H102" i="3"/>
  <c r="F102" i="3"/>
  <c r="AB101" i="3"/>
  <c r="J101" i="3"/>
  <c r="I101" i="3"/>
  <c r="H101" i="3"/>
  <c r="F101" i="3"/>
  <c r="AB100" i="3"/>
  <c r="J100" i="3"/>
  <c r="I100" i="3"/>
  <c r="H100" i="3"/>
  <c r="F100" i="3"/>
  <c r="AB99" i="3"/>
  <c r="J99" i="3"/>
  <c r="I99" i="3"/>
  <c r="H99" i="3"/>
  <c r="F99" i="3"/>
  <c r="AB98" i="3"/>
  <c r="J98" i="3"/>
  <c r="I98" i="3"/>
  <c r="H98" i="3"/>
  <c r="F98" i="3"/>
  <c r="AB97" i="3"/>
  <c r="J97" i="3"/>
  <c r="I97" i="3"/>
  <c r="H97" i="3"/>
  <c r="F97" i="3"/>
  <c r="AB96" i="3"/>
  <c r="J96" i="3"/>
  <c r="I96" i="3"/>
  <c r="H96" i="3"/>
  <c r="F96" i="3"/>
  <c r="AB95" i="3"/>
  <c r="J95" i="3"/>
  <c r="I95" i="3"/>
  <c r="H95" i="3"/>
  <c r="F95" i="3"/>
  <c r="AB94" i="3"/>
  <c r="J94" i="3"/>
  <c r="I94" i="3"/>
  <c r="H94" i="3"/>
  <c r="F94" i="3"/>
  <c r="AB93" i="3"/>
  <c r="J93" i="3"/>
  <c r="I93" i="3"/>
  <c r="H93" i="3"/>
  <c r="F93" i="3"/>
  <c r="AB92" i="3"/>
  <c r="J92" i="3"/>
  <c r="I92" i="3"/>
  <c r="H92" i="3"/>
  <c r="F92" i="3"/>
  <c r="AB91" i="3"/>
  <c r="J91" i="3"/>
  <c r="I91" i="3"/>
  <c r="H91" i="3"/>
  <c r="F91" i="3"/>
  <c r="AB90" i="3"/>
  <c r="J90" i="3"/>
  <c r="I90" i="3"/>
  <c r="H90" i="3"/>
  <c r="F90" i="3"/>
  <c r="AB89" i="3"/>
  <c r="J89" i="3"/>
  <c r="I89" i="3"/>
  <c r="H89" i="3"/>
  <c r="F89" i="3"/>
  <c r="AB88" i="3"/>
  <c r="J88" i="3"/>
  <c r="I88" i="3"/>
  <c r="H88" i="3"/>
  <c r="F88" i="3"/>
  <c r="AB87" i="3"/>
  <c r="J87" i="3"/>
  <c r="I87" i="3"/>
  <c r="H87" i="3"/>
  <c r="F87" i="3"/>
  <c r="AB86" i="3"/>
  <c r="J86" i="3"/>
  <c r="I86" i="3"/>
  <c r="H86" i="3"/>
  <c r="F86" i="3"/>
  <c r="AB85" i="3"/>
  <c r="J85" i="3"/>
  <c r="I85" i="3"/>
  <c r="H85" i="3"/>
  <c r="F85" i="3"/>
  <c r="AB84" i="3"/>
  <c r="J84" i="3"/>
  <c r="I84" i="3"/>
  <c r="H84" i="3"/>
  <c r="F84" i="3"/>
  <c r="AB83" i="3"/>
  <c r="J83" i="3"/>
  <c r="I83" i="3"/>
  <c r="H83" i="3"/>
  <c r="F83" i="3"/>
  <c r="AB82" i="3"/>
  <c r="J82" i="3"/>
  <c r="I82" i="3"/>
  <c r="H82" i="3"/>
  <c r="F82" i="3"/>
  <c r="AB81" i="3"/>
  <c r="J81" i="3"/>
  <c r="I81" i="3"/>
  <c r="H81" i="3"/>
  <c r="F81" i="3"/>
  <c r="AB80" i="3"/>
  <c r="J80" i="3"/>
  <c r="I80" i="3"/>
  <c r="H80" i="3"/>
  <c r="F80" i="3"/>
  <c r="AB79" i="3"/>
  <c r="J79" i="3"/>
  <c r="I79" i="3"/>
  <c r="H79" i="3"/>
  <c r="F79" i="3"/>
  <c r="AB78" i="3"/>
  <c r="J78" i="3"/>
  <c r="I78" i="3"/>
  <c r="H78" i="3"/>
  <c r="F78" i="3"/>
  <c r="AB77" i="3"/>
  <c r="J77" i="3"/>
  <c r="I77" i="3"/>
  <c r="H77" i="3"/>
  <c r="F77" i="3"/>
  <c r="AB76" i="3"/>
  <c r="J76" i="3"/>
  <c r="I76" i="3"/>
  <c r="H76" i="3"/>
  <c r="F76" i="3"/>
  <c r="AB75" i="3"/>
  <c r="J75" i="3"/>
  <c r="I75" i="3"/>
  <c r="H75" i="3"/>
  <c r="F75" i="3"/>
  <c r="AB74" i="3"/>
  <c r="J74" i="3"/>
  <c r="I74" i="3"/>
  <c r="H74" i="3"/>
  <c r="F74" i="3"/>
  <c r="AB73" i="3"/>
  <c r="J73" i="3"/>
  <c r="I73" i="3"/>
  <c r="H73" i="3"/>
  <c r="F73" i="3"/>
  <c r="AB72" i="3"/>
  <c r="J72" i="3"/>
  <c r="I72" i="3"/>
  <c r="H72" i="3"/>
  <c r="F72" i="3"/>
  <c r="AB71" i="3"/>
  <c r="J71" i="3"/>
  <c r="I71" i="3"/>
  <c r="H71" i="3"/>
  <c r="F71" i="3"/>
  <c r="AB70" i="3"/>
  <c r="J70" i="3"/>
  <c r="I70" i="3"/>
  <c r="H70" i="3"/>
  <c r="F70" i="3"/>
  <c r="AB69" i="3"/>
  <c r="J69" i="3"/>
  <c r="I69" i="3"/>
  <c r="H69" i="3"/>
  <c r="F69" i="3"/>
  <c r="AB68" i="3"/>
  <c r="J68" i="3"/>
  <c r="I68" i="3"/>
  <c r="H68" i="3"/>
  <c r="F68" i="3"/>
  <c r="AB67" i="3"/>
  <c r="J67" i="3"/>
  <c r="I67" i="3"/>
  <c r="H67" i="3"/>
  <c r="F67" i="3"/>
  <c r="AB66" i="3"/>
  <c r="J66" i="3"/>
  <c r="I66" i="3"/>
  <c r="H66" i="3"/>
  <c r="F66" i="3"/>
  <c r="AB65" i="3"/>
  <c r="J65" i="3"/>
  <c r="I65" i="3"/>
  <c r="H65" i="3"/>
  <c r="F65" i="3"/>
  <c r="AB64" i="3"/>
  <c r="J64" i="3"/>
  <c r="I64" i="3"/>
  <c r="H64" i="3"/>
  <c r="F64" i="3"/>
  <c r="AB63" i="3"/>
  <c r="J63" i="3"/>
  <c r="I63" i="3"/>
  <c r="H63" i="3"/>
  <c r="F63" i="3"/>
  <c r="AB62" i="3"/>
  <c r="J62" i="3"/>
  <c r="I62" i="3"/>
  <c r="H62" i="3"/>
  <c r="F62" i="3"/>
  <c r="AB61" i="3"/>
  <c r="J61" i="3"/>
  <c r="I61" i="3"/>
  <c r="H61" i="3"/>
  <c r="F61" i="3"/>
  <c r="AB60" i="3"/>
  <c r="J60" i="3"/>
  <c r="I60" i="3"/>
  <c r="H60" i="3"/>
  <c r="F60" i="3"/>
  <c r="AB59" i="3"/>
  <c r="J59" i="3"/>
  <c r="I59" i="3"/>
  <c r="H59" i="3"/>
  <c r="F59" i="3"/>
  <c r="AB58" i="3"/>
  <c r="J58" i="3"/>
  <c r="I58" i="3"/>
  <c r="H58" i="3"/>
  <c r="F58" i="3"/>
  <c r="AB57" i="3"/>
  <c r="J57" i="3"/>
  <c r="I57" i="3"/>
  <c r="H57" i="3"/>
  <c r="F57" i="3"/>
  <c r="AB56" i="3"/>
  <c r="J56" i="3"/>
  <c r="I56" i="3"/>
  <c r="H56" i="3"/>
  <c r="F56" i="3"/>
  <c r="AB55" i="3"/>
  <c r="J55" i="3"/>
  <c r="I55" i="3"/>
  <c r="H55" i="3"/>
  <c r="F55" i="3"/>
  <c r="Z1" i="3"/>
  <c r="A1" i="3"/>
  <c r="A6" i="12"/>
  <c r="B6" i="12" s="1"/>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X206" i="8"/>
  <c r="X205" i="8"/>
  <c r="X204" i="8"/>
  <c r="X203" i="8"/>
  <c r="X202" i="8"/>
  <c r="X201" i="8"/>
  <c r="X200" i="8"/>
  <c r="X199" i="8"/>
  <c r="X198" i="8"/>
  <c r="X197" i="8"/>
  <c r="X196" i="8"/>
  <c r="X195" i="8"/>
  <c r="X194" i="8"/>
  <c r="X193" i="8"/>
  <c r="X192" i="8"/>
  <c r="X191" i="8"/>
  <c r="X190" i="8"/>
  <c r="X189" i="8"/>
  <c r="X188" i="8"/>
  <c r="X187" i="8"/>
  <c r="X186" i="8"/>
  <c r="X185" i="8"/>
  <c r="X184" i="8"/>
  <c r="X183" i="8"/>
  <c r="X182" i="8"/>
  <c r="X181" i="8"/>
  <c r="X180" i="8"/>
  <c r="X179" i="8"/>
  <c r="X178" i="8"/>
  <c r="X177" i="8"/>
  <c r="X176" i="8"/>
  <c r="X175" i="8"/>
  <c r="X174" i="8"/>
  <c r="X173" i="8"/>
  <c r="X172" i="8"/>
  <c r="X171" i="8"/>
  <c r="X170" i="8"/>
  <c r="X169" i="8"/>
  <c r="X168" i="8"/>
  <c r="X167" i="8"/>
  <c r="X166" i="8"/>
  <c r="X165" i="8"/>
  <c r="X164" i="8"/>
  <c r="X163" i="8"/>
  <c r="X162" i="8"/>
  <c r="X161" i="8"/>
  <c r="X160" i="8"/>
  <c r="X159" i="8"/>
  <c r="X158" i="8"/>
  <c r="X157" i="8"/>
  <c r="X156" i="8"/>
  <c r="X155" i="8"/>
  <c r="X154" i="8"/>
  <c r="X153" i="8"/>
  <c r="X152" i="8"/>
  <c r="X151" i="8"/>
  <c r="X150" i="8"/>
  <c r="X149" i="8"/>
  <c r="X148" i="8"/>
  <c r="X147" i="8"/>
  <c r="X146" i="8"/>
  <c r="X145" i="8"/>
  <c r="X144" i="8"/>
  <c r="X143" i="8"/>
  <c r="X142" i="8"/>
  <c r="X141" i="8"/>
  <c r="X140" i="8"/>
  <c r="X139" i="8"/>
  <c r="X138" i="8"/>
  <c r="X137" i="8"/>
  <c r="X136" i="8"/>
  <c r="X135" i="8"/>
  <c r="X134" i="8"/>
  <c r="X133" i="8"/>
  <c r="X132" i="8"/>
  <c r="X131" i="8"/>
  <c r="X130" i="8"/>
  <c r="X129" i="8"/>
  <c r="X128" i="8"/>
  <c r="X127" i="8"/>
  <c r="X126" i="8"/>
  <c r="X125" i="8"/>
  <c r="X124" i="8"/>
  <c r="X123" i="8"/>
  <c r="X122" i="8"/>
  <c r="X121" i="8"/>
  <c r="X120" i="8"/>
  <c r="X119" i="8"/>
  <c r="X118" i="8"/>
  <c r="X117" i="8"/>
  <c r="X116" i="8"/>
  <c r="X115" i="8"/>
  <c r="X114" i="8"/>
  <c r="X113" i="8"/>
  <c r="X112" i="8"/>
  <c r="X111" i="8"/>
  <c r="X110" i="8"/>
  <c r="X109" i="8"/>
  <c r="X108" i="8"/>
  <c r="X107" i="8"/>
  <c r="X106" i="8"/>
  <c r="X105" i="8"/>
  <c r="X104" i="8"/>
  <c r="X103" i="8"/>
  <c r="X102" i="8"/>
  <c r="X101" i="8"/>
  <c r="X100" i="8"/>
  <c r="X99" i="8"/>
  <c r="X98" i="8"/>
  <c r="X97" i="8"/>
  <c r="X96" i="8"/>
  <c r="X95" i="8"/>
  <c r="X94" i="8"/>
  <c r="X93" i="8"/>
  <c r="X92" i="8"/>
  <c r="X91" i="8"/>
  <c r="X90" i="8"/>
  <c r="X89" i="8"/>
  <c r="X88" i="8"/>
  <c r="X87" i="8"/>
  <c r="X86" i="8"/>
  <c r="X85" i="8"/>
  <c r="X84" i="8"/>
  <c r="X83" i="8"/>
  <c r="X82" i="8"/>
  <c r="X81" i="8"/>
  <c r="X80" i="8"/>
  <c r="X79" i="8"/>
  <c r="X78" i="8"/>
  <c r="X77" i="8"/>
  <c r="X76" i="8"/>
  <c r="X75" i="8"/>
  <c r="X74" i="8"/>
  <c r="X73" i="8"/>
  <c r="X72" i="8"/>
  <c r="X71" i="8"/>
  <c r="X70" i="8"/>
  <c r="X69" i="8"/>
  <c r="X68" i="8"/>
  <c r="X67" i="8"/>
  <c r="X66" i="8"/>
  <c r="X65" i="8"/>
  <c r="X64" i="8"/>
  <c r="X63" i="8"/>
  <c r="X62" i="8"/>
  <c r="X61" i="8"/>
  <c r="X60" i="8"/>
  <c r="X59" i="8"/>
  <c r="X58" i="8"/>
  <c r="X57" i="8"/>
  <c r="X56" i="8"/>
  <c r="X55" i="8"/>
  <c r="X54" i="8"/>
  <c r="X53" i="8"/>
  <c r="X52" i="8"/>
  <c r="X51" i="8"/>
  <c r="X50" i="8"/>
  <c r="X49" i="8"/>
  <c r="X48" i="8"/>
  <c r="X47" i="8"/>
  <c r="X46" i="8"/>
  <c r="X45" i="8"/>
  <c r="X44" i="8"/>
  <c r="X43" i="8"/>
  <c r="X42" i="8"/>
  <c r="X41" i="8"/>
  <c r="X40" i="8"/>
  <c r="X39" i="8"/>
  <c r="X38" i="8"/>
  <c r="X37" i="8"/>
  <c r="X36" i="8"/>
  <c r="X35" i="8"/>
  <c r="X34" i="8"/>
  <c r="X33" i="8"/>
  <c r="X32" i="8"/>
  <c r="X31" i="8"/>
  <c r="X30" i="8"/>
  <c r="X29" i="8"/>
  <c r="X28" i="8"/>
  <c r="X27" i="8"/>
  <c r="X26" i="8"/>
  <c r="X25" i="8"/>
  <c r="X24" i="8"/>
  <c r="X23" i="8"/>
  <c r="X22" i="8"/>
  <c r="X21" i="8"/>
  <c r="X20" i="8"/>
  <c r="X19" i="8"/>
  <c r="G18" i="8"/>
  <c r="U18" i="8" s="1"/>
  <c r="D18" i="8"/>
  <c r="U17" i="8"/>
  <c r="K17" i="8"/>
  <c r="G17" i="8"/>
  <c r="D17" i="8"/>
  <c r="K16" i="8"/>
  <c r="G16" i="8"/>
  <c r="L18" i="8" s="1"/>
  <c r="D16" i="8"/>
  <c r="G15" i="8"/>
  <c r="U15" i="8" s="1"/>
  <c r="D15" i="8"/>
  <c r="U14" i="8"/>
  <c r="L14" i="8"/>
  <c r="K14" i="8"/>
  <c r="K15" i="8" s="1"/>
  <c r="G14" i="8"/>
  <c r="D14" i="8"/>
  <c r="K206" i="7"/>
  <c r="I206" i="7"/>
  <c r="AA206" i="7" s="1"/>
  <c r="F206" i="7"/>
  <c r="T206" i="7" s="1"/>
  <c r="D206" i="7"/>
  <c r="F205" i="7"/>
  <c r="T205" i="7" s="1"/>
  <c r="K204" i="7"/>
  <c r="F204" i="7"/>
  <c r="T204" i="7" s="1"/>
  <c r="F203" i="7"/>
  <c r="T203" i="7" s="1"/>
  <c r="F202" i="7"/>
  <c r="T202" i="7" s="1"/>
  <c r="S201" i="7"/>
  <c r="G201" i="7"/>
  <c r="F201" i="7"/>
  <c r="T201" i="7" s="1"/>
  <c r="G200" i="7"/>
  <c r="F200" i="7"/>
  <c r="T200" i="7" s="1"/>
  <c r="F199" i="7"/>
  <c r="T199" i="7" s="1"/>
  <c r="F198" i="7"/>
  <c r="T198" i="7" s="1"/>
  <c r="U200" i="7" s="1"/>
  <c r="F197" i="7"/>
  <c r="T197" i="7" s="1"/>
  <c r="F196" i="7"/>
  <c r="T196" i="7" s="1"/>
  <c r="F195" i="7"/>
  <c r="T195" i="7" s="1"/>
  <c r="F194" i="7"/>
  <c r="T194" i="7" s="1"/>
  <c r="U192" i="7" s="1"/>
  <c r="F193" i="7"/>
  <c r="T193" i="7" s="1"/>
  <c r="F192" i="7"/>
  <c r="T192" i="7" s="1"/>
  <c r="K191" i="7"/>
  <c r="F191" i="7"/>
  <c r="T191" i="7" s="1"/>
  <c r="F190" i="7"/>
  <c r="T190" i="7" s="1"/>
  <c r="F189" i="7"/>
  <c r="T189" i="7" s="1"/>
  <c r="U188" i="7"/>
  <c r="F188" i="7"/>
  <c r="T188" i="7" s="1"/>
  <c r="D188" i="7"/>
  <c r="F187" i="7"/>
  <c r="T187" i="7" s="1"/>
  <c r="F186" i="7"/>
  <c r="T186" i="7" s="1"/>
  <c r="F185" i="7"/>
  <c r="T185" i="7" s="1"/>
  <c r="G184" i="7"/>
  <c r="F184" i="7"/>
  <c r="T184" i="7" s="1"/>
  <c r="G183" i="7"/>
  <c r="F183" i="7"/>
  <c r="T183" i="7" s="1"/>
  <c r="F182" i="7"/>
  <c r="T182" i="7" s="1"/>
  <c r="D182" i="7"/>
  <c r="F181" i="7"/>
  <c r="T181" i="7" s="1"/>
  <c r="F180" i="7"/>
  <c r="T180" i="7" s="1"/>
  <c r="F179" i="7"/>
  <c r="T179" i="7" s="1"/>
  <c r="F178" i="7"/>
  <c r="T178" i="7" s="1"/>
  <c r="U180" i="7" s="1"/>
  <c r="Y177" i="7"/>
  <c r="F177" i="7"/>
  <c r="T177" i="7" s="1"/>
  <c r="D177" i="7"/>
  <c r="Y176" i="7"/>
  <c r="S176" i="7"/>
  <c r="K176" i="7"/>
  <c r="I176" i="7"/>
  <c r="AA176" i="7" s="1"/>
  <c r="G176" i="7"/>
  <c r="F176" i="7"/>
  <c r="T176" i="7" s="1"/>
  <c r="U172" i="7" s="1"/>
  <c r="D176" i="7"/>
  <c r="F175" i="7"/>
  <c r="T175" i="7" s="1"/>
  <c r="F174" i="7"/>
  <c r="T174" i="7" s="1"/>
  <c r="U176" i="7" s="1"/>
  <c r="F173" i="7"/>
  <c r="T173" i="7" s="1"/>
  <c r="F172" i="7"/>
  <c r="T172" i="7" s="1"/>
  <c r="F171" i="7"/>
  <c r="T171" i="7" s="1"/>
  <c r="F170" i="7"/>
  <c r="T170" i="7" s="1"/>
  <c r="F169" i="7"/>
  <c r="T169" i="7" s="1"/>
  <c r="Y168" i="7"/>
  <c r="S168" i="7"/>
  <c r="K168" i="7"/>
  <c r="I168" i="7"/>
  <c r="AA168" i="7" s="1"/>
  <c r="G168" i="7"/>
  <c r="F168" i="7"/>
  <c r="T168" i="7" s="1"/>
  <c r="U168" i="7" s="1"/>
  <c r="D168" i="7"/>
  <c r="F167" i="7"/>
  <c r="T167" i="7" s="1"/>
  <c r="F166" i="7"/>
  <c r="T166" i="7" s="1"/>
  <c r="F165" i="7"/>
  <c r="T165" i="7" s="1"/>
  <c r="G164" i="7"/>
  <c r="F164" i="7"/>
  <c r="T164" i="7" s="1"/>
  <c r="F163" i="7"/>
  <c r="T163" i="7" s="1"/>
  <c r="F162" i="7"/>
  <c r="T162" i="7" s="1"/>
  <c r="F161" i="7"/>
  <c r="T161" i="7" s="1"/>
  <c r="Y160" i="7"/>
  <c r="S160" i="7"/>
  <c r="K160" i="7"/>
  <c r="I160" i="7"/>
  <c r="AA160" i="7" s="1"/>
  <c r="G160" i="7"/>
  <c r="F160" i="7"/>
  <c r="T160" i="7" s="1"/>
  <c r="D160" i="7"/>
  <c r="F159" i="7"/>
  <c r="T159" i="7" s="1"/>
  <c r="Y158" i="7"/>
  <c r="S158" i="7"/>
  <c r="G158" i="7"/>
  <c r="F158" i="7"/>
  <c r="T158" i="7" s="1"/>
  <c r="U160" i="7" s="1"/>
  <c r="F157" i="7"/>
  <c r="T157" i="7" s="1"/>
  <c r="Y156" i="7"/>
  <c r="S156" i="7"/>
  <c r="K156" i="7"/>
  <c r="I156" i="7"/>
  <c r="AA156" i="7" s="1"/>
  <c r="G156" i="7"/>
  <c r="F156" i="7"/>
  <c r="T156" i="7" s="1"/>
  <c r="D156" i="7"/>
  <c r="F155" i="7"/>
  <c r="T155" i="7" s="1"/>
  <c r="F154" i="7"/>
  <c r="T154" i="7" s="1"/>
  <c r="F153" i="7"/>
  <c r="T153" i="7" s="1"/>
  <c r="F152" i="7"/>
  <c r="T152" i="7" s="1"/>
  <c r="D152" i="7"/>
  <c r="Y151" i="7"/>
  <c r="F151" i="7"/>
  <c r="T151" i="7" s="1"/>
  <c r="S150" i="7"/>
  <c r="F150" i="7"/>
  <c r="T150" i="7" s="1"/>
  <c r="F149" i="7"/>
  <c r="T149" i="7" s="1"/>
  <c r="Y148" i="7"/>
  <c r="U148" i="7"/>
  <c r="S148" i="7"/>
  <c r="K148" i="7"/>
  <c r="I148" i="7"/>
  <c r="AA148" i="7" s="1"/>
  <c r="G148" i="7"/>
  <c r="F148" i="7"/>
  <c r="T148" i="7" s="1"/>
  <c r="D148" i="7"/>
  <c r="F147" i="7"/>
  <c r="T147" i="7" s="1"/>
  <c r="F146" i="7"/>
  <c r="T146" i="7" s="1"/>
  <c r="I145" i="7"/>
  <c r="W145" i="7" s="1"/>
  <c r="F145" i="7"/>
  <c r="T145" i="7" s="1"/>
  <c r="S144" i="7"/>
  <c r="K144" i="7"/>
  <c r="F144" i="7"/>
  <c r="T144" i="7" s="1"/>
  <c r="F143" i="7"/>
  <c r="T143" i="7" s="1"/>
  <c r="D143" i="7"/>
  <c r="F142" i="7"/>
  <c r="T142" i="7" s="1"/>
  <c r="Y141" i="7"/>
  <c r="F141" i="7"/>
  <c r="T141" i="7" s="1"/>
  <c r="F140" i="7"/>
  <c r="T140" i="7" s="1"/>
  <c r="F139" i="7"/>
  <c r="T139" i="7" s="1"/>
  <c r="F138" i="7"/>
  <c r="T138" i="7" s="1"/>
  <c r="U140" i="7" s="1"/>
  <c r="I137" i="7"/>
  <c r="W137" i="7" s="1"/>
  <c r="F137" i="7"/>
  <c r="T137" i="7" s="1"/>
  <c r="D137" i="7"/>
  <c r="S136" i="7"/>
  <c r="K136" i="7"/>
  <c r="F136" i="7"/>
  <c r="T136" i="7" s="1"/>
  <c r="F135" i="7"/>
  <c r="T135" i="7" s="1"/>
  <c r="S134" i="7"/>
  <c r="F134" i="7"/>
  <c r="T134" i="7" s="1"/>
  <c r="D134" i="7"/>
  <c r="F133" i="7"/>
  <c r="T133" i="7" s="1"/>
  <c r="F132" i="7"/>
  <c r="T132" i="7" s="1"/>
  <c r="U132" i="7" s="1"/>
  <c r="F131" i="7"/>
  <c r="T131" i="7" s="1"/>
  <c r="F130" i="7"/>
  <c r="T130" i="7" s="1"/>
  <c r="Y129" i="7"/>
  <c r="S129" i="7"/>
  <c r="K129" i="7"/>
  <c r="I129" i="7"/>
  <c r="W129" i="7" s="1"/>
  <c r="G129" i="7"/>
  <c r="F129" i="7"/>
  <c r="T129" i="7" s="1"/>
  <c r="U130" i="7" s="1"/>
  <c r="D129" i="7"/>
  <c r="Y128" i="7"/>
  <c r="S128" i="7"/>
  <c r="K128" i="7"/>
  <c r="I128" i="7"/>
  <c r="AA128" i="7" s="1"/>
  <c r="G128" i="7"/>
  <c r="F128" i="7"/>
  <c r="T128" i="7" s="1"/>
  <c r="D128" i="7"/>
  <c r="F127" i="7"/>
  <c r="T127" i="7" s="1"/>
  <c r="F126" i="7"/>
  <c r="T126" i="7" s="1"/>
  <c r="F125" i="7"/>
  <c r="T125" i="7" s="1"/>
  <c r="U122" i="7" s="1"/>
  <c r="F124" i="7"/>
  <c r="T124" i="7" s="1"/>
  <c r="F123" i="7"/>
  <c r="T123" i="7" s="1"/>
  <c r="F122" i="7"/>
  <c r="T122" i="7" s="1"/>
  <c r="Y121" i="7"/>
  <c r="F121" i="7"/>
  <c r="T121" i="7" s="1"/>
  <c r="Y120" i="7"/>
  <c r="S120" i="7"/>
  <c r="K120" i="7"/>
  <c r="I120" i="7"/>
  <c r="AA120" i="7" s="1"/>
  <c r="G120" i="7"/>
  <c r="F120" i="7"/>
  <c r="T120" i="7" s="1"/>
  <c r="D120" i="7"/>
  <c r="F119" i="7"/>
  <c r="T119" i="7" s="1"/>
  <c r="F118" i="7"/>
  <c r="T118" i="7" s="1"/>
  <c r="I117" i="7"/>
  <c r="F117" i="7"/>
  <c r="T117" i="7" s="1"/>
  <c r="F116" i="7"/>
  <c r="T116" i="7" s="1"/>
  <c r="F115" i="7"/>
  <c r="T115" i="7" s="1"/>
  <c r="F114" i="7"/>
  <c r="T114" i="7" s="1"/>
  <c r="Y113" i="7"/>
  <c r="F113" i="7"/>
  <c r="T113" i="7" s="1"/>
  <c r="U114" i="7" s="1"/>
  <c r="I112" i="7"/>
  <c r="AA112" i="7" s="1"/>
  <c r="G112" i="7"/>
  <c r="F112" i="7"/>
  <c r="T112" i="7" s="1"/>
  <c r="U116" i="7" s="1"/>
  <c r="F111" i="7"/>
  <c r="T111" i="7" s="1"/>
  <c r="I110" i="7"/>
  <c r="AA110" i="7" s="1"/>
  <c r="G110" i="7"/>
  <c r="F110" i="7"/>
  <c r="T110" i="7" s="1"/>
  <c r="F109" i="7"/>
  <c r="T109" i="7" s="1"/>
  <c r="U110" i="7" s="1"/>
  <c r="S108" i="7"/>
  <c r="F108" i="7"/>
  <c r="T108" i="7" s="1"/>
  <c r="F107" i="7"/>
  <c r="T107" i="7" s="1"/>
  <c r="F106" i="7"/>
  <c r="T106" i="7" s="1"/>
  <c r="Y105" i="7"/>
  <c r="S105" i="7"/>
  <c r="K105" i="7"/>
  <c r="I105" i="7"/>
  <c r="W105" i="7" s="1"/>
  <c r="G105" i="7"/>
  <c r="F105" i="7"/>
  <c r="T105" i="7" s="1"/>
  <c r="D105" i="7"/>
  <c r="I104" i="7"/>
  <c r="AA104" i="7" s="1"/>
  <c r="F104" i="7"/>
  <c r="T104" i="7" s="1"/>
  <c r="U106" i="7" s="1"/>
  <c r="F103" i="7"/>
  <c r="T103" i="7" s="1"/>
  <c r="U102" i="7" s="1"/>
  <c r="G102" i="7"/>
  <c r="F102" i="7"/>
  <c r="T102" i="7" s="1"/>
  <c r="F101" i="7"/>
  <c r="T101" i="7" s="1"/>
  <c r="F100" i="7"/>
  <c r="T100" i="7" s="1"/>
  <c r="F99" i="7"/>
  <c r="T99" i="7" s="1"/>
  <c r="F98" i="7"/>
  <c r="T98" i="7" s="1"/>
  <c r="Y97" i="7"/>
  <c r="K97" i="7"/>
  <c r="F97" i="7"/>
  <c r="T97" i="7" s="1"/>
  <c r="F96" i="7"/>
  <c r="T96" i="7" s="1"/>
  <c r="T95" i="7"/>
  <c r="F95" i="7"/>
  <c r="F94" i="7"/>
  <c r="T94" i="7" s="1"/>
  <c r="F93" i="7"/>
  <c r="T93" i="7" s="1"/>
  <c r="F92" i="7"/>
  <c r="T92" i="7" s="1"/>
  <c r="U92" i="7" s="1"/>
  <c r="T91" i="7"/>
  <c r="F91" i="7"/>
  <c r="F90" i="7"/>
  <c r="T90" i="7" s="1"/>
  <c r="Y89" i="7"/>
  <c r="U89" i="7"/>
  <c r="S89" i="7"/>
  <c r="K89" i="7"/>
  <c r="F89" i="7"/>
  <c r="T89" i="7" s="1"/>
  <c r="D89" i="7"/>
  <c r="U88" i="7"/>
  <c r="K88" i="7"/>
  <c r="F88" i="7"/>
  <c r="T88" i="7" s="1"/>
  <c r="T87" i="7"/>
  <c r="U87" i="7" s="1"/>
  <c r="S87" i="7"/>
  <c r="F87" i="7"/>
  <c r="F86" i="7"/>
  <c r="T86" i="7" s="1"/>
  <c r="S85" i="7"/>
  <c r="F85" i="7"/>
  <c r="T85" i="7" s="1"/>
  <c r="F84" i="7"/>
  <c r="T84" i="7" s="1"/>
  <c r="F83" i="7"/>
  <c r="T83" i="7" s="1"/>
  <c r="F82" i="7"/>
  <c r="T82" i="7" s="1"/>
  <c r="U82" i="7" s="1"/>
  <c r="F81" i="7"/>
  <c r="T81" i="7" s="1"/>
  <c r="Y80" i="7"/>
  <c r="S80" i="7"/>
  <c r="K80" i="7"/>
  <c r="I80" i="7"/>
  <c r="AA80" i="7" s="1"/>
  <c r="G80" i="7"/>
  <c r="F80" i="7"/>
  <c r="T80" i="7" s="1"/>
  <c r="D80" i="7"/>
  <c r="F79" i="7"/>
  <c r="T79" i="7" s="1"/>
  <c r="S78" i="7"/>
  <c r="F78" i="7"/>
  <c r="T78" i="7" s="1"/>
  <c r="D78" i="7"/>
  <c r="F77" i="7"/>
  <c r="T77" i="7" s="1"/>
  <c r="F76" i="7"/>
  <c r="T76" i="7" s="1"/>
  <c r="F75" i="7"/>
  <c r="T75" i="7" s="1"/>
  <c r="F74" i="7"/>
  <c r="T74" i="7" s="1"/>
  <c r="G73" i="7"/>
  <c r="F73" i="7"/>
  <c r="T73" i="7" s="1"/>
  <c r="F72" i="7"/>
  <c r="T72" i="7" s="1"/>
  <c r="F71" i="7"/>
  <c r="T71" i="7" s="1"/>
  <c r="I70" i="7"/>
  <c r="AA70" i="7" s="1"/>
  <c r="F70" i="7"/>
  <c r="T70" i="7" s="1"/>
  <c r="F69" i="7"/>
  <c r="T69" i="7" s="1"/>
  <c r="F68" i="7"/>
  <c r="T68" i="7" s="1"/>
  <c r="F67" i="7"/>
  <c r="T67" i="7" s="1"/>
  <c r="F66" i="7"/>
  <c r="T66" i="7" s="1"/>
  <c r="F65" i="7"/>
  <c r="T65" i="7" s="1"/>
  <c r="F64" i="7"/>
  <c r="T64" i="7" s="1"/>
  <c r="Y63" i="7"/>
  <c r="F63" i="7"/>
  <c r="T63" i="7" s="1"/>
  <c r="F62" i="7"/>
  <c r="T62" i="7" s="1"/>
  <c r="U66" i="7" s="1"/>
  <c r="F61" i="7"/>
  <c r="T61" i="7" s="1"/>
  <c r="F60" i="7"/>
  <c r="T60" i="7" s="1"/>
  <c r="F59" i="7"/>
  <c r="T59" i="7" s="1"/>
  <c r="F58" i="7"/>
  <c r="T58" i="7" s="1"/>
  <c r="F57" i="7"/>
  <c r="T57" i="7" s="1"/>
  <c r="F56" i="7"/>
  <c r="T56" i="7" s="1"/>
  <c r="K55" i="7"/>
  <c r="F55" i="7"/>
  <c r="T55" i="7" s="1"/>
  <c r="I54" i="7"/>
  <c r="AA54" i="7" s="1"/>
  <c r="G54" i="7"/>
  <c r="F54" i="7"/>
  <c r="T54" i="7" s="1"/>
  <c r="F53" i="7"/>
  <c r="T53" i="7" s="1"/>
  <c r="F52" i="7"/>
  <c r="T52" i="7" s="1"/>
  <c r="F51" i="7"/>
  <c r="T51" i="7" s="1"/>
  <c r="F50" i="7"/>
  <c r="T50" i="7" s="1"/>
  <c r="F49" i="7"/>
  <c r="T49" i="7" s="1"/>
  <c r="D49" i="7"/>
  <c r="G48" i="7"/>
  <c r="F48" i="7"/>
  <c r="T48" i="7" s="1"/>
  <c r="Y47" i="7"/>
  <c r="F47" i="7"/>
  <c r="T47" i="7" s="1"/>
  <c r="S46" i="7"/>
  <c r="F46" i="7"/>
  <c r="T46" i="7" s="1"/>
  <c r="F45" i="7"/>
  <c r="T45" i="7" s="1"/>
  <c r="F44" i="7"/>
  <c r="T44" i="7" s="1"/>
  <c r="F43" i="7"/>
  <c r="T43" i="7" s="1"/>
  <c r="F42" i="7"/>
  <c r="T42" i="7" s="1"/>
  <c r="U46" i="7" s="1"/>
  <c r="F41" i="7"/>
  <c r="T41" i="7" s="1"/>
  <c r="S40" i="7"/>
  <c r="F40" i="7"/>
  <c r="T40" i="7" s="1"/>
  <c r="Y39" i="7"/>
  <c r="F39" i="7"/>
  <c r="T39" i="7" s="1"/>
  <c r="F38" i="7"/>
  <c r="T38" i="7" s="1"/>
  <c r="F37" i="7"/>
  <c r="T37" i="7" s="1"/>
  <c r="F36" i="7"/>
  <c r="T36" i="7" s="1"/>
  <c r="F35" i="7"/>
  <c r="T35" i="7" s="1"/>
  <c r="F34" i="7"/>
  <c r="T34" i="7" s="1"/>
  <c r="F33" i="7"/>
  <c r="T33" i="7" s="1"/>
  <c r="S32" i="7"/>
  <c r="K32" i="7"/>
  <c r="F32" i="7"/>
  <c r="T32" i="7" s="1"/>
  <c r="U36" i="7" s="1"/>
  <c r="D32" i="7"/>
  <c r="F31" i="7"/>
  <c r="T31" i="7" s="1"/>
  <c r="G30" i="7"/>
  <c r="F30" i="7"/>
  <c r="T30" i="7" s="1"/>
  <c r="F29" i="7"/>
  <c r="T29" i="7" s="1"/>
  <c r="F28" i="7"/>
  <c r="T28" i="7" s="1"/>
  <c r="F27" i="7"/>
  <c r="T27" i="7" s="1"/>
  <c r="F26" i="7"/>
  <c r="T26" i="7" s="1"/>
  <c r="T25" i="7"/>
  <c r="G25" i="7"/>
  <c r="F25" i="7"/>
  <c r="Y24" i="7"/>
  <c r="S24" i="7"/>
  <c r="K24" i="7"/>
  <c r="I24" i="7"/>
  <c r="AA24" i="7" s="1"/>
  <c r="G24" i="7"/>
  <c r="F24" i="7"/>
  <c r="T24" i="7" s="1"/>
  <c r="D24" i="7"/>
  <c r="F23" i="7"/>
  <c r="T23" i="7" s="1"/>
  <c r="F22" i="7"/>
  <c r="T22" i="7" s="1"/>
  <c r="F21" i="7"/>
  <c r="T21" i="7" s="1"/>
  <c r="F20" i="7"/>
  <c r="T20" i="7" s="1"/>
  <c r="F19" i="7"/>
  <c r="T19" i="7" s="1"/>
  <c r="F18" i="7"/>
  <c r="T18" i="7" s="1"/>
  <c r="F17" i="7"/>
  <c r="T17" i="7" s="1"/>
  <c r="Y16" i="7"/>
  <c r="S16" i="7"/>
  <c r="F16" i="7"/>
  <c r="T16" i="7" s="1"/>
  <c r="F15" i="7"/>
  <c r="T15" i="7" s="1"/>
  <c r="F14" i="7"/>
  <c r="T14" i="7" s="1"/>
  <c r="F13" i="7"/>
  <c r="T13" i="7" s="1"/>
  <c r="F12" i="7"/>
  <c r="T12" i="7" s="1"/>
  <c r="F11" i="7"/>
  <c r="T11" i="7" s="1"/>
  <c r="F10" i="7"/>
  <c r="T10" i="7" s="1"/>
  <c r="S9" i="7"/>
  <c r="F9" i="7"/>
  <c r="T9" i="7" s="1"/>
  <c r="I8" i="7"/>
  <c r="AA8" i="7" s="1"/>
  <c r="G8" i="7"/>
  <c r="F8" i="7"/>
  <c r="T8" i="7" s="1"/>
  <c r="F7" i="7"/>
  <c r="T7" i="7" s="1"/>
  <c r="F206" i="6"/>
  <c r="T206" i="6" s="1"/>
  <c r="F205" i="6"/>
  <c r="T205" i="6" s="1"/>
  <c r="F204" i="6"/>
  <c r="T204" i="6" s="1"/>
  <c r="F203" i="6"/>
  <c r="T203" i="6" s="1"/>
  <c r="F202" i="6"/>
  <c r="T202" i="6" s="1"/>
  <c r="F201" i="6"/>
  <c r="T201" i="6" s="1"/>
  <c r="F200" i="6"/>
  <c r="T200" i="6" s="1"/>
  <c r="F199" i="6"/>
  <c r="T199" i="6" s="1"/>
  <c r="F198" i="6"/>
  <c r="T198" i="6" s="1"/>
  <c r="F197" i="6"/>
  <c r="T197" i="6" s="1"/>
  <c r="F196" i="6"/>
  <c r="T196" i="6" s="1"/>
  <c r="F195" i="6"/>
  <c r="T195" i="6" s="1"/>
  <c r="F194" i="6"/>
  <c r="T194" i="6" s="1"/>
  <c r="F193" i="6"/>
  <c r="T193" i="6" s="1"/>
  <c r="F192" i="6"/>
  <c r="T192" i="6" s="1"/>
  <c r="F191" i="6"/>
  <c r="T191" i="6" s="1"/>
  <c r="F190" i="6"/>
  <c r="T190" i="6" s="1"/>
  <c r="F189" i="6"/>
  <c r="T189" i="6" s="1"/>
  <c r="F188" i="6"/>
  <c r="T188" i="6" s="1"/>
  <c r="F187" i="6"/>
  <c r="T187" i="6" s="1"/>
  <c r="F186" i="6"/>
  <c r="T186" i="6" s="1"/>
  <c r="F185" i="6"/>
  <c r="T185" i="6" s="1"/>
  <c r="F184" i="6"/>
  <c r="T184" i="6" s="1"/>
  <c r="F183" i="6"/>
  <c r="T183" i="6" s="1"/>
  <c r="F182" i="6"/>
  <c r="T182" i="6" s="1"/>
  <c r="U184" i="6" s="1"/>
  <c r="F181" i="6"/>
  <c r="T181" i="6" s="1"/>
  <c r="F180" i="6"/>
  <c r="T180" i="6" s="1"/>
  <c r="F179" i="6"/>
  <c r="T179" i="6" s="1"/>
  <c r="F178" i="6"/>
  <c r="T178" i="6" s="1"/>
  <c r="F177" i="6"/>
  <c r="T177" i="6" s="1"/>
  <c r="F176" i="6"/>
  <c r="T176" i="6" s="1"/>
  <c r="F175" i="6"/>
  <c r="T175" i="6" s="1"/>
  <c r="F174" i="6"/>
  <c r="T174" i="6" s="1"/>
  <c r="F173" i="6"/>
  <c r="T173" i="6" s="1"/>
  <c r="U172" i="6"/>
  <c r="F172" i="6"/>
  <c r="T172" i="6" s="1"/>
  <c r="U176" i="6" s="1"/>
  <c r="F171" i="6"/>
  <c r="T171" i="6" s="1"/>
  <c r="F170" i="6"/>
  <c r="T170" i="6" s="1"/>
  <c r="F169" i="6"/>
  <c r="T169" i="6" s="1"/>
  <c r="U168" i="6"/>
  <c r="F168" i="6"/>
  <c r="T168" i="6" s="1"/>
  <c r="F167" i="6"/>
  <c r="T167" i="6" s="1"/>
  <c r="F166" i="6"/>
  <c r="T166" i="6" s="1"/>
  <c r="F165" i="6"/>
  <c r="T165" i="6" s="1"/>
  <c r="U164" i="6"/>
  <c r="F164" i="6"/>
  <c r="T164" i="6" s="1"/>
  <c r="F163" i="6"/>
  <c r="T163" i="6" s="1"/>
  <c r="F162" i="6"/>
  <c r="T162" i="6" s="1"/>
  <c r="F161" i="6"/>
  <c r="T161" i="6" s="1"/>
  <c r="F160" i="6"/>
  <c r="T160" i="6" s="1"/>
  <c r="F159" i="6"/>
  <c r="T159" i="6" s="1"/>
  <c r="F158" i="6"/>
  <c r="T158" i="6" s="1"/>
  <c r="F157" i="6"/>
  <c r="T157" i="6" s="1"/>
  <c r="U160" i="6" s="1"/>
  <c r="F156" i="6"/>
  <c r="T156" i="6" s="1"/>
  <c r="F155" i="6"/>
  <c r="T155" i="6" s="1"/>
  <c r="F154" i="6"/>
  <c r="T154" i="6" s="1"/>
  <c r="F153" i="6"/>
  <c r="T153" i="6" s="1"/>
  <c r="F152" i="6"/>
  <c r="T152" i="6" s="1"/>
  <c r="F151" i="6"/>
  <c r="T151" i="6" s="1"/>
  <c r="F150" i="6"/>
  <c r="T150" i="6" s="1"/>
  <c r="F149" i="6"/>
  <c r="T149" i="6" s="1"/>
  <c r="F148" i="6"/>
  <c r="T148" i="6" s="1"/>
  <c r="F147" i="6"/>
  <c r="T147" i="6" s="1"/>
  <c r="F146" i="6"/>
  <c r="T146" i="6" s="1"/>
  <c r="F145" i="6"/>
  <c r="T145" i="6" s="1"/>
  <c r="F144" i="6"/>
  <c r="T144" i="6" s="1"/>
  <c r="F143" i="6"/>
  <c r="T143" i="6" s="1"/>
  <c r="F142" i="6"/>
  <c r="T142" i="6" s="1"/>
  <c r="U144" i="6" s="1"/>
  <c r="F141" i="6"/>
  <c r="T141" i="6" s="1"/>
  <c r="F140" i="6"/>
  <c r="T140" i="6" s="1"/>
  <c r="F139" i="6"/>
  <c r="T139" i="6" s="1"/>
  <c r="U140" i="6" s="1"/>
  <c r="F138" i="6"/>
  <c r="T138" i="6" s="1"/>
  <c r="F137" i="6"/>
  <c r="T137" i="6" s="1"/>
  <c r="U136" i="6"/>
  <c r="F136" i="6"/>
  <c r="T136" i="6" s="1"/>
  <c r="F135" i="6"/>
  <c r="T135" i="6" s="1"/>
  <c r="F134" i="6"/>
  <c r="T134" i="6" s="1"/>
  <c r="F133" i="6"/>
  <c r="T133" i="6" s="1"/>
  <c r="U132" i="6"/>
  <c r="F132" i="6"/>
  <c r="T132" i="6" s="1"/>
  <c r="F131" i="6"/>
  <c r="T131" i="6" s="1"/>
  <c r="F130" i="6"/>
  <c r="T130" i="6" s="1"/>
  <c r="F129" i="6"/>
  <c r="T129" i="6" s="1"/>
  <c r="F128" i="6"/>
  <c r="T128" i="6" s="1"/>
  <c r="F127" i="6"/>
  <c r="T127" i="6" s="1"/>
  <c r="U128" i="6" s="1"/>
  <c r="F126" i="6"/>
  <c r="T126" i="6" s="1"/>
  <c r="F125" i="6"/>
  <c r="T125" i="6" s="1"/>
  <c r="U124" i="6"/>
  <c r="F124" i="6"/>
  <c r="T124" i="6" s="1"/>
  <c r="F123" i="6"/>
  <c r="T123" i="6" s="1"/>
  <c r="F122" i="6"/>
  <c r="T122" i="6" s="1"/>
  <c r="U123" i="6" s="1"/>
  <c r="F121" i="6"/>
  <c r="T121" i="6" s="1"/>
  <c r="F120" i="6"/>
  <c r="T120" i="6" s="1"/>
  <c r="F119" i="6"/>
  <c r="T119" i="6" s="1"/>
  <c r="F118" i="6"/>
  <c r="T118" i="6" s="1"/>
  <c r="F117" i="6"/>
  <c r="T117" i="6" s="1"/>
  <c r="U120" i="6" s="1"/>
  <c r="F116" i="6"/>
  <c r="T116" i="6" s="1"/>
  <c r="U115" i="6"/>
  <c r="F115" i="6"/>
  <c r="T115" i="6" s="1"/>
  <c r="F114" i="6"/>
  <c r="T114" i="6" s="1"/>
  <c r="U113" i="6"/>
  <c r="T113" i="6"/>
  <c r="U112" i="6" s="1"/>
  <c r="F113" i="6"/>
  <c r="F112" i="6"/>
  <c r="T112" i="6" s="1"/>
  <c r="F111" i="6"/>
  <c r="T111" i="6" s="1"/>
  <c r="F110" i="6"/>
  <c r="T110" i="6" s="1"/>
  <c r="F109" i="6"/>
  <c r="T109" i="6" s="1"/>
  <c r="U109" i="6" s="1"/>
  <c r="F108" i="6"/>
  <c r="T108" i="6" s="1"/>
  <c r="T107" i="6"/>
  <c r="F107" i="6"/>
  <c r="F106" i="6"/>
  <c r="T106" i="6" s="1"/>
  <c r="T105" i="6"/>
  <c r="F105" i="6"/>
  <c r="F104" i="6"/>
  <c r="T104" i="6" s="1"/>
  <c r="T103" i="6"/>
  <c r="F103" i="6"/>
  <c r="F102" i="6"/>
  <c r="T102" i="6" s="1"/>
  <c r="T101" i="6"/>
  <c r="F101" i="6"/>
  <c r="F100" i="6"/>
  <c r="T100" i="6" s="1"/>
  <c r="F99" i="6"/>
  <c r="T99" i="6" s="1"/>
  <c r="T98" i="6"/>
  <c r="F98" i="6"/>
  <c r="F97" i="6"/>
  <c r="T97" i="6" s="1"/>
  <c r="F96" i="6"/>
  <c r="T96" i="6" s="1"/>
  <c r="F95" i="6"/>
  <c r="T95" i="6" s="1"/>
  <c r="T94" i="6"/>
  <c r="F94" i="6"/>
  <c r="F93" i="6"/>
  <c r="T93" i="6" s="1"/>
  <c r="F92" i="6"/>
  <c r="T92" i="6" s="1"/>
  <c r="T91" i="6"/>
  <c r="F91" i="6"/>
  <c r="F90" i="6"/>
  <c r="T90" i="6" s="1"/>
  <c r="T89" i="6"/>
  <c r="U90" i="6" s="1"/>
  <c r="F89" i="6"/>
  <c r="F88" i="6"/>
  <c r="T88" i="6" s="1"/>
  <c r="T87" i="6"/>
  <c r="F87" i="6"/>
  <c r="F86" i="6"/>
  <c r="T86" i="6" s="1"/>
  <c r="T85" i="6"/>
  <c r="F85" i="6"/>
  <c r="F84" i="6"/>
  <c r="T84" i="6" s="1"/>
  <c r="F83" i="6"/>
  <c r="T83" i="6" s="1"/>
  <c r="T82" i="6"/>
  <c r="F82" i="6"/>
  <c r="F81" i="6"/>
  <c r="T81" i="6" s="1"/>
  <c r="F80" i="6"/>
  <c r="T80" i="6" s="1"/>
  <c r="F79" i="6"/>
  <c r="T79" i="6" s="1"/>
  <c r="T78" i="6"/>
  <c r="F78" i="6"/>
  <c r="F77" i="6"/>
  <c r="T77" i="6" s="1"/>
  <c r="F76" i="6"/>
  <c r="T76" i="6" s="1"/>
  <c r="T75" i="6"/>
  <c r="F75" i="6"/>
  <c r="F74" i="6"/>
  <c r="T74" i="6" s="1"/>
  <c r="T73" i="6"/>
  <c r="U73" i="6" s="1"/>
  <c r="F73" i="6"/>
  <c r="F72" i="6"/>
  <c r="T72" i="6" s="1"/>
  <c r="T71" i="6"/>
  <c r="F71" i="6"/>
  <c r="F70" i="6"/>
  <c r="T70" i="6" s="1"/>
  <c r="T69" i="6"/>
  <c r="F69" i="6"/>
  <c r="F68" i="6"/>
  <c r="T68" i="6" s="1"/>
  <c r="F67" i="6"/>
  <c r="T67" i="6" s="1"/>
  <c r="T66" i="6"/>
  <c r="F66" i="6"/>
  <c r="F65" i="6"/>
  <c r="T65" i="6" s="1"/>
  <c r="F64" i="6"/>
  <c r="T64" i="6" s="1"/>
  <c r="F63" i="6"/>
  <c r="T63" i="6" s="1"/>
  <c r="T62" i="6"/>
  <c r="U66" i="6" s="1"/>
  <c r="F62" i="6"/>
  <c r="F61" i="6"/>
  <c r="T61" i="6" s="1"/>
  <c r="F60" i="6"/>
  <c r="T60" i="6" s="1"/>
  <c r="T59" i="6"/>
  <c r="F59" i="6"/>
  <c r="F58" i="6"/>
  <c r="T58" i="6" s="1"/>
  <c r="T57" i="6"/>
  <c r="U61" i="6" s="1"/>
  <c r="F57" i="6"/>
  <c r="F56" i="6"/>
  <c r="T56" i="6" s="1"/>
  <c r="T55" i="6"/>
  <c r="F55" i="6"/>
  <c r="F54" i="6"/>
  <c r="T54" i="6" s="1"/>
  <c r="U54" i="6" s="1"/>
  <c r="T53" i="6"/>
  <c r="F53" i="6"/>
  <c r="F52" i="6"/>
  <c r="T52" i="6" s="1"/>
  <c r="U56" i="6" s="1"/>
  <c r="F51" i="6"/>
  <c r="T51" i="6" s="1"/>
  <c r="T50" i="6"/>
  <c r="F50" i="6"/>
  <c r="F49" i="6"/>
  <c r="T49" i="6" s="1"/>
  <c r="F48" i="6"/>
  <c r="T48" i="6" s="1"/>
  <c r="F47" i="6"/>
  <c r="T47" i="6" s="1"/>
  <c r="T46" i="6"/>
  <c r="F46" i="6"/>
  <c r="F45" i="6"/>
  <c r="T45" i="6" s="1"/>
  <c r="F44" i="6"/>
  <c r="T44" i="6" s="1"/>
  <c r="T43" i="6"/>
  <c r="F43" i="6"/>
  <c r="F42" i="6"/>
  <c r="T42" i="6" s="1"/>
  <c r="T41" i="6"/>
  <c r="F41" i="6"/>
  <c r="F40" i="6"/>
  <c r="T40" i="6" s="1"/>
  <c r="T39" i="6"/>
  <c r="F39" i="6"/>
  <c r="F38" i="6"/>
  <c r="T38" i="6" s="1"/>
  <c r="T37" i="6"/>
  <c r="U40" i="6" s="1"/>
  <c r="F37" i="6"/>
  <c r="F36" i="6"/>
  <c r="T36" i="6" s="1"/>
  <c r="F35" i="6"/>
  <c r="T35" i="6" s="1"/>
  <c r="T34" i="6"/>
  <c r="F34" i="6"/>
  <c r="F33" i="6"/>
  <c r="T33" i="6" s="1"/>
  <c r="F32" i="6"/>
  <c r="T32" i="6" s="1"/>
  <c r="F31" i="6"/>
  <c r="T31" i="6" s="1"/>
  <c r="F30" i="6"/>
  <c r="T30" i="6" s="1"/>
  <c r="F29" i="6"/>
  <c r="T29" i="6" s="1"/>
  <c r="F28" i="6"/>
  <c r="T28" i="6" s="1"/>
  <c r="F27" i="6"/>
  <c r="T27" i="6" s="1"/>
  <c r="F26" i="6"/>
  <c r="T26" i="6" s="1"/>
  <c r="F25" i="6"/>
  <c r="T25" i="6" s="1"/>
  <c r="F24" i="6"/>
  <c r="T24" i="6" s="1"/>
  <c r="F23" i="6"/>
  <c r="T23" i="6" s="1"/>
  <c r="F22" i="6"/>
  <c r="T22" i="6" s="1"/>
  <c r="F21" i="6"/>
  <c r="T21" i="6" s="1"/>
  <c r="F20" i="6"/>
  <c r="T20" i="6" s="1"/>
  <c r="F19" i="6"/>
  <c r="T19" i="6" s="1"/>
  <c r="F18" i="6"/>
  <c r="T18" i="6" s="1"/>
  <c r="F17" i="6"/>
  <c r="T17" i="6" s="1"/>
  <c r="F16" i="6"/>
  <c r="T16" i="6" s="1"/>
  <c r="F15" i="6"/>
  <c r="T15" i="6" s="1"/>
  <c r="F14" i="6"/>
  <c r="T14" i="6" s="1"/>
  <c r="F13" i="6"/>
  <c r="T13" i="6" s="1"/>
  <c r="F12" i="6"/>
  <c r="T12" i="6" s="1"/>
  <c r="F11" i="6"/>
  <c r="T11" i="6" s="1"/>
  <c r="F10" i="6"/>
  <c r="T10" i="6" s="1"/>
  <c r="F9" i="6"/>
  <c r="T9" i="6" s="1"/>
  <c r="F8" i="6"/>
  <c r="T8" i="6" s="1"/>
  <c r="F7" i="6"/>
  <c r="T7" i="6" s="1"/>
  <c r="F206" i="5"/>
  <c r="T206" i="5" s="1"/>
  <c r="F205" i="5"/>
  <c r="T205" i="5" s="1"/>
  <c r="F204" i="5"/>
  <c r="T204" i="5" s="1"/>
  <c r="F203" i="5"/>
  <c r="T203" i="5" s="1"/>
  <c r="F202" i="5"/>
  <c r="T202" i="5" s="1"/>
  <c r="F201" i="5"/>
  <c r="T201" i="5" s="1"/>
  <c r="F200" i="5"/>
  <c r="T200" i="5" s="1"/>
  <c r="F199" i="5"/>
  <c r="T199" i="5" s="1"/>
  <c r="F198" i="5"/>
  <c r="T198" i="5" s="1"/>
  <c r="F197" i="5"/>
  <c r="T197" i="5" s="1"/>
  <c r="F196" i="5"/>
  <c r="T196" i="5" s="1"/>
  <c r="F195" i="5"/>
  <c r="T195" i="5" s="1"/>
  <c r="F194" i="5"/>
  <c r="T194" i="5" s="1"/>
  <c r="F193" i="5"/>
  <c r="T193" i="5" s="1"/>
  <c r="F192" i="5"/>
  <c r="T192" i="5" s="1"/>
  <c r="F191" i="5"/>
  <c r="T191" i="5" s="1"/>
  <c r="F190" i="5"/>
  <c r="T190" i="5" s="1"/>
  <c r="F189" i="5"/>
  <c r="T189" i="5" s="1"/>
  <c r="F188" i="5"/>
  <c r="T188" i="5" s="1"/>
  <c r="F187" i="5"/>
  <c r="T187" i="5" s="1"/>
  <c r="F186" i="5"/>
  <c r="T186" i="5" s="1"/>
  <c r="F185" i="5"/>
  <c r="T185" i="5" s="1"/>
  <c r="F184" i="5"/>
  <c r="T184" i="5" s="1"/>
  <c r="F183" i="5"/>
  <c r="T183" i="5" s="1"/>
  <c r="F182" i="5"/>
  <c r="T182" i="5" s="1"/>
  <c r="F181" i="5"/>
  <c r="T181" i="5" s="1"/>
  <c r="F180" i="5"/>
  <c r="T180" i="5" s="1"/>
  <c r="F179" i="5"/>
  <c r="T179" i="5" s="1"/>
  <c r="F178" i="5"/>
  <c r="T178" i="5" s="1"/>
  <c r="F177" i="5"/>
  <c r="T177" i="5" s="1"/>
  <c r="F176" i="5"/>
  <c r="T176" i="5" s="1"/>
  <c r="F175" i="5"/>
  <c r="T175" i="5" s="1"/>
  <c r="F174" i="5"/>
  <c r="T174" i="5" s="1"/>
  <c r="F173" i="5"/>
  <c r="T173" i="5" s="1"/>
  <c r="F172" i="5"/>
  <c r="T172" i="5" s="1"/>
  <c r="F171" i="5"/>
  <c r="T171" i="5" s="1"/>
  <c r="F170" i="5"/>
  <c r="T170" i="5" s="1"/>
  <c r="F169" i="5"/>
  <c r="T169" i="5" s="1"/>
  <c r="F168" i="5"/>
  <c r="T168" i="5" s="1"/>
  <c r="F167" i="5"/>
  <c r="T167" i="5" s="1"/>
  <c r="F166" i="5"/>
  <c r="T166" i="5" s="1"/>
  <c r="F165" i="5"/>
  <c r="T165" i="5" s="1"/>
  <c r="F164" i="5"/>
  <c r="T164" i="5" s="1"/>
  <c r="F163" i="5"/>
  <c r="T163" i="5" s="1"/>
  <c r="F162" i="5"/>
  <c r="T162" i="5" s="1"/>
  <c r="F161" i="5"/>
  <c r="T161" i="5" s="1"/>
  <c r="F160" i="5"/>
  <c r="T160" i="5" s="1"/>
  <c r="F159" i="5"/>
  <c r="T159" i="5" s="1"/>
  <c r="F158" i="5"/>
  <c r="T158" i="5" s="1"/>
  <c r="U161" i="5" s="1"/>
  <c r="F157" i="5"/>
  <c r="T157" i="5" s="1"/>
  <c r="F156" i="5"/>
  <c r="T156" i="5" s="1"/>
  <c r="F155" i="5"/>
  <c r="T155" i="5" s="1"/>
  <c r="F154" i="5"/>
  <c r="T154" i="5" s="1"/>
  <c r="F153" i="5"/>
  <c r="T153" i="5" s="1"/>
  <c r="U153" i="5" s="1"/>
  <c r="U152" i="5"/>
  <c r="F152" i="5"/>
  <c r="T152" i="5" s="1"/>
  <c r="F151" i="5"/>
  <c r="T151" i="5" s="1"/>
  <c r="F150" i="5"/>
  <c r="T150" i="5" s="1"/>
  <c r="F149" i="5"/>
  <c r="T149" i="5" s="1"/>
  <c r="F148" i="5"/>
  <c r="T148" i="5" s="1"/>
  <c r="T147" i="5"/>
  <c r="U148" i="5" s="1"/>
  <c r="F147" i="5"/>
  <c r="F146" i="5"/>
  <c r="T146" i="5" s="1"/>
  <c r="F145" i="5"/>
  <c r="T145" i="5" s="1"/>
  <c r="F144" i="5"/>
  <c r="T144" i="5" s="1"/>
  <c r="T143" i="5"/>
  <c r="F143" i="5"/>
  <c r="F142" i="5"/>
  <c r="T142" i="5" s="1"/>
  <c r="U145" i="5" s="1"/>
  <c r="F141" i="5"/>
  <c r="T141" i="5" s="1"/>
  <c r="F140" i="5"/>
  <c r="T140" i="5" s="1"/>
  <c r="T139" i="5"/>
  <c r="F139" i="5"/>
  <c r="F138" i="5"/>
  <c r="T138" i="5" s="1"/>
  <c r="U137" i="5"/>
  <c r="F137" i="5"/>
  <c r="T137" i="5" s="1"/>
  <c r="U141" i="5" s="1"/>
  <c r="F136" i="5"/>
  <c r="T136" i="5" s="1"/>
  <c r="F135" i="5"/>
  <c r="T135" i="5" s="1"/>
  <c r="U132" i="5" s="1"/>
  <c r="F134" i="5"/>
  <c r="T134" i="5" s="1"/>
  <c r="F133" i="5"/>
  <c r="T133" i="5" s="1"/>
  <c r="F132" i="5"/>
  <c r="T132" i="5" s="1"/>
  <c r="F131" i="5"/>
  <c r="T131" i="5" s="1"/>
  <c r="F130" i="5"/>
  <c r="T130" i="5" s="1"/>
  <c r="F129" i="5"/>
  <c r="T129" i="5" s="1"/>
  <c r="F128" i="5"/>
  <c r="T128" i="5" s="1"/>
  <c r="F127" i="5"/>
  <c r="T127" i="5" s="1"/>
  <c r="F126" i="5"/>
  <c r="T126" i="5" s="1"/>
  <c r="F125" i="5"/>
  <c r="T125" i="5" s="1"/>
  <c r="F124" i="5"/>
  <c r="T124" i="5" s="1"/>
  <c r="T123" i="5"/>
  <c r="F123" i="5"/>
  <c r="T122" i="5"/>
  <c r="U125" i="5" s="1"/>
  <c r="F122" i="5"/>
  <c r="F121" i="5"/>
  <c r="T121" i="5" s="1"/>
  <c r="F120" i="5"/>
  <c r="T120" i="5" s="1"/>
  <c r="F119" i="5"/>
  <c r="T119" i="5" s="1"/>
  <c r="F118" i="5"/>
  <c r="T118" i="5" s="1"/>
  <c r="F117" i="5"/>
  <c r="T117" i="5" s="1"/>
  <c r="F116" i="5"/>
  <c r="T116" i="5" s="1"/>
  <c r="T115" i="5"/>
  <c r="F115" i="5"/>
  <c r="T114" i="5"/>
  <c r="U112" i="5" s="1"/>
  <c r="F114" i="5"/>
  <c r="F113" i="5"/>
  <c r="T113" i="5" s="1"/>
  <c r="F112" i="5"/>
  <c r="T112" i="5" s="1"/>
  <c r="U115" i="5" s="1"/>
  <c r="F111" i="5"/>
  <c r="T111" i="5" s="1"/>
  <c r="F110" i="5"/>
  <c r="T110" i="5" s="1"/>
  <c r="F109" i="5"/>
  <c r="T109" i="5" s="1"/>
  <c r="F108" i="5"/>
  <c r="T108" i="5" s="1"/>
  <c r="T107" i="5"/>
  <c r="F107" i="5"/>
  <c r="T106" i="5"/>
  <c r="F106" i="5"/>
  <c r="F105" i="5"/>
  <c r="T105" i="5" s="1"/>
  <c r="F104" i="5"/>
  <c r="T104" i="5" s="1"/>
  <c r="F103" i="5"/>
  <c r="T103" i="5" s="1"/>
  <c r="F102" i="5"/>
  <c r="T102" i="5" s="1"/>
  <c r="F101" i="5"/>
  <c r="T101" i="5" s="1"/>
  <c r="U101" i="5" s="1"/>
  <c r="T100" i="5"/>
  <c r="F100" i="5"/>
  <c r="T99" i="5"/>
  <c r="F99" i="5"/>
  <c r="T98" i="5"/>
  <c r="F98" i="5"/>
  <c r="F97" i="5"/>
  <c r="T97" i="5" s="1"/>
  <c r="U99" i="5" s="1"/>
  <c r="F96" i="5"/>
  <c r="T96" i="5" s="1"/>
  <c r="F95" i="5"/>
  <c r="T95" i="5" s="1"/>
  <c r="F94" i="5"/>
  <c r="T94" i="5" s="1"/>
  <c r="F93" i="5"/>
  <c r="T93" i="5" s="1"/>
  <c r="F92" i="5"/>
  <c r="T92" i="5" s="1"/>
  <c r="F91" i="5"/>
  <c r="T91" i="5" s="1"/>
  <c r="F90" i="5"/>
  <c r="T90" i="5" s="1"/>
  <c r="F89" i="5"/>
  <c r="T89" i="5" s="1"/>
  <c r="F88" i="5"/>
  <c r="T88" i="5" s="1"/>
  <c r="F87" i="5"/>
  <c r="T87" i="5" s="1"/>
  <c r="F86" i="5"/>
  <c r="T86" i="5" s="1"/>
  <c r="F85" i="5"/>
  <c r="T85" i="5" s="1"/>
  <c r="F84" i="5"/>
  <c r="T84" i="5" s="1"/>
  <c r="F83" i="5"/>
  <c r="T83" i="5" s="1"/>
  <c r="F82" i="5"/>
  <c r="T82" i="5" s="1"/>
  <c r="F81" i="5"/>
  <c r="T81" i="5" s="1"/>
  <c r="F80" i="5"/>
  <c r="T80" i="5" s="1"/>
  <c r="F79" i="5"/>
  <c r="T79" i="5" s="1"/>
  <c r="F78" i="5"/>
  <c r="T78" i="5" s="1"/>
  <c r="F77" i="5"/>
  <c r="T77" i="5" s="1"/>
  <c r="F76" i="5"/>
  <c r="T76" i="5" s="1"/>
  <c r="F75" i="5"/>
  <c r="T75" i="5" s="1"/>
  <c r="F74" i="5"/>
  <c r="T74" i="5" s="1"/>
  <c r="F73" i="5"/>
  <c r="T73" i="5" s="1"/>
  <c r="F72" i="5"/>
  <c r="T72" i="5" s="1"/>
  <c r="F71" i="5"/>
  <c r="T71" i="5" s="1"/>
  <c r="F70" i="5"/>
  <c r="T70" i="5" s="1"/>
  <c r="F69" i="5"/>
  <c r="T69" i="5" s="1"/>
  <c r="F68" i="5"/>
  <c r="T68" i="5" s="1"/>
  <c r="F67" i="5"/>
  <c r="T67" i="5" s="1"/>
  <c r="F66" i="5"/>
  <c r="T66" i="5" s="1"/>
  <c r="F65" i="5"/>
  <c r="T65" i="5" s="1"/>
  <c r="F64" i="5"/>
  <c r="T64" i="5" s="1"/>
  <c r="F63" i="5"/>
  <c r="T63" i="5" s="1"/>
  <c r="F62" i="5"/>
  <c r="T62" i="5" s="1"/>
  <c r="F61" i="5"/>
  <c r="T61" i="5" s="1"/>
  <c r="F60" i="5"/>
  <c r="T60" i="5" s="1"/>
  <c r="F59" i="5"/>
  <c r="T59" i="5" s="1"/>
  <c r="F58" i="5"/>
  <c r="T58" i="5" s="1"/>
  <c r="F57" i="5"/>
  <c r="T57" i="5" s="1"/>
  <c r="F56" i="5"/>
  <c r="T56" i="5" s="1"/>
  <c r="F55" i="5"/>
  <c r="T55" i="5" s="1"/>
  <c r="F54" i="5"/>
  <c r="T54" i="5" s="1"/>
  <c r="F53" i="5"/>
  <c r="T53" i="5" s="1"/>
  <c r="F52" i="5"/>
  <c r="T52" i="5" s="1"/>
  <c r="F51" i="5"/>
  <c r="T51" i="5" s="1"/>
  <c r="F50" i="5"/>
  <c r="T50" i="5" s="1"/>
  <c r="F49" i="5"/>
  <c r="T49" i="5" s="1"/>
  <c r="F48" i="5"/>
  <c r="T48" i="5" s="1"/>
  <c r="F47" i="5"/>
  <c r="T47" i="5" s="1"/>
  <c r="F46" i="5"/>
  <c r="T46" i="5" s="1"/>
  <c r="F45" i="5"/>
  <c r="T45" i="5" s="1"/>
  <c r="F44" i="5"/>
  <c r="T44" i="5" s="1"/>
  <c r="F43" i="5"/>
  <c r="T43" i="5" s="1"/>
  <c r="F42" i="5"/>
  <c r="T42" i="5" s="1"/>
  <c r="F41" i="5"/>
  <c r="T41" i="5" s="1"/>
  <c r="F40" i="5"/>
  <c r="T40" i="5" s="1"/>
  <c r="F39" i="5"/>
  <c r="T39" i="5" s="1"/>
  <c r="F38" i="5"/>
  <c r="T38" i="5" s="1"/>
  <c r="F37" i="5"/>
  <c r="T37" i="5" s="1"/>
  <c r="F36" i="5"/>
  <c r="T36" i="5" s="1"/>
  <c r="F35" i="5"/>
  <c r="T35" i="5" s="1"/>
  <c r="F34" i="5"/>
  <c r="T34" i="5" s="1"/>
  <c r="F33" i="5"/>
  <c r="T33" i="5" s="1"/>
  <c r="F32" i="5"/>
  <c r="T32" i="5" s="1"/>
  <c r="F31" i="5"/>
  <c r="T31" i="5" s="1"/>
  <c r="F30" i="5"/>
  <c r="T30" i="5" s="1"/>
  <c r="F29" i="5"/>
  <c r="T29" i="5" s="1"/>
  <c r="F28" i="5"/>
  <c r="T28" i="5" s="1"/>
  <c r="F27" i="5"/>
  <c r="T27" i="5" s="1"/>
  <c r="F26" i="5"/>
  <c r="T26" i="5" s="1"/>
  <c r="F25" i="5"/>
  <c r="T25" i="5" s="1"/>
  <c r="F24" i="5"/>
  <c r="T24" i="5" s="1"/>
  <c r="F23" i="5"/>
  <c r="T23" i="5" s="1"/>
  <c r="F22" i="5"/>
  <c r="T22" i="5" s="1"/>
  <c r="F21" i="5"/>
  <c r="T21" i="5" s="1"/>
  <c r="F20" i="5"/>
  <c r="T20" i="5" s="1"/>
  <c r="F19" i="5"/>
  <c r="T19" i="5" s="1"/>
  <c r="F18" i="5"/>
  <c r="T18" i="5" s="1"/>
  <c r="F17" i="5"/>
  <c r="T17" i="5" s="1"/>
  <c r="F16" i="5"/>
  <c r="T16" i="5" s="1"/>
  <c r="F15" i="5"/>
  <c r="T15" i="5" s="1"/>
  <c r="F14" i="5"/>
  <c r="T14" i="5" s="1"/>
  <c r="F13" i="5"/>
  <c r="T13" i="5" s="1"/>
  <c r="F12" i="5"/>
  <c r="T12" i="5" s="1"/>
  <c r="F11" i="5"/>
  <c r="T11" i="5" s="1"/>
  <c r="F10" i="5"/>
  <c r="T10" i="5" s="1"/>
  <c r="F9" i="5"/>
  <c r="T9" i="5" s="1"/>
  <c r="F8" i="5"/>
  <c r="T8" i="5" s="1"/>
  <c r="F7" i="5"/>
  <c r="T7" i="5" s="1"/>
  <c r="Y202" i="3"/>
  <c r="X202" i="3"/>
  <c r="W202" i="3"/>
  <c r="T202" i="3"/>
  <c r="R202" i="3"/>
  <c r="N202" i="3" s="1"/>
  <c r="Q202" i="3"/>
  <c r="P202" i="3"/>
  <c r="O202" i="3"/>
  <c r="K202" i="3"/>
  <c r="L202" i="3" s="1"/>
  <c r="Y201" i="3"/>
  <c r="X201" i="3"/>
  <c r="W201" i="3"/>
  <c r="T201" i="3"/>
  <c r="R201" i="3"/>
  <c r="S201" i="3" s="1"/>
  <c r="Q201" i="3"/>
  <c r="P201" i="3"/>
  <c r="O201" i="3"/>
  <c r="K201" i="3"/>
  <c r="L201" i="3" s="1"/>
  <c r="Y200" i="3"/>
  <c r="X200" i="3"/>
  <c r="W200" i="3"/>
  <c r="T200" i="3"/>
  <c r="R200" i="3"/>
  <c r="N200" i="3" s="1"/>
  <c r="Q200" i="3"/>
  <c r="P200" i="3"/>
  <c r="O200" i="3"/>
  <c r="K200" i="3"/>
  <c r="L200" i="3" s="1"/>
  <c r="Y199" i="3"/>
  <c r="X199" i="3"/>
  <c r="W199" i="3"/>
  <c r="T199" i="3"/>
  <c r="R199" i="3"/>
  <c r="N199" i="3" s="1"/>
  <c r="Q199" i="3"/>
  <c r="P199" i="3"/>
  <c r="O199" i="3"/>
  <c r="K199" i="3"/>
  <c r="L199" i="3" s="1"/>
  <c r="Y198" i="3"/>
  <c r="X198" i="3"/>
  <c r="W198" i="3"/>
  <c r="T198" i="3"/>
  <c r="R198" i="3"/>
  <c r="N198" i="3" s="1"/>
  <c r="Q198" i="3"/>
  <c r="P198" i="3"/>
  <c r="O198" i="3"/>
  <c r="K198" i="3"/>
  <c r="L198" i="3" s="1"/>
  <c r="Y197" i="3"/>
  <c r="X197" i="3"/>
  <c r="W197" i="3"/>
  <c r="T197" i="3"/>
  <c r="R197" i="3"/>
  <c r="S197" i="3" s="1"/>
  <c r="Q197" i="3"/>
  <c r="P197" i="3"/>
  <c r="O197" i="3"/>
  <c r="L197" i="3"/>
  <c r="K197" i="3"/>
  <c r="Y196" i="3"/>
  <c r="X196" i="3"/>
  <c r="W196" i="3"/>
  <c r="T196" i="3"/>
  <c r="R196" i="3"/>
  <c r="N196" i="3" s="1"/>
  <c r="Q196" i="3"/>
  <c r="P196" i="3"/>
  <c r="O196" i="3"/>
  <c r="K196" i="3"/>
  <c r="L196" i="3" s="1"/>
  <c r="Y195" i="3"/>
  <c r="X195" i="3"/>
  <c r="W195" i="3"/>
  <c r="T195" i="3"/>
  <c r="R195" i="3"/>
  <c r="N195" i="3" s="1"/>
  <c r="Q195" i="3"/>
  <c r="P195" i="3"/>
  <c r="O195" i="3"/>
  <c r="K195" i="3"/>
  <c r="L195" i="3" s="1"/>
  <c r="Y194" i="3"/>
  <c r="X194" i="3"/>
  <c r="W194" i="3"/>
  <c r="T194" i="3"/>
  <c r="R194" i="3"/>
  <c r="N194" i="3" s="1"/>
  <c r="Q194" i="3"/>
  <c r="P194" i="3"/>
  <c r="O194" i="3"/>
  <c r="K194" i="3"/>
  <c r="L194" i="3" s="1"/>
  <c r="Y193" i="3"/>
  <c r="X193" i="3"/>
  <c r="W193" i="3"/>
  <c r="T193" i="3"/>
  <c r="R193" i="3"/>
  <c r="S193" i="3" s="1"/>
  <c r="Q193" i="3"/>
  <c r="P193" i="3"/>
  <c r="O193" i="3"/>
  <c r="K193" i="3"/>
  <c r="L193" i="3" s="1"/>
  <c r="Y192" i="3"/>
  <c r="X192" i="3"/>
  <c r="W192" i="3"/>
  <c r="T192" i="3"/>
  <c r="R192" i="3"/>
  <c r="N192" i="3" s="1"/>
  <c r="Q192" i="3"/>
  <c r="P192" i="3"/>
  <c r="O192" i="3"/>
  <c r="K192" i="3"/>
  <c r="L192" i="3" s="1"/>
  <c r="Y191" i="3"/>
  <c r="X191" i="3"/>
  <c r="W191" i="3"/>
  <c r="T191" i="3"/>
  <c r="R191" i="3"/>
  <c r="N191" i="3" s="1"/>
  <c r="Q191" i="3"/>
  <c r="P191" i="3"/>
  <c r="O191" i="3"/>
  <c r="K191" i="3"/>
  <c r="L191" i="3" s="1"/>
  <c r="Y190" i="3"/>
  <c r="X190" i="3"/>
  <c r="W190" i="3"/>
  <c r="T190" i="3"/>
  <c r="R190" i="3"/>
  <c r="S190" i="3" s="1"/>
  <c r="Q190" i="3"/>
  <c r="P190" i="3"/>
  <c r="O190" i="3"/>
  <c r="N190" i="3"/>
  <c r="K190" i="3"/>
  <c r="L190" i="3" s="1"/>
  <c r="Y189" i="3"/>
  <c r="X189" i="3"/>
  <c r="W189" i="3"/>
  <c r="T189" i="3"/>
  <c r="R189" i="3"/>
  <c r="S189" i="3" s="1"/>
  <c r="Q189" i="3"/>
  <c r="P189" i="3"/>
  <c r="O189" i="3"/>
  <c r="K189" i="3"/>
  <c r="L189" i="3" s="1"/>
  <c r="Y188" i="3"/>
  <c r="X188" i="3"/>
  <c r="W188" i="3"/>
  <c r="T188" i="3"/>
  <c r="R188" i="3"/>
  <c r="N188" i="3" s="1"/>
  <c r="Q188" i="3"/>
  <c r="P188" i="3"/>
  <c r="O188" i="3"/>
  <c r="K188" i="3"/>
  <c r="L188" i="3" s="1"/>
  <c r="Y187" i="3"/>
  <c r="X187" i="3"/>
  <c r="W187" i="3"/>
  <c r="T187" i="3"/>
  <c r="R187" i="3"/>
  <c r="N187" i="3" s="1"/>
  <c r="Q187" i="3"/>
  <c r="P187" i="3"/>
  <c r="O187" i="3"/>
  <c r="K187" i="3"/>
  <c r="L187" i="3" s="1"/>
  <c r="Y186" i="3"/>
  <c r="X186" i="3"/>
  <c r="W186" i="3"/>
  <c r="T186" i="3"/>
  <c r="R186" i="3"/>
  <c r="N186" i="3" s="1"/>
  <c r="Q186" i="3"/>
  <c r="P186" i="3"/>
  <c r="O186" i="3"/>
  <c r="K186" i="3"/>
  <c r="L186" i="3" s="1"/>
  <c r="Y185" i="3"/>
  <c r="X185" i="3"/>
  <c r="W185" i="3"/>
  <c r="T185" i="3"/>
  <c r="R185" i="3"/>
  <c r="S185" i="3" s="1"/>
  <c r="Q185" i="3"/>
  <c r="P185" i="3"/>
  <c r="O185" i="3"/>
  <c r="K185" i="3"/>
  <c r="L185" i="3" s="1"/>
  <c r="Y184" i="3"/>
  <c r="X184" i="3"/>
  <c r="W184" i="3"/>
  <c r="T184" i="3"/>
  <c r="R184" i="3"/>
  <c r="N184" i="3" s="1"/>
  <c r="Q184" i="3"/>
  <c r="P184" i="3"/>
  <c r="O184" i="3"/>
  <c r="K184" i="3"/>
  <c r="L184" i="3" s="1"/>
  <c r="Y183" i="3"/>
  <c r="X183" i="3"/>
  <c r="W183" i="3"/>
  <c r="T183" i="3"/>
  <c r="R183" i="3"/>
  <c r="N183" i="3" s="1"/>
  <c r="Q183" i="3"/>
  <c r="P183" i="3"/>
  <c r="O183" i="3"/>
  <c r="K183" i="3"/>
  <c r="L183" i="3" s="1"/>
  <c r="Y182" i="3"/>
  <c r="X182" i="3"/>
  <c r="W182" i="3"/>
  <c r="T182" i="3"/>
  <c r="R182" i="3"/>
  <c r="N182" i="3" s="1"/>
  <c r="Q182" i="3"/>
  <c r="P182" i="3"/>
  <c r="O182" i="3"/>
  <c r="K182" i="3"/>
  <c r="L182" i="3" s="1"/>
  <c r="Y181" i="3"/>
  <c r="X181" i="3"/>
  <c r="W181" i="3"/>
  <c r="T181" i="3"/>
  <c r="R181" i="3"/>
  <c r="S181" i="3" s="1"/>
  <c r="Q181" i="3"/>
  <c r="P181" i="3"/>
  <c r="O181" i="3"/>
  <c r="K181" i="3"/>
  <c r="L181" i="3" s="1"/>
  <c r="Y180" i="3"/>
  <c r="X180" i="3"/>
  <c r="W180" i="3"/>
  <c r="T180" i="3"/>
  <c r="S180" i="3"/>
  <c r="R180" i="3"/>
  <c r="N180" i="3" s="1"/>
  <c r="Q180" i="3"/>
  <c r="P180" i="3"/>
  <c r="O180" i="3"/>
  <c r="K180" i="3"/>
  <c r="L180" i="3" s="1"/>
  <c r="Y179" i="3"/>
  <c r="X179" i="3"/>
  <c r="W179" i="3"/>
  <c r="T179" i="3"/>
  <c r="R179" i="3"/>
  <c r="S179" i="3" s="1"/>
  <c r="Q179" i="3"/>
  <c r="P179" i="3"/>
  <c r="O179" i="3"/>
  <c r="K179" i="3"/>
  <c r="L179" i="3" s="1"/>
  <c r="Y178" i="3"/>
  <c r="X178" i="3"/>
  <c r="W178" i="3"/>
  <c r="T178" i="3"/>
  <c r="R178" i="3"/>
  <c r="N178" i="3" s="1"/>
  <c r="Q178" i="3"/>
  <c r="P178" i="3"/>
  <c r="O178" i="3"/>
  <c r="K178" i="3"/>
  <c r="L178" i="3" s="1"/>
  <c r="Y177" i="3"/>
  <c r="X177" i="3"/>
  <c r="W177" i="3"/>
  <c r="T177" i="3"/>
  <c r="R177" i="3"/>
  <c r="S177" i="3" s="1"/>
  <c r="Q177" i="3"/>
  <c r="P177" i="3"/>
  <c r="O177" i="3"/>
  <c r="K177" i="3"/>
  <c r="L177" i="3" s="1"/>
  <c r="Y176" i="3"/>
  <c r="X176" i="3"/>
  <c r="W176" i="3"/>
  <c r="T176" i="3"/>
  <c r="R176" i="3"/>
  <c r="S176" i="3" s="1"/>
  <c r="Q176" i="3"/>
  <c r="P176" i="3"/>
  <c r="O176" i="3"/>
  <c r="K176" i="3"/>
  <c r="L176" i="3" s="1"/>
  <c r="Y175" i="3"/>
  <c r="X175" i="3"/>
  <c r="W175" i="3"/>
  <c r="T175" i="3"/>
  <c r="R175" i="3"/>
  <c r="N175" i="3" s="1"/>
  <c r="Q175" i="3"/>
  <c r="P175" i="3"/>
  <c r="O175" i="3"/>
  <c r="K175" i="3"/>
  <c r="L175" i="3" s="1"/>
  <c r="Y174" i="3"/>
  <c r="X174" i="3"/>
  <c r="W174" i="3"/>
  <c r="T174" i="3"/>
  <c r="S174" i="3"/>
  <c r="R174" i="3"/>
  <c r="N174" i="3" s="1"/>
  <c r="Q174" i="3"/>
  <c r="P174" i="3"/>
  <c r="O174" i="3"/>
  <c r="K174" i="3"/>
  <c r="L174" i="3" s="1"/>
  <c r="Y173" i="3"/>
  <c r="X173" i="3"/>
  <c r="W173" i="3"/>
  <c r="T173" i="3"/>
  <c r="R173" i="3"/>
  <c r="S173" i="3" s="1"/>
  <c r="Q173" i="3"/>
  <c r="P173" i="3"/>
  <c r="O173" i="3"/>
  <c r="K173" i="3"/>
  <c r="L173" i="3" s="1"/>
  <c r="Y172" i="3"/>
  <c r="X172" i="3"/>
  <c r="W172" i="3"/>
  <c r="T172" i="3"/>
  <c r="R172" i="3"/>
  <c r="N172" i="3" s="1"/>
  <c r="Q172" i="3"/>
  <c r="P172" i="3"/>
  <c r="O172" i="3"/>
  <c r="K172" i="3"/>
  <c r="L172" i="3" s="1"/>
  <c r="Y171" i="3"/>
  <c r="X171" i="3"/>
  <c r="W171" i="3"/>
  <c r="T171" i="3"/>
  <c r="R171" i="3"/>
  <c r="N171" i="3" s="1"/>
  <c r="Q171" i="3"/>
  <c r="P171" i="3"/>
  <c r="O171" i="3"/>
  <c r="K171" i="3"/>
  <c r="L171" i="3" s="1"/>
  <c r="Y170" i="3"/>
  <c r="X170" i="3"/>
  <c r="W170" i="3"/>
  <c r="T170" i="3"/>
  <c r="R170" i="3"/>
  <c r="N170" i="3" s="1"/>
  <c r="Q170" i="3"/>
  <c r="P170" i="3"/>
  <c r="O170" i="3"/>
  <c r="K170" i="3"/>
  <c r="L170" i="3" s="1"/>
  <c r="Y169" i="3"/>
  <c r="X169" i="3"/>
  <c r="W169" i="3"/>
  <c r="T169" i="3"/>
  <c r="R169" i="3"/>
  <c r="S169" i="3" s="1"/>
  <c r="Q169" i="3"/>
  <c r="P169" i="3"/>
  <c r="O169" i="3"/>
  <c r="K169" i="3"/>
  <c r="L169" i="3" s="1"/>
  <c r="Y168" i="3"/>
  <c r="X168" i="3"/>
  <c r="W168" i="3"/>
  <c r="T168" i="3"/>
  <c r="R168" i="3"/>
  <c r="S168" i="3" s="1"/>
  <c r="Q168" i="3"/>
  <c r="P168" i="3"/>
  <c r="O168" i="3"/>
  <c r="K168" i="3"/>
  <c r="L168" i="3" s="1"/>
  <c r="Y167" i="3"/>
  <c r="X167" i="3"/>
  <c r="W167" i="3"/>
  <c r="T167" i="3"/>
  <c r="R167" i="3"/>
  <c r="N167" i="3" s="1"/>
  <c r="Q167" i="3"/>
  <c r="P167" i="3"/>
  <c r="O167" i="3"/>
  <c r="K167" i="3"/>
  <c r="L167" i="3" s="1"/>
  <c r="Y166" i="3"/>
  <c r="X166" i="3"/>
  <c r="W166" i="3"/>
  <c r="T166" i="3"/>
  <c r="R166" i="3"/>
  <c r="N166" i="3" s="1"/>
  <c r="Q166" i="3"/>
  <c r="P166" i="3"/>
  <c r="O166" i="3"/>
  <c r="K166" i="3"/>
  <c r="L166" i="3" s="1"/>
  <c r="Y165" i="3"/>
  <c r="X165" i="3"/>
  <c r="W165" i="3"/>
  <c r="T165" i="3"/>
  <c r="R165" i="3"/>
  <c r="S165" i="3" s="1"/>
  <c r="Q165" i="3"/>
  <c r="P165" i="3"/>
  <c r="O165" i="3"/>
  <c r="K165" i="3"/>
  <c r="L165" i="3" s="1"/>
  <c r="Y164" i="3"/>
  <c r="X164" i="3"/>
  <c r="W164" i="3"/>
  <c r="T164" i="3"/>
  <c r="R164" i="3"/>
  <c r="N164" i="3" s="1"/>
  <c r="Q164" i="3"/>
  <c r="P164" i="3"/>
  <c r="O164" i="3"/>
  <c r="K164" i="3"/>
  <c r="L164" i="3" s="1"/>
  <c r="Y163" i="3"/>
  <c r="X163" i="3"/>
  <c r="W163" i="3"/>
  <c r="T163" i="3"/>
  <c r="R163" i="3"/>
  <c r="N163" i="3" s="1"/>
  <c r="Q163" i="3"/>
  <c r="P163" i="3"/>
  <c r="O163" i="3"/>
  <c r="K163" i="3"/>
  <c r="L163" i="3" s="1"/>
  <c r="Y162" i="3"/>
  <c r="X162" i="3"/>
  <c r="W162" i="3"/>
  <c r="T162" i="3"/>
  <c r="R162" i="3"/>
  <c r="N162" i="3" s="1"/>
  <c r="Q162" i="3"/>
  <c r="P162" i="3"/>
  <c r="O162" i="3"/>
  <c r="K162" i="3"/>
  <c r="L162" i="3" s="1"/>
  <c r="Y161" i="3"/>
  <c r="X161" i="3"/>
  <c r="W161" i="3"/>
  <c r="T161" i="3"/>
  <c r="R161" i="3"/>
  <c r="S161" i="3" s="1"/>
  <c r="Q161" i="3"/>
  <c r="P161" i="3"/>
  <c r="O161" i="3"/>
  <c r="K161" i="3"/>
  <c r="L161" i="3" s="1"/>
  <c r="Y160" i="3"/>
  <c r="X160" i="3"/>
  <c r="W160" i="3"/>
  <c r="T160" i="3"/>
  <c r="R160" i="3"/>
  <c r="N160" i="3" s="1"/>
  <c r="Q160" i="3"/>
  <c r="P160" i="3"/>
  <c r="O160" i="3"/>
  <c r="K160" i="3"/>
  <c r="L160" i="3" s="1"/>
  <c r="Y159" i="3"/>
  <c r="X159" i="3"/>
  <c r="W159" i="3"/>
  <c r="T159" i="3"/>
  <c r="R159" i="3"/>
  <c r="N159" i="3" s="1"/>
  <c r="Q159" i="3"/>
  <c r="P159" i="3"/>
  <c r="O159" i="3"/>
  <c r="K159" i="3"/>
  <c r="L159" i="3" s="1"/>
  <c r="Y158" i="3"/>
  <c r="X158" i="3"/>
  <c r="W158" i="3"/>
  <c r="T158" i="3"/>
  <c r="R158" i="3"/>
  <c r="S158" i="3" s="1"/>
  <c r="Q158" i="3"/>
  <c r="P158" i="3"/>
  <c r="O158" i="3"/>
  <c r="K158" i="3"/>
  <c r="L158" i="3" s="1"/>
  <c r="Y157" i="3"/>
  <c r="X157" i="3"/>
  <c r="W157" i="3"/>
  <c r="T157" i="3"/>
  <c r="R157" i="3"/>
  <c r="S157" i="3" s="1"/>
  <c r="Q157" i="3"/>
  <c r="P157" i="3"/>
  <c r="O157" i="3"/>
  <c r="K157" i="3"/>
  <c r="L157" i="3" s="1"/>
  <c r="Y156" i="3"/>
  <c r="X156" i="3"/>
  <c r="W156" i="3"/>
  <c r="T156" i="3"/>
  <c r="R156" i="3"/>
  <c r="S156" i="3" s="1"/>
  <c r="Q156" i="3"/>
  <c r="P156" i="3"/>
  <c r="O156" i="3"/>
  <c r="K156" i="3"/>
  <c r="L156" i="3" s="1"/>
  <c r="Y155" i="3"/>
  <c r="X155" i="3"/>
  <c r="W155" i="3"/>
  <c r="T155" i="3"/>
  <c r="R155" i="3"/>
  <c r="N155" i="3" s="1"/>
  <c r="Q155" i="3"/>
  <c r="P155" i="3"/>
  <c r="O155" i="3"/>
  <c r="K155" i="3"/>
  <c r="L155" i="3" s="1"/>
  <c r="Y154" i="3"/>
  <c r="X154" i="3"/>
  <c r="W154" i="3"/>
  <c r="T154" i="3"/>
  <c r="R154" i="3"/>
  <c r="N154" i="3" s="1"/>
  <c r="Q154" i="3"/>
  <c r="P154" i="3"/>
  <c r="O154" i="3"/>
  <c r="K154" i="3"/>
  <c r="L154" i="3" s="1"/>
  <c r="Y153" i="3"/>
  <c r="X153" i="3"/>
  <c r="W153" i="3"/>
  <c r="T153" i="3"/>
  <c r="R153" i="3"/>
  <c r="S153" i="3" s="1"/>
  <c r="Q153" i="3"/>
  <c r="P153" i="3"/>
  <c r="O153" i="3"/>
  <c r="K153" i="3"/>
  <c r="L153" i="3" s="1"/>
  <c r="Y152" i="3"/>
  <c r="X152" i="3"/>
  <c r="W152" i="3"/>
  <c r="T152" i="3"/>
  <c r="R152" i="3"/>
  <c r="N152" i="3" s="1"/>
  <c r="Q152" i="3"/>
  <c r="P152" i="3"/>
  <c r="O152" i="3"/>
  <c r="L152" i="3"/>
  <c r="K152" i="3"/>
  <c r="Y151" i="3"/>
  <c r="X151" i="3"/>
  <c r="W151" i="3"/>
  <c r="T151" i="3"/>
  <c r="R151" i="3"/>
  <c r="N151" i="3" s="1"/>
  <c r="Q151" i="3"/>
  <c r="P151" i="3"/>
  <c r="O151" i="3"/>
  <c r="K151" i="3"/>
  <c r="L151" i="3" s="1"/>
  <c r="Y150" i="3"/>
  <c r="X150" i="3"/>
  <c r="W150" i="3"/>
  <c r="T150" i="3"/>
  <c r="R150" i="3"/>
  <c r="S150" i="3" s="1"/>
  <c r="Q150" i="3"/>
  <c r="P150" i="3"/>
  <c r="O150" i="3"/>
  <c r="K150" i="3"/>
  <c r="L150" i="3" s="1"/>
  <c r="Y149" i="3"/>
  <c r="X149" i="3"/>
  <c r="W149" i="3"/>
  <c r="T149" i="3"/>
  <c r="R149" i="3"/>
  <c r="S149" i="3" s="1"/>
  <c r="Q149" i="3"/>
  <c r="P149" i="3"/>
  <c r="O149" i="3"/>
  <c r="K149" i="3"/>
  <c r="L149" i="3" s="1"/>
  <c r="Y148" i="3"/>
  <c r="X148" i="3"/>
  <c r="W148" i="3"/>
  <c r="T148" i="3"/>
  <c r="R148" i="3"/>
  <c r="N148" i="3" s="1"/>
  <c r="Q148" i="3"/>
  <c r="P148" i="3"/>
  <c r="O148" i="3"/>
  <c r="K148" i="3"/>
  <c r="L148" i="3" s="1"/>
  <c r="Y147" i="3"/>
  <c r="X147" i="3"/>
  <c r="W147" i="3"/>
  <c r="T147" i="3"/>
  <c r="R147" i="3"/>
  <c r="S147" i="3" s="1"/>
  <c r="Q147" i="3"/>
  <c r="P147" i="3"/>
  <c r="O147" i="3"/>
  <c r="N147" i="3"/>
  <c r="K147" i="3"/>
  <c r="L147" i="3" s="1"/>
  <c r="Y146" i="3"/>
  <c r="X146" i="3"/>
  <c r="W146" i="3"/>
  <c r="T146" i="3"/>
  <c r="R146" i="3"/>
  <c r="N146" i="3" s="1"/>
  <c r="Q146" i="3"/>
  <c r="P146" i="3"/>
  <c r="O146" i="3"/>
  <c r="L146" i="3"/>
  <c r="K146" i="3"/>
  <c r="Y145" i="3"/>
  <c r="X145" i="3"/>
  <c r="W145" i="3"/>
  <c r="T145" i="3"/>
  <c r="R145" i="3"/>
  <c r="S145" i="3" s="1"/>
  <c r="Q145" i="3"/>
  <c r="P145" i="3"/>
  <c r="O145" i="3"/>
  <c r="K145" i="3"/>
  <c r="L145" i="3" s="1"/>
  <c r="Y144" i="3"/>
  <c r="X144" i="3"/>
  <c r="W144" i="3"/>
  <c r="T144" i="3"/>
  <c r="R144" i="3"/>
  <c r="N144" i="3" s="1"/>
  <c r="Q144" i="3"/>
  <c r="P144" i="3"/>
  <c r="O144" i="3"/>
  <c r="K144" i="3"/>
  <c r="L144" i="3" s="1"/>
  <c r="Y143" i="3"/>
  <c r="X143" i="3"/>
  <c r="W143" i="3"/>
  <c r="T143" i="3"/>
  <c r="R143" i="3"/>
  <c r="N143" i="3" s="1"/>
  <c r="Q143" i="3"/>
  <c r="P143" i="3"/>
  <c r="O143" i="3"/>
  <c r="K143" i="3"/>
  <c r="L143" i="3" s="1"/>
  <c r="Y142" i="3"/>
  <c r="X142" i="3"/>
  <c r="W142" i="3"/>
  <c r="T142" i="3"/>
  <c r="R142" i="3"/>
  <c r="N142" i="3" s="1"/>
  <c r="Q142" i="3"/>
  <c r="P142" i="3"/>
  <c r="O142" i="3"/>
  <c r="K142" i="3"/>
  <c r="L142" i="3" s="1"/>
  <c r="Y141" i="3"/>
  <c r="X141" i="3"/>
  <c r="W141" i="3"/>
  <c r="T141" i="3"/>
  <c r="R141" i="3"/>
  <c r="S141" i="3" s="1"/>
  <c r="Q141" i="3"/>
  <c r="P141" i="3"/>
  <c r="O141" i="3"/>
  <c r="N141" i="3"/>
  <c r="K141" i="3"/>
  <c r="L141" i="3" s="1"/>
  <c r="Y140" i="3"/>
  <c r="X140" i="3"/>
  <c r="W140" i="3"/>
  <c r="T140" i="3"/>
  <c r="R140" i="3"/>
  <c r="N140" i="3" s="1"/>
  <c r="Q140" i="3"/>
  <c r="P140" i="3"/>
  <c r="O140" i="3"/>
  <c r="K140" i="3"/>
  <c r="L140" i="3" s="1"/>
  <c r="Y139" i="3"/>
  <c r="X139" i="3"/>
  <c r="W139" i="3"/>
  <c r="T139" i="3"/>
  <c r="R139" i="3"/>
  <c r="S139" i="3" s="1"/>
  <c r="Q139" i="3"/>
  <c r="P139" i="3"/>
  <c r="O139" i="3"/>
  <c r="K139" i="3"/>
  <c r="L139" i="3" s="1"/>
  <c r="Y138" i="3"/>
  <c r="X138" i="3"/>
  <c r="W138" i="3"/>
  <c r="T138" i="3"/>
  <c r="R138" i="3"/>
  <c r="N138" i="3" s="1"/>
  <c r="Q138" i="3"/>
  <c r="P138" i="3"/>
  <c r="O138" i="3"/>
  <c r="K138" i="3"/>
  <c r="L138" i="3" s="1"/>
  <c r="Y137" i="3"/>
  <c r="X137" i="3"/>
  <c r="W137" i="3"/>
  <c r="T137" i="3"/>
  <c r="R137" i="3"/>
  <c r="S137" i="3" s="1"/>
  <c r="Q137" i="3"/>
  <c r="P137" i="3"/>
  <c r="O137" i="3"/>
  <c r="K137" i="3"/>
  <c r="L137" i="3" s="1"/>
  <c r="Y136" i="3"/>
  <c r="X136" i="3"/>
  <c r="W136" i="3"/>
  <c r="T136" i="3"/>
  <c r="R136" i="3"/>
  <c r="N136" i="3" s="1"/>
  <c r="Q136" i="3"/>
  <c r="P136" i="3"/>
  <c r="O136" i="3"/>
  <c r="K136" i="3"/>
  <c r="L136" i="3" s="1"/>
  <c r="Y135" i="3"/>
  <c r="X135" i="3"/>
  <c r="W135" i="3"/>
  <c r="T135" i="3"/>
  <c r="R135" i="3"/>
  <c r="N135" i="3" s="1"/>
  <c r="Q135" i="3"/>
  <c r="P135" i="3"/>
  <c r="O135" i="3"/>
  <c r="K135" i="3"/>
  <c r="L135" i="3" s="1"/>
  <c r="Y134" i="3"/>
  <c r="X134" i="3"/>
  <c r="W134" i="3"/>
  <c r="T134" i="3"/>
  <c r="R134" i="3"/>
  <c r="S134" i="3" s="1"/>
  <c r="Q134" i="3"/>
  <c r="P134" i="3"/>
  <c r="O134" i="3"/>
  <c r="N134" i="3"/>
  <c r="K134" i="3"/>
  <c r="L134" i="3" s="1"/>
  <c r="Y133" i="3"/>
  <c r="X133" i="3"/>
  <c r="W133" i="3"/>
  <c r="T133" i="3"/>
  <c r="R133" i="3"/>
  <c r="S133" i="3" s="1"/>
  <c r="Q133" i="3"/>
  <c r="P133" i="3"/>
  <c r="O133" i="3"/>
  <c r="K133" i="3"/>
  <c r="L133" i="3" s="1"/>
  <c r="Y132" i="3"/>
  <c r="X132" i="3"/>
  <c r="W132" i="3"/>
  <c r="T132" i="3"/>
  <c r="R132" i="3"/>
  <c r="N132" i="3" s="1"/>
  <c r="Q132" i="3"/>
  <c r="P132" i="3"/>
  <c r="O132" i="3"/>
  <c r="K132" i="3"/>
  <c r="L132" i="3" s="1"/>
  <c r="Y131" i="3"/>
  <c r="X131" i="3"/>
  <c r="W131" i="3"/>
  <c r="T131" i="3"/>
  <c r="R131" i="3"/>
  <c r="S131" i="3" s="1"/>
  <c r="Q131" i="3"/>
  <c r="P131" i="3"/>
  <c r="O131" i="3"/>
  <c r="K131" i="3"/>
  <c r="L131" i="3" s="1"/>
  <c r="Y130" i="3"/>
  <c r="X130" i="3"/>
  <c r="W130" i="3"/>
  <c r="T130" i="3"/>
  <c r="R130" i="3"/>
  <c r="N130" i="3" s="1"/>
  <c r="Q130" i="3"/>
  <c r="P130" i="3"/>
  <c r="O130" i="3"/>
  <c r="K130" i="3"/>
  <c r="L130" i="3" s="1"/>
  <c r="Y129" i="3"/>
  <c r="X129" i="3"/>
  <c r="W129" i="3"/>
  <c r="T129" i="3"/>
  <c r="R129" i="3"/>
  <c r="S129" i="3" s="1"/>
  <c r="Q129" i="3"/>
  <c r="P129" i="3"/>
  <c r="O129" i="3"/>
  <c r="K129" i="3"/>
  <c r="L129" i="3" s="1"/>
  <c r="Y128" i="3"/>
  <c r="X128" i="3"/>
  <c r="W128" i="3"/>
  <c r="T128" i="3"/>
  <c r="R128" i="3"/>
  <c r="N128" i="3" s="1"/>
  <c r="Q128" i="3"/>
  <c r="P128" i="3"/>
  <c r="O128" i="3"/>
  <c r="K128" i="3"/>
  <c r="L128" i="3" s="1"/>
  <c r="Y127" i="3"/>
  <c r="X127" i="3"/>
  <c r="W127" i="3"/>
  <c r="T127" i="3"/>
  <c r="R127" i="3"/>
  <c r="N127" i="3" s="1"/>
  <c r="Q127" i="3"/>
  <c r="P127" i="3"/>
  <c r="O127" i="3"/>
  <c r="K127" i="3"/>
  <c r="L127" i="3" s="1"/>
  <c r="Y126" i="3"/>
  <c r="X126" i="3"/>
  <c r="W126" i="3"/>
  <c r="T126" i="3"/>
  <c r="R126" i="3"/>
  <c r="N126" i="3" s="1"/>
  <c r="Q126" i="3"/>
  <c r="P126" i="3"/>
  <c r="O126" i="3"/>
  <c r="K126" i="3"/>
  <c r="L126" i="3" s="1"/>
  <c r="Y125" i="3"/>
  <c r="X125" i="3"/>
  <c r="W125" i="3"/>
  <c r="T125" i="3"/>
  <c r="R125" i="3"/>
  <c r="S125" i="3" s="1"/>
  <c r="Q125" i="3"/>
  <c r="P125" i="3"/>
  <c r="O125" i="3"/>
  <c r="K125" i="3"/>
  <c r="L125" i="3" s="1"/>
  <c r="Y124" i="3"/>
  <c r="X124" i="3"/>
  <c r="W124" i="3"/>
  <c r="T124" i="3"/>
  <c r="R124" i="3"/>
  <c r="N124" i="3" s="1"/>
  <c r="Q124" i="3"/>
  <c r="P124" i="3"/>
  <c r="O124" i="3"/>
  <c r="K124" i="3"/>
  <c r="L124" i="3" s="1"/>
  <c r="Y123" i="3"/>
  <c r="X123" i="3"/>
  <c r="W123" i="3"/>
  <c r="T123" i="3"/>
  <c r="R123" i="3"/>
  <c r="S123" i="3" s="1"/>
  <c r="Q123" i="3"/>
  <c r="P123" i="3"/>
  <c r="O123" i="3"/>
  <c r="K123" i="3"/>
  <c r="L123" i="3" s="1"/>
  <c r="Y122" i="3"/>
  <c r="X122" i="3"/>
  <c r="W122" i="3"/>
  <c r="T122" i="3"/>
  <c r="R122" i="3"/>
  <c r="N122" i="3" s="1"/>
  <c r="Q122" i="3"/>
  <c r="P122" i="3"/>
  <c r="O122" i="3"/>
  <c r="K122" i="3"/>
  <c r="L122" i="3" s="1"/>
  <c r="Y121" i="3"/>
  <c r="X121" i="3"/>
  <c r="W121" i="3"/>
  <c r="T121" i="3"/>
  <c r="R121" i="3"/>
  <c r="S121" i="3" s="1"/>
  <c r="Q121" i="3"/>
  <c r="P121" i="3"/>
  <c r="O121" i="3"/>
  <c r="K121" i="3"/>
  <c r="L121" i="3" s="1"/>
  <c r="Y120" i="3"/>
  <c r="X120" i="3"/>
  <c r="W120" i="3"/>
  <c r="T120" i="3"/>
  <c r="R120" i="3"/>
  <c r="N120" i="3" s="1"/>
  <c r="Q120" i="3"/>
  <c r="P120" i="3"/>
  <c r="O120" i="3"/>
  <c r="L120" i="3"/>
  <c r="K120" i="3"/>
  <c r="Y119" i="3"/>
  <c r="X119" i="3"/>
  <c r="W119" i="3"/>
  <c r="T119" i="3"/>
  <c r="R119" i="3"/>
  <c r="S119" i="3" s="1"/>
  <c r="Q119" i="3"/>
  <c r="P119" i="3"/>
  <c r="O119" i="3"/>
  <c r="K119" i="3"/>
  <c r="L119" i="3" s="1"/>
  <c r="Y118" i="3"/>
  <c r="X118" i="3"/>
  <c r="W118" i="3"/>
  <c r="T118" i="3"/>
  <c r="R118" i="3"/>
  <c r="N118" i="3" s="1"/>
  <c r="Q118" i="3"/>
  <c r="P118" i="3"/>
  <c r="O118" i="3"/>
  <c r="K118" i="3"/>
  <c r="L118" i="3" s="1"/>
  <c r="Y117" i="3"/>
  <c r="X117" i="3"/>
  <c r="W117" i="3"/>
  <c r="T117" i="3"/>
  <c r="R117" i="3"/>
  <c r="S117" i="3" s="1"/>
  <c r="Q117" i="3"/>
  <c r="P117" i="3"/>
  <c r="O117" i="3"/>
  <c r="K117" i="3"/>
  <c r="L117" i="3" s="1"/>
  <c r="Y116" i="3"/>
  <c r="X116" i="3"/>
  <c r="W116" i="3"/>
  <c r="T116" i="3"/>
  <c r="R116" i="3"/>
  <c r="S116" i="3" s="1"/>
  <c r="Q116" i="3"/>
  <c r="P116" i="3"/>
  <c r="O116" i="3"/>
  <c r="K116" i="3"/>
  <c r="L116" i="3" s="1"/>
  <c r="Y115" i="3"/>
  <c r="X115" i="3"/>
  <c r="W115" i="3"/>
  <c r="T115" i="3"/>
  <c r="R115" i="3"/>
  <c r="S115" i="3" s="1"/>
  <c r="Q115" i="3"/>
  <c r="P115" i="3"/>
  <c r="O115" i="3"/>
  <c r="N115" i="3"/>
  <c r="K115" i="3"/>
  <c r="L115" i="3" s="1"/>
  <c r="Y114" i="3"/>
  <c r="X114" i="3"/>
  <c r="W114" i="3"/>
  <c r="T114" i="3"/>
  <c r="R114" i="3"/>
  <c r="N114" i="3" s="1"/>
  <c r="Q114" i="3"/>
  <c r="P114" i="3"/>
  <c r="O114" i="3"/>
  <c r="K114" i="3"/>
  <c r="L114" i="3" s="1"/>
  <c r="Y113" i="3"/>
  <c r="X113" i="3"/>
  <c r="W113" i="3"/>
  <c r="T113" i="3"/>
  <c r="R113" i="3"/>
  <c r="Q113" i="3"/>
  <c r="P113" i="3"/>
  <c r="O113" i="3"/>
  <c r="K113" i="3"/>
  <c r="L113" i="3" s="1"/>
  <c r="Y112" i="3"/>
  <c r="X112" i="3"/>
  <c r="W112" i="3"/>
  <c r="T112" i="3"/>
  <c r="S112" i="3"/>
  <c r="R112" i="3"/>
  <c r="N112" i="3" s="1"/>
  <c r="Q112" i="3"/>
  <c r="P112" i="3"/>
  <c r="O112" i="3"/>
  <c r="K112" i="3"/>
  <c r="L112" i="3" s="1"/>
  <c r="Y111" i="3"/>
  <c r="X111" i="3"/>
  <c r="W111" i="3"/>
  <c r="T111" i="3"/>
  <c r="R111" i="3"/>
  <c r="S111" i="3" s="1"/>
  <c r="Q111" i="3"/>
  <c r="P111" i="3"/>
  <c r="O111" i="3"/>
  <c r="K111" i="3"/>
  <c r="L111" i="3" s="1"/>
  <c r="Y110" i="3"/>
  <c r="X110" i="3"/>
  <c r="W110" i="3"/>
  <c r="T110" i="3"/>
  <c r="R110" i="3"/>
  <c r="N110" i="3" s="1"/>
  <c r="Q110" i="3"/>
  <c r="P110" i="3"/>
  <c r="O110" i="3"/>
  <c r="K110" i="3"/>
  <c r="L110" i="3" s="1"/>
  <c r="Y109" i="3"/>
  <c r="X109" i="3"/>
  <c r="W109" i="3"/>
  <c r="T109" i="3"/>
  <c r="R109" i="3"/>
  <c r="S109" i="3" s="1"/>
  <c r="Q109" i="3"/>
  <c r="P109" i="3"/>
  <c r="O109" i="3"/>
  <c r="K109" i="3"/>
  <c r="L109" i="3" s="1"/>
  <c r="Y108" i="3"/>
  <c r="X108" i="3"/>
  <c r="W108" i="3"/>
  <c r="T108" i="3"/>
  <c r="R108" i="3"/>
  <c r="N108" i="3" s="1"/>
  <c r="Q108" i="3"/>
  <c r="P108" i="3"/>
  <c r="O108" i="3"/>
  <c r="K108" i="3"/>
  <c r="L108" i="3" s="1"/>
  <c r="Y107" i="3"/>
  <c r="X107" i="3"/>
  <c r="W107" i="3"/>
  <c r="T107" i="3"/>
  <c r="R107" i="3"/>
  <c r="N107" i="3" s="1"/>
  <c r="Q107" i="3"/>
  <c r="P107" i="3"/>
  <c r="O107" i="3"/>
  <c r="K107" i="3"/>
  <c r="L107" i="3" s="1"/>
  <c r="Y106" i="3"/>
  <c r="X106" i="3"/>
  <c r="W106" i="3"/>
  <c r="T106" i="3"/>
  <c r="R106" i="3"/>
  <c r="N106" i="3" s="1"/>
  <c r="Q106" i="3"/>
  <c r="P106" i="3"/>
  <c r="O106" i="3"/>
  <c r="K106" i="3"/>
  <c r="L106" i="3" s="1"/>
  <c r="Y105" i="3"/>
  <c r="X105" i="3"/>
  <c r="W105" i="3"/>
  <c r="T105" i="3"/>
  <c r="R105" i="3"/>
  <c r="S105" i="3" s="1"/>
  <c r="Q105" i="3"/>
  <c r="P105" i="3"/>
  <c r="O105" i="3"/>
  <c r="K105" i="3"/>
  <c r="L105" i="3" s="1"/>
  <c r="Y104" i="3"/>
  <c r="X104" i="3"/>
  <c r="W104" i="3"/>
  <c r="T104" i="3"/>
  <c r="R104" i="3"/>
  <c r="N104" i="3" s="1"/>
  <c r="Q104" i="3"/>
  <c r="P104" i="3"/>
  <c r="O104" i="3"/>
  <c r="K104" i="3"/>
  <c r="L104" i="3" s="1"/>
  <c r="Y103" i="3"/>
  <c r="X103" i="3"/>
  <c r="W103" i="3"/>
  <c r="T103" i="3"/>
  <c r="R103" i="3"/>
  <c r="S103" i="3" s="1"/>
  <c r="Q103" i="3"/>
  <c r="P103" i="3"/>
  <c r="O103" i="3"/>
  <c r="K103" i="3"/>
  <c r="L103" i="3" s="1"/>
  <c r="Y102" i="3"/>
  <c r="X102" i="3"/>
  <c r="W102" i="3"/>
  <c r="T102" i="3"/>
  <c r="R102" i="3"/>
  <c r="S102" i="3" s="1"/>
  <c r="Q102" i="3"/>
  <c r="P102" i="3"/>
  <c r="O102" i="3"/>
  <c r="K102" i="3"/>
  <c r="L102" i="3" s="1"/>
  <c r="Y101" i="3"/>
  <c r="X101" i="3"/>
  <c r="W101" i="3"/>
  <c r="T101" i="3"/>
  <c r="R101" i="3"/>
  <c r="S101" i="3" s="1"/>
  <c r="Q101" i="3"/>
  <c r="P101" i="3"/>
  <c r="O101" i="3"/>
  <c r="K101" i="3"/>
  <c r="L101" i="3" s="1"/>
  <c r="Y100" i="3"/>
  <c r="X100" i="3"/>
  <c r="W100" i="3"/>
  <c r="T100" i="3"/>
  <c r="R100" i="3"/>
  <c r="S100" i="3" s="1"/>
  <c r="Q100" i="3"/>
  <c r="P100" i="3"/>
  <c r="O100" i="3"/>
  <c r="K100" i="3"/>
  <c r="L100" i="3" s="1"/>
  <c r="Y99" i="3"/>
  <c r="X99" i="3"/>
  <c r="W99" i="3"/>
  <c r="T99" i="3"/>
  <c r="R99" i="3"/>
  <c r="N99" i="3" s="1"/>
  <c r="Q99" i="3"/>
  <c r="P99" i="3"/>
  <c r="O99" i="3"/>
  <c r="K99" i="3"/>
  <c r="L99" i="3" s="1"/>
  <c r="Y98" i="3"/>
  <c r="X98" i="3"/>
  <c r="W98" i="3"/>
  <c r="T98" i="3"/>
  <c r="R98" i="3"/>
  <c r="N98" i="3" s="1"/>
  <c r="Q98" i="3"/>
  <c r="P98" i="3"/>
  <c r="O98" i="3"/>
  <c r="K98" i="3"/>
  <c r="L98" i="3" s="1"/>
  <c r="Y97" i="3"/>
  <c r="X97" i="3"/>
  <c r="W97" i="3"/>
  <c r="T97" i="3"/>
  <c r="R97" i="3"/>
  <c r="S97" i="3" s="1"/>
  <c r="Q97" i="3"/>
  <c r="P97" i="3"/>
  <c r="O97" i="3"/>
  <c r="K97" i="3"/>
  <c r="L97" i="3" s="1"/>
  <c r="Y96" i="3"/>
  <c r="X96" i="3"/>
  <c r="W96" i="3"/>
  <c r="T96" i="3"/>
  <c r="R96" i="3"/>
  <c r="S96" i="3" s="1"/>
  <c r="Q96" i="3"/>
  <c r="P96" i="3"/>
  <c r="O96" i="3"/>
  <c r="K96" i="3"/>
  <c r="L96" i="3" s="1"/>
  <c r="Y95" i="3"/>
  <c r="X95" i="3"/>
  <c r="W95" i="3"/>
  <c r="T95" i="3"/>
  <c r="R95" i="3"/>
  <c r="S95" i="3" s="1"/>
  <c r="Q95" i="3"/>
  <c r="P95" i="3"/>
  <c r="O95" i="3"/>
  <c r="K95" i="3"/>
  <c r="L95" i="3" s="1"/>
  <c r="Y94" i="3"/>
  <c r="X94" i="3"/>
  <c r="W94" i="3"/>
  <c r="T94" i="3"/>
  <c r="R94" i="3"/>
  <c r="N94" i="3" s="1"/>
  <c r="Q94" i="3"/>
  <c r="P94" i="3"/>
  <c r="O94" i="3"/>
  <c r="K94" i="3"/>
  <c r="L94" i="3" s="1"/>
  <c r="Y93" i="3"/>
  <c r="X93" i="3"/>
  <c r="W93" i="3"/>
  <c r="T93" i="3"/>
  <c r="R93" i="3"/>
  <c r="S93" i="3" s="1"/>
  <c r="Q93" i="3"/>
  <c r="P93" i="3"/>
  <c r="O93" i="3"/>
  <c r="K93" i="3"/>
  <c r="L93" i="3" s="1"/>
  <c r="Y92" i="3"/>
  <c r="X92" i="3"/>
  <c r="W92" i="3"/>
  <c r="T92" i="3"/>
  <c r="R92" i="3"/>
  <c r="N92" i="3" s="1"/>
  <c r="Q92" i="3"/>
  <c r="P92" i="3"/>
  <c r="O92" i="3"/>
  <c r="K92" i="3"/>
  <c r="L92" i="3" s="1"/>
  <c r="Y91" i="3"/>
  <c r="X91" i="3"/>
  <c r="W91" i="3"/>
  <c r="T91" i="3"/>
  <c r="R91" i="3"/>
  <c r="N91" i="3" s="1"/>
  <c r="Q91" i="3"/>
  <c r="P91" i="3"/>
  <c r="O91" i="3"/>
  <c r="K91" i="3"/>
  <c r="L91" i="3" s="1"/>
  <c r="Y90" i="3"/>
  <c r="X90" i="3"/>
  <c r="W90" i="3"/>
  <c r="T90" i="3"/>
  <c r="R90" i="3"/>
  <c r="N90" i="3" s="1"/>
  <c r="Q90" i="3"/>
  <c r="P90" i="3"/>
  <c r="O90" i="3"/>
  <c r="K90" i="3"/>
  <c r="L90" i="3" s="1"/>
  <c r="Y89" i="3"/>
  <c r="X89" i="3"/>
  <c r="W89" i="3"/>
  <c r="T89" i="3"/>
  <c r="R89" i="3"/>
  <c r="S89" i="3" s="1"/>
  <c r="Q89" i="3"/>
  <c r="P89" i="3"/>
  <c r="O89" i="3"/>
  <c r="K89" i="3"/>
  <c r="L89" i="3" s="1"/>
  <c r="Y88" i="3"/>
  <c r="X88" i="3"/>
  <c r="W88" i="3"/>
  <c r="T88" i="3"/>
  <c r="R88" i="3"/>
  <c r="N88" i="3" s="1"/>
  <c r="Q88" i="3"/>
  <c r="P88" i="3"/>
  <c r="O88" i="3"/>
  <c r="K88" i="3"/>
  <c r="L88" i="3" s="1"/>
  <c r="Y87" i="3"/>
  <c r="X87" i="3"/>
  <c r="W87" i="3"/>
  <c r="T87" i="3"/>
  <c r="R87" i="3"/>
  <c r="S87" i="3" s="1"/>
  <c r="Q87" i="3"/>
  <c r="P87" i="3"/>
  <c r="O87" i="3"/>
  <c r="K87" i="3"/>
  <c r="L87" i="3" s="1"/>
  <c r="Y86" i="3"/>
  <c r="X86" i="3"/>
  <c r="W86" i="3"/>
  <c r="T86" i="3"/>
  <c r="R86" i="3"/>
  <c r="S86" i="3" s="1"/>
  <c r="Q86" i="3"/>
  <c r="P86" i="3"/>
  <c r="O86" i="3"/>
  <c r="K86" i="3"/>
  <c r="L86" i="3" s="1"/>
  <c r="Y85" i="3"/>
  <c r="X85" i="3"/>
  <c r="W85" i="3"/>
  <c r="T85" i="3"/>
  <c r="R85" i="3"/>
  <c r="S85" i="3" s="1"/>
  <c r="Q85" i="3"/>
  <c r="P85" i="3"/>
  <c r="O85" i="3"/>
  <c r="K85" i="3"/>
  <c r="L85" i="3" s="1"/>
  <c r="Y84" i="3"/>
  <c r="X84" i="3"/>
  <c r="W84" i="3"/>
  <c r="T84" i="3"/>
  <c r="R84" i="3"/>
  <c r="S84" i="3" s="1"/>
  <c r="Q84" i="3"/>
  <c r="P84" i="3"/>
  <c r="O84" i="3"/>
  <c r="K84" i="3"/>
  <c r="L84" i="3" s="1"/>
  <c r="Y83" i="3"/>
  <c r="X83" i="3"/>
  <c r="W83" i="3"/>
  <c r="T83" i="3"/>
  <c r="R83" i="3"/>
  <c r="N83" i="3" s="1"/>
  <c r="Q83" i="3"/>
  <c r="P83" i="3"/>
  <c r="O83" i="3"/>
  <c r="K83" i="3"/>
  <c r="L83" i="3" s="1"/>
  <c r="Y82" i="3"/>
  <c r="X82" i="3"/>
  <c r="W82" i="3"/>
  <c r="T82" i="3"/>
  <c r="R82" i="3"/>
  <c r="N82" i="3" s="1"/>
  <c r="Q82" i="3"/>
  <c r="P82" i="3"/>
  <c r="O82" i="3"/>
  <c r="K82" i="3"/>
  <c r="L82" i="3" s="1"/>
  <c r="Y81" i="3"/>
  <c r="X81" i="3"/>
  <c r="W81" i="3"/>
  <c r="T81" i="3"/>
  <c r="R81" i="3"/>
  <c r="S81" i="3" s="1"/>
  <c r="Q81" i="3"/>
  <c r="P81" i="3"/>
  <c r="O81" i="3"/>
  <c r="K81" i="3"/>
  <c r="L81" i="3" s="1"/>
  <c r="Y80" i="3"/>
  <c r="X80" i="3"/>
  <c r="W80" i="3"/>
  <c r="T80" i="3"/>
  <c r="R80" i="3"/>
  <c r="S80" i="3" s="1"/>
  <c r="Q80" i="3"/>
  <c r="P80" i="3"/>
  <c r="O80" i="3"/>
  <c r="N80" i="3"/>
  <c r="L80" i="3"/>
  <c r="K80" i="3"/>
  <c r="Y79" i="3"/>
  <c r="X79" i="3"/>
  <c r="W79" i="3"/>
  <c r="T79" i="3"/>
  <c r="R79" i="3"/>
  <c r="S79" i="3" s="1"/>
  <c r="Q79" i="3"/>
  <c r="P79" i="3"/>
  <c r="O79" i="3"/>
  <c r="K79" i="3"/>
  <c r="L79" i="3" s="1"/>
  <c r="Y78" i="3"/>
  <c r="X78" i="3"/>
  <c r="W78" i="3"/>
  <c r="T78" i="3"/>
  <c r="R78" i="3"/>
  <c r="N78" i="3" s="1"/>
  <c r="Q78" i="3"/>
  <c r="P78" i="3"/>
  <c r="O78" i="3"/>
  <c r="K78" i="3"/>
  <c r="L78" i="3" s="1"/>
  <c r="Y77" i="3"/>
  <c r="X77" i="3"/>
  <c r="W77" i="3"/>
  <c r="T77" i="3"/>
  <c r="R77" i="3"/>
  <c r="S77" i="3" s="1"/>
  <c r="Q77" i="3"/>
  <c r="P77" i="3"/>
  <c r="O77" i="3"/>
  <c r="K77" i="3"/>
  <c r="L77" i="3" s="1"/>
  <c r="Y76" i="3"/>
  <c r="X76" i="3"/>
  <c r="W76" i="3"/>
  <c r="T76" i="3"/>
  <c r="R76" i="3"/>
  <c r="S76" i="3" s="1"/>
  <c r="Q76" i="3"/>
  <c r="P76" i="3"/>
  <c r="O76" i="3"/>
  <c r="K76" i="3"/>
  <c r="L76" i="3" s="1"/>
  <c r="Y75" i="3"/>
  <c r="X75" i="3"/>
  <c r="W75" i="3"/>
  <c r="T75" i="3"/>
  <c r="R75" i="3"/>
  <c r="N75" i="3" s="1"/>
  <c r="Q75" i="3"/>
  <c r="P75" i="3"/>
  <c r="O75" i="3"/>
  <c r="K75" i="3"/>
  <c r="L75" i="3" s="1"/>
  <c r="Y74" i="3"/>
  <c r="X74" i="3"/>
  <c r="W74" i="3"/>
  <c r="T74" i="3"/>
  <c r="R74" i="3"/>
  <c r="N74" i="3" s="1"/>
  <c r="Q74" i="3"/>
  <c r="P74" i="3"/>
  <c r="O74" i="3"/>
  <c r="K74" i="3"/>
  <c r="L74" i="3" s="1"/>
  <c r="Y73" i="3"/>
  <c r="X73" i="3"/>
  <c r="W73" i="3"/>
  <c r="T73" i="3"/>
  <c r="R73" i="3"/>
  <c r="N73" i="3" s="1"/>
  <c r="Q73" i="3"/>
  <c r="P73" i="3"/>
  <c r="O73" i="3"/>
  <c r="K73" i="3"/>
  <c r="L73" i="3" s="1"/>
  <c r="Y72" i="3"/>
  <c r="X72" i="3"/>
  <c r="W72" i="3"/>
  <c r="T72" i="3"/>
  <c r="R72" i="3"/>
  <c r="N72" i="3" s="1"/>
  <c r="Q72" i="3"/>
  <c r="P72" i="3"/>
  <c r="O72" i="3"/>
  <c r="K72" i="3"/>
  <c r="L72" i="3" s="1"/>
  <c r="Y71" i="3"/>
  <c r="X71" i="3"/>
  <c r="W71" i="3"/>
  <c r="T71" i="3"/>
  <c r="R71" i="3"/>
  <c r="S71" i="3" s="1"/>
  <c r="Q71" i="3"/>
  <c r="P71" i="3"/>
  <c r="O71" i="3"/>
  <c r="K71" i="3"/>
  <c r="L71" i="3" s="1"/>
  <c r="Y70" i="3"/>
  <c r="X70" i="3"/>
  <c r="W70" i="3"/>
  <c r="T70" i="3"/>
  <c r="R70" i="3"/>
  <c r="S70" i="3" s="1"/>
  <c r="Q70" i="3"/>
  <c r="P70" i="3"/>
  <c r="O70" i="3"/>
  <c r="K70" i="3"/>
  <c r="L70" i="3" s="1"/>
  <c r="Y69" i="3"/>
  <c r="X69" i="3"/>
  <c r="W69" i="3"/>
  <c r="T69" i="3"/>
  <c r="R69" i="3"/>
  <c r="N69" i="3" s="1"/>
  <c r="Q69" i="3"/>
  <c r="P69" i="3"/>
  <c r="O69" i="3"/>
  <c r="L69" i="3"/>
  <c r="K69" i="3"/>
  <c r="Y68" i="3"/>
  <c r="X68" i="3"/>
  <c r="W68" i="3"/>
  <c r="T68" i="3"/>
  <c r="R68" i="3"/>
  <c r="N68" i="3" s="1"/>
  <c r="Q68" i="3"/>
  <c r="P68" i="3"/>
  <c r="O68" i="3"/>
  <c r="K68" i="3"/>
  <c r="L68" i="3" s="1"/>
  <c r="Y67" i="3"/>
  <c r="X67" i="3"/>
  <c r="W67" i="3"/>
  <c r="T67" i="3"/>
  <c r="R67" i="3"/>
  <c r="S67" i="3" s="1"/>
  <c r="Q67" i="3"/>
  <c r="P67" i="3"/>
  <c r="O67" i="3"/>
  <c r="K67" i="3"/>
  <c r="L67" i="3" s="1"/>
  <c r="Y66" i="3"/>
  <c r="X66" i="3"/>
  <c r="W66" i="3"/>
  <c r="T66" i="3"/>
  <c r="R66" i="3"/>
  <c r="N66" i="3" s="1"/>
  <c r="Q66" i="3"/>
  <c r="P66" i="3"/>
  <c r="O66" i="3"/>
  <c r="K66" i="3"/>
  <c r="L66" i="3" s="1"/>
  <c r="Y65" i="3"/>
  <c r="X65" i="3"/>
  <c r="W65" i="3"/>
  <c r="T65" i="3"/>
  <c r="R65" i="3"/>
  <c r="N65" i="3" s="1"/>
  <c r="Q65" i="3"/>
  <c r="P65" i="3"/>
  <c r="O65" i="3"/>
  <c r="K65" i="3"/>
  <c r="L65" i="3" s="1"/>
  <c r="Y64" i="3"/>
  <c r="X64" i="3"/>
  <c r="W64" i="3"/>
  <c r="T64" i="3"/>
  <c r="R64" i="3"/>
  <c r="N64" i="3" s="1"/>
  <c r="Q64" i="3"/>
  <c r="P64" i="3"/>
  <c r="O64" i="3"/>
  <c r="K64" i="3"/>
  <c r="L64" i="3" s="1"/>
  <c r="Y63" i="3"/>
  <c r="X63" i="3"/>
  <c r="W63" i="3"/>
  <c r="T63" i="3"/>
  <c r="R63" i="3"/>
  <c r="S63" i="3" s="1"/>
  <c r="Q63" i="3"/>
  <c r="P63" i="3"/>
  <c r="O63" i="3"/>
  <c r="K63" i="3"/>
  <c r="L63" i="3" s="1"/>
  <c r="Y62" i="3"/>
  <c r="X62" i="3"/>
  <c r="W62" i="3"/>
  <c r="T62" i="3"/>
  <c r="R62" i="3"/>
  <c r="S62" i="3" s="1"/>
  <c r="Q62" i="3"/>
  <c r="P62" i="3"/>
  <c r="O62" i="3"/>
  <c r="K62" i="3"/>
  <c r="L62" i="3" s="1"/>
  <c r="Y61" i="3"/>
  <c r="X61" i="3"/>
  <c r="W61" i="3"/>
  <c r="T61" i="3"/>
  <c r="R61" i="3"/>
  <c r="N61" i="3" s="1"/>
  <c r="Q61" i="3"/>
  <c r="P61" i="3"/>
  <c r="O61" i="3"/>
  <c r="K61" i="3"/>
  <c r="L61" i="3" s="1"/>
  <c r="Y60" i="3"/>
  <c r="X60" i="3"/>
  <c r="W60" i="3"/>
  <c r="T60" i="3"/>
  <c r="R60" i="3"/>
  <c r="N60" i="3" s="1"/>
  <c r="Q60" i="3"/>
  <c r="P60" i="3"/>
  <c r="O60" i="3"/>
  <c r="K60" i="3"/>
  <c r="L60" i="3" s="1"/>
  <c r="Y59" i="3"/>
  <c r="X59" i="3"/>
  <c r="W59" i="3"/>
  <c r="T59" i="3"/>
  <c r="R59" i="3"/>
  <c r="N59" i="3" s="1"/>
  <c r="Q59" i="3"/>
  <c r="P59" i="3"/>
  <c r="O59" i="3"/>
  <c r="K59" i="3"/>
  <c r="L59" i="3" s="1"/>
  <c r="Y58" i="3"/>
  <c r="X58" i="3"/>
  <c r="W58" i="3"/>
  <c r="T58" i="3"/>
  <c r="R58" i="3"/>
  <c r="N58" i="3" s="1"/>
  <c r="Q58" i="3"/>
  <c r="P58" i="3"/>
  <c r="O58" i="3"/>
  <c r="K58" i="3"/>
  <c r="L58" i="3" s="1"/>
  <c r="Y57" i="3"/>
  <c r="X57" i="3"/>
  <c r="W57" i="3"/>
  <c r="T57" i="3"/>
  <c r="R57" i="3"/>
  <c r="S57" i="3" s="1"/>
  <c r="Q57" i="3"/>
  <c r="P57" i="3"/>
  <c r="O57" i="3"/>
  <c r="N57" i="3"/>
  <c r="K57" i="3"/>
  <c r="L57" i="3" s="1"/>
  <c r="Y56" i="3"/>
  <c r="X56" i="3"/>
  <c r="W56" i="3"/>
  <c r="T56" i="3"/>
  <c r="R56" i="3"/>
  <c r="N56" i="3" s="1"/>
  <c r="Q56" i="3"/>
  <c r="P56" i="3"/>
  <c r="O56" i="3"/>
  <c r="K56" i="3"/>
  <c r="L56" i="3" s="1"/>
  <c r="Y55" i="3"/>
  <c r="X55" i="3"/>
  <c r="W55" i="3"/>
  <c r="T55" i="3"/>
  <c r="R55" i="3"/>
  <c r="S55" i="3" s="1"/>
  <c r="Q55" i="3"/>
  <c r="P55" i="3"/>
  <c r="O55" i="3"/>
  <c r="K55" i="3"/>
  <c r="L55" i="3" s="1"/>
  <c r="Y54" i="3"/>
  <c r="T54" i="3"/>
  <c r="Y53" i="3"/>
  <c r="T53" i="3"/>
  <c r="Y52" i="3"/>
  <c r="T52" i="3"/>
  <c r="Y51" i="3"/>
  <c r="T51" i="3"/>
  <c r="Y50" i="3"/>
  <c r="T50" i="3"/>
  <c r="Y49" i="3"/>
  <c r="T49" i="3"/>
  <c r="Y48" i="3"/>
  <c r="T48" i="3"/>
  <c r="Y47" i="3"/>
  <c r="T47" i="3"/>
  <c r="Y46" i="3"/>
  <c r="T46" i="3"/>
  <c r="Y45" i="3"/>
  <c r="T45" i="3"/>
  <c r="Y44" i="3"/>
  <c r="T44" i="3"/>
  <c r="Y43" i="3"/>
  <c r="T43" i="3"/>
  <c r="Y42" i="3"/>
  <c r="T42" i="3"/>
  <c r="Y41" i="3"/>
  <c r="T41" i="3"/>
  <c r="Y40" i="3"/>
  <c r="T40" i="3"/>
  <c r="Y39" i="3"/>
  <c r="T39" i="3"/>
  <c r="Y38" i="3"/>
  <c r="T38" i="3"/>
  <c r="Y37" i="3"/>
  <c r="T37" i="3"/>
  <c r="Y36" i="3"/>
  <c r="T36" i="3"/>
  <c r="Y35" i="3"/>
  <c r="T35" i="3"/>
  <c r="Y34" i="3"/>
  <c r="T34" i="3"/>
  <c r="Y33" i="3"/>
  <c r="T33" i="3"/>
  <c r="Y32" i="3"/>
  <c r="T32" i="3"/>
  <c r="Y31" i="3"/>
  <c r="T31" i="3"/>
  <c r="Y30" i="3"/>
  <c r="T30" i="3"/>
  <c r="Y29" i="3"/>
  <c r="T29" i="3"/>
  <c r="Y28" i="3"/>
  <c r="T28" i="3"/>
  <c r="Y27" i="3"/>
  <c r="T27" i="3"/>
  <c r="Y26" i="3"/>
  <c r="T26" i="3"/>
  <c r="Y25" i="3"/>
  <c r="T25" i="3"/>
  <c r="Y24" i="3"/>
  <c r="T24" i="3"/>
  <c r="Y23" i="3"/>
  <c r="T23" i="3"/>
  <c r="Y22" i="3"/>
  <c r="T22" i="3"/>
  <c r="Y21" i="3"/>
  <c r="T21" i="3"/>
  <c r="Y20" i="3"/>
  <c r="T20" i="3"/>
  <c r="Y19" i="3"/>
  <c r="T19" i="3"/>
  <c r="Y18" i="3"/>
  <c r="T18" i="3"/>
  <c r="Y17" i="3"/>
  <c r="T17" i="3"/>
  <c r="Y16" i="3"/>
  <c r="T16" i="3"/>
  <c r="Y15" i="3"/>
  <c r="T15" i="3"/>
  <c r="Y14" i="3"/>
  <c r="T14" i="3"/>
  <c r="Y13" i="3"/>
  <c r="T13" i="3"/>
  <c r="Y12" i="3"/>
  <c r="T12" i="3"/>
  <c r="Y11" i="3"/>
  <c r="T11" i="3"/>
  <c r="Y10" i="3"/>
  <c r="T10" i="3"/>
  <c r="Y9" i="3"/>
  <c r="T9" i="3"/>
  <c r="Y8" i="3"/>
  <c r="T8" i="3"/>
  <c r="Y7" i="3"/>
  <c r="T7" i="3"/>
  <c r="W6" i="3"/>
  <c r="Q6" i="3"/>
  <c r="A4" i="3"/>
  <c r="Z2" i="3" s="1"/>
  <c r="W6" i="8" s="1"/>
  <c r="C26" i="2"/>
  <c r="C25" i="2"/>
  <c r="C24" i="2"/>
  <c r="C23" i="2"/>
  <c r="C22" i="2"/>
  <c r="C21" i="2"/>
  <c r="C20" i="2"/>
  <c r="C19" i="2"/>
  <c r="C18" i="2"/>
  <c r="B5" i="2"/>
  <c r="A1" i="2"/>
  <c r="B59" i="1"/>
  <c r="B61" i="1" s="1"/>
  <c r="B65" i="1" s="1"/>
  <c r="B68" i="1" s="1"/>
  <c r="B75" i="1" s="1"/>
  <c r="B83" i="1" s="1"/>
  <c r="B86" i="1" s="1"/>
  <c r="B96" i="1" s="1"/>
  <c r="B106" i="1" s="1"/>
  <c r="B109" i="1" s="1"/>
  <c r="B57" i="1"/>
  <c r="B55" i="1"/>
  <c r="A256" i="12"/>
  <c r="A192" i="12"/>
  <c r="A128" i="12"/>
  <c r="A66" i="12"/>
  <c r="A28" i="12"/>
  <c r="A215" i="12"/>
  <c r="A151" i="12"/>
  <c r="A81" i="12"/>
  <c r="A17" i="12"/>
  <c r="A240" i="12"/>
  <c r="A176" i="12"/>
  <c r="A112" i="12"/>
  <c r="A50" i="12"/>
  <c r="A12" i="12"/>
  <c r="A199" i="12"/>
  <c r="A135" i="12"/>
  <c r="A65" i="12"/>
  <c r="A29" i="12"/>
  <c r="A232" i="12"/>
  <c r="A168" i="12"/>
  <c r="A106" i="12"/>
  <c r="A42" i="12"/>
  <c r="A255" i="12"/>
  <c r="A191" i="12"/>
  <c r="A127" i="12"/>
  <c r="A57" i="12"/>
  <c r="A21" i="12"/>
  <c r="A216" i="12"/>
  <c r="A152" i="12"/>
  <c r="A90" i="12"/>
  <c r="A26" i="12"/>
  <c r="A239" i="12"/>
  <c r="A175" i="12"/>
  <c r="A105" i="12"/>
  <c r="A41" i="12"/>
  <c r="B253" i="12"/>
  <c r="A248" i="12"/>
  <c r="A120" i="12"/>
  <c r="A20" i="12"/>
  <c r="A143" i="12"/>
  <c r="A9" i="12"/>
  <c r="A119" i="12"/>
  <c r="A82" i="12"/>
  <c r="A231" i="12"/>
  <c r="A253" i="12"/>
  <c r="A144" i="12"/>
  <c r="A224" i="12"/>
  <c r="A98" i="12"/>
  <c r="A247" i="12"/>
  <c r="A13" i="12"/>
  <c r="A97" i="12"/>
  <c r="A33" i="12"/>
  <c r="A10" i="12"/>
  <c r="A208" i="12"/>
  <c r="A25" i="12"/>
  <c r="A200" i="12"/>
  <c r="A74" i="12"/>
  <c r="A223" i="12"/>
  <c r="A89" i="12"/>
  <c r="A184" i="12"/>
  <c r="A58" i="12"/>
  <c r="A207" i="12"/>
  <c r="A73" i="12"/>
  <c r="A160" i="12"/>
  <c r="A34" i="12"/>
  <c r="A183" i="12"/>
  <c r="A49" i="12"/>
  <c r="A167" i="12"/>
  <c r="A136" i="12"/>
  <c r="A18" i="12"/>
  <c r="A159" i="12"/>
  <c r="Y23" i="7" l="1"/>
  <c r="G31" i="7"/>
  <c r="D87" i="7"/>
  <c r="D119" i="7"/>
  <c r="I135" i="7"/>
  <c r="W135" i="7" s="1"/>
  <c r="K143" i="7"/>
  <c r="G167" i="7"/>
  <c r="Y183" i="7"/>
  <c r="G23" i="7"/>
  <c r="I31" i="7"/>
  <c r="W31" i="7" s="1"/>
  <c r="G39" i="7"/>
  <c r="G47" i="7"/>
  <c r="D55" i="7"/>
  <c r="G63" i="7"/>
  <c r="G95" i="7"/>
  <c r="K167" i="7"/>
  <c r="I23" i="7"/>
  <c r="AA23" i="7" s="1"/>
  <c r="K31" i="7"/>
  <c r="I39" i="7"/>
  <c r="I47" i="7"/>
  <c r="W47" i="7" s="1"/>
  <c r="I63" i="7"/>
  <c r="W63" i="7" s="1"/>
  <c r="G87" i="7"/>
  <c r="I95" i="7"/>
  <c r="W95" i="7" s="1"/>
  <c r="K119" i="7"/>
  <c r="S167" i="7"/>
  <c r="K23" i="7"/>
  <c r="S31" i="7"/>
  <c r="K39" i="7"/>
  <c r="K47" i="7"/>
  <c r="G55" i="7"/>
  <c r="K63" i="7"/>
  <c r="I87" i="7"/>
  <c r="W87" i="7" s="1"/>
  <c r="K95" i="7"/>
  <c r="Y167" i="7"/>
  <c r="D183" i="7"/>
  <c r="D15" i="7"/>
  <c r="S23" i="7"/>
  <c r="Y31" i="7"/>
  <c r="S39" i="7"/>
  <c r="S47" i="7"/>
  <c r="I55" i="7"/>
  <c r="AA55" i="7" s="1"/>
  <c r="S63" i="7"/>
  <c r="K87" i="7"/>
  <c r="S95" i="7"/>
  <c r="I111" i="7"/>
  <c r="AA111" i="7" s="1"/>
  <c r="I151" i="7"/>
  <c r="W151" i="7" s="1"/>
  <c r="I191" i="7"/>
  <c r="W191" i="7" s="1"/>
  <c r="S55" i="7"/>
  <c r="Y95" i="7"/>
  <c r="D167" i="7"/>
  <c r="K183" i="7"/>
  <c r="I199" i="7"/>
  <c r="D23" i="7"/>
  <c r="D39" i="7"/>
  <c r="Y87" i="7"/>
  <c r="I143" i="7"/>
  <c r="W143" i="7" s="1"/>
  <c r="S183" i="7"/>
  <c r="S199" i="7"/>
  <c r="G85" i="7"/>
  <c r="D149" i="7"/>
  <c r="Y46" i="7"/>
  <c r="D54" i="7"/>
  <c r="S77" i="7"/>
  <c r="Y78" i="7"/>
  <c r="I85" i="7"/>
  <c r="W85" i="7" s="1"/>
  <c r="I102" i="7"/>
  <c r="AA102" i="7" s="1"/>
  <c r="D110" i="7"/>
  <c r="Y134" i="7"/>
  <c r="K141" i="7"/>
  <c r="I158" i="7"/>
  <c r="AA158" i="7" s="1"/>
  <c r="G13" i="7"/>
  <c r="K77" i="7"/>
  <c r="I141" i="7"/>
  <c r="W141" i="7" s="1"/>
  <c r="Y77" i="7"/>
  <c r="K85" i="7"/>
  <c r="S141" i="7"/>
  <c r="K158" i="7"/>
  <c r="D165" i="7"/>
  <c r="G206" i="7"/>
  <c r="G189" i="7"/>
  <c r="D205" i="7"/>
  <c r="Y30" i="7"/>
  <c r="K54" i="7"/>
  <c r="G78" i="7"/>
  <c r="G94" i="7"/>
  <c r="K110" i="7"/>
  <c r="G134" i="7"/>
  <c r="D141" i="7"/>
  <c r="S157" i="7"/>
  <c r="K165" i="7"/>
  <c r="Y206" i="7"/>
  <c r="K157" i="7"/>
  <c r="I165" i="7"/>
  <c r="W165" i="7" s="1"/>
  <c r="G45" i="7"/>
  <c r="S54" i="7"/>
  <c r="G77" i="7"/>
  <c r="I78" i="7"/>
  <c r="AA78" i="7" s="1"/>
  <c r="D85" i="7"/>
  <c r="Y94" i="7"/>
  <c r="S110" i="7"/>
  <c r="G126" i="7"/>
  <c r="I134" i="7"/>
  <c r="AA134" i="7" s="1"/>
  <c r="D158" i="7"/>
  <c r="I205" i="7"/>
  <c r="W205" i="7" s="1"/>
  <c r="Y21" i="7"/>
  <c r="D77" i="7"/>
  <c r="Y85" i="7"/>
  <c r="G38" i="7"/>
  <c r="K78" i="7"/>
  <c r="Y110" i="7"/>
  <c r="K134" i="7"/>
  <c r="G141" i="7"/>
  <c r="D27" i="7"/>
  <c r="S19" i="7"/>
  <c r="D131" i="7"/>
  <c r="G91" i="7"/>
  <c r="S132" i="3"/>
  <c r="S188" i="3"/>
  <c r="N71" i="3"/>
  <c r="S74" i="3"/>
  <c r="N89" i="3"/>
  <c r="N67" i="3"/>
  <c r="S75" i="3"/>
  <c r="N105" i="3"/>
  <c r="N150" i="3"/>
  <c r="N156" i="3"/>
  <c r="N176" i="3"/>
  <c r="Y11" i="7"/>
  <c r="K19" i="7"/>
  <c r="D83" i="7"/>
  <c r="I115" i="7"/>
  <c r="W115" i="7" s="1"/>
  <c r="Y19" i="7"/>
  <c r="I83" i="7"/>
  <c r="W83" i="7" s="1"/>
  <c r="I91" i="7"/>
  <c r="W91" i="7" s="1"/>
  <c r="G27" i="7"/>
  <c r="Y35" i="7"/>
  <c r="K67" i="7"/>
  <c r="K83" i="7"/>
  <c r="K91" i="7"/>
  <c r="I123" i="7"/>
  <c r="W123" i="7" s="1"/>
  <c r="G131" i="7"/>
  <c r="D19" i="7"/>
  <c r="I27" i="7"/>
  <c r="W27" i="7" s="1"/>
  <c r="S59" i="7"/>
  <c r="S91" i="7"/>
  <c r="Y123" i="7"/>
  <c r="I131" i="7"/>
  <c r="W131" i="7" s="1"/>
  <c r="K27" i="7"/>
  <c r="K131" i="7"/>
  <c r="K11" i="7"/>
  <c r="G19" i="7"/>
  <c r="S27" i="7"/>
  <c r="Y91" i="7"/>
  <c r="S131" i="7"/>
  <c r="Y27" i="7"/>
  <c r="I51" i="7"/>
  <c r="W51" i="7" s="1"/>
  <c r="G115" i="7"/>
  <c r="Y131" i="7"/>
  <c r="S60" i="3"/>
  <c r="N84" i="3"/>
  <c r="S94" i="3"/>
  <c r="N96" i="3"/>
  <c r="N100" i="3"/>
  <c r="S192" i="3"/>
  <c r="N181" i="3"/>
  <c r="S68" i="3"/>
  <c r="N70" i="3"/>
  <c r="S118" i="3"/>
  <c r="S160" i="3"/>
  <c r="N168" i="3"/>
  <c r="N179" i="3"/>
  <c r="S186" i="3"/>
  <c r="G82" i="7"/>
  <c r="G90" i="7"/>
  <c r="G106" i="7"/>
  <c r="S130" i="7"/>
  <c r="I90" i="7"/>
  <c r="AA90" i="7" s="1"/>
  <c r="Y106" i="7"/>
  <c r="D138" i="7"/>
  <c r="G194" i="7"/>
  <c r="I162" i="7"/>
  <c r="AA162" i="7" s="1"/>
  <c r="I74" i="7"/>
  <c r="AA74" i="7" s="1"/>
  <c r="I98" i="7"/>
  <c r="AA98" i="7" s="1"/>
  <c r="G138" i="7"/>
  <c r="Y98" i="7"/>
  <c r="K154" i="7"/>
  <c r="K12" i="7"/>
  <c r="Y60" i="7"/>
  <c r="Y52" i="7"/>
  <c r="I20" i="7"/>
  <c r="W20" i="7" s="1"/>
  <c r="K163" i="7"/>
  <c r="I76" i="7"/>
  <c r="W76" i="7" s="1"/>
  <c r="X134" i="7"/>
  <c r="I36" i="7"/>
  <c r="AA36" i="7" s="1"/>
  <c r="Y179" i="7"/>
  <c r="I116" i="7"/>
  <c r="AA116" i="7" s="1"/>
  <c r="I12" i="7"/>
  <c r="AA12" i="7" s="1"/>
  <c r="G12" i="7"/>
  <c r="G20" i="7"/>
  <c r="G36" i="7"/>
  <c r="S52" i="7"/>
  <c r="G60" i="7"/>
  <c r="D68" i="7"/>
  <c r="D84" i="7"/>
  <c r="K108" i="7"/>
  <c r="G116" i="7"/>
  <c r="I155" i="7"/>
  <c r="W155" i="7" s="1"/>
  <c r="I163" i="7"/>
  <c r="AA163" i="7" s="1"/>
  <c r="S179" i="7"/>
  <c r="Y203" i="7"/>
  <c r="K20" i="7"/>
  <c r="S28" i="7"/>
  <c r="K36" i="7"/>
  <c r="G68" i="7"/>
  <c r="K76" i="7"/>
  <c r="G84" i="7"/>
  <c r="Y108" i="7"/>
  <c r="K116" i="7"/>
  <c r="Y147" i="7"/>
  <c r="S163" i="7"/>
  <c r="S12" i="7"/>
  <c r="S20" i="7"/>
  <c r="S36" i="7"/>
  <c r="D52" i="7"/>
  <c r="I84" i="7"/>
  <c r="AA84" i="7" s="1"/>
  <c r="S116" i="7"/>
  <c r="Y163" i="7"/>
  <c r="I171" i="7"/>
  <c r="W171" i="7" s="1"/>
  <c r="Y12" i="7"/>
  <c r="Y20" i="7"/>
  <c r="Y36" i="7"/>
  <c r="D44" i="7"/>
  <c r="K84" i="7"/>
  <c r="D108" i="7"/>
  <c r="Y116" i="7"/>
  <c r="G52" i="7"/>
  <c r="S84" i="7"/>
  <c r="D132" i="7"/>
  <c r="K139" i="7"/>
  <c r="D163" i="7"/>
  <c r="D179" i="7"/>
  <c r="D12" i="7"/>
  <c r="D20" i="7"/>
  <c r="D36" i="7"/>
  <c r="I44" i="7"/>
  <c r="AA44" i="7" s="1"/>
  <c r="I52" i="7"/>
  <c r="AA52" i="7" s="1"/>
  <c r="Y84" i="7"/>
  <c r="G108" i="7"/>
  <c r="G203" i="7"/>
  <c r="K52" i="7"/>
  <c r="D76" i="7"/>
  <c r="I108" i="7"/>
  <c r="AA108" i="7" s="1"/>
  <c r="G163" i="7"/>
  <c r="K203" i="7"/>
  <c r="H78" i="7"/>
  <c r="B85" i="7"/>
  <c r="C108" i="7"/>
  <c r="J203" i="7"/>
  <c r="L203" i="7" s="1"/>
  <c r="N77" i="3"/>
  <c r="S148" i="3"/>
  <c r="N86" i="3"/>
  <c r="N116" i="3"/>
  <c r="N119" i="3"/>
  <c r="N125" i="3"/>
  <c r="N131" i="3"/>
  <c r="S182" i="3"/>
  <c r="S187" i="3"/>
  <c r="X156" i="7"/>
  <c r="S58" i="3"/>
  <c r="N93" i="3"/>
  <c r="S110" i="3"/>
  <c r="S163" i="3"/>
  <c r="S171" i="3"/>
  <c r="N173" i="3"/>
  <c r="S194" i="3"/>
  <c r="N63" i="3"/>
  <c r="N102" i="3"/>
  <c r="N165" i="3"/>
  <c r="N189" i="3"/>
  <c r="N109" i="3"/>
  <c r="N158" i="3"/>
  <c r="S78" i="3"/>
  <c r="S196" i="3"/>
  <c r="I10" i="7"/>
  <c r="AA10" i="7" s="1"/>
  <c r="S18" i="7"/>
  <c r="G42" i="7"/>
  <c r="D66" i="7"/>
  <c r="K74" i="7"/>
  <c r="K117" i="7"/>
  <c r="G125" i="7"/>
  <c r="S139" i="7"/>
  <c r="K155" i="7"/>
  <c r="K162" i="7"/>
  <c r="I194" i="7"/>
  <c r="AA194" i="7" s="1"/>
  <c r="Y10" i="7"/>
  <c r="I42" i="7"/>
  <c r="AA42" i="7" s="1"/>
  <c r="S74" i="7"/>
  <c r="S117" i="7"/>
  <c r="I125" i="7"/>
  <c r="W125" i="7" s="1"/>
  <c r="G132" i="7"/>
  <c r="Y139" i="7"/>
  <c r="S155" i="7"/>
  <c r="K194" i="7"/>
  <c r="G202" i="7"/>
  <c r="K42" i="7"/>
  <c r="G66" i="7"/>
  <c r="Y74" i="7"/>
  <c r="Y117" i="7"/>
  <c r="K125" i="7"/>
  <c r="I132" i="7"/>
  <c r="AA132" i="7" s="1"/>
  <c r="Y155" i="7"/>
  <c r="G178" i="7"/>
  <c r="S194" i="7"/>
  <c r="K202" i="7"/>
  <c r="S42" i="7"/>
  <c r="I66" i="7"/>
  <c r="AA66" i="7" s="1"/>
  <c r="S125" i="7"/>
  <c r="K132" i="7"/>
  <c r="D139" i="7"/>
  <c r="I178" i="7"/>
  <c r="AA178" i="7" s="1"/>
  <c r="Y194" i="7"/>
  <c r="Y202" i="7"/>
  <c r="G26" i="7"/>
  <c r="Y42" i="7"/>
  <c r="K66" i="7"/>
  <c r="D74" i="7"/>
  <c r="D117" i="7"/>
  <c r="Y125" i="7"/>
  <c r="S132" i="7"/>
  <c r="D155" i="7"/>
  <c r="J92" i="7"/>
  <c r="L92" i="7" s="1"/>
  <c r="B108" i="7"/>
  <c r="Z129" i="7"/>
  <c r="I26" i="7"/>
  <c r="AA26" i="7" s="1"/>
  <c r="S66" i="7"/>
  <c r="Y132" i="7"/>
  <c r="G139" i="7"/>
  <c r="D194" i="7"/>
  <c r="D18" i="7"/>
  <c r="D42" i="7"/>
  <c r="Y58" i="7"/>
  <c r="Y66" i="7"/>
  <c r="G74" i="7"/>
  <c r="I88" i="7"/>
  <c r="AA88" i="7" s="1"/>
  <c r="G117" i="7"/>
  <c r="D125" i="7"/>
  <c r="I147" i="7"/>
  <c r="W147" i="7" s="1"/>
  <c r="K170" i="7"/>
  <c r="H108" i="7"/>
  <c r="S88" i="3"/>
  <c r="S166" i="3"/>
  <c r="S178" i="3"/>
  <c r="S72" i="3"/>
  <c r="S120" i="3"/>
  <c r="S126" i="3"/>
  <c r="S130" i="3"/>
  <c r="S136" i="3"/>
  <c r="S142" i="3"/>
  <c r="S146" i="3"/>
  <c r="S152" i="3"/>
  <c r="S164" i="3"/>
  <c r="S170" i="3"/>
  <c r="S195" i="3"/>
  <c r="S200" i="3"/>
  <c r="D10" i="7"/>
  <c r="G18" i="7"/>
  <c r="K25" i="7"/>
  <c r="K26" i="7"/>
  <c r="I30" i="7"/>
  <c r="AA30" i="7" s="1"/>
  <c r="K38" i="7"/>
  <c r="Y45" i="7"/>
  <c r="K48" i="7"/>
  <c r="S61" i="7"/>
  <c r="I73" i="7"/>
  <c r="W73" i="7" s="1"/>
  <c r="S76" i="7"/>
  <c r="S83" i="7"/>
  <c r="K90" i="7"/>
  <c r="I94" i="7"/>
  <c r="AA94" i="7" s="1"/>
  <c r="D98" i="7"/>
  <c r="K102" i="7"/>
  <c r="I106" i="7"/>
  <c r="AA106" i="7" s="1"/>
  <c r="D123" i="7"/>
  <c r="S135" i="7"/>
  <c r="Y136" i="7"/>
  <c r="I140" i="7"/>
  <c r="AA140" i="7" s="1"/>
  <c r="S143" i="7"/>
  <c r="D147" i="7"/>
  <c r="D151" i="7"/>
  <c r="Y157" i="7"/>
  <c r="K164" i="7"/>
  <c r="S165" i="7"/>
  <c r="K172" i="7"/>
  <c r="G177" i="7"/>
  <c r="G188" i="7"/>
  <c r="Y204" i="7"/>
  <c r="X151" i="7"/>
  <c r="Z204" i="7"/>
  <c r="S104" i="3"/>
  <c r="S155" i="3"/>
  <c r="S172" i="3"/>
  <c r="D56" i="7"/>
  <c r="K135" i="7"/>
  <c r="Y150" i="7"/>
  <c r="I164" i="7"/>
  <c r="AA164" i="7" s="1"/>
  <c r="C204" i="7"/>
  <c r="S92" i="3"/>
  <c r="S108" i="3"/>
  <c r="N81" i="3"/>
  <c r="N97" i="3"/>
  <c r="D9" i="7"/>
  <c r="I18" i="7"/>
  <c r="AA18" i="7" s="1"/>
  <c r="S25" i="7"/>
  <c r="S26" i="7"/>
  <c r="K30" i="7"/>
  <c r="K33" i="7"/>
  <c r="S38" i="7"/>
  <c r="D40" i="7"/>
  <c r="S48" i="7"/>
  <c r="G56" i="7"/>
  <c r="G72" i="7"/>
  <c r="K73" i="7"/>
  <c r="Y76" i="7"/>
  <c r="Y83" i="7"/>
  <c r="I86" i="7"/>
  <c r="AA86" i="7" s="1"/>
  <c r="S90" i="7"/>
  <c r="K94" i="7"/>
  <c r="S102" i="7"/>
  <c r="K106" i="7"/>
  <c r="G119" i="7"/>
  <c r="Y135" i="7"/>
  <c r="K142" i="7"/>
  <c r="Y143" i="7"/>
  <c r="D150" i="7"/>
  <c r="S164" i="7"/>
  <c r="Y165" i="7"/>
  <c r="K169" i="7"/>
  <c r="Y172" i="7"/>
  <c r="I177" i="7"/>
  <c r="W177" i="7" s="1"/>
  <c r="I188" i="7"/>
  <c r="AA188" i="7" s="1"/>
  <c r="D201" i="7"/>
  <c r="J202" i="7"/>
  <c r="L202" i="7" s="1"/>
  <c r="D204" i="7"/>
  <c r="Z74" i="7"/>
  <c r="C131" i="7"/>
  <c r="S114" i="3"/>
  <c r="Y9" i="7"/>
  <c r="I25" i="7"/>
  <c r="AA25" i="7" s="1"/>
  <c r="D33" i="7"/>
  <c r="Y40" i="7"/>
  <c r="I48" i="7"/>
  <c r="AA48" i="7" s="1"/>
  <c r="D72" i="7"/>
  <c r="S204" i="7"/>
  <c r="N62" i="3"/>
  <c r="N85" i="3"/>
  <c r="N101" i="3"/>
  <c r="N123" i="3"/>
  <c r="S124" i="3"/>
  <c r="N139" i="3"/>
  <c r="S140" i="3"/>
  <c r="N157" i="3"/>
  <c r="S162" i="3"/>
  <c r="S184" i="3"/>
  <c r="N197" i="3"/>
  <c r="S198" i="3"/>
  <c r="G10" i="7"/>
  <c r="K18" i="7"/>
  <c r="Y26" i="7"/>
  <c r="S30" i="7"/>
  <c r="Y48" i="7"/>
  <c r="I56" i="7"/>
  <c r="AA56" i="7" s="1"/>
  <c r="I72" i="7"/>
  <c r="AA72" i="7" s="1"/>
  <c r="Y90" i="7"/>
  <c r="S94" i="7"/>
  <c r="G98" i="7"/>
  <c r="Y102" i="7"/>
  <c r="S106" i="7"/>
  <c r="I119" i="7"/>
  <c r="W119" i="7" s="1"/>
  <c r="G123" i="7"/>
  <c r="K130" i="7"/>
  <c r="D136" i="7"/>
  <c r="G147" i="7"/>
  <c r="G151" i="7"/>
  <c r="D157" i="7"/>
  <c r="Y164" i="7"/>
  <c r="K177" i="7"/>
  <c r="K188" i="7"/>
  <c r="G197" i="7"/>
  <c r="G9" i="7"/>
  <c r="Y25" i="7"/>
  <c r="D135" i="7"/>
  <c r="G204" i="7"/>
  <c r="K56" i="7"/>
  <c r="S101" i="7"/>
  <c r="G150" i="7"/>
  <c r="S122" i="3"/>
  <c r="S128" i="3"/>
  <c r="N133" i="3"/>
  <c r="S138" i="3"/>
  <c r="S144" i="3"/>
  <c r="N149" i="3"/>
  <c r="S154" i="3"/>
  <c r="S202" i="3"/>
  <c r="I9" i="7"/>
  <c r="W9" i="7" s="1"/>
  <c r="K10" i="7"/>
  <c r="K17" i="7"/>
  <c r="D25" i="7"/>
  <c r="I40" i="7"/>
  <c r="AA40" i="7" s="1"/>
  <c r="D48" i="7"/>
  <c r="S56" i="7"/>
  <c r="S72" i="7"/>
  <c r="D90" i="7"/>
  <c r="K98" i="7"/>
  <c r="D102" i="7"/>
  <c r="S119" i="7"/>
  <c r="K123" i="7"/>
  <c r="G136" i="7"/>
  <c r="K147" i="7"/>
  <c r="I150" i="7"/>
  <c r="AA150" i="7" s="1"/>
  <c r="K151" i="7"/>
  <c r="G157" i="7"/>
  <c r="D164" i="7"/>
  <c r="I201" i="7"/>
  <c r="W201" i="7" s="1"/>
  <c r="I204" i="7"/>
  <c r="AA204" i="7" s="1"/>
  <c r="J205" i="7"/>
  <c r="L205" i="7" s="1"/>
  <c r="N117" i="3"/>
  <c r="G40" i="7"/>
  <c r="K72" i="7"/>
  <c r="S188" i="7"/>
  <c r="S10" i="7"/>
  <c r="Y14" i="7"/>
  <c r="D30" i="7"/>
  <c r="Y56" i="7"/>
  <c r="Y65" i="7"/>
  <c r="G76" i="7"/>
  <c r="G83" i="7"/>
  <c r="D94" i="7"/>
  <c r="S98" i="7"/>
  <c r="D106" i="7"/>
  <c r="S123" i="7"/>
  <c r="G135" i="7"/>
  <c r="G143" i="7"/>
  <c r="K150" i="7"/>
  <c r="I157" i="7"/>
  <c r="W157" i="7" s="1"/>
  <c r="G165" i="7"/>
  <c r="Y188" i="7"/>
  <c r="K201" i="7"/>
  <c r="J204" i="7"/>
  <c r="L204" i="7" s="1"/>
  <c r="Z141" i="7"/>
  <c r="S21" i="7"/>
  <c r="G43" i="7"/>
  <c r="G51" i="7"/>
  <c r="K59" i="7"/>
  <c r="I67" i="7"/>
  <c r="W67" i="7" s="1"/>
  <c r="G86" i="7"/>
  <c r="D93" i="7"/>
  <c r="K101" i="7"/>
  <c r="Y149" i="7"/>
  <c r="I154" i="7"/>
  <c r="AA154" i="7" s="1"/>
  <c r="D159" i="7"/>
  <c r="H42" i="7"/>
  <c r="H85" i="7"/>
  <c r="C134" i="7"/>
  <c r="X158" i="7"/>
  <c r="X165" i="7"/>
  <c r="Y13" i="7"/>
  <c r="D21" i="7"/>
  <c r="I37" i="7"/>
  <c r="AA37" i="7" s="1"/>
  <c r="S51" i="7"/>
  <c r="Y59" i="7"/>
  <c r="S67" i="7"/>
  <c r="K86" i="7"/>
  <c r="G93" i="7"/>
  <c r="Y101" i="7"/>
  <c r="S154" i="7"/>
  <c r="G159" i="7"/>
  <c r="D174" i="7"/>
  <c r="I189" i="7"/>
  <c r="W189" i="7" s="1"/>
  <c r="J74" i="7"/>
  <c r="L74" i="7" s="1"/>
  <c r="B149" i="7"/>
  <c r="Y67" i="7"/>
  <c r="S86" i="7"/>
  <c r="I93" i="7"/>
  <c r="W93" i="7" s="1"/>
  <c r="G149" i="7"/>
  <c r="Y154" i="7"/>
  <c r="I159" i="7"/>
  <c r="W159" i="7" s="1"/>
  <c r="K189" i="7"/>
  <c r="J103" i="7"/>
  <c r="L103" i="7" s="1"/>
  <c r="C149" i="7"/>
  <c r="G21" i="7"/>
  <c r="D59" i="7"/>
  <c r="Y86" i="7"/>
  <c r="K93" i="7"/>
  <c r="D101" i="7"/>
  <c r="J147" i="7"/>
  <c r="L147" i="7" s="1"/>
  <c r="J148" i="7"/>
  <c r="L148" i="7" s="1"/>
  <c r="I149" i="7"/>
  <c r="K159" i="7"/>
  <c r="G174" i="7"/>
  <c r="S189" i="7"/>
  <c r="I21" i="7"/>
  <c r="W21" i="7" s="1"/>
  <c r="D67" i="7"/>
  <c r="D81" i="7"/>
  <c r="S93" i="7"/>
  <c r="J149" i="7"/>
  <c r="L149" i="7" s="1"/>
  <c r="D154" i="7"/>
  <c r="S159" i="7"/>
  <c r="Y189" i="7"/>
  <c r="J20" i="7"/>
  <c r="L20" i="7" s="1"/>
  <c r="Z156" i="7"/>
  <c r="J21" i="7"/>
  <c r="L21" i="7" s="1"/>
  <c r="G59" i="7"/>
  <c r="D86" i="7"/>
  <c r="Y93" i="7"/>
  <c r="G101" i="7"/>
  <c r="D122" i="7"/>
  <c r="K149" i="7"/>
  <c r="J150" i="7"/>
  <c r="L150" i="7" s="1"/>
  <c r="J151" i="7"/>
  <c r="L151" i="7" s="1"/>
  <c r="Y159" i="7"/>
  <c r="J66" i="7"/>
  <c r="L66" i="7" s="1"/>
  <c r="D13" i="7"/>
  <c r="I101" i="7"/>
  <c r="W101" i="7" s="1"/>
  <c r="S149" i="7"/>
  <c r="G154" i="7"/>
  <c r="D189" i="7"/>
  <c r="C85" i="7"/>
  <c r="Y28" i="7"/>
  <c r="I43" i="7"/>
  <c r="K92" i="7"/>
  <c r="G96" i="7"/>
  <c r="H70" i="7"/>
  <c r="B81" i="7"/>
  <c r="H92" i="7"/>
  <c r="D7" i="7"/>
  <c r="S14" i="7"/>
  <c r="Y15" i="7"/>
  <c r="K28" i="7"/>
  <c r="S35" i="7"/>
  <c r="D41" i="7"/>
  <c r="S58" i="7"/>
  <c r="S65" i="7"/>
  <c r="G70" i="7"/>
  <c r="G88" i="7"/>
  <c r="J90" i="7"/>
  <c r="L90" i="7" s="1"/>
  <c r="J91" i="7"/>
  <c r="L91" i="7" s="1"/>
  <c r="I92" i="7"/>
  <c r="D96" i="7"/>
  <c r="J102" i="7"/>
  <c r="L102" i="7" s="1"/>
  <c r="D114" i="7"/>
  <c r="S121" i="7"/>
  <c r="I130" i="7"/>
  <c r="AA130" i="7" s="1"/>
  <c r="G140" i="7"/>
  <c r="G145" i="7"/>
  <c r="Y152" i="7"/>
  <c r="D161" i="7"/>
  <c r="J169" i="7"/>
  <c r="L169" i="7" s="1"/>
  <c r="G171" i="7"/>
  <c r="I172" i="7"/>
  <c r="AA172" i="7" s="1"/>
  <c r="S185" i="7"/>
  <c r="D190" i="7"/>
  <c r="G191" i="7"/>
  <c r="Z42" i="7"/>
  <c r="B48" i="7"/>
  <c r="H129" i="7"/>
  <c r="B134" i="7"/>
  <c r="B156" i="7"/>
  <c r="Z189" i="7"/>
  <c r="I7" i="7"/>
  <c r="W7" i="7" s="1"/>
  <c r="K8" i="7"/>
  <c r="D14" i="7"/>
  <c r="D35" i="7"/>
  <c r="I41" i="7"/>
  <c r="W41" i="7" s="1"/>
  <c r="K43" i="7"/>
  <c r="K49" i="7"/>
  <c r="D58" i="7"/>
  <c r="D65" i="7"/>
  <c r="S70" i="7"/>
  <c r="I75" i="7"/>
  <c r="W75" i="7" s="1"/>
  <c r="G81" i="7"/>
  <c r="S88" i="7"/>
  <c r="S92" i="7"/>
  <c r="J94" i="7"/>
  <c r="L94" i="7" s="1"/>
  <c r="J95" i="7"/>
  <c r="L95" i="7" s="1"/>
  <c r="I96" i="7"/>
  <c r="AA96" i="7" s="1"/>
  <c r="I114" i="7"/>
  <c r="AA114" i="7" s="1"/>
  <c r="K115" i="7"/>
  <c r="D121" i="7"/>
  <c r="K126" i="7"/>
  <c r="Y130" i="7"/>
  <c r="S145" i="7"/>
  <c r="J157" i="7"/>
  <c r="L157" i="7" s="1"/>
  <c r="I161" i="7"/>
  <c r="W161" i="7" s="1"/>
  <c r="K171" i="7"/>
  <c r="K178" i="7"/>
  <c r="K184" i="7"/>
  <c r="J186" i="7"/>
  <c r="L186" i="7" s="1"/>
  <c r="J188" i="7"/>
  <c r="L188" i="7" s="1"/>
  <c r="I190" i="7"/>
  <c r="AA190" i="7" s="1"/>
  <c r="S191" i="7"/>
  <c r="Y199" i="7"/>
  <c r="C41" i="7"/>
  <c r="Z58" i="7"/>
  <c r="C65" i="7"/>
  <c r="X70" i="7"/>
  <c r="C81" i="7"/>
  <c r="C122" i="7"/>
  <c r="Z134" i="7"/>
  <c r="Z149" i="7"/>
  <c r="X152" i="7"/>
  <c r="Z161" i="7"/>
  <c r="X172" i="7"/>
  <c r="X199" i="7"/>
  <c r="G41" i="7"/>
  <c r="J57" i="7"/>
  <c r="L57" i="7" s="1"/>
  <c r="S64" i="7"/>
  <c r="G161" i="7"/>
  <c r="C22" i="7"/>
  <c r="H43" i="7"/>
  <c r="K7" i="7"/>
  <c r="S8" i="7"/>
  <c r="G15" i="7"/>
  <c r="D28" i="7"/>
  <c r="J40" i="7"/>
  <c r="L40" i="7" s="1"/>
  <c r="J41" i="7"/>
  <c r="L41" i="7" s="1"/>
  <c r="S43" i="7"/>
  <c r="Y70" i="7"/>
  <c r="I81" i="7"/>
  <c r="W81" i="7" s="1"/>
  <c r="J96" i="7"/>
  <c r="L96" i="7" s="1"/>
  <c r="K114" i="7"/>
  <c r="S115" i="7"/>
  <c r="G122" i="7"/>
  <c r="S126" i="7"/>
  <c r="Y145" i="7"/>
  <c r="G152" i="7"/>
  <c r="J158" i="7"/>
  <c r="L158" i="7" s="1"/>
  <c r="J159" i="7"/>
  <c r="L159" i="7" s="1"/>
  <c r="J160" i="7"/>
  <c r="L160" i="7" s="1"/>
  <c r="J161" i="7"/>
  <c r="L161" i="7" s="1"/>
  <c r="J170" i="7"/>
  <c r="L170" i="7" s="1"/>
  <c r="S171" i="7"/>
  <c r="S178" i="7"/>
  <c r="S184" i="7"/>
  <c r="J189" i="7"/>
  <c r="L189" i="7" s="1"/>
  <c r="K190" i="7"/>
  <c r="Y191" i="7"/>
  <c r="C30" i="7"/>
  <c r="Z41" i="7"/>
  <c r="Z65" i="7"/>
  <c r="Z70" i="7"/>
  <c r="G7" i="7"/>
  <c r="K70" i="7"/>
  <c r="J29" i="7"/>
  <c r="L29" i="7" s="1"/>
  <c r="B41" i="7"/>
  <c r="Z126" i="7"/>
  <c r="C161" i="7"/>
  <c r="S7" i="7"/>
  <c r="Y8" i="7"/>
  <c r="G14" i="7"/>
  <c r="I15" i="7"/>
  <c r="AA15" i="7" s="1"/>
  <c r="G22" i="7"/>
  <c r="G35" i="7"/>
  <c r="K41" i="7"/>
  <c r="Y43" i="7"/>
  <c r="G58" i="7"/>
  <c r="G65" i="7"/>
  <c r="K81" i="7"/>
  <c r="Y88" i="7"/>
  <c r="D92" i="7"/>
  <c r="Y92" i="7"/>
  <c r="K96" i="7"/>
  <c r="I103" i="7"/>
  <c r="W103" i="7" s="1"/>
  <c r="S114" i="7"/>
  <c r="Y115" i="7"/>
  <c r="G121" i="7"/>
  <c r="Y126" i="7"/>
  <c r="D130" i="7"/>
  <c r="I152" i="7"/>
  <c r="AA152" i="7" s="1"/>
  <c r="K161" i="7"/>
  <c r="Y171" i="7"/>
  <c r="Y178" i="7"/>
  <c r="Y184" i="7"/>
  <c r="Y190" i="7"/>
  <c r="J11" i="7"/>
  <c r="L11" i="7" s="1"/>
  <c r="H86" i="7"/>
  <c r="B90" i="7"/>
  <c r="B94" i="7"/>
  <c r="C106" i="7"/>
  <c r="C117" i="7"/>
  <c r="B148" i="7"/>
  <c r="B150" i="7"/>
  <c r="C158" i="7"/>
  <c r="G114" i="7"/>
  <c r="K145" i="7"/>
  <c r="Y7" i="7"/>
  <c r="I14" i="7"/>
  <c r="AA14" i="7" s="1"/>
  <c r="K15" i="7"/>
  <c r="I22" i="7"/>
  <c r="AA22" i="7" s="1"/>
  <c r="G28" i="7"/>
  <c r="I35" i="7"/>
  <c r="W35" i="7" s="1"/>
  <c r="S41" i="7"/>
  <c r="I58" i="7"/>
  <c r="AA58" i="7" s="1"/>
  <c r="I65" i="7"/>
  <c r="W65" i="7" s="1"/>
  <c r="D70" i="7"/>
  <c r="S81" i="7"/>
  <c r="S96" i="7"/>
  <c r="I121" i="7"/>
  <c r="AA121" i="7" s="1"/>
  <c r="D145" i="7"/>
  <c r="I146" i="7"/>
  <c r="AA146" i="7" s="1"/>
  <c r="K152" i="7"/>
  <c r="S161" i="7"/>
  <c r="D171" i="7"/>
  <c r="J187" i="7"/>
  <c r="L187" i="7" s="1"/>
  <c r="D191" i="7"/>
  <c r="I198" i="7"/>
  <c r="AA198" i="7" s="1"/>
  <c r="Z25" i="7"/>
  <c r="C42" i="7"/>
  <c r="X86" i="7"/>
  <c r="C90" i="7"/>
  <c r="C94" i="7"/>
  <c r="X148" i="7"/>
  <c r="C150" i="7"/>
  <c r="J93" i="7"/>
  <c r="L93" i="7" s="1"/>
  <c r="I126" i="7"/>
  <c r="AA126" i="7" s="1"/>
  <c r="J171" i="7"/>
  <c r="L171" i="7" s="1"/>
  <c r="I184" i="7"/>
  <c r="AA184" i="7" s="1"/>
  <c r="G190" i="7"/>
  <c r="D8" i="7"/>
  <c r="Y41" i="7"/>
  <c r="K65" i="7"/>
  <c r="Y81" i="7"/>
  <c r="Y96" i="7"/>
  <c r="D104" i="7"/>
  <c r="K121" i="7"/>
  <c r="D126" i="7"/>
  <c r="G130" i="7"/>
  <c r="S146" i="7"/>
  <c r="Y161" i="7"/>
  <c r="G172" i="7"/>
  <c r="Z86" i="7"/>
  <c r="Z90" i="7"/>
  <c r="H94" i="7"/>
  <c r="C101" i="7"/>
  <c r="C129" i="7"/>
  <c r="Z148" i="7"/>
  <c r="H150" i="7"/>
  <c r="X189" i="7"/>
  <c r="Y34" i="7"/>
  <c r="K34" i="7"/>
  <c r="Z34" i="7"/>
  <c r="I34" i="7"/>
  <c r="AA34" i="7" s="1"/>
  <c r="C34" i="7"/>
  <c r="G34" i="7"/>
  <c r="D100" i="7"/>
  <c r="Y100" i="7"/>
  <c r="S100" i="7"/>
  <c r="K100" i="7"/>
  <c r="Z100" i="7"/>
  <c r="I100" i="7"/>
  <c r="AA100" i="7" s="1"/>
  <c r="D109" i="7"/>
  <c r="Y109" i="7"/>
  <c r="S109" i="7"/>
  <c r="K109" i="7"/>
  <c r="I109" i="7"/>
  <c r="X127" i="7"/>
  <c r="D127" i="7"/>
  <c r="Y127" i="7"/>
  <c r="S127" i="7"/>
  <c r="Z127" i="7"/>
  <c r="J131" i="7"/>
  <c r="L131" i="7" s="1"/>
  <c r="J130" i="7"/>
  <c r="L130" i="7" s="1"/>
  <c r="J129" i="7"/>
  <c r="L129" i="7" s="1"/>
  <c r="J128" i="7"/>
  <c r="L128" i="7" s="1"/>
  <c r="K127" i="7"/>
  <c r="B127" i="7"/>
  <c r="J127" i="7"/>
  <c r="L127" i="7" s="1"/>
  <c r="S166" i="7"/>
  <c r="K166" i="7"/>
  <c r="J166" i="7"/>
  <c r="L166" i="7" s="1"/>
  <c r="G166" i="7"/>
  <c r="Z166" i="7"/>
  <c r="H166" i="7"/>
  <c r="D166" i="7"/>
  <c r="J28" i="7"/>
  <c r="L28" i="7" s="1"/>
  <c r="Y62" i="7"/>
  <c r="C57" i="7"/>
  <c r="D11" i="7"/>
  <c r="S29" i="7"/>
  <c r="G153" i="7"/>
  <c r="H11" i="7"/>
  <c r="Z18" i="7"/>
  <c r="C18" i="7"/>
  <c r="Y44" i="7"/>
  <c r="K44" i="7"/>
  <c r="G44" i="7"/>
  <c r="Y51" i="7"/>
  <c r="K51" i="7"/>
  <c r="D111" i="7"/>
  <c r="Y111" i="7"/>
  <c r="S111" i="7"/>
  <c r="K111" i="7"/>
  <c r="J118" i="7"/>
  <c r="L118" i="7" s="1"/>
  <c r="G118" i="7"/>
  <c r="Z124" i="7"/>
  <c r="Y124" i="7"/>
  <c r="S124" i="7"/>
  <c r="K124" i="7"/>
  <c r="I124" i="7"/>
  <c r="AA124" i="7" s="1"/>
  <c r="H124" i="7"/>
  <c r="G124" i="7"/>
  <c r="C124" i="7"/>
  <c r="H133" i="7"/>
  <c r="D133" i="7"/>
  <c r="Y133" i="7"/>
  <c r="S133" i="7"/>
  <c r="K133" i="7"/>
  <c r="Z133" i="7"/>
  <c r="J136" i="7"/>
  <c r="L136" i="7" s="1"/>
  <c r="J135" i="7"/>
  <c r="L135" i="7" s="1"/>
  <c r="J134" i="7"/>
  <c r="L134" i="7" s="1"/>
  <c r="J133" i="7"/>
  <c r="L133" i="7" s="1"/>
  <c r="J132" i="7"/>
  <c r="L132" i="7" s="1"/>
  <c r="C133" i="7"/>
  <c r="I133" i="7"/>
  <c r="W133" i="7" s="1"/>
  <c r="Z142" i="7"/>
  <c r="J145" i="7"/>
  <c r="L145" i="7" s="1"/>
  <c r="J144" i="7"/>
  <c r="L144" i="7" s="1"/>
  <c r="I142" i="7"/>
  <c r="AA142" i="7" s="1"/>
  <c r="G142" i="7"/>
  <c r="J146" i="7"/>
  <c r="L146" i="7" s="1"/>
  <c r="X142" i="7"/>
  <c r="D142" i="7"/>
  <c r="C142" i="7"/>
  <c r="B142" i="7"/>
  <c r="Y142" i="7"/>
  <c r="J178" i="7"/>
  <c r="L178" i="7" s="1"/>
  <c r="Y180" i="7"/>
  <c r="S180" i="7"/>
  <c r="K180" i="7"/>
  <c r="I180" i="7"/>
  <c r="AA180" i="7" s="1"/>
  <c r="Z186" i="7"/>
  <c r="G186" i="7"/>
  <c r="D186" i="7"/>
  <c r="J184" i="7"/>
  <c r="L184" i="7" s="1"/>
  <c r="Y186" i="7"/>
  <c r="S186" i="7"/>
  <c r="J185" i="7"/>
  <c r="L185" i="7" s="1"/>
  <c r="K186" i="7"/>
  <c r="J182" i="7"/>
  <c r="L182" i="7" s="1"/>
  <c r="Y192" i="7"/>
  <c r="S192" i="7"/>
  <c r="J192" i="7"/>
  <c r="L192" i="7" s="1"/>
  <c r="J193" i="7"/>
  <c r="L193" i="7" s="1"/>
  <c r="G192" i="7"/>
  <c r="J196" i="7"/>
  <c r="L196" i="7" s="1"/>
  <c r="D192" i="7"/>
  <c r="J27" i="7"/>
  <c r="L27" i="7" s="1"/>
  <c r="J36" i="7"/>
  <c r="L36" i="7" s="1"/>
  <c r="Y69" i="7"/>
  <c r="S69" i="7"/>
  <c r="Z69" i="7"/>
  <c r="K69" i="7"/>
  <c r="X69" i="7"/>
  <c r="I69" i="7"/>
  <c r="H69" i="7"/>
  <c r="G69" i="7"/>
  <c r="C69" i="7"/>
  <c r="J34" i="7"/>
  <c r="L34" i="7" s="1"/>
  <c r="W139" i="7"/>
  <c r="AA139" i="7"/>
  <c r="Y166" i="7"/>
  <c r="I38" i="7"/>
  <c r="AA38" i="7" s="1"/>
  <c r="Z38" i="7"/>
  <c r="H38" i="7"/>
  <c r="Y38" i="7"/>
  <c r="J37" i="7"/>
  <c r="L37" i="7" s="1"/>
  <c r="X103" i="7"/>
  <c r="G103" i="7"/>
  <c r="D103" i="7"/>
  <c r="Z103" i="7"/>
  <c r="Y103" i="7"/>
  <c r="H103" i="7"/>
  <c r="S103" i="7"/>
  <c r="C103" i="7"/>
  <c r="K103" i="7"/>
  <c r="D112" i="7"/>
  <c r="Y112" i="7"/>
  <c r="S112" i="7"/>
  <c r="K112" i="7"/>
  <c r="J112" i="7"/>
  <c r="L112" i="7" s="1"/>
  <c r="B133" i="7"/>
  <c r="D175" i="7"/>
  <c r="J172" i="7"/>
  <c r="L172" i="7" s="1"/>
  <c r="S175" i="7"/>
  <c r="J175" i="7"/>
  <c r="L175" i="7" s="1"/>
  <c r="X175" i="7"/>
  <c r="I175" i="7"/>
  <c r="C180" i="7"/>
  <c r="G187" i="7"/>
  <c r="D187" i="7"/>
  <c r="S187" i="7"/>
  <c r="K187" i="7"/>
  <c r="B193" i="7"/>
  <c r="Y193" i="7"/>
  <c r="S193" i="7"/>
  <c r="K193" i="7"/>
  <c r="Z193" i="7"/>
  <c r="X193" i="7"/>
  <c r="I193" i="7"/>
  <c r="C193" i="7"/>
  <c r="G193" i="7"/>
  <c r="D200" i="7"/>
  <c r="Y200" i="7"/>
  <c r="S200" i="7"/>
  <c r="K200" i="7"/>
  <c r="I200" i="7"/>
  <c r="AA200" i="7" s="1"/>
  <c r="Y29" i="7"/>
  <c r="J31" i="7"/>
  <c r="L31" i="7" s="1"/>
  <c r="J30" i="7"/>
  <c r="L30" i="7" s="1"/>
  <c r="K29" i="7"/>
  <c r="Z29" i="7"/>
  <c r="W111" i="7"/>
  <c r="H29" i="7"/>
  <c r="Z109" i="7"/>
  <c r="D34" i="7"/>
  <c r="J35" i="7"/>
  <c r="L35" i="7" s="1"/>
  <c r="W77" i="7"/>
  <c r="AA77" i="7"/>
  <c r="G100" i="7"/>
  <c r="S50" i="7"/>
  <c r="Y50" i="7"/>
  <c r="J50" i="7"/>
  <c r="L50" i="7" s="1"/>
  <c r="J51" i="7"/>
  <c r="L51" i="7" s="1"/>
  <c r="D79" i="7"/>
  <c r="Y79" i="7"/>
  <c r="S79" i="7"/>
  <c r="K79" i="7"/>
  <c r="J81" i="7"/>
  <c r="L81" i="7" s="1"/>
  <c r="J80" i="7"/>
  <c r="L80" i="7" s="1"/>
  <c r="J79" i="7"/>
  <c r="L79" i="7" s="1"/>
  <c r="J78" i="7"/>
  <c r="L78" i="7" s="1"/>
  <c r="H79" i="7"/>
  <c r="I79" i="7"/>
  <c r="W79" i="7" s="1"/>
  <c r="J77" i="7"/>
  <c r="L77" i="7" s="1"/>
  <c r="G11" i="7"/>
  <c r="S34" i="7"/>
  <c r="X26" i="7"/>
  <c r="Z26" i="7"/>
  <c r="H26" i="7"/>
  <c r="C26" i="7"/>
  <c r="C38" i="7"/>
  <c r="H75" i="7"/>
  <c r="D75" i="7"/>
  <c r="J72" i="7"/>
  <c r="L72" i="7" s="1"/>
  <c r="Y75" i="7"/>
  <c r="S75" i="7"/>
  <c r="K75" i="7"/>
  <c r="B103" i="7"/>
  <c r="X144" i="7"/>
  <c r="I144" i="7"/>
  <c r="AA144" i="7" s="1"/>
  <c r="G144" i="7"/>
  <c r="D144" i="7"/>
  <c r="Y144" i="7"/>
  <c r="Z170" i="7"/>
  <c r="I170" i="7"/>
  <c r="AA170" i="7" s="1"/>
  <c r="G170" i="7"/>
  <c r="D170" i="7"/>
  <c r="J168" i="7"/>
  <c r="L168" i="7" s="1"/>
  <c r="J167" i="7"/>
  <c r="L167" i="7" s="1"/>
  <c r="Y170" i="7"/>
  <c r="S170" i="7"/>
  <c r="H175" i="7"/>
  <c r="I29" i="7"/>
  <c r="I57" i="7"/>
  <c r="W57" i="7" s="1"/>
  <c r="G57" i="7"/>
  <c r="Y57" i="7"/>
  <c r="X57" i="7"/>
  <c r="S57" i="7"/>
  <c r="I11" i="7"/>
  <c r="AA11" i="7" s="1"/>
  <c r="D29" i="7"/>
  <c r="G79" i="7"/>
  <c r="G127" i="7"/>
  <c r="H195" i="7"/>
  <c r="Y195" i="7"/>
  <c r="S195" i="7"/>
  <c r="K195" i="7"/>
  <c r="I195" i="7"/>
  <c r="W195" i="7" s="1"/>
  <c r="G195" i="7"/>
  <c r="Z62" i="7"/>
  <c r="S62" i="7"/>
  <c r="K62" i="7"/>
  <c r="J63" i="7"/>
  <c r="L63" i="7" s="1"/>
  <c r="I62" i="7"/>
  <c r="AA62" i="7" s="1"/>
  <c r="X62" i="7"/>
  <c r="J64" i="7"/>
  <c r="L64" i="7" s="1"/>
  <c r="C62" i="7"/>
  <c r="D62" i="7"/>
  <c r="B62" i="7"/>
  <c r="J7" i="7"/>
  <c r="L7" i="7" s="1"/>
  <c r="J8" i="7"/>
  <c r="L8" i="7" s="1"/>
  <c r="J9" i="7"/>
  <c r="L9" i="7" s="1"/>
  <c r="J10" i="7"/>
  <c r="L10" i="7" s="1"/>
  <c r="D17" i="7"/>
  <c r="J18" i="7"/>
  <c r="L18" i="7" s="1"/>
  <c r="J19" i="7"/>
  <c r="L19" i="7" s="1"/>
  <c r="D57" i="7"/>
  <c r="D69" i="7"/>
  <c r="G109" i="7"/>
  <c r="I127" i="7"/>
  <c r="X82" i="7"/>
  <c r="D82" i="7"/>
  <c r="Y82" i="7"/>
  <c r="S82" i="7"/>
  <c r="K82" i="7"/>
  <c r="Z82" i="7"/>
  <c r="J86" i="7"/>
  <c r="L86" i="7" s="1"/>
  <c r="J85" i="7"/>
  <c r="L85" i="7" s="1"/>
  <c r="J84" i="7"/>
  <c r="L84" i="7" s="1"/>
  <c r="J83" i="7"/>
  <c r="L83" i="7" s="1"/>
  <c r="J82" i="7"/>
  <c r="L82" i="7" s="1"/>
  <c r="H82" i="7"/>
  <c r="I82" i="7"/>
  <c r="AA82" i="7" s="1"/>
  <c r="C99" i="7"/>
  <c r="D99" i="7"/>
  <c r="Y99" i="7"/>
  <c r="S99" i="7"/>
  <c r="K99" i="7"/>
  <c r="J97" i="7"/>
  <c r="L97" i="7" s="1"/>
  <c r="J99" i="7"/>
  <c r="L99" i="7" s="1"/>
  <c r="J98" i="7"/>
  <c r="L98" i="7" s="1"/>
  <c r="I99" i="7"/>
  <c r="AA99" i="7" s="1"/>
  <c r="H140" i="7"/>
  <c r="D140" i="7"/>
  <c r="Z140" i="7"/>
  <c r="Y140" i="7"/>
  <c r="X140" i="7"/>
  <c r="S140" i="7"/>
  <c r="C140" i="7"/>
  <c r="K140" i="7"/>
  <c r="D196" i="7"/>
  <c r="Y196" i="7"/>
  <c r="X196" i="7"/>
  <c r="K196" i="7"/>
  <c r="C196" i="7"/>
  <c r="AA59" i="7"/>
  <c r="J163" i="7"/>
  <c r="L163" i="7" s="1"/>
  <c r="B52" i="7"/>
  <c r="C66" i="7"/>
  <c r="B76" i="7"/>
  <c r="X85" i="7"/>
  <c r="X94" i="7"/>
  <c r="B110" i="7"/>
  <c r="H135" i="7"/>
  <c r="C145" i="7"/>
  <c r="X150" i="7"/>
  <c r="B157" i="7"/>
  <c r="B159" i="7"/>
  <c r="J183" i="7"/>
  <c r="L183" i="7" s="1"/>
  <c r="B188" i="7"/>
  <c r="C190" i="7"/>
  <c r="H201" i="7"/>
  <c r="H66" i="7"/>
  <c r="X76" i="7"/>
  <c r="C110" i="7"/>
  <c r="Z145" i="7"/>
  <c r="X157" i="7"/>
  <c r="H159" i="7"/>
  <c r="C188" i="7"/>
  <c r="C206" i="7"/>
  <c r="Z66" i="7"/>
  <c r="H110" i="7"/>
  <c r="Z157" i="7"/>
  <c r="X159" i="7"/>
  <c r="Z188" i="7"/>
  <c r="H10" i="7"/>
  <c r="B20" i="7"/>
  <c r="B25" i="7"/>
  <c r="B36" i="7"/>
  <c r="B86" i="7"/>
  <c r="C102" i="7"/>
  <c r="X110" i="7"/>
  <c r="B141" i="7"/>
  <c r="B143" i="7"/>
  <c r="B191" i="7"/>
  <c r="C194" i="7"/>
  <c r="AA31" i="7"/>
  <c r="AA105" i="7"/>
  <c r="C25" i="7"/>
  <c r="B65" i="7"/>
  <c r="B70" i="7"/>
  <c r="C78" i="7"/>
  <c r="Z81" i="7"/>
  <c r="Z108" i="7"/>
  <c r="B117" i="7"/>
  <c r="B129" i="7"/>
  <c r="B132" i="7"/>
  <c r="X141" i="7"/>
  <c r="X143" i="7"/>
  <c r="C156" i="7"/>
  <c r="B158" i="7"/>
  <c r="C189" i="7"/>
  <c r="H191" i="7"/>
  <c r="AA64" i="7"/>
  <c r="W64" i="7"/>
  <c r="W181" i="7"/>
  <c r="AA181" i="7"/>
  <c r="Z53" i="7"/>
  <c r="X53" i="7"/>
  <c r="C53" i="7"/>
  <c r="G53" i="7"/>
  <c r="D53" i="7"/>
  <c r="H53" i="7"/>
  <c r="Y53" i="7"/>
  <c r="B53" i="7"/>
  <c r="J55" i="7"/>
  <c r="L55" i="7" s="1"/>
  <c r="J54" i="7"/>
  <c r="L54" i="7" s="1"/>
  <c r="K53" i="7"/>
  <c r="H71" i="7"/>
  <c r="J111" i="7"/>
  <c r="L111" i="7" s="1"/>
  <c r="J110" i="7"/>
  <c r="L110" i="7" s="1"/>
  <c r="S107" i="7"/>
  <c r="J109" i="7"/>
  <c r="L109" i="7" s="1"/>
  <c r="J108" i="7"/>
  <c r="L108" i="7" s="1"/>
  <c r="K107" i="7"/>
  <c r="J107" i="7"/>
  <c r="L107" i="7" s="1"/>
  <c r="I107" i="7"/>
  <c r="X113" i="7"/>
  <c r="B113" i="7"/>
  <c r="I113" i="7"/>
  <c r="G113" i="7"/>
  <c r="D113" i="7"/>
  <c r="Z113" i="7"/>
  <c r="J116" i="7"/>
  <c r="L116" i="7" s="1"/>
  <c r="S113" i="7"/>
  <c r="C118" i="7"/>
  <c r="B118" i="7"/>
  <c r="X118" i="7"/>
  <c r="D118" i="7"/>
  <c r="Y118" i="7"/>
  <c r="S118" i="7"/>
  <c r="J121" i="7"/>
  <c r="L121" i="7" s="1"/>
  <c r="J120" i="7"/>
  <c r="L120" i="7" s="1"/>
  <c r="K118" i="7"/>
  <c r="Z118" i="7"/>
  <c r="H118" i="7"/>
  <c r="I118" i="7"/>
  <c r="AA118" i="7" s="1"/>
  <c r="J117" i="7"/>
  <c r="L117" i="7" s="1"/>
  <c r="X153" i="7"/>
  <c r="C153" i="7"/>
  <c r="J156" i="7"/>
  <c r="L156" i="7" s="1"/>
  <c r="S153" i="7"/>
  <c r="J155" i="7"/>
  <c r="L155" i="7" s="1"/>
  <c r="J154" i="7"/>
  <c r="L154" i="7" s="1"/>
  <c r="K153" i="7"/>
  <c r="J153" i="7"/>
  <c r="L153" i="7" s="1"/>
  <c r="J152" i="7"/>
  <c r="L152" i="7" s="1"/>
  <c r="I153" i="7"/>
  <c r="Z153" i="7"/>
  <c r="H153" i="7"/>
  <c r="J53" i="7"/>
  <c r="L53" i="7" s="1"/>
  <c r="D107" i="7"/>
  <c r="W187" i="7"/>
  <c r="AA187" i="7"/>
  <c r="X16" i="7"/>
  <c r="K16" i="7"/>
  <c r="I16" i="7"/>
  <c r="G16" i="7"/>
  <c r="B16" i="7"/>
  <c r="D16" i="7"/>
  <c r="G64" i="7"/>
  <c r="J62" i="7"/>
  <c r="L62" i="7" s="1"/>
  <c r="Y64" i="7"/>
  <c r="D64" i="7"/>
  <c r="J65" i="7"/>
  <c r="L65" i="7" s="1"/>
  <c r="K64" i="7"/>
  <c r="C113" i="7"/>
  <c r="H181" i="7"/>
  <c r="Z181" i="7"/>
  <c r="G181" i="7"/>
  <c r="B181" i="7"/>
  <c r="J179" i="7"/>
  <c r="L179" i="7" s="1"/>
  <c r="Y181" i="7"/>
  <c r="S181" i="7"/>
  <c r="K181" i="7"/>
  <c r="X181" i="7"/>
  <c r="C181" i="7"/>
  <c r="I71" i="7"/>
  <c r="G71" i="7"/>
  <c r="D71" i="7"/>
  <c r="S71" i="7"/>
  <c r="J71" i="7"/>
  <c r="L71" i="7" s="1"/>
  <c r="S53" i="7"/>
  <c r="Y71" i="7"/>
  <c r="W117" i="7"/>
  <c r="AA117" i="7"/>
  <c r="H17" i="7"/>
  <c r="B17" i="7"/>
  <c r="Z17" i="7"/>
  <c r="J17" i="7"/>
  <c r="L17" i="7" s="1"/>
  <c r="I17" i="7"/>
  <c r="X17" i="7"/>
  <c r="G17" i="7"/>
  <c r="C17" i="7"/>
  <c r="Y17" i="7"/>
  <c r="X22" i="7"/>
  <c r="B22" i="7"/>
  <c r="D22" i="7"/>
  <c r="Y22" i="7"/>
  <c r="J26" i="7"/>
  <c r="L26" i="7" s="1"/>
  <c r="S22" i="7"/>
  <c r="H22" i="7"/>
  <c r="J25" i="7"/>
  <c r="L25" i="7" s="1"/>
  <c r="J24" i="7"/>
  <c r="L24" i="7" s="1"/>
  <c r="J23" i="7"/>
  <c r="L23" i="7" s="1"/>
  <c r="J22" i="7"/>
  <c r="L22" i="7" s="1"/>
  <c r="X32" i="7"/>
  <c r="J33" i="7"/>
  <c r="L33" i="7" s="1"/>
  <c r="J32" i="7"/>
  <c r="L32" i="7" s="1"/>
  <c r="I32" i="7"/>
  <c r="AA32" i="7" s="1"/>
  <c r="G32" i="7"/>
  <c r="B32" i="7"/>
  <c r="Y32" i="7"/>
  <c r="Z37" i="7"/>
  <c r="X37" i="7"/>
  <c r="C37" i="7"/>
  <c r="G37" i="7"/>
  <c r="H37" i="7"/>
  <c r="D37" i="7"/>
  <c r="B37" i="7"/>
  <c r="Y37" i="7"/>
  <c r="J39" i="7"/>
  <c r="L39" i="7" s="1"/>
  <c r="J38" i="7"/>
  <c r="L38" i="7" s="1"/>
  <c r="K37" i="7"/>
  <c r="X60" i="7"/>
  <c r="S60" i="7"/>
  <c r="J61" i="7"/>
  <c r="L61" i="7" s="1"/>
  <c r="K60" i="7"/>
  <c r="J60" i="7"/>
  <c r="L60" i="7" s="1"/>
  <c r="I60" i="7"/>
  <c r="J59" i="7"/>
  <c r="L59" i="7" s="1"/>
  <c r="J58" i="7"/>
  <c r="L58" i="7" s="1"/>
  <c r="J52" i="7"/>
  <c r="L52" i="7" s="1"/>
  <c r="G107" i="7"/>
  <c r="W185" i="7"/>
  <c r="AA185" i="7"/>
  <c r="H33" i="7"/>
  <c r="C33" i="7"/>
  <c r="B33" i="7"/>
  <c r="Z33" i="7"/>
  <c r="I33" i="7"/>
  <c r="G33" i="7"/>
  <c r="X33" i="7"/>
  <c r="Y33" i="7"/>
  <c r="H49" i="7"/>
  <c r="C49" i="7"/>
  <c r="B49" i="7"/>
  <c r="Z49" i="7"/>
  <c r="J49" i="7"/>
  <c r="L49" i="7" s="1"/>
  <c r="J48" i="7"/>
  <c r="L48" i="7" s="1"/>
  <c r="I49" i="7"/>
  <c r="J47" i="7"/>
  <c r="L47" i="7" s="1"/>
  <c r="G49" i="7"/>
  <c r="X49" i="7"/>
  <c r="Y49" i="7"/>
  <c r="X61" i="7"/>
  <c r="H61" i="7"/>
  <c r="B61" i="7"/>
  <c r="K61" i="7"/>
  <c r="I61" i="7"/>
  <c r="G61" i="7"/>
  <c r="Z61" i="7"/>
  <c r="C61" i="7"/>
  <c r="D61" i="7"/>
  <c r="H89" i="7"/>
  <c r="J89" i="7"/>
  <c r="L89" i="7" s="1"/>
  <c r="I89" i="7"/>
  <c r="J88" i="7"/>
  <c r="L88" i="7" s="1"/>
  <c r="G89" i="7"/>
  <c r="J87" i="7"/>
  <c r="L87" i="7" s="1"/>
  <c r="X97" i="7"/>
  <c r="Z97" i="7"/>
  <c r="C97" i="7"/>
  <c r="I97" i="7"/>
  <c r="G97" i="7"/>
  <c r="D97" i="7"/>
  <c r="H97" i="7"/>
  <c r="J101" i="7"/>
  <c r="L101" i="7" s="1"/>
  <c r="J100" i="7"/>
  <c r="L100" i="7" s="1"/>
  <c r="S97" i="7"/>
  <c r="AA83" i="7"/>
  <c r="Y107" i="7"/>
  <c r="J114" i="7"/>
  <c r="L114" i="7" s="1"/>
  <c r="J115" i="7"/>
  <c r="L115" i="7" s="1"/>
  <c r="B13" i="7"/>
  <c r="X13" i="7"/>
  <c r="S13" i="7"/>
  <c r="J16" i="7"/>
  <c r="L16" i="7" s="1"/>
  <c r="J15" i="7"/>
  <c r="L15" i="7" s="1"/>
  <c r="J14" i="7"/>
  <c r="L14" i="7" s="1"/>
  <c r="K13" i="7"/>
  <c r="J13" i="7"/>
  <c r="L13" i="7" s="1"/>
  <c r="J12" i="7"/>
  <c r="L12" i="7" s="1"/>
  <c r="I13" i="7"/>
  <c r="H13" i="7"/>
  <c r="Z22" i="7"/>
  <c r="B97" i="7"/>
  <c r="X122" i="7"/>
  <c r="B122" i="7"/>
  <c r="J126" i="7"/>
  <c r="L126" i="7" s="1"/>
  <c r="S122" i="7"/>
  <c r="J125" i="7"/>
  <c r="L125" i="7" s="1"/>
  <c r="J124" i="7"/>
  <c r="L124" i="7" s="1"/>
  <c r="K122" i="7"/>
  <c r="J123" i="7"/>
  <c r="L123" i="7" s="1"/>
  <c r="J122" i="7"/>
  <c r="L122" i="7" s="1"/>
  <c r="I122" i="7"/>
  <c r="AA122" i="7" s="1"/>
  <c r="Z122" i="7"/>
  <c r="W53" i="7"/>
  <c r="AA53" i="7"/>
  <c r="W39" i="7"/>
  <c r="AA39" i="7"/>
  <c r="J56" i="7"/>
  <c r="L56" i="7" s="1"/>
  <c r="J113" i="7"/>
  <c r="L113" i="7" s="1"/>
  <c r="J119" i="7"/>
  <c r="L119" i="7" s="1"/>
  <c r="AA137" i="7"/>
  <c r="D153" i="7"/>
  <c r="AA165" i="7"/>
  <c r="C45" i="7"/>
  <c r="B45" i="7"/>
  <c r="X45" i="7"/>
  <c r="S45" i="7"/>
  <c r="K45" i="7"/>
  <c r="J46" i="7"/>
  <c r="L46" i="7" s="1"/>
  <c r="J45" i="7"/>
  <c r="L45" i="7" s="1"/>
  <c r="J44" i="7"/>
  <c r="L44" i="7" s="1"/>
  <c r="I45" i="7"/>
  <c r="J43" i="7"/>
  <c r="L43" i="7" s="1"/>
  <c r="J42" i="7"/>
  <c r="L42" i="7" s="1"/>
  <c r="Z45" i="7"/>
  <c r="K113" i="7"/>
  <c r="D181" i="7"/>
  <c r="Z13" i="7"/>
  <c r="H45" i="7"/>
  <c r="X169" i="7"/>
  <c r="G169" i="7"/>
  <c r="C169" i="7"/>
  <c r="I169" i="7"/>
  <c r="D169" i="7"/>
  <c r="Z169" i="7"/>
  <c r="S169" i="7"/>
  <c r="H169" i="7"/>
  <c r="H137" i="7"/>
  <c r="C137" i="7"/>
  <c r="H173" i="7"/>
  <c r="C173" i="7"/>
  <c r="B173" i="7"/>
  <c r="D173" i="7"/>
  <c r="S173" i="7"/>
  <c r="Z173" i="7"/>
  <c r="G185" i="7"/>
  <c r="X185" i="7"/>
  <c r="D185" i="7"/>
  <c r="B185" i="7"/>
  <c r="H197" i="7"/>
  <c r="C197" i="7"/>
  <c r="B197" i="7"/>
  <c r="I197" i="7"/>
  <c r="Z197" i="7"/>
  <c r="J201" i="7"/>
  <c r="L201" i="7" s="1"/>
  <c r="J200" i="7"/>
  <c r="L200" i="7" s="1"/>
  <c r="S197" i="7"/>
  <c r="D46" i="7"/>
  <c r="W70" i="7"/>
  <c r="J73" i="7"/>
  <c r="L73" i="7" s="1"/>
  <c r="G137" i="7"/>
  <c r="K146" i="7"/>
  <c r="J162" i="7"/>
  <c r="L162" i="7" s="1"/>
  <c r="G182" i="7"/>
  <c r="K185" i="7"/>
  <c r="J198" i="7"/>
  <c r="L198" i="7" s="1"/>
  <c r="X10" i="7"/>
  <c r="C10" i="7"/>
  <c r="C29" i="7"/>
  <c r="B29" i="7"/>
  <c r="X29" i="7"/>
  <c r="H57" i="7"/>
  <c r="Z57" i="7"/>
  <c r="B57" i="7"/>
  <c r="X102" i="7"/>
  <c r="B102" i="7"/>
  <c r="X126" i="7"/>
  <c r="H126" i="7"/>
  <c r="B126" i="7"/>
  <c r="Z137" i="7"/>
  <c r="C166" i="7"/>
  <c r="B166" i="7"/>
  <c r="I166" i="7"/>
  <c r="AA166" i="7" s="1"/>
  <c r="X166" i="7"/>
  <c r="X173" i="7"/>
  <c r="X177" i="7"/>
  <c r="H177" i="7"/>
  <c r="C177" i="7"/>
  <c r="J181" i="7"/>
  <c r="L181" i="7" s="1"/>
  <c r="J180" i="7"/>
  <c r="L180" i="7" s="1"/>
  <c r="S177" i="7"/>
  <c r="J177" i="7"/>
  <c r="L177" i="7" s="1"/>
  <c r="C185" i="7"/>
  <c r="X197" i="7"/>
  <c r="C201" i="7"/>
  <c r="B201" i="7"/>
  <c r="Y201" i="7"/>
  <c r="X201" i="7"/>
  <c r="H205" i="7"/>
  <c r="Z205" i="7"/>
  <c r="X205" i="7"/>
  <c r="Y205" i="7"/>
  <c r="C205" i="7"/>
  <c r="B205" i="7"/>
  <c r="K205" i="7"/>
  <c r="G205" i="7"/>
  <c r="X50" i="7"/>
  <c r="H50" i="7"/>
  <c r="H68" i="7"/>
  <c r="B68" i="7"/>
  <c r="H104" i="7"/>
  <c r="B104" i="7"/>
  <c r="Z138" i="7"/>
  <c r="C138" i="7"/>
  <c r="Z162" i="7"/>
  <c r="J165" i="7"/>
  <c r="L165" i="7" s="1"/>
  <c r="J164" i="7"/>
  <c r="L164" i="7" s="1"/>
  <c r="C162" i="7"/>
  <c r="C182" i="7"/>
  <c r="B182" i="7"/>
  <c r="I182" i="7"/>
  <c r="AA182" i="7" s="1"/>
  <c r="X182" i="7"/>
  <c r="Z198" i="7"/>
  <c r="X198" i="7"/>
  <c r="G198" i="7"/>
  <c r="C198" i="7"/>
  <c r="D198" i="7"/>
  <c r="K198" i="7"/>
  <c r="G46" i="7"/>
  <c r="D50" i="7"/>
  <c r="AA63" i="7"/>
  <c r="J67" i="7"/>
  <c r="L67" i="7" s="1"/>
  <c r="I68" i="7"/>
  <c r="S73" i="7"/>
  <c r="J75" i="7"/>
  <c r="L75" i="7" s="1"/>
  <c r="J104" i="7"/>
  <c r="L104" i="7" s="1"/>
  <c r="J105" i="7"/>
  <c r="L105" i="7" s="1"/>
  <c r="AA129" i="7"/>
  <c r="J137" i="7"/>
  <c r="L137" i="7" s="1"/>
  <c r="I138" i="7"/>
  <c r="AA138" i="7" s="1"/>
  <c r="AA145" i="7"/>
  <c r="Y146" i="7"/>
  <c r="S162" i="7"/>
  <c r="G173" i="7"/>
  <c r="I174" i="7"/>
  <c r="AA174" i="7" s="1"/>
  <c r="K182" i="7"/>
  <c r="Y185" i="7"/>
  <c r="J197" i="7"/>
  <c r="L197" i="7" s="1"/>
  <c r="Y198" i="7"/>
  <c r="H14" i="7"/>
  <c r="B14" i="7"/>
  <c r="X21" i="7"/>
  <c r="C21" i="7"/>
  <c r="C50" i="7"/>
  <c r="X54" i="7"/>
  <c r="B54" i="7"/>
  <c r="X68" i="7"/>
  <c r="Z77" i="7"/>
  <c r="X77" i="7"/>
  <c r="C77" i="7"/>
  <c r="X105" i="7"/>
  <c r="H105" i="7"/>
  <c r="H115" i="7"/>
  <c r="C115" i="7"/>
  <c r="Z119" i="7"/>
  <c r="C119" i="7"/>
  <c r="H138" i="7"/>
  <c r="Z146" i="7"/>
  <c r="H182" i="7"/>
  <c r="Z185" i="7"/>
  <c r="B198" i="7"/>
  <c r="X46" i="7"/>
  <c r="H46" i="7"/>
  <c r="B46" i="7"/>
  <c r="H73" i="7"/>
  <c r="C73" i="7"/>
  <c r="B73" i="7"/>
  <c r="Z73" i="7"/>
  <c r="Z174" i="7"/>
  <c r="X174" i="7"/>
  <c r="Y174" i="7"/>
  <c r="C174" i="7"/>
  <c r="K174" i="7"/>
  <c r="H185" i="7"/>
  <c r="I46" i="7"/>
  <c r="AA46" i="7" s="1"/>
  <c r="J68" i="7"/>
  <c r="L68" i="7" s="1"/>
  <c r="Y73" i="7"/>
  <c r="J76" i="7"/>
  <c r="L76" i="7" s="1"/>
  <c r="K104" i="7"/>
  <c r="J106" i="7"/>
  <c r="L106" i="7" s="1"/>
  <c r="K137" i="7"/>
  <c r="J138" i="7"/>
  <c r="L138" i="7" s="1"/>
  <c r="J139" i="7"/>
  <c r="L139" i="7" s="1"/>
  <c r="D146" i="7"/>
  <c r="Y162" i="7"/>
  <c r="I173" i="7"/>
  <c r="J174" i="7"/>
  <c r="L174" i="7" s="1"/>
  <c r="S182" i="7"/>
  <c r="K197" i="7"/>
  <c r="C14" i="7"/>
  <c r="B21" i="7"/>
  <c r="X30" i="7"/>
  <c r="H30" i="7"/>
  <c r="B30" i="7"/>
  <c r="X34" i="7"/>
  <c r="H34" i="7"/>
  <c r="Z46" i="7"/>
  <c r="Z50" i="7"/>
  <c r="C54" i="7"/>
  <c r="X58" i="7"/>
  <c r="H58" i="7"/>
  <c r="C58" i="7"/>
  <c r="X74" i="7"/>
  <c r="H74" i="7"/>
  <c r="B77" i="7"/>
  <c r="H99" i="7"/>
  <c r="Z102" i="7"/>
  <c r="X106" i="7"/>
  <c r="Z106" i="7"/>
  <c r="B106" i="7"/>
  <c r="H119" i="7"/>
  <c r="H164" i="7"/>
  <c r="Z164" i="7"/>
  <c r="X164" i="7"/>
  <c r="B164" i="7"/>
  <c r="Z167" i="7"/>
  <c r="X167" i="7"/>
  <c r="I167" i="7"/>
  <c r="B167" i="7"/>
  <c r="H174" i="7"/>
  <c r="H179" i="7"/>
  <c r="K179" i="7"/>
  <c r="I179" i="7"/>
  <c r="Z182" i="7"/>
  <c r="J195" i="7"/>
  <c r="L195" i="7" s="1"/>
  <c r="J194" i="7"/>
  <c r="L194" i="7" s="1"/>
  <c r="K192" i="7"/>
  <c r="I192" i="7"/>
  <c r="AA192" i="7" s="1"/>
  <c r="H198" i="7"/>
  <c r="Z202" i="7"/>
  <c r="D202" i="7"/>
  <c r="C202" i="7"/>
  <c r="J206" i="7"/>
  <c r="L206" i="7" s="1"/>
  <c r="S202" i="7"/>
  <c r="I202" i="7"/>
  <c r="AA202" i="7" s="1"/>
  <c r="G50" i="7"/>
  <c r="K68" i="7"/>
  <c r="J69" i="7"/>
  <c r="L69" i="7" s="1"/>
  <c r="D73" i="7"/>
  <c r="S104" i="7"/>
  <c r="S137" i="7"/>
  <c r="K138" i="7"/>
  <c r="J140" i="7"/>
  <c r="L140" i="7" s="1"/>
  <c r="J141" i="7"/>
  <c r="L141" i="7" s="1"/>
  <c r="D162" i="7"/>
  <c r="J173" i="7"/>
  <c r="L173" i="7" s="1"/>
  <c r="S174" i="7"/>
  <c r="Y182" i="7"/>
  <c r="Y197" i="7"/>
  <c r="W199" i="7"/>
  <c r="AA199" i="7"/>
  <c r="X14" i="7"/>
  <c r="X18" i="7"/>
  <c r="H18" i="7"/>
  <c r="H21" i="7"/>
  <c r="X38" i="7"/>
  <c r="B38" i="7"/>
  <c r="H54" i="7"/>
  <c r="H77" i="7"/>
  <c r="Z92" i="7"/>
  <c r="C92" i="7"/>
  <c r="X95" i="7"/>
  <c r="Z95" i="7"/>
  <c r="B95" i="7"/>
  <c r="X100" i="7"/>
  <c r="B100" i="7"/>
  <c r="H109" i="7"/>
  <c r="B109" i="7"/>
  <c r="H172" i="7"/>
  <c r="D172" i="7"/>
  <c r="Z172" i="7"/>
  <c r="J176" i="7"/>
  <c r="L176" i="7" s="1"/>
  <c r="S172" i="7"/>
  <c r="B172" i="7"/>
  <c r="Z175" i="7"/>
  <c r="Y175" i="7"/>
  <c r="K175" i="7"/>
  <c r="B175" i="7"/>
  <c r="H180" i="7"/>
  <c r="Z180" i="7"/>
  <c r="X180" i="7"/>
  <c r="B180" i="7"/>
  <c r="G180" i="7"/>
  <c r="Z183" i="7"/>
  <c r="X183" i="7"/>
  <c r="I183" i="7"/>
  <c r="B183" i="7"/>
  <c r="H187" i="7"/>
  <c r="J191" i="7"/>
  <c r="L191" i="7" s="1"/>
  <c r="J190" i="7"/>
  <c r="L190" i="7" s="1"/>
  <c r="Y187" i="7"/>
  <c r="H196" i="7"/>
  <c r="I196" i="7"/>
  <c r="AA196" i="7" s="1"/>
  <c r="Z196" i="7"/>
  <c r="B196" i="7"/>
  <c r="S196" i="7"/>
  <c r="Z199" i="7"/>
  <c r="G199" i="7"/>
  <c r="D199" i="7"/>
  <c r="B199" i="7"/>
  <c r="K199" i="7"/>
  <c r="K46" i="7"/>
  <c r="I50" i="7"/>
  <c r="AA50" i="7" s="1"/>
  <c r="S68" i="7"/>
  <c r="J70" i="7"/>
  <c r="L70" i="7" s="1"/>
  <c r="Y104" i="7"/>
  <c r="AA135" i="7"/>
  <c r="Y137" i="7"/>
  <c r="S138" i="7"/>
  <c r="J142" i="7"/>
  <c r="L142" i="7" s="1"/>
  <c r="J143" i="7"/>
  <c r="L143" i="7" s="1"/>
  <c r="G146" i="7"/>
  <c r="K173" i="7"/>
  <c r="J199" i="7"/>
  <c r="L199" i="7" s="1"/>
  <c r="Z14" i="7"/>
  <c r="Z21" i="7"/>
  <c r="Z54" i="7"/>
  <c r="X78" i="7"/>
  <c r="B78" i="7"/>
  <c r="H84" i="7"/>
  <c r="B84" i="7"/>
  <c r="H112" i="7"/>
  <c r="B112" i="7"/>
  <c r="H165" i="7"/>
  <c r="Z165" i="7"/>
  <c r="B165" i="7"/>
  <c r="X190" i="7"/>
  <c r="H190" i="7"/>
  <c r="S190" i="7"/>
  <c r="B190" i="7"/>
  <c r="I203" i="7"/>
  <c r="H193" i="7"/>
  <c r="X204" i="7"/>
  <c r="B206" i="7"/>
  <c r="H206" i="7"/>
  <c r="S203" i="7"/>
  <c r="X25" i="7"/>
  <c r="X41" i="7"/>
  <c r="H62" i="7"/>
  <c r="X65" i="7"/>
  <c r="X81" i="7"/>
  <c r="Z117" i="7"/>
  <c r="X133" i="7"/>
  <c r="H142" i="7"/>
  <c r="X149" i="7"/>
  <c r="H158" i="7"/>
  <c r="X188" i="7"/>
  <c r="X191" i="7"/>
  <c r="X206" i="7"/>
  <c r="Z206" i="7"/>
  <c r="D203" i="7"/>
  <c r="C141" i="7"/>
  <c r="H145" i="7"/>
  <c r="C148" i="7"/>
  <c r="C157" i="7"/>
  <c r="H161" i="7"/>
  <c r="B189" i="7"/>
  <c r="B204" i="7"/>
  <c r="U45" i="5"/>
  <c r="U46" i="5"/>
  <c r="U42" i="5"/>
  <c r="U43" i="5"/>
  <c r="U44" i="5"/>
  <c r="U85" i="5"/>
  <c r="U86" i="5"/>
  <c r="U82" i="5"/>
  <c r="U83" i="5"/>
  <c r="U84" i="5"/>
  <c r="S56" i="3"/>
  <c r="S61" i="3"/>
  <c r="S65" i="3"/>
  <c r="N76" i="3"/>
  <c r="N79" i="3"/>
  <c r="S83" i="3"/>
  <c r="N87" i="3"/>
  <c r="S91" i="3"/>
  <c r="N95" i="3"/>
  <c r="S99" i="3"/>
  <c r="N103" i="3"/>
  <c r="S107" i="3"/>
  <c r="N111" i="3"/>
  <c r="U29" i="5"/>
  <c r="U30" i="5"/>
  <c r="U31" i="5"/>
  <c r="U27" i="5"/>
  <c r="U28" i="5"/>
  <c r="U69" i="5"/>
  <c r="U70" i="5"/>
  <c r="U71" i="5"/>
  <c r="U67" i="5"/>
  <c r="U68" i="5"/>
  <c r="U13" i="5"/>
  <c r="U14" i="5"/>
  <c r="U15" i="5"/>
  <c r="U16" i="5"/>
  <c r="U12" i="5"/>
  <c r="U53" i="5"/>
  <c r="U54" i="5"/>
  <c r="U55" i="5"/>
  <c r="U56" i="5"/>
  <c r="U52" i="5"/>
  <c r="U96" i="5"/>
  <c r="U93" i="5"/>
  <c r="U94" i="5"/>
  <c r="U95" i="5"/>
  <c r="U92" i="5"/>
  <c r="U119" i="5"/>
  <c r="S59" i="3"/>
  <c r="S64" i="3"/>
  <c r="S69" i="3"/>
  <c r="S73" i="3"/>
  <c r="S82" i="3"/>
  <c r="S90" i="3"/>
  <c r="S98" i="3"/>
  <c r="S106" i="3"/>
  <c r="U41" i="5"/>
  <c r="U37" i="5"/>
  <c r="U38" i="5"/>
  <c r="U39" i="5"/>
  <c r="U40" i="5"/>
  <c r="U81" i="5"/>
  <c r="U77" i="5"/>
  <c r="U78" i="5"/>
  <c r="U79" i="5"/>
  <c r="U80" i="5"/>
  <c r="U120" i="5"/>
  <c r="U117" i="5"/>
  <c r="U121" i="5"/>
  <c r="U133" i="5"/>
  <c r="S113" i="3"/>
  <c r="N113" i="3"/>
  <c r="U25" i="5"/>
  <c r="U26" i="5"/>
  <c r="U22" i="5"/>
  <c r="U23" i="5"/>
  <c r="U24" i="5"/>
  <c r="U65" i="5"/>
  <c r="U66" i="5"/>
  <c r="U62" i="5"/>
  <c r="U63" i="5"/>
  <c r="U64" i="5"/>
  <c r="U9" i="5"/>
  <c r="U10" i="5"/>
  <c r="U11" i="5"/>
  <c r="U7" i="5"/>
  <c r="U8" i="5"/>
  <c r="U49" i="5"/>
  <c r="U50" i="5"/>
  <c r="U51" i="5"/>
  <c r="U47" i="5"/>
  <c r="U48" i="5"/>
  <c r="U89" i="5"/>
  <c r="U90" i="5"/>
  <c r="U91" i="5"/>
  <c r="U87" i="5"/>
  <c r="U88" i="5"/>
  <c r="A5" i="13"/>
  <c r="A6" i="13" s="1"/>
  <c r="B203" i="4"/>
  <c r="C203" i="4" s="1"/>
  <c r="B195" i="4"/>
  <c r="C195" i="4" s="1"/>
  <c r="B187" i="4"/>
  <c r="C187" i="4" s="1"/>
  <c r="B179" i="4"/>
  <c r="C179" i="4" s="1"/>
  <c r="B171" i="4"/>
  <c r="C171" i="4" s="1"/>
  <c r="B163" i="4"/>
  <c r="C163" i="4" s="1"/>
  <c r="B155" i="4"/>
  <c r="C155" i="4" s="1"/>
  <c r="B147" i="4"/>
  <c r="C147" i="4" s="1"/>
  <c r="B139" i="4"/>
  <c r="C139" i="4" s="1"/>
  <c r="B131" i="4"/>
  <c r="C131" i="4" s="1"/>
  <c r="B123" i="4"/>
  <c r="C123" i="4" s="1"/>
  <c r="B115" i="4"/>
  <c r="C115" i="4" s="1"/>
  <c r="B107" i="4"/>
  <c r="C107" i="4" s="1"/>
  <c r="B99" i="4"/>
  <c r="C99" i="4" s="1"/>
  <c r="B91" i="4"/>
  <c r="C91" i="4" s="1"/>
  <c r="B83" i="4"/>
  <c r="C83" i="4" s="1"/>
  <c r="B75" i="4"/>
  <c r="C75" i="4" s="1"/>
  <c r="B67" i="4"/>
  <c r="C67" i="4" s="1"/>
  <c r="B59" i="4"/>
  <c r="C59" i="4" s="1"/>
  <c r="B51" i="4"/>
  <c r="B43" i="4"/>
  <c r="B35" i="4"/>
  <c r="B27" i="4"/>
  <c r="B204" i="4"/>
  <c r="C204" i="4" s="1"/>
  <c r="B196" i="4"/>
  <c r="C196" i="4" s="1"/>
  <c r="B188" i="4"/>
  <c r="C188" i="4" s="1"/>
  <c r="B180" i="4"/>
  <c r="C180" i="4" s="1"/>
  <c r="B172" i="4"/>
  <c r="C172" i="4" s="1"/>
  <c r="B164" i="4"/>
  <c r="C164" i="4" s="1"/>
  <c r="B156" i="4"/>
  <c r="C156" i="4" s="1"/>
  <c r="B148" i="4"/>
  <c r="C148" i="4" s="1"/>
  <c r="B140" i="4"/>
  <c r="C140" i="4" s="1"/>
  <c r="B132" i="4"/>
  <c r="C132" i="4" s="1"/>
  <c r="B124" i="4"/>
  <c r="C124" i="4" s="1"/>
  <c r="B116" i="4"/>
  <c r="C116" i="4" s="1"/>
  <c r="B108" i="4"/>
  <c r="C108" i="4" s="1"/>
  <c r="B100" i="4"/>
  <c r="C100" i="4" s="1"/>
  <c r="B92" i="4"/>
  <c r="C92" i="4" s="1"/>
  <c r="B205" i="4"/>
  <c r="C205" i="4" s="1"/>
  <c r="B197" i="4"/>
  <c r="C197" i="4" s="1"/>
  <c r="B189" i="4"/>
  <c r="C189" i="4" s="1"/>
  <c r="B181" i="4"/>
  <c r="C181" i="4" s="1"/>
  <c r="B173" i="4"/>
  <c r="C173" i="4" s="1"/>
  <c r="B165" i="4"/>
  <c r="C165" i="4" s="1"/>
  <c r="B157" i="4"/>
  <c r="C157" i="4" s="1"/>
  <c r="B149" i="4"/>
  <c r="C149" i="4" s="1"/>
  <c r="B141" i="4"/>
  <c r="C141" i="4" s="1"/>
  <c r="B133" i="4"/>
  <c r="C133" i="4" s="1"/>
  <c r="B125" i="4"/>
  <c r="C125" i="4" s="1"/>
  <c r="B117" i="4"/>
  <c r="C117" i="4" s="1"/>
  <c r="B109" i="4"/>
  <c r="C109" i="4" s="1"/>
  <c r="B101" i="4"/>
  <c r="C101" i="4" s="1"/>
  <c r="B93" i="4"/>
  <c r="C93" i="4" s="1"/>
  <c r="B85" i="4"/>
  <c r="C85" i="4" s="1"/>
  <c r="B77" i="4"/>
  <c r="C77" i="4" s="1"/>
  <c r="B69" i="4"/>
  <c r="C69" i="4" s="1"/>
  <c r="B61" i="4"/>
  <c r="C61" i="4" s="1"/>
  <c r="B53" i="4"/>
  <c r="B45" i="4"/>
  <c r="B37" i="4"/>
  <c r="B29" i="4"/>
  <c r="B21" i="4"/>
  <c r="B13" i="4"/>
  <c r="B198" i="4"/>
  <c r="C198" i="4" s="1"/>
  <c r="B190" i="4"/>
  <c r="C190" i="4" s="1"/>
  <c r="B182" i="4"/>
  <c r="C182" i="4" s="1"/>
  <c r="B174" i="4"/>
  <c r="C174" i="4" s="1"/>
  <c r="B166" i="4"/>
  <c r="C166" i="4" s="1"/>
  <c r="B158" i="4"/>
  <c r="C158" i="4" s="1"/>
  <c r="B150" i="4"/>
  <c r="C150" i="4" s="1"/>
  <c r="B142" i="4"/>
  <c r="C142" i="4" s="1"/>
  <c r="B134" i="4"/>
  <c r="C134" i="4" s="1"/>
  <c r="B126" i="4"/>
  <c r="C126" i="4" s="1"/>
  <c r="B118" i="4"/>
  <c r="C118" i="4" s="1"/>
  <c r="B110" i="4"/>
  <c r="C110" i="4" s="1"/>
  <c r="B102" i="4"/>
  <c r="C102" i="4" s="1"/>
  <c r="B94" i="4"/>
  <c r="C94" i="4" s="1"/>
  <c r="B86" i="4"/>
  <c r="C86" i="4" s="1"/>
  <c r="B199" i="4"/>
  <c r="C199" i="4" s="1"/>
  <c r="B191" i="4"/>
  <c r="C191" i="4" s="1"/>
  <c r="B183" i="4"/>
  <c r="C183" i="4" s="1"/>
  <c r="B175" i="4"/>
  <c r="C175" i="4" s="1"/>
  <c r="B167" i="4"/>
  <c r="C167" i="4" s="1"/>
  <c r="B159" i="4"/>
  <c r="C159" i="4" s="1"/>
  <c r="B151" i="4"/>
  <c r="C151" i="4" s="1"/>
  <c r="B143" i="4"/>
  <c r="C143" i="4" s="1"/>
  <c r="B135" i="4"/>
  <c r="C135" i="4" s="1"/>
  <c r="B127" i="4"/>
  <c r="C127" i="4" s="1"/>
  <c r="B119" i="4"/>
  <c r="C119" i="4" s="1"/>
  <c r="B111" i="4"/>
  <c r="C111" i="4" s="1"/>
  <c r="B103" i="4"/>
  <c r="C103" i="4" s="1"/>
  <c r="B95" i="4"/>
  <c r="C95" i="4" s="1"/>
  <c r="B87" i="4"/>
  <c r="C87" i="4" s="1"/>
  <c r="B79" i="4"/>
  <c r="C79" i="4" s="1"/>
  <c r="B71" i="4"/>
  <c r="C71" i="4" s="1"/>
  <c r="B63" i="4"/>
  <c r="C63" i="4" s="1"/>
  <c r="B55" i="4"/>
  <c r="C55" i="4" s="1"/>
  <c r="B47" i="4"/>
  <c r="B39" i="4"/>
  <c r="B31" i="4"/>
  <c r="B23" i="4"/>
  <c r="B15" i="4"/>
  <c r="B200" i="4"/>
  <c r="C200" i="4" s="1"/>
  <c r="B192" i="4"/>
  <c r="C192" i="4" s="1"/>
  <c r="B184" i="4"/>
  <c r="C184" i="4" s="1"/>
  <c r="B176" i="4"/>
  <c r="C176" i="4" s="1"/>
  <c r="B168" i="4"/>
  <c r="C168" i="4" s="1"/>
  <c r="B160" i="4"/>
  <c r="C160" i="4" s="1"/>
  <c r="B152" i="4"/>
  <c r="C152" i="4" s="1"/>
  <c r="B144" i="4"/>
  <c r="C144" i="4" s="1"/>
  <c r="B136" i="4"/>
  <c r="C136" i="4" s="1"/>
  <c r="B128" i="4"/>
  <c r="C128" i="4" s="1"/>
  <c r="B120" i="4"/>
  <c r="C120" i="4" s="1"/>
  <c r="B112" i="4"/>
  <c r="C112" i="4" s="1"/>
  <c r="B104" i="4"/>
  <c r="C104" i="4" s="1"/>
  <c r="B96" i="4"/>
  <c r="C96" i="4" s="1"/>
  <c r="B88" i="4"/>
  <c r="C88" i="4" s="1"/>
  <c r="B80" i="4"/>
  <c r="C80" i="4" s="1"/>
  <c r="B72" i="4"/>
  <c r="C72" i="4" s="1"/>
  <c r="B64" i="4"/>
  <c r="C64" i="4" s="1"/>
  <c r="B56" i="4"/>
  <c r="C56" i="4" s="1"/>
  <c r="B48" i="4"/>
  <c r="B40" i="4"/>
  <c r="B32" i="4"/>
  <c r="B24" i="4"/>
  <c r="B16" i="4"/>
  <c r="B201" i="4"/>
  <c r="C201" i="4" s="1"/>
  <c r="B193" i="4"/>
  <c r="C193" i="4" s="1"/>
  <c r="B185" i="4"/>
  <c r="C185" i="4" s="1"/>
  <c r="B177" i="4"/>
  <c r="C177" i="4" s="1"/>
  <c r="B169" i="4"/>
  <c r="C169" i="4" s="1"/>
  <c r="B161" i="4"/>
  <c r="C161" i="4" s="1"/>
  <c r="B153" i="4"/>
  <c r="C153" i="4" s="1"/>
  <c r="B145" i="4"/>
  <c r="C145" i="4" s="1"/>
  <c r="B137" i="4"/>
  <c r="C137" i="4" s="1"/>
  <c r="B129" i="4"/>
  <c r="C129" i="4" s="1"/>
  <c r="B121" i="4"/>
  <c r="C121" i="4" s="1"/>
  <c r="B113" i="4"/>
  <c r="C113" i="4" s="1"/>
  <c r="B105" i="4"/>
  <c r="C105" i="4" s="1"/>
  <c r="B97" i="4"/>
  <c r="C97" i="4" s="1"/>
  <c r="B89" i="4"/>
  <c r="C89" i="4" s="1"/>
  <c r="B81" i="4"/>
  <c r="C81" i="4" s="1"/>
  <c r="B73" i="4"/>
  <c r="C73" i="4" s="1"/>
  <c r="B65" i="4"/>
  <c r="C65" i="4" s="1"/>
  <c r="B57" i="4"/>
  <c r="C57" i="4" s="1"/>
  <c r="B49" i="4"/>
  <c r="B41" i="4"/>
  <c r="B33" i="4"/>
  <c r="B25" i="4"/>
  <c r="B17" i="4"/>
  <c r="B194" i="4"/>
  <c r="C194" i="4" s="1"/>
  <c r="B130" i="4"/>
  <c r="C130" i="4" s="1"/>
  <c r="B78" i="4"/>
  <c r="C78" i="4" s="1"/>
  <c r="B26" i="4"/>
  <c r="B11" i="4"/>
  <c r="B9" i="4"/>
  <c r="B202" i="4"/>
  <c r="C202" i="4" s="1"/>
  <c r="B138" i="4"/>
  <c r="C138" i="4" s="1"/>
  <c r="B84" i="4"/>
  <c r="C84" i="4" s="1"/>
  <c r="B50" i="4"/>
  <c r="B44" i="4"/>
  <c r="B38" i="4"/>
  <c r="B20" i="4"/>
  <c r="B146" i="4"/>
  <c r="C146" i="4" s="1"/>
  <c r="B74" i="4"/>
  <c r="C74" i="4" s="1"/>
  <c r="B68" i="4"/>
  <c r="C68" i="4" s="1"/>
  <c r="B62" i="4"/>
  <c r="C62" i="4" s="1"/>
  <c r="B7" i="4"/>
  <c r="B154" i="4"/>
  <c r="C154" i="4" s="1"/>
  <c r="B90" i="4"/>
  <c r="C90" i="4" s="1"/>
  <c r="B34" i="4"/>
  <c r="B28" i="4"/>
  <c r="B22" i="4"/>
  <c r="B162" i="4"/>
  <c r="C162" i="4" s="1"/>
  <c r="B98" i="4"/>
  <c r="C98" i="4" s="1"/>
  <c r="B58" i="4"/>
  <c r="C58" i="4" s="1"/>
  <c r="B52" i="4"/>
  <c r="B46" i="4"/>
  <c r="B19" i="4"/>
  <c r="B10" i="4"/>
  <c r="B170" i="4"/>
  <c r="C170" i="4" s="1"/>
  <c r="B106" i="4"/>
  <c r="C106" i="4" s="1"/>
  <c r="B82" i="4"/>
  <c r="C82" i="4" s="1"/>
  <c r="B76" i="4"/>
  <c r="C76" i="4" s="1"/>
  <c r="B70" i="4"/>
  <c r="C70" i="4" s="1"/>
  <c r="B12" i="4"/>
  <c r="B8" i="4"/>
  <c r="B10" i="2"/>
  <c r="B178" i="4"/>
  <c r="C178" i="4" s="1"/>
  <c r="B114" i="4"/>
  <c r="C114" i="4" s="1"/>
  <c r="B42" i="4"/>
  <c r="B36" i="4"/>
  <c r="B30" i="4"/>
  <c r="B14" i="4"/>
  <c r="B186" i="4"/>
  <c r="C186" i="4" s="1"/>
  <c r="B122" i="4"/>
  <c r="C122" i="4" s="1"/>
  <c r="B66" i="4"/>
  <c r="C66" i="4" s="1"/>
  <c r="B60" i="4"/>
  <c r="C60" i="4" s="1"/>
  <c r="B54" i="4"/>
  <c r="C54" i="4" s="1"/>
  <c r="B18" i="4"/>
  <c r="B6" i="4"/>
  <c r="N55" i="3"/>
  <c r="S66" i="3"/>
  <c r="U33" i="5"/>
  <c r="U34" i="5"/>
  <c r="U35" i="5"/>
  <c r="U36" i="5"/>
  <c r="U32" i="5"/>
  <c r="U73" i="5"/>
  <c r="U74" i="5"/>
  <c r="U75" i="5"/>
  <c r="U76" i="5"/>
  <c r="U72" i="5"/>
  <c r="U109" i="5"/>
  <c r="U128" i="5"/>
  <c r="U131" i="5"/>
  <c r="U127" i="5"/>
  <c r="U130" i="5"/>
  <c r="U129" i="5"/>
  <c r="U21" i="5"/>
  <c r="U17" i="5"/>
  <c r="U18" i="5"/>
  <c r="U19" i="5"/>
  <c r="U20" i="5"/>
  <c r="U61" i="5"/>
  <c r="U57" i="5"/>
  <c r="U58" i="5"/>
  <c r="U59" i="5"/>
  <c r="U60" i="5"/>
  <c r="U105" i="5"/>
  <c r="U103" i="5"/>
  <c r="U106" i="5"/>
  <c r="U104" i="5"/>
  <c r="U102" i="5"/>
  <c r="U98" i="5"/>
  <c r="U100" i="5"/>
  <c r="U107" i="5"/>
  <c r="U123" i="5"/>
  <c r="U139" i="5"/>
  <c r="U163" i="5"/>
  <c r="U164" i="5"/>
  <c r="U165" i="5"/>
  <c r="U166" i="5"/>
  <c r="U162" i="5"/>
  <c r="U175" i="5"/>
  <c r="U176" i="5"/>
  <c r="U172" i="5"/>
  <c r="U173" i="5"/>
  <c r="U174" i="5"/>
  <c r="U15" i="6"/>
  <c r="U16" i="6"/>
  <c r="U12" i="6"/>
  <c r="U13" i="6"/>
  <c r="U14" i="6"/>
  <c r="U88" i="6"/>
  <c r="U95" i="6"/>
  <c r="U93" i="6"/>
  <c r="U96" i="6"/>
  <c r="S127" i="3"/>
  <c r="S135" i="3"/>
  <c r="S143" i="3"/>
  <c r="S151" i="3"/>
  <c r="S159" i="3"/>
  <c r="S167" i="3"/>
  <c r="S175" i="3"/>
  <c r="S183" i="3"/>
  <c r="S191" i="3"/>
  <c r="S199" i="3"/>
  <c r="U134" i="5"/>
  <c r="U199" i="5"/>
  <c r="U200" i="5"/>
  <c r="U201" i="5"/>
  <c r="U197" i="5"/>
  <c r="U198" i="5"/>
  <c r="U47" i="6"/>
  <c r="U50" i="6"/>
  <c r="U48" i="6"/>
  <c r="U51" i="6"/>
  <c r="U49" i="6"/>
  <c r="U86" i="6"/>
  <c r="N121" i="3"/>
  <c r="N129" i="3"/>
  <c r="N137" i="3"/>
  <c r="N145" i="3"/>
  <c r="N153" i="3"/>
  <c r="N161" i="3"/>
  <c r="N169" i="3"/>
  <c r="N177" i="3"/>
  <c r="N185" i="3"/>
  <c r="N193" i="3"/>
  <c r="N201" i="3"/>
  <c r="U110" i="5"/>
  <c r="U118" i="5"/>
  <c r="U126" i="5"/>
  <c r="U135" i="5"/>
  <c r="U155" i="5"/>
  <c r="U156" i="5"/>
  <c r="U154" i="5"/>
  <c r="U159" i="5"/>
  <c r="U160" i="5"/>
  <c r="U158" i="5"/>
  <c r="U183" i="5"/>
  <c r="U184" i="5"/>
  <c r="U185" i="5"/>
  <c r="U186" i="5"/>
  <c r="U182" i="5"/>
  <c r="U23" i="6"/>
  <c r="U24" i="6"/>
  <c r="U25" i="6"/>
  <c r="U26" i="6"/>
  <c r="U22" i="6"/>
  <c r="U45" i="6"/>
  <c r="U43" i="6"/>
  <c r="U46" i="6"/>
  <c r="U44" i="6"/>
  <c r="U42" i="6"/>
  <c r="U79" i="6"/>
  <c r="U77" i="6"/>
  <c r="U80" i="6"/>
  <c r="U78" i="6"/>
  <c r="U81" i="6"/>
  <c r="U97" i="5"/>
  <c r="U108" i="5"/>
  <c r="U113" i="5"/>
  <c r="U116" i="5"/>
  <c r="U124" i="5"/>
  <c r="U136" i="5"/>
  <c r="U143" i="5"/>
  <c r="U146" i="5"/>
  <c r="U142" i="5"/>
  <c r="U171" i="5"/>
  <c r="U167" i="5"/>
  <c r="U168" i="5"/>
  <c r="U169" i="5"/>
  <c r="U170" i="5"/>
  <c r="U11" i="6"/>
  <c r="U7" i="6"/>
  <c r="U8" i="6"/>
  <c r="U9" i="6"/>
  <c r="U10" i="6"/>
  <c r="U72" i="6"/>
  <c r="U111" i="5"/>
  <c r="U144" i="5"/>
  <c r="U157" i="5"/>
  <c r="U195" i="5"/>
  <c r="U196" i="5"/>
  <c r="U192" i="5"/>
  <c r="U193" i="5"/>
  <c r="U194" i="5"/>
  <c r="U36" i="6"/>
  <c r="U38" i="6"/>
  <c r="U41" i="6"/>
  <c r="U70" i="6"/>
  <c r="U68" i="6"/>
  <c r="U71" i="6"/>
  <c r="U69" i="6"/>
  <c r="U67" i="6"/>
  <c r="U104" i="6"/>
  <c r="U102" i="6"/>
  <c r="U105" i="6"/>
  <c r="U103" i="6"/>
  <c r="U106" i="6"/>
  <c r="U108" i="6"/>
  <c r="U179" i="5"/>
  <c r="U180" i="5"/>
  <c r="U181" i="5"/>
  <c r="U177" i="5"/>
  <c r="U178" i="5"/>
  <c r="U19" i="6"/>
  <c r="U20" i="6"/>
  <c r="U21" i="6"/>
  <c r="U17" i="6"/>
  <c r="U18" i="6"/>
  <c r="U100" i="6"/>
  <c r="U98" i="6"/>
  <c r="U101" i="6"/>
  <c r="U99" i="6"/>
  <c r="U97" i="6"/>
  <c r="U114" i="5"/>
  <c r="U122" i="5"/>
  <c r="U151" i="5"/>
  <c r="U147" i="5"/>
  <c r="U150" i="5"/>
  <c r="U203" i="5"/>
  <c r="U204" i="5"/>
  <c r="U205" i="5"/>
  <c r="U206" i="5"/>
  <c r="U202" i="5"/>
  <c r="U138" i="5"/>
  <c r="U140" i="5"/>
  <c r="U149" i="5"/>
  <c r="U191" i="5"/>
  <c r="U187" i="5"/>
  <c r="U188" i="5"/>
  <c r="U189" i="5"/>
  <c r="U190" i="5"/>
  <c r="U27" i="6"/>
  <c r="U31" i="6"/>
  <c r="U28" i="6"/>
  <c r="U29" i="6"/>
  <c r="U30" i="6"/>
  <c r="U63" i="6"/>
  <c r="U64" i="6"/>
  <c r="U65" i="6"/>
  <c r="U94" i="6"/>
  <c r="U33" i="6"/>
  <c r="U35" i="6"/>
  <c r="U58" i="6"/>
  <c r="U74" i="6"/>
  <c r="U83" i="6"/>
  <c r="U153" i="6"/>
  <c r="U154" i="6"/>
  <c r="U155" i="6"/>
  <c r="U41" i="7"/>
  <c r="U39" i="7"/>
  <c r="U37" i="7"/>
  <c r="U40" i="7"/>
  <c r="U38" i="7"/>
  <c r="U56" i="7"/>
  <c r="U55" i="7"/>
  <c r="U53" i="7"/>
  <c r="U76" i="7"/>
  <c r="U60" i="6"/>
  <c r="U76" i="6"/>
  <c r="U92" i="6"/>
  <c r="U133" i="6"/>
  <c r="U134" i="6"/>
  <c r="U135" i="6"/>
  <c r="U25" i="7"/>
  <c r="U22" i="7"/>
  <c r="U23" i="7"/>
  <c r="U26" i="7"/>
  <c r="U24" i="7"/>
  <c r="U75" i="7"/>
  <c r="U73" i="7"/>
  <c r="U84" i="7"/>
  <c r="U86" i="7"/>
  <c r="U83" i="7"/>
  <c r="U85" i="7"/>
  <c r="U37" i="6"/>
  <c r="U39" i="6"/>
  <c r="U53" i="6"/>
  <c r="U55" i="6"/>
  <c r="U62" i="6"/>
  <c r="U85" i="6"/>
  <c r="U87" i="6"/>
  <c r="U114" i="6"/>
  <c r="U117" i="6"/>
  <c r="U152" i="6"/>
  <c r="U169" i="6"/>
  <c r="U170" i="6"/>
  <c r="U171" i="6"/>
  <c r="U167" i="6"/>
  <c r="U193" i="6"/>
  <c r="U194" i="6"/>
  <c r="U195" i="6"/>
  <c r="U196" i="6"/>
  <c r="U192" i="6"/>
  <c r="U9" i="7"/>
  <c r="U10" i="7"/>
  <c r="U11" i="7"/>
  <c r="U7" i="7"/>
  <c r="U8" i="7"/>
  <c r="U61" i="7"/>
  <c r="U59" i="7"/>
  <c r="U57" i="7"/>
  <c r="U60" i="7"/>
  <c r="U58" i="7"/>
  <c r="U32" i="6"/>
  <c r="U110" i="6"/>
  <c r="U129" i="6"/>
  <c r="U130" i="6"/>
  <c r="U131" i="6"/>
  <c r="U127" i="6"/>
  <c r="U149" i="6"/>
  <c r="U150" i="6"/>
  <c r="U151" i="6"/>
  <c r="U147" i="6"/>
  <c r="U185" i="6"/>
  <c r="U186" i="6"/>
  <c r="U182" i="6"/>
  <c r="U183" i="6"/>
  <c r="U31" i="7"/>
  <c r="U29" i="7"/>
  <c r="U27" i="7"/>
  <c r="U30" i="7"/>
  <c r="U28" i="7"/>
  <c r="U45" i="7"/>
  <c r="U43" i="7"/>
  <c r="U71" i="7"/>
  <c r="U69" i="7"/>
  <c r="U67" i="7"/>
  <c r="U70" i="7"/>
  <c r="U68" i="7"/>
  <c r="U34" i="6"/>
  <c r="U57" i="6"/>
  <c r="U59" i="6"/>
  <c r="U75" i="6"/>
  <c r="U82" i="6"/>
  <c r="U89" i="6"/>
  <c r="U91" i="6"/>
  <c r="U107" i="6"/>
  <c r="U116" i="6"/>
  <c r="U165" i="6"/>
  <c r="U166" i="6"/>
  <c r="U162" i="6"/>
  <c r="U163" i="6"/>
  <c r="U205" i="6"/>
  <c r="U206" i="6"/>
  <c r="U202" i="6"/>
  <c r="U203" i="6"/>
  <c r="U204" i="6"/>
  <c r="U13" i="7"/>
  <c r="U14" i="7"/>
  <c r="U15" i="7"/>
  <c r="U16" i="7"/>
  <c r="U12" i="7"/>
  <c r="U52" i="6"/>
  <c r="U84" i="6"/>
  <c r="U125" i="6"/>
  <c r="U126" i="6"/>
  <c r="U122" i="6"/>
  <c r="U145" i="6"/>
  <c r="U146" i="6"/>
  <c r="U142" i="6"/>
  <c r="U143" i="6"/>
  <c r="U156" i="6"/>
  <c r="U181" i="6"/>
  <c r="U177" i="6"/>
  <c r="U178" i="6"/>
  <c r="U179" i="6"/>
  <c r="U189" i="6"/>
  <c r="U190" i="6"/>
  <c r="U191" i="6"/>
  <c r="U187" i="6"/>
  <c r="U188" i="6"/>
  <c r="U51" i="7"/>
  <c r="U49" i="7"/>
  <c r="U47" i="7"/>
  <c r="U50" i="7"/>
  <c r="U48" i="7"/>
  <c r="U79" i="7"/>
  <c r="U77" i="7"/>
  <c r="U81" i="7"/>
  <c r="U78" i="7"/>
  <c r="U80" i="7"/>
  <c r="U121" i="6"/>
  <c r="U118" i="6"/>
  <c r="U161" i="6"/>
  <c r="U157" i="6"/>
  <c r="U158" i="6"/>
  <c r="U159" i="6"/>
  <c r="U21" i="7"/>
  <c r="U17" i="7"/>
  <c r="U18" i="7"/>
  <c r="U19" i="7"/>
  <c r="U20" i="7"/>
  <c r="U35" i="7"/>
  <c r="U33" i="7"/>
  <c r="U111" i="6"/>
  <c r="U119" i="6"/>
  <c r="U141" i="6"/>
  <c r="U137" i="6"/>
  <c r="U138" i="6"/>
  <c r="U139" i="6"/>
  <c r="U148" i="6"/>
  <c r="U173" i="6"/>
  <c r="U174" i="6"/>
  <c r="U175" i="6"/>
  <c r="U180" i="6"/>
  <c r="U201" i="6"/>
  <c r="U197" i="6"/>
  <c r="U198" i="6"/>
  <c r="U199" i="6"/>
  <c r="U200" i="6"/>
  <c r="U65" i="7"/>
  <c r="U63" i="7"/>
  <c r="U101" i="7"/>
  <c r="U97" i="7"/>
  <c r="U126" i="7"/>
  <c r="U154" i="7"/>
  <c r="U155" i="7"/>
  <c r="U153" i="7"/>
  <c r="U194" i="7"/>
  <c r="U195" i="7"/>
  <c r="U193" i="7"/>
  <c r="W8" i="7"/>
  <c r="W12" i="7"/>
  <c r="W24" i="7"/>
  <c r="U32" i="7"/>
  <c r="U34" i="7"/>
  <c r="U42" i="7"/>
  <c r="U44" i="7"/>
  <c r="U52" i="7"/>
  <c r="U54" i="7"/>
  <c r="U62" i="7"/>
  <c r="U64" i="7"/>
  <c r="U72" i="7"/>
  <c r="U74" i="7"/>
  <c r="W80" i="7"/>
  <c r="U90" i="7"/>
  <c r="U95" i="7"/>
  <c r="U138" i="7"/>
  <c r="U139" i="7"/>
  <c r="U141" i="7"/>
  <c r="U137" i="7"/>
  <c r="U178" i="7"/>
  <c r="U179" i="7"/>
  <c r="U181" i="7"/>
  <c r="U177" i="7"/>
  <c r="W28" i="7"/>
  <c r="W44" i="7"/>
  <c r="W54" i="7"/>
  <c r="U93" i="7"/>
  <c r="U98" i="7"/>
  <c r="U135" i="7"/>
  <c r="U133" i="7"/>
  <c r="U156" i="7"/>
  <c r="U166" i="7"/>
  <c r="U162" i="7"/>
  <c r="U163" i="7"/>
  <c r="U165" i="7"/>
  <c r="U164" i="7"/>
  <c r="U196" i="7"/>
  <c r="U206" i="7"/>
  <c r="U202" i="7"/>
  <c r="U203" i="7"/>
  <c r="U205" i="7"/>
  <c r="U204" i="7"/>
  <c r="W19" i="7"/>
  <c r="U112" i="7"/>
  <c r="U123" i="7"/>
  <c r="U125" i="7"/>
  <c r="U131" i="7"/>
  <c r="U127" i="7"/>
  <c r="U129" i="7"/>
  <c r="U128" i="7"/>
  <c r="U150" i="7"/>
  <c r="U151" i="7"/>
  <c r="U147" i="7"/>
  <c r="U149" i="7"/>
  <c r="U190" i="7"/>
  <c r="U191" i="7"/>
  <c r="U187" i="7"/>
  <c r="U189" i="7"/>
  <c r="U91" i="7"/>
  <c r="U96" i="7"/>
  <c r="U99" i="7"/>
  <c r="U105" i="7"/>
  <c r="U103" i="7"/>
  <c r="U115" i="7"/>
  <c r="U113" i="7"/>
  <c r="U119" i="7"/>
  <c r="U121" i="7"/>
  <c r="U117" i="7"/>
  <c r="U118" i="7"/>
  <c r="U134" i="7"/>
  <c r="U174" i="7"/>
  <c r="U175" i="7"/>
  <c r="U173" i="7"/>
  <c r="U111" i="7"/>
  <c r="U107" i="7"/>
  <c r="U109" i="7"/>
  <c r="U108" i="7"/>
  <c r="U124" i="7"/>
  <c r="U158" i="7"/>
  <c r="U159" i="7"/>
  <c r="U161" i="7"/>
  <c r="U157" i="7"/>
  <c r="U198" i="7"/>
  <c r="U199" i="7"/>
  <c r="U201" i="7"/>
  <c r="U197" i="7"/>
  <c r="U94" i="7"/>
  <c r="U136" i="7"/>
  <c r="U146" i="7"/>
  <c r="U142" i="7"/>
  <c r="U143" i="7"/>
  <c r="U145" i="7"/>
  <c r="U144" i="7"/>
  <c r="U152" i="7"/>
  <c r="U186" i="7"/>
  <c r="U182" i="7"/>
  <c r="U183" i="7"/>
  <c r="U185" i="7"/>
  <c r="U184" i="7"/>
  <c r="U100" i="7"/>
  <c r="U104" i="7"/>
  <c r="U120" i="7"/>
  <c r="U170" i="7"/>
  <c r="U171" i="7"/>
  <c r="U167" i="7"/>
  <c r="U169" i="7"/>
  <c r="W110" i="7"/>
  <c r="W162" i="7"/>
  <c r="W186" i="7"/>
  <c r="W206" i="7"/>
  <c r="M16" i="8"/>
  <c r="L17" i="8"/>
  <c r="E17" i="8" s="1"/>
  <c r="L16" i="8"/>
  <c r="M14" i="8"/>
  <c r="L15" i="8"/>
  <c r="M15" i="8" s="1"/>
  <c r="Q14" i="8"/>
  <c r="P14" i="8"/>
  <c r="O14" i="8"/>
  <c r="N14" i="8"/>
  <c r="E16" i="8"/>
  <c r="W104" i="7"/>
  <c r="W112" i="7"/>
  <c r="W120" i="7"/>
  <c r="W128" i="7"/>
  <c r="W136" i="7"/>
  <c r="W148" i="7"/>
  <c r="W156" i="7"/>
  <c r="W160" i="7"/>
  <c r="W168" i="7"/>
  <c r="W176" i="7"/>
  <c r="E14" i="8"/>
  <c r="U16" i="8"/>
  <c r="U13" i="8" s="1"/>
  <c r="C6" i="12"/>
  <c r="K18" i="8"/>
  <c r="M17" i="8"/>
  <c r="H9" i="7"/>
  <c r="Z9" i="7"/>
  <c r="X9" i="7"/>
  <c r="C9" i="7"/>
  <c r="B9" i="7"/>
  <c r="Z31" i="7"/>
  <c r="C31" i="7"/>
  <c r="X31" i="7"/>
  <c r="B31" i="7"/>
  <c r="Z35" i="7"/>
  <c r="C35" i="7"/>
  <c r="X35" i="7"/>
  <c r="B35" i="7"/>
  <c r="H40" i="7"/>
  <c r="Z40" i="7"/>
  <c r="C40" i="7"/>
  <c r="H44" i="7"/>
  <c r="Z44" i="7"/>
  <c r="C44" i="7"/>
  <c r="Z88" i="7"/>
  <c r="C88" i="7"/>
  <c r="H88" i="7"/>
  <c r="B88" i="7"/>
  <c r="H116" i="7"/>
  <c r="C116" i="7"/>
  <c r="Z116" i="7"/>
  <c r="B116" i="7"/>
  <c r="H139" i="7"/>
  <c r="Z139" i="7"/>
  <c r="C139" i="7"/>
  <c r="X139" i="7"/>
  <c r="B139" i="7"/>
  <c r="Z8" i="7"/>
  <c r="C8" i="7"/>
  <c r="H31" i="7"/>
  <c r="H35" i="7"/>
  <c r="B40" i="7"/>
  <c r="B44" i="7"/>
  <c r="Z55" i="7"/>
  <c r="C55" i="7"/>
  <c r="X55" i="7"/>
  <c r="B55" i="7"/>
  <c r="Z59" i="7"/>
  <c r="C59" i="7"/>
  <c r="X59" i="7"/>
  <c r="B59" i="7"/>
  <c r="H64" i="7"/>
  <c r="Z64" i="7"/>
  <c r="C64" i="7"/>
  <c r="Z71" i="7"/>
  <c r="C71" i="7"/>
  <c r="X71" i="7"/>
  <c r="B71" i="7"/>
  <c r="C114" i="7"/>
  <c r="Z114" i="7"/>
  <c r="B114" i="7"/>
  <c r="Z15" i="7"/>
  <c r="C15" i="7"/>
  <c r="X15" i="7"/>
  <c r="B15" i="7"/>
  <c r="Z19" i="7"/>
  <c r="C19" i="7"/>
  <c r="X19" i="7"/>
  <c r="B19" i="7"/>
  <c r="H24" i="7"/>
  <c r="Z24" i="7"/>
  <c r="C24" i="7"/>
  <c r="H28" i="7"/>
  <c r="Z28" i="7"/>
  <c r="C28" i="7"/>
  <c r="H55" i="7"/>
  <c r="H59" i="7"/>
  <c r="B64" i="7"/>
  <c r="H80" i="7"/>
  <c r="Z80" i="7"/>
  <c r="C80" i="7"/>
  <c r="X80" i="7"/>
  <c r="B80" i="7"/>
  <c r="X88" i="7"/>
  <c r="H93" i="7"/>
  <c r="C93" i="7"/>
  <c r="Z93" i="7"/>
  <c r="B93" i="7"/>
  <c r="H114" i="7"/>
  <c r="X116" i="7"/>
  <c r="Z7" i="7"/>
  <c r="C7" i="7"/>
  <c r="X7" i="7"/>
  <c r="B7" i="7"/>
  <c r="H8" i="7"/>
  <c r="H15" i="7"/>
  <c r="H19" i="7"/>
  <c r="B24" i="7"/>
  <c r="B28" i="7"/>
  <c r="Z39" i="7"/>
  <c r="C39" i="7"/>
  <c r="X39" i="7"/>
  <c r="B39" i="7"/>
  <c r="Z43" i="7"/>
  <c r="C43" i="7"/>
  <c r="X43" i="7"/>
  <c r="B43" i="7"/>
  <c r="H48" i="7"/>
  <c r="Z48" i="7"/>
  <c r="C48" i="7"/>
  <c r="H52" i="7"/>
  <c r="Z52" i="7"/>
  <c r="C52" i="7"/>
  <c r="X91" i="7"/>
  <c r="B91" i="7"/>
  <c r="H91" i="7"/>
  <c r="C91" i="7"/>
  <c r="X114" i="7"/>
  <c r="H12" i="7"/>
  <c r="Z12" i="7"/>
  <c r="C12" i="7"/>
  <c r="Z63" i="7"/>
  <c r="C63" i="7"/>
  <c r="X63" i="7"/>
  <c r="B63" i="7"/>
  <c r="H67" i="7"/>
  <c r="Z67" i="7"/>
  <c r="C67" i="7"/>
  <c r="X67" i="7"/>
  <c r="B67" i="7"/>
  <c r="H72" i="7"/>
  <c r="Z72" i="7"/>
  <c r="C72" i="7"/>
  <c r="X72" i="7"/>
  <c r="B72" i="7"/>
  <c r="X93" i="7"/>
  <c r="H111" i="7"/>
  <c r="C111" i="7"/>
  <c r="Z111" i="7"/>
  <c r="B111" i="7"/>
  <c r="Z120" i="7"/>
  <c r="C120" i="7"/>
  <c r="H120" i="7"/>
  <c r="B120" i="7"/>
  <c r="H184" i="7"/>
  <c r="Z184" i="7"/>
  <c r="C184" i="7"/>
  <c r="X184" i="7"/>
  <c r="B184" i="7"/>
  <c r="B12" i="7"/>
  <c r="Z23" i="7"/>
  <c r="C23" i="7"/>
  <c r="X23" i="7"/>
  <c r="B23" i="7"/>
  <c r="Z27" i="7"/>
  <c r="C27" i="7"/>
  <c r="X27" i="7"/>
  <c r="B27" i="7"/>
  <c r="H32" i="7"/>
  <c r="Z32" i="7"/>
  <c r="C32" i="7"/>
  <c r="H36" i="7"/>
  <c r="Z36" i="7"/>
  <c r="C36" i="7"/>
  <c r="X40" i="7"/>
  <c r="X44" i="7"/>
  <c r="H63" i="7"/>
  <c r="Z87" i="7"/>
  <c r="C87" i="7"/>
  <c r="X87" i="7"/>
  <c r="B87" i="7"/>
  <c r="Z91" i="7"/>
  <c r="Z47" i="7"/>
  <c r="C47" i="7"/>
  <c r="X47" i="7"/>
  <c r="B47" i="7"/>
  <c r="Z51" i="7"/>
  <c r="C51" i="7"/>
  <c r="X51" i="7"/>
  <c r="B51" i="7"/>
  <c r="H56" i="7"/>
  <c r="Z56" i="7"/>
  <c r="C56" i="7"/>
  <c r="H60" i="7"/>
  <c r="Z60" i="7"/>
  <c r="C60" i="7"/>
  <c r="X64" i="7"/>
  <c r="X111" i="7"/>
  <c r="X120" i="7"/>
  <c r="H125" i="7"/>
  <c r="C125" i="7"/>
  <c r="Z125" i="7"/>
  <c r="B125" i="7"/>
  <c r="Z136" i="7"/>
  <c r="C136" i="7"/>
  <c r="X136" i="7"/>
  <c r="H136" i="7"/>
  <c r="B136" i="7"/>
  <c r="X8" i="7"/>
  <c r="Z11" i="7"/>
  <c r="C11" i="7"/>
  <c r="X11" i="7"/>
  <c r="B11" i="7"/>
  <c r="H16" i="7"/>
  <c r="Z16" i="7"/>
  <c r="C16" i="7"/>
  <c r="H20" i="7"/>
  <c r="Z20" i="7"/>
  <c r="C20" i="7"/>
  <c r="X24" i="7"/>
  <c r="X28" i="7"/>
  <c r="H47" i="7"/>
  <c r="H51" i="7"/>
  <c r="B56" i="7"/>
  <c r="B60" i="7"/>
  <c r="Z79" i="7"/>
  <c r="C79" i="7"/>
  <c r="X79" i="7"/>
  <c r="B79" i="7"/>
  <c r="C105" i="7"/>
  <c r="Z105" i="7"/>
  <c r="B105" i="7"/>
  <c r="X123" i="7"/>
  <c r="B123" i="7"/>
  <c r="H123" i="7"/>
  <c r="C123" i="7"/>
  <c r="Z151" i="7"/>
  <c r="C151" i="7"/>
  <c r="H151" i="7"/>
  <c r="B151" i="7"/>
  <c r="C68" i="7"/>
  <c r="Z68" i="7"/>
  <c r="C76" i="7"/>
  <c r="Z76" i="7"/>
  <c r="C84" i="7"/>
  <c r="Z84" i="7"/>
  <c r="H90" i="7"/>
  <c r="X92" i="7"/>
  <c r="C95" i="7"/>
  <c r="Z96" i="7"/>
  <c r="C96" i="7"/>
  <c r="X96" i="7"/>
  <c r="C100" i="7"/>
  <c r="X101" i="7"/>
  <c r="C109" i="7"/>
  <c r="H113" i="7"/>
  <c r="X119" i="7"/>
  <c r="H122" i="7"/>
  <c r="X124" i="7"/>
  <c r="C127" i="7"/>
  <c r="Z128" i="7"/>
  <c r="C128" i="7"/>
  <c r="X128" i="7"/>
  <c r="C132" i="7"/>
  <c r="Z135" i="7"/>
  <c r="C135" i="7"/>
  <c r="X146" i="7"/>
  <c r="B146" i="7"/>
  <c r="H152" i="7"/>
  <c r="Z152" i="7"/>
  <c r="C152" i="7"/>
  <c r="H155" i="7"/>
  <c r="Z155" i="7"/>
  <c r="C155" i="7"/>
  <c r="X155" i="7"/>
  <c r="B155" i="7"/>
  <c r="B10" i="7"/>
  <c r="B18" i="7"/>
  <c r="B26" i="7"/>
  <c r="B34" i="7"/>
  <c r="B42" i="7"/>
  <c r="B50" i="7"/>
  <c r="B58" i="7"/>
  <c r="B66" i="7"/>
  <c r="B74" i="7"/>
  <c r="B82" i="7"/>
  <c r="B92" i="7"/>
  <c r="H95" i="7"/>
  <c r="B96" i="7"/>
  <c r="H100" i="7"/>
  <c r="B101" i="7"/>
  <c r="Z101" i="7"/>
  <c r="X115" i="7"/>
  <c r="B115" i="7"/>
  <c r="Z115" i="7"/>
  <c r="B119" i="7"/>
  <c r="B124" i="7"/>
  <c r="H127" i="7"/>
  <c r="B128" i="7"/>
  <c r="H132" i="7"/>
  <c r="B135" i="7"/>
  <c r="C146" i="7"/>
  <c r="B152" i="7"/>
  <c r="X89" i="7"/>
  <c r="X98" i="7"/>
  <c r="X107" i="7"/>
  <c r="B107" i="7"/>
  <c r="Z107" i="7"/>
  <c r="X121" i="7"/>
  <c r="X130" i="7"/>
  <c r="X154" i="7"/>
  <c r="B154" i="7"/>
  <c r="H176" i="7"/>
  <c r="Z176" i="7"/>
  <c r="C176" i="7"/>
  <c r="X176" i="7"/>
  <c r="B176" i="7"/>
  <c r="X178" i="7"/>
  <c r="B178" i="7"/>
  <c r="H178" i="7"/>
  <c r="H192" i="7"/>
  <c r="Z192" i="7"/>
  <c r="C192" i="7"/>
  <c r="X192" i="7"/>
  <c r="B192" i="7"/>
  <c r="B75" i="7"/>
  <c r="X75" i="7"/>
  <c r="B83" i="7"/>
  <c r="X83" i="7"/>
  <c r="B89" i="7"/>
  <c r="Z89" i="7"/>
  <c r="B98" i="7"/>
  <c r="Z98" i="7"/>
  <c r="C107" i="7"/>
  <c r="Z112" i="7"/>
  <c r="C112" i="7"/>
  <c r="X112" i="7"/>
  <c r="X117" i="7"/>
  <c r="B121" i="7"/>
  <c r="Z121" i="7"/>
  <c r="B130" i="7"/>
  <c r="Z130" i="7"/>
  <c r="X138" i="7"/>
  <c r="B138" i="7"/>
  <c r="H144" i="7"/>
  <c r="Z144" i="7"/>
  <c r="C144" i="7"/>
  <c r="C154" i="7"/>
  <c r="H168" i="7"/>
  <c r="Z168" i="7"/>
  <c r="C168" i="7"/>
  <c r="X168" i="7"/>
  <c r="B168" i="7"/>
  <c r="X170" i="7"/>
  <c r="B170" i="7"/>
  <c r="H170" i="7"/>
  <c r="C178" i="7"/>
  <c r="X186" i="7"/>
  <c r="B186" i="7"/>
  <c r="H186" i="7"/>
  <c r="H200" i="7"/>
  <c r="Z200" i="7"/>
  <c r="C200" i="7"/>
  <c r="X200" i="7"/>
  <c r="B200" i="7"/>
  <c r="C75" i="7"/>
  <c r="Z75" i="7"/>
  <c r="C83" i="7"/>
  <c r="Z83" i="7"/>
  <c r="C89" i="7"/>
  <c r="C98" i="7"/>
  <c r="X99" i="7"/>
  <c r="B99" i="7"/>
  <c r="Z99" i="7"/>
  <c r="H107" i="7"/>
  <c r="C121" i="7"/>
  <c r="C130" i="7"/>
  <c r="X131" i="7"/>
  <c r="B131" i="7"/>
  <c r="Z131" i="7"/>
  <c r="X132" i="7"/>
  <c r="H154" i="7"/>
  <c r="H160" i="7"/>
  <c r="Z160" i="7"/>
  <c r="C160" i="7"/>
  <c r="X160" i="7"/>
  <c r="B160" i="7"/>
  <c r="X162" i="7"/>
  <c r="B162" i="7"/>
  <c r="H162" i="7"/>
  <c r="C186" i="7"/>
  <c r="X194" i="7"/>
  <c r="B194" i="7"/>
  <c r="H194" i="7"/>
  <c r="Z104" i="7"/>
  <c r="C104" i="7"/>
  <c r="X104" i="7"/>
  <c r="X109" i="7"/>
  <c r="X137" i="7"/>
  <c r="B137" i="7"/>
  <c r="Z143" i="7"/>
  <c r="C143" i="7"/>
  <c r="H147" i="7"/>
  <c r="Z147" i="7"/>
  <c r="C147" i="7"/>
  <c r="X147" i="7"/>
  <c r="B147" i="7"/>
  <c r="Z178" i="7"/>
  <c r="X202" i="7"/>
  <c r="B202" i="7"/>
  <c r="H202" i="7"/>
  <c r="B163" i="7"/>
  <c r="X163" i="7"/>
  <c r="B171" i="7"/>
  <c r="X171" i="7"/>
  <c r="B179" i="7"/>
  <c r="X179" i="7"/>
  <c r="B187" i="7"/>
  <c r="X187" i="7"/>
  <c r="B195" i="7"/>
  <c r="X195" i="7"/>
  <c r="B203" i="7"/>
  <c r="X203" i="7"/>
  <c r="C163" i="7"/>
  <c r="Z163" i="7"/>
  <c r="C171" i="7"/>
  <c r="Z171" i="7"/>
  <c r="C179" i="7"/>
  <c r="Z179" i="7"/>
  <c r="C187" i="7"/>
  <c r="Z187" i="7"/>
  <c r="C195" i="7"/>
  <c r="Z195" i="7"/>
  <c r="C203" i="7"/>
  <c r="Z203" i="7"/>
  <c r="B145" i="7"/>
  <c r="B153" i="7"/>
  <c r="B161" i="7"/>
  <c r="B169" i="7"/>
  <c r="B177" i="7"/>
  <c r="C159" i="7"/>
  <c r="C167" i="7"/>
  <c r="C175" i="7"/>
  <c r="C183" i="7"/>
  <c r="C191" i="7"/>
  <c r="C199" i="7"/>
  <c r="B192" i="12"/>
  <c r="A190" i="12"/>
  <c r="A185" i="12"/>
  <c r="B169" i="12"/>
  <c r="B81" i="12"/>
  <c r="A95" i="12"/>
  <c r="B138" i="12"/>
  <c r="A227" i="12"/>
  <c r="A27" i="12"/>
  <c r="A14" i="12"/>
  <c r="B38" i="12"/>
  <c r="A146" i="12"/>
  <c r="B162" i="12"/>
  <c r="B170" i="12"/>
  <c r="B232" i="12"/>
  <c r="B32" i="12"/>
  <c r="B19" i="12"/>
  <c r="B46" i="12"/>
  <c r="B151" i="12"/>
  <c r="A133" i="12"/>
  <c r="B44" i="12"/>
  <c r="A203" i="12"/>
  <c r="B203" i="12"/>
  <c r="B230" i="12"/>
  <c r="A244" i="12"/>
  <c r="A122" i="12"/>
  <c r="B82" i="12"/>
  <c r="B77" i="12"/>
  <c r="B72" i="12"/>
  <c r="B91" i="12"/>
  <c r="B188" i="12"/>
  <c r="B223" i="12"/>
  <c r="A205" i="12"/>
  <c r="A85" i="12"/>
  <c r="A80" i="12"/>
  <c r="A75" i="12"/>
  <c r="A94" i="12"/>
  <c r="B196" i="12"/>
  <c r="B20" i="12"/>
  <c r="B39" i="12"/>
  <c r="B152" i="12"/>
  <c r="A150" i="12"/>
  <c r="A145" i="12"/>
  <c r="B161" i="12"/>
  <c r="B41" i="12"/>
  <c r="A55" i="12"/>
  <c r="B117" i="12"/>
  <c r="A187" i="12"/>
  <c r="B187" i="12"/>
  <c r="B182" i="12"/>
  <c r="A196" i="12"/>
  <c r="A108" i="12"/>
  <c r="B122" i="12"/>
  <c r="B76" i="12"/>
  <c r="A111" i="12"/>
  <c r="A46" i="12"/>
  <c r="B64" i="12"/>
  <c r="A22" i="12"/>
  <c r="B121" i="12"/>
  <c r="A124" i="12"/>
  <c r="A177" i="12"/>
  <c r="A228" i="12"/>
  <c r="B256" i="12"/>
  <c r="A254" i="12"/>
  <c r="A249" i="12"/>
  <c r="B233" i="12"/>
  <c r="B143" i="12"/>
  <c r="A157" i="12"/>
  <c r="A37" i="12"/>
  <c r="A64" i="12"/>
  <c r="A91" i="12"/>
  <c r="A78" i="12"/>
  <c r="B164" i="12"/>
  <c r="A210" i="12"/>
  <c r="B226" i="12"/>
  <c r="B42" i="12"/>
  <c r="B69" i="12"/>
  <c r="B96" i="12"/>
  <c r="B83" i="12"/>
  <c r="B172" i="12"/>
  <c r="B215" i="12"/>
  <c r="A197" i="12"/>
  <c r="B221" i="12"/>
  <c r="A8" i="12"/>
  <c r="A35" i="12"/>
  <c r="A54" i="12"/>
  <c r="B116" i="12"/>
  <c r="A186" i="12"/>
  <c r="B144" i="12"/>
  <c r="A142" i="12"/>
  <c r="A137" i="12"/>
  <c r="B153" i="12"/>
  <c r="B33" i="12"/>
  <c r="A15" i="12"/>
  <c r="B31" i="12"/>
  <c r="A147" i="12"/>
  <c r="B147" i="12"/>
  <c r="B142" i="12"/>
  <c r="A156" i="12"/>
  <c r="A68" i="12"/>
  <c r="B84" i="12"/>
  <c r="B173" i="12"/>
  <c r="B216" i="12"/>
  <c r="A214" i="12"/>
  <c r="A209" i="12"/>
  <c r="B225" i="12"/>
  <c r="B105" i="12"/>
  <c r="A117" i="12"/>
  <c r="B245" i="12"/>
  <c r="A251" i="12"/>
  <c r="B251" i="12"/>
  <c r="B246" i="12"/>
  <c r="B22" i="12"/>
  <c r="A170" i="12"/>
  <c r="B186" i="12"/>
  <c r="B23" i="12"/>
  <c r="B194" i="12"/>
  <c r="A165" i="12"/>
  <c r="A154" i="12"/>
  <c r="B255" i="12"/>
  <c r="B52" i="12"/>
  <c r="B73" i="12"/>
  <c r="A138" i="12"/>
  <c r="B34" i="12"/>
  <c r="B29" i="12"/>
  <c r="B24" i="12"/>
  <c r="B11" i="12"/>
  <c r="B30" i="12"/>
  <c r="B175" i="12"/>
  <c r="A189" i="12"/>
  <c r="A69" i="12"/>
  <c r="A96" i="12"/>
  <c r="B126" i="12"/>
  <c r="A110" i="12"/>
  <c r="B228" i="12"/>
  <c r="A242" i="12"/>
  <c r="B7" i="12"/>
  <c r="B74" i="12"/>
  <c r="B101" i="12"/>
  <c r="A129" i="12"/>
  <c r="B113" i="12"/>
  <c r="B236" i="12"/>
  <c r="B247" i="12"/>
  <c r="A229" i="12"/>
  <c r="A45" i="12"/>
  <c r="A40" i="12"/>
  <c r="A67" i="12"/>
  <c r="A86" i="12"/>
  <c r="B180" i="12"/>
  <c r="A218" i="12"/>
  <c r="B176" i="12"/>
  <c r="A174" i="12"/>
  <c r="A169" i="12"/>
  <c r="B185" i="12"/>
  <c r="B65" i="12"/>
  <c r="A47" i="12"/>
  <c r="B95" i="12"/>
  <c r="A179" i="12"/>
  <c r="B179" i="12"/>
  <c r="B174" i="12"/>
  <c r="A188" i="12"/>
  <c r="A100" i="12"/>
  <c r="B114" i="12"/>
  <c r="B237" i="12"/>
  <c r="B248" i="12"/>
  <c r="A246" i="12"/>
  <c r="A241" i="12"/>
  <c r="B257" i="12"/>
  <c r="B135" i="12"/>
  <c r="A149" i="12"/>
  <c r="B26" i="12"/>
  <c r="A24" i="12"/>
  <c r="A19" i="12"/>
  <c r="A38" i="12"/>
  <c r="B86" i="12"/>
  <c r="A202" i="12"/>
  <c r="B218" i="12"/>
  <c r="B27" i="12"/>
  <c r="A30" i="12"/>
  <c r="B90" i="12"/>
  <c r="B140" i="12"/>
  <c r="B123" i="12"/>
  <c r="B60" i="12"/>
  <c r="B137" i="12"/>
  <c r="A63" i="12"/>
  <c r="B254" i="12"/>
  <c r="B200" i="12"/>
  <c r="B119" i="12"/>
  <c r="B198" i="12"/>
  <c r="B45" i="12"/>
  <c r="A173" i="12"/>
  <c r="B132" i="12"/>
  <c r="A118" i="12"/>
  <c r="B47" i="12"/>
  <c r="A164" i="12"/>
  <c r="B201" i="12"/>
  <c r="B37" i="12"/>
  <c r="A235" i="12"/>
  <c r="B104" i="12"/>
  <c r="A107" i="12"/>
  <c r="A182" i="12"/>
  <c r="B219" i="12"/>
  <c r="B66" i="12"/>
  <c r="B61" i="12"/>
  <c r="B56" i="12"/>
  <c r="B43" i="12"/>
  <c r="B94" i="12"/>
  <c r="B207" i="12"/>
  <c r="A221" i="12"/>
  <c r="A101" i="12"/>
  <c r="B131" i="12"/>
  <c r="B158" i="12"/>
  <c r="A140" i="12"/>
  <c r="B9" i="12"/>
  <c r="B36" i="12"/>
  <c r="B71" i="12"/>
  <c r="B106" i="12"/>
  <c r="A134" i="12"/>
  <c r="A161" i="12"/>
  <c r="B145" i="12"/>
  <c r="B17" i="12"/>
  <c r="A7" i="12"/>
  <c r="B15" i="12"/>
  <c r="A77" i="12"/>
  <c r="A72" i="12"/>
  <c r="A99" i="12"/>
  <c r="A116" i="12"/>
  <c r="B244" i="12"/>
  <c r="A250" i="12"/>
  <c r="B208" i="12"/>
  <c r="A206" i="12"/>
  <c r="A201" i="12"/>
  <c r="B217" i="12"/>
  <c r="B97" i="12"/>
  <c r="A79" i="12"/>
  <c r="B165" i="12"/>
  <c r="A211" i="12"/>
  <c r="B211" i="12"/>
  <c r="B206" i="12"/>
  <c r="A220" i="12"/>
  <c r="A130" i="12"/>
  <c r="B146" i="12"/>
  <c r="B18" i="12"/>
  <c r="B21" i="12"/>
  <c r="B16" i="12"/>
  <c r="B35" i="12"/>
  <c r="B14" i="12"/>
  <c r="B167" i="12"/>
  <c r="A181" i="12"/>
  <c r="A61" i="12"/>
  <c r="A56" i="12"/>
  <c r="A51" i="12"/>
  <c r="A70" i="12"/>
  <c r="B148" i="12"/>
  <c r="A234" i="12"/>
  <c r="B250" i="12"/>
  <c r="A163" i="12"/>
  <c r="B205" i="12"/>
  <c r="B209" i="12"/>
  <c r="B149" i="12"/>
  <c r="B166" i="12"/>
  <c r="A60" i="12"/>
  <c r="B8" i="12"/>
  <c r="A141" i="12"/>
  <c r="B70" i="12"/>
  <c r="B85" i="12"/>
  <c r="A245" i="12"/>
  <c r="A132" i="12"/>
  <c r="A158" i="12"/>
  <c r="A114" i="12"/>
  <c r="A230" i="12"/>
  <c r="B213" i="12"/>
  <c r="A212" i="12"/>
  <c r="B124" i="12"/>
  <c r="A48" i="12"/>
  <c r="B242" i="12"/>
  <c r="A23" i="12"/>
  <c r="A76" i="12"/>
  <c r="A125" i="12"/>
  <c r="B102" i="12"/>
  <c r="B110" i="12"/>
  <c r="B54" i="12"/>
  <c r="B252" i="12"/>
  <c r="A36" i="12"/>
  <c r="B193" i="12"/>
  <c r="B214" i="12"/>
  <c r="B98" i="12"/>
  <c r="B93" i="12"/>
  <c r="B88" i="12"/>
  <c r="B75" i="12"/>
  <c r="B156" i="12"/>
  <c r="B239" i="12"/>
  <c r="B63" i="12"/>
  <c r="A131" i="12"/>
  <c r="B163" i="12"/>
  <c r="B190" i="12"/>
  <c r="A172" i="12"/>
  <c r="A52" i="12"/>
  <c r="B68" i="12"/>
  <c r="B141" i="12"/>
  <c r="B136" i="12"/>
  <c r="A166" i="12"/>
  <c r="A193" i="12"/>
  <c r="B177" i="12"/>
  <c r="B57" i="12"/>
  <c r="A39" i="12"/>
  <c r="B79" i="12"/>
  <c r="A109" i="12"/>
  <c r="A104" i="12"/>
  <c r="B134" i="12"/>
  <c r="A148" i="12"/>
  <c r="B25" i="12"/>
  <c r="B108" i="12"/>
  <c r="B240" i="12"/>
  <c r="A238" i="12"/>
  <c r="A233" i="12"/>
  <c r="B249" i="12"/>
  <c r="B127" i="12"/>
  <c r="B111" i="12"/>
  <c r="B229" i="12"/>
  <c r="A243" i="12"/>
  <c r="B243" i="12"/>
  <c r="B238" i="12"/>
  <c r="A252" i="12"/>
  <c r="A162" i="12"/>
  <c r="B178" i="12"/>
  <c r="B58" i="12"/>
  <c r="B53" i="12"/>
  <c r="B48" i="12"/>
  <c r="B67" i="12"/>
  <c r="B78" i="12"/>
  <c r="B199" i="12"/>
  <c r="A213" i="12"/>
  <c r="A93" i="12"/>
  <c r="A88" i="12"/>
  <c r="A83" i="12"/>
  <c r="A102" i="12"/>
  <c r="B212" i="12"/>
  <c r="B28" i="12"/>
  <c r="B55" i="12"/>
  <c r="A126" i="12"/>
  <c r="B195" i="12"/>
  <c r="A204" i="12"/>
  <c r="B100" i="12"/>
  <c r="A198" i="12"/>
  <c r="B89" i="12"/>
  <c r="A139" i="12"/>
  <c r="A180" i="12"/>
  <c r="B13" i="12"/>
  <c r="B159" i="12"/>
  <c r="A16" i="12"/>
  <c r="A194" i="12"/>
  <c r="B80" i="12"/>
  <c r="B231" i="12"/>
  <c r="B118" i="12"/>
  <c r="B125" i="12"/>
  <c r="B49" i="12"/>
  <c r="A195" i="12"/>
  <c r="B130" i="12"/>
  <c r="A257" i="12"/>
  <c r="A171" i="12"/>
  <c r="A92" i="12"/>
  <c r="B59" i="12"/>
  <c r="A53" i="12"/>
  <c r="A226" i="12"/>
  <c r="B129" i="12"/>
  <c r="A155" i="12"/>
  <c r="B92" i="12"/>
  <c r="A217" i="12"/>
  <c r="A59" i="12"/>
  <c r="B87" i="12"/>
  <c r="B202" i="12"/>
  <c r="B112" i="12"/>
  <c r="A237" i="12"/>
  <c r="B103" i="12"/>
  <c r="A87" i="12"/>
  <c r="B154" i="12"/>
  <c r="B128" i="12"/>
  <c r="A121" i="12"/>
  <c r="B107" i="12"/>
  <c r="B220" i="12"/>
  <c r="A31" i="12"/>
  <c r="B133" i="12"/>
  <c r="B222" i="12"/>
  <c r="A84" i="12"/>
  <c r="B168" i="12"/>
  <c r="A225" i="12"/>
  <c r="A71" i="12"/>
  <c r="B139" i="12"/>
  <c r="B157" i="12"/>
  <c r="B62" i="12"/>
  <c r="B10" i="12"/>
  <c r="A11" i="12"/>
  <c r="B210" i="12"/>
  <c r="B99" i="12"/>
  <c r="A123" i="12"/>
  <c r="A44" i="12"/>
  <c r="A153" i="12"/>
  <c r="B197" i="12"/>
  <c r="A236" i="12"/>
  <c r="B12" i="12"/>
  <c r="B241" i="12"/>
  <c r="B171" i="12"/>
  <c r="B50" i="12"/>
  <c r="B191" i="12"/>
  <c r="A62" i="12"/>
  <c r="B120" i="12"/>
  <c r="B204" i="12"/>
  <c r="B155" i="12"/>
  <c r="B189" i="12"/>
  <c r="A222" i="12"/>
  <c r="A32" i="12"/>
  <c r="A178" i="12"/>
  <c r="B51" i="12"/>
  <c r="B235" i="12"/>
  <c r="B109" i="12"/>
  <c r="B115" i="12"/>
  <c r="B184" i="12"/>
  <c r="A219" i="12"/>
  <c r="B234" i="12"/>
  <c r="B160" i="12"/>
  <c r="B227" i="12"/>
  <c r="A103" i="12"/>
  <c r="B40" i="12"/>
  <c r="A43" i="12"/>
  <c r="A113" i="12"/>
  <c r="B150" i="12"/>
  <c r="B224" i="12"/>
  <c r="B183" i="12"/>
  <c r="A115" i="12"/>
  <c r="B181" i="12"/>
  <c r="AA191" i="7" l="1"/>
  <c r="AA161" i="7"/>
  <c r="AA47" i="7"/>
  <c r="AA87" i="7"/>
  <c r="AA95" i="7"/>
  <c r="W55" i="7"/>
  <c r="AA143" i="7"/>
  <c r="W158" i="7"/>
  <c r="W134" i="7"/>
  <c r="W23" i="7"/>
  <c r="AA151" i="7"/>
  <c r="AA205" i="7"/>
  <c r="AA141" i="7"/>
  <c r="W140" i="7"/>
  <c r="AA85" i="7"/>
  <c r="W202" i="7"/>
  <c r="W78" i="7"/>
  <c r="W102" i="7"/>
  <c r="W36" i="7"/>
  <c r="AA9" i="7"/>
  <c r="AA101" i="7"/>
  <c r="W98" i="7"/>
  <c r="O24" i="7"/>
  <c r="W188" i="7"/>
  <c r="W163" i="7"/>
  <c r="W25" i="7"/>
  <c r="AA93" i="7"/>
  <c r="W22" i="7"/>
  <c r="W178" i="7"/>
  <c r="N127" i="7"/>
  <c r="W150" i="7"/>
  <c r="AA76" i="7"/>
  <c r="W88" i="7"/>
  <c r="AA155" i="7"/>
  <c r="W72" i="7"/>
  <c r="W37" i="7"/>
  <c r="AA75" i="7"/>
  <c r="AA27" i="7"/>
  <c r="AA157" i="7"/>
  <c r="W42" i="7"/>
  <c r="W154" i="7"/>
  <c r="W15" i="7"/>
  <c r="W56" i="7"/>
  <c r="P78" i="7"/>
  <c r="P88" i="7"/>
  <c r="AA57" i="7"/>
  <c r="AA51" i="7"/>
  <c r="AA123" i="7"/>
  <c r="W90" i="7"/>
  <c r="W86" i="7"/>
  <c r="AA115" i="7"/>
  <c r="AA131" i="7"/>
  <c r="P7" i="7"/>
  <c r="O87" i="7"/>
  <c r="AA91" i="7"/>
  <c r="W114" i="7"/>
  <c r="W26" i="7"/>
  <c r="N7" i="7"/>
  <c r="W52" i="7"/>
  <c r="O192" i="7"/>
  <c r="N158" i="7"/>
  <c r="N167" i="7"/>
  <c r="N49" i="7"/>
  <c r="AA20" i="7"/>
  <c r="W200" i="7"/>
  <c r="W100" i="7"/>
  <c r="AA73" i="7"/>
  <c r="W74" i="7"/>
  <c r="O134" i="7"/>
  <c r="W132" i="7"/>
  <c r="W142" i="7"/>
  <c r="W194" i="7"/>
  <c r="W34" i="7"/>
  <c r="AA177" i="7"/>
  <c r="N170" i="7"/>
  <c r="N189" i="7"/>
  <c r="P13" i="7"/>
  <c r="N36" i="7"/>
  <c r="O103" i="7"/>
  <c r="O167" i="7"/>
  <c r="P167" i="7"/>
  <c r="AA125" i="7"/>
  <c r="M13" i="7"/>
  <c r="W66" i="7"/>
  <c r="P189" i="7"/>
  <c r="O147" i="7"/>
  <c r="N91" i="7"/>
  <c r="M85" i="7"/>
  <c r="M148" i="7"/>
  <c r="W108" i="7"/>
  <c r="AA201" i="7"/>
  <c r="AA171" i="7"/>
  <c r="W116" i="7"/>
  <c r="O151" i="7"/>
  <c r="W18" i="7"/>
  <c r="W164" i="7"/>
  <c r="P129" i="7"/>
  <c r="W174" i="7"/>
  <c r="W10" i="7"/>
  <c r="AA147" i="7"/>
  <c r="W130" i="7"/>
  <c r="M161" i="7"/>
  <c r="M30" i="7"/>
  <c r="O21" i="7"/>
  <c r="P203" i="7"/>
  <c r="P11" i="7"/>
  <c r="M88" i="7"/>
  <c r="N147" i="7"/>
  <c r="O187" i="7"/>
  <c r="N65" i="7"/>
  <c r="O93" i="7"/>
  <c r="O102" i="7"/>
  <c r="W198" i="7"/>
  <c r="M16" i="7"/>
  <c r="P102" i="7"/>
  <c r="M25" i="7"/>
  <c r="N25" i="7"/>
  <c r="N66" i="7"/>
  <c r="O34" i="7"/>
  <c r="M187" i="7"/>
  <c r="M11" i="7"/>
  <c r="O25" i="7"/>
  <c r="P183" i="7"/>
  <c r="O91" i="7"/>
  <c r="P151" i="7"/>
  <c r="W122" i="7"/>
  <c r="N87" i="7"/>
  <c r="P25" i="7"/>
  <c r="N20" i="7"/>
  <c r="O131" i="7"/>
  <c r="O148" i="7"/>
  <c r="O206" i="7"/>
  <c r="P26" i="7"/>
  <c r="M151" i="7"/>
  <c r="W106" i="7"/>
  <c r="P91" i="7"/>
  <c r="N11" i="7"/>
  <c r="AA35" i="7"/>
  <c r="O88" i="7"/>
  <c r="N151" i="7"/>
  <c r="W138" i="7"/>
  <c r="W50" i="7"/>
  <c r="N153" i="7"/>
  <c r="N149" i="7"/>
  <c r="O7" i="7"/>
  <c r="AA21" i="7"/>
  <c r="P147" i="7"/>
  <c r="W94" i="7"/>
  <c r="P32" i="7"/>
  <c r="O149" i="7"/>
  <c r="N155" i="7"/>
  <c r="M91" i="7"/>
  <c r="N10" i="7"/>
  <c r="O11" i="7"/>
  <c r="P9" i="7"/>
  <c r="AA41" i="7"/>
  <c r="AA189" i="7"/>
  <c r="W121" i="7"/>
  <c r="W84" i="7"/>
  <c r="W182" i="7"/>
  <c r="M147" i="7"/>
  <c r="M7" i="7"/>
  <c r="M89" i="7"/>
  <c r="O152" i="7"/>
  <c r="O32" i="7"/>
  <c r="O10" i="7"/>
  <c r="W30" i="7"/>
  <c r="P175" i="7"/>
  <c r="N67" i="7"/>
  <c r="P199" i="7"/>
  <c r="P139" i="7"/>
  <c r="P79" i="7"/>
  <c r="M27" i="7"/>
  <c r="P182" i="7"/>
  <c r="M21" i="7"/>
  <c r="P18" i="7"/>
  <c r="O94" i="7"/>
  <c r="O38" i="7"/>
  <c r="M203" i="7"/>
  <c r="N205" i="7"/>
  <c r="N206" i="7"/>
  <c r="P134" i="7"/>
  <c r="O203" i="7"/>
  <c r="P20" i="7"/>
  <c r="N21" i="7"/>
  <c r="M125" i="7"/>
  <c r="N37" i="7"/>
  <c r="P28" i="7"/>
  <c r="P206" i="7"/>
  <c r="P166" i="7"/>
  <c r="N203" i="7"/>
  <c r="O18" i="7"/>
  <c r="O20" i="7"/>
  <c r="P21" i="7"/>
  <c r="P96" i="7"/>
  <c r="N28" i="7"/>
  <c r="M206" i="7"/>
  <c r="O150" i="7"/>
  <c r="O19" i="7"/>
  <c r="N17" i="7"/>
  <c r="AA159" i="7"/>
  <c r="P202" i="7"/>
  <c r="N150" i="7"/>
  <c r="O17" i="7"/>
  <c r="AA67" i="7"/>
  <c r="O204" i="7"/>
  <c r="M202" i="7"/>
  <c r="P150" i="7"/>
  <c r="W48" i="7"/>
  <c r="M59" i="7"/>
  <c r="P204" i="7"/>
  <c r="N202" i="7"/>
  <c r="M150" i="7"/>
  <c r="M62" i="7"/>
  <c r="M55" i="7"/>
  <c r="M181" i="7"/>
  <c r="N75" i="7"/>
  <c r="M205" i="7"/>
  <c r="O105" i="7"/>
  <c r="O202" i="7"/>
  <c r="M20" i="7"/>
  <c r="P15" i="7"/>
  <c r="N193" i="7"/>
  <c r="N97" i="7"/>
  <c r="P33" i="7"/>
  <c r="M117" i="7"/>
  <c r="M167" i="7"/>
  <c r="N102" i="7"/>
  <c r="P48" i="7"/>
  <c r="O65" i="7"/>
  <c r="N168" i="7"/>
  <c r="N136" i="7"/>
  <c r="P205" i="7"/>
  <c r="P149" i="7"/>
  <c r="N90" i="7"/>
  <c r="P66" i="7"/>
  <c r="P127" i="7"/>
  <c r="P103" i="7"/>
  <c r="P19" i="7"/>
  <c r="P12" i="7"/>
  <c r="O89" i="7"/>
  <c r="W40" i="7"/>
  <c r="W96" i="7"/>
  <c r="P85" i="7"/>
  <c r="P168" i="7"/>
  <c r="M128" i="7"/>
  <c r="P80" i="7"/>
  <c r="W204" i="7"/>
  <c r="M169" i="7"/>
  <c r="M157" i="7"/>
  <c r="P158" i="7"/>
  <c r="M90" i="7"/>
  <c r="M66" i="7"/>
  <c r="M159" i="7"/>
  <c r="M127" i="7"/>
  <c r="M103" i="7"/>
  <c r="M19" i="7"/>
  <c r="M12" i="7"/>
  <c r="M41" i="7"/>
  <c r="AA65" i="7"/>
  <c r="M149" i="7"/>
  <c r="O66" i="7"/>
  <c r="N154" i="7"/>
  <c r="M168" i="7"/>
  <c r="N120" i="7"/>
  <c r="N72" i="7"/>
  <c r="N169" i="7"/>
  <c r="P157" i="7"/>
  <c r="W144" i="7"/>
  <c r="M154" i="7"/>
  <c r="M118" i="7"/>
  <c r="O90" i="7"/>
  <c r="N195" i="7"/>
  <c r="P159" i="7"/>
  <c r="N135" i="7"/>
  <c r="N19" i="7"/>
  <c r="N12" i="7"/>
  <c r="M79" i="7"/>
  <c r="O205" i="7"/>
  <c r="N89" i="7"/>
  <c r="M204" i="7"/>
  <c r="O168" i="7"/>
  <c r="M104" i="7"/>
  <c r="N56" i="7"/>
  <c r="W192" i="7"/>
  <c r="O169" i="7"/>
  <c r="O154" i="7"/>
  <c r="M102" i="7"/>
  <c r="P90" i="7"/>
  <c r="M54" i="7"/>
  <c r="N171" i="7"/>
  <c r="W118" i="7"/>
  <c r="O99" i="7"/>
  <c r="O12" i="7"/>
  <c r="W32" i="7"/>
  <c r="M33" i="7"/>
  <c r="O127" i="7"/>
  <c r="N204" i="7"/>
  <c r="P152" i="7"/>
  <c r="N104" i="7"/>
  <c r="P169" i="7"/>
  <c r="O86" i="7"/>
  <c r="O155" i="7"/>
  <c r="O33" i="7"/>
  <c r="M81" i="7"/>
  <c r="AA119" i="7"/>
  <c r="W14" i="7"/>
  <c r="P81" i="7"/>
  <c r="M176" i="7"/>
  <c r="AA7" i="7"/>
  <c r="M174" i="7"/>
  <c r="P190" i="7"/>
  <c r="P34" i="7"/>
  <c r="M155" i="7"/>
  <c r="N119" i="7"/>
  <c r="M18" i="7"/>
  <c r="N79" i="7"/>
  <c r="N148" i="7"/>
  <c r="O128" i="7"/>
  <c r="M80" i="7"/>
  <c r="P36" i="7"/>
  <c r="W184" i="7"/>
  <c r="M153" i="7"/>
  <c r="M190" i="7"/>
  <c r="O158" i="7"/>
  <c r="M34" i="7"/>
  <c r="P195" i="7"/>
  <c r="P155" i="7"/>
  <c r="P89" i="7"/>
  <c r="O79" i="7"/>
  <c r="N126" i="7"/>
  <c r="W149" i="7"/>
  <c r="AA149" i="7"/>
  <c r="M198" i="7"/>
  <c r="P192" i="7"/>
  <c r="M160" i="7"/>
  <c r="P148" i="7"/>
  <c r="N80" i="7"/>
  <c r="O36" i="7"/>
  <c r="M193" i="7"/>
  <c r="O153" i="7"/>
  <c r="P170" i="7"/>
  <c r="M158" i="7"/>
  <c r="P86" i="7"/>
  <c r="N26" i="7"/>
  <c r="N159" i="7"/>
  <c r="N13" i="7"/>
  <c r="N81" i="7"/>
  <c r="P119" i="7"/>
  <c r="M75" i="7"/>
  <c r="N115" i="7"/>
  <c r="P110" i="7"/>
  <c r="O144" i="7"/>
  <c r="N93" i="7"/>
  <c r="N39" i="7"/>
  <c r="M49" i="7"/>
  <c r="M192" i="7"/>
  <c r="O160" i="7"/>
  <c r="M136" i="7"/>
  <c r="O80" i="7"/>
  <c r="M32" i="7"/>
  <c r="O157" i="7"/>
  <c r="P153" i="7"/>
  <c r="P137" i="7"/>
  <c r="M170" i="7"/>
  <c r="P154" i="7"/>
  <c r="O78" i="7"/>
  <c r="O26" i="7"/>
  <c r="O159" i="7"/>
  <c r="O13" i="7"/>
  <c r="O81" i="7"/>
  <c r="O85" i="7"/>
  <c r="P27" i="7"/>
  <c r="O182" i="7"/>
  <c r="N134" i="7"/>
  <c r="M109" i="7"/>
  <c r="P114" i="7"/>
  <c r="M46" i="7"/>
  <c r="N69" i="7"/>
  <c r="M152" i="7"/>
  <c r="P128" i="7"/>
  <c r="N32" i="7"/>
  <c r="N157" i="7"/>
  <c r="O170" i="7"/>
  <c r="O126" i="7"/>
  <c r="O70" i="7"/>
  <c r="N34" i="7"/>
  <c r="M26" i="7"/>
  <c r="N103" i="7"/>
  <c r="N18" i="7"/>
  <c r="O15" i="7"/>
  <c r="M65" i="7"/>
  <c r="N33" i="7"/>
  <c r="AA103" i="7"/>
  <c r="P181" i="7"/>
  <c r="M195" i="7"/>
  <c r="P191" i="7"/>
  <c r="N63" i="7"/>
  <c r="N128" i="7"/>
  <c r="M36" i="7"/>
  <c r="N110" i="7"/>
  <c r="P163" i="7"/>
  <c r="W99" i="7"/>
  <c r="P53" i="7"/>
  <c r="P180" i="7"/>
  <c r="N124" i="7"/>
  <c r="M163" i="7"/>
  <c r="W170" i="7"/>
  <c r="N59" i="7"/>
  <c r="N41" i="7"/>
  <c r="P136" i="7"/>
  <c r="M64" i="7"/>
  <c r="P101" i="7"/>
  <c r="M134" i="7"/>
  <c r="M38" i="7"/>
  <c r="P135" i="7"/>
  <c r="M93" i="7"/>
  <c r="N77" i="7"/>
  <c r="P17" i="7"/>
  <c r="N184" i="7"/>
  <c r="M84" i="7"/>
  <c r="M40" i="7"/>
  <c r="M130" i="7"/>
  <c r="P38" i="7"/>
  <c r="O83" i="7"/>
  <c r="W58" i="7"/>
  <c r="O77" i="7"/>
  <c r="M73" i="7"/>
  <c r="O47" i="7"/>
  <c r="P41" i="7"/>
  <c r="P37" i="7"/>
  <c r="N29" i="7"/>
  <c r="O59" i="7"/>
  <c r="N107" i="7"/>
  <c r="M69" i="7"/>
  <c r="N198" i="7"/>
  <c r="O120" i="7"/>
  <c r="W172" i="7"/>
  <c r="M182" i="7"/>
  <c r="P62" i="7"/>
  <c r="O119" i="7"/>
  <c r="P93" i="7"/>
  <c r="N96" i="7"/>
  <c r="O129" i="7"/>
  <c r="P174" i="7"/>
  <c r="M98" i="7"/>
  <c r="M119" i="7"/>
  <c r="P10" i="7"/>
  <c r="O41" i="7"/>
  <c r="M29" i="7"/>
  <c r="M120" i="7"/>
  <c r="O96" i="7"/>
  <c r="O201" i="7"/>
  <c r="N22" i="7"/>
  <c r="P184" i="7"/>
  <c r="O156" i="7"/>
  <c r="O112" i="7"/>
  <c r="M100" i="7"/>
  <c r="P92" i="7"/>
  <c r="N84" i="7"/>
  <c r="N76" i="7"/>
  <c r="N64" i="7"/>
  <c r="P40" i="7"/>
  <c r="P201" i="7"/>
  <c r="M133" i="7"/>
  <c r="N101" i="7"/>
  <c r="N186" i="7"/>
  <c r="P130" i="7"/>
  <c r="M114" i="7"/>
  <c r="M106" i="7"/>
  <c r="N98" i="7"/>
  <c r="O74" i="7"/>
  <c r="O50" i="7"/>
  <c r="W190" i="7"/>
  <c r="W146" i="7"/>
  <c r="O135" i="7"/>
  <c r="W126" i="7"/>
  <c r="O115" i="7"/>
  <c r="N95" i="7"/>
  <c r="M83" i="7"/>
  <c r="O22" i="7"/>
  <c r="O14" i="7"/>
  <c r="P97" i="7"/>
  <c r="W38" i="7"/>
  <c r="P77" i="7"/>
  <c r="N73" i="7"/>
  <c r="P65" i="7"/>
  <c r="P47" i="7"/>
  <c r="O39" i="7"/>
  <c r="O29" i="7"/>
  <c r="AA92" i="7"/>
  <c r="W92" i="7"/>
  <c r="N117" i="7"/>
  <c r="N118" i="7"/>
  <c r="P70" i="7"/>
  <c r="O49" i="7"/>
  <c r="M156" i="7"/>
  <c r="P120" i="7"/>
  <c r="O28" i="7"/>
  <c r="O161" i="7"/>
  <c r="N133" i="7"/>
  <c r="O118" i="7"/>
  <c r="P49" i="7"/>
  <c r="P161" i="7"/>
  <c r="P118" i="7"/>
  <c r="N50" i="7"/>
  <c r="P200" i="7"/>
  <c r="P156" i="7"/>
  <c r="O100" i="7"/>
  <c r="O84" i="7"/>
  <c r="O76" i="7"/>
  <c r="P133" i="7"/>
  <c r="O101" i="7"/>
  <c r="P198" i="7"/>
  <c r="O186" i="7"/>
  <c r="P142" i="7"/>
  <c r="N130" i="7"/>
  <c r="N114" i="7"/>
  <c r="N106" i="7"/>
  <c r="O98" i="7"/>
  <c r="P50" i="7"/>
  <c r="O171" i="7"/>
  <c r="M143" i="7"/>
  <c r="M123" i="7"/>
  <c r="P115" i="7"/>
  <c r="O95" i="7"/>
  <c r="N83" i="7"/>
  <c r="M22" i="7"/>
  <c r="M14" i="7"/>
  <c r="M77" i="7"/>
  <c r="O73" i="7"/>
  <c r="O51" i="7"/>
  <c r="P39" i="7"/>
  <c r="P29" i="7"/>
  <c r="O45" i="7"/>
  <c r="AA81" i="7"/>
  <c r="N174" i="7"/>
  <c r="O176" i="7"/>
  <c r="M96" i="7"/>
  <c r="O72" i="7"/>
  <c r="M129" i="7"/>
  <c r="P94" i="7"/>
  <c r="O111" i="7"/>
  <c r="P75" i="7"/>
  <c r="M37" i="7"/>
  <c r="O104" i="7"/>
  <c r="O48" i="7"/>
  <c r="P117" i="7"/>
  <c r="P186" i="7"/>
  <c r="O106" i="7"/>
  <c r="P111" i="7"/>
  <c r="M15" i="7"/>
  <c r="O37" i="7"/>
  <c r="P104" i="7"/>
  <c r="P64" i="7"/>
  <c r="O133" i="7"/>
  <c r="P98" i="7"/>
  <c r="N175" i="7"/>
  <c r="M135" i="7"/>
  <c r="N14" i="7"/>
  <c r="N15" i="7"/>
  <c r="M92" i="7"/>
  <c r="O64" i="7"/>
  <c r="N40" i="7"/>
  <c r="W124" i="7"/>
  <c r="P74" i="7"/>
  <c r="M200" i="7"/>
  <c r="O184" i="7"/>
  <c r="P160" i="7"/>
  <c r="M144" i="7"/>
  <c r="N112" i="7"/>
  <c r="P100" i="7"/>
  <c r="O92" i="7"/>
  <c r="P84" i="7"/>
  <c r="P76" i="7"/>
  <c r="O40" i="7"/>
  <c r="W196" i="7"/>
  <c r="W152" i="7"/>
  <c r="N182" i="7"/>
  <c r="M142" i="7"/>
  <c r="O130" i="7"/>
  <c r="O114" i="7"/>
  <c r="N94" i="7"/>
  <c r="N86" i="7"/>
  <c r="M74" i="7"/>
  <c r="N62" i="7"/>
  <c r="M50" i="7"/>
  <c r="M171" i="7"/>
  <c r="W166" i="7"/>
  <c r="N143" i="7"/>
  <c r="M115" i="7"/>
  <c r="P95" i="7"/>
  <c r="P87" i="7"/>
  <c r="P83" i="7"/>
  <c r="P22" i="7"/>
  <c r="P14" i="7"/>
  <c r="N85" i="7"/>
  <c r="O75" i="7"/>
  <c r="P73" i="7"/>
  <c r="P51" i="7"/>
  <c r="O43" i="7"/>
  <c r="M39" i="7"/>
  <c r="O27" i="7"/>
  <c r="N142" i="7"/>
  <c r="W43" i="7"/>
  <c r="AA43" i="7"/>
  <c r="N48" i="7"/>
  <c r="N161" i="7"/>
  <c r="N38" i="7"/>
  <c r="N27" i="7"/>
  <c r="N156" i="7"/>
  <c r="O136" i="7"/>
  <c r="M76" i="7"/>
  <c r="M101" i="7"/>
  <c r="M186" i="7"/>
  <c r="P106" i="7"/>
  <c r="M184" i="7"/>
  <c r="P144" i="7"/>
  <c r="M112" i="7"/>
  <c r="O141" i="7"/>
  <c r="O200" i="7"/>
  <c r="P176" i="7"/>
  <c r="N160" i="7"/>
  <c r="P112" i="7"/>
  <c r="N100" i="7"/>
  <c r="N92" i="7"/>
  <c r="P72" i="7"/>
  <c r="M48" i="7"/>
  <c r="M28" i="7"/>
  <c r="W180" i="7"/>
  <c r="O137" i="7"/>
  <c r="N129" i="7"/>
  <c r="O117" i="7"/>
  <c r="P105" i="7"/>
  <c r="O190" i="7"/>
  <c r="M94" i="7"/>
  <c r="M86" i="7"/>
  <c r="N74" i="7"/>
  <c r="O62" i="7"/>
  <c r="M199" i="7"/>
  <c r="P171" i="7"/>
  <c r="M95" i="7"/>
  <c r="M87" i="7"/>
  <c r="W82" i="7"/>
  <c r="M10" i="7"/>
  <c r="N24" i="7"/>
  <c r="M17" i="7"/>
  <c r="O177" i="7"/>
  <c r="P56" i="7"/>
  <c r="N201" i="7"/>
  <c r="O181" i="7"/>
  <c r="P177" i="7"/>
  <c r="P145" i="7"/>
  <c r="M137" i="7"/>
  <c r="P125" i="7"/>
  <c r="O113" i="7"/>
  <c r="N105" i="7"/>
  <c r="O198" i="7"/>
  <c r="O174" i="7"/>
  <c r="O166" i="7"/>
  <c r="O142" i="7"/>
  <c r="M126" i="7"/>
  <c r="M110" i="7"/>
  <c r="M78" i="7"/>
  <c r="M70" i="7"/>
  <c r="O54" i="7"/>
  <c r="O46" i="7"/>
  <c r="O30" i="7"/>
  <c r="O195" i="7"/>
  <c r="O183" i="7"/>
  <c r="M175" i="7"/>
  <c r="O163" i="7"/>
  <c r="P143" i="7"/>
  <c r="N139" i="7"/>
  <c r="M131" i="7"/>
  <c r="N111" i="7"/>
  <c r="O107" i="7"/>
  <c r="M99" i="7"/>
  <c r="P24" i="7"/>
  <c r="O71" i="7"/>
  <c r="P67" i="7"/>
  <c r="M63" i="7"/>
  <c r="P59" i="7"/>
  <c r="P55" i="7"/>
  <c r="P45" i="7"/>
  <c r="N31" i="7"/>
  <c r="N9" i="7"/>
  <c r="W69" i="7"/>
  <c r="AA69" i="7"/>
  <c r="N181" i="7"/>
  <c r="P54" i="7"/>
  <c r="N123" i="7"/>
  <c r="M196" i="7"/>
  <c r="M188" i="7"/>
  <c r="M180" i="7"/>
  <c r="M172" i="7"/>
  <c r="M164" i="7"/>
  <c r="M140" i="7"/>
  <c r="M132" i="7"/>
  <c r="P124" i="7"/>
  <c r="M116" i="7"/>
  <c r="O108" i="7"/>
  <c r="M68" i="7"/>
  <c r="M60" i="7"/>
  <c r="M52" i="7"/>
  <c r="M44" i="7"/>
  <c r="O193" i="7"/>
  <c r="M185" i="7"/>
  <c r="M173" i="7"/>
  <c r="N141" i="7"/>
  <c r="P121" i="7"/>
  <c r="N109" i="7"/>
  <c r="P194" i="7"/>
  <c r="P178" i="7"/>
  <c r="P162" i="7"/>
  <c r="O146" i="7"/>
  <c r="O138" i="7"/>
  <c r="N122" i="7"/>
  <c r="O82" i="7"/>
  <c r="N58" i="7"/>
  <c r="N42" i="7"/>
  <c r="N199" i="7"/>
  <c r="P187" i="7"/>
  <c r="M179" i="7"/>
  <c r="O143" i="7"/>
  <c r="O123" i="7"/>
  <c r="M111" i="7"/>
  <c r="M97" i="7"/>
  <c r="N16" i="7"/>
  <c r="M8" i="7"/>
  <c r="P69" i="7"/>
  <c r="M61" i="7"/>
  <c r="N57" i="7"/>
  <c r="M51" i="7"/>
  <c r="M47" i="7"/>
  <c r="P43" i="7"/>
  <c r="O35" i="7"/>
  <c r="W193" i="7"/>
  <c r="AA193" i="7"/>
  <c r="O173" i="7"/>
  <c r="N163" i="7"/>
  <c r="N196" i="7"/>
  <c r="N188" i="7"/>
  <c r="N180" i="7"/>
  <c r="N172" i="7"/>
  <c r="N164" i="7"/>
  <c r="N140" i="7"/>
  <c r="O132" i="7"/>
  <c r="M124" i="7"/>
  <c r="O116" i="7"/>
  <c r="M108" i="7"/>
  <c r="N68" i="7"/>
  <c r="P60" i="7"/>
  <c r="P52" i="7"/>
  <c r="P44" i="7"/>
  <c r="O197" i="7"/>
  <c r="P193" i="7"/>
  <c r="N185" i="7"/>
  <c r="N173" i="7"/>
  <c r="O165" i="7"/>
  <c r="M141" i="7"/>
  <c r="M121" i="7"/>
  <c r="O109" i="7"/>
  <c r="M194" i="7"/>
  <c r="M178" i="7"/>
  <c r="M162" i="7"/>
  <c r="P146" i="7"/>
  <c r="P138" i="7"/>
  <c r="M122" i="7"/>
  <c r="P82" i="7"/>
  <c r="O58" i="7"/>
  <c r="O42" i="7"/>
  <c r="O199" i="7"/>
  <c r="M191" i="7"/>
  <c r="N187" i="7"/>
  <c r="O179" i="7"/>
  <c r="P123" i="7"/>
  <c r="O23" i="7"/>
  <c r="O97" i="7"/>
  <c r="O16" i="7"/>
  <c r="P8" i="7"/>
  <c r="N61" i="7"/>
  <c r="M57" i="7"/>
  <c r="M53" i="7"/>
  <c r="N51" i="7"/>
  <c r="N47" i="7"/>
  <c r="M43" i="7"/>
  <c r="P35" i="7"/>
  <c r="AA79" i="7"/>
  <c r="AA133" i="7"/>
  <c r="P131" i="7"/>
  <c r="P99" i="7"/>
  <c r="N55" i="7"/>
  <c r="O9" i="7"/>
  <c r="O196" i="7"/>
  <c r="O188" i="7"/>
  <c r="O180" i="7"/>
  <c r="O172" i="7"/>
  <c r="O164" i="7"/>
  <c r="O140" i="7"/>
  <c r="N132" i="7"/>
  <c r="O124" i="7"/>
  <c r="P116" i="7"/>
  <c r="P108" i="7"/>
  <c r="O68" i="7"/>
  <c r="N60" i="7"/>
  <c r="N52" i="7"/>
  <c r="N44" i="7"/>
  <c r="M197" i="7"/>
  <c r="O185" i="7"/>
  <c r="M177" i="7"/>
  <c r="P173" i="7"/>
  <c r="M165" i="7"/>
  <c r="M145" i="7"/>
  <c r="P141" i="7"/>
  <c r="N121" i="7"/>
  <c r="M113" i="7"/>
  <c r="P109" i="7"/>
  <c r="N194" i="7"/>
  <c r="N178" i="7"/>
  <c r="N162" i="7"/>
  <c r="M146" i="7"/>
  <c r="M138" i="7"/>
  <c r="O122" i="7"/>
  <c r="M82" i="7"/>
  <c r="P58" i="7"/>
  <c r="P42" i="7"/>
  <c r="N191" i="7"/>
  <c r="P179" i="7"/>
  <c r="M139" i="7"/>
  <c r="M107" i="7"/>
  <c r="P23" i="7"/>
  <c r="N8" i="7"/>
  <c r="W46" i="7"/>
  <c r="P71" i="7"/>
  <c r="O67" i="7"/>
  <c r="O61" i="7"/>
  <c r="O57" i="7"/>
  <c r="N53" i="7"/>
  <c r="M45" i="7"/>
  <c r="N43" i="7"/>
  <c r="M35" i="7"/>
  <c r="O31" i="7"/>
  <c r="AA195" i="7"/>
  <c r="W127" i="7"/>
  <c r="AA127" i="7"/>
  <c r="O56" i="7"/>
  <c r="P126" i="7"/>
  <c r="P46" i="7"/>
  <c r="W11" i="7"/>
  <c r="W62" i="7"/>
  <c r="P196" i="7"/>
  <c r="P188" i="7"/>
  <c r="P172" i="7"/>
  <c r="P164" i="7"/>
  <c r="P140" i="7"/>
  <c r="P132" i="7"/>
  <c r="N116" i="7"/>
  <c r="N108" i="7"/>
  <c r="P68" i="7"/>
  <c r="O60" i="7"/>
  <c r="O52" i="7"/>
  <c r="O44" i="7"/>
  <c r="N197" i="7"/>
  <c r="O189" i="7"/>
  <c r="P185" i="7"/>
  <c r="N177" i="7"/>
  <c r="N165" i="7"/>
  <c r="N145" i="7"/>
  <c r="N125" i="7"/>
  <c r="O121" i="7"/>
  <c r="N113" i="7"/>
  <c r="O194" i="7"/>
  <c r="O178" i="7"/>
  <c r="O162" i="7"/>
  <c r="N146" i="7"/>
  <c r="N138" i="7"/>
  <c r="P122" i="7"/>
  <c r="N82" i="7"/>
  <c r="M58" i="7"/>
  <c r="M42" i="7"/>
  <c r="O191" i="7"/>
  <c r="M183" i="7"/>
  <c r="N179" i="7"/>
  <c r="O139" i="7"/>
  <c r="P107" i="7"/>
  <c r="M23" i="7"/>
  <c r="O8" i="7"/>
  <c r="M71" i="7"/>
  <c r="M67" i="7"/>
  <c r="P63" i="7"/>
  <c r="P61" i="7"/>
  <c r="P57" i="7"/>
  <c r="O53" i="7"/>
  <c r="N45" i="7"/>
  <c r="N35" i="7"/>
  <c r="P31" i="7"/>
  <c r="M166" i="7"/>
  <c r="P30" i="7"/>
  <c r="O175" i="7"/>
  <c r="P16" i="7"/>
  <c r="O69" i="7"/>
  <c r="N200" i="7"/>
  <c r="N192" i="7"/>
  <c r="N176" i="7"/>
  <c r="N152" i="7"/>
  <c r="N144" i="7"/>
  <c r="N88" i="7"/>
  <c r="M72" i="7"/>
  <c r="M56" i="7"/>
  <c r="M201" i="7"/>
  <c r="P197" i="7"/>
  <c r="M189" i="7"/>
  <c r="P165" i="7"/>
  <c r="O145" i="7"/>
  <c r="N137" i="7"/>
  <c r="O125" i="7"/>
  <c r="P113" i="7"/>
  <c r="M105" i="7"/>
  <c r="N190" i="7"/>
  <c r="N166" i="7"/>
  <c r="O110" i="7"/>
  <c r="N78" i="7"/>
  <c r="N70" i="7"/>
  <c r="N54" i="7"/>
  <c r="N46" i="7"/>
  <c r="N30" i="7"/>
  <c r="N183" i="7"/>
  <c r="N131" i="7"/>
  <c r="N99" i="7"/>
  <c r="N23" i="7"/>
  <c r="M24" i="7"/>
  <c r="N71" i="7"/>
  <c r="O63" i="7"/>
  <c r="O55" i="7"/>
  <c r="M31" i="7"/>
  <c r="M9" i="7"/>
  <c r="W29" i="7"/>
  <c r="AA29" i="7"/>
  <c r="W175" i="7"/>
  <c r="AA175" i="7"/>
  <c r="W109" i="7"/>
  <c r="AA109" i="7"/>
  <c r="W203" i="7"/>
  <c r="AA203" i="7"/>
  <c r="W169" i="7"/>
  <c r="AA169" i="7"/>
  <c r="W97" i="7"/>
  <c r="AA97" i="7"/>
  <c r="W16" i="7"/>
  <c r="AA16" i="7"/>
  <c r="W167" i="7"/>
  <c r="AA167" i="7"/>
  <c r="W173" i="7"/>
  <c r="AA173" i="7"/>
  <c r="W33" i="7"/>
  <c r="AA33" i="7"/>
  <c r="W71" i="7"/>
  <c r="AA71" i="7"/>
  <c r="W113" i="7"/>
  <c r="AA113" i="7"/>
  <c r="W45" i="7"/>
  <c r="AA45" i="7"/>
  <c r="AA68" i="7"/>
  <c r="W68" i="7"/>
  <c r="W17" i="7"/>
  <c r="AA17" i="7"/>
  <c r="W179" i="7"/>
  <c r="AA179" i="7"/>
  <c r="W197" i="7"/>
  <c r="AA197" i="7"/>
  <c r="AA60" i="7"/>
  <c r="W60" i="7"/>
  <c r="W107" i="7"/>
  <c r="AA107" i="7"/>
  <c r="A5" i="8"/>
  <c r="W183" i="7"/>
  <c r="AA183" i="7"/>
  <c r="W153" i="7"/>
  <c r="AA153" i="7"/>
  <c r="W61" i="7"/>
  <c r="AA61" i="7"/>
  <c r="W13" i="7"/>
  <c r="AA13" i="7"/>
  <c r="W89" i="7"/>
  <c r="AA89" i="7"/>
  <c r="W49" i="7"/>
  <c r="AA49" i="7"/>
  <c r="A66" i="4"/>
  <c r="H66" i="4"/>
  <c r="E66" i="4"/>
  <c r="D66" i="4"/>
  <c r="C67" i="10" s="1"/>
  <c r="F66" i="4"/>
  <c r="A178" i="4"/>
  <c r="H178" i="4"/>
  <c r="F178" i="4"/>
  <c r="E178" i="4"/>
  <c r="D178" i="4"/>
  <c r="C179" i="10" s="1"/>
  <c r="A170" i="4"/>
  <c r="H170" i="4"/>
  <c r="F170" i="4"/>
  <c r="E170" i="4"/>
  <c r="D170" i="4"/>
  <c r="C171" i="10" s="1"/>
  <c r="A74" i="4"/>
  <c r="H74" i="4"/>
  <c r="E74" i="4"/>
  <c r="D74" i="4"/>
  <c r="C75" i="10" s="1"/>
  <c r="F74" i="4"/>
  <c r="A202" i="4"/>
  <c r="H202" i="4"/>
  <c r="F202" i="4"/>
  <c r="E202" i="4"/>
  <c r="D202" i="4"/>
  <c r="C203" i="10" s="1"/>
  <c r="H89" i="4"/>
  <c r="F89" i="4"/>
  <c r="E89" i="4"/>
  <c r="D89" i="4"/>
  <c r="C90" i="10" s="1"/>
  <c r="A89" i="4"/>
  <c r="H153" i="4"/>
  <c r="F153" i="4"/>
  <c r="E153" i="4"/>
  <c r="D153" i="4"/>
  <c r="C154" i="10" s="1"/>
  <c r="A153" i="4"/>
  <c r="H88" i="4"/>
  <c r="F88" i="4"/>
  <c r="E88" i="4"/>
  <c r="D88" i="4"/>
  <c r="C89" i="10" s="1"/>
  <c r="A88" i="4"/>
  <c r="H152" i="4"/>
  <c r="F152" i="4"/>
  <c r="E152" i="4"/>
  <c r="D152" i="4"/>
  <c r="C153" i="10" s="1"/>
  <c r="A152" i="4"/>
  <c r="F87" i="4"/>
  <c r="E87" i="4"/>
  <c r="D87" i="4"/>
  <c r="C88" i="10" s="1"/>
  <c r="A87" i="4"/>
  <c r="H87" i="4"/>
  <c r="F151" i="4"/>
  <c r="E151" i="4"/>
  <c r="D151" i="4"/>
  <c r="C152" i="10" s="1"/>
  <c r="A151" i="4"/>
  <c r="H151" i="4"/>
  <c r="E94" i="4"/>
  <c r="D94" i="4"/>
  <c r="C95" i="10" s="1"/>
  <c r="A94" i="4"/>
  <c r="H94" i="4"/>
  <c r="F94" i="4"/>
  <c r="E158" i="4"/>
  <c r="D158" i="4"/>
  <c r="C159" i="10" s="1"/>
  <c r="A158" i="4"/>
  <c r="H158" i="4"/>
  <c r="F158" i="4"/>
  <c r="D93" i="4"/>
  <c r="C94" i="10" s="1"/>
  <c r="A93" i="4"/>
  <c r="H93" i="4"/>
  <c r="F93" i="4"/>
  <c r="E93" i="4"/>
  <c r="D157" i="4"/>
  <c r="C158" i="10" s="1"/>
  <c r="A157" i="4"/>
  <c r="H157" i="4"/>
  <c r="F157" i="4"/>
  <c r="E157" i="4"/>
  <c r="A100" i="4"/>
  <c r="H100" i="4"/>
  <c r="F100" i="4"/>
  <c r="E100" i="4"/>
  <c r="D100" i="4"/>
  <c r="C101" i="10" s="1"/>
  <c r="A164" i="4"/>
  <c r="H164" i="4"/>
  <c r="F164" i="4"/>
  <c r="E164" i="4"/>
  <c r="D164" i="4"/>
  <c r="C165" i="10" s="1"/>
  <c r="A107" i="4"/>
  <c r="H107" i="4"/>
  <c r="F107" i="4"/>
  <c r="E107" i="4"/>
  <c r="D107" i="4"/>
  <c r="C108" i="10" s="1"/>
  <c r="A171" i="4"/>
  <c r="H171" i="4"/>
  <c r="F171" i="4"/>
  <c r="E171" i="4"/>
  <c r="D171" i="4"/>
  <c r="C172" i="10" s="1"/>
  <c r="P18" i="8"/>
  <c r="A122" i="4"/>
  <c r="H122" i="4"/>
  <c r="F122" i="4"/>
  <c r="E122" i="4"/>
  <c r="D122" i="4"/>
  <c r="C123" i="10" s="1"/>
  <c r="A146" i="4"/>
  <c r="H146" i="4"/>
  <c r="F146" i="4"/>
  <c r="E146" i="4"/>
  <c r="D146" i="4"/>
  <c r="C147" i="10" s="1"/>
  <c r="H97" i="4"/>
  <c r="F97" i="4"/>
  <c r="E97" i="4"/>
  <c r="D97" i="4"/>
  <c r="C98" i="10" s="1"/>
  <c r="A97" i="4"/>
  <c r="H161" i="4"/>
  <c r="F161" i="4"/>
  <c r="E161" i="4"/>
  <c r="D161" i="4"/>
  <c r="C162" i="10" s="1"/>
  <c r="A161" i="4"/>
  <c r="H96" i="4"/>
  <c r="F96" i="4"/>
  <c r="E96" i="4"/>
  <c r="D96" i="4"/>
  <c r="C97" i="10" s="1"/>
  <c r="A96" i="4"/>
  <c r="H160" i="4"/>
  <c r="F160" i="4"/>
  <c r="E160" i="4"/>
  <c r="D160" i="4"/>
  <c r="C161" i="10" s="1"/>
  <c r="A160" i="4"/>
  <c r="F95" i="4"/>
  <c r="E95" i="4"/>
  <c r="D95" i="4"/>
  <c r="C96" i="10" s="1"/>
  <c r="A95" i="4"/>
  <c r="H95" i="4"/>
  <c r="F159" i="4"/>
  <c r="E159" i="4"/>
  <c r="D159" i="4"/>
  <c r="C160" i="10" s="1"/>
  <c r="A159" i="4"/>
  <c r="H159" i="4"/>
  <c r="E102" i="4"/>
  <c r="D102" i="4"/>
  <c r="C103" i="10" s="1"/>
  <c r="A102" i="4"/>
  <c r="H102" i="4"/>
  <c r="F102" i="4"/>
  <c r="E166" i="4"/>
  <c r="D166" i="4"/>
  <c r="C167" i="10" s="1"/>
  <c r="A166" i="4"/>
  <c r="H166" i="4"/>
  <c r="F166" i="4"/>
  <c r="D101" i="4"/>
  <c r="C102" i="10" s="1"/>
  <c r="A101" i="4"/>
  <c r="H101" i="4"/>
  <c r="F101" i="4"/>
  <c r="E101" i="4"/>
  <c r="D165" i="4"/>
  <c r="C166" i="10" s="1"/>
  <c r="A165" i="4"/>
  <c r="H165" i="4"/>
  <c r="F165" i="4"/>
  <c r="E165" i="4"/>
  <c r="A108" i="4"/>
  <c r="H108" i="4"/>
  <c r="F108" i="4"/>
  <c r="E108" i="4"/>
  <c r="D108" i="4"/>
  <c r="C109" i="10" s="1"/>
  <c r="A172" i="4"/>
  <c r="H172" i="4"/>
  <c r="F172" i="4"/>
  <c r="E172" i="4"/>
  <c r="D172" i="4"/>
  <c r="C173" i="10" s="1"/>
  <c r="A115" i="4"/>
  <c r="H115" i="4"/>
  <c r="F115" i="4"/>
  <c r="E115" i="4"/>
  <c r="D115" i="4"/>
  <c r="C116" i="10" s="1"/>
  <c r="A179" i="4"/>
  <c r="H179" i="4"/>
  <c r="F179" i="4"/>
  <c r="E179" i="4"/>
  <c r="D179" i="4"/>
  <c r="C180" i="10" s="1"/>
  <c r="Q18" i="8"/>
  <c r="A186" i="4"/>
  <c r="H186" i="4"/>
  <c r="F186" i="4"/>
  <c r="E186" i="4"/>
  <c r="D186" i="4"/>
  <c r="C187" i="10" s="1"/>
  <c r="H105" i="4"/>
  <c r="F105" i="4"/>
  <c r="E105" i="4"/>
  <c r="D105" i="4"/>
  <c r="C106" i="10" s="1"/>
  <c r="A105" i="4"/>
  <c r="H169" i="4"/>
  <c r="F169" i="4"/>
  <c r="E169" i="4"/>
  <c r="D169" i="4"/>
  <c r="C170" i="10" s="1"/>
  <c r="A169" i="4"/>
  <c r="H104" i="4"/>
  <c r="F104" i="4"/>
  <c r="E104" i="4"/>
  <c r="D104" i="4"/>
  <c r="C105" i="10" s="1"/>
  <c r="A104" i="4"/>
  <c r="H168" i="4"/>
  <c r="F168" i="4"/>
  <c r="E168" i="4"/>
  <c r="D168" i="4"/>
  <c r="C169" i="10" s="1"/>
  <c r="A168" i="4"/>
  <c r="F103" i="4"/>
  <c r="E103" i="4"/>
  <c r="D103" i="4"/>
  <c r="C104" i="10" s="1"/>
  <c r="A103" i="4"/>
  <c r="H103" i="4"/>
  <c r="F167" i="4"/>
  <c r="E167" i="4"/>
  <c r="D167" i="4"/>
  <c r="C168" i="10" s="1"/>
  <c r="A167" i="4"/>
  <c r="H167" i="4"/>
  <c r="E110" i="4"/>
  <c r="D110" i="4"/>
  <c r="C111" i="10" s="1"/>
  <c r="A110" i="4"/>
  <c r="H110" i="4"/>
  <c r="F110" i="4"/>
  <c r="E174" i="4"/>
  <c r="D174" i="4"/>
  <c r="C175" i="10" s="1"/>
  <c r="A174" i="4"/>
  <c r="H174" i="4"/>
  <c r="F174" i="4"/>
  <c r="D109" i="4"/>
  <c r="C110" i="10" s="1"/>
  <c r="A109" i="4"/>
  <c r="H109" i="4"/>
  <c r="F109" i="4"/>
  <c r="E109" i="4"/>
  <c r="D173" i="4"/>
  <c r="C174" i="10" s="1"/>
  <c r="A173" i="4"/>
  <c r="H173" i="4"/>
  <c r="F173" i="4"/>
  <c r="E173" i="4"/>
  <c r="A116" i="4"/>
  <c r="H116" i="4"/>
  <c r="F116" i="4"/>
  <c r="E116" i="4"/>
  <c r="D116" i="4"/>
  <c r="C117" i="10" s="1"/>
  <c r="A180" i="4"/>
  <c r="H180" i="4"/>
  <c r="F180" i="4"/>
  <c r="E180" i="4"/>
  <c r="D180" i="4"/>
  <c r="C181" i="10" s="1"/>
  <c r="F59" i="4"/>
  <c r="E59" i="4"/>
  <c r="D59" i="4"/>
  <c r="C60" i="10" s="1"/>
  <c r="H59" i="4"/>
  <c r="A59" i="4"/>
  <c r="A123" i="4"/>
  <c r="H123" i="4"/>
  <c r="F123" i="4"/>
  <c r="E123" i="4"/>
  <c r="D123" i="4"/>
  <c r="C124" i="10" s="1"/>
  <c r="A187" i="4"/>
  <c r="H187" i="4"/>
  <c r="F187" i="4"/>
  <c r="E187" i="4"/>
  <c r="D187" i="4"/>
  <c r="C188" i="10" s="1"/>
  <c r="N17" i="8"/>
  <c r="Q17" i="8"/>
  <c r="P17" i="8"/>
  <c r="O17" i="8"/>
  <c r="N18" i="8"/>
  <c r="E15" i="8"/>
  <c r="A90" i="4"/>
  <c r="H90" i="4"/>
  <c r="F90" i="4"/>
  <c r="E90" i="4"/>
  <c r="D90" i="4"/>
  <c r="C91" i="10" s="1"/>
  <c r="H113" i="4"/>
  <c r="F113" i="4"/>
  <c r="E113" i="4"/>
  <c r="D113" i="4"/>
  <c r="C114" i="10" s="1"/>
  <c r="A113" i="4"/>
  <c r="H177" i="4"/>
  <c r="F177" i="4"/>
  <c r="E177" i="4"/>
  <c r="D177" i="4"/>
  <c r="C178" i="10" s="1"/>
  <c r="A177" i="4"/>
  <c r="H112" i="4"/>
  <c r="F112" i="4"/>
  <c r="E112" i="4"/>
  <c r="D112" i="4"/>
  <c r="C113" i="10" s="1"/>
  <c r="A112" i="4"/>
  <c r="H176" i="4"/>
  <c r="F176" i="4"/>
  <c r="E176" i="4"/>
  <c r="D176" i="4"/>
  <c r="C177" i="10" s="1"/>
  <c r="A176" i="4"/>
  <c r="F111" i="4"/>
  <c r="E111" i="4"/>
  <c r="D111" i="4"/>
  <c r="C112" i="10" s="1"/>
  <c r="A111" i="4"/>
  <c r="H111" i="4"/>
  <c r="F175" i="4"/>
  <c r="E175" i="4"/>
  <c r="D175" i="4"/>
  <c r="C176" i="10" s="1"/>
  <c r="A175" i="4"/>
  <c r="H175" i="4"/>
  <c r="E118" i="4"/>
  <c r="D118" i="4"/>
  <c r="C119" i="10" s="1"/>
  <c r="A118" i="4"/>
  <c r="H118" i="4"/>
  <c r="F118" i="4"/>
  <c r="E182" i="4"/>
  <c r="D182" i="4"/>
  <c r="C183" i="10" s="1"/>
  <c r="A182" i="4"/>
  <c r="H182" i="4"/>
  <c r="F182" i="4"/>
  <c r="D117" i="4"/>
  <c r="C118" i="10" s="1"/>
  <c r="A117" i="4"/>
  <c r="H117" i="4"/>
  <c r="F117" i="4"/>
  <c r="E117" i="4"/>
  <c r="D181" i="4"/>
  <c r="C182" i="10" s="1"/>
  <c r="A181" i="4"/>
  <c r="H181" i="4"/>
  <c r="F181" i="4"/>
  <c r="E181" i="4"/>
  <c r="A124" i="4"/>
  <c r="H124" i="4"/>
  <c r="F124" i="4"/>
  <c r="E124" i="4"/>
  <c r="D124" i="4"/>
  <c r="C125" i="10" s="1"/>
  <c r="A188" i="4"/>
  <c r="H188" i="4"/>
  <c r="F188" i="4"/>
  <c r="E188" i="4"/>
  <c r="D188" i="4"/>
  <c r="C189" i="10" s="1"/>
  <c r="F67" i="4"/>
  <c r="E67" i="4"/>
  <c r="D67" i="4"/>
  <c r="C68" i="10" s="1"/>
  <c r="H67" i="4"/>
  <c r="A67" i="4"/>
  <c r="A131" i="4"/>
  <c r="H131" i="4"/>
  <c r="F131" i="4"/>
  <c r="E131" i="4"/>
  <c r="D131" i="4"/>
  <c r="C132" i="10" s="1"/>
  <c r="A195" i="4"/>
  <c r="H195" i="4"/>
  <c r="F195" i="4"/>
  <c r="E195" i="4"/>
  <c r="D195" i="4"/>
  <c r="C196" i="10" s="1"/>
  <c r="O18" i="8"/>
  <c r="E70" i="4"/>
  <c r="A70" i="4"/>
  <c r="H70" i="4"/>
  <c r="F70" i="4"/>
  <c r="D70" i="4"/>
  <c r="C71" i="10" s="1"/>
  <c r="A154" i="4"/>
  <c r="H154" i="4"/>
  <c r="F154" i="4"/>
  <c r="E154" i="4"/>
  <c r="D154" i="4"/>
  <c r="C155" i="10" s="1"/>
  <c r="E78" i="4"/>
  <c r="A78" i="4"/>
  <c r="H78" i="4"/>
  <c r="F78" i="4"/>
  <c r="D78" i="4"/>
  <c r="C79" i="10" s="1"/>
  <c r="F57" i="4"/>
  <c r="D57" i="4"/>
  <c r="C58" i="10" s="1"/>
  <c r="H57" i="4"/>
  <c r="E57" i="4"/>
  <c r="A57" i="4"/>
  <c r="H121" i="4"/>
  <c r="F121" i="4"/>
  <c r="E121" i="4"/>
  <c r="D121" i="4"/>
  <c r="C122" i="10" s="1"/>
  <c r="A121" i="4"/>
  <c r="H185" i="4"/>
  <c r="F185" i="4"/>
  <c r="E185" i="4"/>
  <c r="D185" i="4"/>
  <c r="C186" i="10" s="1"/>
  <c r="A185" i="4"/>
  <c r="H56" i="4"/>
  <c r="E56" i="4"/>
  <c r="A56" i="4"/>
  <c r="F56" i="4"/>
  <c r="D56" i="4"/>
  <c r="C57" i="10" s="1"/>
  <c r="H120" i="4"/>
  <c r="F120" i="4"/>
  <c r="E120" i="4"/>
  <c r="D120" i="4"/>
  <c r="C121" i="10" s="1"/>
  <c r="A120" i="4"/>
  <c r="H184" i="4"/>
  <c r="F184" i="4"/>
  <c r="E184" i="4"/>
  <c r="D184" i="4"/>
  <c r="C185" i="10" s="1"/>
  <c r="A184" i="4"/>
  <c r="F55" i="4"/>
  <c r="D55" i="4"/>
  <c r="C56" i="10" s="1"/>
  <c r="A55" i="4"/>
  <c r="H55" i="4"/>
  <c r="E55" i="4"/>
  <c r="F119" i="4"/>
  <c r="E119" i="4"/>
  <c r="D119" i="4"/>
  <c r="C120" i="10" s="1"/>
  <c r="A119" i="4"/>
  <c r="H119" i="4"/>
  <c r="F183" i="4"/>
  <c r="E183" i="4"/>
  <c r="D183" i="4"/>
  <c r="C184" i="10" s="1"/>
  <c r="A183" i="4"/>
  <c r="H183" i="4"/>
  <c r="E126" i="4"/>
  <c r="D126" i="4"/>
  <c r="C127" i="10" s="1"/>
  <c r="A126" i="4"/>
  <c r="H126" i="4"/>
  <c r="F126" i="4"/>
  <c r="E190" i="4"/>
  <c r="D190" i="4"/>
  <c r="C191" i="10" s="1"/>
  <c r="A190" i="4"/>
  <c r="H190" i="4"/>
  <c r="F190" i="4"/>
  <c r="D61" i="4"/>
  <c r="C62" i="10" s="1"/>
  <c r="H61" i="4"/>
  <c r="F61" i="4"/>
  <c r="E61" i="4"/>
  <c r="A61" i="4"/>
  <c r="D125" i="4"/>
  <c r="C126" i="10" s="1"/>
  <c r="A125" i="4"/>
  <c r="H125" i="4"/>
  <c r="F125" i="4"/>
  <c r="E125" i="4"/>
  <c r="D189" i="4"/>
  <c r="C190" i="10" s="1"/>
  <c r="A189" i="4"/>
  <c r="H189" i="4"/>
  <c r="F189" i="4"/>
  <c r="E189" i="4"/>
  <c r="A132" i="4"/>
  <c r="H132" i="4"/>
  <c r="F132" i="4"/>
  <c r="E132" i="4"/>
  <c r="D132" i="4"/>
  <c r="C133" i="10" s="1"/>
  <c r="A196" i="4"/>
  <c r="H196" i="4"/>
  <c r="F196" i="4"/>
  <c r="E196" i="4"/>
  <c r="D196" i="4"/>
  <c r="C197" i="10" s="1"/>
  <c r="F75" i="4"/>
  <c r="E75" i="4"/>
  <c r="D75" i="4"/>
  <c r="C76" i="10" s="1"/>
  <c r="A75" i="4"/>
  <c r="H75" i="4"/>
  <c r="A139" i="4"/>
  <c r="H139" i="4"/>
  <c r="F139" i="4"/>
  <c r="E139" i="4"/>
  <c r="D139" i="4"/>
  <c r="C140" i="10" s="1"/>
  <c r="A203" i="4"/>
  <c r="H203" i="4"/>
  <c r="F203" i="4"/>
  <c r="E203" i="4"/>
  <c r="D203" i="4"/>
  <c r="C204" i="10" s="1"/>
  <c r="Q15" i="8"/>
  <c r="P15" i="8"/>
  <c r="O15" i="8"/>
  <c r="N15" i="8"/>
  <c r="S15" i="8" s="1"/>
  <c r="Q16" i="8"/>
  <c r="P16" i="8"/>
  <c r="S16" i="8" s="1"/>
  <c r="O16" i="8"/>
  <c r="N16" i="8"/>
  <c r="R16" i="8" s="1"/>
  <c r="I16" i="8" s="1"/>
  <c r="H16" i="8" s="1"/>
  <c r="A76" i="4"/>
  <c r="H76" i="4"/>
  <c r="F76" i="4"/>
  <c r="E76" i="4"/>
  <c r="D76" i="4"/>
  <c r="C77" i="10" s="1"/>
  <c r="A58" i="4"/>
  <c r="H58" i="4"/>
  <c r="E58" i="4"/>
  <c r="D58" i="4"/>
  <c r="C59" i="10" s="1"/>
  <c r="F58" i="4"/>
  <c r="A130" i="4"/>
  <c r="H130" i="4"/>
  <c r="F130" i="4"/>
  <c r="E130" i="4"/>
  <c r="D130" i="4"/>
  <c r="C131" i="10" s="1"/>
  <c r="F65" i="4"/>
  <c r="D65" i="4"/>
  <c r="C66" i="10" s="1"/>
  <c r="H65" i="4"/>
  <c r="E65" i="4"/>
  <c r="A65" i="4"/>
  <c r="H129" i="4"/>
  <c r="F129" i="4"/>
  <c r="E129" i="4"/>
  <c r="D129" i="4"/>
  <c r="C130" i="10" s="1"/>
  <c r="A129" i="4"/>
  <c r="H193" i="4"/>
  <c r="F193" i="4"/>
  <c r="E193" i="4"/>
  <c r="D193" i="4"/>
  <c r="C194" i="10" s="1"/>
  <c r="A193" i="4"/>
  <c r="H64" i="4"/>
  <c r="E64" i="4"/>
  <c r="A64" i="4"/>
  <c r="F64" i="4"/>
  <c r="D64" i="4"/>
  <c r="C65" i="10" s="1"/>
  <c r="H128" i="4"/>
  <c r="F128" i="4"/>
  <c r="E128" i="4"/>
  <c r="D128" i="4"/>
  <c r="C129" i="10" s="1"/>
  <c r="A128" i="4"/>
  <c r="H192" i="4"/>
  <c r="F192" i="4"/>
  <c r="E192" i="4"/>
  <c r="D192" i="4"/>
  <c r="C193" i="10" s="1"/>
  <c r="A192" i="4"/>
  <c r="F63" i="4"/>
  <c r="D63" i="4"/>
  <c r="C64" i="10" s="1"/>
  <c r="A63" i="4"/>
  <c r="H63" i="4"/>
  <c r="E63" i="4"/>
  <c r="F127" i="4"/>
  <c r="E127" i="4"/>
  <c r="D127" i="4"/>
  <c r="C128" i="10" s="1"/>
  <c r="A127" i="4"/>
  <c r="H127" i="4"/>
  <c r="F191" i="4"/>
  <c r="E191" i="4"/>
  <c r="D191" i="4"/>
  <c r="C192" i="10" s="1"/>
  <c r="A191" i="4"/>
  <c r="H191" i="4"/>
  <c r="E134" i="4"/>
  <c r="D134" i="4"/>
  <c r="C135" i="10" s="1"/>
  <c r="A134" i="4"/>
  <c r="H134" i="4"/>
  <c r="F134" i="4"/>
  <c r="E198" i="4"/>
  <c r="D198" i="4"/>
  <c r="C199" i="10" s="1"/>
  <c r="A198" i="4"/>
  <c r="H198" i="4"/>
  <c r="F198" i="4"/>
  <c r="D69" i="4"/>
  <c r="C70" i="10" s="1"/>
  <c r="H69" i="4"/>
  <c r="F69" i="4"/>
  <c r="A69" i="4"/>
  <c r="E69" i="4"/>
  <c r="D133" i="4"/>
  <c r="C134" i="10" s="1"/>
  <c r="A133" i="4"/>
  <c r="H133" i="4"/>
  <c r="F133" i="4"/>
  <c r="E133" i="4"/>
  <c r="D197" i="4"/>
  <c r="C198" i="10" s="1"/>
  <c r="A197" i="4"/>
  <c r="H197" i="4"/>
  <c r="F197" i="4"/>
  <c r="E197" i="4"/>
  <c r="A140" i="4"/>
  <c r="H140" i="4"/>
  <c r="F140" i="4"/>
  <c r="E140" i="4"/>
  <c r="D140" i="4"/>
  <c r="C141" i="10" s="1"/>
  <c r="A204" i="4"/>
  <c r="H204" i="4"/>
  <c r="F204" i="4"/>
  <c r="E204" i="4"/>
  <c r="D204" i="4"/>
  <c r="C205" i="10" s="1"/>
  <c r="H83" i="4"/>
  <c r="F83" i="4"/>
  <c r="E83" i="4"/>
  <c r="D83" i="4"/>
  <c r="C84" i="10" s="1"/>
  <c r="A83" i="4"/>
  <c r="A147" i="4"/>
  <c r="H147" i="4"/>
  <c r="F147" i="4"/>
  <c r="E147" i="4"/>
  <c r="D147" i="4"/>
  <c r="C148" i="10" s="1"/>
  <c r="B6" i="13"/>
  <c r="M18" i="8"/>
  <c r="E18" i="8"/>
  <c r="S14" i="8"/>
  <c r="R14" i="8"/>
  <c r="I14" i="8" s="1"/>
  <c r="E54" i="4"/>
  <c r="A54" i="4"/>
  <c r="H54" i="4"/>
  <c r="F54" i="4"/>
  <c r="D54" i="4"/>
  <c r="C55" i="10" s="1"/>
  <c r="A82" i="4"/>
  <c r="H82" i="4"/>
  <c r="E82" i="4"/>
  <c r="D82" i="4"/>
  <c r="C83" i="10" s="1"/>
  <c r="F82" i="4"/>
  <c r="A98" i="4"/>
  <c r="H98" i="4"/>
  <c r="F98" i="4"/>
  <c r="E98" i="4"/>
  <c r="D98" i="4"/>
  <c r="C99" i="10" s="1"/>
  <c r="E62" i="4"/>
  <c r="A62" i="4"/>
  <c r="H62" i="4"/>
  <c r="F62" i="4"/>
  <c r="D62" i="4"/>
  <c r="C63" i="10" s="1"/>
  <c r="A84" i="4"/>
  <c r="H84" i="4"/>
  <c r="F84" i="4"/>
  <c r="E84" i="4"/>
  <c r="D84" i="4"/>
  <c r="C85" i="10" s="1"/>
  <c r="A194" i="4"/>
  <c r="H194" i="4"/>
  <c r="F194" i="4"/>
  <c r="E194" i="4"/>
  <c r="D194" i="4"/>
  <c r="C195" i="10" s="1"/>
  <c r="F73" i="4"/>
  <c r="D73" i="4"/>
  <c r="C74" i="10" s="1"/>
  <c r="H73" i="4"/>
  <c r="E73" i="4"/>
  <c r="A73" i="4"/>
  <c r="H137" i="4"/>
  <c r="F137" i="4"/>
  <c r="E137" i="4"/>
  <c r="D137" i="4"/>
  <c r="C138" i="10" s="1"/>
  <c r="A137" i="4"/>
  <c r="H201" i="4"/>
  <c r="F201" i="4"/>
  <c r="E201" i="4"/>
  <c r="D201" i="4"/>
  <c r="C202" i="10" s="1"/>
  <c r="A201" i="4"/>
  <c r="H72" i="4"/>
  <c r="E72" i="4"/>
  <c r="A72" i="4"/>
  <c r="F72" i="4"/>
  <c r="D72" i="4"/>
  <c r="C73" i="10" s="1"/>
  <c r="H136" i="4"/>
  <c r="F136" i="4"/>
  <c r="E136" i="4"/>
  <c r="D136" i="4"/>
  <c r="C137" i="10" s="1"/>
  <c r="A136" i="4"/>
  <c r="H200" i="4"/>
  <c r="F200" i="4"/>
  <c r="E200" i="4"/>
  <c r="D200" i="4"/>
  <c r="C201" i="10" s="1"/>
  <c r="A200" i="4"/>
  <c r="F71" i="4"/>
  <c r="D71" i="4"/>
  <c r="C72" i="10" s="1"/>
  <c r="A71" i="4"/>
  <c r="H71" i="4"/>
  <c r="E71" i="4"/>
  <c r="F135" i="4"/>
  <c r="E135" i="4"/>
  <c r="D135" i="4"/>
  <c r="C136" i="10" s="1"/>
  <c r="A135" i="4"/>
  <c r="H135" i="4"/>
  <c r="F199" i="4"/>
  <c r="E199" i="4"/>
  <c r="D199" i="4"/>
  <c r="C200" i="10" s="1"/>
  <c r="A199" i="4"/>
  <c r="H199" i="4"/>
  <c r="E142" i="4"/>
  <c r="D142" i="4"/>
  <c r="C143" i="10" s="1"/>
  <c r="A142" i="4"/>
  <c r="H142" i="4"/>
  <c r="F142" i="4"/>
  <c r="D77" i="4"/>
  <c r="C78" i="10" s="1"/>
  <c r="H77" i="4"/>
  <c r="F77" i="4"/>
  <c r="E77" i="4"/>
  <c r="A77" i="4"/>
  <c r="D141" i="4"/>
  <c r="C142" i="10" s="1"/>
  <c r="A141" i="4"/>
  <c r="H141" i="4"/>
  <c r="F141" i="4"/>
  <c r="E141" i="4"/>
  <c r="D205" i="4"/>
  <c r="C206" i="10" s="1"/>
  <c r="A205" i="4"/>
  <c r="H205" i="4"/>
  <c r="F205" i="4"/>
  <c r="E205" i="4"/>
  <c r="A148" i="4"/>
  <c r="H148" i="4"/>
  <c r="F148" i="4"/>
  <c r="E148" i="4"/>
  <c r="D148" i="4"/>
  <c r="C149" i="10" s="1"/>
  <c r="A91" i="4"/>
  <c r="H91" i="4"/>
  <c r="F91" i="4"/>
  <c r="E91" i="4"/>
  <c r="D91" i="4"/>
  <c r="C92" i="10" s="1"/>
  <c r="A155" i="4"/>
  <c r="H155" i="4"/>
  <c r="F155" i="4"/>
  <c r="E155" i="4"/>
  <c r="D155" i="4"/>
  <c r="C156" i="10" s="1"/>
  <c r="S17" i="8"/>
  <c r="R17" i="8"/>
  <c r="I17" i="8" s="1"/>
  <c r="H17" i="8" s="1"/>
  <c r="A60" i="4"/>
  <c r="H60" i="4"/>
  <c r="F60" i="4"/>
  <c r="E60" i="4"/>
  <c r="D60" i="4"/>
  <c r="C61" i="10" s="1"/>
  <c r="A114" i="4"/>
  <c r="H114" i="4"/>
  <c r="F114" i="4"/>
  <c r="E114" i="4"/>
  <c r="D114" i="4"/>
  <c r="C115" i="10" s="1"/>
  <c r="A106" i="4"/>
  <c r="H106" i="4"/>
  <c r="F106" i="4"/>
  <c r="E106" i="4"/>
  <c r="D106" i="4"/>
  <c r="C107" i="10" s="1"/>
  <c r="A162" i="4"/>
  <c r="H162" i="4"/>
  <c r="F162" i="4"/>
  <c r="E162" i="4"/>
  <c r="D162" i="4"/>
  <c r="C163" i="10" s="1"/>
  <c r="A68" i="4"/>
  <c r="H68" i="4"/>
  <c r="F68" i="4"/>
  <c r="E68" i="4"/>
  <c r="D68" i="4"/>
  <c r="C69" i="10" s="1"/>
  <c r="A138" i="4"/>
  <c r="H138" i="4"/>
  <c r="F138" i="4"/>
  <c r="E138" i="4"/>
  <c r="D138" i="4"/>
  <c r="C139" i="10" s="1"/>
  <c r="F81" i="4"/>
  <c r="D81" i="4"/>
  <c r="C82" i="10" s="1"/>
  <c r="A81" i="4"/>
  <c r="H81" i="4"/>
  <c r="E81" i="4"/>
  <c r="H145" i="4"/>
  <c r="F145" i="4"/>
  <c r="E145" i="4"/>
  <c r="D145" i="4"/>
  <c r="C146" i="10" s="1"/>
  <c r="A145" i="4"/>
  <c r="H80" i="4"/>
  <c r="E80" i="4"/>
  <c r="A80" i="4"/>
  <c r="F80" i="4"/>
  <c r="D80" i="4"/>
  <c r="C81" i="10" s="1"/>
  <c r="H144" i="4"/>
  <c r="F144" i="4"/>
  <c r="E144" i="4"/>
  <c r="D144" i="4"/>
  <c r="C145" i="10" s="1"/>
  <c r="A144" i="4"/>
  <c r="F79" i="4"/>
  <c r="D79" i="4"/>
  <c r="C80" i="10" s="1"/>
  <c r="A79" i="4"/>
  <c r="H79" i="4"/>
  <c r="E79" i="4"/>
  <c r="F143" i="4"/>
  <c r="E143" i="4"/>
  <c r="D143" i="4"/>
  <c r="C144" i="10" s="1"/>
  <c r="A143" i="4"/>
  <c r="H143" i="4"/>
  <c r="E86" i="4"/>
  <c r="D86" i="4"/>
  <c r="C87" i="10" s="1"/>
  <c r="A86" i="4"/>
  <c r="H86" i="4"/>
  <c r="F86" i="4"/>
  <c r="E150" i="4"/>
  <c r="D150" i="4"/>
  <c r="C151" i="10" s="1"/>
  <c r="A150" i="4"/>
  <c r="H150" i="4"/>
  <c r="F150" i="4"/>
  <c r="D85" i="4"/>
  <c r="C86" i="10" s="1"/>
  <c r="A85" i="4"/>
  <c r="H85" i="4"/>
  <c r="F85" i="4"/>
  <c r="E85" i="4"/>
  <c r="D149" i="4"/>
  <c r="C150" i="10" s="1"/>
  <c r="A149" i="4"/>
  <c r="H149" i="4"/>
  <c r="F149" i="4"/>
  <c r="E149" i="4"/>
  <c r="A92" i="4"/>
  <c r="H92" i="4"/>
  <c r="F92" i="4"/>
  <c r="E92" i="4"/>
  <c r="D92" i="4"/>
  <c r="C93" i="10" s="1"/>
  <c r="A156" i="4"/>
  <c r="H156" i="4"/>
  <c r="F156" i="4"/>
  <c r="E156" i="4"/>
  <c r="D156" i="4"/>
  <c r="C157" i="10" s="1"/>
  <c r="A99" i="4"/>
  <c r="H99" i="4"/>
  <c r="F99" i="4"/>
  <c r="E99" i="4"/>
  <c r="D99" i="4"/>
  <c r="C100" i="10" s="1"/>
  <c r="A163" i="4"/>
  <c r="H163" i="4"/>
  <c r="F163" i="4"/>
  <c r="E163" i="4"/>
  <c r="D163" i="4"/>
  <c r="C164" i="10" s="1"/>
  <c r="A212" i="13"/>
  <c r="A170" i="13"/>
  <c r="A87" i="13"/>
  <c r="A50" i="13"/>
  <c r="C74" i="12"/>
  <c r="A144" i="13"/>
  <c r="A102" i="13"/>
  <c r="A11" i="13"/>
  <c r="A175" i="13"/>
  <c r="C231" i="12"/>
  <c r="C209" i="12"/>
  <c r="C195" i="12"/>
  <c r="A172" i="13"/>
  <c r="A130" i="13"/>
  <c r="A39" i="13"/>
  <c r="A231" i="13"/>
  <c r="C36" i="12"/>
  <c r="C14" i="12"/>
  <c r="C251" i="12"/>
  <c r="C245" i="12"/>
  <c r="C215" i="12"/>
  <c r="C56" i="12"/>
  <c r="A232" i="13"/>
  <c r="A190" i="13"/>
  <c r="A93" i="13"/>
  <c r="A21" i="13"/>
  <c r="C70" i="12"/>
  <c r="C237" i="12"/>
  <c r="A100" i="13"/>
  <c r="A217" i="13"/>
  <c r="A179" i="13"/>
  <c r="A83" i="13"/>
  <c r="C143" i="12"/>
  <c r="C121" i="12"/>
  <c r="A192" i="13"/>
  <c r="A150" i="13"/>
  <c r="A53" i="13"/>
  <c r="A13" i="13"/>
  <c r="C76" i="12"/>
  <c r="C54" i="12"/>
  <c r="C40" i="12"/>
  <c r="C34" i="12"/>
  <c r="C136" i="12"/>
  <c r="A188" i="13"/>
  <c r="A146" i="13"/>
  <c r="A49" i="13"/>
  <c r="A9" i="13"/>
  <c r="C68" i="12"/>
  <c r="C46" i="12"/>
  <c r="C32" i="12"/>
  <c r="C26" i="12"/>
  <c r="C150" i="12"/>
  <c r="A248" i="13"/>
  <c r="A206" i="13"/>
  <c r="A109" i="13"/>
  <c r="A98" i="13"/>
  <c r="C250" i="12"/>
  <c r="C236" i="12"/>
  <c r="C222" i="12"/>
  <c r="C208" i="12"/>
  <c r="A137" i="13"/>
  <c r="C175" i="12"/>
  <c r="C192" i="12"/>
  <c r="C189" i="12"/>
  <c r="C18" i="12"/>
  <c r="C27" i="12"/>
  <c r="C108" i="12"/>
  <c r="A62" i="13"/>
  <c r="A254" i="13"/>
  <c r="A164" i="13"/>
  <c r="A214" i="13"/>
  <c r="C188" i="12"/>
  <c r="A10" i="13"/>
  <c r="A56" i="13"/>
  <c r="C85" i="12"/>
  <c r="A180" i="13"/>
  <c r="A138" i="13"/>
  <c r="A15" i="13"/>
  <c r="A54" i="13"/>
  <c r="C63" i="12"/>
  <c r="A112" i="13"/>
  <c r="A229" i="13"/>
  <c r="A203" i="13"/>
  <c r="A111" i="13"/>
  <c r="C167" i="12"/>
  <c r="C145" i="12"/>
  <c r="C128" i="12"/>
  <c r="A140" i="13"/>
  <c r="A257" i="13"/>
  <c r="A7" i="13"/>
  <c r="A167" i="13"/>
  <c r="C223" i="12"/>
  <c r="C201" i="12"/>
  <c r="C187" i="12"/>
  <c r="C181" i="12"/>
  <c r="C81" i="12"/>
  <c r="C179" i="12"/>
  <c r="A200" i="13"/>
  <c r="A158" i="13"/>
  <c r="A61" i="13"/>
  <c r="A223" i="13"/>
  <c r="C193" i="12"/>
  <c r="C103" i="12"/>
  <c r="A68" i="13"/>
  <c r="A185" i="13"/>
  <c r="A115" i="13"/>
  <c r="A36" i="13"/>
  <c r="C73" i="12"/>
  <c r="C59" i="12"/>
  <c r="A160" i="13"/>
  <c r="A118" i="13"/>
  <c r="A27" i="13"/>
  <c r="A207" i="13"/>
  <c r="C12" i="12"/>
  <c r="C241" i="12"/>
  <c r="C227" i="12"/>
  <c r="C221" i="12"/>
  <c r="C133" i="12"/>
  <c r="A156" i="13"/>
  <c r="A114" i="13"/>
  <c r="A23" i="13"/>
  <c r="A199" i="13"/>
  <c r="C255" i="12"/>
  <c r="C233" i="12"/>
  <c r="C219" i="12"/>
  <c r="C213" i="12"/>
  <c r="C139" i="12"/>
  <c r="A216" i="13"/>
  <c r="A174" i="13"/>
  <c r="A77" i="13"/>
  <c r="A37" i="13"/>
  <c r="C186" i="12"/>
  <c r="C172" i="12"/>
  <c r="C158" i="12"/>
  <c r="C144" i="12"/>
  <c r="A34" i="13"/>
  <c r="C41" i="12"/>
  <c r="C38" i="12"/>
  <c r="C153" i="12"/>
  <c r="A105" i="13"/>
  <c r="C72" i="12"/>
  <c r="C254" i="12"/>
  <c r="A157" i="13"/>
  <c r="A215" i="13"/>
  <c r="A117" i="13"/>
  <c r="A252" i="13"/>
  <c r="C180" i="12"/>
  <c r="C119" i="12"/>
  <c r="A148" i="13"/>
  <c r="A106" i="13"/>
  <c r="A211" i="13"/>
  <c r="C178" i="12"/>
  <c r="C69" i="12"/>
  <c r="A80" i="13"/>
  <c r="A197" i="13"/>
  <c r="A139" i="13"/>
  <c r="A45" i="13"/>
  <c r="C97" i="12"/>
  <c r="C83" i="12"/>
  <c r="C66" i="12"/>
  <c r="A108" i="13"/>
  <c r="A225" i="13"/>
  <c r="A195" i="13"/>
  <c r="A103" i="13"/>
  <c r="C159" i="12"/>
  <c r="C137" i="12"/>
  <c r="C123" i="12"/>
  <c r="C117" i="12"/>
  <c r="C17" i="12"/>
  <c r="C53" i="12"/>
  <c r="A168" i="13"/>
  <c r="A126" i="13"/>
  <c r="A35" i="13"/>
  <c r="A159" i="13"/>
  <c r="C67" i="12"/>
  <c r="C48" i="12"/>
  <c r="A250" i="13"/>
  <c r="A153" i="13"/>
  <c r="A86" i="13"/>
  <c r="A82" i="13"/>
  <c r="C9" i="12"/>
  <c r="C182" i="12"/>
  <c r="A128" i="13"/>
  <c r="A245" i="13"/>
  <c r="A235" i="13"/>
  <c r="A143" i="13"/>
  <c r="C199" i="12"/>
  <c r="C177" i="12"/>
  <c r="C163" i="12"/>
  <c r="C157" i="12"/>
  <c r="C131" i="12"/>
  <c r="A124" i="13"/>
  <c r="A241" i="13"/>
  <c r="A227" i="13"/>
  <c r="A135" i="13"/>
  <c r="C191" i="12"/>
  <c r="C169" i="12"/>
  <c r="C155" i="12"/>
  <c r="C149" i="12"/>
  <c r="C200" i="12"/>
  <c r="A184" i="13"/>
  <c r="A142" i="13"/>
  <c r="A94" i="13"/>
  <c r="A255" i="13"/>
  <c r="C122" i="12"/>
  <c r="C102" i="12"/>
  <c r="C88" i="12"/>
  <c r="C82" i="12"/>
  <c r="A247" i="13"/>
  <c r="C94" i="12"/>
  <c r="C118" i="12"/>
  <c r="C24" i="12"/>
  <c r="A208" i="13"/>
  <c r="A97" i="13"/>
  <c r="C92" i="12"/>
  <c r="A31" i="13"/>
  <c r="C160" i="12"/>
  <c r="C194" i="12"/>
  <c r="C246" i="12"/>
  <c r="C99" i="12"/>
  <c r="A116" i="13"/>
  <c r="A233" i="13"/>
  <c r="A147" i="13"/>
  <c r="C105" i="12"/>
  <c r="C171" i="12"/>
  <c r="A48" i="13"/>
  <c r="A165" i="13"/>
  <c r="A58" i="13"/>
  <c r="A16" i="13"/>
  <c r="C33" i="12"/>
  <c r="C19" i="12"/>
  <c r="C55" i="12"/>
  <c r="A76" i="13"/>
  <c r="A193" i="13"/>
  <c r="A131" i="13"/>
  <c r="A95" i="13"/>
  <c r="C89" i="12"/>
  <c r="C75" i="12"/>
  <c r="C61" i="12"/>
  <c r="C47" i="12"/>
  <c r="C140" i="12"/>
  <c r="C176" i="12"/>
  <c r="A136" i="13"/>
  <c r="A253" i="13"/>
  <c r="A251" i="13"/>
  <c r="A90" i="13"/>
  <c r="C126" i="12"/>
  <c r="C95" i="12"/>
  <c r="A218" i="13"/>
  <c r="A121" i="13"/>
  <c r="A18" i="13"/>
  <c r="C210" i="12"/>
  <c r="C196" i="12"/>
  <c r="C45" i="12"/>
  <c r="A96" i="13"/>
  <c r="A213" i="13"/>
  <c r="A171" i="13"/>
  <c r="A71" i="13"/>
  <c r="C135" i="12"/>
  <c r="C113" i="12"/>
  <c r="C101" i="12"/>
  <c r="C87" i="12"/>
  <c r="C125" i="12"/>
  <c r="A92" i="13"/>
  <c r="A209" i="13"/>
  <c r="A163" i="13"/>
  <c r="A66" i="13"/>
  <c r="C127" i="12"/>
  <c r="C107" i="12"/>
  <c r="C93" i="12"/>
  <c r="C79" i="12"/>
  <c r="C197" i="12"/>
  <c r="A152" i="13"/>
  <c r="A110" i="13"/>
  <c r="A19" i="13"/>
  <c r="A191" i="13"/>
  <c r="C60" i="12"/>
  <c r="A119" i="13"/>
  <c r="A69" i="13"/>
  <c r="C134" i="12"/>
  <c r="A122" i="13"/>
  <c r="C202" i="12"/>
  <c r="C30" i="12"/>
  <c r="C13" i="12"/>
  <c r="A84" i="13"/>
  <c r="A201" i="13"/>
  <c r="A63" i="13"/>
  <c r="C228" i="12"/>
  <c r="C106" i="12"/>
  <c r="A230" i="13"/>
  <c r="A133" i="13"/>
  <c r="A30" i="13"/>
  <c r="C234" i="12"/>
  <c r="C220" i="12"/>
  <c r="C206" i="12"/>
  <c r="C235" i="12"/>
  <c r="A44" i="13"/>
  <c r="A161" i="13"/>
  <c r="A47" i="13"/>
  <c r="A12" i="13"/>
  <c r="C25" i="12"/>
  <c r="C11" i="12"/>
  <c r="C248" i="12"/>
  <c r="C218" i="12"/>
  <c r="C257" i="12"/>
  <c r="C50" i="12"/>
  <c r="A104" i="13"/>
  <c r="A221" i="13"/>
  <c r="A187" i="13"/>
  <c r="A40" i="13"/>
  <c r="C243" i="12"/>
  <c r="A228" i="13"/>
  <c r="A186" i="13"/>
  <c r="A89" i="13"/>
  <c r="A46" i="13"/>
  <c r="C146" i="12"/>
  <c r="C132" i="12"/>
  <c r="C232" i="12"/>
  <c r="A64" i="13"/>
  <c r="A181" i="13"/>
  <c r="A107" i="13"/>
  <c r="A32" i="13"/>
  <c r="C65" i="12"/>
  <c r="C51" i="12"/>
  <c r="C37" i="12"/>
  <c r="C23" i="12"/>
  <c r="C109" i="12"/>
  <c r="A60" i="13"/>
  <c r="A177" i="13"/>
  <c r="A99" i="13"/>
  <c r="A28" i="13"/>
  <c r="C57" i="12"/>
  <c r="C43" i="12"/>
  <c r="C29" i="12"/>
  <c r="C15" i="12"/>
  <c r="C256" i="12"/>
  <c r="A120" i="13"/>
  <c r="A237" i="13"/>
  <c r="A219" i="13"/>
  <c r="A127" i="13"/>
  <c r="C247" i="12"/>
  <c r="C225" i="12"/>
  <c r="C211" i="12"/>
  <c r="C205" i="12"/>
  <c r="A20" i="13"/>
  <c r="C214" i="12"/>
  <c r="A166" i="13"/>
  <c r="A29" i="13"/>
  <c r="A194" i="13"/>
  <c r="C162" i="12"/>
  <c r="C151" i="12"/>
  <c r="C249" i="12"/>
  <c r="A14" i="13"/>
  <c r="A210" i="13"/>
  <c r="C152" i="12"/>
  <c r="A74" i="13"/>
  <c r="A52" i="13"/>
  <c r="A169" i="13"/>
  <c r="A91" i="13"/>
  <c r="C217" i="12"/>
  <c r="A240" i="13"/>
  <c r="A198" i="13"/>
  <c r="A101" i="13"/>
  <c r="A67" i="13"/>
  <c r="C170" i="12"/>
  <c r="C156" i="12"/>
  <c r="C142" i="12"/>
  <c r="C31" i="12"/>
  <c r="A226" i="13"/>
  <c r="A129" i="13"/>
  <c r="A26" i="13"/>
  <c r="C226" i="12"/>
  <c r="C212" i="12"/>
  <c r="C198" i="12"/>
  <c r="C184" i="12"/>
  <c r="C154" i="12"/>
  <c r="C129" i="12"/>
  <c r="C173" i="12"/>
  <c r="A72" i="13"/>
  <c r="A189" i="13"/>
  <c r="A123" i="13"/>
  <c r="A8" i="13"/>
  <c r="C115" i="12"/>
  <c r="A196" i="13"/>
  <c r="A154" i="13"/>
  <c r="A57" i="13"/>
  <c r="A17" i="13"/>
  <c r="C84" i="12"/>
  <c r="C62" i="12"/>
  <c r="C229" i="12"/>
  <c r="A246" i="13"/>
  <c r="A149" i="13"/>
  <c r="A79" i="13"/>
  <c r="A75" i="13"/>
  <c r="C252" i="12"/>
  <c r="C238" i="12"/>
  <c r="C224" i="12"/>
  <c r="C164" i="12"/>
  <c r="C165" i="12"/>
  <c r="A242" i="13"/>
  <c r="A145" i="13"/>
  <c r="A42" i="13"/>
  <c r="A70" i="13"/>
  <c r="C244" i="12"/>
  <c r="C230" i="12"/>
  <c r="C216" i="12"/>
  <c r="C52" i="12"/>
  <c r="C253" i="12"/>
  <c r="A88" i="13"/>
  <c r="A205" i="13"/>
  <c r="A155" i="13"/>
  <c r="A55" i="13"/>
  <c r="C183" i="12"/>
  <c r="C161" i="12"/>
  <c r="C147" i="12"/>
  <c r="C141" i="12"/>
  <c r="C242" i="12"/>
  <c r="C16" i="12"/>
  <c r="A234" i="13"/>
  <c r="C86" i="12"/>
  <c r="C148" i="12"/>
  <c r="C39" i="12"/>
  <c r="C240" i="12"/>
  <c r="A256" i="13"/>
  <c r="C80" i="12"/>
  <c r="C166" i="12"/>
  <c r="A173" i="13"/>
  <c r="C71" i="12"/>
  <c r="A244" i="13"/>
  <c r="A202" i="13"/>
  <c r="A73" i="13"/>
  <c r="A183" i="13"/>
  <c r="C203" i="12"/>
  <c r="A176" i="13"/>
  <c r="A134" i="13"/>
  <c r="A43" i="13"/>
  <c r="A239" i="13"/>
  <c r="C44" i="12"/>
  <c r="C22" i="12"/>
  <c r="C8" i="12"/>
  <c r="A204" i="13"/>
  <c r="A162" i="13"/>
  <c r="A65" i="13"/>
  <c r="A25" i="13"/>
  <c r="C100" i="12"/>
  <c r="C78" i="12"/>
  <c r="C64" i="12"/>
  <c r="C58" i="12"/>
  <c r="C28" i="12"/>
  <c r="C190" i="12"/>
  <c r="C42" i="12"/>
  <c r="A222" i="13"/>
  <c r="A125" i="13"/>
  <c r="A51" i="13"/>
  <c r="C204" i="12"/>
  <c r="C112" i="12"/>
  <c r="A132" i="13"/>
  <c r="A249" i="13"/>
  <c r="A243" i="13"/>
  <c r="A151" i="13"/>
  <c r="C207" i="12"/>
  <c r="C185" i="12"/>
  <c r="A224" i="13"/>
  <c r="A182" i="13"/>
  <c r="A85" i="13"/>
  <c r="A78" i="13"/>
  <c r="C138" i="12"/>
  <c r="C124" i="12"/>
  <c r="C104" i="12"/>
  <c r="C98" i="12"/>
  <c r="C77" i="12"/>
  <c r="A220" i="13"/>
  <c r="A178" i="13"/>
  <c r="A81" i="13"/>
  <c r="A41" i="13"/>
  <c r="C130" i="12"/>
  <c r="C116" i="12"/>
  <c r="C96" i="12"/>
  <c r="C90" i="12"/>
  <c r="C91" i="12"/>
  <c r="C168" i="12"/>
  <c r="A238" i="13"/>
  <c r="A141" i="13"/>
  <c r="A38" i="13"/>
  <c r="A59" i="13"/>
  <c r="C49" i="12"/>
  <c r="C35" i="12"/>
  <c r="C21" i="12"/>
  <c r="C7" i="12"/>
  <c r="C239" i="12"/>
  <c r="C10" i="12"/>
  <c r="A33" i="13"/>
  <c r="A236" i="13"/>
  <c r="C120" i="12"/>
  <c r="A22" i="13"/>
  <c r="C20" i="12"/>
  <c r="C174" i="12"/>
  <c r="A113" i="13"/>
  <c r="A24" i="13"/>
  <c r="C114" i="12"/>
  <c r="Q134" i="7" l="1"/>
  <c r="R88" i="7"/>
  <c r="Q151" i="7"/>
  <c r="Q88" i="7"/>
  <c r="Q128" i="7"/>
  <c r="Q91" i="7"/>
  <c r="Q147" i="7"/>
  <c r="R7" i="7"/>
  <c r="Q102" i="7"/>
  <c r="R91" i="7"/>
  <c r="R157" i="7"/>
  <c r="Q11" i="7"/>
  <c r="Q148" i="7"/>
  <c r="Q7" i="7"/>
  <c r="R147" i="7"/>
  <c r="R90" i="7"/>
  <c r="Q10" i="7"/>
  <c r="R205" i="7"/>
  <c r="R154" i="7"/>
  <c r="R203" i="7"/>
  <c r="R11" i="7"/>
  <c r="R112" i="7"/>
  <c r="R66" i="7"/>
  <c r="R206" i="7"/>
  <c r="R32" i="7"/>
  <c r="R151" i="7"/>
  <c r="R167" i="7"/>
  <c r="R102" i="7"/>
  <c r="Q154" i="7"/>
  <c r="Q189" i="7"/>
  <c r="R170" i="7"/>
  <c r="Q192" i="7"/>
  <c r="R180" i="7"/>
  <c r="Q20" i="7"/>
  <c r="Q25" i="7"/>
  <c r="R25" i="7"/>
  <c r="R27" i="7"/>
  <c r="Q32" i="7"/>
  <c r="R204" i="7"/>
  <c r="Q206" i="7"/>
  <c r="Q130" i="7"/>
  <c r="R128" i="7"/>
  <c r="Q89" i="7"/>
  <c r="R103" i="7"/>
  <c r="Q64" i="7"/>
  <c r="Q98" i="7"/>
  <c r="R134" i="7"/>
  <c r="Q202" i="7"/>
  <c r="Q155" i="7"/>
  <c r="Q103" i="7"/>
  <c r="Q105" i="7"/>
  <c r="R148" i="7"/>
  <c r="Q27" i="7"/>
  <c r="R19" i="7"/>
  <c r="Q170" i="7"/>
  <c r="R64" i="7"/>
  <c r="R70" i="7"/>
  <c r="R89" i="7"/>
  <c r="Q19" i="7"/>
  <c r="Q203" i="7"/>
  <c r="R129" i="7"/>
  <c r="R106" i="7"/>
  <c r="Q95" i="7"/>
  <c r="R118" i="7"/>
  <c r="Q22" i="7"/>
  <c r="R33" i="7"/>
  <c r="R80" i="7"/>
  <c r="R79" i="7"/>
  <c r="R155" i="7"/>
  <c r="Q205" i="7"/>
  <c r="R202" i="7"/>
  <c r="R21" i="7"/>
  <c r="R20" i="7"/>
  <c r="R8" i="7"/>
  <c r="R142" i="7"/>
  <c r="Q114" i="7"/>
  <c r="Q180" i="7"/>
  <c r="R187" i="7"/>
  <c r="Q78" i="7"/>
  <c r="Q117" i="7"/>
  <c r="R184" i="7"/>
  <c r="R43" i="7"/>
  <c r="Q15" i="7"/>
  <c r="Q37" i="7"/>
  <c r="Q198" i="7"/>
  <c r="Q101" i="7"/>
  <c r="R34" i="7"/>
  <c r="Q13" i="7"/>
  <c r="Q36" i="7"/>
  <c r="R126" i="7"/>
  <c r="R119" i="7"/>
  <c r="Q135" i="7"/>
  <c r="R158" i="7"/>
  <c r="Q90" i="7"/>
  <c r="Q204" i="7"/>
  <c r="R150" i="7"/>
  <c r="R162" i="7"/>
  <c r="R110" i="7"/>
  <c r="Q133" i="7"/>
  <c r="Q12" i="7"/>
  <c r="Q171" i="7"/>
  <c r="R153" i="7"/>
  <c r="Q68" i="7"/>
  <c r="Q106" i="7"/>
  <c r="Q80" i="7"/>
  <c r="Q150" i="7"/>
  <c r="Q21" i="7"/>
  <c r="Q187" i="7"/>
  <c r="R105" i="7"/>
  <c r="Q165" i="7"/>
  <c r="Q115" i="7"/>
  <c r="R36" i="7"/>
  <c r="R159" i="7"/>
  <c r="Q167" i="7"/>
  <c r="Q29" i="7"/>
  <c r="Q86" i="7"/>
  <c r="Q118" i="7"/>
  <c r="Q70" i="7"/>
  <c r="Q153" i="7"/>
  <c r="Q33" i="7"/>
  <c r="Q158" i="7"/>
  <c r="Q34" i="7"/>
  <c r="Q56" i="7"/>
  <c r="Q79" i="7"/>
  <c r="Q169" i="7"/>
  <c r="R12" i="7"/>
  <c r="R149" i="7"/>
  <c r="Q66" i="7"/>
  <c r="Q168" i="7"/>
  <c r="R127" i="7"/>
  <c r="R72" i="7"/>
  <c r="R16" i="7"/>
  <c r="R179" i="7"/>
  <c r="Q39" i="7"/>
  <c r="R62" i="7"/>
  <c r="R96" i="7"/>
  <c r="R73" i="7"/>
  <c r="R143" i="7"/>
  <c r="Q28" i="7"/>
  <c r="Q120" i="7"/>
  <c r="Q17" i="7"/>
  <c r="R136" i="7"/>
  <c r="R181" i="7"/>
  <c r="Q26" i="7"/>
  <c r="R152" i="7"/>
  <c r="R85" i="7"/>
  <c r="Q137" i="7"/>
  <c r="R81" i="7"/>
  <c r="R190" i="7"/>
  <c r="Q18" i="7"/>
  <c r="R104" i="7"/>
  <c r="Q157" i="7"/>
  <c r="Q92" i="7"/>
  <c r="Q127" i="7"/>
  <c r="R78" i="7"/>
  <c r="Q126" i="7"/>
  <c r="Q119" i="7"/>
  <c r="R137" i="7"/>
  <c r="Q57" i="7"/>
  <c r="R120" i="7"/>
  <c r="R61" i="7"/>
  <c r="Q143" i="7"/>
  <c r="R138" i="7"/>
  <c r="Q149" i="7"/>
  <c r="R13" i="7"/>
  <c r="Q62" i="7"/>
  <c r="R171" i="7"/>
  <c r="Q60" i="7"/>
  <c r="Q160" i="7"/>
  <c r="R169" i="7"/>
  <c r="R26" i="7"/>
  <c r="Q81" i="7"/>
  <c r="Q152" i="7"/>
  <c r="Q159" i="7"/>
  <c r="R10" i="7"/>
  <c r="R101" i="7"/>
  <c r="R65" i="7"/>
  <c r="Q144" i="7"/>
  <c r="R168" i="7"/>
  <c r="Q176" i="7"/>
  <c r="Q104" i="7"/>
  <c r="R115" i="7"/>
  <c r="R87" i="7"/>
  <c r="R117" i="7"/>
  <c r="R201" i="7"/>
  <c r="R161" i="7"/>
  <c r="Q73" i="7"/>
  <c r="R18" i="7"/>
  <c r="R9" i="7"/>
  <c r="R144" i="7"/>
  <c r="Q138" i="7"/>
  <c r="R57" i="7"/>
  <c r="R17" i="7"/>
  <c r="Q71" i="7"/>
  <c r="R100" i="7"/>
  <c r="R29" i="7"/>
  <c r="R77" i="7"/>
  <c r="R41" i="7"/>
  <c r="Q67" i="7"/>
  <c r="Q129" i="7"/>
  <c r="Q136" i="7"/>
  <c r="Q110" i="7"/>
  <c r="Q183" i="7"/>
  <c r="Q190" i="7"/>
  <c r="Q8" i="7"/>
  <c r="R185" i="7"/>
  <c r="Q45" i="7"/>
  <c r="R195" i="7"/>
  <c r="Q74" i="7"/>
  <c r="R186" i="7"/>
  <c r="Q40" i="7"/>
  <c r="Q184" i="7"/>
  <c r="R15" i="7"/>
  <c r="R75" i="7"/>
  <c r="Q14" i="7"/>
  <c r="R156" i="7"/>
  <c r="R50" i="7"/>
  <c r="R133" i="7"/>
  <c r="Q112" i="7"/>
  <c r="Q83" i="7"/>
  <c r="Q93" i="7"/>
  <c r="Q59" i="7"/>
  <c r="Q30" i="7"/>
  <c r="Q199" i="7"/>
  <c r="Q178" i="7"/>
  <c r="R30" i="7"/>
  <c r="Q177" i="7"/>
  <c r="R28" i="7"/>
  <c r="R94" i="7"/>
  <c r="Q76" i="7"/>
  <c r="Q200" i="7"/>
  <c r="R135" i="7"/>
  <c r="R22" i="7"/>
  <c r="Q161" i="7"/>
  <c r="Q49" i="7"/>
  <c r="Q96" i="7"/>
  <c r="Q69" i="7"/>
  <c r="R125" i="7"/>
  <c r="Q146" i="7"/>
  <c r="R108" i="7"/>
  <c r="Q188" i="7"/>
  <c r="Q97" i="7"/>
  <c r="Q181" i="7"/>
  <c r="R95" i="7"/>
  <c r="R98" i="7"/>
  <c r="R182" i="7"/>
  <c r="R37" i="7"/>
  <c r="R130" i="7"/>
  <c r="Q38" i="7"/>
  <c r="R82" i="7"/>
  <c r="Q113" i="7"/>
  <c r="Q55" i="7"/>
  <c r="Q162" i="7"/>
  <c r="Q116" i="7"/>
  <c r="Q196" i="7"/>
  <c r="Q164" i="7"/>
  <c r="Q9" i="7"/>
  <c r="Q63" i="7"/>
  <c r="R139" i="7"/>
  <c r="R54" i="7"/>
  <c r="R198" i="7"/>
  <c r="Q201" i="7"/>
  <c r="Q48" i="7"/>
  <c r="Q142" i="7"/>
  <c r="Q85" i="7"/>
  <c r="R92" i="7"/>
  <c r="R114" i="7"/>
  <c r="Q84" i="7"/>
  <c r="R175" i="7"/>
  <c r="Q122" i="7"/>
  <c r="R51" i="7"/>
  <c r="R97" i="7"/>
  <c r="Q47" i="7"/>
  <c r="R55" i="7"/>
  <c r="Q166" i="7"/>
  <c r="Q41" i="7"/>
  <c r="R14" i="7"/>
  <c r="Q156" i="7"/>
  <c r="R160" i="7"/>
  <c r="R192" i="7"/>
  <c r="R23" i="7"/>
  <c r="Q31" i="7"/>
  <c r="Q141" i="7"/>
  <c r="R164" i="7"/>
  <c r="Q99" i="7"/>
  <c r="Q53" i="7"/>
  <c r="R199" i="7"/>
  <c r="R178" i="7"/>
  <c r="Q193" i="7"/>
  <c r="Q124" i="7"/>
  <c r="Q163" i="7"/>
  <c r="Q51" i="7"/>
  <c r="R58" i="7"/>
  <c r="Q109" i="7"/>
  <c r="R44" i="7"/>
  <c r="R140" i="7"/>
  <c r="R59" i="7"/>
  <c r="R131" i="7"/>
  <c r="R174" i="7"/>
  <c r="R76" i="7"/>
  <c r="Q65" i="7"/>
  <c r="R83" i="7"/>
  <c r="R122" i="7"/>
  <c r="R35" i="7"/>
  <c r="R146" i="7"/>
  <c r="R42" i="7"/>
  <c r="Q132" i="7"/>
  <c r="R71" i="7"/>
  <c r="R200" i="7"/>
  <c r="Q186" i="7"/>
  <c r="R86" i="7"/>
  <c r="Q108" i="7"/>
  <c r="Q195" i="7"/>
  <c r="R189" i="7"/>
  <c r="Q23" i="7"/>
  <c r="Q54" i="7"/>
  <c r="Q16" i="7"/>
  <c r="R188" i="7"/>
  <c r="Q75" i="7"/>
  <c r="R194" i="7"/>
  <c r="R173" i="7"/>
  <c r="R121" i="7"/>
  <c r="Q50" i="7"/>
  <c r="R63" i="7"/>
  <c r="Q182" i="7"/>
  <c r="R38" i="7"/>
  <c r="Q94" i="7"/>
  <c r="R47" i="7"/>
  <c r="R74" i="7"/>
  <c r="R93" i="7"/>
  <c r="R84" i="7"/>
  <c r="Q46" i="7"/>
  <c r="Q172" i="7"/>
  <c r="R196" i="7"/>
  <c r="R49" i="7"/>
  <c r="Q87" i="7"/>
  <c r="R40" i="7"/>
  <c r="R141" i="7"/>
  <c r="Q175" i="7"/>
  <c r="R39" i="7"/>
  <c r="Q77" i="7"/>
  <c r="Q24" i="7"/>
  <c r="Q107" i="7"/>
  <c r="Q145" i="7"/>
  <c r="R123" i="7"/>
  <c r="Q197" i="7"/>
  <c r="Q100" i="7"/>
  <c r="R176" i="7"/>
  <c r="Q82" i="7"/>
  <c r="R48" i="7"/>
  <c r="R67" i="7"/>
  <c r="Q191" i="7"/>
  <c r="R193" i="7"/>
  <c r="R111" i="7"/>
  <c r="R52" i="7"/>
  <c r="R46" i="7"/>
  <c r="Q123" i="7"/>
  <c r="R166" i="7"/>
  <c r="Q125" i="7"/>
  <c r="R107" i="7"/>
  <c r="R109" i="7"/>
  <c r="R163" i="7"/>
  <c r="Q35" i="7"/>
  <c r="R69" i="7"/>
  <c r="Q43" i="7"/>
  <c r="R165" i="7"/>
  <c r="Q61" i="7"/>
  <c r="R60" i="7"/>
  <c r="Q139" i="7"/>
  <c r="R145" i="7"/>
  <c r="R172" i="7"/>
  <c r="Q42" i="7"/>
  <c r="Q121" i="7"/>
  <c r="Q72" i="7"/>
  <c r="Q174" i="7"/>
  <c r="Q131" i="7"/>
  <c r="R99" i="7"/>
  <c r="R45" i="7"/>
  <c r="R68" i="7"/>
  <c r="Q111" i="7"/>
  <c r="Q194" i="7"/>
  <c r="R177" i="7"/>
  <c r="Q179" i="7"/>
  <c r="R31" i="7"/>
  <c r="Q44" i="7"/>
  <c r="R24" i="7"/>
  <c r="Q52" i="7"/>
  <c r="Q140" i="7"/>
  <c r="Q58" i="7"/>
  <c r="R56" i="7"/>
  <c r="R53" i="7"/>
  <c r="Q173" i="7"/>
  <c r="R116" i="7"/>
  <c r="R124" i="7"/>
  <c r="R113" i="7"/>
  <c r="R197" i="7"/>
  <c r="Q185" i="7"/>
  <c r="R183" i="7"/>
  <c r="R191" i="7"/>
  <c r="R132" i="7"/>
  <c r="A145" i="10"/>
  <c r="G145" i="10"/>
  <c r="G150" i="10"/>
  <c r="A150" i="10"/>
  <c r="A100" i="10"/>
  <c r="G100" i="10"/>
  <c r="A163" i="10"/>
  <c r="G163" i="10"/>
  <c r="A92" i="10"/>
  <c r="G92" i="10"/>
  <c r="A72" i="10"/>
  <c r="G72" i="10"/>
  <c r="G151" i="10"/>
  <c r="A151" i="10"/>
  <c r="A78" i="10"/>
  <c r="G78" i="10"/>
  <c r="G143" i="10"/>
  <c r="A143" i="10"/>
  <c r="A83" i="10"/>
  <c r="G83" i="10"/>
  <c r="G84" i="10"/>
  <c r="A84" i="10"/>
  <c r="G199" i="10"/>
  <c r="A199" i="10"/>
  <c r="A66" i="10"/>
  <c r="G66" i="10"/>
  <c r="A59" i="10"/>
  <c r="G59" i="10"/>
  <c r="G191" i="10"/>
  <c r="A191" i="10"/>
  <c r="A58" i="10"/>
  <c r="G58" i="10"/>
  <c r="A79" i="10"/>
  <c r="G79" i="10"/>
  <c r="A132" i="10"/>
  <c r="G132" i="10"/>
  <c r="A118" i="10"/>
  <c r="G118" i="10"/>
  <c r="A177" i="10"/>
  <c r="G177" i="10"/>
  <c r="A114" i="10"/>
  <c r="G114" i="10"/>
  <c r="A124" i="10"/>
  <c r="G124" i="10"/>
  <c r="A110" i="10"/>
  <c r="G110" i="10"/>
  <c r="A169" i="10"/>
  <c r="G169" i="10"/>
  <c r="G106" i="10"/>
  <c r="A106" i="10"/>
  <c r="G167" i="10"/>
  <c r="A167" i="10"/>
  <c r="G97" i="10"/>
  <c r="A97" i="10"/>
  <c r="A80" i="10"/>
  <c r="G80" i="10"/>
  <c r="G144" i="10"/>
  <c r="A144" i="10"/>
  <c r="A115" i="10"/>
  <c r="G115" i="10"/>
  <c r="G206" i="10"/>
  <c r="A206" i="10"/>
  <c r="A136" i="10"/>
  <c r="G136" i="10"/>
  <c r="G202" i="10"/>
  <c r="A202" i="10"/>
  <c r="G85" i="10"/>
  <c r="A85" i="10"/>
  <c r="A3" i="10"/>
  <c r="H14" i="8"/>
  <c r="G205" i="10"/>
  <c r="A205" i="10"/>
  <c r="A192" i="10"/>
  <c r="G192" i="10"/>
  <c r="A131" i="10"/>
  <c r="G131" i="10"/>
  <c r="G76" i="10"/>
  <c r="A76" i="10"/>
  <c r="G197" i="10"/>
  <c r="A197" i="10"/>
  <c r="A62" i="10"/>
  <c r="G62" i="10"/>
  <c r="A184" i="10"/>
  <c r="G184" i="10"/>
  <c r="G68" i="10"/>
  <c r="A68" i="10"/>
  <c r="G60" i="10"/>
  <c r="A60" i="10"/>
  <c r="A160" i="10"/>
  <c r="G160" i="10"/>
  <c r="G165" i="10"/>
  <c r="A165" i="10"/>
  <c r="A95" i="10"/>
  <c r="G95" i="10"/>
  <c r="A203" i="10"/>
  <c r="G203" i="10"/>
  <c r="G179" i="10"/>
  <c r="A179" i="10"/>
  <c r="A86" i="10"/>
  <c r="G86" i="10"/>
  <c r="G146" i="10"/>
  <c r="A146" i="10"/>
  <c r="A164" i="10"/>
  <c r="G164" i="10"/>
  <c r="A93" i="10"/>
  <c r="G93" i="10"/>
  <c r="A81" i="10"/>
  <c r="G81" i="10"/>
  <c r="G69" i="10"/>
  <c r="A69" i="10"/>
  <c r="A156" i="10"/>
  <c r="G156" i="10"/>
  <c r="A201" i="10"/>
  <c r="G201" i="10"/>
  <c r="A198" i="10"/>
  <c r="G198" i="10"/>
  <c r="A70" i="10"/>
  <c r="G70" i="10"/>
  <c r="A204" i="10"/>
  <c r="G204" i="10"/>
  <c r="G190" i="10"/>
  <c r="A190" i="10"/>
  <c r="A189" i="10"/>
  <c r="G189" i="10"/>
  <c r="G119" i="10"/>
  <c r="A119" i="10"/>
  <c r="A181" i="10"/>
  <c r="G181" i="10"/>
  <c r="G111" i="10"/>
  <c r="A111" i="10"/>
  <c r="A180" i="10"/>
  <c r="G180" i="10"/>
  <c r="A109" i="10"/>
  <c r="G109" i="10"/>
  <c r="G158" i="10"/>
  <c r="A158" i="10"/>
  <c r="G88" i="10"/>
  <c r="A88" i="10"/>
  <c r="G154" i="10"/>
  <c r="A154" i="10"/>
  <c r="A74" i="10"/>
  <c r="G74" i="10"/>
  <c r="A99" i="10"/>
  <c r="G99" i="10"/>
  <c r="A65" i="10"/>
  <c r="G65" i="10"/>
  <c r="G130" i="10"/>
  <c r="A130" i="10"/>
  <c r="A57" i="10"/>
  <c r="G57" i="10"/>
  <c r="G122" i="10"/>
  <c r="A122" i="10"/>
  <c r="A196" i="10"/>
  <c r="G196" i="10"/>
  <c r="G182" i="10"/>
  <c r="A182" i="10"/>
  <c r="G112" i="10"/>
  <c r="A112" i="10"/>
  <c r="G178" i="10"/>
  <c r="A178" i="10"/>
  <c r="A188" i="10"/>
  <c r="G188" i="10"/>
  <c r="A174" i="10"/>
  <c r="G174" i="10"/>
  <c r="G104" i="10"/>
  <c r="A104" i="10"/>
  <c r="G170" i="10"/>
  <c r="A170" i="10"/>
  <c r="A102" i="10"/>
  <c r="G102" i="10"/>
  <c r="A161" i="10"/>
  <c r="G161" i="10"/>
  <c r="G98" i="10"/>
  <c r="A98" i="10"/>
  <c r="A108" i="10"/>
  <c r="G108" i="10"/>
  <c r="A107" i="10"/>
  <c r="G107" i="10"/>
  <c r="A200" i="10"/>
  <c r="G200" i="10"/>
  <c r="A195" i="10"/>
  <c r="G195" i="10"/>
  <c r="A64" i="10"/>
  <c r="G64" i="10"/>
  <c r="A129" i="10"/>
  <c r="G129" i="10"/>
  <c r="A56" i="10"/>
  <c r="G56" i="10"/>
  <c r="A121" i="10"/>
  <c r="G121" i="10"/>
  <c r="A71" i="10"/>
  <c r="G71" i="10"/>
  <c r="A91" i="10"/>
  <c r="G91" i="10"/>
  <c r="G159" i="10"/>
  <c r="A159" i="10"/>
  <c r="G89" i="10"/>
  <c r="A89" i="10"/>
  <c r="A171" i="10"/>
  <c r="G171" i="10"/>
  <c r="A157" i="10"/>
  <c r="G157" i="10"/>
  <c r="G87" i="10"/>
  <c r="A87" i="10"/>
  <c r="A82" i="10"/>
  <c r="G82" i="10"/>
  <c r="A139" i="10"/>
  <c r="G139" i="10"/>
  <c r="A149" i="10"/>
  <c r="G149" i="10"/>
  <c r="A63" i="10"/>
  <c r="G63" i="10"/>
  <c r="A55" i="10"/>
  <c r="G55" i="10"/>
  <c r="G135" i="10"/>
  <c r="A135" i="10"/>
  <c r="G77" i="10"/>
  <c r="A77" i="10"/>
  <c r="G127" i="10"/>
  <c r="A127" i="10"/>
  <c r="G183" i="10"/>
  <c r="A183" i="10"/>
  <c r="A113" i="10"/>
  <c r="G113" i="10"/>
  <c r="G175" i="10"/>
  <c r="A175" i="10"/>
  <c r="G105" i="10"/>
  <c r="A105" i="10"/>
  <c r="G173" i="10"/>
  <c r="A173" i="10"/>
  <c r="A103" i="10"/>
  <c r="G103" i="10"/>
  <c r="A123" i="10"/>
  <c r="G123" i="10"/>
  <c r="A152" i="10"/>
  <c r="G152" i="10"/>
  <c r="A142" i="10"/>
  <c r="G142" i="10"/>
  <c r="A73" i="10"/>
  <c r="G73" i="10"/>
  <c r="G138" i="10"/>
  <c r="A138" i="10"/>
  <c r="S18" i="8"/>
  <c r="R18" i="8"/>
  <c r="I18" i="8" s="1"/>
  <c r="H18" i="8" s="1"/>
  <c r="G141" i="10"/>
  <c r="A141" i="10"/>
  <c r="A128" i="10"/>
  <c r="G128" i="10"/>
  <c r="G194" i="10"/>
  <c r="A194" i="10"/>
  <c r="G133" i="10"/>
  <c r="A133" i="10"/>
  <c r="G120" i="10"/>
  <c r="A120" i="10"/>
  <c r="G186" i="10"/>
  <c r="A186" i="10"/>
  <c r="G176" i="10"/>
  <c r="A176" i="10"/>
  <c r="A168" i="10"/>
  <c r="G168" i="10"/>
  <c r="A166" i="10"/>
  <c r="G166" i="10"/>
  <c r="G96" i="10"/>
  <c r="A96" i="10"/>
  <c r="G162" i="10"/>
  <c r="A162" i="10"/>
  <c r="G147" i="10"/>
  <c r="A147" i="10"/>
  <c r="A172" i="10"/>
  <c r="G172" i="10"/>
  <c r="A101" i="10"/>
  <c r="G101" i="10"/>
  <c r="A75" i="10"/>
  <c r="G75" i="10"/>
  <c r="A67" i="10"/>
  <c r="G67" i="10"/>
  <c r="R15" i="8"/>
  <c r="I15" i="8" s="1"/>
  <c r="H15" i="8" s="1"/>
  <c r="G61" i="10"/>
  <c r="A61" i="10"/>
  <c r="A137" i="10"/>
  <c r="G137" i="10"/>
  <c r="A148" i="10"/>
  <c r="G148" i="10"/>
  <c r="A134" i="10"/>
  <c r="G134" i="10"/>
  <c r="A193" i="10"/>
  <c r="G193" i="10"/>
  <c r="A140" i="10"/>
  <c r="G140" i="10"/>
  <c r="G126" i="10"/>
  <c r="A126" i="10"/>
  <c r="A185" i="10"/>
  <c r="G185" i="10"/>
  <c r="A155" i="10"/>
  <c r="G155" i="10"/>
  <c r="A125" i="10"/>
  <c r="G125" i="10"/>
  <c r="A117" i="10"/>
  <c r="G117" i="10"/>
  <c r="A187" i="10"/>
  <c r="G187" i="10"/>
  <c r="G116" i="10"/>
  <c r="A116" i="10"/>
  <c r="A94" i="10"/>
  <c r="G94" i="10"/>
  <c r="A153" i="10"/>
  <c r="G153" i="10"/>
  <c r="G90" i="10"/>
  <c r="A90" i="10"/>
  <c r="A24" i="5"/>
  <c r="A81" i="5"/>
  <c r="A125" i="5"/>
  <c r="A183" i="5"/>
  <c r="A70" i="5"/>
  <c r="A154" i="5"/>
  <c r="A67" i="5"/>
  <c r="A194" i="5"/>
  <c r="A177" i="5"/>
  <c r="A186" i="5"/>
  <c r="A30" i="5"/>
  <c r="A191" i="5"/>
  <c r="A171" i="5"/>
  <c r="A193" i="5"/>
  <c r="A31" i="5"/>
  <c r="A128" i="5"/>
  <c r="A103" i="5"/>
  <c r="A148" i="5"/>
  <c r="A199" i="5"/>
  <c r="A115" i="5"/>
  <c r="A140" i="5"/>
  <c r="A56" i="5"/>
  <c r="A9" i="5"/>
  <c r="A83" i="5"/>
  <c r="A172" i="5"/>
  <c r="A113" i="5"/>
  <c r="A178" i="5"/>
  <c r="A25" i="5"/>
  <c r="A73" i="5"/>
  <c r="A42" i="5"/>
  <c r="A196" i="5"/>
  <c r="A101" i="5"/>
  <c r="A29" i="5"/>
  <c r="A60" i="5"/>
  <c r="A40" i="5"/>
  <c r="A133" i="5"/>
  <c r="A19" i="5"/>
  <c r="A96" i="5"/>
  <c r="A76" i="5"/>
  <c r="A97" i="5"/>
  <c r="A82" i="5"/>
  <c r="A195" i="5"/>
  <c r="A117" i="5"/>
  <c r="A23" i="5"/>
  <c r="A185" i="5"/>
  <c r="A111" i="5"/>
  <c r="A10" i="5"/>
  <c r="A49" i="5"/>
  <c r="A179" i="5"/>
  <c r="A175" i="5"/>
  <c r="A22" i="5"/>
  <c r="A78" i="5"/>
  <c r="A65" i="5"/>
  <c r="A202" i="5"/>
  <c r="A145" i="5"/>
  <c r="A8" i="5"/>
  <c r="A198" i="5"/>
  <c r="A166" i="5"/>
  <c r="A32" i="5"/>
  <c r="A187" i="5"/>
  <c r="A63" i="5"/>
  <c r="A110" i="5"/>
  <c r="A18" i="5"/>
  <c r="A16" i="5"/>
  <c r="A94" i="5"/>
  <c r="A86" i="5"/>
  <c r="A108" i="5"/>
  <c r="A157" i="5"/>
  <c r="A114" i="5"/>
  <c r="A68" i="5"/>
  <c r="A203" i="5"/>
  <c r="A164" i="5"/>
  <c r="A146" i="5"/>
  <c r="A100" i="5"/>
  <c r="A11" i="5"/>
  <c r="A33" i="5"/>
  <c r="A85" i="5"/>
  <c r="A162" i="5"/>
  <c r="A173" i="5"/>
  <c r="A75" i="5"/>
  <c r="A123" i="5"/>
  <c r="A91" i="5"/>
  <c r="A20" i="5"/>
  <c r="A107" i="5"/>
  <c r="A104" i="5"/>
  <c r="A201" i="5"/>
  <c r="A152" i="5"/>
  <c r="A121" i="5"/>
  <c r="A58" i="5"/>
  <c r="A142" i="5"/>
  <c r="A153" i="5"/>
  <c r="A45" i="5"/>
  <c r="A105" i="5"/>
  <c r="A156" i="5"/>
  <c r="A61" i="5"/>
  <c r="A112" i="5"/>
  <c r="A62" i="5"/>
  <c r="A188" i="5"/>
  <c r="A21" i="5"/>
  <c r="A102" i="5"/>
  <c r="A59" i="5"/>
  <c r="A182" i="5"/>
  <c r="A204" i="5"/>
  <c r="A55" i="5"/>
  <c r="A79" i="5"/>
  <c r="A189" i="5"/>
  <c r="A169" i="5"/>
  <c r="A127" i="5"/>
  <c r="A181" i="5"/>
  <c r="A12" i="5"/>
  <c r="A84" i="5"/>
  <c r="A66" i="5"/>
  <c r="A90" i="5"/>
  <c r="A165" i="5"/>
  <c r="A184" i="5"/>
  <c r="A159" i="5"/>
  <c r="A139" i="5"/>
  <c r="A34" i="5"/>
  <c r="A27" i="5"/>
  <c r="A158" i="5"/>
  <c r="A54" i="5"/>
  <c r="A137" i="5"/>
  <c r="A13" i="5"/>
  <c r="A93" i="5"/>
  <c r="A144" i="5"/>
  <c r="A38" i="5"/>
  <c r="A151" i="5"/>
  <c r="A43" i="5"/>
  <c r="A155" i="5"/>
  <c r="A149" i="5"/>
  <c r="A72" i="5"/>
  <c r="A52" i="5"/>
  <c r="A120" i="5"/>
  <c r="A64" i="5"/>
  <c r="A47" i="5"/>
  <c r="A122" i="5"/>
  <c r="A163" i="5"/>
  <c r="A136" i="5"/>
  <c r="A48" i="5"/>
  <c r="A135" i="5"/>
  <c r="A35" i="5"/>
  <c r="A197" i="5"/>
  <c r="A37" i="5"/>
  <c r="A118" i="5"/>
  <c r="A200" i="5"/>
  <c r="A15" i="5"/>
  <c r="A98" i="5"/>
  <c r="A53" i="5"/>
  <c r="A190" i="5"/>
  <c r="A50" i="5"/>
  <c r="A141" i="5"/>
  <c r="A132" i="5"/>
  <c r="A134" i="5"/>
  <c r="A205" i="5"/>
  <c r="A17" i="5"/>
  <c r="A26" i="5"/>
  <c r="A74" i="5"/>
  <c r="A28" i="5"/>
  <c r="A46" i="5"/>
  <c r="A161" i="5"/>
  <c r="A69" i="5"/>
  <c r="A92" i="5"/>
  <c r="A95" i="5"/>
  <c r="A147" i="5"/>
  <c r="A124" i="5"/>
  <c r="A126" i="5"/>
  <c r="A80" i="5"/>
  <c r="A77" i="5"/>
  <c r="A160" i="5"/>
  <c r="A167" i="5"/>
  <c r="A138" i="5"/>
  <c r="A109" i="5"/>
  <c r="A150" i="5"/>
  <c r="A39" i="5"/>
  <c r="A87" i="5"/>
  <c r="A41" i="5"/>
  <c r="A89" i="5"/>
  <c r="A106" i="5"/>
  <c r="A170" i="5"/>
  <c r="A51" i="5"/>
  <c r="A44" i="5"/>
  <c r="A174" i="5"/>
  <c r="A176" i="5"/>
  <c r="A119" i="5"/>
  <c r="A36" i="5"/>
  <c r="A88" i="5"/>
  <c r="A71" i="5"/>
  <c r="A7" i="5"/>
  <c r="A57" i="5"/>
  <c r="A131" i="5"/>
  <c r="A180" i="5"/>
  <c r="A129" i="5"/>
  <c r="A116" i="5"/>
  <c r="A206" i="5"/>
  <c r="A14" i="5"/>
  <c r="A143" i="5"/>
  <c r="A192" i="5"/>
  <c r="A99" i="5"/>
  <c r="B219" i="13"/>
  <c r="B256" i="13"/>
  <c r="B60" i="13"/>
  <c r="B39" i="13"/>
  <c r="B181" i="13"/>
  <c r="B22" i="13"/>
  <c r="B255" i="13"/>
  <c r="B70" i="13"/>
  <c r="B166" i="13"/>
  <c r="B139" i="13"/>
  <c r="B176" i="13"/>
  <c r="B254" i="13"/>
  <c r="B101" i="13"/>
  <c r="B77" i="13"/>
  <c r="B67" i="13"/>
  <c r="B55" i="13"/>
  <c r="B94" i="13"/>
  <c r="B169" i="13"/>
  <c r="B10" i="13"/>
  <c r="B231" i="13"/>
  <c r="B54" i="13"/>
  <c r="B140" i="13"/>
  <c r="B225" i="13"/>
  <c r="B47" i="13"/>
  <c r="B72" i="13"/>
  <c r="B158" i="13"/>
  <c r="B45" i="13"/>
  <c r="B227" i="13"/>
  <c r="B46" i="13"/>
  <c r="B76" i="13"/>
  <c r="B43" i="13"/>
  <c r="A168" i="5"/>
  <c r="B155" i="13"/>
  <c r="B192" i="13"/>
  <c r="B12" i="13"/>
  <c r="B7" i="13"/>
  <c r="B149" i="13"/>
  <c r="B218" i="13"/>
  <c r="B191" i="13"/>
  <c r="B236" i="13"/>
  <c r="B241" i="13"/>
  <c r="B69" i="13"/>
  <c r="B112" i="13"/>
  <c r="B190" i="13"/>
  <c r="B78" i="13"/>
  <c r="B195" i="13"/>
  <c r="B232" i="13"/>
  <c r="B32" i="13"/>
  <c r="B27" i="13"/>
  <c r="B137" i="13"/>
  <c r="B194" i="13"/>
  <c r="B167" i="13"/>
  <c r="B212" i="13"/>
  <c r="B197" i="13"/>
  <c r="B193" i="13"/>
  <c r="B34" i="13"/>
  <c r="B17" i="13"/>
  <c r="B88" i="13"/>
  <c r="B64" i="13"/>
  <c r="B163" i="13"/>
  <c r="B200" i="13"/>
  <c r="B16" i="13"/>
  <c r="B11" i="13"/>
  <c r="A130" i="5"/>
  <c r="B249" i="13"/>
  <c r="B80" i="13"/>
  <c r="B128" i="13"/>
  <c r="B206" i="13"/>
  <c r="B133" i="13"/>
  <c r="B117" i="13"/>
  <c r="B154" i="13"/>
  <c r="B127" i="13"/>
  <c r="B172" i="13"/>
  <c r="B209" i="13"/>
  <c r="B68" i="13"/>
  <c r="B33" i="13"/>
  <c r="B126" i="13"/>
  <c r="B49" i="13"/>
  <c r="B131" i="13"/>
  <c r="B168" i="13"/>
  <c r="B246" i="13"/>
  <c r="B165" i="13"/>
  <c r="B105" i="13"/>
  <c r="B130" i="13"/>
  <c r="B103" i="13"/>
  <c r="B148" i="13"/>
  <c r="B179" i="13"/>
  <c r="B161" i="13"/>
  <c r="B242" i="13"/>
  <c r="B215" i="13"/>
  <c r="B44" i="13"/>
  <c r="B253" i="13"/>
  <c r="B99" i="13"/>
  <c r="B136" i="13"/>
  <c r="B214" i="13"/>
  <c r="B53" i="13"/>
  <c r="B217" i="13"/>
  <c r="B86" i="13"/>
  <c r="B41" i="13"/>
  <c r="B142" i="13"/>
  <c r="B216" i="13"/>
  <c r="B85" i="13"/>
  <c r="B91" i="13"/>
  <c r="B66" i="13"/>
  <c r="B108" i="13"/>
  <c r="B177" i="13"/>
  <c r="B18" i="13"/>
  <c r="B247" i="13"/>
  <c r="B65" i="13"/>
  <c r="B237" i="13"/>
  <c r="B63" i="13"/>
  <c r="B104" i="13"/>
  <c r="B182" i="13"/>
  <c r="B250" i="13"/>
  <c r="B251" i="13"/>
  <c r="B62" i="13"/>
  <c r="B50" i="13"/>
  <c r="B87" i="13"/>
  <c r="B38" i="13"/>
  <c r="B129" i="13"/>
  <c r="B178" i="13"/>
  <c r="B151" i="13"/>
  <c r="B196" i="13"/>
  <c r="B221" i="13"/>
  <c r="B92" i="13"/>
  <c r="B56" i="13"/>
  <c r="B150" i="13"/>
  <c r="B21" i="13"/>
  <c r="B82" i="13"/>
  <c r="B188" i="13"/>
  <c r="B185" i="13"/>
  <c r="B26" i="13"/>
  <c r="B9" i="13"/>
  <c r="B75" i="13"/>
  <c r="B24" i="13"/>
  <c r="B211" i="13"/>
  <c r="B248" i="13"/>
  <c r="B40" i="13"/>
  <c r="B35" i="13"/>
  <c r="B145" i="13"/>
  <c r="B210" i="13"/>
  <c r="B183" i="13"/>
  <c r="B228" i="13"/>
  <c r="B205" i="13"/>
  <c r="B52" i="13"/>
  <c r="B29" i="13"/>
  <c r="B118" i="13"/>
  <c r="B152" i="13"/>
  <c r="B187" i="13"/>
  <c r="B224" i="13"/>
  <c r="B28" i="13"/>
  <c r="B23" i="13"/>
  <c r="B57" i="13"/>
  <c r="B97" i="13"/>
  <c r="B114" i="13"/>
  <c r="B90" i="13"/>
  <c r="B132" i="13"/>
  <c r="B189" i="13"/>
  <c r="B30" i="13"/>
  <c r="B13" i="13"/>
  <c r="B102" i="13"/>
  <c r="B153" i="13"/>
  <c r="B226" i="13"/>
  <c r="B199" i="13"/>
  <c r="B244" i="13"/>
  <c r="B19" i="13"/>
  <c r="B147" i="13"/>
  <c r="B184" i="13"/>
  <c r="B8" i="13"/>
  <c r="B243" i="13"/>
  <c r="B113" i="13"/>
  <c r="B146" i="13"/>
  <c r="B119" i="13"/>
  <c r="B164" i="13"/>
  <c r="B173" i="13"/>
  <c r="B14" i="13"/>
  <c r="B239" i="13"/>
  <c r="B59" i="13"/>
  <c r="B230" i="13"/>
  <c r="B123" i="13"/>
  <c r="B160" i="13"/>
  <c r="B238" i="13"/>
  <c r="B229" i="13"/>
  <c r="B159" i="13"/>
  <c r="B235" i="13"/>
  <c r="B51" i="13"/>
  <c r="B95" i="13"/>
  <c r="B48" i="13"/>
  <c r="B157" i="13"/>
  <c r="B234" i="13"/>
  <c r="B207" i="13"/>
  <c r="B252" i="13"/>
  <c r="B121" i="13"/>
  <c r="B162" i="13"/>
  <c r="B135" i="13"/>
  <c r="B180" i="13"/>
  <c r="B245" i="13"/>
  <c r="B74" i="13"/>
  <c r="B120" i="13"/>
  <c r="B198" i="13"/>
  <c r="B186" i="13"/>
  <c r="B81" i="13"/>
  <c r="B73" i="13"/>
  <c r="B61" i="13"/>
  <c r="B100" i="13"/>
  <c r="B141" i="13"/>
  <c r="B202" i="13"/>
  <c r="B175" i="13"/>
  <c r="B220" i="13"/>
  <c r="B233" i="13"/>
  <c r="B58" i="13"/>
  <c r="B84" i="13"/>
  <c r="B174" i="13"/>
  <c r="B122" i="13"/>
  <c r="B204" i="13"/>
  <c r="B171" i="13"/>
  <c r="B208" i="13"/>
  <c r="B20" i="13"/>
  <c r="B15" i="13"/>
  <c r="B125" i="13"/>
  <c r="B170" i="13"/>
  <c r="B143" i="13"/>
  <c r="B98" i="13"/>
  <c r="B203" i="13"/>
  <c r="B201" i="13"/>
  <c r="B222" i="13"/>
  <c r="B107" i="13"/>
  <c r="B71" i="13"/>
  <c r="B240" i="13"/>
  <c r="B42" i="13"/>
  <c r="B115" i="13"/>
  <c r="B116" i="13"/>
  <c r="B36" i="13"/>
  <c r="B25" i="13"/>
  <c r="B93" i="13"/>
  <c r="B213" i="13"/>
  <c r="B31" i="13"/>
  <c r="B110" i="13"/>
  <c r="B106" i="13"/>
  <c r="B83" i="13"/>
  <c r="B124" i="13"/>
  <c r="B111" i="13"/>
  <c r="B79" i="13"/>
  <c r="B109" i="13"/>
  <c r="B96" i="13"/>
  <c r="B138" i="13"/>
  <c r="B37" i="13"/>
  <c r="B257" i="13"/>
  <c r="B134" i="13"/>
  <c r="B89" i="13"/>
  <c r="B223" i="13"/>
  <c r="B156" i="13"/>
  <c r="B144" i="13"/>
  <c r="X130" i="5" l="1"/>
  <c r="S130" i="5"/>
  <c r="B130" i="5"/>
  <c r="H130" i="5"/>
  <c r="K130" i="5"/>
  <c r="I130" i="5"/>
  <c r="AA130" i="5" s="1"/>
  <c r="G130" i="5"/>
  <c r="Z130" i="5"/>
  <c r="Y130" i="5"/>
  <c r="C130" i="5"/>
  <c r="D130" i="5"/>
  <c r="G168" i="5"/>
  <c r="Z168" i="5"/>
  <c r="S168" i="5"/>
  <c r="C168" i="5"/>
  <c r="D168" i="5"/>
  <c r="B168" i="5"/>
  <c r="K168" i="5"/>
  <c r="X168" i="5"/>
  <c r="H168" i="5"/>
  <c r="Y168" i="5"/>
  <c r="I168" i="5"/>
  <c r="AA168" i="5" s="1"/>
  <c r="H99" i="5"/>
  <c r="G99" i="5"/>
  <c r="Z99" i="5"/>
  <c r="D99" i="5"/>
  <c r="C99" i="5"/>
  <c r="S99" i="5"/>
  <c r="X99" i="5"/>
  <c r="B99" i="5"/>
  <c r="K99" i="5"/>
  <c r="Y99" i="5"/>
  <c r="I99" i="5"/>
  <c r="Z192" i="5"/>
  <c r="J193" i="5"/>
  <c r="L193" i="5" s="1"/>
  <c r="C192" i="5"/>
  <c r="G192" i="5"/>
  <c r="X192" i="5"/>
  <c r="J194" i="5"/>
  <c r="L194" i="5" s="1"/>
  <c r="B192" i="5"/>
  <c r="S192" i="5"/>
  <c r="J196" i="5"/>
  <c r="L196" i="5" s="1"/>
  <c r="D192" i="5"/>
  <c r="Y192" i="5"/>
  <c r="J195" i="5"/>
  <c r="L195" i="5" s="1"/>
  <c r="J192" i="5"/>
  <c r="L192" i="5" s="1"/>
  <c r="K192" i="5"/>
  <c r="H192" i="5"/>
  <c r="I192" i="5"/>
  <c r="Z143" i="5"/>
  <c r="G143" i="5"/>
  <c r="C143" i="5"/>
  <c r="D143" i="5"/>
  <c r="X143" i="5"/>
  <c r="B143" i="5"/>
  <c r="K143" i="5"/>
  <c r="Y143" i="5"/>
  <c r="I143" i="5"/>
  <c r="H143" i="5"/>
  <c r="S143" i="5"/>
  <c r="Z14" i="5"/>
  <c r="C14" i="5"/>
  <c r="B14" i="5"/>
  <c r="K14" i="5"/>
  <c r="D14" i="5"/>
  <c r="Z206" i="5"/>
  <c r="I206" i="5"/>
  <c r="C206" i="5"/>
  <c r="G206" i="5"/>
  <c r="X206" i="5"/>
  <c r="B206" i="5"/>
  <c r="S206" i="5"/>
  <c r="D206" i="5"/>
  <c r="K206" i="5"/>
  <c r="Y206" i="5"/>
  <c r="H206" i="5"/>
  <c r="B116" i="5"/>
  <c r="I116" i="5"/>
  <c r="W116" i="5" s="1"/>
  <c r="Y116" i="5"/>
  <c r="G116" i="5"/>
  <c r="H116" i="5"/>
  <c r="D116" i="5"/>
  <c r="Z116" i="5"/>
  <c r="S116" i="5"/>
  <c r="C116" i="5"/>
  <c r="K116" i="5"/>
  <c r="X116" i="5"/>
  <c r="X129" i="5"/>
  <c r="B129" i="5"/>
  <c r="I129" i="5"/>
  <c r="K129" i="5"/>
  <c r="G129" i="5"/>
  <c r="H129" i="5"/>
  <c r="Y129" i="5"/>
  <c r="Z129" i="5"/>
  <c r="D129" i="5"/>
  <c r="C129" i="5"/>
  <c r="S129" i="5"/>
  <c r="I180" i="5"/>
  <c r="G180" i="5"/>
  <c r="Z180" i="5"/>
  <c r="S180" i="5"/>
  <c r="C180" i="5"/>
  <c r="D180" i="5"/>
  <c r="X180" i="5"/>
  <c r="K180" i="5"/>
  <c r="B180" i="5"/>
  <c r="H180" i="5"/>
  <c r="Y180" i="5"/>
  <c r="B131" i="5"/>
  <c r="K131" i="5"/>
  <c r="I131" i="5"/>
  <c r="AA131" i="5" s="1"/>
  <c r="G131" i="5"/>
  <c r="H131" i="5"/>
  <c r="Y131" i="5"/>
  <c r="Z131" i="5"/>
  <c r="D131" i="5"/>
  <c r="C131" i="5"/>
  <c r="S131" i="5"/>
  <c r="X131" i="5"/>
  <c r="C57" i="5"/>
  <c r="S57" i="5"/>
  <c r="X57" i="5"/>
  <c r="D57" i="5"/>
  <c r="B57" i="5"/>
  <c r="J60" i="5"/>
  <c r="H57" i="5"/>
  <c r="K57" i="5"/>
  <c r="I57" i="5"/>
  <c r="J61" i="5"/>
  <c r="L61" i="5" s="1"/>
  <c r="J58" i="5"/>
  <c r="L58" i="5" s="1"/>
  <c r="Y57" i="5"/>
  <c r="G57" i="5"/>
  <c r="J57" i="5"/>
  <c r="Z57" i="5"/>
  <c r="J59" i="5"/>
  <c r="L59" i="5" s="1"/>
  <c r="J7" i="5"/>
  <c r="J8" i="5"/>
  <c r="Z7" i="5"/>
  <c r="J9" i="5"/>
  <c r="C7" i="5"/>
  <c r="D7" i="5"/>
  <c r="B7" i="5"/>
  <c r="J10" i="5"/>
  <c r="K7" i="5"/>
  <c r="J11" i="5"/>
  <c r="B71" i="5"/>
  <c r="K71" i="5"/>
  <c r="Y71" i="5"/>
  <c r="I71" i="5"/>
  <c r="AA71" i="5" s="1"/>
  <c r="Z71" i="5"/>
  <c r="G71" i="5"/>
  <c r="C71" i="5"/>
  <c r="S71" i="5"/>
  <c r="X71" i="5"/>
  <c r="D71" i="5"/>
  <c r="H71" i="5"/>
  <c r="X88" i="5"/>
  <c r="B88" i="5"/>
  <c r="S88" i="5"/>
  <c r="D88" i="5"/>
  <c r="K88" i="5"/>
  <c r="H88" i="5"/>
  <c r="Y88" i="5"/>
  <c r="Z88" i="5"/>
  <c r="I88" i="5"/>
  <c r="AA88" i="5" s="1"/>
  <c r="C88" i="5"/>
  <c r="G88" i="5"/>
  <c r="C36" i="5"/>
  <c r="B36" i="5"/>
  <c r="D36" i="5"/>
  <c r="K36" i="5"/>
  <c r="Z36" i="5"/>
  <c r="X119" i="5"/>
  <c r="B119" i="5"/>
  <c r="K119" i="5"/>
  <c r="I119" i="5"/>
  <c r="Y119" i="5"/>
  <c r="H119" i="5"/>
  <c r="G119" i="5"/>
  <c r="Z119" i="5"/>
  <c r="D119" i="5"/>
  <c r="C119" i="5"/>
  <c r="S119" i="5"/>
  <c r="Z176" i="5"/>
  <c r="D176" i="5"/>
  <c r="C176" i="5"/>
  <c r="K176" i="5"/>
  <c r="X176" i="5"/>
  <c r="B176" i="5"/>
  <c r="Y176" i="5"/>
  <c r="I176" i="5"/>
  <c r="W176" i="5" s="1"/>
  <c r="G176" i="5"/>
  <c r="H176" i="5"/>
  <c r="S176" i="5"/>
  <c r="H174" i="5"/>
  <c r="S174" i="5"/>
  <c r="D174" i="5"/>
  <c r="K174" i="5"/>
  <c r="X174" i="5"/>
  <c r="Y174" i="5"/>
  <c r="B174" i="5"/>
  <c r="I174" i="5"/>
  <c r="Z174" i="5"/>
  <c r="G174" i="5"/>
  <c r="C174" i="5"/>
  <c r="K44" i="5"/>
  <c r="Z44" i="5"/>
  <c r="C44" i="5"/>
  <c r="B44" i="5"/>
  <c r="D44" i="5"/>
  <c r="Y51" i="5"/>
  <c r="Z51" i="5"/>
  <c r="S51" i="5"/>
  <c r="C51" i="5"/>
  <c r="D51" i="5"/>
  <c r="B51" i="5"/>
  <c r="K51" i="5"/>
  <c r="I51" i="5"/>
  <c r="G51" i="5"/>
  <c r="X51" i="5"/>
  <c r="H51" i="5"/>
  <c r="B170" i="5"/>
  <c r="S170" i="5"/>
  <c r="D170" i="5"/>
  <c r="K170" i="5"/>
  <c r="Z170" i="5"/>
  <c r="Y170" i="5"/>
  <c r="X170" i="5"/>
  <c r="I170" i="5"/>
  <c r="W170" i="5" s="1"/>
  <c r="H170" i="5"/>
  <c r="G170" i="5"/>
  <c r="C170" i="5"/>
  <c r="X106" i="5"/>
  <c r="S106" i="5"/>
  <c r="B106" i="5"/>
  <c r="H106" i="5"/>
  <c r="I106" i="5"/>
  <c r="W106" i="5" s="1"/>
  <c r="K106" i="5"/>
  <c r="Y106" i="5"/>
  <c r="Z106" i="5"/>
  <c r="G106" i="5"/>
  <c r="D106" i="5"/>
  <c r="C106" i="5"/>
  <c r="Z89" i="5"/>
  <c r="K89" i="5"/>
  <c r="C89" i="5"/>
  <c r="Y89" i="5"/>
  <c r="X89" i="5"/>
  <c r="B89" i="5"/>
  <c r="I89" i="5"/>
  <c r="G89" i="5"/>
  <c r="S89" i="5"/>
  <c r="H89" i="5"/>
  <c r="D89" i="5"/>
  <c r="K41" i="5"/>
  <c r="Z41" i="5"/>
  <c r="C41" i="5"/>
  <c r="B41" i="5"/>
  <c r="D41" i="5"/>
  <c r="K87" i="5"/>
  <c r="S87" i="5"/>
  <c r="J91" i="5"/>
  <c r="D87" i="5"/>
  <c r="H87" i="5"/>
  <c r="Y87" i="5"/>
  <c r="Z87" i="5"/>
  <c r="J87" i="5"/>
  <c r="L87" i="5" s="1"/>
  <c r="C87" i="5"/>
  <c r="I87" i="5"/>
  <c r="AA87" i="5" s="1"/>
  <c r="X87" i="5"/>
  <c r="J88" i="5"/>
  <c r="L88" i="5" s="1"/>
  <c r="B87" i="5"/>
  <c r="G87" i="5"/>
  <c r="J90" i="5"/>
  <c r="L90" i="5" s="1"/>
  <c r="J89" i="5"/>
  <c r="L89" i="5" s="1"/>
  <c r="D39" i="5"/>
  <c r="Z39" i="5"/>
  <c r="C39" i="5"/>
  <c r="B39" i="5"/>
  <c r="K39" i="5"/>
  <c r="H150" i="5"/>
  <c r="I150" i="5"/>
  <c r="Z150" i="5"/>
  <c r="G150" i="5"/>
  <c r="C150" i="5"/>
  <c r="Y150" i="5"/>
  <c r="X150" i="5"/>
  <c r="B150" i="5"/>
  <c r="S150" i="5"/>
  <c r="D150" i="5"/>
  <c r="K150" i="5"/>
  <c r="Z109" i="5"/>
  <c r="C109" i="5"/>
  <c r="I109" i="5"/>
  <c r="D109" i="5"/>
  <c r="S109" i="5"/>
  <c r="X109" i="5"/>
  <c r="K109" i="5"/>
  <c r="B109" i="5"/>
  <c r="G109" i="5"/>
  <c r="H109" i="5"/>
  <c r="Y109" i="5"/>
  <c r="S138" i="5"/>
  <c r="Z138" i="5"/>
  <c r="G138" i="5"/>
  <c r="C138" i="5"/>
  <c r="Y138" i="5"/>
  <c r="X138" i="5"/>
  <c r="D138" i="5"/>
  <c r="B138" i="5"/>
  <c r="H138" i="5"/>
  <c r="K138" i="5"/>
  <c r="I138" i="5"/>
  <c r="C167" i="5"/>
  <c r="D167" i="5"/>
  <c r="Z167" i="5"/>
  <c r="J170" i="5"/>
  <c r="L170" i="5" s="1"/>
  <c r="B167" i="5"/>
  <c r="K167" i="5"/>
  <c r="X167" i="5"/>
  <c r="J171" i="5"/>
  <c r="L171" i="5" s="1"/>
  <c r="J168" i="5"/>
  <c r="L168" i="5" s="1"/>
  <c r="Y167" i="5"/>
  <c r="G167" i="5"/>
  <c r="J167" i="5"/>
  <c r="L167" i="5" s="1"/>
  <c r="J169" i="5"/>
  <c r="L169" i="5" s="1"/>
  <c r="I167" i="5"/>
  <c r="W167" i="5" s="1"/>
  <c r="H167" i="5"/>
  <c r="S167" i="5"/>
  <c r="B160" i="5"/>
  <c r="Y160" i="5"/>
  <c r="I160" i="5"/>
  <c r="W160" i="5" s="1"/>
  <c r="G160" i="5"/>
  <c r="H160" i="5"/>
  <c r="K160" i="5"/>
  <c r="Z160" i="5"/>
  <c r="S160" i="5"/>
  <c r="C160" i="5"/>
  <c r="D160" i="5"/>
  <c r="X160" i="5"/>
  <c r="C77" i="5"/>
  <c r="J80" i="5"/>
  <c r="B77" i="5"/>
  <c r="K77" i="5"/>
  <c r="I77" i="5"/>
  <c r="J81" i="5"/>
  <c r="L81" i="5" s="1"/>
  <c r="J78" i="5"/>
  <c r="L78" i="5" s="1"/>
  <c r="Y77" i="5"/>
  <c r="G77" i="5"/>
  <c r="J77" i="5"/>
  <c r="X77" i="5"/>
  <c r="J79" i="5"/>
  <c r="L79" i="5" s="1"/>
  <c r="H77" i="5"/>
  <c r="S77" i="5"/>
  <c r="Z77" i="5"/>
  <c r="D77" i="5"/>
  <c r="K80" i="5"/>
  <c r="H80" i="5"/>
  <c r="Y80" i="5"/>
  <c r="Z80" i="5"/>
  <c r="I80" i="5"/>
  <c r="C80" i="5"/>
  <c r="G80" i="5"/>
  <c r="X80" i="5"/>
  <c r="B80" i="5"/>
  <c r="S80" i="5"/>
  <c r="D80" i="5"/>
  <c r="I126" i="5"/>
  <c r="G126" i="5"/>
  <c r="H126" i="5"/>
  <c r="Y126" i="5"/>
  <c r="Z126" i="5"/>
  <c r="D126" i="5"/>
  <c r="C126" i="5"/>
  <c r="S126" i="5"/>
  <c r="X126" i="5"/>
  <c r="B126" i="5"/>
  <c r="K126" i="5"/>
  <c r="B124" i="5"/>
  <c r="I124" i="5"/>
  <c r="AA124" i="5" s="1"/>
  <c r="Y124" i="5"/>
  <c r="G124" i="5"/>
  <c r="H124" i="5"/>
  <c r="D124" i="5"/>
  <c r="Z124" i="5"/>
  <c r="S124" i="5"/>
  <c r="C124" i="5"/>
  <c r="X124" i="5"/>
  <c r="K124" i="5"/>
  <c r="J148" i="5"/>
  <c r="S147" i="5"/>
  <c r="G147" i="5"/>
  <c r="J150" i="5"/>
  <c r="L150" i="5" s="1"/>
  <c r="K147" i="5"/>
  <c r="D147" i="5"/>
  <c r="H147" i="5"/>
  <c r="J151" i="5"/>
  <c r="Z147" i="5"/>
  <c r="Y147" i="5"/>
  <c r="C147" i="5"/>
  <c r="J147" i="5"/>
  <c r="L147" i="5" s="1"/>
  <c r="X147" i="5"/>
  <c r="I147" i="5"/>
  <c r="AA147" i="5" s="1"/>
  <c r="B147" i="5"/>
  <c r="J149" i="5"/>
  <c r="I95" i="5"/>
  <c r="W95" i="5" s="1"/>
  <c r="H95" i="5"/>
  <c r="G95" i="5"/>
  <c r="Z95" i="5"/>
  <c r="S95" i="5"/>
  <c r="C95" i="5"/>
  <c r="D95" i="5"/>
  <c r="X95" i="5"/>
  <c r="B95" i="5"/>
  <c r="K95" i="5"/>
  <c r="Y95" i="5"/>
  <c r="X92" i="5"/>
  <c r="J92" i="5"/>
  <c r="L92" i="5" s="1"/>
  <c r="B92" i="5"/>
  <c r="J96" i="5"/>
  <c r="L96" i="5" s="1"/>
  <c r="J94" i="5"/>
  <c r="L94" i="5" s="1"/>
  <c r="I92" i="5"/>
  <c r="S92" i="5"/>
  <c r="J93" i="5"/>
  <c r="L93" i="5" s="1"/>
  <c r="D92" i="5"/>
  <c r="G92" i="5"/>
  <c r="H92" i="5"/>
  <c r="J95" i="5"/>
  <c r="L95" i="5" s="1"/>
  <c r="Z92" i="5"/>
  <c r="K92" i="5"/>
  <c r="C92" i="5"/>
  <c r="Y92" i="5"/>
  <c r="Z69" i="5"/>
  <c r="K69" i="5"/>
  <c r="C69" i="5"/>
  <c r="Y69" i="5"/>
  <c r="X69" i="5"/>
  <c r="B69" i="5"/>
  <c r="I69" i="5"/>
  <c r="W69" i="5" s="1"/>
  <c r="G69" i="5"/>
  <c r="S69" i="5"/>
  <c r="H69" i="5"/>
  <c r="D69" i="5"/>
  <c r="H161" i="5"/>
  <c r="S161" i="5"/>
  <c r="Z161" i="5"/>
  <c r="D161" i="5"/>
  <c r="C161" i="5"/>
  <c r="G161" i="5"/>
  <c r="X161" i="5"/>
  <c r="B161" i="5"/>
  <c r="K161" i="5"/>
  <c r="Y161" i="5"/>
  <c r="I161" i="5"/>
  <c r="K46" i="5"/>
  <c r="D46" i="5"/>
  <c r="Z46" i="5"/>
  <c r="C46" i="5"/>
  <c r="B46" i="5"/>
  <c r="Z28" i="5"/>
  <c r="C28" i="5"/>
  <c r="B28" i="5"/>
  <c r="D28" i="5"/>
  <c r="K28" i="5"/>
  <c r="B74" i="5"/>
  <c r="S74" i="5"/>
  <c r="H74" i="5"/>
  <c r="D74" i="5"/>
  <c r="Z74" i="5"/>
  <c r="C74" i="5"/>
  <c r="K74" i="5"/>
  <c r="Y74" i="5"/>
  <c r="I74" i="5"/>
  <c r="X74" i="5"/>
  <c r="G74" i="5"/>
  <c r="D26" i="5"/>
  <c r="Z26" i="5"/>
  <c r="C26" i="5"/>
  <c r="B26" i="5"/>
  <c r="K26" i="5"/>
  <c r="D17" i="5"/>
  <c r="J20" i="5"/>
  <c r="K17" i="5"/>
  <c r="Z17" i="5"/>
  <c r="J21" i="5"/>
  <c r="C17" i="5"/>
  <c r="J17" i="5"/>
  <c r="B17" i="5"/>
  <c r="J18" i="5"/>
  <c r="J19" i="5"/>
  <c r="B205" i="5"/>
  <c r="D205" i="5"/>
  <c r="Z205" i="5"/>
  <c r="X205" i="5"/>
  <c r="K205" i="5"/>
  <c r="Y205" i="5"/>
  <c r="I205" i="5"/>
  <c r="H205" i="5"/>
  <c r="G205" i="5"/>
  <c r="C205" i="5"/>
  <c r="S205" i="5"/>
  <c r="K134" i="5"/>
  <c r="I134" i="5"/>
  <c r="W134" i="5" s="1"/>
  <c r="G134" i="5"/>
  <c r="H134" i="5"/>
  <c r="Y134" i="5"/>
  <c r="Z134" i="5"/>
  <c r="D134" i="5"/>
  <c r="C134" i="5"/>
  <c r="S134" i="5"/>
  <c r="X134" i="5"/>
  <c r="B134" i="5"/>
  <c r="Z132" i="5"/>
  <c r="J134" i="5"/>
  <c r="L134" i="5" s="1"/>
  <c r="C132" i="5"/>
  <c r="S132" i="5"/>
  <c r="X132" i="5"/>
  <c r="J133" i="5"/>
  <c r="L133" i="5" s="1"/>
  <c r="B132" i="5"/>
  <c r="J132" i="5"/>
  <c r="L132" i="5" s="1"/>
  <c r="K132" i="5"/>
  <c r="I132" i="5"/>
  <c r="Y132" i="5"/>
  <c r="J136" i="5"/>
  <c r="L136" i="5" s="1"/>
  <c r="J135" i="5"/>
  <c r="L135" i="5" s="1"/>
  <c r="G132" i="5"/>
  <c r="H132" i="5"/>
  <c r="D132" i="5"/>
  <c r="X141" i="5"/>
  <c r="K141" i="5"/>
  <c r="B141" i="5"/>
  <c r="G141" i="5"/>
  <c r="H141" i="5"/>
  <c r="Y141" i="5"/>
  <c r="Z141" i="5"/>
  <c r="C141" i="5"/>
  <c r="I141" i="5"/>
  <c r="S141" i="5"/>
  <c r="D141" i="5"/>
  <c r="C50" i="5"/>
  <c r="Z50" i="5"/>
  <c r="K50" i="5"/>
  <c r="D50" i="5"/>
  <c r="B50" i="5"/>
  <c r="X190" i="5"/>
  <c r="Y190" i="5"/>
  <c r="B190" i="5"/>
  <c r="I190" i="5"/>
  <c r="AA190" i="5" s="1"/>
  <c r="H190" i="5"/>
  <c r="G190" i="5"/>
  <c r="Z190" i="5"/>
  <c r="C190" i="5"/>
  <c r="S190" i="5"/>
  <c r="D190" i="5"/>
  <c r="K190" i="5"/>
  <c r="C53" i="5"/>
  <c r="B53" i="5"/>
  <c r="D53" i="5"/>
  <c r="K53" i="5"/>
  <c r="Z53" i="5"/>
  <c r="C98" i="5"/>
  <c r="Y98" i="5"/>
  <c r="X98" i="5"/>
  <c r="G98" i="5"/>
  <c r="B98" i="5"/>
  <c r="H98" i="5"/>
  <c r="I98" i="5"/>
  <c r="W98" i="5" s="1"/>
  <c r="D98" i="5"/>
  <c r="S98" i="5"/>
  <c r="Z98" i="5"/>
  <c r="K98" i="5"/>
  <c r="D15" i="5"/>
  <c r="Z15" i="5"/>
  <c r="C15" i="5"/>
  <c r="B15" i="5"/>
  <c r="K15" i="5"/>
  <c r="X200" i="5"/>
  <c r="Y200" i="5"/>
  <c r="I200" i="5"/>
  <c r="W200" i="5" s="1"/>
  <c r="G200" i="5"/>
  <c r="H200" i="5"/>
  <c r="S200" i="5"/>
  <c r="C200" i="5"/>
  <c r="D200" i="5"/>
  <c r="B200" i="5"/>
  <c r="K200" i="5"/>
  <c r="Z200" i="5"/>
  <c r="X118" i="5"/>
  <c r="B118" i="5"/>
  <c r="K118" i="5"/>
  <c r="I118" i="5"/>
  <c r="AA118" i="5" s="1"/>
  <c r="G118" i="5"/>
  <c r="H118" i="5"/>
  <c r="Y118" i="5"/>
  <c r="Z118" i="5"/>
  <c r="D118" i="5"/>
  <c r="C118" i="5"/>
  <c r="S118" i="5"/>
  <c r="J38" i="5"/>
  <c r="J39" i="5"/>
  <c r="I39" i="5" s="1"/>
  <c r="D37" i="5"/>
  <c r="J40" i="5"/>
  <c r="K37" i="5"/>
  <c r="B37" i="5"/>
  <c r="J41" i="5"/>
  <c r="Z37" i="5"/>
  <c r="J37" i="5"/>
  <c r="C37" i="5"/>
  <c r="J200" i="5"/>
  <c r="L200" i="5" s="1"/>
  <c r="J199" i="5"/>
  <c r="L199" i="5" s="1"/>
  <c r="K197" i="5"/>
  <c r="S197" i="5"/>
  <c r="J201" i="5"/>
  <c r="D197" i="5"/>
  <c r="H197" i="5"/>
  <c r="Y197" i="5"/>
  <c r="Z197" i="5"/>
  <c r="J197" i="5"/>
  <c r="L197" i="5" s="1"/>
  <c r="C197" i="5"/>
  <c r="I197" i="5"/>
  <c r="AA197" i="5" s="1"/>
  <c r="X197" i="5"/>
  <c r="J198" i="5"/>
  <c r="B197" i="5"/>
  <c r="G197" i="5"/>
  <c r="Z35" i="5"/>
  <c r="C35" i="5"/>
  <c r="B35" i="5"/>
  <c r="K35" i="5"/>
  <c r="D35" i="5"/>
  <c r="G135" i="5"/>
  <c r="H135" i="5"/>
  <c r="Y135" i="5"/>
  <c r="Z135" i="5"/>
  <c r="D135" i="5"/>
  <c r="C135" i="5"/>
  <c r="S135" i="5"/>
  <c r="X135" i="5"/>
  <c r="B135" i="5"/>
  <c r="K135" i="5"/>
  <c r="I135" i="5"/>
  <c r="K48" i="5"/>
  <c r="Z48" i="5"/>
  <c r="C48" i="5"/>
  <c r="B48" i="5"/>
  <c r="D48" i="5"/>
  <c r="C136" i="5"/>
  <c r="S136" i="5"/>
  <c r="X136" i="5"/>
  <c r="B136" i="5"/>
  <c r="K136" i="5"/>
  <c r="I136" i="5"/>
  <c r="AA136" i="5" s="1"/>
  <c r="G136" i="5"/>
  <c r="H136" i="5"/>
  <c r="Y136" i="5"/>
  <c r="Z136" i="5"/>
  <c r="D136" i="5"/>
  <c r="G163" i="5"/>
  <c r="S163" i="5"/>
  <c r="D163" i="5"/>
  <c r="H163" i="5"/>
  <c r="K163" i="5"/>
  <c r="Z163" i="5"/>
  <c r="Y163" i="5"/>
  <c r="C163" i="5"/>
  <c r="I163" i="5"/>
  <c r="X163" i="5"/>
  <c r="B163" i="5"/>
  <c r="K122" i="5"/>
  <c r="J125" i="5"/>
  <c r="L125" i="5" s="1"/>
  <c r="I122" i="5"/>
  <c r="J122" i="5"/>
  <c r="L122" i="5" s="1"/>
  <c r="J124" i="5"/>
  <c r="L124" i="5" s="1"/>
  <c r="G122" i="5"/>
  <c r="Z122" i="5"/>
  <c r="Y122" i="5"/>
  <c r="C122" i="5"/>
  <c r="D122" i="5"/>
  <c r="X122" i="5"/>
  <c r="J126" i="5"/>
  <c r="L126" i="5" s="1"/>
  <c r="B122" i="5"/>
  <c r="J123" i="5"/>
  <c r="L123" i="5" s="1"/>
  <c r="H122" i="5"/>
  <c r="S122" i="5"/>
  <c r="Z47" i="5"/>
  <c r="J48" i="5"/>
  <c r="L48" i="5" s="1"/>
  <c r="C47" i="5"/>
  <c r="J49" i="5"/>
  <c r="B47" i="5"/>
  <c r="D47" i="5"/>
  <c r="J50" i="5"/>
  <c r="K47" i="5"/>
  <c r="J51" i="5"/>
  <c r="L51" i="5" s="1"/>
  <c r="J47" i="5"/>
  <c r="S64" i="5"/>
  <c r="D64" i="5"/>
  <c r="K64" i="5"/>
  <c r="H64" i="5"/>
  <c r="Y64" i="5"/>
  <c r="Z64" i="5"/>
  <c r="I64" i="5"/>
  <c r="AA64" i="5" s="1"/>
  <c r="C64" i="5"/>
  <c r="G64" i="5"/>
  <c r="X64" i="5"/>
  <c r="B64" i="5"/>
  <c r="H120" i="5"/>
  <c r="I120" i="5"/>
  <c r="Z120" i="5"/>
  <c r="Y120" i="5"/>
  <c r="C120" i="5"/>
  <c r="G120" i="5"/>
  <c r="X120" i="5"/>
  <c r="B120" i="5"/>
  <c r="D120" i="5"/>
  <c r="S120" i="5"/>
  <c r="K120" i="5"/>
  <c r="Z52" i="5"/>
  <c r="J53" i="5"/>
  <c r="C52" i="5"/>
  <c r="J54" i="5"/>
  <c r="D52" i="5"/>
  <c r="J55" i="5"/>
  <c r="K52" i="5"/>
  <c r="J56" i="5"/>
  <c r="B52" i="5"/>
  <c r="J52" i="5"/>
  <c r="J74" i="5"/>
  <c r="L74" i="5" s="1"/>
  <c r="I72" i="5"/>
  <c r="W72" i="5" s="1"/>
  <c r="S72" i="5"/>
  <c r="J73" i="5"/>
  <c r="L73" i="5" s="1"/>
  <c r="D72" i="5"/>
  <c r="G72" i="5"/>
  <c r="H72" i="5"/>
  <c r="J75" i="5"/>
  <c r="L75" i="5" s="1"/>
  <c r="Z72" i="5"/>
  <c r="K72" i="5"/>
  <c r="C72" i="5"/>
  <c r="J76" i="5"/>
  <c r="L76" i="5" s="1"/>
  <c r="X72" i="5"/>
  <c r="Y72" i="5"/>
  <c r="B72" i="5"/>
  <c r="J72" i="5"/>
  <c r="L72" i="5" s="1"/>
  <c r="B149" i="5"/>
  <c r="G149" i="5"/>
  <c r="H149" i="5"/>
  <c r="Y149" i="5"/>
  <c r="Z149" i="5"/>
  <c r="C149" i="5"/>
  <c r="K149" i="5"/>
  <c r="I149" i="5"/>
  <c r="S149" i="5"/>
  <c r="D149" i="5"/>
  <c r="X149" i="5"/>
  <c r="S155" i="5"/>
  <c r="D155" i="5"/>
  <c r="H155" i="5"/>
  <c r="K155" i="5"/>
  <c r="Z155" i="5"/>
  <c r="Y155" i="5"/>
  <c r="C155" i="5"/>
  <c r="I155" i="5"/>
  <c r="X155" i="5"/>
  <c r="B155" i="5"/>
  <c r="G155" i="5"/>
  <c r="Z43" i="5"/>
  <c r="C43" i="5"/>
  <c r="B43" i="5"/>
  <c r="K43" i="5"/>
  <c r="D43" i="5"/>
  <c r="H151" i="5"/>
  <c r="I151" i="5"/>
  <c r="Z151" i="5"/>
  <c r="D151" i="5"/>
  <c r="C151" i="5"/>
  <c r="S151" i="5"/>
  <c r="X151" i="5"/>
  <c r="B151" i="5"/>
  <c r="G151" i="5"/>
  <c r="K151" i="5"/>
  <c r="Y151" i="5"/>
  <c r="Z38" i="5"/>
  <c r="C38" i="5"/>
  <c r="B38" i="5"/>
  <c r="K38" i="5"/>
  <c r="D38" i="5"/>
  <c r="B144" i="5"/>
  <c r="Y144" i="5"/>
  <c r="K144" i="5"/>
  <c r="D144" i="5"/>
  <c r="H144" i="5"/>
  <c r="S144" i="5"/>
  <c r="Z144" i="5"/>
  <c r="I144" i="5"/>
  <c r="AA144" i="5" s="1"/>
  <c r="C144" i="5"/>
  <c r="G144" i="5"/>
  <c r="X144" i="5"/>
  <c r="S93" i="5"/>
  <c r="X93" i="5"/>
  <c r="D93" i="5"/>
  <c r="B93" i="5"/>
  <c r="K93" i="5"/>
  <c r="H93" i="5"/>
  <c r="Y93" i="5"/>
  <c r="G93" i="5"/>
  <c r="Z93" i="5"/>
  <c r="C93" i="5"/>
  <c r="I93" i="5"/>
  <c r="AA93" i="5" s="1"/>
  <c r="B13" i="5"/>
  <c r="Z13" i="5"/>
  <c r="C13" i="5"/>
  <c r="D13" i="5"/>
  <c r="K13" i="5"/>
  <c r="X137" i="5"/>
  <c r="S137" i="5"/>
  <c r="B137" i="5"/>
  <c r="J138" i="5"/>
  <c r="L138" i="5" s="1"/>
  <c r="I137" i="5"/>
  <c r="W137" i="5" s="1"/>
  <c r="K137" i="5"/>
  <c r="Y137" i="5"/>
  <c r="J137" i="5"/>
  <c r="L137" i="5" s="1"/>
  <c r="D137" i="5"/>
  <c r="G137" i="5"/>
  <c r="H137" i="5"/>
  <c r="J140" i="5"/>
  <c r="L140" i="5" s="1"/>
  <c r="Z137" i="5"/>
  <c r="J141" i="5"/>
  <c r="L141" i="5" s="1"/>
  <c r="C137" i="5"/>
  <c r="J139" i="5"/>
  <c r="L139" i="5" s="1"/>
  <c r="Z54" i="5"/>
  <c r="C54" i="5"/>
  <c r="B54" i="5"/>
  <c r="K54" i="5"/>
  <c r="D54" i="5"/>
  <c r="X158" i="5"/>
  <c r="B158" i="5"/>
  <c r="S158" i="5"/>
  <c r="D158" i="5"/>
  <c r="K158" i="5"/>
  <c r="H158" i="5"/>
  <c r="I158" i="5"/>
  <c r="W158" i="5" s="1"/>
  <c r="Z158" i="5"/>
  <c r="G158" i="5"/>
  <c r="Y158" i="5"/>
  <c r="C158" i="5"/>
  <c r="J30" i="5"/>
  <c r="K27" i="5"/>
  <c r="J31" i="5"/>
  <c r="J27" i="5"/>
  <c r="J28" i="5"/>
  <c r="L28" i="5" s="1"/>
  <c r="Z27" i="5"/>
  <c r="J29" i="5"/>
  <c r="C27" i="5"/>
  <c r="D27" i="5"/>
  <c r="B27" i="5"/>
  <c r="Z34" i="5"/>
  <c r="C34" i="5"/>
  <c r="B34" i="5"/>
  <c r="K34" i="5"/>
  <c r="D34" i="5"/>
  <c r="C139" i="5"/>
  <c r="D139" i="5"/>
  <c r="X139" i="5"/>
  <c r="B139" i="5"/>
  <c r="K139" i="5"/>
  <c r="Y139" i="5"/>
  <c r="I139" i="5"/>
  <c r="W139" i="5" s="1"/>
  <c r="H139" i="5"/>
  <c r="S139" i="5"/>
  <c r="Z139" i="5"/>
  <c r="G139" i="5"/>
  <c r="S159" i="5"/>
  <c r="H159" i="5"/>
  <c r="Z159" i="5"/>
  <c r="Y159" i="5"/>
  <c r="C159" i="5"/>
  <c r="I159" i="5"/>
  <c r="W159" i="5" s="1"/>
  <c r="B159" i="5"/>
  <c r="D159" i="5"/>
  <c r="K159" i="5"/>
  <c r="G159" i="5"/>
  <c r="X159" i="5"/>
  <c r="Y184" i="5"/>
  <c r="I184" i="5"/>
  <c r="AA184" i="5" s="1"/>
  <c r="G184" i="5"/>
  <c r="H184" i="5"/>
  <c r="S184" i="5"/>
  <c r="Z184" i="5"/>
  <c r="D184" i="5"/>
  <c r="C184" i="5"/>
  <c r="K184" i="5"/>
  <c r="X184" i="5"/>
  <c r="B184" i="5"/>
  <c r="X165" i="5"/>
  <c r="S165" i="5"/>
  <c r="B165" i="5"/>
  <c r="D165" i="5"/>
  <c r="H165" i="5"/>
  <c r="G165" i="5"/>
  <c r="Z165" i="5"/>
  <c r="C165" i="5"/>
  <c r="K165" i="5"/>
  <c r="Y165" i="5"/>
  <c r="I165" i="5"/>
  <c r="C90" i="5"/>
  <c r="S90" i="5"/>
  <c r="B90" i="5"/>
  <c r="H90" i="5"/>
  <c r="K90" i="5"/>
  <c r="I90" i="5"/>
  <c r="AA90" i="5" s="1"/>
  <c r="Z90" i="5"/>
  <c r="X90" i="5"/>
  <c r="Y90" i="5"/>
  <c r="G90" i="5"/>
  <c r="D90" i="5"/>
  <c r="H66" i="5"/>
  <c r="D66" i="5"/>
  <c r="Z66" i="5"/>
  <c r="C66" i="5"/>
  <c r="K66" i="5"/>
  <c r="Y66" i="5"/>
  <c r="I66" i="5"/>
  <c r="W66" i="5" s="1"/>
  <c r="X66" i="5"/>
  <c r="G66" i="5"/>
  <c r="B66" i="5"/>
  <c r="S66" i="5"/>
  <c r="K84" i="5"/>
  <c r="H84" i="5"/>
  <c r="Y84" i="5"/>
  <c r="Z84" i="5"/>
  <c r="I84" i="5"/>
  <c r="C84" i="5"/>
  <c r="G84" i="5"/>
  <c r="X84" i="5"/>
  <c r="B84" i="5"/>
  <c r="S84" i="5"/>
  <c r="D84" i="5"/>
  <c r="C12" i="5"/>
  <c r="J13" i="5"/>
  <c r="B12" i="5"/>
  <c r="J14" i="5"/>
  <c r="D12" i="5"/>
  <c r="J15" i="5"/>
  <c r="K12" i="5"/>
  <c r="J16" i="5"/>
  <c r="J12" i="5"/>
  <c r="Z12" i="5"/>
  <c r="Y181" i="5"/>
  <c r="I181" i="5"/>
  <c r="AA181" i="5" s="1"/>
  <c r="H181" i="5"/>
  <c r="G181" i="5"/>
  <c r="Z181" i="5"/>
  <c r="S181" i="5"/>
  <c r="C181" i="5"/>
  <c r="D181" i="5"/>
  <c r="X181" i="5"/>
  <c r="B181" i="5"/>
  <c r="K181" i="5"/>
  <c r="J130" i="5"/>
  <c r="L130" i="5" s="1"/>
  <c r="J131" i="5"/>
  <c r="L131" i="5" s="1"/>
  <c r="I127" i="5"/>
  <c r="W127" i="5" s="1"/>
  <c r="J127" i="5"/>
  <c r="L127" i="5" s="1"/>
  <c r="H127" i="5"/>
  <c r="Y127" i="5"/>
  <c r="Z127" i="5"/>
  <c r="G127" i="5"/>
  <c r="C127" i="5"/>
  <c r="J129" i="5"/>
  <c r="L129" i="5" s="1"/>
  <c r="X127" i="5"/>
  <c r="D127" i="5"/>
  <c r="B127" i="5"/>
  <c r="J128" i="5"/>
  <c r="L128" i="5" s="1"/>
  <c r="K127" i="5"/>
  <c r="S127" i="5"/>
  <c r="H169" i="5"/>
  <c r="G169" i="5"/>
  <c r="Z169" i="5"/>
  <c r="S169" i="5"/>
  <c r="X169" i="5"/>
  <c r="D169" i="5"/>
  <c r="C169" i="5"/>
  <c r="B169" i="5"/>
  <c r="K169" i="5"/>
  <c r="Y169" i="5"/>
  <c r="I169" i="5"/>
  <c r="AA169" i="5" s="1"/>
  <c r="Z189" i="5"/>
  <c r="S189" i="5"/>
  <c r="C189" i="5"/>
  <c r="D189" i="5"/>
  <c r="X189" i="5"/>
  <c r="B189" i="5"/>
  <c r="K189" i="5"/>
  <c r="Y189" i="5"/>
  <c r="I189" i="5"/>
  <c r="H189" i="5"/>
  <c r="G189" i="5"/>
  <c r="Z79" i="5"/>
  <c r="S79" i="5"/>
  <c r="C79" i="5"/>
  <c r="D79" i="5"/>
  <c r="X79" i="5"/>
  <c r="B79" i="5"/>
  <c r="K79" i="5"/>
  <c r="Y79" i="5"/>
  <c r="I79" i="5"/>
  <c r="AA79" i="5" s="1"/>
  <c r="H79" i="5"/>
  <c r="G79" i="5"/>
  <c r="K55" i="5"/>
  <c r="D55" i="5"/>
  <c r="Z55" i="5"/>
  <c r="C55" i="5"/>
  <c r="B55" i="5"/>
  <c r="Y204" i="5"/>
  <c r="I204" i="5"/>
  <c r="W204" i="5" s="1"/>
  <c r="G204" i="5"/>
  <c r="Z204" i="5"/>
  <c r="S204" i="5"/>
  <c r="C204" i="5"/>
  <c r="D204" i="5"/>
  <c r="H204" i="5"/>
  <c r="K204" i="5"/>
  <c r="B204" i="5"/>
  <c r="X204" i="5"/>
  <c r="J184" i="5"/>
  <c r="I182" i="5"/>
  <c r="W182" i="5" s="1"/>
  <c r="S182" i="5"/>
  <c r="J183" i="5"/>
  <c r="L183" i="5" s="1"/>
  <c r="D182" i="5"/>
  <c r="G182" i="5"/>
  <c r="X182" i="5"/>
  <c r="J185" i="5"/>
  <c r="L185" i="5" s="1"/>
  <c r="B182" i="5"/>
  <c r="K182" i="5"/>
  <c r="H182" i="5"/>
  <c r="J186" i="5"/>
  <c r="L186" i="5" s="1"/>
  <c r="Z182" i="5"/>
  <c r="Y182" i="5"/>
  <c r="C182" i="5"/>
  <c r="J182" i="5"/>
  <c r="X59" i="5"/>
  <c r="B59" i="5"/>
  <c r="K59" i="5"/>
  <c r="Y59" i="5"/>
  <c r="I59" i="5"/>
  <c r="W59" i="5" s="1"/>
  <c r="H59" i="5"/>
  <c r="G59" i="5"/>
  <c r="Z59" i="5"/>
  <c r="S59" i="5"/>
  <c r="C59" i="5"/>
  <c r="D59" i="5"/>
  <c r="I102" i="5"/>
  <c r="W102" i="5" s="1"/>
  <c r="J103" i="5"/>
  <c r="L103" i="5" s="1"/>
  <c r="J106" i="5"/>
  <c r="L106" i="5" s="1"/>
  <c r="D102" i="5"/>
  <c r="J104" i="5"/>
  <c r="L104" i="5" s="1"/>
  <c r="S102" i="5"/>
  <c r="H102" i="5"/>
  <c r="K102" i="5"/>
  <c r="Z102" i="5"/>
  <c r="J102" i="5"/>
  <c r="L102" i="5" s="1"/>
  <c r="C102" i="5"/>
  <c r="Y102" i="5"/>
  <c r="X102" i="5"/>
  <c r="G102" i="5"/>
  <c r="B102" i="5"/>
  <c r="J105" i="5"/>
  <c r="L105" i="5" s="1"/>
  <c r="D21" i="5"/>
  <c r="B21" i="5"/>
  <c r="Z21" i="5"/>
  <c r="C21" i="5"/>
  <c r="K21" i="5"/>
  <c r="H188" i="5"/>
  <c r="S188" i="5"/>
  <c r="Z188" i="5"/>
  <c r="K188" i="5"/>
  <c r="C188" i="5"/>
  <c r="X188" i="5"/>
  <c r="B188" i="5"/>
  <c r="Y188" i="5"/>
  <c r="I188" i="5"/>
  <c r="W188" i="5" s="1"/>
  <c r="G188" i="5"/>
  <c r="D188" i="5"/>
  <c r="B62" i="5"/>
  <c r="J64" i="5"/>
  <c r="L64" i="5" s="1"/>
  <c r="K62" i="5"/>
  <c r="S62" i="5"/>
  <c r="J66" i="5"/>
  <c r="L66" i="5" s="1"/>
  <c r="D62" i="5"/>
  <c r="Y62" i="5"/>
  <c r="J65" i="5"/>
  <c r="L65" i="5" s="1"/>
  <c r="H62" i="5"/>
  <c r="J62" i="5"/>
  <c r="L62" i="5" s="1"/>
  <c r="Z62" i="5"/>
  <c r="I62" i="5"/>
  <c r="AA62" i="5" s="1"/>
  <c r="C62" i="5"/>
  <c r="J63" i="5"/>
  <c r="L63" i="5" s="1"/>
  <c r="X62" i="5"/>
  <c r="G62" i="5"/>
  <c r="B112" i="5"/>
  <c r="I112" i="5"/>
  <c r="AA112" i="5" s="1"/>
  <c r="J116" i="5"/>
  <c r="L116" i="5" s="1"/>
  <c r="J114" i="5"/>
  <c r="L114" i="5" s="1"/>
  <c r="D112" i="5"/>
  <c r="Y112" i="5"/>
  <c r="J113" i="5"/>
  <c r="L113" i="5" s="1"/>
  <c r="G112" i="5"/>
  <c r="H112" i="5"/>
  <c r="S112" i="5"/>
  <c r="Z112" i="5"/>
  <c r="J115" i="5"/>
  <c r="L115" i="5" s="1"/>
  <c r="C112" i="5"/>
  <c r="K112" i="5"/>
  <c r="X112" i="5"/>
  <c r="J112" i="5"/>
  <c r="L112" i="5" s="1"/>
  <c r="C61" i="5"/>
  <c r="Y61" i="5"/>
  <c r="K61" i="5"/>
  <c r="X61" i="5"/>
  <c r="B61" i="5"/>
  <c r="I61" i="5"/>
  <c r="Z61" i="5"/>
  <c r="G61" i="5"/>
  <c r="S61" i="5"/>
  <c r="H61" i="5"/>
  <c r="D61" i="5"/>
  <c r="X156" i="5"/>
  <c r="C156" i="5"/>
  <c r="B156" i="5"/>
  <c r="Y156" i="5"/>
  <c r="I156" i="5"/>
  <c r="W156" i="5" s="1"/>
  <c r="G156" i="5"/>
  <c r="K156" i="5"/>
  <c r="H156" i="5"/>
  <c r="D156" i="5"/>
  <c r="Z156" i="5"/>
  <c r="S156" i="5"/>
  <c r="X105" i="5"/>
  <c r="B105" i="5"/>
  <c r="S105" i="5"/>
  <c r="D105" i="5"/>
  <c r="K105" i="5"/>
  <c r="H105" i="5"/>
  <c r="Y105" i="5"/>
  <c r="Z105" i="5"/>
  <c r="I105" i="5"/>
  <c r="W105" i="5" s="1"/>
  <c r="C105" i="5"/>
  <c r="G105" i="5"/>
  <c r="D45" i="5"/>
  <c r="K45" i="5"/>
  <c r="B45" i="5"/>
  <c r="C45" i="5"/>
  <c r="Z45" i="5"/>
  <c r="X153" i="5"/>
  <c r="B153" i="5"/>
  <c r="K153" i="5"/>
  <c r="Y153" i="5"/>
  <c r="I153" i="5"/>
  <c r="AA153" i="5" s="1"/>
  <c r="H153" i="5"/>
  <c r="S153" i="5"/>
  <c r="Z153" i="5"/>
  <c r="D153" i="5"/>
  <c r="C153" i="5"/>
  <c r="G153" i="5"/>
  <c r="B142" i="5"/>
  <c r="J142" i="5"/>
  <c r="L142" i="5" s="1"/>
  <c r="J144" i="5"/>
  <c r="L144" i="5" s="1"/>
  <c r="D142" i="5"/>
  <c r="K142" i="5"/>
  <c r="J145" i="5"/>
  <c r="L145" i="5" s="1"/>
  <c r="I142" i="5"/>
  <c r="W142" i="5" s="1"/>
  <c r="Y142" i="5"/>
  <c r="H142" i="5"/>
  <c r="J143" i="5"/>
  <c r="L143" i="5" s="1"/>
  <c r="Z142" i="5"/>
  <c r="G142" i="5"/>
  <c r="C142" i="5"/>
  <c r="S142" i="5"/>
  <c r="X142" i="5"/>
  <c r="J146" i="5"/>
  <c r="L146" i="5" s="1"/>
  <c r="K58" i="5"/>
  <c r="Y58" i="5"/>
  <c r="I58" i="5"/>
  <c r="W58" i="5" s="1"/>
  <c r="X58" i="5"/>
  <c r="G58" i="5"/>
  <c r="B58" i="5"/>
  <c r="S58" i="5"/>
  <c r="H58" i="5"/>
  <c r="D58" i="5"/>
  <c r="Z58" i="5"/>
  <c r="C58" i="5"/>
  <c r="K121" i="5"/>
  <c r="G121" i="5"/>
  <c r="H121" i="5"/>
  <c r="Y121" i="5"/>
  <c r="Z121" i="5"/>
  <c r="D121" i="5"/>
  <c r="C121" i="5"/>
  <c r="S121" i="5"/>
  <c r="X121" i="5"/>
  <c r="B121" i="5"/>
  <c r="I121" i="5"/>
  <c r="W121" i="5" s="1"/>
  <c r="J156" i="5"/>
  <c r="L156" i="5" s="1"/>
  <c r="G152" i="5"/>
  <c r="Y152" i="5"/>
  <c r="D152" i="5"/>
  <c r="J152" i="5"/>
  <c r="L152" i="5" s="1"/>
  <c r="J153" i="5"/>
  <c r="L153" i="5" s="1"/>
  <c r="H152" i="5"/>
  <c r="I152" i="5"/>
  <c r="W152" i="5" s="1"/>
  <c r="Z152" i="5"/>
  <c r="J155" i="5"/>
  <c r="L155" i="5" s="1"/>
  <c r="C152" i="5"/>
  <c r="K152" i="5"/>
  <c r="X152" i="5"/>
  <c r="S152" i="5"/>
  <c r="B152" i="5"/>
  <c r="J154" i="5"/>
  <c r="L154" i="5" s="1"/>
  <c r="K201" i="5"/>
  <c r="Y201" i="5"/>
  <c r="I201" i="5"/>
  <c r="AA201" i="5" s="1"/>
  <c r="H201" i="5"/>
  <c r="G201" i="5"/>
  <c r="X201" i="5"/>
  <c r="S201" i="5"/>
  <c r="B201" i="5"/>
  <c r="D201" i="5"/>
  <c r="C201" i="5"/>
  <c r="Z201" i="5"/>
  <c r="K104" i="5"/>
  <c r="Y104" i="5"/>
  <c r="I104" i="5"/>
  <c r="H104" i="5"/>
  <c r="G104" i="5"/>
  <c r="Z104" i="5"/>
  <c r="D104" i="5"/>
  <c r="C104" i="5"/>
  <c r="S104" i="5"/>
  <c r="X104" i="5"/>
  <c r="B104" i="5"/>
  <c r="J108" i="5"/>
  <c r="G107" i="5"/>
  <c r="D107" i="5"/>
  <c r="J111" i="5"/>
  <c r="L111" i="5" s="1"/>
  <c r="H107" i="5"/>
  <c r="S107" i="5"/>
  <c r="Z107" i="5"/>
  <c r="J110" i="5"/>
  <c r="L110" i="5" s="1"/>
  <c r="C107" i="5"/>
  <c r="J107" i="5"/>
  <c r="L107" i="5" s="1"/>
  <c r="X107" i="5"/>
  <c r="J109" i="5"/>
  <c r="L109" i="5" s="1"/>
  <c r="B107" i="5"/>
  <c r="Y107" i="5"/>
  <c r="I107" i="5"/>
  <c r="W107" i="5" s="1"/>
  <c r="K107" i="5"/>
  <c r="Z20" i="5"/>
  <c r="C20" i="5"/>
  <c r="B20" i="5"/>
  <c r="D20" i="5"/>
  <c r="K20" i="5"/>
  <c r="X91" i="5"/>
  <c r="B91" i="5"/>
  <c r="K91" i="5"/>
  <c r="Y91" i="5"/>
  <c r="I91" i="5"/>
  <c r="AA91" i="5" s="1"/>
  <c r="H91" i="5"/>
  <c r="G91" i="5"/>
  <c r="Z91" i="5"/>
  <c r="S91" i="5"/>
  <c r="C91" i="5"/>
  <c r="D91" i="5"/>
  <c r="C123" i="5"/>
  <c r="D123" i="5"/>
  <c r="Z123" i="5"/>
  <c r="X123" i="5"/>
  <c r="B123" i="5"/>
  <c r="K123" i="5"/>
  <c r="G123" i="5"/>
  <c r="S123" i="5"/>
  <c r="I123" i="5"/>
  <c r="H123" i="5"/>
  <c r="Y123" i="5"/>
  <c r="K75" i="5"/>
  <c r="G75" i="5"/>
  <c r="H75" i="5"/>
  <c r="S75" i="5"/>
  <c r="Z75" i="5"/>
  <c r="D75" i="5"/>
  <c r="C75" i="5"/>
  <c r="X75" i="5"/>
  <c r="B75" i="5"/>
  <c r="Y75" i="5"/>
  <c r="I75" i="5"/>
  <c r="AA75" i="5" s="1"/>
  <c r="K173" i="5"/>
  <c r="Y173" i="5"/>
  <c r="I173" i="5"/>
  <c r="H173" i="5"/>
  <c r="G173" i="5"/>
  <c r="Z173" i="5"/>
  <c r="S173" i="5"/>
  <c r="X173" i="5"/>
  <c r="D173" i="5"/>
  <c r="C173" i="5"/>
  <c r="B173" i="5"/>
  <c r="D162" i="5"/>
  <c r="J162" i="5"/>
  <c r="L162" i="5" s="1"/>
  <c r="Z162" i="5"/>
  <c r="J165" i="5"/>
  <c r="L165" i="5" s="1"/>
  <c r="C162" i="5"/>
  <c r="K162" i="5"/>
  <c r="X162" i="5"/>
  <c r="J166" i="5"/>
  <c r="L166" i="5" s="1"/>
  <c r="B162" i="5"/>
  <c r="I162" i="5"/>
  <c r="AA162" i="5" s="1"/>
  <c r="H162" i="5"/>
  <c r="J163" i="5"/>
  <c r="L163" i="5" s="1"/>
  <c r="J164" i="5"/>
  <c r="L164" i="5" s="1"/>
  <c r="G162" i="5"/>
  <c r="S162" i="5"/>
  <c r="Y162" i="5"/>
  <c r="C85" i="5"/>
  <c r="I85" i="5"/>
  <c r="W85" i="5" s="1"/>
  <c r="G85" i="5"/>
  <c r="S85" i="5"/>
  <c r="X85" i="5"/>
  <c r="D85" i="5"/>
  <c r="B85" i="5"/>
  <c r="K85" i="5"/>
  <c r="H85" i="5"/>
  <c r="Y85" i="5"/>
  <c r="Z85" i="5"/>
  <c r="C33" i="5"/>
  <c r="B33" i="5"/>
  <c r="D33" i="5"/>
  <c r="K33" i="5"/>
  <c r="Z33" i="5"/>
  <c r="D11" i="5"/>
  <c r="Z11" i="5"/>
  <c r="C11" i="5"/>
  <c r="B11" i="5"/>
  <c r="K11" i="5"/>
  <c r="I11" i="5" s="1"/>
  <c r="AA11" i="5" s="1"/>
  <c r="B100" i="5"/>
  <c r="D100" i="5"/>
  <c r="S100" i="5"/>
  <c r="K100" i="5"/>
  <c r="H100" i="5"/>
  <c r="Y100" i="5"/>
  <c r="Z100" i="5"/>
  <c r="I100" i="5"/>
  <c r="AA100" i="5" s="1"/>
  <c r="C100" i="5"/>
  <c r="G100" i="5"/>
  <c r="X100" i="5"/>
  <c r="H146" i="5"/>
  <c r="S146" i="5"/>
  <c r="D146" i="5"/>
  <c r="K146" i="5"/>
  <c r="Z146" i="5"/>
  <c r="I146" i="5"/>
  <c r="AA146" i="5" s="1"/>
  <c r="C146" i="5"/>
  <c r="G146" i="5"/>
  <c r="X146" i="5"/>
  <c r="Y146" i="5"/>
  <c r="B146" i="5"/>
  <c r="Z164" i="5"/>
  <c r="S164" i="5"/>
  <c r="C164" i="5"/>
  <c r="D164" i="5"/>
  <c r="X164" i="5"/>
  <c r="B164" i="5"/>
  <c r="Y164" i="5"/>
  <c r="I164" i="5"/>
  <c r="AA164" i="5" s="1"/>
  <c r="G164" i="5"/>
  <c r="H164" i="5"/>
  <c r="K164" i="5"/>
  <c r="D203" i="5"/>
  <c r="H203" i="5"/>
  <c r="K203" i="5"/>
  <c r="C203" i="5"/>
  <c r="Y203" i="5"/>
  <c r="B203" i="5"/>
  <c r="I203" i="5"/>
  <c r="AA203" i="5" s="1"/>
  <c r="Z203" i="5"/>
  <c r="X203" i="5"/>
  <c r="G203" i="5"/>
  <c r="S203" i="5"/>
  <c r="K68" i="5"/>
  <c r="H68" i="5"/>
  <c r="Y68" i="5"/>
  <c r="X68" i="5"/>
  <c r="I68" i="5"/>
  <c r="W68" i="5" s="1"/>
  <c r="B68" i="5"/>
  <c r="G68" i="5"/>
  <c r="Z68" i="5"/>
  <c r="C68" i="5"/>
  <c r="S68" i="5"/>
  <c r="D68" i="5"/>
  <c r="Y114" i="5"/>
  <c r="Z114" i="5"/>
  <c r="D114" i="5"/>
  <c r="C114" i="5"/>
  <c r="S114" i="5"/>
  <c r="X114" i="5"/>
  <c r="G114" i="5"/>
  <c r="B114" i="5"/>
  <c r="H114" i="5"/>
  <c r="K114" i="5"/>
  <c r="I114" i="5"/>
  <c r="AA114" i="5" s="1"/>
  <c r="B157" i="5"/>
  <c r="J157" i="5"/>
  <c r="L157" i="5" s="1"/>
  <c r="H157" i="5"/>
  <c r="I157" i="5"/>
  <c r="W157" i="5" s="1"/>
  <c r="Z157" i="5"/>
  <c r="J159" i="5"/>
  <c r="L159" i="5" s="1"/>
  <c r="C157" i="5"/>
  <c r="S157" i="5"/>
  <c r="J160" i="5"/>
  <c r="L160" i="5" s="1"/>
  <c r="D157" i="5"/>
  <c r="K157" i="5"/>
  <c r="J158" i="5"/>
  <c r="L158" i="5" s="1"/>
  <c r="J161" i="5"/>
  <c r="L161" i="5" s="1"/>
  <c r="G157" i="5"/>
  <c r="X157" i="5"/>
  <c r="Y157" i="5"/>
  <c r="X108" i="5"/>
  <c r="B108" i="5"/>
  <c r="I108" i="5"/>
  <c r="W108" i="5" s="1"/>
  <c r="Y108" i="5"/>
  <c r="G108" i="5"/>
  <c r="H108" i="5"/>
  <c r="D108" i="5"/>
  <c r="Z108" i="5"/>
  <c r="S108" i="5"/>
  <c r="K108" i="5"/>
  <c r="C108" i="5"/>
  <c r="I86" i="5"/>
  <c r="H86" i="5"/>
  <c r="G86" i="5"/>
  <c r="Z86" i="5"/>
  <c r="S86" i="5"/>
  <c r="C86" i="5"/>
  <c r="D86" i="5"/>
  <c r="X86" i="5"/>
  <c r="B86" i="5"/>
  <c r="K86" i="5"/>
  <c r="Y86" i="5"/>
  <c r="Y94" i="5"/>
  <c r="I94" i="5"/>
  <c r="AA94" i="5" s="1"/>
  <c r="H94" i="5"/>
  <c r="G94" i="5"/>
  <c r="Z94" i="5"/>
  <c r="S94" i="5"/>
  <c r="C94" i="5"/>
  <c r="D94" i="5"/>
  <c r="X94" i="5"/>
  <c r="B94" i="5"/>
  <c r="K94" i="5"/>
  <c r="B16" i="5"/>
  <c r="D16" i="5"/>
  <c r="K16" i="5"/>
  <c r="Z16" i="5"/>
  <c r="C16" i="5"/>
  <c r="D18" i="5"/>
  <c r="Z18" i="5"/>
  <c r="C18" i="5"/>
  <c r="B18" i="5"/>
  <c r="K18" i="5"/>
  <c r="I18" i="5" s="1"/>
  <c r="AA18" i="5" s="1"/>
  <c r="G110" i="5"/>
  <c r="H110" i="5"/>
  <c r="Y110" i="5"/>
  <c r="Z110" i="5"/>
  <c r="D110" i="5"/>
  <c r="C110" i="5"/>
  <c r="S110" i="5"/>
  <c r="X110" i="5"/>
  <c r="B110" i="5"/>
  <c r="K110" i="5"/>
  <c r="I110" i="5"/>
  <c r="AA110" i="5" s="1"/>
  <c r="Z63" i="5"/>
  <c r="G63" i="5"/>
  <c r="C63" i="5"/>
  <c r="S63" i="5"/>
  <c r="X63" i="5"/>
  <c r="D63" i="5"/>
  <c r="H63" i="5"/>
  <c r="B63" i="5"/>
  <c r="K63" i="5"/>
  <c r="Y63" i="5"/>
  <c r="I63" i="5"/>
  <c r="W63" i="5" s="1"/>
  <c r="J189" i="5"/>
  <c r="L189" i="5" s="1"/>
  <c r="I187" i="5"/>
  <c r="AA187" i="5" s="1"/>
  <c r="Z187" i="5"/>
  <c r="S187" i="5"/>
  <c r="C187" i="5"/>
  <c r="D187" i="5"/>
  <c r="J187" i="5"/>
  <c r="L187" i="5" s="1"/>
  <c r="X187" i="5"/>
  <c r="J190" i="5"/>
  <c r="L190" i="5" s="1"/>
  <c r="G187" i="5"/>
  <c r="B187" i="5"/>
  <c r="K187" i="5"/>
  <c r="H187" i="5"/>
  <c r="J191" i="5"/>
  <c r="L191" i="5" s="1"/>
  <c r="J188" i="5"/>
  <c r="L188" i="5" s="1"/>
  <c r="Y187" i="5"/>
  <c r="B32" i="5"/>
  <c r="K32" i="5"/>
  <c r="J36" i="5"/>
  <c r="J32" i="5"/>
  <c r="Z32" i="5"/>
  <c r="J33" i="5"/>
  <c r="C32" i="5"/>
  <c r="J34" i="5"/>
  <c r="D32" i="5"/>
  <c r="J35" i="5"/>
  <c r="C166" i="5"/>
  <c r="G166" i="5"/>
  <c r="X166" i="5"/>
  <c r="B166" i="5"/>
  <c r="S166" i="5"/>
  <c r="D166" i="5"/>
  <c r="K166" i="5"/>
  <c r="H166" i="5"/>
  <c r="Y166" i="5"/>
  <c r="Z166" i="5"/>
  <c r="I166" i="5"/>
  <c r="W166" i="5" s="1"/>
  <c r="K198" i="5"/>
  <c r="X198" i="5"/>
  <c r="Y198" i="5"/>
  <c r="B198" i="5"/>
  <c r="I198" i="5"/>
  <c r="AA198" i="5" s="1"/>
  <c r="H198" i="5"/>
  <c r="G198" i="5"/>
  <c r="Z198" i="5"/>
  <c r="C198" i="5"/>
  <c r="S198" i="5"/>
  <c r="D198" i="5"/>
  <c r="D8" i="5"/>
  <c r="K8" i="5"/>
  <c r="I8" i="5" s="1"/>
  <c r="Z8" i="5"/>
  <c r="C8" i="5"/>
  <c r="B8" i="5"/>
  <c r="C145" i="5"/>
  <c r="K145" i="5"/>
  <c r="X145" i="5"/>
  <c r="B145" i="5"/>
  <c r="I145" i="5"/>
  <c r="W145" i="5" s="1"/>
  <c r="S145" i="5"/>
  <c r="D145" i="5"/>
  <c r="H145" i="5"/>
  <c r="G145" i="5"/>
  <c r="Z145" i="5"/>
  <c r="Y145" i="5"/>
  <c r="C202" i="5"/>
  <c r="K202" i="5"/>
  <c r="B202" i="5"/>
  <c r="J206" i="5"/>
  <c r="L206" i="5" s="1"/>
  <c r="Z202" i="5"/>
  <c r="Y202" i="5"/>
  <c r="X202" i="5"/>
  <c r="J202" i="5"/>
  <c r="J204" i="5"/>
  <c r="L204" i="5" s="1"/>
  <c r="I202" i="5"/>
  <c r="AA202" i="5" s="1"/>
  <c r="S202" i="5"/>
  <c r="J203" i="5"/>
  <c r="L203" i="5" s="1"/>
  <c r="D202" i="5"/>
  <c r="G202" i="5"/>
  <c r="H202" i="5"/>
  <c r="J205" i="5"/>
  <c r="G65" i="5"/>
  <c r="S65" i="5"/>
  <c r="Z65" i="5"/>
  <c r="D65" i="5"/>
  <c r="C65" i="5"/>
  <c r="K65" i="5"/>
  <c r="X65" i="5"/>
  <c r="Y65" i="5"/>
  <c r="B65" i="5"/>
  <c r="H65" i="5"/>
  <c r="I65" i="5"/>
  <c r="W65" i="5" s="1"/>
  <c r="Z78" i="5"/>
  <c r="S78" i="5"/>
  <c r="C78" i="5"/>
  <c r="D78" i="5"/>
  <c r="X78" i="5"/>
  <c r="B78" i="5"/>
  <c r="K78" i="5"/>
  <c r="Y78" i="5"/>
  <c r="I78" i="5"/>
  <c r="AA78" i="5" s="1"/>
  <c r="H78" i="5"/>
  <c r="G78" i="5"/>
  <c r="J26" i="5"/>
  <c r="L26" i="5" s="1"/>
  <c r="J22" i="5"/>
  <c r="J23" i="5"/>
  <c r="J24" i="5"/>
  <c r="K22" i="5"/>
  <c r="Z22" i="5"/>
  <c r="D22" i="5"/>
  <c r="C22" i="5"/>
  <c r="J25" i="5"/>
  <c r="B22" i="5"/>
  <c r="H175" i="5"/>
  <c r="C175" i="5"/>
  <c r="G175" i="5"/>
  <c r="S175" i="5"/>
  <c r="D175" i="5"/>
  <c r="X175" i="5"/>
  <c r="K175" i="5"/>
  <c r="B175" i="5"/>
  <c r="Y175" i="5"/>
  <c r="I175" i="5"/>
  <c r="AA175" i="5" s="1"/>
  <c r="Z175" i="5"/>
  <c r="C179" i="5"/>
  <c r="Y179" i="5"/>
  <c r="X179" i="5"/>
  <c r="I179" i="5"/>
  <c r="B179" i="5"/>
  <c r="H179" i="5"/>
  <c r="G179" i="5"/>
  <c r="S179" i="5"/>
  <c r="D179" i="5"/>
  <c r="Z179" i="5"/>
  <c r="K179" i="5"/>
  <c r="Z49" i="5"/>
  <c r="C49" i="5"/>
  <c r="B49" i="5"/>
  <c r="D49" i="5"/>
  <c r="K49" i="5"/>
  <c r="Z10" i="5"/>
  <c r="C10" i="5"/>
  <c r="B10" i="5"/>
  <c r="K10" i="5"/>
  <c r="D10" i="5"/>
  <c r="I111" i="5"/>
  <c r="AA111" i="5" s="1"/>
  <c r="Y111" i="5"/>
  <c r="H111" i="5"/>
  <c r="G111" i="5"/>
  <c r="Z111" i="5"/>
  <c r="D111" i="5"/>
  <c r="C111" i="5"/>
  <c r="S111" i="5"/>
  <c r="X111" i="5"/>
  <c r="B111" i="5"/>
  <c r="K111" i="5"/>
  <c r="H185" i="5"/>
  <c r="G185" i="5"/>
  <c r="Z185" i="5"/>
  <c r="S185" i="5"/>
  <c r="C185" i="5"/>
  <c r="D185" i="5"/>
  <c r="X185" i="5"/>
  <c r="B185" i="5"/>
  <c r="K185" i="5"/>
  <c r="Y185" i="5"/>
  <c r="I185" i="5"/>
  <c r="W185" i="5" s="1"/>
  <c r="B23" i="5"/>
  <c r="K23" i="5"/>
  <c r="D23" i="5"/>
  <c r="Z23" i="5"/>
  <c r="C23" i="5"/>
  <c r="B117" i="5"/>
  <c r="J118" i="5"/>
  <c r="L118" i="5" s="1"/>
  <c r="H117" i="5"/>
  <c r="J120" i="5"/>
  <c r="L120" i="5" s="1"/>
  <c r="Z117" i="5"/>
  <c r="K117" i="5"/>
  <c r="C117" i="5"/>
  <c r="J117" i="5"/>
  <c r="L117" i="5" s="1"/>
  <c r="I117" i="5"/>
  <c r="AA117" i="5" s="1"/>
  <c r="G117" i="5"/>
  <c r="D117" i="5"/>
  <c r="J119" i="5"/>
  <c r="L119" i="5" s="1"/>
  <c r="J121" i="5"/>
  <c r="L121" i="5" s="1"/>
  <c r="Y117" i="5"/>
  <c r="X117" i="5"/>
  <c r="S117" i="5"/>
  <c r="C195" i="5"/>
  <c r="Y195" i="5"/>
  <c r="X195" i="5"/>
  <c r="I195" i="5"/>
  <c r="W195" i="5" s="1"/>
  <c r="B195" i="5"/>
  <c r="H195" i="5"/>
  <c r="G195" i="5"/>
  <c r="S195" i="5"/>
  <c r="D195" i="5"/>
  <c r="Z195" i="5"/>
  <c r="K195" i="5"/>
  <c r="C82" i="5"/>
  <c r="I82" i="5"/>
  <c r="W82" i="5" s="1"/>
  <c r="X82" i="5"/>
  <c r="J83" i="5"/>
  <c r="L83" i="5" s="1"/>
  <c r="B82" i="5"/>
  <c r="G82" i="5"/>
  <c r="H82" i="5"/>
  <c r="J84" i="5"/>
  <c r="L84" i="5" s="1"/>
  <c r="K82" i="5"/>
  <c r="S82" i="5"/>
  <c r="J86" i="5"/>
  <c r="L86" i="5" s="1"/>
  <c r="D82" i="5"/>
  <c r="Y82" i="5"/>
  <c r="J85" i="5"/>
  <c r="L85" i="5" s="1"/>
  <c r="J82" i="5"/>
  <c r="L82" i="5" s="1"/>
  <c r="Z82" i="5"/>
  <c r="X97" i="5"/>
  <c r="J100" i="5"/>
  <c r="L100" i="5" s="1"/>
  <c r="B97" i="5"/>
  <c r="J98" i="5"/>
  <c r="L98" i="5" s="1"/>
  <c r="J99" i="5"/>
  <c r="L99" i="5" s="1"/>
  <c r="S97" i="5"/>
  <c r="K97" i="5"/>
  <c r="D97" i="5"/>
  <c r="J97" i="5"/>
  <c r="L97" i="5" s="1"/>
  <c r="J101" i="5"/>
  <c r="L101" i="5" s="1"/>
  <c r="H97" i="5"/>
  <c r="Y97" i="5"/>
  <c r="Z97" i="5"/>
  <c r="I97" i="5"/>
  <c r="AA97" i="5" s="1"/>
  <c r="C97" i="5"/>
  <c r="G97" i="5"/>
  <c r="D76" i="5"/>
  <c r="K76" i="5"/>
  <c r="H76" i="5"/>
  <c r="Y76" i="5"/>
  <c r="Z76" i="5"/>
  <c r="I76" i="5"/>
  <c r="AA76" i="5" s="1"/>
  <c r="C76" i="5"/>
  <c r="G76" i="5"/>
  <c r="X76" i="5"/>
  <c r="B76" i="5"/>
  <c r="S76" i="5"/>
  <c r="C96" i="5"/>
  <c r="I96" i="5"/>
  <c r="X96" i="5"/>
  <c r="B96" i="5"/>
  <c r="G96" i="5"/>
  <c r="D96" i="5"/>
  <c r="S96" i="5"/>
  <c r="H96" i="5"/>
  <c r="K96" i="5"/>
  <c r="Z96" i="5"/>
  <c r="Y96" i="5"/>
  <c r="K19" i="5"/>
  <c r="D19" i="5"/>
  <c r="Z19" i="5"/>
  <c r="C19" i="5"/>
  <c r="B19" i="5"/>
  <c r="Z133" i="5"/>
  <c r="C133" i="5"/>
  <c r="I133" i="5"/>
  <c r="AA133" i="5" s="1"/>
  <c r="S133" i="5"/>
  <c r="K133" i="5"/>
  <c r="X133" i="5"/>
  <c r="G133" i="5"/>
  <c r="B133" i="5"/>
  <c r="Y133" i="5"/>
  <c r="H133" i="5"/>
  <c r="D133" i="5"/>
  <c r="Z40" i="5"/>
  <c r="C40" i="5"/>
  <c r="B40" i="5"/>
  <c r="K40" i="5"/>
  <c r="D40" i="5"/>
  <c r="D60" i="5"/>
  <c r="K60" i="5"/>
  <c r="H60" i="5"/>
  <c r="Y60" i="5"/>
  <c r="X60" i="5"/>
  <c r="I60" i="5"/>
  <c r="B60" i="5"/>
  <c r="G60" i="5"/>
  <c r="Z60" i="5"/>
  <c r="C60" i="5"/>
  <c r="S60" i="5"/>
  <c r="B29" i="5"/>
  <c r="Z29" i="5"/>
  <c r="C29" i="5"/>
  <c r="D29" i="5"/>
  <c r="K29" i="5"/>
  <c r="I101" i="5"/>
  <c r="W101" i="5" s="1"/>
  <c r="G101" i="5"/>
  <c r="X101" i="5"/>
  <c r="S101" i="5"/>
  <c r="B101" i="5"/>
  <c r="D101" i="5"/>
  <c r="H101" i="5"/>
  <c r="K101" i="5"/>
  <c r="Z101" i="5"/>
  <c r="C101" i="5"/>
  <c r="Y101" i="5"/>
  <c r="I196" i="5"/>
  <c r="W196" i="5" s="1"/>
  <c r="G196" i="5"/>
  <c r="H196" i="5"/>
  <c r="S196" i="5"/>
  <c r="Z196" i="5"/>
  <c r="D196" i="5"/>
  <c r="C196" i="5"/>
  <c r="K196" i="5"/>
  <c r="X196" i="5"/>
  <c r="B196" i="5"/>
  <c r="Y196" i="5"/>
  <c r="B42" i="5"/>
  <c r="K42" i="5"/>
  <c r="J46" i="5"/>
  <c r="J42" i="5"/>
  <c r="J43" i="5"/>
  <c r="J44" i="5"/>
  <c r="Z42" i="5"/>
  <c r="D42" i="5"/>
  <c r="C42" i="5"/>
  <c r="J45" i="5"/>
  <c r="G73" i="5"/>
  <c r="S73" i="5"/>
  <c r="Z73" i="5"/>
  <c r="D73" i="5"/>
  <c r="C73" i="5"/>
  <c r="K73" i="5"/>
  <c r="X73" i="5"/>
  <c r="Y73" i="5"/>
  <c r="B73" i="5"/>
  <c r="H73" i="5"/>
  <c r="I73" i="5"/>
  <c r="AA73" i="5" s="1"/>
  <c r="C25" i="5"/>
  <c r="B25" i="5"/>
  <c r="D25" i="5"/>
  <c r="K25" i="5"/>
  <c r="Z25" i="5"/>
  <c r="B178" i="5"/>
  <c r="I178" i="5"/>
  <c r="W178" i="5" s="1"/>
  <c r="X178" i="5"/>
  <c r="G178" i="5"/>
  <c r="H178" i="5"/>
  <c r="C178" i="5"/>
  <c r="S178" i="5"/>
  <c r="D178" i="5"/>
  <c r="K178" i="5"/>
  <c r="Z178" i="5"/>
  <c r="Y178" i="5"/>
  <c r="I113" i="5"/>
  <c r="W113" i="5" s="1"/>
  <c r="K113" i="5"/>
  <c r="G113" i="5"/>
  <c r="H113" i="5"/>
  <c r="Y113" i="5"/>
  <c r="Z113" i="5"/>
  <c r="D113" i="5"/>
  <c r="C113" i="5"/>
  <c r="S113" i="5"/>
  <c r="X113" i="5"/>
  <c r="B113" i="5"/>
  <c r="J176" i="5"/>
  <c r="D172" i="5"/>
  <c r="Y172" i="5"/>
  <c r="J175" i="5"/>
  <c r="L175" i="5" s="1"/>
  <c r="J172" i="5"/>
  <c r="L172" i="5" s="1"/>
  <c r="K172" i="5"/>
  <c r="Z172" i="5"/>
  <c r="I172" i="5"/>
  <c r="C172" i="5"/>
  <c r="J173" i="5"/>
  <c r="L173" i="5" s="1"/>
  <c r="X172" i="5"/>
  <c r="G172" i="5"/>
  <c r="H172" i="5"/>
  <c r="J174" i="5"/>
  <c r="L174" i="5" s="1"/>
  <c r="B172" i="5"/>
  <c r="S172" i="5"/>
  <c r="X83" i="5"/>
  <c r="B83" i="5"/>
  <c r="K83" i="5"/>
  <c r="Y83" i="5"/>
  <c r="I83" i="5"/>
  <c r="AA83" i="5" s="1"/>
  <c r="H83" i="5"/>
  <c r="G83" i="5"/>
  <c r="Z83" i="5"/>
  <c r="S83" i="5"/>
  <c r="C83" i="5"/>
  <c r="D83" i="5"/>
  <c r="C9" i="5"/>
  <c r="B9" i="5"/>
  <c r="D9" i="5"/>
  <c r="K9" i="5"/>
  <c r="Z9" i="5"/>
  <c r="D56" i="5"/>
  <c r="K56" i="5"/>
  <c r="H56" i="5"/>
  <c r="Y56" i="5"/>
  <c r="Z56" i="5"/>
  <c r="I56" i="5"/>
  <c r="AA56" i="5" s="1"/>
  <c r="C56" i="5"/>
  <c r="G56" i="5"/>
  <c r="X56" i="5"/>
  <c r="B56" i="5"/>
  <c r="S56" i="5"/>
  <c r="H140" i="5"/>
  <c r="G140" i="5"/>
  <c r="Z140" i="5"/>
  <c r="Y140" i="5"/>
  <c r="C140" i="5"/>
  <c r="D140" i="5"/>
  <c r="X140" i="5"/>
  <c r="B140" i="5"/>
  <c r="K140" i="5"/>
  <c r="S140" i="5"/>
  <c r="I140" i="5"/>
  <c r="AA140" i="5" s="1"/>
  <c r="B115" i="5"/>
  <c r="K115" i="5"/>
  <c r="S115" i="5"/>
  <c r="I115" i="5"/>
  <c r="AA115" i="5" s="1"/>
  <c r="H115" i="5"/>
  <c r="Y115" i="5"/>
  <c r="Z115" i="5"/>
  <c r="G115" i="5"/>
  <c r="C115" i="5"/>
  <c r="D115" i="5"/>
  <c r="X115" i="5"/>
  <c r="X199" i="5"/>
  <c r="G199" i="5"/>
  <c r="S199" i="5"/>
  <c r="D199" i="5"/>
  <c r="H199" i="5"/>
  <c r="K199" i="5"/>
  <c r="C199" i="5"/>
  <c r="Y199" i="5"/>
  <c r="Z199" i="5"/>
  <c r="I199" i="5"/>
  <c r="W199" i="5" s="1"/>
  <c r="B199" i="5"/>
  <c r="Z148" i="5"/>
  <c r="S148" i="5"/>
  <c r="C148" i="5"/>
  <c r="G148" i="5"/>
  <c r="X148" i="5"/>
  <c r="B148" i="5"/>
  <c r="Y148" i="5"/>
  <c r="I148" i="5"/>
  <c r="W148" i="5" s="1"/>
  <c r="K148" i="5"/>
  <c r="D148" i="5"/>
  <c r="H148" i="5"/>
  <c r="B103" i="5"/>
  <c r="K103" i="5"/>
  <c r="G103" i="5"/>
  <c r="D103" i="5"/>
  <c r="H103" i="5"/>
  <c r="S103" i="5"/>
  <c r="Z103" i="5"/>
  <c r="Y103" i="5"/>
  <c r="C103" i="5"/>
  <c r="I103" i="5"/>
  <c r="X103" i="5"/>
  <c r="K128" i="5"/>
  <c r="H128" i="5"/>
  <c r="I128" i="5"/>
  <c r="AA128" i="5" s="1"/>
  <c r="Z128" i="5"/>
  <c r="Y128" i="5"/>
  <c r="C128" i="5"/>
  <c r="G128" i="5"/>
  <c r="X128" i="5"/>
  <c r="B128" i="5"/>
  <c r="D128" i="5"/>
  <c r="S128" i="5"/>
  <c r="Z31" i="5"/>
  <c r="C31" i="5"/>
  <c r="B31" i="5"/>
  <c r="K31" i="5"/>
  <c r="D31" i="5"/>
  <c r="K193" i="5"/>
  <c r="Y193" i="5"/>
  <c r="I193" i="5"/>
  <c r="W193" i="5" s="1"/>
  <c r="H193" i="5"/>
  <c r="G193" i="5"/>
  <c r="Z193" i="5"/>
  <c r="S193" i="5"/>
  <c r="C193" i="5"/>
  <c r="D193" i="5"/>
  <c r="X193" i="5"/>
  <c r="B193" i="5"/>
  <c r="S171" i="5"/>
  <c r="D171" i="5"/>
  <c r="X171" i="5"/>
  <c r="K171" i="5"/>
  <c r="B171" i="5"/>
  <c r="Y171" i="5"/>
  <c r="Z171" i="5"/>
  <c r="I171" i="5"/>
  <c r="AA171" i="5" s="1"/>
  <c r="H171" i="5"/>
  <c r="C171" i="5"/>
  <c r="G171" i="5"/>
  <c r="S191" i="5"/>
  <c r="D191" i="5"/>
  <c r="H191" i="5"/>
  <c r="K191" i="5"/>
  <c r="Z191" i="5"/>
  <c r="Y191" i="5"/>
  <c r="C191" i="5"/>
  <c r="I191" i="5"/>
  <c r="W191" i="5" s="1"/>
  <c r="X191" i="5"/>
  <c r="B191" i="5"/>
  <c r="G191" i="5"/>
  <c r="K30" i="5"/>
  <c r="D30" i="5"/>
  <c r="Z30" i="5"/>
  <c r="C30" i="5"/>
  <c r="B30" i="5"/>
  <c r="C186" i="5"/>
  <c r="G186" i="5"/>
  <c r="X186" i="5"/>
  <c r="B186" i="5"/>
  <c r="S186" i="5"/>
  <c r="D186" i="5"/>
  <c r="K186" i="5"/>
  <c r="H186" i="5"/>
  <c r="Y186" i="5"/>
  <c r="I186" i="5"/>
  <c r="AA186" i="5" s="1"/>
  <c r="Z186" i="5"/>
  <c r="J181" i="5"/>
  <c r="L181" i="5" s="1"/>
  <c r="D177" i="5"/>
  <c r="H177" i="5"/>
  <c r="Y177" i="5"/>
  <c r="Z177" i="5"/>
  <c r="J177" i="5"/>
  <c r="C177" i="5"/>
  <c r="I177" i="5"/>
  <c r="W177" i="5" s="1"/>
  <c r="X177" i="5"/>
  <c r="J178" i="5"/>
  <c r="L178" i="5" s="1"/>
  <c r="B177" i="5"/>
  <c r="G177" i="5"/>
  <c r="J180" i="5"/>
  <c r="J179" i="5"/>
  <c r="K177" i="5"/>
  <c r="S177" i="5"/>
  <c r="K194" i="5"/>
  <c r="H194" i="5"/>
  <c r="Y194" i="5"/>
  <c r="Z194" i="5"/>
  <c r="I194" i="5"/>
  <c r="C194" i="5"/>
  <c r="G194" i="5"/>
  <c r="X194" i="5"/>
  <c r="B194" i="5"/>
  <c r="S194" i="5"/>
  <c r="D194" i="5"/>
  <c r="X67" i="5"/>
  <c r="J68" i="5"/>
  <c r="B67" i="5"/>
  <c r="G67" i="5"/>
  <c r="J70" i="5"/>
  <c r="L70" i="5" s="1"/>
  <c r="J69" i="5"/>
  <c r="L69" i="5" s="1"/>
  <c r="K67" i="5"/>
  <c r="S67" i="5"/>
  <c r="J71" i="5"/>
  <c r="L71" i="5" s="1"/>
  <c r="D67" i="5"/>
  <c r="H67" i="5"/>
  <c r="Y67" i="5"/>
  <c r="Z67" i="5"/>
  <c r="J67" i="5"/>
  <c r="L67" i="5" s="1"/>
  <c r="C67" i="5"/>
  <c r="I67" i="5"/>
  <c r="AA67" i="5" s="1"/>
  <c r="S154" i="5"/>
  <c r="D154" i="5"/>
  <c r="K154" i="5"/>
  <c r="Z154" i="5"/>
  <c r="I154" i="5"/>
  <c r="W154" i="5" s="1"/>
  <c r="C154" i="5"/>
  <c r="G154" i="5"/>
  <c r="X154" i="5"/>
  <c r="Y154" i="5"/>
  <c r="B154" i="5"/>
  <c r="H154" i="5"/>
  <c r="C70" i="5"/>
  <c r="D70" i="5"/>
  <c r="X70" i="5"/>
  <c r="B70" i="5"/>
  <c r="K70" i="5"/>
  <c r="Y70" i="5"/>
  <c r="I70" i="5"/>
  <c r="H70" i="5"/>
  <c r="G70" i="5"/>
  <c r="Z70" i="5"/>
  <c r="S70" i="5"/>
  <c r="B183" i="5"/>
  <c r="G183" i="5"/>
  <c r="S183" i="5"/>
  <c r="D183" i="5"/>
  <c r="H183" i="5"/>
  <c r="K183" i="5"/>
  <c r="Z183" i="5"/>
  <c r="Y183" i="5"/>
  <c r="C183" i="5"/>
  <c r="I183" i="5"/>
  <c r="AA183" i="5" s="1"/>
  <c r="X183" i="5"/>
  <c r="C125" i="5"/>
  <c r="I125" i="5"/>
  <c r="D125" i="5"/>
  <c r="S125" i="5"/>
  <c r="Z125" i="5"/>
  <c r="X125" i="5"/>
  <c r="K125" i="5"/>
  <c r="B125" i="5"/>
  <c r="G125" i="5"/>
  <c r="H125" i="5"/>
  <c r="Y125" i="5"/>
  <c r="H81" i="5"/>
  <c r="D81" i="5"/>
  <c r="Z81" i="5"/>
  <c r="K81" i="5"/>
  <c r="C81" i="5"/>
  <c r="Y81" i="5"/>
  <c r="X81" i="5"/>
  <c r="B81" i="5"/>
  <c r="I81" i="5"/>
  <c r="W81" i="5" s="1"/>
  <c r="G81" i="5"/>
  <c r="S81" i="5"/>
  <c r="Z24" i="5"/>
  <c r="C24" i="5"/>
  <c r="B24" i="5"/>
  <c r="D24" i="5"/>
  <c r="K24" i="5"/>
  <c r="E168" i="10"/>
  <c r="F168" i="10"/>
  <c r="D168" i="10"/>
  <c r="B168" i="10"/>
  <c r="E90" i="10"/>
  <c r="D90" i="10"/>
  <c r="B90" i="10"/>
  <c r="F90" i="10"/>
  <c r="D172" i="10"/>
  <c r="E172" i="10"/>
  <c r="B172" i="10"/>
  <c r="F172" i="10"/>
  <c r="F166" i="10"/>
  <c r="D166" i="10"/>
  <c r="B166" i="10"/>
  <c r="E166" i="10"/>
  <c r="F142" i="10"/>
  <c r="D142" i="10"/>
  <c r="E142" i="10"/>
  <c r="B142" i="10"/>
  <c r="B55" i="10"/>
  <c r="F55" i="10"/>
  <c r="E55" i="10"/>
  <c r="D55" i="10"/>
  <c r="E82" i="10"/>
  <c r="D82" i="10"/>
  <c r="B82" i="10"/>
  <c r="F82" i="10"/>
  <c r="F121" i="10"/>
  <c r="E121" i="10"/>
  <c r="D121" i="10"/>
  <c r="B121" i="10"/>
  <c r="B170" i="10"/>
  <c r="F170" i="10"/>
  <c r="E170" i="10"/>
  <c r="D170" i="10"/>
  <c r="B178" i="10"/>
  <c r="E178" i="10"/>
  <c r="D178" i="10"/>
  <c r="F178" i="10"/>
  <c r="B122" i="10"/>
  <c r="E122" i="10"/>
  <c r="F122" i="10"/>
  <c r="D122" i="10"/>
  <c r="F158" i="10"/>
  <c r="E158" i="10"/>
  <c r="D158" i="10"/>
  <c r="B158" i="10"/>
  <c r="F60" i="10"/>
  <c r="E60" i="10"/>
  <c r="D60" i="10"/>
  <c r="B60" i="10"/>
  <c r="E197" i="10"/>
  <c r="B197" i="10"/>
  <c r="F197" i="10"/>
  <c r="D197" i="10"/>
  <c r="E205" i="10"/>
  <c r="D205" i="10"/>
  <c r="B205" i="10"/>
  <c r="F205" i="10"/>
  <c r="D199" i="10"/>
  <c r="F199" i="10"/>
  <c r="E199" i="10"/>
  <c r="B199" i="10"/>
  <c r="AA193" i="5"/>
  <c r="W129" i="5"/>
  <c r="AA129" i="5"/>
  <c r="W136" i="5"/>
  <c r="AA51" i="5"/>
  <c r="W51" i="5"/>
  <c r="L18" i="5"/>
  <c r="AA143" i="5"/>
  <c r="W143" i="5"/>
  <c r="L36" i="5"/>
  <c r="AA99" i="5"/>
  <c r="W99" i="5"/>
  <c r="AA135" i="5"/>
  <c r="W135" i="5"/>
  <c r="AA174" i="5"/>
  <c r="W174" i="5"/>
  <c r="AA205" i="5"/>
  <c r="W205" i="5"/>
  <c r="W141" i="5"/>
  <c r="AA141" i="5"/>
  <c r="E152" i="10"/>
  <c r="F152" i="10"/>
  <c r="D152" i="10"/>
  <c r="B152" i="10"/>
  <c r="F187" i="10"/>
  <c r="E187" i="10"/>
  <c r="D187" i="10"/>
  <c r="B187" i="10"/>
  <c r="F185" i="10"/>
  <c r="E185" i="10"/>
  <c r="D185" i="10"/>
  <c r="B185" i="10"/>
  <c r="F134" i="10"/>
  <c r="D134" i="10"/>
  <c r="B134" i="10"/>
  <c r="E134" i="10"/>
  <c r="F147" i="10"/>
  <c r="E147" i="10"/>
  <c r="D147" i="10"/>
  <c r="B147" i="10"/>
  <c r="E133" i="10"/>
  <c r="B133" i="10"/>
  <c r="F133" i="10"/>
  <c r="D133" i="10"/>
  <c r="F105" i="10"/>
  <c r="E105" i="10"/>
  <c r="D105" i="10"/>
  <c r="B105" i="10"/>
  <c r="D127" i="10"/>
  <c r="F127" i="10"/>
  <c r="E127" i="10"/>
  <c r="B127" i="10"/>
  <c r="E87" i="10"/>
  <c r="D87" i="10"/>
  <c r="B87" i="10"/>
  <c r="F87" i="10"/>
  <c r="D159" i="10"/>
  <c r="F159" i="10"/>
  <c r="E159" i="10"/>
  <c r="B159" i="10"/>
  <c r="B108" i="10"/>
  <c r="F108" i="10"/>
  <c r="D108" i="10"/>
  <c r="E108" i="10"/>
  <c r="F99" i="10"/>
  <c r="E99" i="10"/>
  <c r="D99" i="10"/>
  <c r="B99" i="10"/>
  <c r="E181" i="10"/>
  <c r="B181" i="10"/>
  <c r="F181" i="10"/>
  <c r="D181" i="10"/>
  <c r="D204" i="10"/>
  <c r="F204" i="10"/>
  <c r="E204" i="10"/>
  <c r="B204" i="10"/>
  <c r="D156" i="10"/>
  <c r="F156" i="10"/>
  <c r="E156" i="10"/>
  <c r="B156" i="10"/>
  <c r="D164" i="10"/>
  <c r="F164" i="10"/>
  <c r="E164" i="10"/>
  <c r="B164" i="10"/>
  <c r="B203" i="10"/>
  <c r="F203" i="10"/>
  <c r="E203" i="10"/>
  <c r="D203" i="10"/>
  <c r="E136" i="10"/>
  <c r="F136" i="10"/>
  <c r="D136" i="10"/>
  <c r="B136" i="10"/>
  <c r="B80" i="10"/>
  <c r="F80" i="10"/>
  <c r="E80" i="10"/>
  <c r="D80" i="10"/>
  <c r="F169" i="10"/>
  <c r="D169" i="10"/>
  <c r="B169" i="10"/>
  <c r="E169" i="10"/>
  <c r="F177" i="10"/>
  <c r="B177" i="10"/>
  <c r="E177" i="10"/>
  <c r="D177" i="10"/>
  <c r="E58" i="10"/>
  <c r="D58" i="10"/>
  <c r="B58" i="10"/>
  <c r="F58" i="10"/>
  <c r="F78" i="10"/>
  <c r="E78" i="10"/>
  <c r="D78" i="10"/>
  <c r="B78" i="10"/>
  <c r="D163" i="10"/>
  <c r="B163" i="10"/>
  <c r="F163" i="10"/>
  <c r="E163" i="10"/>
  <c r="I7" i="5"/>
  <c r="AA86" i="5"/>
  <c r="W86" i="5"/>
  <c r="AA151" i="5"/>
  <c r="W151" i="5"/>
  <c r="F98" i="10"/>
  <c r="E98" i="10"/>
  <c r="D98" i="10"/>
  <c r="B98" i="10"/>
  <c r="F104" i="10"/>
  <c r="E104" i="10"/>
  <c r="D104" i="10"/>
  <c r="B104" i="10"/>
  <c r="F112" i="10"/>
  <c r="E112" i="10"/>
  <c r="D112" i="10"/>
  <c r="B112" i="10"/>
  <c r="E119" i="10"/>
  <c r="D119" i="10"/>
  <c r="B119" i="10"/>
  <c r="F119" i="10"/>
  <c r="F69" i="10"/>
  <c r="E69" i="10"/>
  <c r="D69" i="10"/>
  <c r="B69" i="10"/>
  <c r="B146" i="10"/>
  <c r="E146" i="10"/>
  <c r="D146" i="10"/>
  <c r="F146" i="10"/>
  <c r="F68" i="10"/>
  <c r="E68" i="10"/>
  <c r="D68" i="10"/>
  <c r="B68" i="10"/>
  <c r="F76" i="10"/>
  <c r="E76" i="10"/>
  <c r="D76" i="10"/>
  <c r="B76" i="10"/>
  <c r="F206" i="10"/>
  <c r="E206" i="10"/>
  <c r="D206" i="10"/>
  <c r="B206" i="10"/>
  <c r="F97" i="10"/>
  <c r="E97" i="10"/>
  <c r="D97" i="10"/>
  <c r="B97" i="10"/>
  <c r="D191" i="10"/>
  <c r="F191" i="10"/>
  <c r="E191" i="10"/>
  <c r="B191" i="10"/>
  <c r="F84" i="10"/>
  <c r="E84" i="10"/>
  <c r="D84" i="10"/>
  <c r="B84" i="10"/>
  <c r="D151" i="10"/>
  <c r="B151" i="10"/>
  <c r="E151" i="10"/>
  <c r="F151" i="10"/>
  <c r="AA84" i="5"/>
  <c r="W84" i="5"/>
  <c r="W144" i="5"/>
  <c r="W117" i="5"/>
  <c r="AA163" i="5"/>
  <c r="W163" i="5"/>
  <c r="AA66" i="5"/>
  <c r="AA142" i="5"/>
  <c r="L39" i="5"/>
  <c r="F153" i="10"/>
  <c r="E153" i="10"/>
  <c r="D153" i="10"/>
  <c r="B153" i="10"/>
  <c r="E117" i="10"/>
  <c r="F117" i="10"/>
  <c r="D117" i="10"/>
  <c r="B117" i="10"/>
  <c r="D148" i="10"/>
  <c r="B148" i="10"/>
  <c r="E148" i="10"/>
  <c r="F148" i="10"/>
  <c r="B162" i="10"/>
  <c r="F162" i="10"/>
  <c r="E162" i="10"/>
  <c r="D162" i="10"/>
  <c r="E176" i="10"/>
  <c r="F176" i="10"/>
  <c r="D176" i="10"/>
  <c r="B176" i="10"/>
  <c r="B194" i="10"/>
  <c r="F194" i="10"/>
  <c r="E194" i="10"/>
  <c r="D194" i="10"/>
  <c r="B138" i="10"/>
  <c r="F138" i="10"/>
  <c r="E138" i="10"/>
  <c r="D138" i="10"/>
  <c r="D175" i="10"/>
  <c r="E175" i="10"/>
  <c r="B175" i="10"/>
  <c r="F175" i="10"/>
  <c r="F77" i="10"/>
  <c r="E77" i="10"/>
  <c r="D77" i="10"/>
  <c r="B77" i="10"/>
  <c r="D195" i="10"/>
  <c r="B195" i="10"/>
  <c r="F195" i="10"/>
  <c r="E195" i="10"/>
  <c r="D57" i="10"/>
  <c r="B57" i="10"/>
  <c r="F57" i="10"/>
  <c r="E57" i="10"/>
  <c r="E74" i="10"/>
  <c r="D74" i="10"/>
  <c r="B74" i="10"/>
  <c r="F74" i="10"/>
  <c r="B109" i="10"/>
  <c r="E109" i="10"/>
  <c r="F109" i="10"/>
  <c r="D109" i="10"/>
  <c r="F70" i="10"/>
  <c r="E70" i="10"/>
  <c r="D70" i="10"/>
  <c r="B70" i="10"/>
  <c r="E95" i="10"/>
  <c r="D95" i="10"/>
  <c r="B95" i="10"/>
  <c r="F95" i="10"/>
  <c r="F110" i="10"/>
  <c r="D110" i="10"/>
  <c r="B110" i="10"/>
  <c r="E110" i="10"/>
  <c r="F118" i="10"/>
  <c r="B118" i="10"/>
  <c r="E118" i="10"/>
  <c r="D118" i="10"/>
  <c r="B100" i="10"/>
  <c r="F100" i="10"/>
  <c r="D100" i="10"/>
  <c r="E100" i="10"/>
  <c r="AA138" i="5"/>
  <c r="W138" i="5"/>
  <c r="W73" i="5"/>
  <c r="AA139" i="5"/>
  <c r="AA108" i="5"/>
  <c r="AA65" i="5"/>
  <c r="W62" i="5"/>
  <c r="AA157" i="5"/>
  <c r="AA178" i="5"/>
  <c r="I28" i="5"/>
  <c r="W77" i="5"/>
  <c r="AA77" i="5"/>
  <c r="F126" i="10"/>
  <c r="E126" i="10"/>
  <c r="D126" i="10"/>
  <c r="B126" i="10"/>
  <c r="B56" i="10"/>
  <c r="F56" i="10"/>
  <c r="E56" i="10"/>
  <c r="D56" i="10"/>
  <c r="F75" i="10"/>
  <c r="E75" i="10"/>
  <c r="D75" i="10"/>
  <c r="B75" i="10"/>
  <c r="F123" i="10"/>
  <c r="E123" i="10"/>
  <c r="D123" i="10"/>
  <c r="B123" i="10"/>
  <c r="E149" i="10"/>
  <c r="B149" i="10"/>
  <c r="F149" i="10"/>
  <c r="D149" i="10"/>
  <c r="E157" i="10"/>
  <c r="B157" i="10"/>
  <c r="F157" i="10"/>
  <c r="D157" i="10"/>
  <c r="F91" i="10"/>
  <c r="E91" i="10"/>
  <c r="D91" i="10"/>
  <c r="B91" i="10"/>
  <c r="F129" i="10"/>
  <c r="E129" i="10"/>
  <c r="D129" i="10"/>
  <c r="B129" i="10"/>
  <c r="F182" i="10"/>
  <c r="E182" i="10"/>
  <c r="D182" i="10"/>
  <c r="B182" i="10"/>
  <c r="B130" i="10"/>
  <c r="F130" i="10"/>
  <c r="E130" i="10"/>
  <c r="D130" i="10"/>
  <c r="B154" i="10"/>
  <c r="E154" i="10"/>
  <c r="F154" i="10"/>
  <c r="D154" i="10"/>
  <c r="E165" i="10"/>
  <c r="B165" i="10"/>
  <c r="F165" i="10"/>
  <c r="D165" i="10"/>
  <c r="F85" i="10"/>
  <c r="E85" i="10"/>
  <c r="D85" i="10"/>
  <c r="B85" i="10"/>
  <c r="D167" i="10"/>
  <c r="F167" i="10"/>
  <c r="E167" i="10"/>
  <c r="B167" i="10"/>
  <c r="F150" i="10"/>
  <c r="E150" i="10"/>
  <c r="D150" i="10"/>
  <c r="B150" i="10"/>
  <c r="W180" i="5"/>
  <c r="AA180" i="5"/>
  <c r="AA39" i="5"/>
  <c r="W39" i="5"/>
  <c r="X39" i="5" s="1"/>
  <c r="AA126" i="5"/>
  <c r="W126" i="5"/>
  <c r="W184" i="5"/>
  <c r="F67" i="10"/>
  <c r="E67" i="10"/>
  <c r="D67" i="10"/>
  <c r="B67" i="10"/>
  <c r="B63" i="10"/>
  <c r="F63" i="10"/>
  <c r="E63" i="10"/>
  <c r="D63" i="10"/>
  <c r="D140" i="10"/>
  <c r="E140" i="10"/>
  <c r="B140" i="10"/>
  <c r="F140" i="10"/>
  <c r="F96" i="10"/>
  <c r="E96" i="10"/>
  <c r="D96" i="10"/>
  <c r="B96" i="10"/>
  <c r="B186" i="10"/>
  <c r="F186" i="10"/>
  <c r="E186" i="10"/>
  <c r="D186" i="10"/>
  <c r="D135" i="10"/>
  <c r="F135" i="10"/>
  <c r="E135" i="10"/>
  <c r="B135" i="10"/>
  <c r="E200" i="10"/>
  <c r="F200" i="10"/>
  <c r="D200" i="10"/>
  <c r="B200" i="10"/>
  <c r="F161" i="10"/>
  <c r="E161" i="10"/>
  <c r="D161" i="10"/>
  <c r="B161" i="10"/>
  <c r="F174" i="10"/>
  <c r="E174" i="10"/>
  <c r="D174" i="10"/>
  <c r="B174" i="10"/>
  <c r="D180" i="10"/>
  <c r="B180" i="10"/>
  <c r="F180" i="10"/>
  <c r="E180" i="10"/>
  <c r="E189" i="10"/>
  <c r="B189" i="10"/>
  <c r="F189" i="10"/>
  <c r="D189" i="10"/>
  <c r="F198" i="10"/>
  <c r="D198" i="10"/>
  <c r="B198" i="10"/>
  <c r="E198" i="10"/>
  <c r="D81" i="10"/>
  <c r="B81" i="10"/>
  <c r="F81" i="10"/>
  <c r="E81" i="10"/>
  <c r="D86" i="10"/>
  <c r="F86" i="10"/>
  <c r="E86" i="10"/>
  <c r="B86" i="10"/>
  <c r="E184" i="10"/>
  <c r="F184" i="10"/>
  <c r="D184" i="10"/>
  <c r="B184" i="10"/>
  <c r="D131" i="10"/>
  <c r="B131" i="10"/>
  <c r="F131" i="10"/>
  <c r="E131" i="10"/>
  <c r="F115" i="10"/>
  <c r="E115" i="10"/>
  <c r="D115" i="10"/>
  <c r="B115" i="10"/>
  <c r="D124" i="10"/>
  <c r="F124" i="10"/>
  <c r="E124" i="10"/>
  <c r="B124" i="10"/>
  <c r="D132" i="10"/>
  <c r="F132" i="10"/>
  <c r="E132" i="10"/>
  <c r="B132" i="10"/>
  <c r="F59" i="10"/>
  <c r="E59" i="10"/>
  <c r="D59" i="10"/>
  <c r="B59" i="10"/>
  <c r="F83" i="10"/>
  <c r="E83" i="10"/>
  <c r="D83" i="10"/>
  <c r="B83" i="10"/>
  <c r="B72" i="10"/>
  <c r="F72" i="10"/>
  <c r="E72" i="10"/>
  <c r="D72" i="10"/>
  <c r="AA80" i="5"/>
  <c r="W80" i="5"/>
  <c r="AA102" i="5"/>
  <c r="W181" i="5"/>
  <c r="AA85" i="5"/>
  <c r="AA156" i="5"/>
  <c r="AA120" i="5"/>
  <c r="W120" i="5"/>
  <c r="AA206" i="5"/>
  <c r="W206" i="5"/>
  <c r="AA74" i="5"/>
  <c r="W74" i="5"/>
  <c r="E125" i="10"/>
  <c r="B125" i="10"/>
  <c r="F125" i="10"/>
  <c r="D125" i="10"/>
  <c r="F137" i="10"/>
  <c r="D137" i="10"/>
  <c r="B137" i="10"/>
  <c r="E137" i="10"/>
  <c r="D116" i="10"/>
  <c r="F116" i="10"/>
  <c r="E116" i="10"/>
  <c r="B116" i="10"/>
  <c r="F61" i="10"/>
  <c r="E61" i="10"/>
  <c r="D61" i="10"/>
  <c r="B61" i="10"/>
  <c r="B101" i="10"/>
  <c r="E101" i="10"/>
  <c r="F101" i="10"/>
  <c r="D101" i="10"/>
  <c r="E128" i="10"/>
  <c r="B128" i="10"/>
  <c r="F128" i="10"/>
  <c r="D128" i="10"/>
  <c r="D73" i="10"/>
  <c r="B73" i="10"/>
  <c r="F73" i="10"/>
  <c r="E73" i="10"/>
  <c r="E103" i="10"/>
  <c r="D103" i="10"/>
  <c r="B103" i="10"/>
  <c r="F103" i="10"/>
  <c r="B113" i="10"/>
  <c r="F113" i="10"/>
  <c r="D113" i="10"/>
  <c r="E113" i="10"/>
  <c r="F139" i="10"/>
  <c r="D139" i="10"/>
  <c r="E139" i="10"/>
  <c r="B139" i="10"/>
  <c r="F171" i="10"/>
  <c r="D171" i="10"/>
  <c r="E171" i="10"/>
  <c r="B171" i="10"/>
  <c r="B71" i="10"/>
  <c r="F71" i="10"/>
  <c r="E71" i="10"/>
  <c r="D71" i="10"/>
  <c r="B64" i="10"/>
  <c r="F64" i="10"/>
  <c r="E64" i="10"/>
  <c r="D64" i="10"/>
  <c r="F88" i="10"/>
  <c r="B88" i="10"/>
  <c r="E88" i="10"/>
  <c r="D88" i="10"/>
  <c r="F111" i="10"/>
  <c r="E111" i="10"/>
  <c r="D111" i="10"/>
  <c r="B111" i="10"/>
  <c r="F190" i="10"/>
  <c r="E190" i="10"/>
  <c r="D190" i="10"/>
  <c r="B190" i="10"/>
  <c r="F179" i="10"/>
  <c r="E179" i="10"/>
  <c r="D179" i="10"/>
  <c r="B179" i="10"/>
  <c r="B202" i="10"/>
  <c r="F202" i="10"/>
  <c r="E202" i="10"/>
  <c r="D202" i="10"/>
  <c r="E144" i="10"/>
  <c r="F144" i="10"/>
  <c r="D144" i="10"/>
  <c r="B144" i="10"/>
  <c r="F106" i="10"/>
  <c r="E106" i="10"/>
  <c r="D106" i="10"/>
  <c r="B106" i="10"/>
  <c r="D143" i="10"/>
  <c r="E143" i="10"/>
  <c r="B143" i="10"/>
  <c r="F143" i="10"/>
  <c r="AA189" i="5"/>
  <c r="W189" i="5"/>
  <c r="W164" i="5"/>
  <c r="W96" i="5"/>
  <c r="AA96" i="5"/>
  <c r="AA150" i="5"/>
  <c r="W150" i="5"/>
  <c r="AA119" i="5"/>
  <c r="W119" i="5"/>
  <c r="I20" i="5"/>
  <c r="D94" i="10"/>
  <c r="B94" i="10"/>
  <c r="F94" i="10"/>
  <c r="E94" i="10"/>
  <c r="F155" i="10"/>
  <c r="E155" i="10"/>
  <c r="D155" i="10"/>
  <c r="B155" i="10"/>
  <c r="F193" i="10"/>
  <c r="E193" i="10"/>
  <c r="D193" i="10"/>
  <c r="B193" i="10"/>
  <c r="F120" i="10"/>
  <c r="E120" i="10"/>
  <c r="D120" i="10"/>
  <c r="B120" i="10"/>
  <c r="E141" i="10"/>
  <c r="B141" i="10"/>
  <c r="F141" i="10"/>
  <c r="D141" i="10"/>
  <c r="E173" i="10"/>
  <c r="B173" i="10"/>
  <c r="F173" i="10"/>
  <c r="D173" i="10"/>
  <c r="D183" i="10"/>
  <c r="B183" i="10"/>
  <c r="F183" i="10"/>
  <c r="E183" i="10"/>
  <c r="F89" i="10"/>
  <c r="D89" i="10"/>
  <c r="E89" i="10"/>
  <c r="B89" i="10"/>
  <c r="F107" i="10"/>
  <c r="E107" i="10"/>
  <c r="D107" i="10"/>
  <c r="B107" i="10"/>
  <c r="D102" i="10"/>
  <c r="B102" i="10"/>
  <c r="F102" i="10"/>
  <c r="E102" i="10"/>
  <c r="D188" i="10"/>
  <c r="F188" i="10"/>
  <c r="E188" i="10"/>
  <c r="B188" i="10"/>
  <c r="D196" i="10"/>
  <c r="F196" i="10"/>
  <c r="E196" i="10"/>
  <c r="B196" i="10"/>
  <c r="D65" i="10"/>
  <c r="B65" i="10"/>
  <c r="F65" i="10"/>
  <c r="E65" i="10"/>
  <c r="F201" i="10"/>
  <c r="D201" i="10"/>
  <c r="B201" i="10"/>
  <c r="E201" i="10"/>
  <c r="B93" i="10"/>
  <c r="E93" i="10"/>
  <c r="F93" i="10"/>
  <c r="D93" i="10"/>
  <c r="E160" i="10"/>
  <c r="B160" i="10"/>
  <c r="F160" i="10"/>
  <c r="D160" i="10"/>
  <c r="F62" i="10"/>
  <c r="E62" i="10"/>
  <c r="D62" i="10"/>
  <c r="B62" i="10"/>
  <c r="E192" i="10"/>
  <c r="B192" i="10"/>
  <c r="F192" i="10"/>
  <c r="D192" i="10"/>
  <c r="B114" i="10"/>
  <c r="D114" i="10"/>
  <c r="F114" i="10"/>
  <c r="E114" i="10"/>
  <c r="B79" i="10"/>
  <c r="F79" i="10"/>
  <c r="E79" i="10"/>
  <c r="D79" i="10"/>
  <c r="E66" i="10"/>
  <c r="D66" i="10"/>
  <c r="B66" i="10"/>
  <c r="F66" i="10"/>
  <c r="B92" i="10"/>
  <c r="F92" i="10"/>
  <c r="D92" i="10"/>
  <c r="E92" i="10"/>
  <c r="F145" i="10"/>
  <c r="B145" i="10"/>
  <c r="D145" i="10"/>
  <c r="E145" i="10"/>
  <c r="AA148" i="5"/>
  <c r="AA132" i="5"/>
  <c r="W132" i="5"/>
  <c r="W89" i="5"/>
  <c r="AA89" i="5"/>
  <c r="W57" i="5"/>
  <c r="AA57" i="5"/>
  <c r="W192" i="5"/>
  <c r="AA192" i="5"/>
  <c r="AA155" i="5"/>
  <c r="W155" i="5"/>
  <c r="AA59" i="5"/>
  <c r="A144" i="6"/>
  <c r="A79" i="6"/>
  <c r="A25" i="6"/>
  <c r="A203" i="6"/>
  <c r="A204" i="6"/>
  <c r="A100" i="6"/>
  <c r="A180" i="6"/>
  <c r="A159" i="6"/>
  <c r="A146" i="6"/>
  <c r="A102" i="6"/>
  <c r="A57" i="6"/>
  <c r="A205" i="6"/>
  <c r="A26" i="6"/>
  <c r="A196" i="6"/>
  <c r="A182" i="6"/>
  <c r="A91" i="6"/>
  <c r="A44" i="6"/>
  <c r="A168" i="6"/>
  <c r="A154" i="6"/>
  <c r="A34" i="6"/>
  <c r="A195" i="6"/>
  <c r="A12" i="6"/>
  <c r="A46" i="6"/>
  <c r="A169" i="6"/>
  <c r="A166" i="6"/>
  <c r="A156" i="6"/>
  <c r="A111" i="6"/>
  <c r="A36" i="6"/>
  <c r="A98" i="6"/>
  <c r="A122" i="6"/>
  <c r="A61" i="6"/>
  <c r="A135" i="6"/>
  <c r="A160" i="6"/>
  <c r="A113" i="6"/>
  <c r="A13" i="6"/>
  <c r="A23" i="6"/>
  <c r="A183" i="6"/>
  <c r="A185" i="6"/>
  <c r="A151" i="6"/>
  <c r="A104" i="6"/>
  <c r="A85" i="6"/>
  <c r="A161" i="6"/>
  <c r="A131" i="6"/>
  <c r="A117" i="6"/>
  <c r="A11" i="6"/>
  <c r="A193" i="6"/>
  <c r="A78" i="6"/>
  <c r="A192" i="6"/>
  <c r="A45" i="6"/>
  <c r="A94" i="6"/>
  <c r="A70" i="6"/>
  <c r="A89" i="6"/>
  <c r="A124" i="6"/>
  <c r="A116" i="6"/>
  <c r="A143" i="6"/>
  <c r="A174" i="6"/>
  <c r="A73" i="6"/>
  <c r="A162" i="6"/>
  <c r="A123" i="6"/>
  <c r="A8" i="6"/>
  <c r="A30" i="6"/>
  <c r="A28" i="6"/>
  <c r="A145" i="6"/>
  <c r="A188" i="6"/>
  <c r="A178" i="6"/>
  <c r="A63" i="6"/>
  <c r="A142" i="6"/>
  <c r="A179" i="6"/>
  <c r="A49" i="6"/>
  <c r="A133" i="6"/>
  <c r="A16" i="6"/>
  <c r="A197" i="6"/>
  <c r="A190" i="6"/>
  <c r="A155" i="6"/>
  <c r="A158" i="6"/>
  <c r="A55" i="6"/>
  <c r="A22" i="6"/>
  <c r="A134" i="6"/>
  <c r="A83" i="6"/>
  <c r="A115" i="6"/>
  <c r="A170" i="6"/>
  <c r="A84" i="6"/>
  <c r="A81" i="6"/>
  <c r="A121" i="6"/>
  <c r="A59" i="6"/>
  <c r="A184" i="6"/>
  <c r="A189" i="6"/>
  <c r="A187" i="6"/>
  <c r="A35" i="6"/>
  <c r="A82" i="6"/>
  <c r="A129" i="6"/>
  <c r="A65" i="6"/>
  <c r="A41" i="6"/>
  <c r="A148" i="6"/>
  <c r="A126" i="6"/>
  <c r="A206" i="6"/>
  <c r="A200" i="6"/>
  <c r="A167" i="6"/>
  <c r="A112" i="6"/>
  <c r="A72" i="6"/>
  <c r="A67" i="6"/>
  <c r="A181" i="6"/>
  <c r="A37" i="6"/>
  <c r="A106" i="6"/>
  <c r="A42" i="6"/>
  <c r="A125" i="6"/>
  <c r="A58" i="6"/>
  <c r="A186" i="6"/>
  <c r="A157" i="6"/>
  <c r="A14" i="6"/>
  <c r="A147" i="6"/>
  <c r="A132" i="6"/>
  <c r="A152" i="6"/>
  <c r="A40" i="6"/>
  <c r="A21" i="6"/>
  <c r="A38" i="6"/>
  <c r="A18" i="6"/>
  <c r="A86" i="6"/>
  <c r="A103" i="6"/>
  <c r="A33" i="6"/>
  <c r="A128" i="6"/>
  <c r="A163" i="6"/>
  <c r="A194" i="6"/>
  <c r="A69" i="6"/>
  <c r="A47" i="6"/>
  <c r="A77" i="6"/>
  <c r="A39" i="6"/>
  <c r="A138" i="6"/>
  <c r="A110" i="6"/>
  <c r="A71" i="6"/>
  <c r="A15" i="6"/>
  <c r="A175" i="6"/>
  <c r="A198" i="6"/>
  <c r="A48" i="6"/>
  <c r="A173" i="6"/>
  <c r="A19" i="6"/>
  <c r="A90" i="6"/>
  <c r="A118" i="6"/>
  <c r="A24" i="6"/>
  <c r="A150" i="6"/>
  <c r="A87" i="6"/>
  <c r="A177" i="6"/>
  <c r="A53" i="6"/>
  <c r="A130" i="6"/>
  <c r="A68" i="6"/>
  <c r="A80" i="6"/>
  <c r="A64" i="6"/>
  <c r="A137" i="6"/>
  <c r="A191" i="6"/>
  <c r="A140" i="6"/>
  <c r="A101" i="6"/>
  <c r="A60" i="6"/>
  <c r="A96" i="6"/>
  <c r="A31" i="6"/>
  <c r="A107" i="6"/>
  <c r="A20" i="6"/>
  <c r="A202" i="6"/>
  <c r="A120" i="6"/>
  <c r="A95" i="6"/>
  <c r="A164" i="6"/>
  <c r="A199" i="6"/>
  <c r="A114" i="6"/>
  <c r="A29" i="6"/>
  <c r="A75" i="6"/>
  <c r="A56" i="6"/>
  <c r="A50" i="6"/>
  <c r="A108" i="6"/>
  <c r="A136" i="6"/>
  <c r="A105" i="6"/>
  <c r="A172" i="6"/>
  <c r="A88" i="6"/>
  <c r="A27" i="6"/>
  <c r="A149" i="6"/>
  <c r="A43" i="6"/>
  <c r="A54" i="6"/>
  <c r="A176" i="6"/>
  <c r="A109" i="6"/>
  <c r="A93" i="6"/>
  <c r="A201" i="6"/>
  <c r="A171" i="6"/>
  <c r="A141" i="6"/>
  <c r="A74" i="6"/>
  <c r="A51" i="6"/>
  <c r="A119" i="6"/>
  <c r="A153" i="6"/>
  <c r="A97" i="6"/>
  <c r="A52" i="6"/>
  <c r="A9" i="6"/>
  <c r="A92" i="6"/>
  <c r="A62" i="6"/>
  <c r="A66" i="6"/>
  <c r="A99" i="6"/>
  <c r="A165" i="6"/>
  <c r="A127" i="6"/>
  <c r="A17" i="6"/>
  <c r="A32" i="6"/>
  <c r="A7" i="6"/>
  <c r="A76" i="6"/>
  <c r="A10" i="6"/>
  <c r="A139" i="6"/>
  <c r="I13" i="5" l="1"/>
  <c r="AA159" i="5"/>
  <c r="L52" i="5"/>
  <c r="I15" i="5"/>
  <c r="AA15" i="5" s="1"/>
  <c r="P199" i="5"/>
  <c r="W198" i="5"/>
  <c r="W202" i="5"/>
  <c r="AA137" i="5"/>
  <c r="W175" i="5"/>
  <c r="I45" i="5"/>
  <c r="W45" i="5" s="1"/>
  <c r="X45" i="5" s="1"/>
  <c r="O123" i="5"/>
  <c r="W153" i="5"/>
  <c r="I24" i="5"/>
  <c r="AA199" i="5"/>
  <c r="AA106" i="5"/>
  <c r="AA170" i="5"/>
  <c r="W87" i="5"/>
  <c r="W168" i="5"/>
  <c r="W88" i="5"/>
  <c r="L15" i="5"/>
  <c r="O89" i="5"/>
  <c r="AA116" i="5"/>
  <c r="AA195" i="5"/>
  <c r="W71" i="5"/>
  <c r="W130" i="5"/>
  <c r="W128" i="5"/>
  <c r="AA196" i="5"/>
  <c r="AA177" i="5"/>
  <c r="W64" i="5"/>
  <c r="W203" i="5"/>
  <c r="AA200" i="5"/>
  <c r="AA58" i="5"/>
  <c r="AA101" i="5"/>
  <c r="W133" i="5"/>
  <c r="W56" i="5"/>
  <c r="W90" i="5"/>
  <c r="W147" i="5"/>
  <c r="I36" i="5"/>
  <c r="AA166" i="5"/>
  <c r="W190" i="5"/>
  <c r="P70" i="5"/>
  <c r="N69" i="5"/>
  <c r="AA107" i="5"/>
  <c r="W18" i="5"/>
  <c r="X18" i="5" s="1"/>
  <c r="W187" i="5"/>
  <c r="AA145" i="5"/>
  <c r="AA154" i="5"/>
  <c r="W197" i="5"/>
  <c r="P79" i="5"/>
  <c r="N147" i="5"/>
  <c r="AA81" i="5"/>
  <c r="W162" i="5"/>
  <c r="L33" i="5"/>
  <c r="P200" i="5"/>
  <c r="L37" i="5"/>
  <c r="I17" i="5"/>
  <c r="W17" i="5" s="1"/>
  <c r="X17" i="5" s="1"/>
  <c r="I32" i="5"/>
  <c r="W32" i="5" s="1"/>
  <c r="X32" i="5" s="1"/>
  <c r="M19" i="5"/>
  <c r="N151" i="5"/>
  <c r="P151" i="5"/>
  <c r="I29" i="5"/>
  <c r="W29" i="5" s="1"/>
  <c r="X29" i="5" s="1"/>
  <c r="P110" i="5"/>
  <c r="O141" i="5"/>
  <c r="P57" i="5"/>
  <c r="I14" i="5"/>
  <c r="AA14" i="5" s="1"/>
  <c r="W97" i="5"/>
  <c r="W78" i="5"/>
  <c r="W76" i="5"/>
  <c r="N150" i="5"/>
  <c r="W83" i="5"/>
  <c r="N67" i="5"/>
  <c r="W112" i="5"/>
  <c r="W171" i="5"/>
  <c r="M18" i="5"/>
  <c r="P147" i="5"/>
  <c r="W201" i="5"/>
  <c r="M185" i="5"/>
  <c r="I42" i="5"/>
  <c r="O163" i="5"/>
  <c r="O110" i="5"/>
  <c r="P203" i="5"/>
  <c r="L16" i="5"/>
  <c r="I27" i="5"/>
  <c r="AA27" i="5" s="1"/>
  <c r="L41" i="5"/>
  <c r="P130" i="5"/>
  <c r="O70" i="5"/>
  <c r="P18" i="5"/>
  <c r="N137" i="5"/>
  <c r="W67" i="5"/>
  <c r="W183" i="5"/>
  <c r="O124" i="5"/>
  <c r="O61" i="5"/>
  <c r="M79" i="5"/>
  <c r="P78" i="5"/>
  <c r="N18" i="5"/>
  <c r="I37" i="5"/>
  <c r="W37" i="5" s="1"/>
  <c r="X37" i="5" s="1"/>
  <c r="M163" i="5"/>
  <c r="M70" i="5"/>
  <c r="M20" i="5"/>
  <c r="S24" i="5"/>
  <c r="M103" i="5"/>
  <c r="P176" i="5"/>
  <c r="O49" i="5"/>
  <c r="O106" i="5"/>
  <c r="P43" i="5"/>
  <c r="O174" i="5"/>
  <c r="M130" i="5"/>
  <c r="N196" i="5"/>
  <c r="N98" i="5"/>
  <c r="W75" i="5"/>
  <c r="O18" i="5"/>
  <c r="W140" i="5"/>
  <c r="O69" i="5"/>
  <c r="AA121" i="5"/>
  <c r="M67" i="5"/>
  <c r="I19" i="5"/>
  <c r="AA19" i="5" s="1"/>
  <c r="M69" i="5"/>
  <c r="O78" i="5"/>
  <c r="O164" i="5"/>
  <c r="AA105" i="5"/>
  <c r="O67" i="5"/>
  <c r="AA167" i="5"/>
  <c r="M186" i="5"/>
  <c r="M9" i="5"/>
  <c r="M197" i="5"/>
  <c r="N79" i="5"/>
  <c r="W100" i="5"/>
  <c r="P69" i="5"/>
  <c r="M78" i="5"/>
  <c r="AA113" i="5"/>
  <c r="W169" i="5"/>
  <c r="W110" i="5"/>
  <c r="O79" i="5"/>
  <c r="W79" i="5"/>
  <c r="AA134" i="5"/>
  <c r="O68" i="5"/>
  <c r="N70" i="5"/>
  <c r="P81" i="5"/>
  <c r="W11" i="5"/>
  <c r="X11" i="5" s="1"/>
  <c r="N11" i="5"/>
  <c r="L11" i="5"/>
  <c r="P68" i="5"/>
  <c r="O196" i="5"/>
  <c r="N130" i="5"/>
  <c r="P127" i="5"/>
  <c r="O183" i="5"/>
  <c r="M178" i="5"/>
  <c r="O120" i="5"/>
  <c r="M204" i="5"/>
  <c r="P185" i="5"/>
  <c r="N141" i="5"/>
  <c r="M43" i="5"/>
  <c r="I54" i="5"/>
  <c r="AA54" i="5" s="1"/>
  <c r="I49" i="5"/>
  <c r="W49" i="5" s="1"/>
  <c r="X49" i="5" s="1"/>
  <c r="N132" i="5"/>
  <c r="I38" i="5"/>
  <c r="AA38" i="5" s="1"/>
  <c r="N53" i="5"/>
  <c r="O46" i="5"/>
  <c r="O167" i="5"/>
  <c r="I10" i="5"/>
  <c r="AA10" i="5" s="1"/>
  <c r="O57" i="5"/>
  <c r="N164" i="5"/>
  <c r="O175" i="5"/>
  <c r="P181" i="5"/>
  <c r="O165" i="5"/>
  <c r="L30" i="5"/>
  <c r="M151" i="5"/>
  <c r="P122" i="5"/>
  <c r="P32" i="5"/>
  <c r="M89" i="5"/>
  <c r="M128" i="5"/>
  <c r="N9" i="5"/>
  <c r="M8" i="5"/>
  <c r="M200" i="5"/>
  <c r="M199" i="5"/>
  <c r="N194" i="5"/>
  <c r="AA68" i="5"/>
  <c r="P195" i="5"/>
  <c r="O200" i="5"/>
  <c r="N199" i="5"/>
  <c r="P9" i="5"/>
  <c r="P183" i="5"/>
  <c r="M71" i="5"/>
  <c r="I9" i="5"/>
  <c r="W9" i="5" s="1"/>
  <c r="X9" i="5" s="1"/>
  <c r="O8" i="5"/>
  <c r="AA63" i="5"/>
  <c r="AA185" i="5"/>
  <c r="P172" i="5"/>
  <c r="P174" i="5"/>
  <c r="N204" i="5"/>
  <c r="O204" i="5"/>
  <c r="M169" i="5"/>
  <c r="O76" i="5"/>
  <c r="O26" i="5"/>
  <c r="M64" i="5"/>
  <c r="N120" i="5"/>
  <c r="M181" i="5"/>
  <c r="M183" i="5"/>
  <c r="N185" i="5"/>
  <c r="M10" i="5"/>
  <c r="P137" i="5"/>
  <c r="N41" i="5"/>
  <c r="S8" i="5"/>
  <c r="P189" i="5"/>
  <c r="P15" i="5"/>
  <c r="N157" i="5"/>
  <c r="N49" i="5"/>
  <c r="P134" i="5"/>
  <c r="N106" i="5"/>
  <c r="N110" i="5"/>
  <c r="O9" i="5"/>
  <c r="N181" i="5"/>
  <c r="N8" i="5"/>
  <c r="AA158" i="5"/>
  <c r="O130" i="5"/>
  <c r="P11" i="5"/>
  <c r="N183" i="5"/>
  <c r="AA127" i="5"/>
  <c r="O185" i="5"/>
  <c r="N200" i="5"/>
  <c r="AA98" i="5"/>
  <c r="P173" i="5"/>
  <c r="L43" i="5"/>
  <c r="N61" i="5"/>
  <c r="M7" i="5"/>
  <c r="M124" i="5"/>
  <c r="O43" i="5"/>
  <c r="M147" i="5"/>
  <c r="N138" i="5"/>
  <c r="O199" i="5"/>
  <c r="N89" i="5"/>
  <c r="M60" i="5"/>
  <c r="M149" i="5"/>
  <c r="O194" i="5"/>
  <c r="M137" i="5"/>
  <c r="L46" i="5"/>
  <c r="L45" i="5"/>
  <c r="P204" i="5"/>
  <c r="N175" i="5"/>
  <c r="I53" i="5"/>
  <c r="W53" i="5" s="1"/>
  <c r="X53" i="5" s="1"/>
  <c r="L47" i="5"/>
  <c r="M203" i="5"/>
  <c r="O181" i="5"/>
  <c r="P26" i="5"/>
  <c r="P139" i="5"/>
  <c r="P8" i="5"/>
  <c r="N97" i="5"/>
  <c r="O11" i="5"/>
  <c r="AA182" i="5"/>
  <c r="N186" i="5"/>
  <c r="O195" i="5"/>
  <c r="O173" i="5"/>
  <c r="N178" i="5"/>
  <c r="N71" i="5"/>
  <c r="P126" i="5"/>
  <c r="M139" i="5"/>
  <c r="P124" i="5"/>
  <c r="AA160" i="5"/>
  <c r="W186" i="5"/>
  <c r="AA72" i="5"/>
  <c r="AA204" i="5"/>
  <c r="N197" i="5"/>
  <c r="O147" i="5"/>
  <c r="P138" i="5"/>
  <c r="O172" i="5"/>
  <c r="AA188" i="5"/>
  <c r="AA176" i="5"/>
  <c r="O59" i="5"/>
  <c r="W124" i="5"/>
  <c r="P46" i="5"/>
  <c r="N58" i="5"/>
  <c r="L14" i="5"/>
  <c r="M110" i="5"/>
  <c r="M138" i="5"/>
  <c r="N206" i="5"/>
  <c r="M173" i="5"/>
  <c r="P61" i="5"/>
  <c r="M59" i="5"/>
  <c r="P58" i="5"/>
  <c r="P206" i="5"/>
  <c r="M206" i="5"/>
  <c r="W146" i="5"/>
  <c r="O150" i="5"/>
  <c r="P123" i="5"/>
  <c r="O97" i="5"/>
  <c r="O186" i="5"/>
  <c r="O178" i="5"/>
  <c r="O71" i="5"/>
  <c r="M126" i="5"/>
  <c r="N139" i="5"/>
  <c r="O197" i="5"/>
  <c r="W118" i="5"/>
  <c r="M122" i="5"/>
  <c r="W131" i="5"/>
  <c r="N45" i="5"/>
  <c r="L35" i="5"/>
  <c r="P59" i="5"/>
  <c r="AA69" i="5"/>
  <c r="L29" i="5"/>
  <c r="N140" i="5"/>
  <c r="O58" i="5"/>
  <c r="I43" i="5"/>
  <c r="P150" i="5"/>
  <c r="P196" i="5"/>
  <c r="P97" i="5"/>
  <c r="N203" i="5"/>
  <c r="W115" i="5"/>
  <c r="M141" i="5"/>
  <c r="P178" i="5"/>
  <c r="P71" i="5"/>
  <c r="N126" i="5"/>
  <c r="O139" i="5"/>
  <c r="M164" i="5"/>
  <c r="P197" i="5"/>
  <c r="N122" i="5"/>
  <c r="W111" i="5"/>
  <c r="AA152" i="5"/>
  <c r="M99" i="5"/>
  <c r="W91" i="5"/>
  <c r="N59" i="5"/>
  <c r="O32" i="5"/>
  <c r="O140" i="5"/>
  <c r="N165" i="5"/>
  <c r="I30" i="5"/>
  <c r="O137" i="5"/>
  <c r="M58" i="5"/>
  <c r="I16" i="5"/>
  <c r="L13" i="5"/>
  <c r="P141" i="5"/>
  <c r="M61" i="5"/>
  <c r="O138" i="5"/>
  <c r="O60" i="5"/>
  <c r="O206" i="5"/>
  <c r="M123" i="5"/>
  <c r="P186" i="5"/>
  <c r="M150" i="5"/>
  <c r="N123" i="5"/>
  <c r="M97" i="5"/>
  <c r="O203" i="5"/>
  <c r="I46" i="5"/>
  <c r="N102" i="5"/>
  <c r="M102" i="5"/>
  <c r="P102" i="5"/>
  <c r="P104" i="5"/>
  <c r="O103" i="5"/>
  <c r="O102" i="5"/>
  <c r="P103" i="5"/>
  <c r="M105" i="5"/>
  <c r="P105" i="5"/>
  <c r="M104" i="5"/>
  <c r="O104" i="5"/>
  <c r="O105" i="5"/>
  <c r="N105" i="5"/>
  <c r="N104" i="5"/>
  <c r="L205" i="5"/>
  <c r="M205" i="5"/>
  <c r="N205" i="5"/>
  <c r="O205" i="5"/>
  <c r="P205" i="5"/>
  <c r="L34" i="5"/>
  <c r="I34" i="5"/>
  <c r="AA34" i="5" s="1"/>
  <c r="W173" i="5"/>
  <c r="AA173" i="5"/>
  <c r="L198" i="5"/>
  <c r="N198" i="5"/>
  <c r="P198" i="5"/>
  <c r="O198" i="5"/>
  <c r="M198" i="5"/>
  <c r="M40" i="5"/>
  <c r="M132" i="5"/>
  <c r="N167" i="5"/>
  <c r="I31" i="5"/>
  <c r="N31" i="5"/>
  <c r="O31" i="5"/>
  <c r="M28" i="5"/>
  <c r="P28" i="5"/>
  <c r="O27" i="5"/>
  <c r="N27" i="5"/>
  <c r="M27" i="5"/>
  <c r="L202" i="5"/>
  <c r="P202" i="5"/>
  <c r="N202" i="5"/>
  <c r="O202" i="5"/>
  <c r="M202" i="5"/>
  <c r="AA61" i="5"/>
  <c r="W61" i="5"/>
  <c r="N117" i="5"/>
  <c r="O118" i="5"/>
  <c r="N118" i="5"/>
  <c r="M120" i="5"/>
  <c r="P119" i="5"/>
  <c r="O119" i="5"/>
  <c r="M118" i="5"/>
  <c r="P118" i="5"/>
  <c r="N119" i="5"/>
  <c r="M119" i="5"/>
  <c r="P120" i="5"/>
  <c r="P117" i="5"/>
  <c r="M117" i="5"/>
  <c r="O117" i="5"/>
  <c r="O152" i="5"/>
  <c r="N153" i="5"/>
  <c r="N155" i="5"/>
  <c r="N156" i="5"/>
  <c r="N152" i="5"/>
  <c r="P154" i="5"/>
  <c r="M155" i="5"/>
  <c r="M152" i="5"/>
  <c r="O154" i="5"/>
  <c r="P155" i="5"/>
  <c r="N154" i="5"/>
  <c r="M154" i="5"/>
  <c r="P152" i="5"/>
  <c r="O153" i="5"/>
  <c r="O155" i="5"/>
  <c r="O156" i="5"/>
  <c r="M153" i="5"/>
  <c r="P153" i="5"/>
  <c r="L179" i="5"/>
  <c r="P179" i="5"/>
  <c r="M179" i="5"/>
  <c r="O179" i="5"/>
  <c r="N179" i="5"/>
  <c r="P76" i="5"/>
  <c r="N76" i="5"/>
  <c r="M76" i="5"/>
  <c r="M74" i="5"/>
  <c r="O72" i="5"/>
  <c r="M73" i="5"/>
  <c r="P23" i="5"/>
  <c r="I23" i="5"/>
  <c r="AA23" i="5" s="1"/>
  <c r="O24" i="5"/>
  <c r="N23" i="5"/>
  <c r="N26" i="5"/>
  <c r="P22" i="5"/>
  <c r="M26" i="5"/>
  <c r="M23" i="5"/>
  <c r="O22" i="5"/>
  <c r="P24" i="5"/>
  <c r="L22" i="5"/>
  <c r="I22" i="5"/>
  <c r="AA22" i="5" s="1"/>
  <c r="M85" i="5"/>
  <c r="N85" i="5"/>
  <c r="P83" i="5"/>
  <c r="O84" i="5"/>
  <c r="O83" i="5"/>
  <c r="N83" i="5"/>
  <c r="P85" i="5"/>
  <c r="M83" i="5"/>
  <c r="O85" i="5"/>
  <c r="M82" i="5"/>
  <c r="P55" i="5"/>
  <c r="M54" i="5"/>
  <c r="N55" i="5"/>
  <c r="P54" i="5"/>
  <c r="I55" i="5"/>
  <c r="W55" i="5" s="1"/>
  <c r="X55" i="5" s="1"/>
  <c r="Y55" i="5" s="1"/>
  <c r="O54" i="5"/>
  <c r="P52" i="5"/>
  <c r="M52" i="5"/>
  <c r="O53" i="5"/>
  <c r="N56" i="5"/>
  <c r="O52" i="5"/>
  <c r="M53" i="5"/>
  <c r="O56" i="5"/>
  <c r="N54" i="5"/>
  <c r="N52" i="5"/>
  <c r="O55" i="5"/>
  <c r="N159" i="5"/>
  <c r="N161" i="5"/>
  <c r="O159" i="5"/>
  <c r="M157" i="5"/>
  <c r="P157" i="5"/>
  <c r="M159" i="5"/>
  <c r="M55" i="5"/>
  <c r="M135" i="5"/>
  <c r="S55" i="5"/>
  <c r="P27" i="5"/>
  <c r="M22" i="5"/>
  <c r="O157" i="5"/>
  <c r="O41" i="5"/>
  <c r="N64" i="5"/>
  <c r="N40" i="5"/>
  <c r="M84" i="5"/>
  <c r="M156" i="5"/>
  <c r="P160" i="5"/>
  <c r="AA103" i="5"/>
  <c r="W103" i="5"/>
  <c r="L108" i="5"/>
  <c r="M108" i="5"/>
  <c r="P108" i="5"/>
  <c r="O108" i="5"/>
  <c r="N108" i="5"/>
  <c r="P112" i="5"/>
  <c r="O112" i="5"/>
  <c r="M113" i="5"/>
  <c r="N113" i="5"/>
  <c r="M114" i="5"/>
  <c r="O116" i="5"/>
  <c r="N112" i="5"/>
  <c r="P113" i="5"/>
  <c r="P114" i="5"/>
  <c r="N116" i="5"/>
  <c r="M112" i="5"/>
  <c r="O113" i="5"/>
  <c r="O114" i="5"/>
  <c r="M116" i="5"/>
  <c r="N114" i="5"/>
  <c r="L184" i="5"/>
  <c r="P184" i="5"/>
  <c r="O184" i="5"/>
  <c r="N184" i="5"/>
  <c r="M189" i="5"/>
  <c r="N190" i="5"/>
  <c r="N189" i="5"/>
  <c r="O189" i="5"/>
  <c r="P188" i="5"/>
  <c r="M187" i="5"/>
  <c r="P187" i="5"/>
  <c r="O188" i="5"/>
  <c r="P190" i="5"/>
  <c r="O187" i="5"/>
  <c r="M190" i="5"/>
  <c r="M191" i="5"/>
  <c r="P191" i="5"/>
  <c r="O190" i="5"/>
  <c r="N191" i="5"/>
  <c r="N187" i="5"/>
  <c r="AA165" i="5"/>
  <c r="W165" i="5"/>
  <c r="N51" i="5"/>
  <c r="N47" i="5"/>
  <c r="P51" i="5"/>
  <c r="O51" i="5"/>
  <c r="O47" i="5"/>
  <c r="P49" i="5"/>
  <c r="M51" i="5"/>
  <c r="O48" i="5"/>
  <c r="N48" i="5"/>
  <c r="P47" i="5"/>
  <c r="M50" i="5"/>
  <c r="M47" i="5"/>
  <c r="M49" i="5"/>
  <c r="O50" i="5"/>
  <c r="M48" i="5"/>
  <c r="N50" i="5"/>
  <c r="P48" i="5"/>
  <c r="P50" i="5"/>
  <c r="L50" i="5"/>
  <c r="O95" i="5"/>
  <c r="P96" i="5"/>
  <c r="N95" i="5"/>
  <c r="O96" i="5"/>
  <c r="M95" i="5"/>
  <c r="N96" i="5"/>
  <c r="P93" i="5"/>
  <c r="M96" i="5"/>
  <c r="O93" i="5"/>
  <c r="N93" i="5"/>
  <c r="P95" i="5"/>
  <c r="M92" i="5"/>
  <c r="N92" i="5"/>
  <c r="M93" i="5"/>
  <c r="P92" i="5"/>
  <c r="O92" i="5"/>
  <c r="L148" i="5"/>
  <c r="N148" i="5"/>
  <c r="O148" i="5"/>
  <c r="P148" i="5"/>
  <c r="L80" i="5"/>
  <c r="P80" i="5"/>
  <c r="O80" i="5"/>
  <c r="M80" i="5"/>
  <c r="N80" i="5"/>
  <c r="O191" i="5"/>
  <c r="O74" i="5"/>
  <c r="N22" i="5"/>
  <c r="S38" i="5"/>
  <c r="S40" i="5"/>
  <c r="P116" i="5"/>
  <c r="N28" i="5"/>
  <c r="P161" i="5"/>
  <c r="M24" i="5"/>
  <c r="P156" i="5"/>
  <c r="M31" i="5"/>
  <c r="M184" i="5"/>
  <c r="M115" i="5"/>
  <c r="M72" i="5"/>
  <c r="P171" i="5"/>
  <c r="O171" i="5"/>
  <c r="N171" i="5"/>
  <c r="M171" i="5"/>
  <c r="O170" i="5"/>
  <c r="N170" i="5"/>
  <c r="P169" i="5"/>
  <c r="P170" i="5"/>
  <c r="P167" i="5"/>
  <c r="P25" i="5"/>
  <c r="O25" i="5"/>
  <c r="M25" i="5"/>
  <c r="I40" i="5"/>
  <c r="M41" i="5"/>
  <c r="M38" i="5"/>
  <c r="O40" i="5"/>
  <c r="P37" i="5"/>
  <c r="O37" i="5"/>
  <c r="N39" i="5"/>
  <c r="N38" i="5"/>
  <c r="P39" i="5"/>
  <c r="N37" i="5"/>
  <c r="L40" i="5"/>
  <c r="P38" i="5"/>
  <c r="O39" i="5"/>
  <c r="M37" i="5"/>
  <c r="P41" i="5"/>
  <c r="M39" i="5"/>
  <c r="O38" i="5"/>
  <c r="P40" i="5"/>
  <c r="S10" i="5"/>
  <c r="S28" i="5"/>
  <c r="S41" i="5"/>
  <c r="S7" i="5"/>
  <c r="S27" i="5"/>
  <c r="S16" i="5"/>
  <c r="S49" i="5"/>
  <c r="P143" i="5"/>
  <c r="N143" i="5"/>
  <c r="P144" i="5"/>
  <c r="P146" i="5"/>
  <c r="M142" i="5"/>
  <c r="M146" i="5"/>
  <c r="N142" i="5"/>
  <c r="O146" i="5"/>
  <c r="O143" i="5"/>
  <c r="N146" i="5"/>
  <c r="M143" i="5"/>
  <c r="O144" i="5"/>
  <c r="N144" i="5"/>
  <c r="L31" i="5"/>
  <c r="AA95" i="5"/>
  <c r="M148" i="5"/>
  <c r="O28" i="5"/>
  <c r="M161" i="5"/>
  <c r="N24" i="5"/>
  <c r="P31" i="5"/>
  <c r="W125" i="5"/>
  <c r="AA125" i="5"/>
  <c r="L176" i="5"/>
  <c r="N176" i="5"/>
  <c r="M176" i="5"/>
  <c r="P94" i="5"/>
  <c r="M94" i="5"/>
  <c r="N94" i="5"/>
  <c r="O63" i="5"/>
  <c r="N63" i="5"/>
  <c r="M63" i="5"/>
  <c r="P64" i="5"/>
  <c r="P63" i="5"/>
  <c r="N66" i="5"/>
  <c r="O66" i="5"/>
  <c r="P65" i="5"/>
  <c r="O65" i="5"/>
  <c r="O64" i="5"/>
  <c r="M66" i="5"/>
  <c r="P66" i="5"/>
  <c r="N65" i="5"/>
  <c r="M62" i="5"/>
  <c r="M65" i="5"/>
  <c r="P62" i="5"/>
  <c r="O62" i="5"/>
  <c r="N62" i="5"/>
  <c r="S53" i="5"/>
  <c r="M106" i="5"/>
  <c r="P106" i="5"/>
  <c r="O176" i="5"/>
  <c r="S22" i="5"/>
  <c r="M170" i="5"/>
  <c r="O94" i="5"/>
  <c r="S12" i="5"/>
  <c r="N188" i="5"/>
  <c r="AA82" i="5"/>
  <c r="W93" i="5"/>
  <c r="N25" i="5"/>
  <c r="P159" i="5"/>
  <c r="P56" i="5"/>
  <c r="O23" i="5"/>
  <c r="S54" i="5"/>
  <c r="O142" i="5"/>
  <c r="S11" i="5"/>
  <c r="L177" i="5"/>
  <c r="O177" i="5"/>
  <c r="N177" i="5"/>
  <c r="P177" i="5"/>
  <c r="W123" i="5"/>
  <c r="AA123" i="5"/>
  <c r="P13" i="5"/>
  <c r="N14" i="5"/>
  <c r="M14" i="5"/>
  <c r="N13" i="5"/>
  <c r="P14" i="5"/>
  <c r="P16" i="5"/>
  <c r="O14" i="5"/>
  <c r="M16" i="5"/>
  <c r="O12" i="5"/>
  <c r="P12" i="5"/>
  <c r="O15" i="5"/>
  <c r="L12" i="5"/>
  <c r="N12" i="5"/>
  <c r="N15" i="5"/>
  <c r="O16" i="5"/>
  <c r="M12" i="5"/>
  <c r="M15" i="5"/>
  <c r="N16" i="5"/>
  <c r="O13" i="5"/>
  <c r="M13" i="5"/>
  <c r="AA122" i="5"/>
  <c r="W122" i="5"/>
  <c r="O133" i="5"/>
  <c r="N133" i="5"/>
  <c r="M133" i="5"/>
  <c r="P136" i="5"/>
  <c r="O136" i="5"/>
  <c r="P135" i="5"/>
  <c r="N136" i="5"/>
  <c r="O135" i="5"/>
  <c r="P133" i="5"/>
  <c r="O134" i="5"/>
  <c r="M134" i="5"/>
  <c r="N134" i="5"/>
  <c r="P132" i="5"/>
  <c r="M136" i="5"/>
  <c r="O132" i="5"/>
  <c r="N135" i="5"/>
  <c r="W161" i="5"/>
  <c r="AA161" i="5"/>
  <c r="AA92" i="5"/>
  <c r="W92" i="5"/>
  <c r="L77" i="5"/>
  <c r="P77" i="5"/>
  <c r="O77" i="5"/>
  <c r="M77" i="5"/>
  <c r="AA109" i="5"/>
  <c r="W109" i="5"/>
  <c r="L91" i="5"/>
  <c r="P91" i="5"/>
  <c r="N103" i="5"/>
  <c r="P53" i="5"/>
  <c r="M160" i="5"/>
  <c r="P74" i="5"/>
  <c r="M188" i="5"/>
  <c r="S31" i="5"/>
  <c r="L25" i="5"/>
  <c r="M144" i="5"/>
  <c r="M56" i="5"/>
  <c r="M177" i="5"/>
  <c r="P142" i="5"/>
  <c r="O45" i="5"/>
  <c r="M45" i="5"/>
  <c r="L44" i="5"/>
  <c r="N46" i="5"/>
  <c r="M46" i="5"/>
  <c r="O42" i="5"/>
  <c r="P45" i="5"/>
  <c r="N43" i="5"/>
  <c r="M174" i="5"/>
  <c r="N174" i="5"/>
  <c r="N172" i="5"/>
  <c r="N127" i="5"/>
  <c r="M127" i="5"/>
  <c r="O127" i="5"/>
  <c r="M131" i="5"/>
  <c r="P193" i="5"/>
  <c r="O193" i="5"/>
  <c r="N193" i="5"/>
  <c r="M194" i="5"/>
  <c r="M193" i="5"/>
  <c r="P192" i="5"/>
  <c r="P194" i="5"/>
  <c r="M192" i="5"/>
  <c r="O100" i="5"/>
  <c r="N99" i="5"/>
  <c r="O98" i="5"/>
  <c r="N100" i="5"/>
  <c r="M100" i="5"/>
  <c r="P99" i="5"/>
  <c r="M98" i="5"/>
  <c r="P101" i="5"/>
  <c r="O101" i="5"/>
  <c r="P100" i="5"/>
  <c r="O99" i="5"/>
  <c r="P98" i="5"/>
  <c r="AA70" i="5"/>
  <c r="W70" i="5"/>
  <c r="L68" i="5"/>
  <c r="M68" i="5"/>
  <c r="N68" i="5"/>
  <c r="AA194" i="5"/>
  <c r="W194" i="5"/>
  <c r="L180" i="5"/>
  <c r="N180" i="5"/>
  <c r="M180" i="5"/>
  <c r="O115" i="5"/>
  <c r="N115" i="5"/>
  <c r="AA172" i="5"/>
  <c r="W172" i="5"/>
  <c r="N72" i="5"/>
  <c r="P75" i="5"/>
  <c r="O75" i="5"/>
  <c r="P72" i="5"/>
  <c r="M75" i="5"/>
  <c r="AA60" i="5"/>
  <c r="W60" i="5"/>
  <c r="M86" i="5"/>
  <c r="P82" i="5"/>
  <c r="O86" i="5"/>
  <c r="N82" i="5"/>
  <c r="N86" i="5"/>
  <c r="N7" i="5"/>
  <c r="P10" i="5"/>
  <c r="AA179" i="5"/>
  <c r="W179" i="5"/>
  <c r="M145" i="5"/>
  <c r="N145" i="5"/>
  <c r="P36" i="5"/>
  <c r="M32" i="5"/>
  <c r="O33" i="5"/>
  <c r="O36" i="5"/>
  <c r="N36" i="5"/>
  <c r="O35" i="5"/>
  <c r="P34" i="5"/>
  <c r="M36" i="5"/>
  <c r="N32" i="5"/>
  <c r="P33" i="5"/>
  <c r="O91" i="5"/>
  <c r="P109" i="5"/>
  <c r="O109" i="5"/>
  <c r="N109" i="5"/>
  <c r="M109" i="5"/>
  <c r="O107" i="5"/>
  <c r="P107" i="5"/>
  <c r="M111" i="5"/>
  <c r="AA104" i="5"/>
  <c r="W104" i="5"/>
  <c r="P121" i="5"/>
  <c r="N121" i="5"/>
  <c r="M121" i="5"/>
  <c r="P21" i="5"/>
  <c r="O17" i="5"/>
  <c r="O21" i="5"/>
  <c r="P20" i="5"/>
  <c r="N21" i="5"/>
  <c r="O20" i="5"/>
  <c r="M21" i="5"/>
  <c r="O19" i="5"/>
  <c r="N20" i="5"/>
  <c r="N19" i="5"/>
  <c r="P17" i="5"/>
  <c r="L182" i="5"/>
  <c r="P182" i="5"/>
  <c r="M182" i="5"/>
  <c r="N168" i="5"/>
  <c r="M168" i="5"/>
  <c r="M167" i="5"/>
  <c r="N169" i="5"/>
  <c r="O168" i="5"/>
  <c r="P84" i="5"/>
  <c r="N84" i="5"/>
  <c r="P29" i="5"/>
  <c r="M30" i="5"/>
  <c r="O29" i="5"/>
  <c r="N29" i="5"/>
  <c r="O30" i="5"/>
  <c r="N160" i="5"/>
  <c r="N158" i="5"/>
  <c r="M158" i="5"/>
  <c r="O161" i="5"/>
  <c r="P158" i="5"/>
  <c r="O158" i="5"/>
  <c r="O160" i="5"/>
  <c r="AA149" i="5"/>
  <c r="W149" i="5"/>
  <c r="P166" i="5"/>
  <c r="O166" i="5"/>
  <c r="P162" i="5"/>
  <c r="P164" i="5"/>
  <c r="O162" i="5"/>
  <c r="P165" i="5"/>
  <c r="N162" i="5"/>
  <c r="M166" i="5"/>
  <c r="M165" i="5"/>
  <c r="N163" i="5"/>
  <c r="S48" i="5"/>
  <c r="L201" i="5"/>
  <c r="M201" i="5"/>
  <c r="N201" i="5"/>
  <c r="L21" i="5"/>
  <c r="I21" i="5"/>
  <c r="W21" i="5" s="1"/>
  <c r="X21" i="5" s="1"/>
  <c r="L149" i="5"/>
  <c r="P149" i="5"/>
  <c r="N149" i="5"/>
  <c r="L151" i="5"/>
  <c r="O151" i="5"/>
  <c r="P125" i="5"/>
  <c r="N124" i="5"/>
  <c r="N125" i="5"/>
  <c r="O122" i="5"/>
  <c r="O126" i="5"/>
  <c r="M81" i="5"/>
  <c r="O81" i="5"/>
  <c r="N78" i="5"/>
  <c r="N77" i="5"/>
  <c r="O88" i="5"/>
  <c r="P87" i="5"/>
  <c r="O90" i="5"/>
  <c r="N88" i="5"/>
  <c r="O87" i="5"/>
  <c r="M88" i="5"/>
  <c r="N87" i="5"/>
  <c r="M90" i="5"/>
  <c r="M87" i="5"/>
  <c r="P89" i="5"/>
  <c r="P88" i="5"/>
  <c r="P90" i="5"/>
  <c r="S9" i="5"/>
  <c r="S44" i="5"/>
  <c r="S39" i="5"/>
  <c r="S32" i="5"/>
  <c r="L57" i="5"/>
  <c r="M57" i="5"/>
  <c r="L60" i="5"/>
  <c r="P60" i="5"/>
  <c r="N60" i="5"/>
  <c r="O169" i="5"/>
  <c r="W94" i="5"/>
  <c r="P163" i="5"/>
  <c r="P35" i="5"/>
  <c r="N111" i="5"/>
  <c r="M91" i="5"/>
  <c r="AA191" i="5"/>
  <c r="O121" i="5"/>
  <c r="N81" i="5"/>
  <c r="O149" i="5"/>
  <c r="O82" i="5"/>
  <c r="M101" i="5"/>
  <c r="P180" i="5"/>
  <c r="N129" i="5"/>
  <c r="M44" i="5"/>
  <c r="N73" i="5"/>
  <c r="N128" i="5"/>
  <c r="P175" i="5"/>
  <c r="N10" i="5"/>
  <c r="O7" i="5"/>
  <c r="W114" i="5"/>
  <c r="M35" i="5"/>
  <c r="P131" i="5"/>
  <c r="O111" i="5"/>
  <c r="N91" i="5"/>
  <c r="O145" i="5"/>
  <c r="N90" i="5"/>
  <c r="N182" i="5"/>
  <c r="N17" i="5"/>
  <c r="O201" i="5"/>
  <c r="N101" i="5"/>
  <c r="N192" i="5"/>
  <c r="O125" i="5"/>
  <c r="O129" i="5"/>
  <c r="N44" i="5"/>
  <c r="O73" i="5"/>
  <c r="O128" i="5"/>
  <c r="M175" i="5"/>
  <c r="O10" i="5"/>
  <c r="P7" i="5"/>
  <c r="M34" i="5"/>
  <c r="N35" i="5"/>
  <c r="N131" i="5"/>
  <c r="P111" i="5"/>
  <c r="P145" i="5"/>
  <c r="M107" i="5"/>
  <c r="P30" i="5"/>
  <c r="M42" i="5"/>
  <c r="O182" i="5"/>
  <c r="M17" i="5"/>
  <c r="P201" i="5"/>
  <c r="P168" i="5"/>
  <c r="O192" i="5"/>
  <c r="M162" i="5"/>
  <c r="N166" i="5"/>
  <c r="P129" i="5"/>
  <c r="P73" i="5"/>
  <c r="P128" i="5"/>
  <c r="M195" i="5"/>
  <c r="N34" i="5"/>
  <c r="O131" i="5"/>
  <c r="N107" i="5"/>
  <c r="N30" i="5"/>
  <c r="N33" i="5"/>
  <c r="N42" i="5"/>
  <c r="M29" i="5"/>
  <c r="N75" i="5"/>
  <c r="O44" i="5"/>
  <c r="N74" i="5"/>
  <c r="M196" i="5"/>
  <c r="M129" i="5"/>
  <c r="P44" i="5"/>
  <c r="M11" i="5"/>
  <c r="N195" i="5"/>
  <c r="N173" i="5"/>
  <c r="O34" i="5"/>
  <c r="P86" i="5"/>
  <c r="M172" i="5"/>
  <c r="M33" i="5"/>
  <c r="P42" i="5"/>
  <c r="P19" i="5"/>
  <c r="P115" i="5"/>
  <c r="O180" i="5"/>
  <c r="P67" i="5"/>
  <c r="N57" i="5"/>
  <c r="M140" i="5"/>
  <c r="L23" i="5"/>
  <c r="L27" i="5"/>
  <c r="L17" i="5"/>
  <c r="M125" i="5"/>
  <c r="P140" i="5"/>
  <c r="I33" i="5"/>
  <c r="I44" i="5"/>
  <c r="I47" i="5"/>
  <c r="L55" i="5"/>
  <c r="I48" i="5"/>
  <c r="I12" i="5"/>
  <c r="H139" i="6"/>
  <c r="G139" i="6"/>
  <c r="Z139" i="6"/>
  <c r="S139" i="6"/>
  <c r="C139" i="6"/>
  <c r="D139" i="6"/>
  <c r="X139" i="6"/>
  <c r="Y139" i="6"/>
  <c r="I139" i="6"/>
  <c r="AA139" i="6" s="1"/>
  <c r="B139" i="6"/>
  <c r="K139" i="6"/>
  <c r="D10" i="6"/>
  <c r="Z10" i="6"/>
  <c r="C10" i="6"/>
  <c r="B10" i="6"/>
  <c r="K10" i="6"/>
  <c r="I76" i="6"/>
  <c r="AA76" i="6" s="1"/>
  <c r="Z76" i="6"/>
  <c r="C76" i="6"/>
  <c r="K76" i="6"/>
  <c r="Y76" i="6"/>
  <c r="X76" i="6"/>
  <c r="B76" i="6"/>
  <c r="H76" i="6"/>
  <c r="G76" i="6"/>
  <c r="D76" i="6"/>
  <c r="S76" i="6"/>
  <c r="D7" i="6"/>
  <c r="I11" i="3"/>
  <c r="I26" i="3"/>
  <c r="I41" i="3"/>
  <c r="I52" i="3"/>
  <c r="I18" i="3"/>
  <c r="I49" i="3"/>
  <c r="I42" i="3"/>
  <c r="J10" i="6"/>
  <c r="I44" i="3"/>
  <c r="I10" i="3"/>
  <c r="I25" i="3"/>
  <c r="I36" i="3"/>
  <c r="I47" i="3"/>
  <c r="I33" i="3"/>
  <c r="I19" i="3"/>
  <c r="K7" i="6"/>
  <c r="I28" i="3"/>
  <c r="I39" i="3"/>
  <c r="I54" i="3"/>
  <c r="I20" i="3"/>
  <c r="I31" i="3"/>
  <c r="I17" i="3"/>
  <c r="I34" i="3"/>
  <c r="Z7" i="6"/>
  <c r="J11" i="6"/>
  <c r="I12" i="3"/>
  <c r="I23" i="3"/>
  <c r="I38" i="3"/>
  <c r="I53" i="3"/>
  <c r="I15" i="3"/>
  <c r="I46" i="3"/>
  <c r="I27" i="3"/>
  <c r="C7" i="6"/>
  <c r="J7" i="6"/>
  <c r="I45" i="3"/>
  <c r="I7" i="3"/>
  <c r="I22" i="3"/>
  <c r="I37" i="3"/>
  <c r="I9" i="3"/>
  <c r="I30" i="3"/>
  <c r="I8" i="3"/>
  <c r="B7" i="6"/>
  <c r="I29" i="3"/>
  <c r="I40" i="3"/>
  <c r="I51" i="3"/>
  <c r="I21" i="3"/>
  <c r="I48" i="3"/>
  <c r="I14" i="3"/>
  <c r="J9" i="6"/>
  <c r="I16" i="3"/>
  <c r="J8" i="6"/>
  <c r="I43" i="3"/>
  <c r="I13" i="3"/>
  <c r="I24" i="3"/>
  <c r="I35" i="3"/>
  <c r="I50" i="3"/>
  <c r="I32" i="3"/>
  <c r="J32" i="6"/>
  <c r="J35" i="6"/>
  <c r="J33" i="6"/>
  <c r="Z32" i="6"/>
  <c r="D32" i="6"/>
  <c r="C32" i="6"/>
  <c r="J36" i="6"/>
  <c r="J34" i="6"/>
  <c r="K32" i="6"/>
  <c r="B32" i="6"/>
  <c r="C17" i="6"/>
  <c r="D17" i="6"/>
  <c r="J20" i="6"/>
  <c r="K17" i="6"/>
  <c r="Z17" i="6"/>
  <c r="B17" i="6"/>
  <c r="J21" i="6"/>
  <c r="J17" i="6"/>
  <c r="J19" i="6"/>
  <c r="J18" i="6"/>
  <c r="X127" i="6"/>
  <c r="S127" i="6"/>
  <c r="J131" i="6"/>
  <c r="L131" i="6" s="1"/>
  <c r="D127" i="6"/>
  <c r="K127" i="6"/>
  <c r="Y127" i="6"/>
  <c r="J127" i="6"/>
  <c r="L127" i="6" s="1"/>
  <c r="H127" i="6"/>
  <c r="I127" i="6"/>
  <c r="AA127" i="6" s="1"/>
  <c r="Z127" i="6"/>
  <c r="J128" i="6"/>
  <c r="L128" i="6" s="1"/>
  <c r="J130" i="6"/>
  <c r="L130" i="6" s="1"/>
  <c r="C127" i="6"/>
  <c r="G127" i="6"/>
  <c r="B127" i="6"/>
  <c r="J129" i="6"/>
  <c r="L129" i="6" s="1"/>
  <c r="G165" i="6"/>
  <c r="S165" i="6"/>
  <c r="H165" i="6"/>
  <c r="D165" i="6"/>
  <c r="Z165" i="6"/>
  <c r="K165" i="6"/>
  <c r="C165" i="6"/>
  <c r="Y165" i="6"/>
  <c r="B165" i="6"/>
  <c r="I165" i="6"/>
  <c r="W165" i="6" s="1"/>
  <c r="X165" i="6"/>
  <c r="X99" i="6"/>
  <c r="D99" i="6"/>
  <c r="S99" i="6"/>
  <c r="I99" i="6"/>
  <c r="W99" i="6" s="1"/>
  <c r="G99" i="6"/>
  <c r="H99" i="6"/>
  <c r="Z99" i="6"/>
  <c r="C99" i="6"/>
  <c r="K99" i="6"/>
  <c r="Y99" i="6"/>
  <c r="B99" i="6"/>
  <c r="I66" i="6"/>
  <c r="W66" i="6" s="1"/>
  <c r="X66" i="6"/>
  <c r="S66" i="6"/>
  <c r="Y66" i="6"/>
  <c r="G66" i="6"/>
  <c r="D66" i="6"/>
  <c r="Z66" i="6"/>
  <c r="C66" i="6"/>
  <c r="B66" i="6"/>
  <c r="K66" i="6"/>
  <c r="H66" i="6"/>
  <c r="Z62" i="6"/>
  <c r="Y62" i="6"/>
  <c r="X62" i="6"/>
  <c r="G62" i="6"/>
  <c r="J66" i="6"/>
  <c r="L66" i="6" s="1"/>
  <c r="J64" i="6"/>
  <c r="L64" i="6" s="1"/>
  <c r="J62" i="6"/>
  <c r="L62" i="6" s="1"/>
  <c r="I62" i="6"/>
  <c r="W62" i="6" s="1"/>
  <c r="H62" i="6"/>
  <c r="J65" i="6"/>
  <c r="L65" i="6" s="1"/>
  <c r="B62" i="6"/>
  <c r="D62" i="6"/>
  <c r="K62" i="6"/>
  <c r="S62" i="6"/>
  <c r="J63" i="6"/>
  <c r="L63" i="6" s="1"/>
  <c r="C62" i="6"/>
  <c r="K92" i="6"/>
  <c r="Z92" i="6"/>
  <c r="G92" i="6"/>
  <c r="J96" i="6"/>
  <c r="L96" i="6" s="1"/>
  <c r="J93" i="6"/>
  <c r="L93" i="6" s="1"/>
  <c r="J94" i="6"/>
  <c r="L94" i="6" s="1"/>
  <c r="S92" i="6"/>
  <c r="J95" i="6"/>
  <c r="L95" i="6" s="1"/>
  <c r="X92" i="6"/>
  <c r="D92" i="6"/>
  <c r="B92" i="6"/>
  <c r="H92" i="6"/>
  <c r="C92" i="6"/>
  <c r="Y92" i="6"/>
  <c r="I92" i="6"/>
  <c r="AA92" i="6" s="1"/>
  <c r="J92" i="6"/>
  <c r="L92" i="6" s="1"/>
  <c r="C9" i="6"/>
  <c r="Z9" i="6"/>
  <c r="B9" i="6"/>
  <c r="K9" i="6"/>
  <c r="D9" i="6"/>
  <c r="D52" i="6"/>
  <c r="J56" i="6"/>
  <c r="J54" i="6"/>
  <c r="B52" i="6"/>
  <c r="K52" i="6"/>
  <c r="J55" i="6"/>
  <c r="Z52" i="6"/>
  <c r="C52" i="6"/>
  <c r="J53" i="6"/>
  <c r="J52" i="6"/>
  <c r="C97" i="6"/>
  <c r="J101" i="6"/>
  <c r="L101" i="6" s="1"/>
  <c r="B97" i="6"/>
  <c r="K97" i="6"/>
  <c r="S97" i="6"/>
  <c r="J99" i="6"/>
  <c r="Z97" i="6"/>
  <c r="J97" i="6"/>
  <c r="L97" i="6" s="1"/>
  <c r="X97" i="6"/>
  <c r="Y97" i="6"/>
  <c r="H97" i="6"/>
  <c r="G97" i="6"/>
  <c r="J98" i="6"/>
  <c r="L98" i="6" s="1"/>
  <c r="D97" i="6"/>
  <c r="I97" i="6"/>
  <c r="W97" i="6" s="1"/>
  <c r="J100" i="6"/>
  <c r="L100" i="6" s="1"/>
  <c r="H153" i="6"/>
  <c r="I153" i="6"/>
  <c r="W153" i="6" s="1"/>
  <c r="B153" i="6"/>
  <c r="G153" i="6"/>
  <c r="S153" i="6"/>
  <c r="Z153" i="6"/>
  <c r="D153" i="6"/>
  <c r="C153" i="6"/>
  <c r="K153" i="6"/>
  <c r="X153" i="6"/>
  <c r="Y153" i="6"/>
  <c r="I119" i="6"/>
  <c r="AA119" i="6" s="1"/>
  <c r="Z119" i="6"/>
  <c r="S119" i="6"/>
  <c r="C119" i="6"/>
  <c r="G119" i="6"/>
  <c r="B119" i="6"/>
  <c r="D119" i="6"/>
  <c r="K119" i="6"/>
  <c r="Y119" i="6"/>
  <c r="H119" i="6"/>
  <c r="X119" i="6"/>
  <c r="B51" i="6"/>
  <c r="S51" i="6"/>
  <c r="K51" i="6"/>
  <c r="Z51" i="6"/>
  <c r="C51" i="6"/>
  <c r="X51" i="6"/>
  <c r="D51" i="6"/>
  <c r="Y51" i="6"/>
  <c r="G51" i="6"/>
  <c r="H51" i="6"/>
  <c r="I51" i="6"/>
  <c r="AA51" i="6" s="1"/>
  <c r="S74" i="6"/>
  <c r="Z74" i="6"/>
  <c r="Y74" i="6"/>
  <c r="D74" i="6"/>
  <c r="C74" i="6"/>
  <c r="I74" i="6"/>
  <c r="AA74" i="6" s="1"/>
  <c r="X74" i="6"/>
  <c r="G74" i="6"/>
  <c r="B74" i="6"/>
  <c r="H74" i="6"/>
  <c r="K74" i="6"/>
  <c r="S141" i="6"/>
  <c r="H141" i="6"/>
  <c r="D141" i="6"/>
  <c r="Z141" i="6"/>
  <c r="K141" i="6"/>
  <c r="C141" i="6"/>
  <c r="Y141" i="6"/>
  <c r="I141" i="6"/>
  <c r="W141" i="6" s="1"/>
  <c r="X141" i="6"/>
  <c r="B141" i="6"/>
  <c r="G141" i="6"/>
  <c r="B171" i="6"/>
  <c r="Y171" i="6"/>
  <c r="S171" i="6"/>
  <c r="H171" i="6"/>
  <c r="D171" i="6"/>
  <c r="Z171" i="6"/>
  <c r="C171" i="6"/>
  <c r="X171" i="6"/>
  <c r="I171" i="6"/>
  <c r="AA171" i="6" s="1"/>
  <c r="G171" i="6"/>
  <c r="K171" i="6"/>
  <c r="Z201" i="6"/>
  <c r="K201" i="6"/>
  <c r="X201" i="6"/>
  <c r="Y201" i="6"/>
  <c r="H201" i="6"/>
  <c r="C201" i="6"/>
  <c r="I201" i="6"/>
  <c r="W201" i="6" s="1"/>
  <c r="S201" i="6"/>
  <c r="B201" i="6"/>
  <c r="D201" i="6"/>
  <c r="G201" i="6"/>
  <c r="I93" i="6"/>
  <c r="G93" i="6"/>
  <c r="H93" i="6"/>
  <c r="D93" i="6"/>
  <c r="X93" i="6"/>
  <c r="B93" i="6"/>
  <c r="Z93" i="6"/>
  <c r="C93" i="6"/>
  <c r="Y93" i="6"/>
  <c r="K93" i="6"/>
  <c r="S93" i="6"/>
  <c r="B109" i="6"/>
  <c r="K109" i="6"/>
  <c r="Z109" i="6"/>
  <c r="C109" i="6"/>
  <c r="I109" i="6"/>
  <c r="W109" i="6" s="1"/>
  <c r="H109" i="6"/>
  <c r="D109" i="6"/>
  <c r="Y109" i="6"/>
  <c r="G109" i="6"/>
  <c r="S109" i="6"/>
  <c r="X109" i="6"/>
  <c r="B176" i="6"/>
  <c r="S176" i="6"/>
  <c r="D176" i="6"/>
  <c r="K176" i="6"/>
  <c r="C176" i="6"/>
  <c r="G176" i="6"/>
  <c r="Y176" i="6"/>
  <c r="I176" i="6"/>
  <c r="W176" i="6" s="1"/>
  <c r="X176" i="6"/>
  <c r="H176" i="6"/>
  <c r="Z176" i="6"/>
  <c r="D54" i="6"/>
  <c r="C54" i="6"/>
  <c r="B54" i="6"/>
  <c r="K54" i="6"/>
  <c r="Z54" i="6"/>
  <c r="B43" i="6"/>
  <c r="Z43" i="6"/>
  <c r="C43" i="6"/>
  <c r="D43" i="6"/>
  <c r="K43" i="6"/>
  <c r="Z149" i="6"/>
  <c r="K149" i="6"/>
  <c r="C149" i="6"/>
  <c r="Y149" i="6"/>
  <c r="X149" i="6"/>
  <c r="B149" i="6"/>
  <c r="H149" i="6"/>
  <c r="I149" i="6"/>
  <c r="G149" i="6"/>
  <c r="D149" i="6"/>
  <c r="S149" i="6"/>
  <c r="J28" i="6"/>
  <c r="J29" i="6"/>
  <c r="D27" i="6"/>
  <c r="J30" i="6"/>
  <c r="K27" i="6"/>
  <c r="C27" i="6"/>
  <c r="J27" i="6"/>
  <c r="B27" i="6"/>
  <c r="Z27" i="6"/>
  <c r="J31" i="6"/>
  <c r="D88" i="6"/>
  <c r="H88" i="6"/>
  <c r="Y88" i="6"/>
  <c r="Z88" i="6"/>
  <c r="I88" i="6"/>
  <c r="W88" i="6" s="1"/>
  <c r="G88" i="6"/>
  <c r="C88" i="6"/>
  <c r="B88" i="6"/>
  <c r="S88" i="6"/>
  <c r="K88" i="6"/>
  <c r="X88" i="6"/>
  <c r="H172" i="6"/>
  <c r="J176" i="6"/>
  <c r="L176" i="6" s="1"/>
  <c r="J174" i="6"/>
  <c r="L174" i="6" s="1"/>
  <c r="I172" i="6"/>
  <c r="W172" i="6" s="1"/>
  <c r="B172" i="6"/>
  <c r="J172" i="6"/>
  <c r="L172" i="6" s="1"/>
  <c r="X172" i="6"/>
  <c r="Z172" i="6"/>
  <c r="J173" i="6"/>
  <c r="L173" i="6" s="1"/>
  <c r="C172" i="6"/>
  <c r="G172" i="6"/>
  <c r="S172" i="6"/>
  <c r="D172" i="6"/>
  <c r="Y172" i="6"/>
  <c r="J175" i="6"/>
  <c r="L175" i="6" s="1"/>
  <c r="K172" i="6"/>
  <c r="Y105" i="6"/>
  <c r="Z105" i="6"/>
  <c r="G105" i="6"/>
  <c r="C105" i="6"/>
  <c r="D105" i="6"/>
  <c r="X105" i="6"/>
  <c r="S105" i="6"/>
  <c r="B105" i="6"/>
  <c r="I105" i="6"/>
  <c r="W105" i="6" s="1"/>
  <c r="K105" i="6"/>
  <c r="H105" i="6"/>
  <c r="S136" i="6"/>
  <c r="Z136" i="6"/>
  <c r="I136" i="6"/>
  <c r="W136" i="6" s="1"/>
  <c r="X136" i="6"/>
  <c r="B136" i="6"/>
  <c r="C136" i="6"/>
  <c r="D136" i="6"/>
  <c r="K136" i="6"/>
  <c r="Y136" i="6"/>
  <c r="G136" i="6"/>
  <c r="H136" i="6"/>
  <c r="K108" i="6"/>
  <c r="X108" i="6"/>
  <c r="G108" i="6"/>
  <c r="H108" i="6"/>
  <c r="Z108" i="6"/>
  <c r="C108" i="6"/>
  <c r="Y108" i="6"/>
  <c r="B108" i="6"/>
  <c r="I108" i="6"/>
  <c r="W108" i="6" s="1"/>
  <c r="S108" i="6"/>
  <c r="D108" i="6"/>
  <c r="D50" i="6"/>
  <c r="C50" i="6"/>
  <c r="B50" i="6"/>
  <c r="K50" i="6"/>
  <c r="Z50" i="6"/>
  <c r="H56" i="6"/>
  <c r="Y56" i="6"/>
  <c r="X56" i="6"/>
  <c r="D56" i="6"/>
  <c r="K56" i="6"/>
  <c r="Z56" i="6"/>
  <c r="C56" i="6"/>
  <c r="B56" i="6"/>
  <c r="S56" i="6"/>
  <c r="G56" i="6"/>
  <c r="I56" i="6"/>
  <c r="W56" i="6" s="1"/>
  <c r="I75" i="6"/>
  <c r="AA75" i="6" s="1"/>
  <c r="G75" i="6"/>
  <c r="H75" i="6"/>
  <c r="D75" i="6"/>
  <c r="Z75" i="6"/>
  <c r="S75" i="6"/>
  <c r="C75" i="6"/>
  <c r="K75" i="6"/>
  <c r="Y75" i="6"/>
  <c r="X75" i="6"/>
  <c r="B75" i="6"/>
  <c r="B29" i="6"/>
  <c r="Z29" i="6"/>
  <c r="C29" i="6"/>
  <c r="K29" i="6"/>
  <c r="D29" i="6"/>
  <c r="X114" i="6"/>
  <c r="I114" i="6"/>
  <c r="AA114" i="6" s="1"/>
  <c r="Z114" i="6"/>
  <c r="B114" i="6"/>
  <c r="C114" i="6"/>
  <c r="K114" i="6"/>
  <c r="G114" i="6"/>
  <c r="Y114" i="6"/>
  <c r="S114" i="6"/>
  <c r="H114" i="6"/>
  <c r="D114" i="6"/>
  <c r="C199" i="6"/>
  <c r="K199" i="6"/>
  <c r="Y199" i="6"/>
  <c r="I199" i="6"/>
  <c r="H199" i="6"/>
  <c r="G199" i="6"/>
  <c r="X199" i="6"/>
  <c r="B199" i="6"/>
  <c r="S199" i="6"/>
  <c r="Z199" i="6"/>
  <c r="D199" i="6"/>
  <c r="C164" i="6"/>
  <c r="Z164" i="6"/>
  <c r="S164" i="6"/>
  <c r="D164" i="6"/>
  <c r="B164" i="6"/>
  <c r="I164" i="6"/>
  <c r="AA164" i="6" s="1"/>
  <c r="H164" i="6"/>
  <c r="K164" i="6"/>
  <c r="X164" i="6"/>
  <c r="Y164" i="6"/>
  <c r="G164" i="6"/>
  <c r="C95" i="6"/>
  <c r="I95" i="6"/>
  <c r="W95" i="6" s="1"/>
  <c r="B95" i="6"/>
  <c r="G95" i="6"/>
  <c r="S95" i="6"/>
  <c r="K95" i="6"/>
  <c r="Y95" i="6"/>
  <c r="H95" i="6"/>
  <c r="X95" i="6"/>
  <c r="D95" i="6"/>
  <c r="Z95" i="6"/>
  <c r="H120" i="6"/>
  <c r="S120" i="6"/>
  <c r="Y120" i="6"/>
  <c r="X120" i="6"/>
  <c r="G120" i="6"/>
  <c r="B120" i="6"/>
  <c r="D120" i="6"/>
  <c r="Z120" i="6"/>
  <c r="C120" i="6"/>
  <c r="K120" i="6"/>
  <c r="I120" i="6"/>
  <c r="AA120" i="6" s="1"/>
  <c r="X202" i="6"/>
  <c r="J203" i="6"/>
  <c r="L203" i="6" s="1"/>
  <c r="H202" i="6"/>
  <c r="G202" i="6"/>
  <c r="B202" i="6"/>
  <c r="J204" i="6"/>
  <c r="L204" i="6" s="1"/>
  <c r="K202" i="6"/>
  <c r="S202" i="6"/>
  <c r="J206" i="6"/>
  <c r="L206" i="6" s="1"/>
  <c r="D202" i="6"/>
  <c r="Z202" i="6"/>
  <c r="J202" i="6"/>
  <c r="L202" i="6" s="1"/>
  <c r="C202" i="6"/>
  <c r="I202" i="6"/>
  <c r="AA202" i="6" s="1"/>
  <c r="J205" i="6"/>
  <c r="L205" i="6" s="1"/>
  <c r="Y202" i="6"/>
  <c r="B20" i="6"/>
  <c r="C20" i="6"/>
  <c r="Z20" i="6"/>
  <c r="D20" i="6"/>
  <c r="K20" i="6"/>
  <c r="B107" i="6"/>
  <c r="D107" i="6"/>
  <c r="J107" i="6"/>
  <c r="L107" i="6" s="1"/>
  <c r="J109" i="6"/>
  <c r="L109" i="6" s="1"/>
  <c r="X107" i="6"/>
  <c r="K107" i="6"/>
  <c r="J111" i="6"/>
  <c r="L111" i="6" s="1"/>
  <c r="Y107" i="6"/>
  <c r="I107" i="6"/>
  <c r="AA107" i="6" s="1"/>
  <c r="G107" i="6"/>
  <c r="Z107" i="6"/>
  <c r="J108" i="6"/>
  <c r="L108" i="6" s="1"/>
  <c r="C107" i="6"/>
  <c r="S107" i="6"/>
  <c r="H107" i="6"/>
  <c r="J110" i="6"/>
  <c r="D31" i="6"/>
  <c r="K31" i="6"/>
  <c r="C31" i="6"/>
  <c r="Z31" i="6"/>
  <c r="B31" i="6"/>
  <c r="I96" i="6"/>
  <c r="W96" i="6" s="1"/>
  <c r="Z96" i="6"/>
  <c r="S96" i="6"/>
  <c r="Y96" i="6"/>
  <c r="G96" i="6"/>
  <c r="D96" i="6"/>
  <c r="H96" i="6"/>
  <c r="C96" i="6"/>
  <c r="B96" i="6"/>
  <c r="K96" i="6"/>
  <c r="X96" i="6"/>
  <c r="K60" i="6"/>
  <c r="Y60" i="6"/>
  <c r="C60" i="6"/>
  <c r="I60" i="6"/>
  <c r="W60" i="6" s="1"/>
  <c r="X60" i="6"/>
  <c r="G60" i="6"/>
  <c r="B60" i="6"/>
  <c r="S60" i="6"/>
  <c r="H60" i="6"/>
  <c r="D60" i="6"/>
  <c r="Z60" i="6"/>
  <c r="K101" i="6"/>
  <c r="Y101" i="6"/>
  <c r="H101" i="6"/>
  <c r="G101" i="6"/>
  <c r="X101" i="6"/>
  <c r="D101" i="6"/>
  <c r="C101" i="6"/>
  <c r="S101" i="6"/>
  <c r="I101" i="6"/>
  <c r="W101" i="6" s="1"/>
  <c r="B101" i="6"/>
  <c r="Z101" i="6"/>
  <c r="H140" i="6"/>
  <c r="G140" i="6"/>
  <c r="C140" i="6"/>
  <c r="K140" i="6"/>
  <c r="Y140" i="6"/>
  <c r="I140" i="6"/>
  <c r="W140" i="6" s="1"/>
  <c r="X140" i="6"/>
  <c r="B140" i="6"/>
  <c r="S140" i="6"/>
  <c r="D140" i="6"/>
  <c r="Z140" i="6"/>
  <c r="X191" i="6"/>
  <c r="I191" i="6"/>
  <c r="AA191" i="6" s="1"/>
  <c r="Z191" i="6"/>
  <c r="C191" i="6"/>
  <c r="H191" i="6"/>
  <c r="B191" i="6"/>
  <c r="K191" i="6"/>
  <c r="D191" i="6"/>
  <c r="Y191" i="6"/>
  <c r="G191" i="6"/>
  <c r="S191" i="6"/>
  <c r="H137" i="6"/>
  <c r="K137" i="6"/>
  <c r="I137" i="6"/>
  <c r="W137" i="6" s="1"/>
  <c r="J141" i="6"/>
  <c r="J138" i="6"/>
  <c r="L138" i="6" s="1"/>
  <c r="Y137" i="6"/>
  <c r="G137" i="6"/>
  <c r="J137" i="6"/>
  <c r="L137" i="6" s="1"/>
  <c r="Z137" i="6"/>
  <c r="J139" i="6"/>
  <c r="L139" i="6" s="1"/>
  <c r="X137" i="6"/>
  <c r="D137" i="6"/>
  <c r="B137" i="6"/>
  <c r="J140" i="6"/>
  <c r="L140" i="6" s="1"/>
  <c r="C137" i="6"/>
  <c r="S137" i="6"/>
  <c r="B64" i="6"/>
  <c r="Y64" i="6"/>
  <c r="I64" i="6"/>
  <c r="AA64" i="6" s="1"/>
  <c r="C64" i="6"/>
  <c r="X64" i="6"/>
  <c r="K64" i="6"/>
  <c r="G64" i="6"/>
  <c r="S64" i="6"/>
  <c r="H64" i="6"/>
  <c r="Z64" i="6"/>
  <c r="D64" i="6"/>
  <c r="H80" i="6"/>
  <c r="G80" i="6"/>
  <c r="Z80" i="6"/>
  <c r="S80" i="6"/>
  <c r="C80" i="6"/>
  <c r="D80" i="6"/>
  <c r="X80" i="6"/>
  <c r="I80" i="6"/>
  <c r="AA80" i="6" s="1"/>
  <c r="B80" i="6"/>
  <c r="K80" i="6"/>
  <c r="Y80" i="6"/>
  <c r="I68" i="6"/>
  <c r="G68" i="6"/>
  <c r="X68" i="6"/>
  <c r="S68" i="6"/>
  <c r="B68" i="6"/>
  <c r="D68" i="6"/>
  <c r="Z68" i="6"/>
  <c r="K68" i="6"/>
  <c r="H68" i="6"/>
  <c r="C68" i="6"/>
  <c r="Y68" i="6"/>
  <c r="Z130" i="6"/>
  <c r="S130" i="6"/>
  <c r="X130" i="6"/>
  <c r="H130" i="6"/>
  <c r="C130" i="6"/>
  <c r="B130" i="6"/>
  <c r="K130" i="6"/>
  <c r="Y130" i="6"/>
  <c r="G130" i="6"/>
  <c r="D130" i="6"/>
  <c r="I130" i="6"/>
  <c r="AA130" i="6" s="1"/>
  <c r="Z53" i="6"/>
  <c r="K53" i="6"/>
  <c r="I53" i="6" s="1"/>
  <c r="AA53" i="6" s="1"/>
  <c r="D53" i="6"/>
  <c r="C53" i="6"/>
  <c r="B53" i="6"/>
  <c r="C177" i="6"/>
  <c r="S177" i="6"/>
  <c r="H177" i="6"/>
  <c r="K177" i="6"/>
  <c r="B177" i="6"/>
  <c r="J177" i="6"/>
  <c r="L177" i="6" s="1"/>
  <c r="I177" i="6"/>
  <c r="AA177" i="6" s="1"/>
  <c r="J181" i="6"/>
  <c r="L181" i="6" s="1"/>
  <c r="Y177" i="6"/>
  <c r="J178" i="6"/>
  <c r="L178" i="6" s="1"/>
  <c r="G177" i="6"/>
  <c r="J179" i="6"/>
  <c r="L179" i="6" s="1"/>
  <c r="D177" i="6"/>
  <c r="X177" i="6"/>
  <c r="Z177" i="6"/>
  <c r="J180" i="6"/>
  <c r="L180" i="6" s="1"/>
  <c r="K87" i="6"/>
  <c r="S87" i="6"/>
  <c r="Z87" i="6"/>
  <c r="Y87" i="6"/>
  <c r="J89" i="6"/>
  <c r="L89" i="6" s="1"/>
  <c r="J87" i="6"/>
  <c r="L87" i="6" s="1"/>
  <c r="I87" i="6"/>
  <c r="AA87" i="6" s="1"/>
  <c r="H87" i="6"/>
  <c r="J90" i="6"/>
  <c r="L90" i="6" s="1"/>
  <c r="C87" i="6"/>
  <c r="G87" i="6"/>
  <c r="B87" i="6"/>
  <c r="D87" i="6"/>
  <c r="J91" i="6"/>
  <c r="L91" i="6" s="1"/>
  <c r="X87" i="6"/>
  <c r="J88" i="6"/>
  <c r="L88" i="6" s="1"/>
  <c r="I150" i="6"/>
  <c r="AA150" i="6" s="1"/>
  <c r="X150" i="6"/>
  <c r="B150" i="6"/>
  <c r="K150" i="6"/>
  <c r="Y150" i="6"/>
  <c r="D150" i="6"/>
  <c r="H150" i="6"/>
  <c r="Z150" i="6"/>
  <c r="G150" i="6"/>
  <c r="S150" i="6"/>
  <c r="C150" i="6"/>
  <c r="K24" i="6"/>
  <c r="Z24" i="6"/>
  <c r="C24" i="6"/>
  <c r="B24" i="6"/>
  <c r="D24" i="6"/>
  <c r="H118" i="6"/>
  <c r="D118" i="6"/>
  <c r="Z118" i="6"/>
  <c r="Y118" i="6"/>
  <c r="C118" i="6"/>
  <c r="S118" i="6"/>
  <c r="X118" i="6"/>
  <c r="B118" i="6"/>
  <c r="I118" i="6"/>
  <c r="G118" i="6"/>
  <c r="K118" i="6"/>
  <c r="S90" i="6"/>
  <c r="C90" i="6"/>
  <c r="I90" i="6"/>
  <c r="AA90" i="6" s="1"/>
  <c r="X90" i="6"/>
  <c r="G90" i="6"/>
  <c r="Y90" i="6"/>
  <c r="Z90" i="6"/>
  <c r="B90" i="6"/>
  <c r="K90" i="6"/>
  <c r="D90" i="6"/>
  <c r="H90" i="6"/>
  <c r="D19" i="6"/>
  <c r="K19" i="6"/>
  <c r="B19" i="6"/>
  <c r="Z19" i="6"/>
  <c r="C19" i="6"/>
  <c r="B173" i="6"/>
  <c r="I173" i="6"/>
  <c r="W173" i="6" s="1"/>
  <c r="G173" i="6"/>
  <c r="S173" i="6"/>
  <c r="C173" i="6"/>
  <c r="Y173" i="6"/>
  <c r="X173" i="6"/>
  <c r="D173" i="6"/>
  <c r="K173" i="6"/>
  <c r="Z173" i="6"/>
  <c r="H173" i="6"/>
  <c r="K48" i="6"/>
  <c r="Z48" i="6"/>
  <c r="C48" i="6"/>
  <c r="D48" i="6"/>
  <c r="B48" i="6"/>
  <c r="X198" i="6"/>
  <c r="I198" i="6"/>
  <c r="W198" i="6" s="1"/>
  <c r="Y198" i="6"/>
  <c r="G198" i="6"/>
  <c r="S198" i="6"/>
  <c r="H198" i="6"/>
  <c r="D198" i="6"/>
  <c r="K198" i="6"/>
  <c r="C198" i="6"/>
  <c r="Z198" i="6"/>
  <c r="B198" i="6"/>
  <c r="X175" i="6"/>
  <c r="B175" i="6"/>
  <c r="K175" i="6"/>
  <c r="Y175" i="6"/>
  <c r="I175" i="6"/>
  <c r="AA175" i="6" s="1"/>
  <c r="Z175" i="6"/>
  <c r="D175" i="6"/>
  <c r="C175" i="6"/>
  <c r="S175" i="6"/>
  <c r="H175" i="6"/>
  <c r="G175" i="6"/>
  <c r="Z15" i="6"/>
  <c r="B15" i="6"/>
  <c r="D15" i="6"/>
  <c r="C15" i="6"/>
  <c r="K15" i="6"/>
  <c r="C71" i="6"/>
  <c r="S71" i="6"/>
  <c r="Z71" i="6"/>
  <c r="B71" i="6"/>
  <c r="X71" i="6"/>
  <c r="K71" i="6"/>
  <c r="Y71" i="6"/>
  <c r="D71" i="6"/>
  <c r="I71" i="6"/>
  <c r="AA71" i="6" s="1"/>
  <c r="H71" i="6"/>
  <c r="G71" i="6"/>
  <c r="I110" i="6"/>
  <c r="AA110" i="6" s="1"/>
  <c r="Z110" i="6"/>
  <c r="Y110" i="6"/>
  <c r="S110" i="6"/>
  <c r="G110" i="6"/>
  <c r="D110" i="6"/>
  <c r="H110" i="6"/>
  <c r="C110" i="6"/>
  <c r="B110" i="6"/>
  <c r="K110" i="6"/>
  <c r="X110" i="6"/>
  <c r="K138" i="6"/>
  <c r="Y138" i="6"/>
  <c r="I138" i="6"/>
  <c r="AA138" i="6" s="1"/>
  <c r="H138" i="6"/>
  <c r="G138" i="6"/>
  <c r="Z138" i="6"/>
  <c r="S138" i="6"/>
  <c r="X138" i="6"/>
  <c r="B138" i="6"/>
  <c r="C138" i="6"/>
  <c r="D138" i="6"/>
  <c r="B39" i="6"/>
  <c r="K39" i="6"/>
  <c r="D39" i="6"/>
  <c r="Z39" i="6"/>
  <c r="C39" i="6"/>
  <c r="B77" i="6"/>
  <c r="D77" i="6"/>
  <c r="Z77" i="6"/>
  <c r="S77" i="6"/>
  <c r="C77" i="6"/>
  <c r="J81" i="6"/>
  <c r="L81" i="6" s="1"/>
  <c r="I77" i="6"/>
  <c r="AA77" i="6" s="1"/>
  <c r="J79" i="6"/>
  <c r="L79" i="6" s="1"/>
  <c r="H77" i="6"/>
  <c r="J80" i="6"/>
  <c r="L80" i="6" s="1"/>
  <c r="X77" i="6"/>
  <c r="Y77" i="6"/>
  <c r="G77" i="6"/>
  <c r="J78" i="6"/>
  <c r="L78" i="6" s="1"/>
  <c r="K77" i="6"/>
  <c r="J77" i="6"/>
  <c r="L77" i="6" s="1"/>
  <c r="J51" i="6"/>
  <c r="Z47" i="6"/>
  <c r="K47" i="6"/>
  <c r="C47" i="6"/>
  <c r="J47" i="6"/>
  <c r="B47" i="6"/>
  <c r="J50" i="6"/>
  <c r="L50" i="6" s="1"/>
  <c r="J48" i="6"/>
  <c r="D47" i="6"/>
  <c r="J49" i="6"/>
  <c r="Z69" i="6"/>
  <c r="C69" i="6"/>
  <c r="I69" i="6"/>
  <c r="W69" i="6" s="1"/>
  <c r="K69" i="6"/>
  <c r="X69" i="6"/>
  <c r="D69" i="6"/>
  <c r="H69" i="6"/>
  <c r="B69" i="6"/>
  <c r="Y69" i="6"/>
  <c r="G69" i="6"/>
  <c r="S69" i="6"/>
  <c r="Y194" i="6"/>
  <c r="H194" i="6"/>
  <c r="G194" i="6"/>
  <c r="Z194" i="6"/>
  <c r="C194" i="6"/>
  <c r="X194" i="6"/>
  <c r="B194" i="6"/>
  <c r="K194" i="6"/>
  <c r="S194" i="6"/>
  <c r="D194" i="6"/>
  <c r="I194" i="6"/>
  <c r="AA194" i="6" s="1"/>
  <c r="H163" i="6"/>
  <c r="G163" i="6"/>
  <c r="C163" i="6"/>
  <c r="S163" i="6"/>
  <c r="X163" i="6"/>
  <c r="Z163" i="6"/>
  <c r="B163" i="6"/>
  <c r="K163" i="6"/>
  <c r="I163" i="6"/>
  <c r="AA163" i="6" s="1"/>
  <c r="D163" i="6"/>
  <c r="Y163" i="6"/>
  <c r="K128" i="6"/>
  <c r="D128" i="6"/>
  <c r="H128" i="6"/>
  <c r="Y128" i="6"/>
  <c r="X128" i="6"/>
  <c r="I128" i="6"/>
  <c r="W128" i="6" s="1"/>
  <c r="B128" i="6"/>
  <c r="G128" i="6"/>
  <c r="C128" i="6"/>
  <c r="Z128" i="6"/>
  <c r="S128" i="6"/>
  <c r="C33" i="6"/>
  <c r="B33" i="6"/>
  <c r="D33" i="6"/>
  <c r="K33" i="6"/>
  <c r="Z33" i="6"/>
  <c r="I103" i="6"/>
  <c r="Z103" i="6"/>
  <c r="D103" i="6"/>
  <c r="Y103" i="6"/>
  <c r="G103" i="6"/>
  <c r="S103" i="6"/>
  <c r="H103" i="6"/>
  <c r="C103" i="6"/>
  <c r="X103" i="6"/>
  <c r="K103" i="6"/>
  <c r="B103" i="6"/>
  <c r="X86" i="6"/>
  <c r="I86" i="6"/>
  <c r="AA86" i="6" s="1"/>
  <c r="B86" i="6"/>
  <c r="K86" i="6"/>
  <c r="C86" i="6"/>
  <c r="G86" i="6"/>
  <c r="D86" i="6"/>
  <c r="H86" i="6"/>
  <c r="S86" i="6"/>
  <c r="Z86" i="6"/>
  <c r="Y86" i="6"/>
  <c r="D18" i="6"/>
  <c r="K18" i="6"/>
  <c r="C18" i="6"/>
  <c r="Z18" i="6"/>
  <c r="B18" i="6"/>
  <c r="B38" i="6"/>
  <c r="D38" i="6"/>
  <c r="Z38" i="6"/>
  <c r="C38" i="6"/>
  <c r="K38" i="6"/>
  <c r="K21" i="6"/>
  <c r="B21" i="6"/>
  <c r="C21" i="6"/>
  <c r="Z21" i="6"/>
  <c r="D21" i="6"/>
  <c r="K40" i="6"/>
  <c r="C40" i="6"/>
  <c r="Z40" i="6"/>
  <c r="B40" i="6"/>
  <c r="D40" i="6"/>
  <c r="S152" i="6"/>
  <c r="J153" i="6"/>
  <c r="L153" i="6" s="1"/>
  <c r="D152" i="6"/>
  <c r="G152" i="6"/>
  <c r="H152" i="6"/>
  <c r="J155" i="6"/>
  <c r="L155" i="6" s="1"/>
  <c r="Z152" i="6"/>
  <c r="K152" i="6"/>
  <c r="C152" i="6"/>
  <c r="J156" i="6"/>
  <c r="L156" i="6" s="1"/>
  <c r="B152" i="6"/>
  <c r="J152" i="6"/>
  <c r="L152" i="6" s="1"/>
  <c r="J154" i="6"/>
  <c r="L154" i="6" s="1"/>
  <c r="I152" i="6"/>
  <c r="AA152" i="6" s="1"/>
  <c r="Y152" i="6"/>
  <c r="X152" i="6"/>
  <c r="S132" i="6"/>
  <c r="J133" i="6"/>
  <c r="L133" i="6" s="1"/>
  <c r="X132" i="6"/>
  <c r="J135" i="6"/>
  <c r="L135" i="6" s="1"/>
  <c r="B132" i="6"/>
  <c r="K132" i="6"/>
  <c r="Z132" i="6"/>
  <c r="G132" i="6"/>
  <c r="C132" i="6"/>
  <c r="J134" i="6"/>
  <c r="L134" i="6" s="1"/>
  <c r="D132" i="6"/>
  <c r="J136" i="6"/>
  <c r="L136" i="6" s="1"/>
  <c r="J132" i="6"/>
  <c r="L132" i="6" s="1"/>
  <c r="H132" i="6"/>
  <c r="I132" i="6"/>
  <c r="Y132" i="6"/>
  <c r="B147" i="6"/>
  <c r="G147" i="6"/>
  <c r="J150" i="6"/>
  <c r="L150" i="6" s="1"/>
  <c r="S147" i="6"/>
  <c r="K147" i="6"/>
  <c r="D147" i="6"/>
  <c r="J151" i="6"/>
  <c r="J149" i="6"/>
  <c r="L149" i="6" s="1"/>
  <c r="H147" i="6"/>
  <c r="Y147" i="6"/>
  <c r="J148" i="6"/>
  <c r="L148" i="6" s="1"/>
  <c r="Z147" i="6"/>
  <c r="J147" i="6"/>
  <c r="L147" i="6" s="1"/>
  <c r="X147" i="6"/>
  <c r="C147" i="6"/>
  <c r="I147" i="6"/>
  <c r="W147" i="6" s="1"/>
  <c r="B14" i="6"/>
  <c r="D14" i="6"/>
  <c r="K14" i="6"/>
  <c r="Z14" i="6"/>
  <c r="C14" i="6"/>
  <c r="G157" i="6"/>
  <c r="Y157" i="6"/>
  <c r="Z157" i="6"/>
  <c r="S157" i="6"/>
  <c r="C157" i="6"/>
  <c r="D157" i="6"/>
  <c r="B157" i="6"/>
  <c r="I157" i="6"/>
  <c r="W157" i="6" s="1"/>
  <c r="J158" i="6"/>
  <c r="L158" i="6" s="1"/>
  <c r="J159" i="6"/>
  <c r="L159" i="6" s="1"/>
  <c r="J160" i="6"/>
  <c r="L160" i="6" s="1"/>
  <c r="H157" i="6"/>
  <c r="J157" i="6"/>
  <c r="L157" i="6" s="1"/>
  <c r="X157" i="6"/>
  <c r="J161" i="6"/>
  <c r="L161" i="6" s="1"/>
  <c r="K157" i="6"/>
  <c r="Y186" i="6"/>
  <c r="Z186" i="6"/>
  <c r="S186" i="6"/>
  <c r="G186" i="6"/>
  <c r="D186" i="6"/>
  <c r="H186" i="6"/>
  <c r="C186" i="6"/>
  <c r="X186" i="6"/>
  <c r="I186" i="6"/>
  <c r="AA186" i="6" s="1"/>
  <c r="B186" i="6"/>
  <c r="K186" i="6"/>
  <c r="K58" i="6"/>
  <c r="D58" i="6"/>
  <c r="S58" i="6"/>
  <c r="Z58" i="6"/>
  <c r="Y58" i="6"/>
  <c r="C58" i="6"/>
  <c r="I58" i="6"/>
  <c r="B58" i="6"/>
  <c r="H58" i="6"/>
  <c r="X58" i="6"/>
  <c r="G58" i="6"/>
  <c r="X125" i="6"/>
  <c r="Y125" i="6"/>
  <c r="H125" i="6"/>
  <c r="I125" i="6"/>
  <c r="W125" i="6" s="1"/>
  <c r="C125" i="6"/>
  <c r="B125" i="6"/>
  <c r="G125" i="6"/>
  <c r="S125" i="6"/>
  <c r="D125" i="6"/>
  <c r="Z125" i="6"/>
  <c r="K125" i="6"/>
  <c r="J46" i="6"/>
  <c r="Z42" i="6"/>
  <c r="J42" i="6"/>
  <c r="D42" i="6"/>
  <c r="J44" i="6"/>
  <c r="J45" i="6"/>
  <c r="C42" i="6"/>
  <c r="K42" i="6"/>
  <c r="J43" i="6"/>
  <c r="B42" i="6"/>
  <c r="X106" i="6"/>
  <c r="G106" i="6"/>
  <c r="D106" i="6"/>
  <c r="Z106" i="6"/>
  <c r="Y106" i="6"/>
  <c r="C106" i="6"/>
  <c r="I106" i="6"/>
  <c r="S106" i="6"/>
  <c r="H106" i="6"/>
  <c r="K106" i="6"/>
  <c r="B106" i="6"/>
  <c r="Z37" i="6"/>
  <c r="J39" i="6"/>
  <c r="B37" i="6"/>
  <c r="C37" i="6"/>
  <c r="J41" i="6"/>
  <c r="D37" i="6"/>
  <c r="K37" i="6"/>
  <c r="J37" i="6"/>
  <c r="J40" i="6"/>
  <c r="I40" i="6" s="1"/>
  <c r="W40" i="6" s="1"/>
  <c r="X40" i="6" s="1"/>
  <c r="J38" i="6"/>
  <c r="G181" i="6"/>
  <c r="I181" i="6"/>
  <c r="S181" i="6"/>
  <c r="H181" i="6"/>
  <c r="D181" i="6"/>
  <c r="Z181" i="6"/>
  <c r="K181" i="6"/>
  <c r="C181" i="6"/>
  <c r="Y181" i="6"/>
  <c r="X181" i="6"/>
  <c r="B181" i="6"/>
  <c r="D67" i="6"/>
  <c r="J70" i="6"/>
  <c r="L70" i="6" s="1"/>
  <c r="S67" i="6"/>
  <c r="G67" i="6"/>
  <c r="J71" i="6"/>
  <c r="L71" i="6" s="1"/>
  <c r="J68" i="6"/>
  <c r="L68" i="6" s="1"/>
  <c r="H67" i="6"/>
  <c r="J69" i="6"/>
  <c r="L69" i="6" s="1"/>
  <c r="Z67" i="6"/>
  <c r="K67" i="6"/>
  <c r="X67" i="6"/>
  <c r="Y67" i="6"/>
  <c r="B67" i="6"/>
  <c r="I67" i="6"/>
  <c r="W67" i="6" s="1"/>
  <c r="C67" i="6"/>
  <c r="J67" i="6"/>
  <c r="L67" i="6" s="1"/>
  <c r="S72" i="6"/>
  <c r="G72" i="6"/>
  <c r="Z72" i="6"/>
  <c r="J76" i="6"/>
  <c r="L76" i="6" s="1"/>
  <c r="C72" i="6"/>
  <c r="J74" i="6"/>
  <c r="L74" i="6" s="1"/>
  <c r="X72" i="6"/>
  <c r="I72" i="6"/>
  <c r="AA72" i="6" s="1"/>
  <c r="B72" i="6"/>
  <c r="J75" i="6"/>
  <c r="L75" i="6" s="1"/>
  <c r="J73" i="6"/>
  <c r="L73" i="6" s="1"/>
  <c r="D72" i="6"/>
  <c r="J72" i="6"/>
  <c r="L72" i="6" s="1"/>
  <c r="H72" i="6"/>
  <c r="Y72" i="6"/>
  <c r="K72" i="6"/>
  <c r="C112" i="6"/>
  <c r="G112" i="6"/>
  <c r="J115" i="6"/>
  <c r="L115" i="6" s="1"/>
  <c r="J116" i="6"/>
  <c r="L116" i="6" s="1"/>
  <c r="K112" i="6"/>
  <c r="D112" i="6"/>
  <c r="I112" i="6"/>
  <c r="W112" i="6" s="1"/>
  <c r="Y112" i="6"/>
  <c r="Z112" i="6"/>
  <c r="J114" i="6"/>
  <c r="L114" i="6" s="1"/>
  <c r="B112" i="6"/>
  <c r="X112" i="6"/>
  <c r="H112" i="6"/>
  <c r="S112" i="6"/>
  <c r="J112" i="6"/>
  <c r="L112" i="6" s="1"/>
  <c r="J113" i="6"/>
  <c r="L113" i="6" s="1"/>
  <c r="B167" i="6"/>
  <c r="G167" i="6"/>
  <c r="K167" i="6"/>
  <c r="D167" i="6"/>
  <c r="J171" i="6"/>
  <c r="L171" i="6" s="1"/>
  <c r="Y167" i="6"/>
  <c r="J167" i="6"/>
  <c r="H167" i="6"/>
  <c r="I167" i="6"/>
  <c r="AA167" i="6" s="1"/>
  <c r="Z167" i="6"/>
  <c r="J168" i="6"/>
  <c r="L168" i="6" s="1"/>
  <c r="X167" i="6"/>
  <c r="J169" i="6"/>
  <c r="L169" i="6" s="1"/>
  <c r="J170" i="6"/>
  <c r="L170" i="6" s="1"/>
  <c r="C167" i="6"/>
  <c r="S167" i="6"/>
  <c r="Z200" i="6"/>
  <c r="G200" i="6"/>
  <c r="D200" i="6"/>
  <c r="H200" i="6"/>
  <c r="Y200" i="6"/>
  <c r="B200" i="6"/>
  <c r="I200" i="6"/>
  <c r="K200" i="6"/>
  <c r="C200" i="6"/>
  <c r="S200" i="6"/>
  <c r="X200" i="6"/>
  <c r="C206" i="6"/>
  <c r="H206" i="6"/>
  <c r="Z206" i="6"/>
  <c r="K206" i="6"/>
  <c r="Y206" i="6"/>
  <c r="I206" i="6"/>
  <c r="W206" i="6" s="1"/>
  <c r="X206" i="6"/>
  <c r="G206" i="6"/>
  <c r="D206" i="6"/>
  <c r="B206" i="6"/>
  <c r="S206" i="6"/>
  <c r="K126" i="6"/>
  <c r="Y126" i="6"/>
  <c r="I126" i="6"/>
  <c r="W126" i="6" s="1"/>
  <c r="H126" i="6"/>
  <c r="G126" i="6"/>
  <c r="X126" i="6"/>
  <c r="C126" i="6"/>
  <c r="B126" i="6"/>
  <c r="D126" i="6"/>
  <c r="S126" i="6"/>
  <c r="Z126" i="6"/>
  <c r="K148" i="6"/>
  <c r="B148" i="6"/>
  <c r="I148" i="6"/>
  <c r="AA148" i="6" s="1"/>
  <c r="H148" i="6"/>
  <c r="Z148" i="6"/>
  <c r="C148" i="6"/>
  <c r="S148" i="6"/>
  <c r="D148" i="6"/>
  <c r="G148" i="6"/>
  <c r="X148" i="6"/>
  <c r="Y148" i="6"/>
  <c r="D41" i="6"/>
  <c r="Z41" i="6"/>
  <c r="K41" i="6"/>
  <c r="C41" i="6"/>
  <c r="B41" i="6"/>
  <c r="Z65" i="6"/>
  <c r="K65" i="6"/>
  <c r="C65" i="6"/>
  <c r="Y65" i="6"/>
  <c r="X65" i="6"/>
  <c r="G65" i="6"/>
  <c r="B65" i="6"/>
  <c r="D65" i="6"/>
  <c r="H65" i="6"/>
  <c r="I65" i="6"/>
  <c r="W65" i="6" s="1"/>
  <c r="S65" i="6"/>
  <c r="C129" i="6"/>
  <c r="K129" i="6"/>
  <c r="B129" i="6"/>
  <c r="H129" i="6"/>
  <c r="I129" i="6"/>
  <c r="W129" i="6" s="1"/>
  <c r="G129" i="6"/>
  <c r="S129" i="6"/>
  <c r="D129" i="6"/>
  <c r="Z129" i="6"/>
  <c r="X129" i="6"/>
  <c r="Y129" i="6"/>
  <c r="Y82" i="6"/>
  <c r="J84" i="6"/>
  <c r="L84" i="6" s="1"/>
  <c r="B82" i="6"/>
  <c r="J83" i="6"/>
  <c r="L83" i="6" s="1"/>
  <c r="H82" i="6"/>
  <c r="D82" i="6"/>
  <c r="K82" i="6"/>
  <c r="S82" i="6"/>
  <c r="J82" i="6"/>
  <c r="L82" i="6" s="1"/>
  <c r="J86" i="6"/>
  <c r="L86" i="6" s="1"/>
  <c r="I82" i="6"/>
  <c r="AA82" i="6" s="1"/>
  <c r="G82" i="6"/>
  <c r="J85" i="6"/>
  <c r="L85" i="6" s="1"/>
  <c r="C82" i="6"/>
  <c r="X82" i="6"/>
  <c r="Z82" i="6"/>
  <c r="D35" i="6"/>
  <c r="Z35" i="6"/>
  <c r="C35" i="6"/>
  <c r="B35" i="6"/>
  <c r="K35" i="6"/>
  <c r="J191" i="6"/>
  <c r="L191" i="6" s="1"/>
  <c r="D187" i="6"/>
  <c r="H187" i="6"/>
  <c r="Y187" i="6"/>
  <c r="Z187" i="6"/>
  <c r="J187" i="6"/>
  <c r="L187" i="6" s="1"/>
  <c r="C187" i="6"/>
  <c r="I187" i="6"/>
  <c r="W187" i="6" s="1"/>
  <c r="X187" i="6"/>
  <c r="J188" i="6"/>
  <c r="L188" i="6" s="1"/>
  <c r="J190" i="6"/>
  <c r="L190" i="6" s="1"/>
  <c r="J189" i="6"/>
  <c r="L189" i="6" s="1"/>
  <c r="K187" i="6"/>
  <c r="S187" i="6"/>
  <c r="B187" i="6"/>
  <c r="G187" i="6"/>
  <c r="S189" i="6"/>
  <c r="Z189" i="6"/>
  <c r="K189" i="6"/>
  <c r="C189" i="6"/>
  <c r="Y189" i="6"/>
  <c r="H189" i="6"/>
  <c r="X189" i="6"/>
  <c r="B189" i="6"/>
  <c r="I189" i="6"/>
  <c r="G189" i="6"/>
  <c r="D189" i="6"/>
  <c r="S184" i="6"/>
  <c r="D184" i="6"/>
  <c r="K184" i="6"/>
  <c r="H184" i="6"/>
  <c r="Y184" i="6"/>
  <c r="B184" i="6"/>
  <c r="Z184" i="6"/>
  <c r="I184" i="6"/>
  <c r="AA184" i="6" s="1"/>
  <c r="C184" i="6"/>
  <c r="G184" i="6"/>
  <c r="X184" i="6"/>
  <c r="X59" i="6"/>
  <c r="B59" i="6"/>
  <c r="Y59" i="6"/>
  <c r="I59" i="6"/>
  <c r="G59" i="6"/>
  <c r="Z59" i="6"/>
  <c r="S59" i="6"/>
  <c r="C59" i="6"/>
  <c r="K59" i="6"/>
  <c r="H59" i="6"/>
  <c r="D59" i="6"/>
  <c r="D121" i="6"/>
  <c r="Z121" i="6"/>
  <c r="K121" i="6"/>
  <c r="C121" i="6"/>
  <c r="Y121" i="6"/>
  <c r="X121" i="6"/>
  <c r="G121" i="6"/>
  <c r="B121" i="6"/>
  <c r="S121" i="6"/>
  <c r="H121" i="6"/>
  <c r="I121" i="6"/>
  <c r="W121" i="6" s="1"/>
  <c r="X81" i="6"/>
  <c r="G81" i="6"/>
  <c r="B81" i="6"/>
  <c r="I81" i="6"/>
  <c r="W81" i="6" s="1"/>
  <c r="Z81" i="6"/>
  <c r="K81" i="6"/>
  <c r="S81" i="6"/>
  <c r="Y81" i="6"/>
  <c r="D81" i="6"/>
  <c r="C81" i="6"/>
  <c r="H81" i="6"/>
  <c r="G84" i="6"/>
  <c r="B84" i="6"/>
  <c r="D84" i="6"/>
  <c r="I84" i="6"/>
  <c r="W84" i="6" s="1"/>
  <c r="S84" i="6"/>
  <c r="K84" i="6"/>
  <c r="X84" i="6"/>
  <c r="H84" i="6"/>
  <c r="C84" i="6"/>
  <c r="Y84" i="6"/>
  <c r="Z84" i="6"/>
  <c r="I170" i="6"/>
  <c r="AA170" i="6" s="1"/>
  <c r="X170" i="6"/>
  <c r="K170" i="6"/>
  <c r="Y170" i="6"/>
  <c r="H170" i="6"/>
  <c r="Z170" i="6"/>
  <c r="C170" i="6"/>
  <c r="B170" i="6"/>
  <c r="S170" i="6"/>
  <c r="D170" i="6"/>
  <c r="G170" i="6"/>
  <c r="X115" i="6"/>
  <c r="Y115" i="6"/>
  <c r="I115" i="6"/>
  <c r="AA115" i="6" s="1"/>
  <c r="D115" i="6"/>
  <c r="H115" i="6"/>
  <c r="Z115" i="6"/>
  <c r="C115" i="6"/>
  <c r="B115" i="6"/>
  <c r="K115" i="6"/>
  <c r="G115" i="6"/>
  <c r="S115" i="6"/>
  <c r="B83" i="6"/>
  <c r="H83" i="6"/>
  <c r="Y83" i="6"/>
  <c r="Z83" i="6"/>
  <c r="I83" i="6"/>
  <c r="AA83" i="6" s="1"/>
  <c r="C83" i="6"/>
  <c r="G83" i="6"/>
  <c r="X83" i="6"/>
  <c r="S83" i="6"/>
  <c r="K83" i="6"/>
  <c r="D83" i="6"/>
  <c r="I134" i="6"/>
  <c r="W134" i="6" s="1"/>
  <c r="C134" i="6"/>
  <c r="D134" i="6"/>
  <c r="Y134" i="6"/>
  <c r="G134" i="6"/>
  <c r="S134" i="6"/>
  <c r="K134" i="6"/>
  <c r="H134" i="6"/>
  <c r="Z134" i="6"/>
  <c r="X134" i="6"/>
  <c r="B134" i="6"/>
  <c r="D22" i="6"/>
  <c r="J25" i="6"/>
  <c r="K22" i="6"/>
  <c r="J26" i="6"/>
  <c r="J24" i="6"/>
  <c r="Z22" i="6"/>
  <c r="J22" i="6"/>
  <c r="C22" i="6"/>
  <c r="J23" i="6"/>
  <c r="B22" i="6"/>
  <c r="K55" i="6"/>
  <c r="D55" i="6"/>
  <c r="C55" i="6"/>
  <c r="B55" i="6"/>
  <c r="Z55" i="6"/>
  <c r="X158" i="6"/>
  <c r="K158" i="6"/>
  <c r="Y158" i="6"/>
  <c r="D158" i="6"/>
  <c r="H158" i="6"/>
  <c r="Z158" i="6"/>
  <c r="C158" i="6"/>
  <c r="B158" i="6"/>
  <c r="G158" i="6"/>
  <c r="S158" i="6"/>
  <c r="I158" i="6"/>
  <c r="AA158" i="6" s="1"/>
  <c r="K155" i="6"/>
  <c r="Y155" i="6"/>
  <c r="I155" i="6"/>
  <c r="AA155" i="6" s="1"/>
  <c r="H155" i="6"/>
  <c r="G155" i="6"/>
  <c r="Z155" i="6"/>
  <c r="S155" i="6"/>
  <c r="B155" i="6"/>
  <c r="C155" i="6"/>
  <c r="D155" i="6"/>
  <c r="X155" i="6"/>
  <c r="C190" i="6"/>
  <c r="D190" i="6"/>
  <c r="X190" i="6"/>
  <c r="B190" i="6"/>
  <c r="K190" i="6"/>
  <c r="H190" i="6"/>
  <c r="G190" i="6"/>
  <c r="Z190" i="6"/>
  <c r="S190" i="6"/>
  <c r="Y190" i="6"/>
  <c r="I190" i="6"/>
  <c r="AA190" i="6" s="1"/>
  <c r="C197" i="6"/>
  <c r="D197" i="6"/>
  <c r="B197" i="6"/>
  <c r="K197" i="6"/>
  <c r="Z197" i="6"/>
  <c r="J201" i="6"/>
  <c r="L201" i="6" s="1"/>
  <c r="X197" i="6"/>
  <c r="Y197" i="6"/>
  <c r="I197" i="6"/>
  <c r="AA197" i="6" s="1"/>
  <c r="J197" i="6"/>
  <c r="L197" i="6" s="1"/>
  <c r="J198" i="6"/>
  <c r="L198" i="6" s="1"/>
  <c r="G197" i="6"/>
  <c r="S197" i="6"/>
  <c r="H197" i="6"/>
  <c r="J200" i="6"/>
  <c r="L200" i="6" s="1"/>
  <c r="J199" i="6"/>
  <c r="L199" i="6" s="1"/>
  <c r="K16" i="6"/>
  <c r="Z16" i="6"/>
  <c r="C16" i="6"/>
  <c r="B16" i="6"/>
  <c r="D16" i="6"/>
  <c r="Z133" i="6"/>
  <c r="D133" i="6"/>
  <c r="C133" i="6"/>
  <c r="K133" i="6"/>
  <c r="X133" i="6"/>
  <c r="Y133" i="6"/>
  <c r="S133" i="6"/>
  <c r="B133" i="6"/>
  <c r="H133" i="6"/>
  <c r="I133" i="6"/>
  <c r="W133" i="6" s="1"/>
  <c r="G133" i="6"/>
  <c r="Z49" i="6"/>
  <c r="C49" i="6"/>
  <c r="K49" i="6"/>
  <c r="I49" i="6" s="1"/>
  <c r="W49" i="6" s="1"/>
  <c r="X49" i="6" s="1"/>
  <c r="D49" i="6"/>
  <c r="B49" i="6"/>
  <c r="K179" i="6"/>
  <c r="I179" i="6"/>
  <c r="W179" i="6" s="1"/>
  <c r="C179" i="6"/>
  <c r="X179" i="6"/>
  <c r="B179" i="6"/>
  <c r="Y179" i="6"/>
  <c r="G179" i="6"/>
  <c r="H179" i="6"/>
  <c r="D179" i="6"/>
  <c r="Z179" i="6"/>
  <c r="S179" i="6"/>
  <c r="X142" i="6"/>
  <c r="G142" i="6"/>
  <c r="C142" i="6"/>
  <c r="B142" i="6"/>
  <c r="J144" i="6"/>
  <c r="L144" i="6" s="1"/>
  <c r="K142" i="6"/>
  <c r="S142" i="6"/>
  <c r="J146" i="6"/>
  <c r="L146" i="6" s="1"/>
  <c r="D142" i="6"/>
  <c r="Y142" i="6"/>
  <c r="J145" i="6"/>
  <c r="L145" i="6" s="1"/>
  <c r="J143" i="6"/>
  <c r="L143" i="6" s="1"/>
  <c r="H142" i="6"/>
  <c r="J142" i="6"/>
  <c r="L142" i="6" s="1"/>
  <c r="Z142" i="6"/>
  <c r="I142" i="6"/>
  <c r="AA142" i="6" s="1"/>
  <c r="X63" i="6"/>
  <c r="B63" i="6"/>
  <c r="G63" i="6"/>
  <c r="D63" i="6"/>
  <c r="Z63" i="6"/>
  <c r="Y63" i="6"/>
  <c r="I63" i="6"/>
  <c r="W63" i="6" s="1"/>
  <c r="K63" i="6"/>
  <c r="H63" i="6"/>
  <c r="C63" i="6"/>
  <c r="S63" i="6"/>
  <c r="Y178" i="6"/>
  <c r="H178" i="6"/>
  <c r="G178" i="6"/>
  <c r="Z178" i="6"/>
  <c r="S178" i="6"/>
  <c r="B178" i="6"/>
  <c r="K178" i="6"/>
  <c r="I178" i="6"/>
  <c r="AA178" i="6" s="1"/>
  <c r="D178" i="6"/>
  <c r="C178" i="6"/>
  <c r="X178" i="6"/>
  <c r="H188" i="6"/>
  <c r="G188" i="6"/>
  <c r="D188" i="6"/>
  <c r="K188" i="6"/>
  <c r="X188" i="6"/>
  <c r="Y188" i="6"/>
  <c r="B188" i="6"/>
  <c r="I188" i="6"/>
  <c r="AA188" i="6" s="1"/>
  <c r="Z188" i="6"/>
  <c r="C188" i="6"/>
  <c r="S188" i="6"/>
  <c r="H145" i="6"/>
  <c r="I145" i="6"/>
  <c r="AA145" i="6" s="1"/>
  <c r="S145" i="6"/>
  <c r="X145" i="6"/>
  <c r="C145" i="6"/>
  <c r="B145" i="6"/>
  <c r="G145" i="6"/>
  <c r="D145" i="6"/>
  <c r="K145" i="6"/>
  <c r="Z145" i="6"/>
  <c r="Y145" i="6"/>
  <c r="Z28" i="6"/>
  <c r="D28" i="6"/>
  <c r="B28" i="6"/>
  <c r="K28" i="6"/>
  <c r="C28" i="6"/>
  <c r="K30" i="6"/>
  <c r="Z30" i="6"/>
  <c r="B30" i="6"/>
  <c r="D30" i="6"/>
  <c r="C30" i="6"/>
  <c r="C8" i="6"/>
  <c r="K8" i="6"/>
  <c r="Z8" i="6"/>
  <c r="B8" i="6"/>
  <c r="D8" i="6"/>
  <c r="C123" i="6"/>
  <c r="D123" i="6"/>
  <c r="X123" i="6"/>
  <c r="B123" i="6"/>
  <c r="K123" i="6"/>
  <c r="Y123" i="6"/>
  <c r="H123" i="6"/>
  <c r="S123" i="6"/>
  <c r="Z123" i="6"/>
  <c r="G123" i="6"/>
  <c r="I123" i="6"/>
  <c r="W123" i="6" s="1"/>
  <c r="Z162" i="6"/>
  <c r="I162" i="6"/>
  <c r="W162" i="6" s="1"/>
  <c r="J162" i="6"/>
  <c r="L162" i="6" s="1"/>
  <c r="C162" i="6"/>
  <c r="J163" i="6"/>
  <c r="L163" i="6" s="1"/>
  <c r="X162" i="6"/>
  <c r="G162" i="6"/>
  <c r="B162" i="6"/>
  <c r="J164" i="6"/>
  <c r="L164" i="6" s="1"/>
  <c r="K162" i="6"/>
  <c r="S162" i="6"/>
  <c r="H162" i="6"/>
  <c r="J166" i="6"/>
  <c r="L166" i="6" s="1"/>
  <c r="D162" i="6"/>
  <c r="Y162" i="6"/>
  <c r="J165" i="6"/>
  <c r="L165" i="6" s="1"/>
  <c r="C73" i="6"/>
  <c r="D73" i="6"/>
  <c r="X73" i="6"/>
  <c r="S73" i="6"/>
  <c r="B73" i="6"/>
  <c r="H73" i="6"/>
  <c r="Y73" i="6"/>
  <c r="Z73" i="6"/>
  <c r="I73" i="6"/>
  <c r="W73" i="6" s="1"/>
  <c r="K73" i="6"/>
  <c r="G73" i="6"/>
  <c r="B174" i="6"/>
  <c r="Y174" i="6"/>
  <c r="I174" i="6"/>
  <c r="W174" i="6" s="1"/>
  <c r="G174" i="6"/>
  <c r="S174" i="6"/>
  <c r="H174" i="6"/>
  <c r="D174" i="6"/>
  <c r="Z174" i="6"/>
  <c r="X174" i="6"/>
  <c r="K174" i="6"/>
  <c r="C174" i="6"/>
  <c r="Z143" i="6"/>
  <c r="D143" i="6"/>
  <c r="K143" i="6"/>
  <c r="Y143" i="6"/>
  <c r="I143" i="6"/>
  <c r="W143" i="6" s="1"/>
  <c r="H143" i="6"/>
  <c r="G143" i="6"/>
  <c r="C143" i="6"/>
  <c r="X143" i="6"/>
  <c r="B143" i="6"/>
  <c r="S143" i="6"/>
  <c r="Z116" i="6"/>
  <c r="K116" i="6"/>
  <c r="I116" i="6"/>
  <c r="W116" i="6" s="1"/>
  <c r="D116" i="6"/>
  <c r="X116" i="6"/>
  <c r="Y116" i="6"/>
  <c r="C116" i="6"/>
  <c r="B116" i="6"/>
  <c r="S116" i="6"/>
  <c r="H116" i="6"/>
  <c r="G116" i="6"/>
  <c r="S124" i="6"/>
  <c r="B124" i="6"/>
  <c r="G124" i="6"/>
  <c r="H124" i="6"/>
  <c r="Y124" i="6"/>
  <c r="C124" i="6"/>
  <c r="Z124" i="6"/>
  <c r="K124" i="6"/>
  <c r="I124" i="6"/>
  <c r="AA124" i="6" s="1"/>
  <c r="X124" i="6"/>
  <c r="D124" i="6"/>
  <c r="X89" i="6"/>
  <c r="S89" i="6"/>
  <c r="D89" i="6"/>
  <c r="B89" i="6"/>
  <c r="H89" i="6"/>
  <c r="I89" i="6"/>
  <c r="W89" i="6" s="1"/>
  <c r="K89" i="6"/>
  <c r="Y89" i="6"/>
  <c r="C89" i="6"/>
  <c r="Z89" i="6"/>
  <c r="G89" i="6"/>
  <c r="C70" i="6"/>
  <c r="I70" i="6"/>
  <c r="AA70" i="6" s="1"/>
  <c r="K70" i="6"/>
  <c r="D70" i="6"/>
  <c r="S70" i="6"/>
  <c r="G70" i="6"/>
  <c r="Y70" i="6"/>
  <c r="H70" i="6"/>
  <c r="Z70" i="6"/>
  <c r="X70" i="6"/>
  <c r="B70" i="6"/>
  <c r="Z94" i="6"/>
  <c r="D94" i="6"/>
  <c r="C94" i="6"/>
  <c r="S94" i="6"/>
  <c r="X94" i="6"/>
  <c r="B94" i="6"/>
  <c r="K94" i="6"/>
  <c r="I94" i="6"/>
  <c r="AA94" i="6" s="1"/>
  <c r="H94" i="6"/>
  <c r="G94" i="6"/>
  <c r="Y94" i="6"/>
  <c r="Z45" i="6"/>
  <c r="D45" i="6"/>
  <c r="K45" i="6"/>
  <c r="B45" i="6"/>
  <c r="C45" i="6"/>
  <c r="B192" i="6"/>
  <c r="J192" i="6"/>
  <c r="L192" i="6" s="1"/>
  <c r="Y192" i="6"/>
  <c r="J194" i="6"/>
  <c r="L194" i="6" s="1"/>
  <c r="I192" i="6"/>
  <c r="AA192" i="6" s="1"/>
  <c r="S192" i="6"/>
  <c r="J193" i="6"/>
  <c r="L193" i="6" s="1"/>
  <c r="D192" i="6"/>
  <c r="G192" i="6"/>
  <c r="H192" i="6"/>
  <c r="J195" i="6"/>
  <c r="L195" i="6" s="1"/>
  <c r="X192" i="6"/>
  <c r="Z192" i="6"/>
  <c r="K192" i="6"/>
  <c r="C192" i="6"/>
  <c r="J196" i="6"/>
  <c r="L196" i="6" s="1"/>
  <c r="Z78" i="6"/>
  <c r="D78" i="6"/>
  <c r="C78" i="6"/>
  <c r="S78" i="6"/>
  <c r="X78" i="6"/>
  <c r="B78" i="6"/>
  <c r="I78" i="6"/>
  <c r="AA78" i="6" s="1"/>
  <c r="H78" i="6"/>
  <c r="K78" i="6"/>
  <c r="Y78" i="6"/>
  <c r="G78" i="6"/>
  <c r="B193" i="6"/>
  <c r="I193" i="6"/>
  <c r="AA193" i="6" s="1"/>
  <c r="X193" i="6"/>
  <c r="H193" i="6"/>
  <c r="G193" i="6"/>
  <c r="S193" i="6"/>
  <c r="D193" i="6"/>
  <c r="Z193" i="6"/>
  <c r="Y193" i="6"/>
  <c r="C193" i="6"/>
  <c r="K193" i="6"/>
  <c r="Z11" i="6"/>
  <c r="K11" i="6"/>
  <c r="C11" i="6"/>
  <c r="B11" i="6"/>
  <c r="D11" i="6"/>
  <c r="C117" i="6"/>
  <c r="K117" i="6"/>
  <c r="H117" i="6"/>
  <c r="G117" i="6"/>
  <c r="Z117" i="6"/>
  <c r="B117" i="6"/>
  <c r="J118" i="6"/>
  <c r="L118" i="6" s="1"/>
  <c r="D117" i="6"/>
  <c r="X117" i="6"/>
  <c r="J120" i="6"/>
  <c r="L120" i="6" s="1"/>
  <c r="I117" i="6"/>
  <c r="W117" i="6" s="1"/>
  <c r="Y117" i="6"/>
  <c r="J119" i="6"/>
  <c r="L119" i="6" s="1"/>
  <c r="J121" i="6"/>
  <c r="L121" i="6" s="1"/>
  <c r="S117" i="6"/>
  <c r="J117" i="6"/>
  <c r="L117" i="6" s="1"/>
  <c r="H131" i="6"/>
  <c r="G131" i="6"/>
  <c r="Z131" i="6"/>
  <c r="D131" i="6"/>
  <c r="C131" i="6"/>
  <c r="S131" i="6"/>
  <c r="B131" i="6"/>
  <c r="Y131" i="6"/>
  <c r="X131" i="6"/>
  <c r="K131" i="6"/>
  <c r="I131" i="6"/>
  <c r="W131" i="6" s="1"/>
  <c r="G161" i="6"/>
  <c r="Z161" i="6"/>
  <c r="D161" i="6"/>
  <c r="B161" i="6"/>
  <c r="H161" i="6"/>
  <c r="I161" i="6"/>
  <c r="W161" i="6" s="1"/>
  <c r="S161" i="6"/>
  <c r="K161" i="6"/>
  <c r="C161" i="6"/>
  <c r="X161" i="6"/>
  <c r="Y161" i="6"/>
  <c r="Z85" i="6"/>
  <c r="C85" i="6"/>
  <c r="I85" i="6"/>
  <c r="W85" i="6" s="1"/>
  <c r="K85" i="6"/>
  <c r="Y85" i="6"/>
  <c r="H85" i="6"/>
  <c r="G85" i="6"/>
  <c r="X85" i="6"/>
  <c r="D85" i="6"/>
  <c r="B85" i="6"/>
  <c r="S85" i="6"/>
  <c r="X104" i="6"/>
  <c r="B104" i="6"/>
  <c r="S104" i="6"/>
  <c r="D104" i="6"/>
  <c r="K104" i="6"/>
  <c r="Z104" i="6"/>
  <c r="I104" i="6"/>
  <c r="AA104" i="6" s="1"/>
  <c r="C104" i="6"/>
  <c r="G104" i="6"/>
  <c r="Y104" i="6"/>
  <c r="H104" i="6"/>
  <c r="B151" i="6"/>
  <c r="Y151" i="6"/>
  <c r="I151" i="6"/>
  <c r="AA151" i="6" s="1"/>
  <c r="D151" i="6"/>
  <c r="H151" i="6"/>
  <c r="Z151" i="6"/>
  <c r="C151" i="6"/>
  <c r="X151" i="6"/>
  <c r="G151" i="6"/>
  <c r="S151" i="6"/>
  <c r="K151" i="6"/>
  <c r="C185" i="6"/>
  <c r="K185" i="6"/>
  <c r="D185" i="6"/>
  <c r="X185" i="6"/>
  <c r="Y185" i="6"/>
  <c r="B185" i="6"/>
  <c r="Z185" i="6"/>
  <c r="H185" i="6"/>
  <c r="I185" i="6"/>
  <c r="W185" i="6" s="1"/>
  <c r="G185" i="6"/>
  <c r="S185" i="6"/>
  <c r="B183" i="6"/>
  <c r="K183" i="6"/>
  <c r="Y183" i="6"/>
  <c r="I183" i="6"/>
  <c r="AA183" i="6" s="1"/>
  <c r="C183" i="6"/>
  <c r="D183" i="6"/>
  <c r="H183" i="6"/>
  <c r="Z183" i="6"/>
  <c r="X183" i="6"/>
  <c r="G183" i="6"/>
  <c r="S183" i="6"/>
  <c r="K23" i="6"/>
  <c r="C23" i="6"/>
  <c r="B23" i="6"/>
  <c r="D23" i="6"/>
  <c r="Z23" i="6"/>
  <c r="Z13" i="6"/>
  <c r="D13" i="6"/>
  <c r="K13" i="6"/>
  <c r="B13" i="6"/>
  <c r="C13" i="6"/>
  <c r="D113" i="6"/>
  <c r="Z113" i="6"/>
  <c r="K113" i="6"/>
  <c r="X113" i="6"/>
  <c r="G113" i="6"/>
  <c r="I113" i="6"/>
  <c r="W113" i="6" s="1"/>
  <c r="C113" i="6"/>
  <c r="B113" i="6"/>
  <c r="H113" i="6"/>
  <c r="S113" i="6"/>
  <c r="Y113" i="6"/>
  <c r="B160" i="6"/>
  <c r="D160" i="6"/>
  <c r="K160" i="6"/>
  <c r="Y160" i="6"/>
  <c r="I160" i="6"/>
  <c r="W160" i="6" s="1"/>
  <c r="H160" i="6"/>
  <c r="G160" i="6"/>
  <c r="Z160" i="6"/>
  <c r="X160" i="6"/>
  <c r="S160" i="6"/>
  <c r="C160" i="6"/>
  <c r="I135" i="6"/>
  <c r="AA135" i="6" s="1"/>
  <c r="H135" i="6"/>
  <c r="G135" i="6"/>
  <c r="Z135" i="6"/>
  <c r="S135" i="6"/>
  <c r="Y135" i="6"/>
  <c r="C135" i="6"/>
  <c r="D135" i="6"/>
  <c r="B135" i="6"/>
  <c r="X135" i="6"/>
  <c r="K135" i="6"/>
  <c r="B61" i="6"/>
  <c r="K61" i="6"/>
  <c r="Z61" i="6"/>
  <c r="C61" i="6"/>
  <c r="I61" i="6"/>
  <c r="W61" i="6" s="1"/>
  <c r="H61" i="6"/>
  <c r="D61" i="6"/>
  <c r="X61" i="6"/>
  <c r="Y61" i="6"/>
  <c r="G61" i="6"/>
  <c r="S61" i="6"/>
  <c r="B122" i="6"/>
  <c r="J124" i="6"/>
  <c r="L124" i="6" s="1"/>
  <c r="J126" i="6"/>
  <c r="L126" i="6" s="1"/>
  <c r="D122" i="6"/>
  <c r="Y122" i="6"/>
  <c r="J122" i="6"/>
  <c r="L122" i="6" s="1"/>
  <c r="I122" i="6"/>
  <c r="AA122" i="6" s="1"/>
  <c r="H122" i="6"/>
  <c r="J123" i="6"/>
  <c r="L123" i="6" s="1"/>
  <c r="Z122" i="6"/>
  <c r="G122" i="6"/>
  <c r="X122" i="6"/>
  <c r="J125" i="6"/>
  <c r="L125" i="6" s="1"/>
  <c r="K122" i="6"/>
  <c r="C122" i="6"/>
  <c r="S122" i="6"/>
  <c r="H98" i="6"/>
  <c r="K98" i="6"/>
  <c r="Y98" i="6"/>
  <c r="I98" i="6"/>
  <c r="AA98" i="6" s="1"/>
  <c r="Z98" i="6"/>
  <c r="G98" i="6"/>
  <c r="C98" i="6"/>
  <c r="D98" i="6"/>
  <c r="B98" i="6"/>
  <c r="X98" i="6"/>
  <c r="S98" i="6"/>
  <c r="B36" i="6"/>
  <c r="C36" i="6"/>
  <c r="Z36" i="6"/>
  <c r="D36" i="6"/>
  <c r="K36" i="6"/>
  <c r="I111" i="6"/>
  <c r="AA111" i="6" s="1"/>
  <c r="S111" i="6"/>
  <c r="B111" i="6"/>
  <c r="K111" i="6"/>
  <c r="Z111" i="6"/>
  <c r="G111" i="6"/>
  <c r="X111" i="6"/>
  <c r="D111" i="6"/>
  <c r="C111" i="6"/>
  <c r="Y111" i="6"/>
  <c r="H111" i="6"/>
  <c r="D156" i="6"/>
  <c r="K156" i="6"/>
  <c r="X156" i="6"/>
  <c r="Y156" i="6"/>
  <c r="B156" i="6"/>
  <c r="I156" i="6"/>
  <c r="W156" i="6" s="1"/>
  <c r="H156" i="6"/>
  <c r="G156" i="6"/>
  <c r="Z156" i="6"/>
  <c r="S156" i="6"/>
  <c r="C156" i="6"/>
  <c r="Z166" i="6"/>
  <c r="S166" i="6"/>
  <c r="B166" i="6"/>
  <c r="G166" i="6"/>
  <c r="I166" i="6"/>
  <c r="W166" i="6" s="1"/>
  <c r="D166" i="6"/>
  <c r="H166" i="6"/>
  <c r="C166" i="6"/>
  <c r="X166" i="6"/>
  <c r="K166" i="6"/>
  <c r="Y166" i="6"/>
  <c r="H169" i="6"/>
  <c r="I169" i="6"/>
  <c r="AA169" i="6" s="1"/>
  <c r="G169" i="6"/>
  <c r="S169" i="6"/>
  <c r="Z169" i="6"/>
  <c r="D169" i="6"/>
  <c r="X169" i="6"/>
  <c r="Y169" i="6"/>
  <c r="B169" i="6"/>
  <c r="C169" i="6"/>
  <c r="K169" i="6"/>
  <c r="K46" i="6"/>
  <c r="Z46" i="6"/>
  <c r="C46" i="6"/>
  <c r="B46" i="6"/>
  <c r="D46" i="6"/>
  <c r="B12" i="6"/>
  <c r="D12" i="6"/>
  <c r="Z12" i="6"/>
  <c r="J15" i="6"/>
  <c r="C12" i="6"/>
  <c r="K12" i="6"/>
  <c r="J16" i="6"/>
  <c r="J14" i="6"/>
  <c r="J12" i="6"/>
  <c r="J13" i="6"/>
  <c r="K195" i="6"/>
  <c r="Y195" i="6"/>
  <c r="I195" i="6"/>
  <c r="AA195" i="6" s="1"/>
  <c r="H195" i="6"/>
  <c r="G195" i="6"/>
  <c r="X195" i="6"/>
  <c r="D195" i="6"/>
  <c r="S195" i="6"/>
  <c r="Z195" i="6"/>
  <c r="C195" i="6"/>
  <c r="B195" i="6"/>
  <c r="K34" i="6"/>
  <c r="Z34" i="6"/>
  <c r="B34" i="6"/>
  <c r="D34" i="6"/>
  <c r="C34" i="6"/>
  <c r="I154" i="6"/>
  <c r="AA154" i="6" s="1"/>
  <c r="H154" i="6"/>
  <c r="G154" i="6"/>
  <c r="Z154" i="6"/>
  <c r="S154" i="6"/>
  <c r="C154" i="6"/>
  <c r="D154" i="6"/>
  <c r="X154" i="6"/>
  <c r="Y154" i="6"/>
  <c r="B154" i="6"/>
  <c r="K154" i="6"/>
  <c r="H168" i="6"/>
  <c r="Y168" i="6"/>
  <c r="Z168" i="6"/>
  <c r="I168" i="6"/>
  <c r="AA168" i="6" s="1"/>
  <c r="C168" i="6"/>
  <c r="G168" i="6"/>
  <c r="X168" i="6"/>
  <c r="B168" i="6"/>
  <c r="D168" i="6"/>
  <c r="K168" i="6"/>
  <c r="S168" i="6"/>
  <c r="K44" i="6"/>
  <c r="Z44" i="6"/>
  <c r="C44" i="6"/>
  <c r="D44" i="6"/>
  <c r="B44" i="6"/>
  <c r="C91" i="6"/>
  <c r="K91" i="6"/>
  <c r="X91" i="6"/>
  <c r="Z91" i="6"/>
  <c r="B91" i="6"/>
  <c r="Y91" i="6"/>
  <c r="I91" i="6"/>
  <c r="W91" i="6" s="1"/>
  <c r="G91" i="6"/>
  <c r="S91" i="6"/>
  <c r="H91" i="6"/>
  <c r="D91" i="6"/>
  <c r="K182" i="6"/>
  <c r="S182" i="6"/>
  <c r="J186" i="6"/>
  <c r="L186" i="6" s="1"/>
  <c r="D182" i="6"/>
  <c r="Y182" i="6"/>
  <c r="J185" i="6"/>
  <c r="L185" i="6" s="1"/>
  <c r="H182" i="6"/>
  <c r="J182" i="6"/>
  <c r="L182" i="6" s="1"/>
  <c r="Z182" i="6"/>
  <c r="I182" i="6"/>
  <c r="AA182" i="6" s="1"/>
  <c r="X182" i="6"/>
  <c r="G182" i="6"/>
  <c r="B182" i="6"/>
  <c r="J184" i="6"/>
  <c r="L184" i="6" s="1"/>
  <c r="C182" i="6"/>
  <c r="J183" i="6"/>
  <c r="L183" i="6" s="1"/>
  <c r="D196" i="6"/>
  <c r="X196" i="6"/>
  <c r="Y196" i="6"/>
  <c r="B196" i="6"/>
  <c r="I196" i="6"/>
  <c r="W196" i="6" s="1"/>
  <c r="H196" i="6"/>
  <c r="Z196" i="6"/>
  <c r="C196" i="6"/>
  <c r="S196" i="6"/>
  <c r="G196" i="6"/>
  <c r="K196" i="6"/>
  <c r="C26" i="6"/>
  <c r="B26" i="6"/>
  <c r="D26" i="6"/>
  <c r="K26" i="6"/>
  <c r="Z26" i="6"/>
  <c r="B205" i="6"/>
  <c r="K205" i="6"/>
  <c r="H205" i="6"/>
  <c r="Y205" i="6"/>
  <c r="C205" i="6"/>
  <c r="Z205" i="6"/>
  <c r="S205" i="6"/>
  <c r="X205" i="6"/>
  <c r="I205" i="6"/>
  <c r="AA205" i="6" s="1"/>
  <c r="G205" i="6"/>
  <c r="D205" i="6"/>
  <c r="X57" i="6"/>
  <c r="G57" i="6"/>
  <c r="H57" i="6"/>
  <c r="J58" i="6"/>
  <c r="L58" i="6" s="1"/>
  <c r="C57" i="6"/>
  <c r="D57" i="6"/>
  <c r="B57" i="6"/>
  <c r="S57" i="6"/>
  <c r="I57" i="6"/>
  <c r="J61" i="6"/>
  <c r="L61" i="6" s="1"/>
  <c r="J59" i="6"/>
  <c r="L59" i="6" s="1"/>
  <c r="K57" i="6"/>
  <c r="Y57" i="6"/>
  <c r="Z57" i="6"/>
  <c r="J60" i="6"/>
  <c r="L60" i="6" s="1"/>
  <c r="J57" i="6"/>
  <c r="L57" i="6" s="1"/>
  <c r="X102" i="6"/>
  <c r="J106" i="6"/>
  <c r="J105" i="6"/>
  <c r="L105" i="6" s="1"/>
  <c r="I102" i="6"/>
  <c r="AA102" i="6" s="1"/>
  <c r="H102" i="6"/>
  <c r="J103" i="6"/>
  <c r="L103" i="6" s="1"/>
  <c r="Z102" i="6"/>
  <c r="D102" i="6"/>
  <c r="C102" i="6"/>
  <c r="S102" i="6"/>
  <c r="B102" i="6"/>
  <c r="K102" i="6"/>
  <c r="G102" i="6"/>
  <c r="J104" i="6"/>
  <c r="L104" i="6" s="1"/>
  <c r="J102" i="6"/>
  <c r="L102" i="6" s="1"/>
  <c r="Y102" i="6"/>
  <c r="Y146" i="6"/>
  <c r="I146" i="6"/>
  <c r="H146" i="6"/>
  <c r="G146" i="6"/>
  <c r="Z146" i="6"/>
  <c r="S146" i="6"/>
  <c r="B146" i="6"/>
  <c r="K146" i="6"/>
  <c r="D146" i="6"/>
  <c r="X146" i="6"/>
  <c r="C146" i="6"/>
  <c r="K159" i="6"/>
  <c r="I159" i="6"/>
  <c r="W159" i="6" s="1"/>
  <c r="C159" i="6"/>
  <c r="X159" i="6"/>
  <c r="B159" i="6"/>
  <c r="Y159" i="6"/>
  <c r="G159" i="6"/>
  <c r="H159" i="6"/>
  <c r="D159" i="6"/>
  <c r="Z159" i="6"/>
  <c r="S159" i="6"/>
  <c r="B180" i="6"/>
  <c r="I180" i="6"/>
  <c r="AA180" i="6" s="1"/>
  <c r="X180" i="6"/>
  <c r="H180" i="6"/>
  <c r="G180" i="6"/>
  <c r="Z180" i="6"/>
  <c r="C180" i="6"/>
  <c r="S180" i="6"/>
  <c r="Y180" i="6"/>
  <c r="D180" i="6"/>
  <c r="K180" i="6"/>
  <c r="I100" i="6"/>
  <c r="G100" i="6"/>
  <c r="X100" i="6"/>
  <c r="S100" i="6"/>
  <c r="B100" i="6"/>
  <c r="D100" i="6"/>
  <c r="Z100" i="6"/>
  <c r="H100" i="6"/>
  <c r="C100" i="6"/>
  <c r="Y100" i="6"/>
  <c r="K100" i="6"/>
  <c r="H204" i="6"/>
  <c r="Y204" i="6"/>
  <c r="B204" i="6"/>
  <c r="G204" i="6"/>
  <c r="Z204" i="6"/>
  <c r="X204" i="6"/>
  <c r="S204" i="6"/>
  <c r="D204" i="6"/>
  <c r="K204" i="6"/>
  <c r="C204" i="6"/>
  <c r="I204" i="6"/>
  <c r="AA204" i="6" s="1"/>
  <c r="K203" i="6"/>
  <c r="Y203" i="6"/>
  <c r="I203" i="6"/>
  <c r="Z203" i="6"/>
  <c r="G203" i="6"/>
  <c r="X203" i="6"/>
  <c r="C203" i="6"/>
  <c r="B203" i="6"/>
  <c r="H203" i="6"/>
  <c r="S203" i="6"/>
  <c r="D203" i="6"/>
  <c r="D25" i="6"/>
  <c r="C25" i="6"/>
  <c r="B25" i="6"/>
  <c r="K25" i="6"/>
  <c r="Z25" i="6"/>
  <c r="C79" i="6"/>
  <c r="I79" i="6"/>
  <c r="AA79" i="6" s="1"/>
  <c r="Z79" i="6"/>
  <c r="X79" i="6"/>
  <c r="B79" i="6"/>
  <c r="Y79" i="6"/>
  <c r="G79" i="6"/>
  <c r="D79" i="6"/>
  <c r="S79" i="6"/>
  <c r="H79" i="6"/>
  <c r="K79" i="6"/>
  <c r="K144" i="6"/>
  <c r="Z144" i="6"/>
  <c r="I144" i="6"/>
  <c r="W144" i="6" s="1"/>
  <c r="C144" i="6"/>
  <c r="G144" i="6"/>
  <c r="H144" i="6"/>
  <c r="X144" i="6"/>
  <c r="B144" i="6"/>
  <c r="S144" i="6"/>
  <c r="Y144" i="6"/>
  <c r="D144" i="6"/>
  <c r="S25" i="5"/>
  <c r="S42" i="5"/>
  <c r="S15" i="5"/>
  <c r="S30" i="5"/>
  <c r="S18" i="5"/>
  <c r="S52" i="5"/>
  <c r="L10" i="5"/>
  <c r="L32" i="5"/>
  <c r="S33" i="5"/>
  <c r="L54" i="5"/>
  <c r="L49" i="5"/>
  <c r="L19" i="5"/>
  <c r="L20" i="5"/>
  <c r="L42" i="5"/>
  <c r="L38" i="5"/>
  <c r="S17" i="5"/>
  <c r="S37" i="5"/>
  <c r="L24" i="5"/>
  <c r="I52" i="5"/>
  <c r="L53" i="5"/>
  <c r="I26" i="5"/>
  <c r="S46" i="5"/>
  <c r="S23" i="5"/>
  <c r="S35" i="5"/>
  <c r="S50" i="5"/>
  <c r="L9" i="5"/>
  <c r="I25" i="5"/>
  <c r="S20" i="5"/>
  <c r="S45" i="5"/>
  <c r="S34" i="5"/>
  <c r="S13" i="5"/>
  <c r="L56" i="5"/>
  <c r="I35" i="5"/>
  <c r="I50" i="5"/>
  <c r="S36" i="5"/>
  <c r="S29" i="5"/>
  <c r="S21" i="5"/>
  <c r="I41" i="5"/>
  <c r="L8" i="5"/>
  <c r="S19" i="5"/>
  <c r="S43" i="5"/>
  <c r="S47" i="5"/>
  <c r="S26" i="5"/>
  <c r="L7" i="5"/>
  <c r="S14" i="5"/>
  <c r="W149" i="6"/>
  <c r="AA149" i="6"/>
  <c r="AA8" i="5"/>
  <c r="W8" i="5"/>
  <c r="X8" i="5" s="1"/>
  <c r="AA24" i="5"/>
  <c r="W24" i="5"/>
  <c r="X24" i="5" s="1"/>
  <c r="W68" i="6"/>
  <c r="AA68" i="6"/>
  <c r="W13" i="5"/>
  <c r="X13" i="5" s="1"/>
  <c r="AA13" i="5"/>
  <c r="AA42" i="5"/>
  <c r="W42" i="5"/>
  <c r="X42" i="5" s="1"/>
  <c r="AA28" i="5"/>
  <c r="W28" i="5"/>
  <c r="X28" i="5" s="1"/>
  <c r="W92" i="6"/>
  <c r="AA199" i="6"/>
  <c r="W199" i="6"/>
  <c r="AA20" i="5"/>
  <c r="W20" i="5"/>
  <c r="X20" i="5" s="1"/>
  <c r="AA7" i="5"/>
  <c r="W7" i="5"/>
  <c r="X7" i="5" s="1"/>
  <c r="W90" i="6"/>
  <c r="W189" i="6"/>
  <c r="AA189" i="6"/>
  <c r="I44" i="6" l="1"/>
  <c r="W44" i="6" s="1"/>
  <c r="X44" i="6" s="1"/>
  <c r="W15" i="5"/>
  <c r="X15" i="5" s="1"/>
  <c r="AA62" i="6"/>
  <c r="AA45" i="5"/>
  <c r="Q71" i="5"/>
  <c r="L49" i="6"/>
  <c r="AA32" i="5"/>
  <c r="W148" i="6"/>
  <c r="AA113" i="6"/>
  <c r="W191" i="6"/>
  <c r="W120" i="6"/>
  <c r="L15" i="6"/>
  <c r="W171" i="6"/>
  <c r="AA29" i="5"/>
  <c r="AA128" i="6"/>
  <c r="W145" i="6"/>
  <c r="I13" i="6"/>
  <c r="AA13" i="6" s="1"/>
  <c r="I38" i="6"/>
  <c r="AA38" i="6" s="1"/>
  <c r="I18" i="6"/>
  <c r="AA18" i="6" s="1"/>
  <c r="Q110" i="5"/>
  <c r="R71" i="5"/>
  <c r="AA55" i="5"/>
  <c r="AA37" i="5"/>
  <c r="W127" i="6"/>
  <c r="W205" i="6"/>
  <c r="AA36" i="5"/>
  <c r="W36" i="5"/>
  <c r="X36" i="5" s="1"/>
  <c r="AA156" i="6"/>
  <c r="W168" i="6"/>
  <c r="AA17" i="5"/>
  <c r="R58" i="5"/>
  <c r="AA160" i="6"/>
  <c r="AA53" i="5"/>
  <c r="AA9" i="5"/>
  <c r="AA88" i="6"/>
  <c r="Q199" i="5"/>
  <c r="W10" i="5"/>
  <c r="X10" i="5" s="1"/>
  <c r="W23" i="5"/>
  <c r="X23" i="5" s="1"/>
  <c r="M49" i="6"/>
  <c r="R49" i="5"/>
  <c r="W193" i="6"/>
  <c r="W130" i="6"/>
  <c r="W77" i="6"/>
  <c r="AA109" i="6"/>
  <c r="W183" i="6"/>
  <c r="AA162" i="6"/>
  <c r="W27" i="5"/>
  <c r="X27" i="5" s="1"/>
  <c r="M25" i="6"/>
  <c r="R73" i="5"/>
  <c r="R11" i="5"/>
  <c r="R130" i="5"/>
  <c r="AA99" i="6"/>
  <c r="Q99" i="5"/>
  <c r="Q69" i="5"/>
  <c r="W177" i="6"/>
  <c r="AA201" i="6"/>
  <c r="R69" i="5"/>
  <c r="AA21" i="5"/>
  <c r="W152" i="6"/>
  <c r="W54" i="5"/>
  <c r="X54" i="5" s="1"/>
  <c r="Y53" i="5" s="1"/>
  <c r="W51" i="6"/>
  <c r="AA56" i="6"/>
  <c r="AA140" i="6"/>
  <c r="Q137" i="5"/>
  <c r="W87" i="6"/>
  <c r="AA67" i="6"/>
  <c r="AA60" i="6"/>
  <c r="AA105" i="6"/>
  <c r="W14" i="5"/>
  <c r="X14" i="5" s="1"/>
  <c r="AA101" i="6"/>
  <c r="AA174" i="6"/>
  <c r="L55" i="6"/>
  <c r="R35" i="5"/>
  <c r="Q106" i="5"/>
  <c r="Q164" i="5"/>
  <c r="R110" i="5"/>
  <c r="Q124" i="5"/>
  <c r="R89" i="5"/>
  <c r="Q70" i="5"/>
  <c r="Q18" i="5"/>
  <c r="H18" i="5" s="1"/>
  <c r="G18" i="5" s="1"/>
  <c r="AA49" i="5"/>
  <c r="R18" i="5"/>
  <c r="R126" i="5"/>
  <c r="R178" i="5"/>
  <c r="Q186" i="5"/>
  <c r="Q130" i="5"/>
  <c r="I47" i="6"/>
  <c r="W47" i="6" s="1"/>
  <c r="X47" i="6" s="1"/>
  <c r="Q89" i="5"/>
  <c r="R70" i="5"/>
  <c r="Q58" i="5"/>
  <c r="R124" i="5"/>
  <c r="O51" i="6"/>
  <c r="Q79" i="5"/>
  <c r="Q11" i="5"/>
  <c r="H11" i="5" s="1"/>
  <c r="G11" i="5" s="1"/>
  <c r="R172" i="5"/>
  <c r="W138" i="6"/>
  <c r="L43" i="6"/>
  <c r="I54" i="6"/>
  <c r="AA54" i="6" s="1"/>
  <c r="W119" i="6"/>
  <c r="R67" i="5"/>
  <c r="R196" i="5"/>
  <c r="AA126" i="6"/>
  <c r="W38" i="5"/>
  <c r="X38" i="5" s="1"/>
  <c r="W19" i="5"/>
  <c r="X19" i="5" s="1"/>
  <c r="Y17" i="5" s="1"/>
  <c r="L51" i="6"/>
  <c r="R137" i="5"/>
  <c r="P50" i="6"/>
  <c r="AA63" i="6"/>
  <c r="W104" i="6"/>
  <c r="W71" i="6"/>
  <c r="W110" i="6"/>
  <c r="I48" i="6"/>
  <c r="AA48" i="6" s="1"/>
  <c r="R164" i="5"/>
  <c r="Q171" i="5"/>
  <c r="Q191" i="5"/>
  <c r="R156" i="5"/>
  <c r="R185" i="5"/>
  <c r="AA85" i="6"/>
  <c r="Q35" i="5"/>
  <c r="H35" i="5" s="1"/>
  <c r="G35" i="5" s="1"/>
  <c r="AA147" i="6"/>
  <c r="W34" i="5"/>
  <c r="X34" i="5" s="1"/>
  <c r="AA61" i="6"/>
  <c r="N49" i="6"/>
  <c r="L18" i="6"/>
  <c r="Q60" i="5"/>
  <c r="Q161" i="5"/>
  <c r="R43" i="5"/>
  <c r="I22" i="6"/>
  <c r="AA22" i="6" s="1"/>
  <c r="M83" i="6"/>
  <c r="Q76" i="5"/>
  <c r="Q153" i="5"/>
  <c r="Q104" i="5"/>
  <c r="R186" i="5"/>
  <c r="L27" i="6"/>
  <c r="Q178" i="5"/>
  <c r="M26" i="6"/>
  <c r="Q119" i="5"/>
  <c r="R45" i="5"/>
  <c r="Q138" i="5"/>
  <c r="R183" i="5"/>
  <c r="N58" i="6"/>
  <c r="N27" i="6"/>
  <c r="R81" i="5"/>
  <c r="Q182" i="5"/>
  <c r="R65" i="5"/>
  <c r="R94" i="5"/>
  <c r="I9" i="6"/>
  <c r="AA9" i="6" s="1"/>
  <c r="R79" i="5"/>
  <c r="O74" i="6"/>
  <c r="L41" i="6"/>
  <c r="O104" i="6"/>
  <c r="I7" i="6"/>
  <c r="AA7" i="6" s="1"/>
  <c r="P76" i="6"/>
  <c r="Q33" i="5"/>
  <c r="H33" i="5" s="1"/>
  <c r="G33" i="5" s="1"/>
  <c r="Q129" i="5"/>
  <c r="R88" i="5"/>
  <c r="R163" i="5"/>
  <c r="Q84" i="5"/>
  <c r="Q68" i="5"/>
  <c r="Q135" i="5"/>
  <c r="R62" i="5"/>
  <c r="R161" i="5"/>
  <c r="R165" i="5"/>
  <c r="R122" i="5"/>
  <c r="Q197" i="5"/>
  <c r="Q150" i="5"/>
  <c r="Q206" i="5"/>
  <c r="R195" i="5"/>
  <c r="Q147" i="5"/>
  <c r="R120" i="5"/>
  <c r="Q174" i="5"/>
  <c r="P92" i="6"/>
  <c r="Q102" i="5"/>
  <c r="R97" i="5"/>
  <c r="R61" i="5"/>
  <c r="AA179" i="6"/>
  <c r="AA133" i="6"/>
  <c r="W190" i="6"/>
  <c r="R191" i="5"/>
  <c r="AA137" i="6"/>
  <c r="AA206" i="6"/>
  <c r="AA172" i="6"/>
  <c r="AA129" i="6"/>
  <c r="W195" i="6"/>
  <c r="Q49" i="5"/>
  <c r="H49" i="5" s="1"/>
  <c r="G49" i="5" s="1"/>
  <c r="I55" i="6"/>
  <c r="R148" i="5"/>
  <c r="AA161" i="6"/>
  <c r="AA141" i="6"/>
  <c r="AA73" i="6"/>
  <c r="W83" i="6"/>
  <c r="W167" i="6"/>
  <c r="M98" i="6"/>
  <c r="Q151" i="5"/>
  <c r="Q200" i="5"/>
  <c r="R9" i="5"/>
  <c r="Q204" i="5"/>
  <c r="Q183" i="5"/>
  <c r="R60" i="5"/>
  <c r="W75" i="6"/>
  <c r="AA134" i="6"/>
  <c r="Q88" i="5"/>
  <c r="L7" i="6"/>
  <c r="AA123" i="6"/>
  <c r="Q81" i="5"/>
  <c r="L54" i="6"/>
  <c r="Q77" i="5"/>
  <c r="R14" i="5"/>
  <c r="Q177" i="5"/>
  <c r="R146" i="5"/>
  <c r="R169" i="5"/>
  <c r="Q55" i="5"/>
  <c r="H55" i="5" s="1"/>
  <c r="G55" i="5" s="1"/>
  <c r="R52" i="5"/>
  <c r="Q85" i="5"/>
  <c r="R26" i="5"/>
  <c r="R27" i="5"/>
  <c r="Q185" i="5"/>
  <c r="W114" i="6"/>
  <c r="Q156" i="5"/>
  <c r="I15" i="6"/>
  <c r="W15" i="6" s="1"/>
  <c r="X15" i="6" s="1"/>
  <c r="R129" i="5"/>
  <c r="R57" i="5"/>
  <c r="Q74" i="5"/>
  <c r="Q17" i="5"/>
  <c r="H17" i="5" s="1"/>
  <c r="G17" i="5" s="1"/>
  <c r="Q160" i="5"/>
  <c r="R33" i="5"/>
  <c r="Q32" i="5"/>
  <c r="H32" i="5" s="1"/>
  <c r="G32" i="5" s="1"/>
  <c r="R37" i="5"/>
  <c r="R41" i="5"/>
  <c r="Q95" i="5"/>
  <c r="R159" i="5"/>
  <c r="R23" i="5"/>
  <c r="Q154" i="5"/>
  <c r="R152" i="5"/>
  <c r="R105" i="5"/>
  <c r="AA91" i="6"/>
  <c r="AA165" i="6"/>
  <c r="W151" i="6"/>
  <c r="W98" i="6"/>
  <c r="W154" i="6"/>
  <c r="P185" i="6"/>
  <c r="O92" i="6"/>
  <c r="M126" i="6"/>
  <c r="N29" i="6"/>
  <c r="M142" i="6"/>
  <c r="P33" i="6"/>
  <c r="M118" i="6"/>
  <c r="N108" i="6"/>
  <c r="I30" i="6"/>
  <c r="AA30" i="6" s="1"/>
  <c r="O173" i="6"/>
  <c r="Q100" i="5"/>
  <c r="R193" i="5"/>
  <c r="Q25" i="5"/>
  <c r="H25" i="5" s="1"/>
  <c r="G25" i="5" s="1"/>
  <c r="Q133" i="5"/>
  <c r="R39" i="5"/>
  <c r="Q22" i="5"/>
  <c r="H22" i="5" s="1"/>
  <c r="G22" i="5" s="1"/>
  <c r="R113" i="5"/>
  <c r="N74" i="6"/>
  <c r="AA185" i="6"/>
  <c r="Q65" i="5"/>
  <c r="M73" i="6"/>
  <c r="AA153" i="6"/>
  <c r="P159" i="6"/>
  <c r="N104" i="6"/>
  <c r="M58" i="6"/>
  <c r="M168" i="6"/>
  <c r="O44" i="6"/>
  <c r="I23" i="6"/>
  <c r="W23" i="6" s="1"/>
  <c r="X23" i="6" s="1"/>
  <c r="I37" i="6"/>
  <c r="W37" i="6" s="1"/>
  <c r="X37" i="6" s="1"/>
  <c r="R167" i="5"/>
  <c r="Q43" i="5"/>
  <c r="H43" i="5" s="1"/>
  <c r="G43" i="5" s="1"/>
  <c r="W72" i="6"/>
  <c r="AA69" i="6"/>
  <c r="W188" i="6"/>
  <c r="R78" i="5"/>
  <c r="AA121" i="6"/>
  <c r="Q126" i="5"/>
  <c r="N142" i="6"/>
  <c r="AA108" i="6"/>
  <c r="AA198" i="6"/>
  <c r="W158" i="6"/>
  <c r="AA40" i="6"/>
  <c r="R174" i="5"/>
  <c r="Q169" i="5"/>
  <c r="R107" i="5"/>
  <c r="R116" i="5"/>
  <c r="Q205" i="5"/>
  <c r="R103" i="5"/>
  <c r="Q203" i="5"/>
  <c r="R141" i="5"/>
  <c r="R123" i="5"/>
  <c r="R59" i="5"/>
  <c r="R139" i="5"/>
  <c r="Q45" i="5"/>
  <c r="H45" i="5" s="1"/>
  <c r="G45" i="5" s="1"/>
  <c r="R138" i="5"/>
  <c r="Q181" i="5"/>
  <c r="Q132" i="5"/>
  <c r="P36" i="6"/>
  <c r="P196" i="6"/>
  <c r="O116" i="6"/>
  <c r="P160" i="6"/>
  <c r="P59" i="6"/>
  <c r="M170" i="6"/>
  <c r="I14" i="6"/>
  <c r="W14" i="6" s="1"/>
  <c r="X14" i="6" s="1"/>
  <c r="O176" i="6"/>
  <c r="O88" i="6"/>
  <c r="N22" i="6"/>
  <c r="O177" i="6"/>
  <c r="P80" i="6"/>
  <c r="R153" i="5"/>
  <c r="R118" i="5"/>
  <c r="R77" i="5"/>
  <c r="N98" i="6"/>
  <c r="O94" i="6"/>
  <c r="W74" i="6"/>
  <c r="AA97" i="6"/>
  <c r="N152" i="6"/>
  <c r="AA66" i="6"/>
  <c r="AA81" i="6"/>
  <c r="Q9" i="5"/>
  <c r="H9" i="5" s="1"/>
  <c r="G9" i="5" s="1"/>
  <c r="R74" i="5"/>
  <c r="M145" i="6"/>
  <c r="P113" i="6"/>
  <c r="N85" i="6"/>
  <c r="O76" i="6"/>
  <c r="M29" i="6"/>
  <c r="N115" i="6"/>
  <c r="P68" i="6"/>
  <c r="M79" i="6"/>
  <c r="N189" i="6"/>
  <c r="P48" i="6"/>
  <c r="L31" i="6"/>
  <c r="O130" i="6"/>
  <c r="O33" i="6"/>
  <c r="I32" i="6"/>
  <c r="W32" i="6" s="1"/>
  <c r="X32" i="6" s="1"/>
  <c r="Q90" i="5"/>
  <c r="R160" i="5"/>
  <c r="R29" i="5"/>
  <c r="Q20" i="5"/>
  <c r="H20" i="5" s="1"/>
  <c r="G20" i="5" s="1"/>
  <c r="R21" i="5"/>
  <c r="Q36" i="5"/>
  <c r="H36" i="5" s="1"/>
  <c r="G36" i="5" s="1"/>
  <c r="R145" i="5"/>
  <c r="R86" i="5"/>
  <c r="R75" i="5"/>
  <c r="R180" i="5"/>
  <c r="R127" i="5"/>
  <c r="R46" i="5"/>
  <c r="R134" i="5"/>
  <c r="R12" i="5"/>
  <c r="Q13" i="5"/>
  <c r="H13" i="5" s="1"/>
  <c r="G13" i="5" s="1"/>
  <c r="Q142" i="5"/>
  <c r="Q188" i="5"/>
  <c r="Q63" i="5"/>
  <c r="R31" i="5"/>
  <c r="Q92" i="5"/>
  <c r="Q96" i="5"/>
  <c r="R48" i="5"/>
  <c r="Q51" i="5"/>
  <c r="R189" i="5"/>
  <c r="Q113" i="5"/>
  <c r="R108" i="5"/>
  <c r="L40" i="6"/>
  <c r="AA187" i="6"/>
  <c r="O91" i="6"/>
  <c r="N161" i="6"/>
  <c r="N193" i="6"/>
  <c r="R177" i="5"/>
  <c r="N56" i="6"/>
  <c r="R197" i="5"/>
  <c r="M182" i="6"/>
  <c r="W197" i="6"/>
  <c r="W78" i="6"/>
  <c r="AA173" i="6"/>
  <c r="M45" i="6"/>
  <c r="M94" i="6"/>
  <c r="W76" i="6"/>
  <c r="N184" i="6"/>
  <c r="Q14" i="5"/>
  <c r="H14" i="5" s="1"/>
  <c r="G14" i="5" s="1"/>
  <c r="Q97" i="5"/>
  <c r="R204" i="5"/>
  <c r="R87" i="5"/>
  <c r="R168" i="5"/>
  <c r="R121" i="5"/>
  <c r="Q109" i="5"/>
  <c r="R98" i="5"/>
  <c r="Q194" i="5"/>
  <c r="R16" i="5"/>
  <c r="Q62" i="5"/>
  <c r="N182" i="6"/>
  <c r="W139" i="6"/>
  <c r="R17" i="5"/>
  <c r="Q128" i="5"/>
  <c r="N145" i="6"/>
  <c r="AA159" i="6"/>
  <c r="O161" i="6"/>
  <c r="W111" i="6"/>
  <c r="O185" i="6"/>
  <c r="AA116" i="6"/>
  <c r="W163" i="6"/>
  <c r="Q27" i="5"/>
  <c r="H27" i="5" s="1"/>
  <c r="G27" i="5" s="1"/>
  <c r="W53" i="6"/>
  <c r="X53" i="6" s="1"/>
  <c r="Q56" i="5"/>
  <c r="R32" i="5"/>
  <c r="L19" i="6"/>
  <c r="Q192" i="5"/>
  <c r="R111" i="5"/>
  <c r="Q112" i="5"/>
  <c r="O196" i="6"/>
  <c r="N103" i="6"/>
  <c r="P44" i="6"/>
  <c r="R8" i="5"/>
  <c r="R38" i="5"/>
  <c r="Q61" i="5"/>
  <c r="Q30" i="5"/>
  <c r="H30" i="5" s="1"/>
  <c r="G30" i="5" s="1"/>
  <c r="R166" i="5"/>
  <c r="R199" i="5"/>
  <c r="P35" i="6"/>
  <c r="O98" i="6"/>
  <c r="O101" i="6"/>
  <c r="P34" i="6"/>
  <c r="P26" i="6"/>
  <c r="R25" i="5"/>
  <c r="P13" i="6"/>
  <c r="O157" i="6"/>
  <c r="P25" i="6"/>
  <c r="W164" i="6"/>
  <c r="M72" i="6"/>
  <c r="Q127" i="5"/>
  <c r="O143" i="6"/>
  <c r="M50" i="6"/>
  <c r="O27" i="6"/>
  <c r="L14" i="6"/>
  <c r="R30" i="5"/>
  <c r="N23" i="6"/>
  <c r="P73" i="6"/>
  <c r="Q39" i="5"/>
  <c r="H39" i="5" s="1"/>
  <c r="G39" i="5" s="1"/>
  <c r="AA143" i="6"/>
  <c r="P101" i="6"/>
  <c r="P24" i="6"/>
  <c r="P103" i="6"/>
  <c r="Q16" i="5"/>
  <c r="H16" i="5" s="1"/>
  <c r="G16" i="5" s="1"/>
  <c r="M169" i="6"/>
  <c r="W102" i="6"/>
  <c r="O57" i="6"/>
  <c r="W194" i="6"/>
  <c r="M104" i="6"/>
  <c r="Q120" i="5"/>
  <c r="R85" i="5"/>
  <c r="R150" i="5"/>
  <c r="Q98" i="5"/>
  <c r="R200" i="5"/>
  <c r="Q165" i="5"/>
  <c r="R206" i="5"/>
  <c r="R175" i="5"/>
  <c r="R151" i="5"/>
  <c r="Q103" i="5"/>
  <c r="P161" i="6"/>
  <c r="W175" i="6"/>
  <c r="P46" i="6"/>
  <c r="O168" i="6"/>
  <c r="P14" i="6"/>
  <c r="P157" i="6"/>
  <c r="O160" i="6"/>
  <c r="P114" i="6"/>
  <c r="N105" i="6"/>
  <c r="N156" i="6"/>
  <c r="P168" i="6"/>
  <c r="O31" i="6"/>
  <c r="P143" i="6"/>
  <c r="N50" i="6"/>
  <c r="M138" i="6"/>
  <c r="N97" i="6"/>
  <c r="O23" i="6"/>
  <c r="M75" i="6"/>
  <c r="M101" i="6"/>
  <c r="M24" i="6"/>
  <c r="Q166" i="5"/>
  <c r="N96" i="6"/>
  <c r="AA131" i="6"/>
  <c r="Q48" i="5"/>
  <c r="H48" i="5" s="1"/>
  <c r="G48" i="5" s="1"/>
  <c r="N169" i="6"/>
  <c r="P57" i="6"/>
  <c r="O67" i="6"/>
  <c r="Q141" i="5"/>
  <c r="Q7" i="5"/>
  <c r="H7" i="5" s="1"/>
  <c r="G7" i="5" s="1"/>
  <c r="R19" i="5"/>
  <c r="Q121" i="5"/>
  <c r="Q67" i="5"/>
  <c r="R154" i="5"/>
  <c r="R7" i="5"/>
  <c r="Q148" i="5"/>
  <c r="P90" i="6"/>
  <c r="P140" i="6"/>
  <c r="M109" i="6"/>
  <c r="O135" i="6"/>
  <c r="N120" i="6"/>
  <c r="P52" i="6"/>
  <c r="I36" i="6"/>
  <c r="W36" i="6" s="1"/>
  <c r="X36" i="6" s="1"/>
  <c r="R125" i="5"/>
  <c r="R173" i="5"/>
  <c r="R44" i="5"/>
  <c r="Q168" i="5"/>
  <c r="R99" i="5"/>
  <c r="R157" i="5"/>
  <c r="Q54" i="5"/>
  <c r="H54" i="5" s="1"/>
  <c r="G54" i="5" s="1"/>
  <c r="Q83" i="5"/>
  <c r="R155" i="5"/>
  <c r="R117" i="5"/>
  <c r="R119" i="5"/>
  <c r="Q202" i="5"/>
  <c r="Q28" i="5"/>
  <c r="H28" i="5" s="1"/>
  <c r="G28" i="5" s="1"/>
  <c r="Q198" i="5"/>
  <c r="Q34" i="5"/>
  <c r="H34" i="5" s="1"/>
  <c r="G34" i="5" s="1"/>
  <c r="W30" i="5"/>
  <c r="X30" i="5" s="1"/>
  <c r="AA30" i="5"/>
  <c r="O43" i="6"/>
  <c r="R205" i="5"/>
  <c r="R201" i="5"/>
  <c r="M157" i="6"/>
  <c r="M116" i="6"/>
  <c r="M114" i="6"/>
  <c r="M97" i="6"/>
  <c r="P23" i="6"/>
  <c r="P75" i="6"/>
  <c r="N101" i="6"/>
  <c r="W86" i="6"/>
  <c r="Q172" i="5"/>
  <c r="M13" i="6"/>
  <c r="O96" i="6"/>
  <c r="L37" i="6"/>
  <c r="R181" i="5"/>
  <c r="O169" i="6"/>
  <c r="M195" i="6"/>
  <c r="Q37" i="5"/>
  <c r="H37" i="5" s="1"/>
  <c r="G37" i="5" s="1"/>
  <c r="Q57" i="5"/>
  <c r="R203" i="5"/>
  <c r="O150" i="6"/>
  <c r="S16" i="6"/>
  <c r="I24" i="6"/>
  <c r="W24" i="6" s="1"/>
  <c r="X24" i="6" s="1"/>
  <c r="M39" i="6"/>
  <c r="N125" i="6"/>
  <c r="N206" i="6"/>
  <c r="O167" i="6"/>
  <c r="L46" i="6"/>
  <c r="I21" i="6"/>
  <c r="W21" i="6" s="1"/>
  <c r="X21" i="6" s="1"/>
  <c r="M130" i="6"/>
  <c r="Q163" i="5"/>
  <c r="R95" i="5"/>
  <c r="R190" i="5"/>
  <c r="R187" i="5"/>
  <c r="Q184" i="5"/>
  <c r="R114" i="5"/>
  <c r="R194" i="5"/>
  <c r="O25" i="6"/>
  <c r="N168" i="6"/>
  <c r="N45" i="6"/>
  <c r="O103" i="6"/>
  <c r="P104" i="6"/>
  <c r="Q41" i="5"/>
  <c r="H41" i="5" s="1"/>
  <c r="G41" i="5" s="1"/>
  <c r="M105" i="6"/>
  <c r="W192" i="6"/>
  <c r="W22" i="5"/>
  <c r="X22" i="5" s="1"/>
  <c r="P47" i="6"/>
  <c r="Q8" i="5"/>
  <c r="H8" i="5" s="1"/>
  <c r="G8" i="5" s="1"/>
  <c r="M76" i="6"/>
  <c r="N30" i="6"/>
  <c r="N13" i="6"/>
  <c r="W107" i="6"/>
  <c r="P96" i="6"/>
  <c r="P146" i="6"/>
  <c r="AA65" i="6"/>
  <c r="N195" i="6"/>
  <c r="L12" i="6"/>
  <c r="Q31" i="5"/>
  <c r="H31" i="5" s="1"/>
  <c r="G31" i="5" s="1"/>
  <c r="R104" i="5"/>
  <c r="R133" i="5"/>
  <c r="R147" i="5"/>
  <c r="Q59" i="5"/>
  <c r="O203" i="6"/>
  <c r="S17" i="6"/>
  <c r="Q139" i="5"/>
  <c r="Q123" i="5"/>
  <c r="R68" i="5"/>
  <c r="R131" i="5"/>
  <c r="AA16" i="5"/>
  <c r="W16" i="5"/>
  <c r="X16" i="5" s="1"/>
  <c r="Y14" i="5" s="1"/>
  <c r="Q91" i="5"/>
  <c r="R15" i="5"/>
  <c r="N46" i="6"/>
  <c r="O73" i="6"/>
  <c r="Q52" i="5"/>
  <c r="H52" i="5" s="1"/>
  <c r="G52" i="5" s="1"/>
  <c r="P31" i="6"/>
  <c r="M160" i="6"/>
  <c r="P156" i="6"/>
  <c r="N176" i="6"/>
  <c r="Q122" i="5"/>
  <c r="N75" i="6"/>
  <c r="Q26" i="5"/>
  <c r="H26" i="5" s="1"/>
  <c r="G26" i="5" s="1"/>
  <c r="O48" i="6"/>
  <c r="P116" i="6"/>
  <c r="W82" i="6"/>
  <c r="P105" i="6"/>
  <c r="P22" i="6"/>
  <c r="P58" i="6"/>
  <c r="Q108" i="5"/>
  <c r="P97" i="6"/>
  <c r="O75" i="6"/>
  <c r="N76" i="6"/>
  <c r="P30" i="6"/>
  <c r="M146" i="6"/>
  <c r="W142" i="6"/>
  <c r="Q195" i="5"/>
  <c r="P170" i="6"/>
  <c r="P175" i="6"/>
  <c r="P100" i="6"/>
  <c r="M12" i="6"/>
  <c r="Q75" i="5"/>
  <c r="M193" i="6"/>
  <c r="R55" i="5"/>
  <c r="R22" i="5"/>
  <c r="N67" i="6"/>
  <c r="P155" i="6"/>
  <c r="N116" i="6"/>
  <c r="L38" i="6"/>
  <c r="R143" i="5"/>
  <c r="R144" i="5"/>
  <c r="R40" i="5"/>
  <c r="R170" i="5"/>
  <c r="Q72" i="5"/>
  <c r="Q80" i="5"/>
  <c r="R92" i="5"/>
  <c r="R93" i="5"/>
  <c r="R50" i="5"/>
  <c r="Q47" i="5"/>
  <c r="H47" i="5" s="1"/>
  <c r="G47" i="5" s="1"/>
  <c r="W43" i="5"/>
  <c r="X43" i="5" s="1"/>
  <c r="AA43" i="5"/>
  <c r="Q162" i="5"/>
  <c r="O156" i="6"/>
  <c r="N48" i="6"/>
  <c r="O105" i="6"/>
  <c r="O97" i="6"/>
  <c r="P29" i="6"/>
  <c r="P98" i="6"/>
  <c r="I28" i="6"/>
  <c r="W28" i="6" s="1"/>
  <c r="X28" i="6" s="1"/>
  <c r="M74" i="6"/>
  <c r="N73" i="6"/>
  <c r="P45" i="6"/>
  <c r="M103" i="6"/>
  <c r="Q196" i="5"/>
  <c r="R51" i="5"/>
  <c r="O202" i="6"/>
  <c r="P28" i="6"/>
  <c r="R106" i="5"/>
  <c r="R66" i="5"/>
  <c r="Q64" i="5"/>
  <c r="Q176" i="5"/>
  <c r="AA46" i="5"/>
  <c r="W46" i="5"/>
  <c r="X46" i="5" s="1"/>
  <c r="N55" i="6"/>
  <c r="N139" i="6"/>
  <c r="P135" i="6"/>
  <c r="W169" i="6"/>
  <c r="AA176" i="6"/>
  <c r="N140" i="6"/>
  <c r="P167" i="6"/>
  <c r="M129" i="6"/>
  <c r="N130" i="6"/>
  <c r="M108" i="6"/>
  <c r="M89" i="6"/>
  <c r="R36" i="5"/>
  <c r="Q116" i="5"/>
  <c r="P138" i="6"/>
  <c r="P126" i="6"/>
  <c r="AA166" i="6"/>
  <c r="N88" i="6"/>
  <c r="Q167" i="5"/>
  <c r="N91" i="6"/>
  <c r="R47" i="5"/>
  <c r="M90" i="6"/>
  <c r="L24" i="6"/>
  <c r="Q155" i="5"/>
  <c r="Q105" i="5"/>
  <c r="AA144" i="6"/>
  <c r="P150" i="6"/>
  <c r="P119" i="6"/>
  <c r="Q117" i="5"/>
  <c r="Q38" i="5"/>
  <c r="H38" i="5" s="1"/>
  <c r="G38" i="5" s="1"/>
  <c r="Q170" i="5"/>
  <c r="Q93" i="5"/>
  <c r="Q78" i="5"/>
  <c r="N202" i="6"/>
  <c r="O146" i="6"/>
  <c r="M96" i="6"/>
  <c r="L28" i="6"/>
  <c r="O100" i="6"/>
  <c r="R34" i="5"/>
  <c r="Q145" i="5"/>
  <c r="R90" i="5"/>
  <c r="Q134" i="5"/>
  <c r="R96" i="5"/>
  <c r="R76" i="5"/>
  <c r="Q152" i="5"/>
  <c r="R102" i="5"/>
  <c r="Q157" i="5"/>
  <c r="O53" i="6"/>
  <c r="N128" i="6"/>
  <c r="W170" i="6"/>
  <c r="M139" i="6"/>
  <c r="O108" i="6"/>
  <c r="I19" i="6"/>
  <c r="AA19" i="6" s="1"/>
  <c r="M137" i="6"/>
  <c r="N138" i="6"/>
  <c r="P131" i="6"/>
  <c r="Q46" i="5"/>
  <c r="H46" i="5" s="1"/>
  <c r="G46" i="5" s="1"/>
  <c r="M107" i="6"/>
  <c r="M140" i="6"/>
  <c r="W182" i="6"/>
  <c r="N203" i="6"/>
  <c r="M60" i="6"/>
  <c r="Q44" i="5"/>
  <c r="H44" i="5" s="1"/>
  <c r="G44" i="5" s="1"/>
  <c r="Q21" i="5"/>
  <c r="H21" i="5" s="1"/>
  <c r="G21" i="5" s="1"/>
  <c r="Q87" i="5"/>
  <c r="R20" i="5"/>
  <c r="Q187" i="5"/>
  <c r="R28" i="5"/>
  <c r="N44" i="6"/>
  <c r="Q201" i="5"/>
  <c r="R188" i="5"/>
  <c r="Q146" i="5"/>
  <c r="R115" i="5"/>
  <c r="Q115" i="5"/>
  <c r="N137" i="6"/>
  <c r="P107" i="6"/>
  <c r="W135" i="6"/>
  <c r="P202" i="6"/>
  <c r="R80" i="5"/>
  <c r="Q86" i="5"/>
  <c r="R202" i="5"/>
  <c r="R72" i="5"/>
  <c r="O24" i="6"/>
  <c r="P158" i="6"/>
  <c r="N150" i="6"/>
  <c r="R63" i="5"/>
  <c r="R184" i="5"/>
  <c r="Q114" i="5"/>
  <c r="Q73" i="5"/>
  <c r="AA48" i="5"/>
  <c r="W48" i="5"/>
  <c r="X48" i="5" s="1"/>
  <c r="P108" i="6"/>
  <c r="W150" i="6"/>
  <c r="O55" i="6"/>
  <c r="W184" i="6"/>
  <c r="Q15" i="5"/>
  <c r="H15" i="5" s="1"/>
  <c r="G15" i="5" s="1"/>
  <c r="O137" i="6"/>
  <c r="O18" i="6"/>
  <c r="O117" i="6"/>
  <c r="Q143" i="5"/>
  <c r="Q180" i="5"/>
  <c r="O102" i="6"/>
  <c r="N107" i="6"/>
  <c r="M174" i="6"/>
  <c r="S49" i="6"/>
  <c r="AA125" i="6"/>
  <c r="N111" i="6"/>
  <c r="AA96" i="6"/>
  <c r="R176" i="5"/>
  <c r="M144" i="6"/>
  <c r="L25" i="6"/>
  <c r="AA47" i="5"/>
  <c r="W47" i="5"/>
  <c r="X47" i="5" s="1"/>
  <c r="R182" i="5"/>
  <c r="W40" i="5"/>
  <c r="X40" i="5" s="1"/>
  <c r="AA40" i="5"/>
  <c r="Q159" i="5"/>
  <c r="Q118" i="5"/>
  <c r="AA31" i="5"/>
  <c r="W31" i="5"/>
  <c r="X31" i="5" s="1"/>
  <c r="M122" i="6"/>
  <c r="O139" i="6"/>
  <c r="M151" i="6"/>
  <c r="N122" i="6"/>
  <c r="P55" i="6"/>
  <c r="W155" i="6"/>
  <c r="P139" i="6"/>
  <c r="Q29" i="5"/>
  <c r="H29" i="5" s="1"/>
  <c r="G29" i="5" s="1"/>
  <c r="N124" i="6"/>
  <c r="P137" i="6"/>
  <c r="M149" i="6"/>
  <c r="M102" i="6"/>
  <c r="N174" i="6"/>
  <c r="Q12" i="5"/>
  <c r="H12" i="5" s="1"/>
  <c r="G12" i="5" s="1"/>
  <c r="Q50" i="5"/>
  <c r="H50" i="5" s="1"/>
  <c r="G50" i="5" s="1"/>
  <c r="P87" i="6"/>
  <c r="P192" i="6"/>
  <c r="M111" i="6"/>
  <c r="R54" i="5"/>
  <c r="R128" i="5"/>
  <c r="Q193" i="5"/>
  <c r="Q144" i="5"/>
  <c r="M57" i="6"/>
  <c r="N113" i="6"/>
  <c r="M161" i="6"/>
  <c r="P193" i="6"/>
  <c r="O192" i="6"/>
  <c r="O45" i="6"/>
  <c r="W44" i="5"/>
  <c r="X44" i="5" s="1"/>
  <c r="AA44" i="5"/>
  <c r="Q140" i="5"/>
  <c r="R140" i="5"/>
  <c r="R91" i="5"/>
  <c r="Q149" i="5"/>
  <c r="R149" i="5"/>
  <c r="Q158" i="5"/>
  <c r="R158" i="5"/>
  <c r="R84" i="5"/>
  <c r="R109" i="5"/>
  <c r="Q94" i="5"/>
  <c r="R171" i="5"/>
  <c r="Q131" i="5"/>
  <c r="Q190" i="5"/>
  <c r="R135" i="5"/>
  <c r="R82" i="5"/>
  <c r="Q82" i="5"/>
  <c r="Q179" i="5"/>
  <c r="R179" i="5"/>
  <c r="R198" i="5"/>
  <c r="P53" i="6"/>
  <c r="O112" i="6"/>
  <c r="O128" i="6"/>
  <c r="N141" i="6"/>
  <c r="N151" i="6"/>
  <c r="Q40" i="5"/>
  <c r="H40" i="5" s="1"/>
  <c r="G40" i="5" s="1"/>
  <c r="M124" i="6"/>
  <c r="W204" i="6"/>
  <c r="N149" i="6"/>
  <c r="N102" i="6"/>
  <c r="AA84" i="6"/>
  <c r="O147" i="6"/>
  <c r="M148" i="6"/>
  <c r="M192" i="6"/>
  <c r="I43" i="6"/>
  <c r="AA43" i="6" s="1"/>
  <c r="N109" i="6"/>
  <c r="R100" i="5"/>
  <c r="R64" i="5"/>
  <c r="Q175" i="5"/>
  <c r="M156" i="6"/>
  <c r="P123" i="6"/>
  <c r="O131" i="6"/>
  <c r="P121" i="6"/>
  <c r="S25" i="6"/>
  <c r="I35" i="6"/>
  <c r="W35" i="6" s="1"/>
  <c r="X35" i="6" s="1"/>
  <c r="O11" i="6"/>
  <c r="AA12" i="5"/>
  <c r="W12" i="5"/>
  <c r="X12" i="5" s="1"/>
  <c r="Q125" i="5"/>
  <c r="R192" i="5"/>
  <c r="R136" i="5"/>
  <c r="Q136" i="5"/>
  <c r="R13" i="5"/>
  <c r="Q173" i="5"/>
  <c r="Q189" i="5"/>
  <c r="O138" i="6"/>
  <c r="R53" i="5"/>
  <c r="N112" i="6"/>
  <c r="I52" i="6"/>
  <c r="W52" i="6" s="1"/>
  <c r="X52" i="6" s="1"/>
  <c r="O151" i="6"/>
  <c r="O129" i="6"/>
  <c r="AA112" i="6"/>
  <c r="N89" i="6"/>
  <c r="I46" i="6"/>
  <c r="W46" i="6" s="1"/>
  <c r="X46" i="6" s="1"/>
  <c r="P102" i="6"/>
  <c r="P147" i="6"/>
  <c r="N148" i="6"/>
  <c r="I50" i="6"/>
  <c r="L29" i="6"/>
  <c r="P127" i="6"/>
  <c r="W33" i="5"/>
  <c r="X33" i="5" s="1"/>
  <c r="AA33" i="5"/>
  <c r="Q107" i="5"/>
  <c r="R162" i="5"/>
  <c r="R101" i="5"/>
  <c r="Q111" i="5"/>
  <c r="Q66" i="5"/>
  <c r="R142" i="5"/>
  <c r="R112" i="5"/>
  <c r="R83" i="5"/>
  <c r="Q23" i="5"/>
  <c r="H23" i="5" s="1"/>
  <c r="G23" i="5" s="1"/>
  <c r="R132" i="5"/>
  <c r="Q101" i="5"/>
  <c r="N80" i="6"/>
  <c r="N78" i="6"/>
  <c r="M78" i="6"/>
  <c r="N77" i="6"/>
  <c r="P79" i="6"/>
  <c r="O78" i="6"/>
  <c r="M80" i="6"/>
  <c r="O77" i="6"/>
  <c r="M77" i="6"/>
  <c r="O79" i="6"/>
  <c r="P77" i="6"/>
  <c r="N79" i="6"/>
  <c r="L106" i="6"/>
  <c r="O106" i="6"/>
  <c r="N106" i="6"/>
  <c r="P106" i="6"/>
  <c r="M106" i="6"/>
  <c r="W93" i="6"/>
  <c r="AA93" i="6"/>
  <c r="L35" i="6"/>
  <c r="W57" i="6"/>
  <c r="AA57" i="6"/>
  <c r="S44" i="6"/>
  <c r="L141" i="6"/>
  <c r="M141" i="6"/>
  <c r="P141" i="6"/>
  <c r="O141" i="6"/>
  <c r="O191" i="6"/>
  <c r="N191" i="6"/>
  <c r="N190" i="6"/>
  <c r="M191" i="6"/>
  <c r="M188" i="6"/>
  <c r="L110" i="6"/>
  <c r="P110" i="6"/>
  <c r="N110" i="6"/>
  <c r="O110" i="6"/>
  <c r="M110" i="6"/>
  <c r="N19" i="6"/>
  <c r="O20" i="6"/>
  <c r="L20" i="6"/>
  <c r="I20" i="6"/>
  <c r="P20" i="6"/>
  <c r="AA203" i="6"/>
  <c r="W203" i="6"/>
  <c r="P78" i="6"/>
  <c r="AA136" i="6"/>
  <c r="O39" i="6"/>
  <c r="O37" i="6"/>
  <c r="P39" i="6"/>
  <c r="O175" i="6"/>
  <c r="O174" i="6"/>
  <c r="N175" i="6"/>
  <c r="M175" i="6"/>
  <c r="P173" i="6"/>
  <c r="AA118" i="6"/>
  <c r="W118" i="6"/>
  <c r="O99" i="6"/>
  <c r="N199" i="6"/>
  <c r="M199" i="6"/>
  <c r="P199" i="6"/>
  <c r="O199" i="6"/>
  <c r="L99" i="6"/>
  <c r="P99" i="6"/>
  <c r="N99" i="6"/>
  <c r="S18" i="6"/>
  <c r="S35" i="6"/>
  <c r="S24" i="6"/>
  <c r="B12" i="2"/>
  <c r="P65" i="6"/>
  <c r="M66" i="6"/>
  <c r="M64" i="6"/>
  <c r="O65" i="6"/>
  <c r="P62" i="6"/>
  <c r="O62" i="6"/>
  <c r="P64" i="6"/>
  <c r="M65" i="6"/>
  <c r="N62" i="6"/>
  <c r="N63" i="6"/>
  <c r="O64" i="6"/>
  <c r="O66" i="6"/>
  <c r="P63" i="6"/>
  <c r="N65" i="6"/>
  <c r="M62" i="6"/>
  <c r="N64" i="6"/>
  <c r="N66" i="6"/>
  <c r="O63" i="6"/>
  <c r="M165" i="6"/>
  <c r="P162" i="6"/>
  <c r="P165" i="6"/>
  <c r="O165" i="6"/>
  <c r="O162" i="6"/>
  <c r="P164" i="6"/>
  <c r="O164" i="6"/>
  <c r="P163" i="6"/>
  <c r="N164" i="6"/>
  <c r="L17" i="6"/>
  <c r="I17" i="6"/>
  <c r="AA17" i="6" s="1"/>
  <c r="I8" i="6"/>
  <c r="L8" i="6"/>
  <c r="P180" i="6"/>
  <c r="O181" i="6"/>
  <c r="O180" i="6"/>
  <c r="N180" i="6"/>
  <c r="M180" i="6"/>
  <c r="P177" i="6"/>
  <c r="W202" i="6"/>
  <c r="N187" i="6"/>
  <c r="P191" i="6"/>
  <c r="M41" i="6"/>
  <c r="I41" i="6"/>
  <c r="W41" i="6" s="1"/>
  <c r="X41" i="6" s="1"/>
  <c r="P41" i="6"/>
  <c r="O41" i="6"/>
  <c r="N126" i="6"/>
  <c r="O126" i="6"/>
  <c r="M206" i="6"/>
  <c r="M202" i="6"/>
  <c r="O206" i="6"/>
  <c r="P206" i="6"/>
  <c r="O205" i="6"/>
  <c r="AA200" i="6"/>
  <c r="W200" i="6"/>
  <c r="L167" i="6"/>
  <c r="M167" i="6"/>
  <c r="W181" i="6"/>
  <c r="AA181" i="6"/>
  <c r="W106" i="6"/>
  <c r="AA106" i="6"/>
  <c r="AA58" i="6"/>
  <c r="W58" i="6"/>
  <c r="L151" i="6"/>
  <c r="P151" i="6"/>
  <c r="AA132" i="6"/>
  <c r="W132" i="6"/>
  <c r="N21" i="6"/>
  <c r="M21" i="6"/>
  <c r="P21" i="6"/>
  <c r="O21" i="6"/>
  <c r="AA103" i="6"/>
  <c r="W103" i="6"/>
  <c r="P130" i="6"/>
  <c r="P128" i="6"/>
  <c r="M128" i="6"/>
  <c r="N129" i="6"/>
  <c r="O87" i="6"/>
  <c r="W79" i="6"/>
  <c r="M163" i="6"/>
  <c r="M63" i="6"/>
  <c r="P38" i="6"/>
  <c r="N41" i="6"/>
  <c r="N39" i="6"/>
  <c r="AA196" i="6"/>
  <c r="N90" i="6"/>
  <c r="P88" i="6"/>
  <c r="P89" i="6"/>
  <c r="M88" i="6"/>
  <c r="O89" i="6"/>
  <c r="N198" i="6"/>
  <c r="N197" i="6"/>
  <c r="P198" i="6"/>
  <c r="M197" i="6"/>
  <c r="P200" i="6"/>
  <c r="O198" i="6"/>
  <c r="P201" i="6"/>
  <c r="P197" i="6"/>
  <c r="M198" i="6"/>
  <c r="M201" i="6"/>
  <c r="O197" i="6"/>
  <c r="O201" i="6"/>
  <c r="S55" i="6"/>
  <c r="L26" i="6"/>
  <c r="I26" i="6"/>
  <c r="N26" i="6"/>
  <c r="P134" i="6"/>
  <c r="O133" i="6"/>
  <c r="O134" i="6"/>
  <c r="N136" i="6"/>
  <c r="N134" i="6"/>
  <c r="M134" i="6"/>
  <c r="O83" i="6"/>
  <c r="P83" i="6"/>
  <c r="M84" i="6"/>
  <c r="O85" i="6"/>
  <c r="N83" i="6"/>
  <c r="P82" i="6"/>
  <c r="P81" i="6"/>
  <c r="N81" i="6"/>
  <c r="O81" i="6"/>
  <c r="M81" i="6"/>
  <c r="AA59" i="6"/>
  <c r="W59" i="6"/>
  <c r="P84" i="6"/>
  <c r="P129" i="6"/>
  <c r="M125" i="6"/>
  <c r="N135" i="6"/>
  <c r="N38" i="6"/>
  <c r="S19" i="6"/>
  <c r="P7" i="6"/>
  <c r="O9" i="6"/>
  <c r="O7" i="6"/>
  <c r="O10" i="6"/>
  <c r="M9" i="6"/>
  <c r="I10" i="6"/>
  <c r="AA10" i="6" s="1"/>
  <c r="N7" i="6"/>
  <c r="N10" i="6"/>
  <c r="N9" i="6"/>
  <c r="P10" i="6"/>
  <c r="M7" i="6"/>
  <c r="M10" i="6"/>
  <c r="P8" i="6"/>
  <c r="M8" i="6"/>
  <c r="N200" i="6"/>
  <c r="O200" i="6"/>
  <c r="P9" i="6"/>
  <c r="S9" i="6"/>
  <c r="N163" i="6"/>
  <c r="P122" i="6"/>
  <c r="N35" i="6"/>
  <c r="N167" i="6"/>
  <c r="P187" i="6"/>
  <c r="N8" i="6"/>
  <c r="M162" i="6"/>
  <c r="M19" i="6"/>
  <c r="N205" i="6"/>
  <c r="I11" i="6"/>
  <c r="N11" i="6"/>
  <c r="M11" i="6"/>
  <c r="P172" i="6"/>
  <c r="S10" i="6"/>
  <c r="I39" i="6"/>
  <c r="P86" i="6"/>
  <c r="M33" i="6"/>
  <c r="AA100" i="6"/>
  <c r="W100" i="6"/>
  <c r="AA146" i="6"/>
  <c r="W146" i="6"/>
  <c r="O6" i="3"/>
  <c r="M99" i="6"/>
  <c r="P11" i="6"/>
  <c r="O187" i="6"/>
  <c r="O163" i="6"/>
  <c r="O35" i="6"/>
  <c r="S30" i="6"/>
  <c r="N201" i="6"/>
  <c r="O8" i="6"/>
  <c r="M20" i="6"/>
  <c r="N162" i="6"/>
  <c r="P19" i="6"/>
  <c r="L16" i="6"/>
  <c r="I16" i="6"/>
  <c r="W16" i="6" s="1"/>
  <c r="X16" i="6" s="1"/>
  <c r="P166" i="6"/>
  <c r="M166" i="6"/>
  <c r="O166" i="6"/>
  <c r="N166" i="6"/>
  <c r="O36" i="6"/>
  <c r="N36" i="6"/>
  <c r="M36" i="6"/>
  <c r="N185" i="6"/>
  <c r="O182" i="6"/>
  <c r="M185" i="6"/>
  <c r="O186" i="6"/>
  <c r="P183" i="6"/>
  <c r="N186" i="6"/>
  <c r="O183" i="6"/>
  <c r="M184" i="6"/>
  <c r="M186" i="6"/>
  <c r="N183" i="6"/>
  <c r="P182" i="6"/>
  <c r="O184" i="6"/>
  <c r="P184" i="6"/>
  <c r="P186" i="6"/>
  <c r="M183" i="6"/>
  <c r="P124" i="6"/>
  <c r="P189" i="6"/>
  <c r="M177" i="6"/>
  <c r="P190" i="6"/>
  <c r="W35" i="5"/>
  <c r="X35" i="5" s="1"/>
  <c r="AA35" i="5"/>
  <c r="M200" i="6"/>
  <c r="S40" i="6"/>
  <c r="N18" i="6"/>
  <c r="O80" i="6"/>
  <c r="P66" i="6"/>
  <c r="S53" i="6"/>
  <c r="N20" i="6"/>
  <c r="M189" i="6"/>
  <c r="N165" i="6"/>
  <c r="M190" i="6"/>
  <c r="M164" i="6"/>
  <c r="P179" i="6"/>
  <c r="N177" i="6"/>
  <c r="AA50" i="5"/>
  <c r="W50" i="5"/>
  <c r="X50" i="5" s="1"/>
  <c r="R24" i="5"/>
  <c r="Q24" i="5"/>
  <c r="H24" i="5" s="1"/>
  <c r="G24" i="5" s="1"/>
  <c r="S26" i="6"/>
  <c r="M35" i="6"/>
  <c r="M32" i="6"/>
  <c r="L34" i="6"/>
  <c r="N32" i="6"/>
  <c r="O34" i="6"/>
  <c r="O32" i="6"/>
  <c r="N34" i="6"/>
  <c r="M34" i="6"/>
  <c r="S36" i="6"/>
  <c r="L21" i="6"/>
  <c r="L32" i="6"/>
  <c r="S41" i="6"/>
  <c r="I34" i="6"/>
  <c r="L9" i="6"/>
  <c r="N12" i="6"/>
  <c r="O122" i="6"/>
  <c r="P112" i="6"/>
  <c r="AA89" i="6"/>
  <c r="P176" i="6"/>
  <c r="O145" i="6"/>
  <c r="W70" i="6"/>
  <c r="O69" i="6"/>
  <c r="O124" i="6"/>
  <c r="O56" i="6"/>
  <c r="O50" i="6"/>
  <c r="P42" i="6"/>
  <c r="O58" i="6"/>
  <c r="P154" i="6"/>
  <c r="P117" i="6"/>
  <c r="M153" i="6"/>
  <c r="M173" i="6"/>
  <c r="S48" i="6"/>
  <c r="P178" i="6"/>
  <c r="P174" i="6"/>
  <c r="N94" i="6"/>
  <c r="P37" i="6"/>
  <c r="P85" i="6"/>
  <c r="N60" i="6"/>
  <c r="N188" i="6"/>
  <c r="O136" i="6"/>
  <c r="M115" i="6"/>
  <c r="O90" i="6"/>
  <c r="O148" i="6"/>
  <c r="M123" i="6"/>
  <c r="P152" i="6"/>
  <c r="N118" i="6"/>
  <c r="S14" i="6"/>
  <c r="O190" i="6"/>
  <c r="N146" i="6"/>
  <c r="W186" i="6"/>
  <c r="P181" i="6"/>
  <c r="N155" i="6"/>
  <c r="N170" i="6"/>
  <c r="P169" i="6"/>
  <c r="O19" i="6"/>
  <c r="M82" i="6"/>
  <c r="O16" i="6"/>
  <c r="W64" i="6"/>
  <c r="O111" i="6"/>
  <c r="O195" i="6"/>
  <c r="M205" i="6"/>
  <c r="P133" i="6"/>
  <c r="O12" i="6"/>
  <c r="O26" i="6"/>
  <c r="N132" i="6"/>
  <c r="O193" i="6"/>
  <c r="N59" i="6"/>
  <c r="R10" i="5"/>
  <c r="Q10" i="5"/>
  <c r="H10" i="5" s="1"/>
  <c r="G10" i="5" s="1"/>
  <c r="S23" i="6"/>
  <c r="S45" i="6"/>
  <c r="L23" i="6"/>
  <c r="S27" i="6"/>
  <c r="L45" i="6"/>
  <c r="S33" i="6"/>
  <c r="S47" i="6"/>
  <c r="L36" i="6"/>
  <c r="L11" i="6"/>
  <c r="M48" i="6"/>
  <c r="M15" i="6"/>
  <c r="M204" i="6"/>
  <c r="N84" i="6"/>
  <c r="P49" i="6"/>
  <c r="P61" i="6"/>
  <c r="M112" i="6"/>
  <c r="N172" i="6"/>
  <c r="M71" i="6"/>
  <c r="O114" i="6"/>
  <c r="M176" i="6"/>
  <c r="P145" i="6"/>
  <c r="P120" i="6"/>
  <c r="P142" i="6"/>
  <c r="P69" i="6"/>
  <c r="P56" i="6"/>
  <c r="M171" i="6"/>
  <c r="M42" i="6"/>
  <c r="N40" i="6"/>
  <c r="M154" i="6"/>
  <c r="M117" i="6"/>
  <c r="N153" i="6"/>
  <c r="W115" i="6"/>
  <c r="N173" i="6"/>
  <c r="M158" i="6"/>
  <c r="N17" i="6"/>
  <c r="M178" i="6"/>
  <c r="O107" i="6"/>
  <c r="O140" i="6"/>
  <c r="M28" i="6"/>
  <c r="P194" i="6"/>
  <c r="P94" i="6"/>
  <c r="O70" i="6"/>
  <c r="M37" i="6"/>
  <c r="M85" i="6"/>
  <c r="O60" i="6"/>
  <c r="O188" i="6"/>
  <c r="P136" i="6"/>
  <c r="O115" i="6"/>
  <c r="M95" i="6"/>
  <c r="N144" i="6"/>
  <c r="P148" i="6"/>
  <c r="N123" i="6"/>
  <c r="M152" i="6"/>
  <c r="P118" i="6"/>
  <c r="S52" i="6"/>
  <c r="M181" i="6"/>
  <c r="O155" i="6"/>
  <c r="O170" i="6"/>
  <c r="M127" i="6"/>
  <c r="N82" i="6"/>
  <c r="P16" i="6"/>
  <c r="W178" i="6"/>
  <c r="O54" i="6"/>
  <c r="W94" i="6"/>
  <c r="P111" i="6"/>
  <c r="P195" i="6"/>
  <c r="P205" i="6"/>
  <c r="M133" i="6"/>
  <c r="P12" i="6"/>
  <c r="O121" i="6"/>
  <c r="M132" i="6"/>
  <c r="O59" i="6"/>
  <c r="O86" i="6"/>
  <c r="AA41" i="5"/>
  <c r="W41" i="5"/>
  <c r="X41" i="5" s="1"/>
  <c r="R42" i="5"/>
  <c r="Q42" i="5"/>
  <c r="H42" i="5" s="1"/>
  <c r="G42" i="5" s="1"/>
  <c r="R56" i="5"/>
  <c r="Q53" i="5"/>
  <c r="H53" i="5" s="1"/>
  <c r="G53" i="5" s="1"/>
  <c r="L13" i="6"/>
  <c r="S11" i="6"/>
  <c r="I45" i="6"/>
  <c r="L44" i="6"/>
  <c r="L48" i="6"/>
  <c r="I27" i="6"/>
  <c r="L10" i="6"/>
  <c r="S21" i="6"/>
  <c r="N16" i="6"/>
  <c r="M59" i="6"/>
  <c r="N157" i="6"/>
  <c r="M172" i="6"/>
  <c r="O120" i="6"/>
  <c r="N53" i="6"/>
  <c r="O93" i="6"/>
  <c r="P93" i="6"/>
  <c r="N15" i="6"/>
  <c r="M51" i="6"/>
  <c r="N204" i="6"/>
  <c r="O84" i="6"/>
  <c r="M61" i="6"/>
  <c r="M68" i="6"/>
  <c r="O172" i="6"/>
  <c r="N71" i="6"/>
  <c r="N72" i="6"/>
  <c r="M47" i="6"/>
  <c r="M159" i="6"/>
  <c r="P32" i="6"/>
  <c r="M52" i="6"/>
  <c r="M120" i="6"/>
  <c r="M14" i="6"/>
  <c r="M69" i="6"/>
  <c r="M43" i="6"/>
  <c r="M56" i="6"/>
  <c r="O125" i="6"/>
  <c r="S20" i="6"/>
  <c r="N171" i="6"/>
  <c r="N42" i="6"/>
  <c r="O40" i="6"/>
  <c r="N154" i="6"/>
  <c r="N117" i="6"/>
  <c r="O153" i="6"/>
  <c r="W124" i="6"/>
  <c r="M131" i="6"/>
  <c r="L33" i="6"/>
  <c r="N158" i="6"/>
  <c r="M17" i="6"/>
  <c r="N178" i="6"/>
  <c r="O38" i="6"/>
  <c r="N28" i="6"/>
  <c r="M194" i="6"/>
  <c r="M70" i="6"/>
  <c r="N37" i="6"/>
  <c r="P60" i="6"/>
  <c r="P188" i="6"/>
  <c r="M136" i="6"/>
  <c r="P115" i="6"/>
  <c r="N95" i="6"/>
  <c r="O144" i="6"/>
  <c r="M87" i="6"/>
  <c r="O123" i="6"/>
  <c r="O118" i="6"/>
  <c r="M113" i="6"/>
  <c r="N181" i="6"/>
  <c r="M92" i="6"/>
  <c r="AA95" i="6"/>
  <c r="S38" i="6"/>
  <c r="N127" i="6"/>
  <c r="O82" i="6"/>
  <c r="M16" i="6"/>
  <c r="S15" i="6"/>
  <c r="M54" i="6"/>
  <c r="M67" i="6"/>
  <c r="O109" i="6"/>
  <c r="M100" i="6"/>
  <c r="M119" i="6"/>
  <c r="S22" i="6"/>
  <c r="N133" i="6"/>
  <c r="M121" i="6"/>
  <c r="O132" i="6"/>
  <c r="M179" i="6"/>
  <c r="M86" i="6"/>
  <c r="AA49" i="6"/>
  <c r="W26" i="5"/>
  <c r="X26" i="5" s="1"/>
  <c r="AA26" i="5"/>
  <c r="I12" i="6"/>
  <c r="S12" i="6"/>
  <c r="L22" i="6"/>
  <c r="S42" i="6"/>
  <c r="S39" i="6"/>
  <c r="O152" i="6"/>
  <c r="O49" i="6"/>
  <c r="N114" i="6"/>
  <c r="O142" i="6"/>
  <c r="M93" i="6"/>
  <c r="O15" i="6"/>
  <c r="P51" i="6"/>
  <c r="P204" i="6"/>
  <c r="S32" i="6"/>
  <c r="N61" i="6"/>
  <c r="N68" i="6"/>
  <c r="P74" i="6"/>
  <c r="S7" i="6"/>
  <c r="W180" i="6"/>
  <c r="O71" i="6"/>
  <c r="O46" i="6"/>
  <c r="AA157" i="6"/>
  <c r="O72" i="6"/>
  <c r="N47" i="6"/>
  <c r="N159" i="6"/>
  <c r="N52" i="6"/>
  <c r="M31" i="6"/>
  <c r="O22" i="6"/>
  <c r="O14" i="6"/>
  <c r="N69" i="6"/>
  <c r="P43" i="6"/>
  <c r="M143" i="6"/>
  <c r="P125" i="6"/>
  <c r="O171" i="6"/>
  <c r="O42" i="6"/>
  <c r="P27" i="6"/>
  <c r="P18" i="6"/>
  <c r="P40" i="6"/>
  <c r="O154" i="6"/>
  <c r="O149" i="6"/>
  <c r="M135" i="6"/>
  <c r="P153" i="6"/>
  <c r="N131" i="6"/>
  <c r="O30" i="6"/>
  <c r="O158" i="6"/>
  <c r="O17" i="6"/>
  <c r="O178" i="6"/>
  <c r="M38" i="6"/>
  <c r="W122" i="6"/>
  <c r="O28" i="6"/>
  <c r="N194" i="6"/>
  <c r="M203" i="6"/>
  <c r="N70" i="6"/>
  <c r="P91" i="6"/>
  <c r="M147" i="6"/>
  <c r="N24" i="6"/>
  <c r="W80" i="6"/>
  <c r="O13" i="6"/>
  <c r="O189" i="6"/>
  <c r="M196" i="6"/>
  <c r="O95" i="6"/>
  <c r="P144" i="6"/>
  <c r="N87" i="6"/>
  <c r="S29" i="6"/>
  <c r="O113" i="6"/>
  <c r="N192" i="6"/>
  <c r="N92" i="6"/>
  <c r="S50" i="6"/>
  <c r="N33" i="6"/>
  <c r="O127" i="6"/>
  <c r="M150" i="6"/>
  <c r="M44" i="6"/>
  <c r="N57" i="6"/>
  <c r="N54" i="6"/>
  <c r="P67" i="6"/>
  <c r="P109" i="6"/>
  <c r="N100" i="6"/>
  <c r="N119" i="6"/>
  <c r="AA117" i="6"/>
  <c r="N121" i="6"/>
  <c r="P132" i="6"/>
  <c r="N179" i="6"/>
  <c r="N86" i="6"/>
  <c r="Q19" i="5"/>
  <c r="H19" i="5" s="1"/>
  <c r="G19" i="5" s="1"/>
  <c r="S37" i="6"/>
  <c r="L42" i="6"/>
  <c r="I31" i="6"/>
  <c r="I29" i="6"/>
  <c r="L52" i="6"/>
  <c r="L56" i="6"/>
  <c r="M155" i="6"/>
  <c r="M53" i="6"/>
  <c r="O61" i="6"/>
  <c r="N93" i="6"/>
  <c r="P15" i="6"/>
  <c r="N51" i="6"/>
  <c r="O204" i="6"/>
  <c r="N25" i="6"/>
  <c r="N160" i="6"/>
  <c r="M55" i="6"/>
  <c r="O68" i="6"/>
  <c r="S8" i="6"/>
  <c r="P71" i="6"/>
  <c r="M46" i="6"/>
  <c r="P72" i="6"/>
  <c r="O47" i="6"/>
  <c r="O159" i="6"/>
  <c r="M187" i="6"/>
  <c r="O29" i="6"/>
  <c r="O52" i="6"/>
  <c r="N31" i="6"/>
  <c r="M22" i="6"/>
  <c r="N14" i="6"/>
  <c r="N43" i="6"/>
  <c r="N143" i="6"/>
  <c r="P171" i="6"/>
  <c r="S28" i="6"/>
  <c r="I25" i="6"/>
  <c r="W25" i="6" s="1"/>
  <c r="X25" i="6" s="1"/>
  <c r="I42" i="6"/>
  <c r="W42" i="6" s="1"/>
  <c r="X42" i="6" s="1"/>
  <c r="M27" i="6"/>
  <c r="M18" i="6"/>
  <c r="M40" i="6"/>
  <c r="P149" i="6"/>
  <c r="M23" i="6"/>
  <c r="L39" i="6"/>
  <c r="M30" i="6"/>
  <c r="P17" i="6"/>
  <c r="S34" i="6"/>
  <c r="O194" i="6"/>
  <c r="P203" i="6"/>
  <c r="P70" i="6"/>
  <c r="M91" i="6"/>
  <c r="N147" i="6"/>
  <c r="N196" i="6"/>
  <c r="P95" i="6"/>
  <c r="P54" i="6"/>
  <c r="O119" i="6"/>
  <c r="O179" i="6"/>
  <c r="W25" i="5"/>
  <c r="X25" i="5" s="1"/>
  <c r="AA25" i="5"/>
  <c r="AA52" i="5"/>
  <c r="W52" i="5"/>
  <c r="X52" i="5" s="1"/>
  <c r="S46" i="6"/>
  <c r="S13" i="6"/>
  <c r="L47" i="6"/>
  <c r="S31" i="6"/>
  <c r="L30" i="6"/>
  <c r="S43" i="6"/>
  <c r="S54" i="6"/>
  <c r="L53" i="6"/>
  <c r="I33" i="6"/>
  <c r="AA44" i="6"/>
  <c r="Y7" i="5"/>
  <c r="AA32" i="6" l="1"/>
  <c r="AA14" i="6"/>
  <c r="W48" i="6"/>
  <c r="X48" i="6" s="1"/>
  <c r="W22" i="6"/>
  <c r="X22" i="6" s="1"/>
  <c r="W7" i="6"/>
  <c r="X7" i="6" s="1"/>
  <c r="W13" i="6"/>
  <c r="X13" i="6" s="1"/>
  <c r="W18" i="6"/>
  <c r="X18" i="6" s="1"/>
  <c r="W43" i="6"/>
  <c r="X43" i="6" s="1"/>
  <c r="Y40" i="6" s="1"/>
  <c r="W9" i="6"/>
  <c r="X9" i="6" s="1"/>
  <c r="AA52" i="6"/>
  <c r="AA23" i="6"/>
  <c r="Y54" i="5"/>
  <c r="AA15" i="6"/>
  <c r="AA37" i="6"/>
  <c r="W38" i="6"/>
  <c r="X38" i="6" s="1"/>
  <c r="Y34" i="5"/>
  <c r="Q157" i="6"/>
  <c r="Y13" i="5"/>
  <c r="Y9" i="5"/>
  <c r="R104" i="6"/>
  <c r="Y35" i="5"/>
  <c r="W10" i="6"/>
  <c r="X10" i="6" s="1"/>
  <c r="Y19" i="5"/>
  <c r="Q135" i="6"/>
  <c r="Y36" i="5"/>
  <c r="Q104" i="6"/>
  <c r="AA47" i="6"/>
  <c r="W54" i="6"/>
  <c r="X54" i="6" s="1"/>
  <c r="Q120" i="6"/>
  <c r="R168" i="6"/>
  <c r="Y18" i="5"/>
  <c r="Y16" i="5"/>
  <c r="Y15" i="5"/>
  <c r="Q173" i="6"/>
  <c r="R146" i="6"/>
  <c r="Y21" i="5"/>
  <c r="R193" i="6"/>
  <c r="Y20" i="5"/>
  <c r="Q39" i="6"/>
  <c r="H39" i="6" s="1"/>
  <c r="Q94" i="6"/>
  <c r="Q162" i="6"/>
  <c r="Q202" i="6"/>
  <c r="R138" i="6"/>
  <c r="Q118" i="6"/>
  <c r="AA24" i="6"/>
  <c r="R103" i="6"/>
  <c r="Q25" i="6"/>
  <c r="H25" i="6" s="1"/>
  <c r="G25" i="6" s="1"/>
  <c r="H14" i="3" s="1"/>
  <c r="O14" i="3" s="1"/>
  <c r="R64" i="6"/>
  <c r="Y42" i="5"/>
  <c r="Q153" i="6"/>
  <c r="Q51" i="6"/>
  <c r="Q48" i="6"/>
  <c r="H48" i="6" s="1"/>
  <c r="Q109" i="6"/>
  <c r="R50" i="6"/>
  <c r="Q176" i="6"/>
  <c r="Q98" i="6"/>
  <c r="Y46" i="5"/>
  <c r="AA46" i="6"/>
  <c r="W55" i="6"/>
  <c r="X55" i="6" s="1"/>
  <c r="Y55" i="6" s="1"/>
  <c r="AA55" i="6"/>
  <c r="Q58" i="6"/>
  <c r="W30" i="6"/>
  <c r="X30" i="6" s="1"/>
  <c r="R55" i="6"/>
  <c r="Q16" i="6"/>
  <c r="H16" i="6" s="1"/>
  <c r="F52" i="3" s="1"/>
  <c r="Q45" i="6"/>
  <c r="H45" i="6" s="1"/>
  <c r="R101" i="6"/>
  <c r="R140" i="6"/>
  <c r="R160" i="6"/>
  <c r="R49" i="6"/>
  <c r="Q76" i="6"/>
  <c r="Q103" i="6"/>
  <c r="R27" i="6"/>
  <c r="Q170" i="6"/>
  <c r="Q50" i="6"/>
  <c r="H50" i="6" s="1"/>
  <c r="G50" i="6" s="1"/>
  <c r="H22" i="3" s="1"/>
  <c r="O22" i="3" s="1"/>
  <c r="R40" i="6"/>
  <c r="R24" i="6"/>
  <c r="Q149" i="6"/>
  <c r="Q55" i="6"/>
  <c r="H55" i="6" s="1"/>
  <c r="G55" i="6" s="1"/>
  <c r="H19" i="3" s="1"/>
  <c r="O19" i="3" s="1"/>
  <c r="R119" i="6"/>
  <c r="R18" i="6"/>
  <c r="Q137" i="6"/>
  <c r="Q105" i="6"/>
  <c r="Q101" i="6"/>
  <c r="Q19" i="6"/>
  <c r="H19" i="6" s="1"/>
  <c r="G19" i="6" s="1"/>
  <c r="H16" i="3" s="1"/>
  <c r="O16" i="3" s="1"/>
  <c r="Q75" i="6"/>
  <c r="Q96" i="6"/>
  <c r="Y50" i="5"/>
  <c r="Q196" i="6"/>
  <c r="R45" i="6"/>
  <c r="R58" i="6"/>
  <c r="Q200" i="6"/>
  <c r="R102" i="6"/>
  <c r="R151" i="6"/>
  <c r="Q169" i="6"/>
  <c r="R98" i="6"/>
  <c r="Q85" i="6"/>
  <c r="Q189" i="6"/>
  <c r="R185" i="6"/>
  <c r="Q166" i="6"/>
  <c r="Q79" i="6"/>
  <c r="R8" i="6"/>
  <c r="R75" i="6"/>
  <c r="AA28" i="6"/>
  <c r="R206" i="6"/>
  <c r="Q156" i="6"/>
  <c r="Q147" i="6"/>
  <c r="Q46" i="6"/>
  <c r="H46" i="6" s="1"/>
  <c r="Q64" i="6"/>
  <c r="Q71" i="6"/>
  <c r="Y26" i="5"/>
  <c r="R11" i="6"/>
  <c r="Q188" i="6"/>
  <c r="Q186" i="6"/>
  <c r="Q93" i="6"/>
  <c r="Q61" i="6"/>
  <c r="R60" i="6"/>
  <c r="Q142" i="6"/>
  <c r="R169" i="6"/>
  <c r="Q126" i="6"/>
  <c r="R63" i="6"/>
  <c r="R20" i="6"/>
  <c r="R29" i="6"/>
  <c r="Q111" i="6"/>
  <c r="Q108" i="6"/>
  <c r="Q24" i="6"/>
  <c r="H24" i="6" s="1"/>
  <c r="G24" i="6" s="1"/>
  <c r="H33" i="3" s="1"/>
  <c r="O33" i="3" s="1"/>
  <c r="AA21" i="6"/>
  <c r="Q106" i="6"/>
  <c r="R57" i="6"/>
  <c r="Q195" i="6"/>
  <c r="Q123" i="6"/>
  <c r="R37" i="6"/>
  <c r="R145" i="6"/>
  <c r="Q83" i="6"/>
  <c r="Q134" i="6"/>
  <c r="R129" i="6"/>
  <c r="R161" i="6"/>
  <c r="AA36" i="6"/>
  <c r="Q132" i="6"/>
  <c r="Q95" i="6"/>
  <c r="R39" i="6"/>
  <c r="Y27" i="5"/>
  <c r="R202" i="6"/>
  <c r="R139" i="6"/>
  <c r="R73" i="6"/>
  <c r="R116" i="6"/>
  <c r="Q12" i="6"/>
  <c r="H12" i="6" s="1"/>
  <c r="G12" i="6" s="1"/>
  <c r="H11" i="3" s="1"/>
  <c r="O11" i="3" s="1"/>
  <c r="R97" i="6"/>
  <c r="Q168" i="6"/>
  <c r="Q155" i="6"/>
  <c r="Y8" i="5"/>
  <c r="Q29" i="6"/>
  <c r="H29" i="6" s="1"/>
  <c r="J43" i="3" s="1"/>
  <c r="Y12" i="5"/>
  <c r="R143" i="6"/>
  <c r="Q107" i="6"/>
  <c r="AA42" i="6"/>
  <c r="Q60" i="6"/>
  <c r="Q146" i="6"/>
  <c r="Q161" i="6"/>
  <c r="Q74" i="6"/>
  <c r="R142" i="6"/>
  <c r="Q193" i="6"/>
  <c r="R172" i="6"/>
  <c r="Y37" i="5"/>
  <c r="R9" i="6"/>
  <c r="R156" i="6"/>
  <c r="R163" i="6"/>
  <c r="Q151" i="6"/>
  <c r="Q191" i="6"/>
  <c r="R35" i="6"/>
  <c r="R79" i="6"/>
  <c r="Y29" i="5"/>
  <c r="Q73" i="6"/>
  <c r="R112" i="6"/>
  <c r="Q124" i="6"/>
  <c r="Q117" i="6"/>
  <c r="Y45" i="5"/>
  <c r="R96" i="6"/>
  <c r="Q59" i="6"/>
  <c r="R95" i="6"/>
  <c r="R34" i="6"/>
  <c r="Q65" i="6"/>
  <c r="Q143" i="6"/>
  <c r="Q11" i="6"/>
  <c r="H11" i="6" s="1"/>
  <c r="G11" i="6" s="1"/>
  <c r="H38" i="3" s="1"/>
  <c r="O38" i="3" s="1"/>
  <c r="R23" i="6"/>
  <c r="Q42" i="6"/>
  <c r="H42" i="6" s="1"/>
  <c r="R189" i="6"/>
  <c r="Q138" i="6"/>
  <c r="Q136" i="6"/>
  <c r="Y49" i="5"/>
  <c r="Q20" i="6"/>
  <c r="H20" i="6" s="1"/>
  <c r="G20" i="6" s="1"/>
  <c r="H27" i="3" s="1"/>
  <c r="O27" i="3" s="1"/>
  <c r="Q116" i="6"/>
  <c r="AA35" i="6"/>
  <c r="R174" i="6"/>
  <c r="R78" i="6"/>
  <c r="R108" i="6"/>
  <c r="Y28" i="5"/>
  <c r="R105" i="6"/>
  <c r="Q180" i="6"/>
  <c r="Q97" i="6"/>
  <c r="R94" i="6"/>
  <c r="R21" i="6"/>
  <c r="Q102" i="6"/>
  <c r="Q139" i="6"/>
  <c r="Y11" i="5"/>
  <c r="R14" i="6"/>
  <c r="R135" i="6"/>
  <c r="Q114" i="6"/>
  <c r="Q80" i="6"/>
  <c r="Q167" i="6"/>
  <c r="R41" i="6"/>
  <c r="Y10" i="5"/>
  <c r="R137" i="6"/>
  <c r="Q49" i="6"/>
  <c r="H49" i="6" s="1"/>
  <c r="G49" i="6" s="1"/>
  <c r="H13" i="3" s="1"/>
  <c r="O13" i="3" s="1"/>
  <c r="R109" i="6"/>
  <c r="R26" i="6"/>
  <c r="R89" i="6"/>
  <c r="R76" i="6"/>
  <c r="Q43" i="6"/>
  <c r="H43" i="6" s="1"/>
  <c r="G43" i="6" s="1"/>
  <c r="H53" i="3" s="1"/>
  <c r="O53" i="3" s="1"/>
  <c r="Q57" i="6"/>
  <c r="Q40" i="6"/>
  <c r="H40" i="6" s="1"/>
  <c r="G40" i="6" s="1"/>
  <c r="H7" i="3" s="1"/>
  <c r="O7" i="3" s="1"/>
  <c r="R31" i="6"/>
  <c r="Q52" i="6"/>
  <c r="H52" i="6" s="1"/>
  <c r="G52" i="6" s="1"/>
  <c r="H31" i="3" s="1"/>
  <c r="O31" i="3" s="1"/>
  <c r="R33" i="6"/>
  <c r="R17" i="6"/>
  <c r="Q15" i="6"/>
  <c r="H15" i="6" s="1"/>
  <c r="Q22" i="6"/>
  <c r="H22" i="6" s="1"/>
  <c r="G22" i="6" s="1"/>
  <c r="H26" i="3" s="1"/>
  <c r="O26" i="3" s="1"/>
  <c r="Q179" i="6"/>
  <c r="Q144" i="6"/>
  <c r="R12" i="6"/>
  <c r="Q152" i="6"/>
  <c r="R182" i="6"/>
  <c r="Q7" i="6"/>
  <c r="H7" i="6" s="1"/>
  <c r="G7" i="6" s="1"/>
  <c r="H54" i="3" s="1"/>
  <c r="O54" i="3" s="1"/>
  <c r="Q88" i="6"/>
  <c r="R130" i="6"/>
  <c r="Q174" i="6"/>
  <c r="Q35" i="6"/>
  <c r="H35" i="6" s="1"/>
  <c r="J12" i="3" s="1"/>
  <c r="AA16" i="6"/>
  <c r="R7" i="6"/>
  <c r="Q33" i="6"/>
  <c r="H33" i="6" s="1"/>
  <c r="AA25" i="6"/>
  <c r="Y52" i="5"/>
  <c r="Q23" i="6"/>
  <c r="H23" i="6" s="1"/>
  <c r="G23" i="6" s="1"/>
  <c r="H49" i="3" s="1"/>
  <c r="O49" i="3" s="1"/>
  <c r="Q56" i="6"/>
  <c r="R149" i="6"/>
  <c r="Q87" i="6"/>
  <c r="R120" i="6"/>
  <c r="R171" i="6"/>
  <c r="Q8" i="6"/>
  <c r="H8" i="6" s="1"/>
  <c r="J34" i="3" s="1"/>
  <c r="R107" i="6"/>
  <c r="Q69" i="6"/>
  <c r="Y32" i="5"/>
  <c r="R204" i="6"/>
  <c r="R19" i="6"/>
  <c r="Q110" i="6"/>
  <c r="Q77" i="6"/>
  <c r="W19" i="6"/>
  <c r="X19" i="6" s="1"/>
  <c r="R121" i="6"/>
  <c r="Q181" i="6"/>
  <c r="Q32" i="6"/>
  <c r="H32" i="6" s="1"/>
  <c r="G32" i="6" s="1"/>
  <c r="H45" i="3" s="1"/>
  <c r="O45" i="3" s="1"/>
  <c r="Q44" i="6"/>
  <c r="H44" i="6" s="1"/>
  <c r="G44" i="6" s="1"/>
  <c r="H46" i="3" s="1"/>
  <c r="O46" i="3" s="1"/>
  <c r="Q127" i="6"/>
  <c r="Q178" i="6"/>
  <c r="Y33" i="5"/>
  <c r="Q184" i="6"/>
  <c r="Q183" i="6"/>
  <c r="Q36" i="6"/>
  <c r="H36" i="6" s="1"/>
  <c r="G36" i="6" s="1"/>
  <c r="H17" i="3" s="1"/>
  <c r="O17" i="3" s="1"/>
  <c r="R191" i="6"/>
  <c r="R162" i="6"/>
  <c r="Q89" i="6"/>
  <c r="Q128" i="6"/>
  <c r="Q41" i="6"/>
  <c r="H41" i="6" s="1"/>
  <c r="G41" i="6" s="1"/>
  <c r="H23" i="3" s="1"/>
  <c r="O23" i="3" s="1"/>
  <c r="Q171" i="6"/>
  <c r="R53" i="6"/>
  <c r="R192" i="6"/>
  <c r="Q68" i="6"/>
  <c r="R114" i="6"/>
  <c r="R16" i="6"/>
  <c r="R88" i="6"/>
  <c r="Q66" i="6"/>
  <c r="AA50" i="6"/>
  <c r="W50" i="6"/>
  <c r="X50" i="6" s="1"/>
  <c r="Y49" i="6" s="1"/>
  <c r="Y44" i="5"/>
  <c r="Y43" i="5"/>
  <c r="Y31" i="5"/>
  <c r="Q145" i="6"/>
  <c r="Q119" i="6"/>
  <c r="Q26" i="6"/>
  <c r="H26" i="6" s="1"/>
  <c r="G26" i="6" s="1"/>
  <c r="H51" i="3" s="1"/>
  <c r="O51" i="3" s="1"/>
  <c r="Y47" i="5"/>
  <c r="Q113" i="6"/>
  <c r="Q28" i="6"/>
  <c r="H28" i="6" s="1"/>
  <c r="G28" i="6" s="1"/>
  <c r="H21" i="3" s="1"/>
  <c r="O21" i="3" s="1"/>
  <c r="Q131" i="6"/>
  <c r="Q27" i="6"/>
  <c r="H27" i="6" s="1"/>
  <c r="G27" i="6" s="1"/>
  <c r="H40" i="3" s="1"/>
  <c r="O40" i="3" s="1"/>
  <c r="Q72" i="6"/>
  <c r="R111" i="6"/>
  <c r="Q122" i="6"/>
  <c r="Q185" i="6"/>
  <c r="Q199" i="6"/>
  <c r="Q194" i="6"/>
  <c r="R72" i="6"/>
  <c r="Q112" i="6"/>
  <c r="R124" i="6"/>
  <c r="R187" i="6"/>
  <c r="R83" i="6"/>
  <c r="Y30" i="5"/>
  <c r="Q31" i="6"/>
  <c r="H31" i="6" s="1"/>
  <c r="F32" i="3" s="1"/>
  <c r="Q129" i="6"/>
  <c r="Q100" i="6"/>
  <c r="R176" i="6"/>
  <c r="R133" i="6"/>
  <c r="Q201" i="6"/>
  <c r="R126" i="6"/>
  <c r="W12" i="6"/>
  <c r="X12" i="6" s="1"/>
  <c r="Y12" i="6" s="1"/>
  <c r="AA12" i="6"/>
  <c r="Q63" i="6"/>
  <c r="Q160" i="6"/>
  <c r="AA41" i="6"/>
  <c r="R22" i="6"/>
  <c r="R46" i="6"/>
  <c r="R155" i="6"/>
  <c r="R44" i="6"/>
  <c r="R113" i="6"/>
  <c r="R178" i="6"/>
  <c r="R117" i="6"/>
  <c r="R56" i="6"/>
  <c r="R159" i="6"/>
  <c r="W45" i="6"/>
  <c r="X45" i="6" s="1"/>
  <c r="Y45" i="6" s="1"/>
  <c r="AA45" i="6"/>
  <c r="R144" i="6"/>
  <c r="R71" i="6"/>
  <c r="R15" i="6"/>
  <c r="Q148" i="6"/>
  <c r="Q154" i="6"/>
  <c r="AA34" i="6"/>
  <c r="W34" i="6"/>
  <c r="X34" i="6" s="1"/>
  <c r="R190" i="6"/>
  <c r="Q190" i="6"/>
  <c r="R186" i="6"/>
  <c r="R148" i="6"/>
  <c r="Q182" i="6"/>
  <c r="R84" i="6"/>
  <c r="Q84" i="6"/>
  <c r="Q198" i="6"/>
  <c r="R66" i="6"/>
  <c r="R99" i="6"/>
  <c r="R164" i="6"/>
  <c r="Q164" i="6"/>
  <c r="R59" i="6"/>
  <c r="R85" i="6"/>
  <c r="W17" i="6"/>
  <c r="X17" i="6" s="1"/>
  <c r="R150" i="6"/>
  <c r="Q150" i="6"/>
  <c r="R38" i="6"/>
  <c r="Q38" i="6"/>
  <c r="H38" i="6" s="1"/>
  <c r="Q17" i="6"/>
  <c r="H17" i="6" s="1"/>
  <c r="F36" i="3" s="1"/>
  <c r="R154" i="6"/>
  <c r="R43" i="6"/>
  <c r="R47" i="6"/>
  <c r="R51" i="6"/>
  <c r="R70" i="6"/>
  <c r="R158" i="6"/>
  <c r="R48" i="6"/>
  <c r="R132" i="6"/>
  <c r="R122" i="6"/>
  <c r="R177" i="6"/>
  <c r="Q177" i="6"/>
  <c r="Q81" i="6"/>
  <c r="R81" i="6"/>
  <c r="Q165" i="6"/>
  <c r="R165" i="6"/>
  <c r="W20" i="6"/>
  <c r="X20" i="6" s="1"/>
  <c r="Y20" i="6" s="1"/>
  <c r="AA20" i="6"/>
  <c r="Q141" i="6"/>
  <c r="R77" i="6"/>
  <c r="R195" i="6"/>
  <c r="Y38" i="5"/>
  <c r="Q14" i="6"/>
  <c r="H14" i="6" s="1"/>
  <c r="F35" i="3" s="1"/>
  <c r="Q34" i="6"/>
  <c r="H34" i="6" s="1"/>
  <c r="J8" i="3" s="1"/>
  <c r="Q204" i="6"/>
  <c r="Y22" i="5"/>
  <c r="Q37" i="6"/>
  <c r="H37" i="6" s="1"/>
  <c r="G37" i="6" s="1"/>
  <c r="H50" i="3" s="1"/>
  <c r="O50" i="3" s="1"/>
  <c r="Y21" i="6"/>
  <c r="Q172" i="6"/>
  <c r="Q163" i="6"/>
  <c r="R87" i="6"/>
  <c r="R147" i="6"/>
  <c r="Y25" i="5"/>
  <c r="R69" i="6"/>
  <c r="R13" i="6"/>
  <c r="Q13" i="6"/>
  <c r="H13" i="6" s="1"/>
  <c r="R181" i="6"/>
  <c r="Y24" i="5"/>
  <c r="R115" i="6"/>
  <c r="Q115" i="6"/>
  <c r="R42" i="6"/>
  <c r="R25" i="6"/>
  <c r="Q9" i="6"/>
  <c r="H9" i="6" s="1"/>
  <c r="F28" i="3" s="1"/>
  <c r="W26" i="6"/>
  <c r="X26" i="6" s="1"/>
  <c r="Y22" i="6" s="1"/>
  <c r="AA26" i="6"/>
  <c r="R167" i="6"/>
  <c r="Q206" i="6"/>
  <c r="Q99" i="6"/>
  <c r="R157" i="6"/>
  <c r="R188" i="6"/>
  <c r="R141" i="6"/>
  <c r="Q192" i="6"/>
  <c r="Y40" i="5"/>
  <c r="Y39" i="5"/>
  <c r="Q121" i="6"/>
  <c r="Y48" i="5"/>
  <c r="R30" i="6"/>
  <c r="Q30" i="6"/>
  <c r="H30" i="6" s="1"/>
  <c r="R91" i="6"/>
  <c r="Q91" i="6"/>
  <c r="R74" i="6"/>
  <c r="R100" i="6"/>
  <c r="R127" i="6"/>
  <c r="Q82" i="6"/>
  <c r="R166" i="6"/>
  <c r="Q140" i="6"/>
  <c r="R10" i="6"/>
  <c r="Q10" i="6"/>
  <c r="H10" i="6" s="1"/>
  <c r="R134" i="6"/>
  <c r="R198" i="6"/>
  <c r="Q159" i="6"/>
  <c r="Y23" i="5"/>
  <c r="R65" i="6"/>
  <c r="R106" i="6"/>
  <c r="R80" i="6"/>
  <c r="AA33" i="6"/>
  <c r="W33" i="6"/>
  <c r="X33" i="6" s="1"/>
  <c r="Q18" i="6"/>
  <c r="H18" i="6" s="1"/>
  <c r="G18" i="6" s="1"/>
  <c r="H44" i="3" s="1"/>
  <c r="O44" i="3" s="1"/>
  <c r="Q133" i="6"/>
  <c r="Q187" i="6"/>
  <c r="W29" i="6"/>
  <c r="X29" i="6" s="1"/>
  <c r="AA29" i="6"/>
  <c r="Q70" i="6"/>
  <c r="R86" i="6"/>
  <c r="Q86" i="6"/>
  <c r="R131" i="6"/>
  <c r="R118" i="6"/>
  <c r="R28" i="6"/>
  <c r="R32" i="6"/>
  <c r="R184" i="6"/>
  <c r="Q158" i="6"/>
  <c r="R125" i="6"/>
  <c r="Q125" i="6"/>
  <c r="R200" i="6"/>
  <c r="W8" i="6"/>
  <c r="X8" i="6" s="1"/>
  <c r="AA8" i="6"/>
  <c r="R199" i="6"/>
  <c r="Q130" i="6"/>
  <c r="Y41" i="5"/>
  <c r="Q78" i="6"/>
  <c r="Q47" i="6"/>
  <c r="H47" i="6" s="1"/>
  <c r="W31" i="6"/>
  <c r="X31" i="6" s="1"/>
  <c r="AA31" i="6"/>
  <c r="R196" i="6"/>
  <c r="Q203" i="6"/>
  <c r="R203" i="6"/>
  <c r="R93" i="6"/>
  <c r="R179" i="6"/>
  <c r="R67" i="6"/>
  <c r="Q67" i="6"/>
  <c r="R194" i="6"/>
  <c r="R68" i="6"/>
  <c r="Q53" i="6"/>
  <c r="H53" i="6" s="1"/>
  <c r="F10" i="3" s="1"/>
  <c r="AA27" i="6"/>
  <c r="W27" i="6"/>
  <c r="X27" i="6" s="1"/>
  <c r="R152" i="6"/>
  <c r="R36" i="6"/>
  <c r="R173" i="6"/>
  <c r="R183" i="6"/>
  <c r="AA39" i="6"/>
  <c r="W39" i="6"/>
  <c r="X39" i="6" s="1"/>
  <c r="Y35" i="6" s="1"/>
  <c r="AA11" i="6"/>
  <c r="W11" i="6"/>
  <c r="X11" i="6" s="1"/>
  <c r="R136" i="6"/>
  <c r="R201" i="6"/>
  <c r="R197" i="6"/>
  <c r="Q197" i="6"/>
  <c r="R90" i="6"/>
  <c r="Q90" i="6"/>
  <c r="Q21" i="6"/>
  <c r="H21" i="6" s="1"/>
  <c r="Q62" i="6"/>
  <c r="R62" i="6"/>
  <c r="R175" i="6"/>
  <c r="Q175" i="6"/>
  <c r="R110" i="6"/>
  <c r="Q54" i="6"/>
  <c r="H54" i="6" s="1"/>
  <c r="R54" i="6"/>
  <c r="R92" i="6"/>
  <c r="Q92" i="6"/>
  <c r="R52" i="6"/>
  <c r="R61" i="6"/>
  <c r="R82" i="6"/>
  <c r="R123" i="6"/>
  <c r="Q205" i="6"/>
  <c r="R170" i="6"/>
  <c r="R153" i="6"/>
  <c r="R205" i="6"/>
  <c r="R128" i="6"/>
  <c r="R180" i="6"/>
  <c r="J14" i="3"/>
  <c r="Y34" i="6" l="1"/>
  <c r="Y14" i="6"/>
  <c r="Y52" i="6"/>
  <c r="Y53" i="6"/>
  <c r="G35" i="6"/>
  <c r="H12" i="3" s="1"/>
  <c r="O12" i="3" s="1"/>
  <c r="F14" i="3"/>
  <c r="J38" i="3"/>
  <c r="F38" i="3"/>
  <c r="Y13" i="6"/>
  <c r="G16" i="6"/>
  <c r="H52" i="3" s="1"/>
  <c r="O52" i="3" s="1"/>
  <c r="G8" i="6"/>
  <c r="H34" i="3" s="1"/>
  <c r="O34" i="3" s="1"/>
  <c r="J52" i="3"/>
  <c r="J50" i="3"/>
  <c r="F40" i="3"/>
  <c r="G39" i="6"/>
  <c r="H18" i="3" s="1"/>
  <c r="O18" i="3" s="1"/>
  <c r="J18" i="3"/>
  <c r="F18" i="3"/>
  <c r="J31" i="3"/>
  <c r="F31" i="3"/>
  <c r="J19" i="3"/>
  <c r="F19" i="3"/>
  <c r="F50" i="3"/>
  <c r="F39" i="3"/>
  <c r="J39" i="3"/>
  <c r="G48" i="6"/>
  <c r="H39" i="3" s="1"/>
  <c r="O39" i="3" s="1"/>
  <c r="Y32" i="6"/>
  <c r="Y44" i="6"/>
  <c r="Y43" i="6"/>
  <c r="F49" i="3"/>
  <c r="J49" i="3"/>
  <c r="F22" i="3"/>
  <c r="J22" i="3"/>
  <c r="J40" i="3"/>
  <c r="J33" i="3"/>
  <c r="F7" i="3"/>
  <c r="Y39" i="6"/>
  <c r="F12" i="3"/>
  <c r="F33" i="3"/>
  <c r="J7" i="3"/>
  <c r="J23" i="3"/>
  <c r="F23" i="3"/>
  <c r="Y24" i="6"/>
  <c r="J35" i="3"/>
  <c r="G14" i="6"/>
  <c r="H35" i="3" s="1"/>
  <c r="O35" i="3" s="1"/>
  <c r="Y26" i="6"/>
  <c r="J44" i="3"/>
  <c r="F17" i="3"/>
  <c r="J17" i="3"/>
  <c r="G45" i="6"/>
  <c r="H37" i="3" s="1"/>
  <c r="O37" i="3" s="1"/>
  <c r="J37" i="3"/>
  <c r="F37" i="3"/>
  <c r="F26" i="3"/>
  <c r="Y46" i="6"/>
  <c r="J26" i="3"/>
  <c r="J53" i="3"/>
  <c r="Y19" i="6"/>
  <c r="Y36" i="6"/>
  <c r="Y54" i="6"/>
  <c r="F46" i="3"/>
  <c r="Y11" i="6"/>
  <c r="J13" i="3"/>
  <c r="F13" i="3"/>
  <c r="Y15" i="6"/>
  <c r="Y9" i="6"/>
  <c r="Y25" i="6"/>
  <c r="F27" i="3"/>
  <c r="Y7" i="6"/>
  <c r="J27" i="3"/>
  <c r="F11" i="3"/>
  <c r="Y18" i="6"/>
  <c r="F44" i="3"/>
  <c r="G34" i="6"/>
  <c r="H8" i="3" s="1"/>
  <c r="O8" i="3" s="1"/>
  <c r="Y27" i="6"/>
  <c r="J11" i="3"/>
  <c r="Y29" i="6"/>
  <c r="Y38" i="6"/>
  <c r="Y37" i="6"/>
  <c r="F34" i="3"/>
  <c r="J42" i="3"/>
  <c r="G15" i="6"/>
  <c r="H42" i="3" s="1"/>
  <c r="O42" i="3" s="1"/>
  <c r="F42" i="3"/>
  <c r="J46" i="3"/>
  <c r="J16" i="3"/>
  <c r="G42" i="6"/>
  <c r="H15" i="3" s="1"/>
  <c r="O15" i="3" s="1"/>
  <c r="F15" i="3"/>
  <c r="Y17" i="6"/>
  <c r="J54" i="3"/>
  <c r="F16" i="3"/>
  <c r="F54" i="3"/>
  <c r="Y33" i="6"/>
  <c r="F51" i="3"/>
  <c r="J45" i="3"/>
  <c r="Y30" i="6"/>
  <c r="Y16" i="6"/>
  <c r="F43" i="3"/>
  <c r="J51" i="3"/>
  <c r="F45" i="3"/>
  <c r="Y28" i="6"/>
  <c r="Y48" i="6"/>
  <c r="F53" i="3"/>
  <c r="F8" i="3"/>
  <c r="J15" i="3"/>
  <c r="G29" i="6"/>
  <c r="H43" i="3" s="1"/>
  <c r="O43" i="3" s="1"/>
  <c r="G33" i="6"/>
  <c r="H41" i="3" s="1"/>
  <c r="O41" i="3" s="1"/>
  <c r="F41" i="3"/>
  <c r="J41" i="3"/>
  <c r="Y50" i="6"/>
  <c r="G31" i="6"/>
  <c r="H32" i="3" s="1"/>
  <c r="O32" i="3" s="1"/>
  <c r="J32" i="3"/>
  <c r="Y23" i="6"/>
  <c r="J21" i="3"/>
  <c r="F21" i="3"/>
  <c r="Y47" i="6"/>
  <c r="G38" i="6"/>
  <c r="H29" i="3" s="1"/>
  <c r="O29" i="3" s="1"/>
  <c r="F29" i="3"/>
  <c r="J29" i="3"/>
  <c r="G46" i="6"/>
  <c r="H24" i="3" s="1"/>
  <c r="O24" i="3" s="1"/>
  <c r="F24" i="3"/>
  <c r="J24" i="3"/>
  <c r="G9" i="6"/>
  <c r="H28" i="3" s="1"/>
  <c r="O28" i="3" s="1"/>
  <c r="J28" i="3"/>
  <c r="Y42" i="6"/>
  <c r="G30" i="6"/>
  <c r="H47" i="3" s="1"/>
  <c r="O47" i="3" s="1"/>
  <c r="F47" i="3"/>
  <c r="J47" i="3"/>
  <c r="Y31" i="6"/>
  <c r="Y41" i="6"/>
  <c r="G47" i="6"/>
  <c r="H20" i="3" s="1"/>
  <c r="O20" i="3" s="1"/>
  <c r="J20" i="3"/>
  <c r="F20" i="3"/>
  <c r="G54" i="6"/>
  <c r="H25" i="3" s="1"/>
  <c r="O25" i="3" s="1"/>
  <c r="F25" i="3"/>
  <c r="J25" i="3"/>
  <c r="G13" i="6"/>
  <c r="H30" i="3" s="1"/>
  <c r="O30" i="3" s="1"/>
  <c r="J30" i="3"/>
  <c r="F30" i="3"/>
  <c r="Y10" i="6"/>
  <c r="G21" i="6"/>
  <c r="H9" i="3" s="1"/>
  <c r="O9" i="3" s="1"/>
  <c r="F9" i="3"/>
  <c r="J9" i="3"/>
  <c r="G10" i="6"/>
  <c r="H48" i="3" s="1"/>
  <c r="O48" i="3" s="1"/>
  <c r="J48" i="3"/>
  <c r="F48" i="3"/>
  <c r="G53" i="6"/>
  <c r="H10" i="3" s="1"/>
  <c r="O10" i="3" s="1"/>
  <c r="J10" i="3"/>
  <c r="Y8" i="6"/>
  <c r="G17" i="6"/>
  <c r="H36" i="3" s="1"/>
  <c r="O36" i="3" s="1"/>
  <c r="J36" i="3"/>
  <c r="P6" i="3" l="1"/>
  <c r="P51" i="3" s="1"/>
  <c r="P41" i="3" l="1"/>
  <c r="Q41" i="3" s="1"/>
  <c r="P49" i="3"/>
  <c r="Q49" i="3" s="1"/>
  <c r="P35" i="3"/>
  <c r="Q35" i="3" s="1"/>
  <c r="P18" i="3"/>
  <c r="Q18" i="3" s="1"/>
  <c r="P54" i="3"/>
  <c r="Q54" i="3" s="1"/>
  <c r="P47" i="3"/>
  <c r="Q47" i="3" s="1"/>
  <c r="P9" i="3"/>
  <c r="Q9" i="3" s="1"/>
  <c r="P16" i="3"/>
  <c r="Q16" i="3" s="1"/>
  <c r="P14" i="3"/>
  <c r="Q14" i="3" s="1"/>
  <c r="P31" i="3"/>
  <c r="Q31" i="3" s="1"/>
  <c r="P30" i="3"/>
  <c r="Q30" i="3" s="1"/>
  <c r="P10" i="3"/>
  <c r="Q10" i="3" s="1"/>
  <c r="P52" i="3"/>
  <c r="P36" i="3"/>
  <c r="Q36" i="3" s="1"/>
  <c r="P12" i="3"/>
  <c r="P40" i="3"/>
  <c r="P29" i="3"/>
  <c r="Q29" i="3" s="1"/>
  <c r="P34" i="3"/>
  <c r="Q34" i="3" s="1"/>
  <c r="P25" i="3"/>
  <c r="Q25" i="3" s="1"/>
  <c r="P37" i="3"/>
  <c r="Q37" i="3" s="1"/>
  <c r="P20" i="3"/>
  <c r="Q20" i="3" s="1"/>
  <c r="P28" i="3"/>
  <c r="P11" i="3"/>
  <c r="P33" i="3"/>
  <c r="P15" i="3"/>
  <c r="Q15" i="3" s="1"/>
  <c r="P42" i="3"/>
  <c r="Q42" i="3" s="1"/>
  <c r="P45" i="3"/>
  <c r="P26" i="3"/>
  <c r="Q26" i="3" s="1"/>
  <c r="P43" i="3"/>
  <c r="Q43" i="3" s="1"/>
  <c r="P44" i="3"/>
  <c r="P32" i="3"/>
  <c r="Q32" i="3" s="1"/>
  <c r="P7" i="3"/>
  <c r="Q7" i="3" s="1"/>
  <c r="P19" i="3"/>
  <c r="Q19" i="3" s="1"/>
  <c r="P50" i="3"/>
  <c r="Q50" i="3" s="1"/>
  <c r="P23" i="3"/>
  <c r="Q23" i="3" s="1"/>
  <c r="P17" i="3"/>
  <c r="Q17" i="3" s="1"/>
  <c r="P8" i="3"/>
  <c r="Q8" i="3" s="1"/>
  <c r="P53" i="3"/>
  <c r="P38" i="3"/>
  <c r="Q38" i="3" s="1"/>
  <c r="P39" i="3"/>
  <c r="Q39" i="3" s="1"/>
  <c r="P48" i="3"/>
  <c r="Q48" i="3" s="1"/>
  <c r="P22" i="3"/>
  <c r="Q22" i="3" s="1"/>
  <c r="P13" i="3"/>
  <c r="Q13" i="3" s="1"/>
  <c r="P27" i="3"/>
  <c r="Q27" i="3" s="1"/>
  <c r="P24" i="3"/>
  <c r="Q24" i="3" s="1"/>
  <c r="P46" i="3"/>
  <c r="Q46" i="3" s="1"/>
  <c r="P21" i="3"/>
  <c r="Q21" i="3" s="1"/>
  <c r="Q51" i="3"/>
  <c r="K34" i="3" l="1"/>
  <c r="L34" i="3" s="1"/>
  <c r="K16" i="3"/>
  <c r="L16" i="3" s="1"/>
  <c r="K35" i="3"/>
  <c r="L35" i="3" s="1"/>
  <c r="K13" i="3"/>
  <c r="L13" i="3" s="1"/>
  <c r="K19" i="3"/>
  <c r="L19" i="3" s="1"/>
  <c r="K22" i="3"/>
  <c r="L22" i="3" s="1"/>
  <c r="K37" i="3"/>
  <c r="L37" i="3" s="1"/>
  <c r="K29" i="3"/>
  <c r="L29" i="3" s="1"/>
  <c r="K33" i="3"/>
  <c r="Q33" i="3"/>
  <c r="K38" i="3"/>
  <c r="L38" i="3" s="1"/>
  <c r="K46" i="3"/>
  <c r="L46" i="3" s="1"/>
  <c r="K15" i="3"/>
  <c r="L15" i="3" s="1"/>
  <c r="K32" i="3"/>
  <c r="L32" i="3" s="1"/>
  <c r="K25" i="3"/>
  <c r="L25" i="3" s="1"/>
  <c r="Q11" i="3"/>
  <c r="K40" i="3"/>
  <c r="L40" i="3" s="1"/>
  <c r="Q40" i="3"/>
  <c r="K48" i="3"/>
  <c r="L48" i="3" s="1"/>
  <c r="Q53" i="3"/>
  <c r="K53" i="3"/>
  <c r="L53" i="3" s="1"/>
  <c r="K23" i="3"/>
  <c r="L23" i="3" s="1"/>
  <c r="K20" i="3"/>
  <c r="K26" i="3"/>
  <c r="L26" i="3" s="1"/>
  <c r="K50" i="3"/>
  <c r="L50" i="3" s="1"/>
  <c r="K43" i="3"/>
  <c r="K18" i="3"/>
  <c r="L18" i="3" s="1"/>
  <c r="Q44" i="3"/>
  <c r="K44" i="3"/>
  <c r="L44" i="3" s="1"/>
  <c r="Q28" i="3"/>
  <c r="K28" i="3"/>
  <c r="L28" i="3" s="1"/>
  <c r="K12" i="3"/>
  <c r="L12" i="3" s="1"/>
  <c r="Q12" i="3"/>
  <c r="K54" i="3"/>
  <c r="L54" i="3" s="1"/>
  <c r="K21" i="3"/>
  <c r="L21" i="3" s="1"/>
  <c r="K10" i="3"/>
  <c r="L10" i="3" s="1"/>
  <c r="K11" i="3"/>
  <c r="L11" i="3" s="1"/>
  <c r="K42" i="3"/>
  <c r="L42" i="3" s="1"/>
  <c r="K36" i="3"/>
  <c r="L36" i="3" s="1"/>
  <c r="K17" i="3"/>
  <c r="L17" i="3" s="1"/>
  <c r="K24" i="3"/>
  <c r="L24" i="3" s="1"/>
  <c r="K30" i="3"/>
  <c r="K52" i="3"/>
  <c r="L52" i="3" s="1"/>
  <c r="Q52" i="3"/>
  <c r="K47" i="3"/>
  <c r="K8" i="3"/>
  <c r="L8" i="3" s="1"/>
  <c r="K41" i="3"/>
  <c r="L41" i="3" s="1"/>
  <c r="K51" i="3"/>
  <c r="L51" i="3" s="1"/>
  <c r="K7" i="3"/>
  <c r="L7" i="3" s="1"/>
  <c r="K39" i="3"/>
  <c r="L39" i="3" s="1"/>
  <c r="K27" i="3"/>
  <c r="L27" i="3" s="1"/>
  <c r="Q45" i="3"/>
  <c r="K45" i="3"/>
  <c r="L45" i="3" s="1"/>
  <c r="K49" i="3"/>
  <c r="L49" i="3" s="1"/>
  <c r="K14" i="3"/>
  <c r="L14" i="3" s="1"/>
  <c r="K9" i="3"/>
  <c r="L9" i="3" s="1"/>
  <c r="K31" i="3"/>
  <c r="L31" i="3" s="1"/>
  <c r="R40" i="3" l="1"/>
  <c r="N40" i="3" s="1"/>
  <c r="R31" i="3"/>
  <c r="N31" i="3" s="1"/>
  <c r="R10" i="3"/>
  <c r="N10" i="3" s="1"/>
  <c r="R30" i="3"/>
  <c r="N30" i="3" s="1"/>
  <c r="R28" i="3"/>
  <c r="R42" i="3"/>
  <c r="N42" i="3" s="1"/>
  <c r="R27" i="3"/>
  <c r="N27" i="3" s="1"/>
  <c r="R50" i="3"/>
  <c r="N50" i="3" s="1"/>
  <c r="L43" i="3"/>
  <c r="R7" i="3"/>
  <c r="N7" i="3" s="1"/>
  <c r="R37" i="3"/>
  <c r="N37" i="3" s="1"/>
  <c r="R38" i="3"/>
  <c r="N38" i="3" s="1"/>
  <c r="R24" i="3"/>
  <c r="N24" i="3" s="1"/>
  <c r="R13" i="3"/>
  <c r="N13" i="3" s="1"/>
  <c r="R22" i="3"/>
  <c r="N22" i="3" s="1"/>
  <c r="R54" i="3"/>
  <c r="N54" i="3" s="1"/>
  <c r="R45" i="3"/>
  <c r="N45" i="3" s="1"/>
  <c r="R44" i="3"/>
  <c r="N44" i="3" s="1"/>
  <c r="R20" i="3"/>
  <c r="N20" i="3" s="1"/>
  <c r="R8" i="3"/>
  <c r="N8" i="3" s="1"/>
  <c r="R33" i="3"/>
  <c r="N33" i="3" s="1"/>
  <c r="R32" i="3"/>
  <c r="N32" i="3" s="1"/>
  <c r="R17" i="3"/>
  <c r="N17" i="3" s="1"/>
  <c r="R18" i="3"/>
  <c r="N18" i="3" s="1"/>
  <c r="R35" i="3"/>
  <c r="N35" i="3" s="1"/>
  <c r="R49" i="3"/>
  <c r="N49" i="3" s="1"/>
  <c r="L20" i="3"/>
  <c r="R25" i="3"/>
  <c r="N25" i="3" s="1"/>
  <c r="R43" i="3"/>
  <c r="N43" i="3" s="1"/>
  <c r="R14" i="3"/>
  <c r="N14" i="3" s="1"/>
  <c r="R15" i="3"/>
  <c r="N15" i="3" s="1"/>
  <c r="L33" i="3"/>
  <c r="R34" i="3"/>
  <c r="R9" i="3"/>
  <c r="R48" i="3"/>
  <c r="N48" i="3" s="1"/>
  <c r="R23" i="3"/>
  <c r="N23" i="3" s="1"/>
  <c r="R16" i="3"/>
  <c r="N16" i="3" s="1"/>
  <c r="R39" i="3"/>
  <c r="N39" i="3" s="1"/>
  <c r="R29" i="3"/>
  <c r="N29" i="3" s="1"/>
  <c r="R51" i="3"/>
  <c r="N51" i="3" s="1"/>
  <c r="R19" i="3"/>
  <c r="N19" i="3" s="1"/>
  <c r="R46" i="3"/>
  <c r="N46" i="3" s="1"/>
  <c r="R52" i="3"/>
  <c r="N52" i="3" s="1"/>
  <c r="L47" i="3"/>
  <c r="L30" i="3"/>
  <c r="R11" i="3"/>
  <c r="N11" i="3" s="1"/>
  <c r="R26" i="3"/>
  <c r="N26" i="3" s="1"/>
  <c r="R36" i="3"/>
  <c r="N36" i="3" s="1"/>
  <c r="R12" i="3"/>
  <c r="N12" i="3" s="1"/>
  <c r="R53" i="3"/>
  <c r="N53" i="3" s="1"/>
  <c r="R47" i="3"/>
  <c r="N47" i="3" s="1"/>
  <c r="R41" i="3"/>
  <c r="N41" i="3" s="1"/>
  <c r="R21" i="3"/>
  <c r="N21" i="3" s="1"/>
  <c r="N28" i="3"/>
  <c r="S50" i="3" l="1"/>
  <c r="S40" i="3"/>
  <c r="S11" i="3"/>
  <c r="S37" i="3"/>
  <c r="S49" i="3"/>
  <c r="S47" i="3"/>
  <c r="S24" i="3"/>
  <c r="S39" i="3"/>
  <c r="S53" i="3"/>
  <c r="S26" i="3"/>
  <c r="S32" i="3"/>
  <c r="S31" i="3"/>
  <c r="S54" i="3"/>
  <c r="S28" i="3"/>
  <c r="S44" i="3"/>
  <c r="S45" i="3"/>
  <c r="S16" i="3"/>
  <c r="S25" i="3"/>
  <c r="S13" i="3"/>
  <c r="S21" i="3"/>
  <c r="S10" i="3"/>
  <c r="S52" i="3"/>
  <c r="S19" i="3"/>
  <c r="S17" i="3"/>
  <c r="S15" i="3"/>
  <c r="S38" i="3"/>
  <c r="S8" i="3"/>
  <c r="S20" i="3"/>
  <c r="S18" i="3"/>
  <c r="S27" i="3"/>
  <c r="S48" i="3"/>
  <c r="S30" i="3"/>
  <c r="S42" i="3"/>
  <c r="S23" i="3"/>
  <c r="S51" i="3"/>
  <c r="S7" i="3"/>
  <c r="S33" i="3"/>
  <c r="S22" i="3"/>
  <c r="S29" i="3"/>
  <c r="S41" i="3"/>
  <c r="S12" i="3"/>
  <c r="S43" i="3"/>
  <c r="S14" i="3"/>
  <c r="S35" i="3"/>
  <c r="S9" i="3"/>
  <c r="N9" i="3"/>
  <c r="S46" i="3"/>
  <c r="S34" i="3"/>
  <c r="N34" i="3"/>
  <c r="S36" i="3"/>
  <c r="A7" i="8" l="1"/>
  <c r="B7" i="8" s="1"/>
  <c r="A6" i="8"/>
  <c r="C6" i="8" s="1"/>
  <c r="A8" i="8"/>
  <c r="A9" i="8"/>
  <c r="C9" i="8" s="1"/>
  <c r="A10" i="8"/>
  <c r="C7" i="8" l="1"/>
  <c r="T14" i="8"/>
  <c r="B6" i="8"/>
  <c r="T17" i="8"/>
  <c r="T18" i="8"/>
  <c r="B9" i="8"/>
  <c r="T15" i="8"/>
  <c r="T16" i="8"/>
  <c r="B10" i="8"/>
  <c r="C10" i="8"/>
  <c r="C8" i="8"/>
  <c r="B8" i="8"/>
  <c r="V17" i="8" l="1"/>
  <c r="Y17" i="8" s="1"/>
  <c r="J17" i="8" s="1"/>
  <c r="Z17" i="8" s="1"/>
  <c r="V14" i="8"/>
  <c r="Y14" i="8" s="1"/>
  <c r="J14" i="8" s="1"/>
  <c r="U190" i="3" s="1"/>
  <c r="V15" i="8"/>
  <c r="Y15" i="8" s="1"/>
  <c r="J15" i="8" s="1"/>
  <c r="Z15" i="8" s="1"/>
  <c r="V16" i="8"/>
  <c r="Y16" i="8" s="1"/>
  <c r="J16" i="8" s="1"/>
  <c r="Z16" i="8" s="1"/>
  <c r="V18" i="8"/>
  <c r="Y18" i="8" s="1"/>
  <c r="J18" i="8" s="1"/>
  <c r="Z18" i="8" s="1"/>
  <c r="U19" i="3" l="1"/>
  <c r="AA19" i="3" s="1"/>
  <c r="AB19" i="3" s="1"/>
  <c r="U157" i="3"/>
  <c r="V157" i="3" s="1"/>
  <c r="U126" i="3"/>
  <c r="AA126" i="3" s="1"/>
  <c r="U91" i="3"/>
  <c r="Z91" i="3" s="1"/>
  <c r="B4" i="4"/>
  <c r="A5" i="4" s="1"/>
  <c r="U153" i="3"/>
  <c r="V153" i="3" s="1"/>
  <c r="U31" i="3"/>
  <c r="AA31" i="3" s="1"/>
  <c r="AB31" i="3" s="1"/>
  <c r="U170" i="3"/>
  <c r="V170" i="3" s="1"/>
  <c r="U25" i="3"/>
  <c r="Z25" i="3" s="1"/>
  <c r="U161" i="3"/>
  <c r="AA161" i="3" s="1"/>
  <c r="U23" i="3"/>
  <c r="V23" i="3" s="1"/>
  <c r="U128" i="3"/>
  <c r="AA128" i="3" s="1"/>
  <c r="U172" i="3"/>
  <c r="Z172" i="3" s="1"/>
  <c r="U90" i="3"/>
  <c r="AA90" i="3" s="1"/>
  <c r="U148" i="3"/>
  <c r="AA148" i="3" s="1"/>
  <c r="U202" i="3"/>
  <c r="V202" i="3" s="1"/>
  <c r="U162" i="3"/>
  <c r="AA162" i="3" s="1"/>
  <c r="U175" i="3"/>
  <c r="V175" i="3" s="1"/>
  <c r="U9" i="3"/>
  <c r="Z9" i="3" s="1"/>
  <c r="U200" i="3"/>
  <c r="AA200" i="3" s="1"/>
  <c r="U89" i="3"/>
  <c r="V89" i="3" s="1"/>
  <c r="U76" i="3"/>
  <c r="AA76" i="3" s="1"/>
  <c r="U192" i="3"/>
  <c r="V192" i="3" s="1"/>
  <c r="U38" i="3"/>
  <c r="V38" i="3" s="1"/>
  <c r="U141" i="3"/>
  <c r="U150" i="3"/>
  <c r="Z150" i="3" s="1"/>
  <c r="U122" i="3"/>
  <c r="V122" i="3" s="1"/>
  <c r="U140" i="3"/>
  <c r="Z140" i="3" s="1"/>
  <c r="U59" i="3"/>
  <c r="AA59" i="3" s="1"/>
  <c r="U99" i="3"/>
  <c r="V99" i="3" s="1"/>
  <c r="U48" i="3"/>
  <c r="AA48" i="3" s="1"/>
  <c r="AB48" i="3" s="1"/>
  <c r="U177" i="3"/>
  <c r="Z177" i="3" s="1"/>
  <c r="U119" i="3"/>
  <c r="Z119" i="3" s="1"/>
  <c r="U176" i="3"/>
  <c r="AA176" i="3" s="1"/>
  <c r="U69" i="3"/>
  <c r="Z69" i="3" s="1"/>
  <c r="U60" i="3"/>
  <c r="AA60" i="3" s="1"/>
  <c r="U169" i="3"/>
  <c r="AA169" i="3" s="1"/>
  <c r="U10" i="3"/>
  <c r="Z10" i="3" s="1"/>
  <c r="U103" i="3"/>
  <c r="Z103" i="3" s="1"/>
  <c r="U55" i="3"/>
  <c r="V55" i="3" s="1"/>
  <c r="U191" i="3"/>
  <c r="Z191" i="3" s="1"/>
  <c r="U105" i="3"/>
  <c r="AA105" i="3" s="1"/>
  <c r="U100" i="3"/>
  <c r="Z100" i="3" s="1"/>
  <c r="U144" i="3"/>
  <c r="AA144" i="3" s="1"/>
  <c r="U93" i="3"/>
  <c r="Z93" i="3" s="1"/>
  <c r="U62" i="3"/>
  <c r="Z62" i="3" s="1"/>
  <c r="U120" i="3"/>
  <c r="AA120" i="3" s="1"/>
  <c r="U165" i="3"/>
  <c r="V165" i="3" s="1"/>
  <c r="U156" i="3"/>
  <c r="V156" i="3" s="1"/>
  <c r="U111" i="3"/>
  <c r="V111" i="3" s="1"/>
  <c r="U74" i="3"/>
  <c r="AA74" i="3" s="1"/>
  <c r="U46" i="3"/>
  <c r="AA46" i="3" s="1"/>
  <c r="AB46" i="3" s="1"/>
  <c r="U51" i="3"/>
  <c r="AA51" i="3" s="1"/>
  <c r="AB51" i="3" s="1"/>
  <c r="U183" i="3"/>
  <c r="V183" i="3" s="1"/>
  <c r="U158" i="3"/>
  <c r="AA158" i="3" s="1"/>
  <c r="U123" i="3"/>
  <c r="AA123" i="3" s="1"/>
  <c r="U12" i="3"/>
  <c r="Z12" i="3" s="1"/>
  <c r="U127" i="3"/>
  <c r="Z127" i="3" s="1"/>
  <c r="U197" i="3"/>
  <c r="V197" i="3" s="1"/>
  <c r="U77" i="3"/>
  <c r="V77" i="3" s="1"/>
  <c r="U49" i="3"/>
  <c r="V49" i="3" s="1"/>
  <c r="U142" i="3"/>
  <c r="Z142" i="3" s="1"/>
  <c r="U115" i="3"/>
  <c r="AA115" i="3" s="1"/>
  <c r="U65" i="3"/>
  <c r="V65" i="3" s="1"/>
  <c r="U86" i="3"/>
  <c r="AA86" i="3" s="1"/>
  <c r="U32" i="3"/>
  <c r="Z32" i="3" s="1"/>
  <c r="U26" i="3"/>
  <c r="Z26" i="3" s="1"/>
  <c r="U98" i="3"/>
  <c r="V98" i="3" s="1"/>
  <c r="U102" i="3"/>
  <c r="AA102" i="3" s="1"/>
  <c r="U15" i="3"/>
  <c r="Z15" i="3" s="1"/>
  <c r="U135" i="3"/>
  <c r="V126" i="3"/>
  <c r="Z14" i="8"/>
  <c r="U186" i="3"/>
  <c r="U40" i="3"/>
  <c r="V40" i="3" s="1"/>
  <c r="U75" i="3"/>
  <c r="AA157" i="3"/>
  <c r="U171" i="3"/>
  <c r="V171" i="3" s="1"/>
  <c r="U16" i="3"/>
  <c r="AA16" i="3" s="1"/>
  <c r="AB16" i="3" s="1"/>
  <c r="U83" i="3"/>
  <c r="U154" i="3"/>
  <c r="U198" i="3"/>
  <c r="U87" i="3"/>
  <c r="U184" i="3"/>
  <c r="V184" i="3" s="1"/>
  <c r="U22" i="3"/>
  <c r="V22" i="3" s="1"/>
  <c r="U155" i="3"/>
  <c r="Z155" i="3" s="1"/>
  <c r="U37" i="3"/>
  <c r="V37" i="3" s="1"/>
  <c r="U79" i="3"/>
  <c r="Z79" i="3" s="1"/>
  <c r="U28" i="3"/>
  <c r="AA28" i="3" s="1"/>
  <c r="AB28" i="3" s="1"/>
  <c r="U95" i="3"/>
  <c r="Z95" i="3" s="1"/>
  <c r="U166" i="3"/>
  <c r="V166" i="3" s="1"/>
  <c r="U108" i="3"/>
  <c r="AA108" i="3" s="1"/>
  <c r="U152" i="3"/>
  <c r="AA152" i="3" s="1"/>
  <c r="U67" i="3"/>
  <c r="V67" i="3" s="1"/>
  <c r="U138" i="3"/>
  <c r="V138" i="3" s="1"/>
  <c r="U182" i="3"/>
  <c r="V182" i="3" s="1"/>
  <c r="U39" i="3"/>
  <c r="V39" i="3" s="1"/>
  <c r="U17" i="3"/>
  <c r="Z17" i="3" s="1"/>
  <c r="U54" i="3"/>
  <c r="AA54" i="3" s="1"/>
  <c r="AB54" i="3" s="1"/>
  <c r="U8" i="3"/>
  <c r="V8" i="3" s="1"/>
  <c r="U139" i="3"/>
  <c r="V139" i="3" s="1"/>
  <c r="Z126" i="3"/>
  <c r="U80" i="3"/>
  <c r="AA80" i="3" s="1"/>
  <c r="U147" i="3"/>
  <c r="V147" i="3" s="1"/>
  <c r="U29" i="3"/>
  <c r="V29" i="3" s="1"/>
  <c r="U47" i="3"/>
  <c r="Z47" i="3" s="1"/>
  <c r="AA47" i="3" s="1"/>
  <c r="AB47" i="3" s="1"/>
  <c r="U151" i="3"/>
  <c r="Z151" i="3" s="1"/>
  <c r="U97" i="3"/>
  <c r="V97" i="3" s="1"/>
  <c r="U84" i="3"/>
  <c r="AA84" i="3" s="1"/>
  <c r="U34" i="3"/>
  <c r="AA34" i="3" s="1"/>
  <c r="AB34" i="3" s="1"/>
  <c r="U101" i="3"/>
  <c r="Z101" i="3" s="1"/>
  <c r="U194" i="3"/>
  <c r="V194" i="3" s="1"/>
  <c r="U92" i="3"/>
  <c r="AA92" i="3" s="1"/>
  <c r="U159" i="3"/>
  <c r="Z159" i="3" s="1"/>
  <c r="U41" i="3"/>
  <c r="V41" i="3" s="1"/>
  <c r="U118" i="3"/>
  <c r="AA118" i="3" s="1"/>
  <c r="U64" i="3"/>
  <c r="V64" i="3" s="1"/>
  <c r="U131" i="3"/>
  <c r="V131" i="3" s="1"/>
  <c r="U13" i="3"/>
  <c r="V13" i="3" s="1"/>
  <c r="U143" i="3"/>
  <c r="V143" i="3" s="1"/>
  <c r="U167" i="3"/>
  <c r="Z167" i="3" s="1"/>
  <c r="U81" i="3"/>
  <c r="Z81" i="3" s="1"/>
  <c r="U68" i="3"/>
  <c r="V68" i="3" s="1"/>
  <c r="U72" i="3"/>
  <c r="V72" i="3" s="1"/>
  <c r="U18" i="3"/>
  <c r="U112" i="3"/>
  <c r="V112" i="3" s="1"/>
  <c r="U196" i="3"/>
  <c r="V196" i="3" s="1"/>
  <c r="U61" i="3"/>
  <c r="V61" i="3" s="1"/>
  <c r="U189" i="3"/>
  <c r="AA189" i="3" s="1"/>
  <c r="U185" i="3"/>
  <c r="V185" i="3" s="1"/>
  <c r="U129" i="3"/>
  <c r="AA129" i="3" s="1"/>
  <c r="U24" i="3"/>
  <c r="V24" i="3" s="1"/>
  <c r="U66" i="3"/>
  <c r="U133" i="3"/>
  <c r="V133" i="3" s="1"/>
  <c r="U116" i="3"/>
  <c r="AA116" i="3" s="1"/>
  <c r="U124" i="3"/>
  <c r="V124" i="3" s="1"/>
  <c r="U199" i="3"/>
  <c r="Z199" i="3" s="1"/>
  <c r="U73" i="3"/>
  <c r="Z73" i="3" s="1"/>
  <c r="U57" i="3"/>
  <c r="V57" i="3" s="1"/>
  <c r="U96" i="3"/>
  <c r="AA96" i="3" s="1"/>
  <c r="U163" i="3"/>
  <c r="V163" i="3" s="1"/>
  <c r="U45" i="3"/>
  <c r="Z45" i="3" s="1"/>
  <c r="U195" i="3"/>
  <c r="Z195" i="3" s="1"/>
  <c r="U14" i="3"/>
  <c r="V14" i="3" s="1"/>
  <c r="U113" i="3"/>
  <c r="Z113" i="3" s="1"/>
  <c r="U132" i="3"/>
  <c r="V132" i="3" s="1"/>
  <c r="U104" i="3"/>
  <c r="AA104" i="3" s="1"/>
  <c r="U50" i="3"/>
  <c r="Z50" i="3" s="1"/>
  <c r="U145" i="3"/>
  <c r="Z145" i="3" s="1"/>
  <c r="U7" i="3"/>
  <c r="Z7" i="3" s="1"/>
  <c r="U136" i="3"/>
  <c r="V136" i="3" s="1"/>
  <c r="U146" i="3"/>
  <c r="Z157" i="3"/>
  <c r="U179" i="3"/>
  <c r="V179" i="3" s="1"/>
  <c r="U58" i="3"/>
  <c r="V58" i="3" s="1"/>
  <c r="U125" i="3"/>
  <c r="V125" i="3" s="1"/>
  <c r="U121" i="3"/>
  <c r="AA121" i="3" s="1"/>
  <c r="U94" i="3"/>
  <c r="U201" i="3"/>
  <c r="U27" i="3"/>
  <c r="V27" i="3" s="1"/>
  <c r="U130" i="3"/>
  <c r="U174" i="3"/>
  <c r="U88" i="3"/>
  <c r="AA88" i="3" s="1"/>
  <c r="U193" i="3"/>
  <c r="U70" i="3"/>
  <c r="Z70" i="3" s="1"/>
  <c r="U137" i="3"/>
  <c r="U52" i="3"/>
  <c r="U160" i="3"/>
  <c r="U42" i="3"/>
  <c r="U109" i="3"/>
  <c r="U36" i="3"/>
  <c r="U110" i="3"/>
  <c r="U180" i="3"/>
  <c r="U71" i="3"/>
  <c r="U168" i="3"/>
  <c r="U188" i="3"/>
  <c r="U63" i="3"/>
  <c r="U134" i="3"/>
  <c r="Z134" i="3" s="1"/>
  <c r="U178" i="3"/>
  <c r="U56" i="3"/>
  <c r="U35" i="3"/>
  <c r="U106" i="3"/>
  <c r="U173" i="3"/>
  <c r="U164" i="3"/>
  <c r="U181" i="3"/>
  <c r="U44" i="3"/>
  <c r="U78" i="3"/>
  <c r="U107" i="3"/>
  <c r="U30" i="3"/>
  <c r="V30" i="3" s="1"/>
  <c r="Z111" i="3"/>
  <c r="U53" i="3"/>
  <c r="V53" i="3" s="1"/>
  <c r="V25" i="3"/>
  <c r="U85" i="3"/>
  <c r="Z144" i="3"/>
  <c r="U117" i="3"/>
  <c r="V117" i="3" s="1"/>
  <c r="U21" i="3"/>
  <c r="V21" i="3" s="1"/>
  <c r="V105" i="3"/>
  <c r="U82" i="3"/>
  <c r="U149" i="3"/>
  <c r="V128" i="3"/>
  <c r="U11" i="3"/>
  <c r="U114" i="3"/>
  <c r="U187" i="3"/>
  <c r="Z190" i="3"/>
  <c r="V190" i="3"/>
  <c r="AA190" i="3"/>
  <c r="AA77" i="3"/>
  <c r="AA32" i="3"/>
  <c r="AB32" i="3" s="1"/>
  <c r="AA127" i="3"/>
  <c r="AA156" i="3"/>
  <c r="Z23" i="3"/>
  <c r="V127" i="3"/>
  <c r="V161" i="3"/>
  <c r="V176" i="3"/>
  <c r="Z128" i="3"/>
  <c r="AA9" i="3"/>
  <c r="AB9" i="3" s="1"/>
  <c r="AA69" i="3"/>
  <c r="Z161" i="3"/>
  <c r="Z176" i="3"/>
  <c r="V9" i="3"/>
  <c r="V69" i="3"/>
  <c r="AA111" i="3"/>
  <c r="Z105" i="3"/>
  <c r="Z60" i="3"/>
  <c r="U20" i="3"/>
  <c r="U43" i="3"/>
  <c r="U33" i="3"/>
  <c r="V60" i="3" l="1"/>
  <c r="V76" i="3"/>
  <c r="AA153" i="3"/>
  <c r="AA25" i="3"/>
  <c r="AB25" i="3" s="1"/>
  <c r="AA15" i="3"/>
  <c r="AB15" i="3" s="1"/>
  <c r="V32" i="3"/>
  <c r="AA91" i="3"/>
  <c r="V144" i="3"/>
  <c r="V19" i="3"/>
  <c r="V91" i="3"/>
  <c r="AA171" i="3"/>
  <c r="Z171" i="3"/>
  <c r="V54" i="3"/>
  <c r="Z163" i="3"/>
  <c r="V26" i="3"/>
  <c r="AA119" i="3"/>
  <c r="AA26" i="3"/>
  <c r="AB26" i="3" s="1"/>
  <c r="AA122" i="3"/>
  <c r="V86" i="3"/>
  <c r="Z156" i="3"/>
  <c r="Z86" i="3"/>
  <c r="Z122" i="3"/>
  <c r="Z46" i="3"/>
  <c r="V46" i="3"/>
  <c r="Z98" i="3"/>
  <c r="V103" i="3"/>
  <c r="Z77" i="3"/>
  <c r="AA98" i="3"/>
  <c r="V200" i="3"/>
  <c r="Z200" i="3"/>
  <c r="Z30" i="3"/>
  <c r="AA30" i="3" s="1"/>
  <c r="AB30" i="3" s="1"/>
  <c r="Z54" i="3"/>
  <c r="AA172" i="3"/>
  <c r="AA49" i="3"/>
  <c r="AB49" i="3" s="1"/>
  <c r="AA112" i="3"/>
  <c r="Z74" i="3"/>
  <c r="Z38" i="3"/>
  <c r="AA65" i="3"/>
  <c r="AA89" i="3"/>
  <c r="AA93" i="3"/>
  <c r="V119" i="3"/>
  <c r="V172" i="3"/>
  <c r="V74" i="3"/>
  <c r="Z19" i="3"/>
  <c r="V100" i="3"/>
  <c r="Z89" i="3"/>
  <c r="Z162" i="3"/>
  <c r="A3" i="4"/>
  <c r="V48" i="3"/>
  <c r="AA95" i="3"/>
  <c r="Z153" i="3"/>
  <c r="Z68" i="3"/>
  <c r="AA99" i="3"/>
  <c r="AA14" i="3"/>
  <c r="AB14" i="3" s="1"/>
  <c r="Z129" i="3"/>
  <c r="Z41" i="3"/>
  <c r="V93" i="3"/>
  <c r="Z49" i="3"/>
  <c r="Z76" i="3"/>
  <c r="V162" i="3"/>
  <c r="V169" i="3"/>
  <c r="Z102" i="3"/>
  <c r="Z148" i="3"/>
  <c r="Z147" i="3"/>
  <c r="Z170" i="3"/>
  <c r="AA177" i="3"/>
  <c r="AA147" i="3"/>
  <c r="Z121" i="3"/>
  <c r="AA197" i="3"/>
  <c r="AA170" i="3"/>
  <c r="V177" i="3"/>
  <c r="AA165" i="3"/>
  <c r="Z189" i="3"/>
  <c r="Z192" i="3"/>
  <c r="Z55" i="3"/>
  <c r="Z202" i="3"/>
  <c r="AA55" i="3"/>
  <c r="V92" i="3"/>
  <c r="AA143" i="3"/>
  <c r="Z165" i="3"/>
  <c r="V115" i="3"/>
  <c r="Z65" i="3"/>
  <c r="AA38" i="3"/>
  <c r="AB38" i="3" s="1"/>
  <c r="AA199" i="3"/>
  <c r="V113" i="3"/>
  <c r="Z115" i="3"/>
  <c r="Z143" i="3"/>
  <c r="AA29" i="3"/>
  <c r="AB29" i="3" s="1"/>
  <c r="Z194" i="3"/>
  <c r="V120" i="3"/>
  <c r="AA192" i="3"/>
  <c r="Z92" i="3"/>
  <c r="AA103" i="3"/>
  <c r="Z14" i="3"/>
  <c r="V95" i="3"/>
  <c r="V191" i="3"/>
  <c r="AA167" i="3"/>
  <c r="V167" i="3"/>
  <c r="V189" i="3"/>
  <c r="V31" i="3"/>
  <c r="AA202" i="3"/>
  <c r="Z139" i="3"/>
  <c r="V62" i="3"/>
  <c r="AA62" i="3"/>
  <c r="AA142" i="3"/>
  <c r="V104" i="3"/>
  <c r="AA151" i="3"/>
  <c r="Z31" i="3"/>
  <c r="Z120" i="3"/>
  <c r="AA175" i="3"/>
  <c r="AA41" i="3"/>
  <c r="AB41" i="3" s="1"/>
  <c r="Z90" i="3"/>
  <c r="V142" i="3"/>
  <c r="V15" i="3"/>
  <c r="AA139" i="3"/>
  <c r="V10" i="3"/>
  <c r="Z104" i="3"/>
  <c r="Z175" i="3"/>
  <c r="AA68" i="3"/>
  <c r="V129" i="3"/>
  <c r="Z99" i="3"/>
  <c r="V151" i="3"/>
  <c r="AA10" i="3"/>
  <c r="AB10" i="3" s="1"/>
  <c r="Z48" i="3"/>
  <c r="V12" i="3"/>
  <c r="V199" i="3"/>
  <c r="V102" i="3"/>
  <c r="V90" i="3"/>
  <c r="AA23" i="3"/>
  <c r="AB23" i="3" s="1"/>
  <c r="Z169" i="3"/>
  <c r="Z123" i="3"/>
  <c r="V123" i="3"/>
  <c r="V158" i="3"/>
  <c r="Z158" i="3"/>
  <c r="AA183" i="3"/>
  <c r="Z183" i="3"/>
  <c r="Z51" i="3"/>
  <c r="V51" i="3"/>
  <c r="Z59" i="3"/>
  <c r="V59" i="3"/>
  <c r="Z29" i="3"/>
  <c r="Z197" i="3"/>
  <c r="AA191" i="3"/>
  <c r="V148" i="3"/>
  <c r="AA12" i="3"/>
  <c r="AB12" i="3" s="1"/>
  <c r="AA100" i="3"/>
  <c r="V140" i="3"/>
  <c r="AA140" i="3"/>
  <c r="V150" i="3"/>
  <c r="AA150" i="3"/>
  <c r="AA141" i="3"/>
  <c r="V141" i="3"/>
  <c r="Z141" i="3"/>
  <c r="Z116" i="3"/>
  <c r="Z182" i="3"/>
  <c r="AA131" i="3"/>
  <c r="AA13" i="3"/>
  <c r="AB13" i="3" s="1"/>
  <c r="Z58" i="3"/>
  <c r="Z196" i="3"/>
  <c r="AA196" i="3"/>
  <c r="Z13" i="3"/>
  <c r="AA182" i="3"/>
  <c r="Z80" i="3"/>
  <c r="AA135" i="3"/>
  <c r="Z135" i="3"/>
  <c r="V135" i="3"/>
  <c r="Z125" i="3"/>
  <c r="AA194" i="3"/>
  <c r="Z124" i="3"/>
  <c r="V80" i="3"/>
  <c r="V159" i="3"/>
  <c r="V121" i="3"/>
  <c r="AA132" i="3"/>
  <c r="Z84" i="3"/>
  <c r="AA45" i="3"/>
  <c r="AB45" i="3" s="1"/>
  <c r="AA79" i="3"/>
  <c r="AA64" i="3"/>
  <c r="V84" i="3"/>
  <c r="AA133" i="3"/>
  <c r="Z133" i="3"/>
  <c r="V79" i="3"/>
  <c r="V34" i="3"/>
  <c r="Z64" i="3"/>
  <c r="V45" i="3"/>
  <c r="Z96" i="3"/>
  <c r="Z88" i="3"/>
  <c r="AA179" i="3"/>
  <c r="Z34" i="3"/>
  <c r="Z131" i="3"/>
  <c r="AA58" i="3"/>
  <c r="Z179" i="3"/>
  <c r="Z112" i="3"/>
  <c r="V88" i="3"/>
  <c r="AA50" i="3"/>
  <c r="AB50" i="3" s="1"/>
  <c r="AA97" i="3"/>
  <c r="Z97" i="3"/>
  <c r="Z40" i="3"/>
  <c r="V50" i="3"/>
  <c r="AA186" i="3"/>
  <c r="Z186" i="3"/>
  <c r="V186" i="3"/>
  <c r="Z72" i="3"/>
  <c r="AA117" i="3"/>
  <c r="AA67" i="3"/>
  <c r="AA72" i="3"/>
  <c r="V118" i="3"/>
  <c r="Z67" i="3"/>
  <c r="Z75" i="3"/>
  <c r="V75" i="3"/>
  <c r="AA75" i="3"/>
  <c r="Z118" i="3"/>
  <c r="AA40" i="3"/>
  <c r="AB40" i="3" s="1"/>
  <c r="AA173" i="3"/>
  <c r="Z173" i="3"/>
  <c r="V173" i="3"/>
  <c r="AA159" i="3"/>
  <c r="AA8" i="3"/>
  <c r="AB8" i="3" s="1"/>
  <c r="AA125" i="3"/>
  <c r="AA101" i="3"/>
  <c r="V47" i="3"/>
  <c r="AA124" i="3"/>
  <c r="V116" i="3"/>
  <c r="AA163" i="3"/>
  <c r="AA113" i="3"/>
  <c r="Z39" i="3"/>
  <c r="AA164" i="3"/>
  <c r="Z164" i="3"/>
  <c r="V164" i="3"/>
  <c r="V188" i="3"/>
  <c r="Z188" i="3"/>
  <c r="AA188" i="3"/>
  <c r="AA160" i="3"/>
  <c r="Z160" i="3"/>
  <c r="V160" i="3"/>
  <c r="AA27" i="3"/>
  <c r="AB27" i="3" s="1"/>
  <c r="Z27" i="3"/>
  <c r="AA57" i="3"/>
  <c r="Z57" i="3"/>
  <c r="V152" i="3"/>
  <c r="Z152" i="3"/>
  <c r="AA22" i="3"/>
  <c r="AB22" i="3" s="1"/>
  <c r="Z22" i="3"/>
  <c r="AA201" i="3"/>
  <c r="V201" i="3"/>
  <c r="AA185" i="3"/>
  <c r="Z184" i="3"/>
  <c r="AA106" i="3"/>
  <c r="Z106" i="3"/>
  <c r="V106" i="3"/>
  <c r="Z71" i="3"/>
  <c r="AA71" i="3"/>
  <c r="V71" i="3"/>
  <c r="AA137" i="3"/>
  <c r="Z137" i="3"/>
  <c r="V137" i="3"/>
  <c r="V94" i="3"/>
  <c r="AA94" i="3"/>
  <c r="Z94" i="3"/>
  <c r="AA166" i="3"/>
  <c r="Z166" i="3"/>
  <c r="AA87" i="3"/>
  <c r="V87" i="3"/>
  <c r="Z87" i="3"/>
  <c r="Z52" i="3"/>
  <c r="V52" i="3"/>
  <c r="AA52" i="3"/>
  <c r="AB52" i="3" s="1"/>
  <c r="AA73" i="3"/>
  <c r="V73" i="3"/>
  <c r="Z132" i="3"/>
  <c r="AA81" i="3"/>
  <c r="V81" i="3"/>
  <c r="Z201" i="3"/>
  <c r="Z35" i="3"/>
  <c r="AA35" i="3"/>
  <c r="AB35" i="3" s="1"/>
  <c r="V35" i="3"/>
  <c r="V180" i="3"/>
  <c r="Z180" i="3"/>
  <c r="AA180" i="3"/>
  <c r="AA70" i="3"/>
  <c r="V70" i="3"/>
  <c r="Z146" i="3"/>
  <c r="AA146" i="3"/>
  <c r="V146" i="3"/>
  <c r="Z61" i="3"/>
  <c r="AA61" i="3"/>
  <c r="V17" i="3"/>
  <c r="AA17" i="3"/>
  <c r="AB17" i="3" s="1"/>
  <c r="Z198" i="3"/>
  <c r="V198" i="3"/>
  <c r="AA198" i="3"/>
  <c r="AA107" i="3"/>
  <c r="V107" i="3"/>
  <c r="Z107" i="3"/>
  <c r="Z110" i="3"/>
  <c r="AA110" i="3"/>
  <c r="V110" i="3"/>
  <c r="Z193" i="3"/>
  <c r="AA193" i="3"/>
  <c r="V193" i="3"/>
  <c r="Z136" i="3"/>
  <c r="AA136" i="3"/>
  <c r="AA195" i="3"/>
  <c r="V195" i="3"/>
  <c r="Z28" i="3"/>
  <c r="V28" i="3"/>
  <c r="V154" i="3"/>
  <c r="AA154" i="3"/>
  <c r="Z154" i="3"/>
  <c r="AA184" i="3"/>
  <c r="V56" i="3"/>
  <c r="Z56" i="3"/>
  <c r="AA56" i="3"/>
  <c r="V101" i="3"/>
  <c r="V96" i="3"/>
  <c r="AA39" i="3"/>
  <c r="AB39" i="3" s="1"/>
  <c r="V108" i="3"/>
  <c r="AA78" i="3"/>
  <c r="Z78" i="3"/>
  <c r="V78" i="3"/>
  <c r="V178" i="3"/>
  <c r="Z178" i="3"/>
  <c r="AA178" i="3"/>
  <c r="AA36" i="3"/>
  <c r="AB36" i="3" s="1"/>
  <c r="Z36" i="3"/>
  <c r="V36" i="3"/>
  <c r="AA7" i="3"/>
  <c r="AB7" i="3" s="1"/>
  <c r="V7" i="3"/>
  <c r="V83" i="3"/>
  <c r="Z83" i="3"/>
  <c r="AA83" i="3"/>
  <c r="Z168" i="3"/>
  <c r="V168" i="3"/>
  <c r="AA168" i="3"/>
  <c r="Z185" i="3"/>
  <c r="Z108" i="3"/>
  <c r="AA44" i="3"/>
  <c r="AB44" i="3" s="1"/>
  <c r="Z44" i="3"/>
  <c r="V44" i="3"/>
  <c r="AA134" i="3"/>
  <c r="V134" i="3"/>
  <c r="Z109" i="3"/>
  <c r="V109" i="3"/>
  <c r="AA109" i="3"/>
  <c r="AA174" i="3"/>
  <c r="V174" i="3"/>
  <c r="Z174" i="3"/>
  <c r="AA145" i="3"/>
  <c r="V145" i="3"/>
  <c r="AA66" i="3"/>
  <c r="Z66" i="3"/>
  <c r="V66" i="3"/>
  <c r="AA18" i="3"/>
  <c r="AB18" i="3" s="1"/>
  <c r="Z18" i="3"/>
  <c r="V18" i="3"/>
  <c r="Z138" i="3"/>
  <c r="AA138" i="3"/>
  <c r="AA37" i="3"/>
  <c r="AB37" i="3" s="1"/>
  <c r="Z37" i="3"/>
  <c r="Z16" i="3"/>
  <c r="V16" i="3"/>
  <c r="Z117" i="3"/>
  <c r="Z8" i="3"/>
  <c r="V181" i="3"/>
  <c r="AA181" i="3"/>
  <c r="Z181" i="3"/>
  <c r="AA63" i="3"/>
  <c r="Z63" i="3"/>
  <c r="V63" i="3"/>
  <c r="V42" i="3"/>
  <c r="AA42" i="3"/>
  <c r="AB42" i="3" s="1"/>
  <c r="Z42" i="3"/>
  <c r="V130" i="3"/>
  <c r="AA130" i="3"/>
  <c r="Z130" i="3"/>
  <c r="AA24" i="3"/>
  <c r="AB24" i="3" s="1"/>
  <c r="Z24" i="3"/>
  <c r="V155" i="3"/>
  <c r="AA155" i="3"/>
  <c r="Z53" i="3"/>
  <c r="AA53" i="3"/>
  <c r="AB53" i="3" s="1"/>
  <c r="Z85" i="3"/>
  <c r="V85" i="3"/>
  <c r="AA85" i="3"/>
  <c r="Z21" i="3"/>
  <c r="V187" i="3"/>
  <c r="AA187" i="3"/>
  <c r="Z187" i="3"/>
  <c r="V149" i="3"/>
  <c r="AA149" i="3"/>
  <c r="Z149" i="3"/>
  <c r="AA21" i="3"/>
  <c r="AB21" i="3" s="1"/>
  <c r="AA114" i="3"/>
  <c r="Z114" i="3"/>
  <c r="V114" i="3"/>
  <c r="V82" i="3"/>
  <c r="AA82" i="3"/>
  <c r="Z82" i="3"/>
  <c r="AA11" i="3"/>
  <c r="AB11" i="3" s="1"/>
  <c r="Z11" i="3"/>
  <c r="V11" i="3"/>
  <c r="Z43" i="3"/>
  <c r="AA43" i="3" s="1"/>
  <c r="AB43" i="3" s="1"/>
  <c r="V43" i="3"/>
  <c r="Z33" i="3"/>
  <c r="AA33" i="3" s="1"/>
  <c r="AB33" i="3" s="1"/>
  <c r="V33" i="3"/>
  <c r="Z20" i="3"/>
  <c r="AA20" i="3" s="1"/>
  <c r="AB20" i="3" s="1"/>
  <c r="V20" i="3"/>
  <c r="V6" i="3" l="1"/>
  <c r="W38" i="3" s="1"/>
  <c r="W16" i="3" l="1"/>
  <c r="W7" i="3"/>
  <c r="W24" i="3"/>
  <c r="W13" i="3"/>
  <c r="W29" i="3"/>
  <c r="W36" i="3"/>
  <c r="W51" i="3"/>
  <c r="W45" i="3"/>
  <c r="W34" i="3"/>
  <c r="W18" i="3"/>
  <c r="W25" i="3"/>
  <c r="W48" i="3"/>
  <c r="W28" i="3"/>
  <c r="W42" i="3"/>
  <c r="W37" i="3"/>
  <c r="W17" i="3"/>
  <c r="W26" i="3"/>
  <c r="W19" i="3"/>
  <c r="W15" i="3"/>
  <c r="W49" i="3"/>
  <c r="W44" i="3"/>
  <c r="W35" i="3"/>
  <c r="W20" i="3"/>
  <c r="W31" i="3"/>
  <c r="W50" i="3"/>
  <c r="W40" i="3"/>
  <c r="W27" i="3"/>
  <c r="W52" i="3"/>
  <c r="W54" i="3"/>
  <c r="W11" i="3"/>
  <c r="W8" i="3"/>
  <c r="W21" i="3"/>
  <c r="W46" i="3"/>
  <c r="W23" i="3"/>
  <c r="W53" i="3"/>
  <c r="W47" i="3"/>
  <c r="W14" i="3"/>
  <c r="W12" i="3"/>
  <c r="W10" i="3"/>
  <c r="W22" i="3"/>
  <c r="W30" i="3"/>
  <c r="W32" i="3"/>
  <c r="W33" i="3"/>
  <c r="W39" i="3"/>
  <c r="W9" i="3"/>
  <c r="W43" i="3"/>
  <c r="W41" i="3"/>
  <c r="X39" i="3" l="1"/>
  <c r="X51" i="3"/>
  <c r="X22" i="3"/>
  <c r="X21" i="3"/>
  <c r="X31" i="3"/>
  <c r="X52" i="3"/>
  <c r="X41" i="3"/>
  <c r="X10" i="3"/>
  <c r="X50" i="3"/>
  <c r="X12" i="3"/>
  <c r="X28" i="3"/>
  <c r="X47" i="3"/>
  <c r="X45" i="3"/>
  <c r="X43" i="3"/>
  <c r="X35" i="3"/>
  <c r="X29" i="3"/>
  <c r="X14" i="3"/>
  <c r="X49" i="3"/>
  <c r="X54" i="3"/>
  <c r="X20" i="3"/>
  <c r="X37" i="3"/>
  <c r="X33" i="3"/>
  <c r="X30" i="3"/>
  <c r="X17" i="3"/>
  <c r="X36" i="3"/>
  <c r="X27" i="3"/>
  <c r="X9" i="3"/>
  <c r="X46" i="3"/>
  <c r="X34" i="3"/>
  <c r="X18" i="3"/>
  <c r="X48" i="3"/>
  <c r="X42" i="3"/>
  <c r="X11" i="3"/>
  <c r="X44" i="3"/>
  <c r="X40" i="3"/>
  <c r="X38" i="3"/>
  <c r="X26" i="3"/>
  <c r="X53" i="3"/>
  <c r="X25" i="3"/>
  <c r="X8" i="3"/>
  <c r="X24" i="3"/>
  <c r="X7" i="3"/>
  <c r="X19" i="3"/>
  <c r="X32" i="3"/>
  <c r="X23" i="3"/>
  <c r="X15" i="3"/>
  <c r="X13" i="3"/>
  <c r="X16" i="3"/>
  <c r="C12" i="4" l="1"/>
  <c r="A12" i="4" s="1"/>
  <c r="G13" i="10" s="1"/>
  <c r="C36" i="4"/>
  <c r="F36" i="4" s="1"/>
  <c r="C19" i="4"/>
  <c r="H19" i="4" s="1"/>
  <c r="C14" i="4"/>
  <c r="A14" i="4" s="1"/>
  <c r="A15" i="10" s="1"/>
  <c r="C15" i="4"/>
  <c r="D15" i="4" s="1"/>
  <c r="C16" i="10" s="1"/>
  <c r="C34" i="4"/>
  <c r="D34" i="4" s="1"/>
  <c r="C35" i="10" s="1"/>
  <c r="C25" i="4"/>
  <c r="F25" i="4" s="1"/>
  <c r="C46" i="4"/>
  <c r="E46" i="4" s="1"/>
  <c r="C53" i="4"/>
  <c r="F53" i="4" s="1"/>
  <c r="C33" i="4"/>
  <c r="E33" i="4" s="1"/>
  <c r="C22" i="4"/>
  <c r="H22" i="4" s="1"/>
  <c r="C13" i="4"/>
  <c r="H13" i="4" s="1"/>
  <c r="C44" i="4"/>
  <c r="D44" i="4" s="1"/>
  <c r="C45" i="10" s="1"/>
  <c r="C10" i="4"/>
  <c r="G10" i="4" s="1"/>
  <c r="C47" i="4"/>
  <c r="A47" i="4" s="1"/>
  <c r="A48" i="10" s="1"/>
  <c r="C49" i="4"/>
  <c r="A49" i="4" s="1"/>
  <c r="A50" i="10" s="1"/>
  <c r="C51" i="4"/>
  <c r="D51" i="4" s="1"/>
  <c r="C52" i="10" s="1"/>
  <c r="C21" i="4"/>
  <c r="C42" i="4"/>
  <c r="C18" i="4"/>
  <c r="C8" i="4"/>
  <c r="C16" i="4"/>
  <c r="D19" i="4"/>
  <c r="C20" i="10" s="1"/>
  <c r="C26" i="4"/>
  <c r="C48" i="4"/>
  <c r="C35" i="4"/>
  <c r="C43" i="4"/>
  <c r="C24" i="4"/>
  <c r="C30" i="4"/>
  <c r="C29" i="4"/>
  <c r="A29" i="4" s="1"/>
  <c r="C37" i="4"/>
  <c r="C45" i="4"/>
  <c r="C23" i="4"/>
  <c r="C40" i="4"/>
  <c r="C52" i="4"/>
  <c r="A52" i="4" s="1"/>
  <c r="G53" i="10" s="1"/>
  <c r="C6" i="4"/>
  <c r="H6" i="4" s="1"/>
  <c r="C41" i="4"/>
  <c r="A41" i="4" s="1"/>
  <c r="G42" i="10" s="1"/>
  <c r="C20" i="4"/>
  <c r="A20" i="4" s="1"/>
  <c r="A21" i="10" s="1"/>
  <c r="C11" i="4"/>
  <c r="A11" i="4" s="1"/>
  <c r="G12" i="10" s="1"/>
  <c r="C31" i="4"/>
  <c r="C17" i="4"/>
  <c r="F17" i="4" s="1"/>
  <c r="C28" i="4"/>
  <c r="F28" i="4" s="1"/>
  <c r="C7" i="4"/>
  <c r="D7" i="4" s="1"/>
  <c r="C8" i="10" s="1"/>
  <c r="C9" i="4"/>
  <c r="H9" i="4" s="1"/>
  <c r="C27" i="4"/>
  <c r="C32" i="4"/>
  <c r="C50" i="4"/>
  <c r="C39" i="4"/>
  <c r="C38" i="4"/>
  <c r="E19" i="4"/>
  <c r="G15" i="10" l="1"/>
  <c r="F33" i="4"/>
  <c r="H36" i="4"/>
  <c r="E36" i="4"/>
  <c r="E13" i="4"/>
  <c r="D36" i="4"/>
  <c r="C37" i="10" s="1"/>
  <c r="A36" i="4"/>
  <c r="G37" i="10" s="1"/>
  <c r="H14" i="4"/>
  <c r="A44" i="4"/>
  <c r="G45" i="10" s="1"/>
  <c r="A28" i="4"/>
  <c r="G29" i="10" s="1"/>
  <c r="E29" i="4"/>
  <c r="D10" i="4"/>
  <c r="C11" i="10" s="1"/>
  <c r="G48" i="10"/>
  <c r="E17" i="4"/>
  <c r="E47" i="4"/>
  <c r="E48" i="10" s="1"/>
  <c r="F52" i="4"/>
  <c r="H28" i="4"/>
  <c r="H10" i="4"/>
  <c r="E44" i="4"/>
  <c r="F6" i="4"/>
  <c r="A13" i="4"/>
  <c r="A14" i="10" s="1"/>
  <c r="H53" i="4"/>
  <c r="A13" i="10"/>
  <c r="D13" i="10" s="1"/>
  <c r="H15" i="4"/>
  <c r="E12" i="4"/>
  <c r="H41" i="4"/>
  <c r="A15" i="4"/>
  <c r="D12" i="4"/>
  <c r="C13" i="10" s="1"/>
  <c r="A53" i="4"/>
  <c r="A54" i="10" s="1"/>
  <c r="F54" i="10" s="1"/>
  <c r="E14" i="4"/>
  <c r="E15" i="10" s="1"/>
  <c r="F14" i="4"/>
  <c r="F15" i="10" s="1"/>
  <c r="D14" i="4"/>
  <c r="C15" i="10" s="1"/>
  <c r="E53" i="4"/>
  <c r="H12" i="4"/>
  <c r="F12" i="4"/>
  <c r="H20" i="4"/>
  <c r="H33" i="4"/>
  <c r="F22" i="4"/>
  <c r="H11" i="4"/>
  <c r="A22" i="4"/>
  <c r="D53" i="4"/>
  <c r="C54" i="10" s="1"/>
  <c r="E22" i="4"/>
  <c r="A53" i="10"/>
  <c r="D53" i="10" s="1"/>
  <c r="D52" i="4"/>
  <c r="C53" i="10" s="1"/>
  <c r="A9" i="4"/>
  <c r="A10" i="10" s="1"/>
  <c r="B10" i="10" s="1"/>
  <c r="F19" i="4"/>
  <c r="E15" i="4"/>
  <c r="G21" i="10"/>
  <c r="H52" i="4"/>
  <c r="D20" i="4"/>
  <c r="C21" i="10" s="1"/>
  <c r="D22" i="4"/>
  <c r="C23" i="10" s="1"/>
  <c r="A19" i="4"/>
  <c r="F15" i="4"/>
  <c r="E52" i="4"/>
  <c r="G30" i="10"/>
  <c r="A30" i="10"/>
  <c r="D30" i="10" s="1"/>
  <c r="F47" i="4"/>
  <c r="F48" i="10" s="1"/>
  <c r="A33" i="4"/>
  <c r="A34" i="10" s="1"/>
  <c r="D34" i="10" s="1"/>
  <c r="D9" i="4"/>
  <c r="C10" i="10" s="1"/>
  <c r="H25" i="4"/>
  <c r="D33" i="4"/>
  <c r="C34" i="10" s="1"/>
  <c r="E34" i="4"/>
  <c r="D46" i="4"/>
  <c r="C47" i="10" s="1"/>
  <c r="F46" i="4"/>
  <c r="H46" i="4"/>
  <c r="G9" i="4"/>
  <c r="E25" i="4"/>
  <c r="H44" i="4"/>
  <c r="F44" i="4"/>
  <c r="D47" i="4"/>
  <c r="C48" i="10" s="1"/>
  <c r="A10" i="4"/>
  <c r="E10" i="4"/>
  <c r="F9" i="4"/>
  <c r="H47" i="4"/>
  <c r="E9" i="4"/>
  <c r="D29" i="4"/>
  <c r="C30" i="10" s="1"/>
  <c r="A25" i="4"/>
  <c r="D13" i="4"/>
  <c r="C14" i="10" s="1"/>
  <c r="F13" i="4"/>
  <c r="A34" i="4"/>
  <c r="H34" i="4"/>
  <c r="F34" i="4"/>
  <c r="D25" i="4"/>
  <c r="C26" i="10" s="1"/>
  <c r="F10" i="4"/>
  <c r="A46" i="4"/>
  <c r="A17" i="4"/>
  <c r="D38" i="4"/>
  <c r="C39" i="10" s="1"/>
  <c r="F38" i="4"/>
  <c r="E38" i="4"/>
  <c r="A38" i="4"/>
  <c r="H38" i="4"/>
  <c r="D11" i="4"/>
  <c r="C12" i="10" s="1"/>
  <c r="E11" i="4"/>
  <c r="F11" i="4"/>
  <c r="H43" i="4"/>
  <c r="A43" i="4"/>
  <c r="D43" i="4"/>
  <c r="C44" i="10" s="1"/>
  <c r="F43" i="4"/>
  <c r="E43" i="4"/>
  <c r="H39" i="4"/>
  <c r="E39" i="4"/>
  <c r="A39" i="4"/>
  <c r="F39" i="4"/>
  <c r="D39" i="4"/>
  <c r="C40" i="10" s="1"/>
  <c r="E7" i="4"/>
  <c r="H7" i="4"/>
  <c r="H40" i="4"/>
  <c r="A40" i="4"/>
  <c r="E40" i="4"/>
  <c r="F40" i="4"/>
  <c r="D40" i="4"/>
  <c r="C41" i="10" s="1"/>
  <c r="F35" i="4"/>
  <c r="E35" i="4"/>
  <c r="D35" i="4"/>
  <c r="C36" i="10" s="1"/>
  <c r="A35" i="4"/>
  <c r="H35" i="4"/>
  <c r="E6" i="4"/>
  <c r="A6" i="4"/>
  <c r="G7" i="4"/>
  <c r="E50" i="4"/>
  <c r="D50" i="4"/>
  <c r="C51" i="10" s="1"/>
  <c r="F50" i="4"/>
  <c r="H50" i="4"/>
  <c r="A50" i="4"/>
  <c r="D28" i="4"/>
  <c r="C29" i="10" s="1"/>
  <c r="E28" i="4"/>
  <c r="E41" i="4"/>
  <c r="F41" i="4"/>
  <c r="D41" i="4"/>
  <c r="C42" i="10" s="1"/>
  <c r="A23" i="4"/>
  <c r="E23" i="4"/>
  <c r="H23" i="4"/>
  <c r="D23" i="4"/>
  <c r="C24" i="10" s="1"/>
  <c r="F23" i="4"/>
  <c r="A48" i="4"/>
  <c r="D48" i="4"/>
  <c r="C49" i="10" s="1"/>
  <c r="E48" i="4"/>
  <c r="F48" i="4"/>
  <c r="H48" i="4"/>
  <c r="D32" i="4"/>
  <c r="C33" i="10" s="1"/>
  <c r="E32" i="4"/>
  <c r="F32" i="4"/>
  <c r="A32" i="4"/>
  <c r="H32" i="4"/>
  <c r="A26" i="4"/>
  <c r="F26" i="4"/>
  <c r="H26" i="4"/>
  <c r="E26" i="4"/>
  <c r="D26" i="4"/>
  <c r="C27" i="10" s="1"/>
  <c r="E16" i="4"/>
  <c r="A16" i="4"/>
  <c r="H16" i="4"/>
  <c r="D16" i="4"/>
  <c r="C17" i="10" s="1"/>
  <c r="F16" i="4"/>
  <c r="F7" i="4"/>
  <c r="D17" i="4"/>
  <c r="C18" i="10" s="1"/>
  <c r="F27" i="4"/>
  <c r="E27" i="4"/>
  <c r="D27" i="4"/>
  <c r="C28" i="10" s="1"/>
  <c r="H27" i="4"/>
  <c r="A27" i="4"/>
  <c r="F37" i="4"/>
  <c r="A37" i="4"/>
  <c r="E37" i="4"/>
  <c r="H37" i="4"/>
  <c r="D37" i="4"/>
  <c r="C38" i="10" s="1"/>
  <c r="E8" i="4"/>
  <c r="G8" i="4"/>
  <c r="D8" i="4"/>
  <c r="C9" i="10" s="1"/>
  <c r="H8" i="4"/>
  <c r="F8" i="4"/>
  <c r="A8" i="4"/>
  <c r="E45" i="4"/>
  <c r="A45" i="4"/>
  <c r="F45" i="4"/>
  <c r="D45" i="4"/>
  <c r="C46" i="10" s="1"/>
  <c r="H45" i="4"/>
  <c r="G34" i="10"/>
  <c r="D6" i="4"/>
  <c r="C7" i="10" s="1"/>
  <c r="H17" i="4"/>
  <c r="F29" i="4"/>
  <c r="H29" i="4"/>
  <c r="H18" i="4"/>
  <c r="F18" i="4"/>
  <c r="E18" i="4"/>
  <c r="A18" i="4"/>
  <c r="D18" i="4"/>
  <c r="C19" i="10" s="1"/>
  <c r="F20" i="4"/>
  <c r="F21" i="10" s="1"/>
  <c r="G6" i="4"/>
  <c r="E20" i="4"/>
  <c r="E21" i="10" s="1"/>
  <c r="A7" i="4"/>
  <c r="A30" i="4"/>
  <c r="D30" i="4"/>
  <c r="C31" i="10" s="1"/>
  <c r="H30" i="4"/>
  <c r="F30" i="4"/>
  <c r="E30" i="4"/>
  <c r="A42" i="4"/>
  <c r="F42" i="4"/>
  <c r="H42" i="4"/>
  <c r="E42" i="4"/>
  <c r="D42" i="4"/>
  <c r="C43" i="10" s="1"/>
  <c r="E51" i="4"/>
  <c r="H51" i="4"/>
  <c r="F51" i="4"/>
  <c r="A51" i="4"/>
  <c r="D31" i="4"/>
  <c r="C32" i="10" s="1"/>
  <c r="H31" i="4"/>
  <c r="A31" i="4"/>
  <c r="E31" i="4"/>
  <c r="F31" i="4"/>
  <c r="H24" i="4"/>
  <c r="E24" i="4"/>
  <c r="A24" i="4"/>
  <c r="F24" i="4"/>
  <c r="D24" i="4"/>
  <c r="C25" i="10" s="1"/>
  <c r="D21" i="4"/>
  <c r="C22" i="10" s="1"/>
  <c r="A21" i="4"/>
  <c r="H21" i="4"/>
  <c r="F21" i="4"/>
  <c r="E21" i="4"/>
  <c r="E49" i="4"/>
  <c r="E50" i="10" s="1"/>
  <c r="H49" i="4"/>
  <c r="F49" i="4"/>
  <c r="F50" i="10" s="1"/>
  <c r="D49" i="4"/>
  <c r="C50" i="10" s="1"/>
  <c r="A12" i="10"/>
  <c r="G50" i="10"/>
  <c r="A42" i="10"/>
  <c r="B15" i="10"/>
  <c r="D15" i="10"/>
  <c r="D21" i="10"/>
  <c r="B21" i="10"/>
  <c r="B14" i="10"/>
  <c r="D50" i="10"/>
  <c r="B50" i="10"/>
  <c r="E53" i="10"/>
  <c r="B53" i="10"/>
  <c r="B54" i="10"/>
  <c r="B48" i="10"/>
  <c r="D48" i="10"/>
  <c r="A29" i="10" l="1"/>
  <c r="B29" i="10" s="1"/>
  <c r="A37" i="10"/>
  <c r="F13" i="10"/>
  <c r="F53" i="10"/>
  <c r="E30" i="10"/>
  <c r="A45" i="10"/>
  <c r="B45" i="10" s="1"/>
  <c r="E13" i="10"/>
  <c r="B30" i="10"/>
  <c r="F30" i="10"/>
  <c r="E34" i="10"/>
  <c r="F34" i="10"/>
  <c r="B34" i="10"/>
  <c r="E42" i="10"/>
  <c r="F14" i="10"/>
  <c r="D14" i="10"/>
  <c r="E14" i="10"/>
  <c r="G14" i="10"/>
  <c r="B13" i="10"/>
  <c r="F12" i="10"/>
  <c r="B42" i="10"/>
  <c r="D42" i="10"/>
  <c r="E54" i="10"/>
  <c r="D10" i="10"/>
  <c r="G54" i="10"/>
  <c r="G16" i="10"/>
  <c r="A16" i="10"/>
  <c r="D54" i="10"/>
  <c r="E10" i="10"/>
  <c r="F10" i="10"/>
  <c r="B12" i="10"/>
  <c r="D12" i="10"/>
  <c r="G10" i="10"/>
  <c r="G23" i="10"/>
  <c r="A23" i="10"/>
  <c r="E12" i="10"/>
  <c r="G20" i="10"/>
  <c r="A20" i="10"/>
  <c r="A47" i="10"/>
  <c r="G47" i="10"/>
  <c r="G26" i="10"/>
  <c r="A26" i="10"/>
  <c r="F42" i="10"/>
  <c r="A35" i="10"/>
  <c r="G35" i="10"/>
  <c r="A11" i="10"/>
  <c r="G11" i="10"/>
  <c r="A51" i="10"/>
  <c r="G51" i="10"/>
  <c r="G19" i="10"/>
  <c r="A19" i="10"/>
  <c r="G38" i="10"/>
  <c r="A38" i="10"/>
  <c r="G36" i="10"/>
  <c r="A36" i="10"/>
  <c r="A41" i="10"/>
  <c r="G41" i="10"/>
  <c r="G22" i="10"/>
  <c r="A22" i="10"/>
  <c r="G24" i="10"/>
  <c r="A24" i="10"/>
  <c r="A39" i="10"/>
  <c r="G39" i="10"/>
  <c r="A9" i="10"/>
  <c r="G9" i="10"/>
  <c r="A32" i="10"/>
  <c r="G32" i="10"/>
  <c r="G31" i="10"/>
  <c r="A31" i="10"/>
  <c r="A28" i="10"/>
  <c r="G28" i="10"/>
  <c r="G27" i="10"/>
  <c r="A27" i="10"/>
  <c r="G8" i="10"/>
  <c r="A8" i="10"/>
  <c r="G44" i="10"/>
  <c r="A44" i="10"/>
  <c r="A17" i="10"/>
  <c r="G17" i="10"/>
  <c r="G33" i="10"/>
  <c r="A33" i="10"/>
  <c r="A49" i="10"/>
  <c r="G49" i="10"/>
  <c r="G25" i="10"/>
  <c r="A25" i="10"/>
  <c r="G52" i="10"/>
  <c r="A52" i="10"/>
  <c r="A43" i="10"/>
  <c r="G43" i="10"/>
  <c r="A46" i="10"/>
  <c r="G46" i="10"/>
  <c r="A7" i="10"/>
  <c r="G7" i="10"/>
  <c r="A40" i="10"/>
  <c r="G40" i="10"/>
  <c r="A18" i="10"/>
  <c r="G18" i="10"/>
  <c r="D29" i="10" l="1"/>
  <c r="E29" i="10"/>
  <c r="F29" i="10"/>
  <c r="E37" i="10"/>
  <c r="D37" i="10"/>
  <c r="B37" i="10"/>
  <c r="F37" i="10"/>
  <c r="E45" i="10"/>
  <c r="F45" i="10"/>
  <c r="D45" i="10"/>
  <c r="B16" i="10"/>
  <c r="D16" i="10"/>
  <c r="F16" i="10"/>
  <c r="E16" i="10"/>
  <c r="F23" i="10"/>
  <c r="E23" i="10"/>
  <c r="D23" i="10"/>
  <c r="B23" i="10"/>
  <c r="F20" i="10"/>
  <c r="E20" i="10"/>
  <c r="D20" i="10"/>
  <c r="B20" i="10"/>
  <c r="B35" i="10"/>
  <c r="D35" i="10"/>
  <c r="F35" i="10"/>
  <c r="E35" i="10"/>
  <c r="B26" i="10"/>
  <c r="F26" i="10"/>
  <c r="D26" i="10"/>
  <c r="E26" i="10"/>
  <c r="F11" i="10"/>
  <c r="E11" i="10"/>
  <c r="B11" i="10"/>
  <c r="D11" i="10"/>
  <c r="B47" i="10"/>
  <c r="F47" i="10"/>
  <c r="E47" i="10"/>
  <c r="D47" i="10"/>
  <c r="D28" i="10"/>
  <c r="F28" i="10"/>
  <c r="B28" i="10"/>
  <c r="E28" i="10"/>
  <c r="E39" i="10"/>
  <c r="D39" i="10"/>
  <c r="B39" i="10"/>
  <c r="F39" i="10"/>
  <c r="D40" i="10"/>
  <c r="E40" i="10"/>
  <c r="F40" i="10"/>
  <c r="B40" i="10"/>
  <c r="E17" i="10"/>
  <c r="F17" i="10"/>
  <c r="D17" i="10"/>
  <c r="B17" i="10"/>
  <c r="E25" i="10"/>
  <c r="D25" i="10"/>
  <c r="B25" i="10"/>
  <c r="F25" i="10"/>
  <c r="D44" i="10"/>
  <c r="B44" i="10"/>
  <c r="F44" i="10"/>
  <c r="E44" i="10"/>
  <c r="B31" i="10"/>
  <c r="F31" i="10"/>
  <c r="E31" i="10"/>
  <c r="D31" i="10"/>
  <c r="B24" i="10"/>
  <c r="F24" i="10"/>
  <c r="D24" i="10"/>
  <c r="E24" i="10"/>
  <c r="B38" i="10"/>
  <c r="E38" i="10"/>
  <c r="D38" i="10"/>
  <c r="F38" i="10"/>
  <c r="F7" i="10"/>
  <c r="D7" i="10"/>
  <c r="E7" i="10"/>
  <c r="B7" i="10"/>
  <c r="F36" i="10"/>
  <c r="E36" i="10"/>
  <c r="D36" i="10"/>
  <c r="B36" i="10"/>
  <c r="F8" i="10"/>
  <c r="E8" i="10"/>
  <c r="D8" i="10"/>
  <c r="B8" i="10"/>
  <c r="F22" i="10"/>
  <c r="E22" i="10"/>
  <c r="D22" i="10"/>
  <c r="B22" i="10"/>
  <c r="D19" i="10"/>
  <c r="B19" i="10"/>
  <c r="F19" i="10"/>
  <c r="E19" i="10"/>
  <c r="F52" i="10"/>
  <c r="E52" i="10"/>
  <c r="D52" i="10"/>
  <c r="B52" i="10"/>
  <c r="D49" i="10"/>
  <c r="B49" i="10"/>
  <c r="F49" i="10"/>
  <c r="E49" i="10"/>
  <c r="D33" i="10"/>
  <c r="E33" i="10"/>
  <c r="B33" i="10"/>
  <c r="F33" i="10"/>
  <c r="B46" i="10"/>
  <c r="D46" i="10"/>
  <c r="F46" i="10"/>
  <c r="E46" i="10"/>
  <c r="D32" i="10"/>
  <c r="B32" i="10"/>
  <c r="F32" i="10"/>
  <c r="E32" i="10"/>
  <c r="D27" i="10"/>
  <c r="B27" i="10"/>
  <c r="F27" i="10"/>
  <c r="E27" i="10"/>
  <c r="E18" i="10"/>
  <c r="B18" i="10"/>
  <c r="D18" i="10"/>
  <c r="F18" i="10"/>
  <c r="F43" i="10"/>
  <c r="E43" i="10"/>
  <c r="D43" i="10"/>
  <c r="B43" i="10"/>
  <c r="F9" i="10"/>
  <c r="E9" i="10"/>
  <c r="D9" i="10"/>
  <c r="B9" i="10"/>
  <c r="D41" i="10"/>
  <c r="B41" i="10"/>
  <c r="E41" i="10"/>
  <c r="F41" i="10"/>
  <c r="F51" i="10"/>
  <c r="E51" i="10"/>
  <c r="D51" i="10"/>
  <c r="B5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7" authorId="0" shapeId="0" xr:uid="{D1C5D85F-8D98-497E-972D-AF43CA5EFE12}">
      <text>
        <r>
          <rPr>
            <sz val="8"/>
            <color rgb="FF000000"/>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269C2096-A3ED-49B7-8727-DF0F01B7F3DD}">
      <text>
        <r>
          <rPr>
            <sz val="8"/>
            <color rgb="FF000000"/>
            <rFont val="Times New Roman"/>
            <family val="1"/>
          </rPr>
          <t>Enter the date of the tournament.</t>
        </r>
      </text>
    </comment>
    <comment ref="B5" authorId="0" shapeId="0" xr:uid="{2F317149-A57E-4AEA-BB4A-8FF4A2721D2F}">
      <text>
        <r>
          <rPr>
            <sz val="10"/>
            <color theme="1"/>
            <rFont val="Arial"/>
            <family val="2"/>
          </rPr>
          <t>Tournament Reports are due back by this date,</t>
        </r>
        <r>
          <rPr>
            <sz val="10"/>
            <color theme="1"/>
            <rFont val="Arial"/>
            <family val="2"/>
          </rPr>
          <t xml:space="preserve">
</t>
        </r>
        <r>
          <rPr>
            <sz val="8"/>
            <color rgb="FF000000"/>
            <rFont val="Times New Roman"/>
            <family val="1"/>
          </rPr>
          <t>which is 8 days after the completion of the event.</t>
        </r>
        <r>
          <rPr>
            <sz val="8"/>
            <color rgb="FF000000"/>
            <rFont val="Times New Roman"/>
            <family val="1"/>
          </rPr>
          <t xml:space="preserve">
</t>
        </r>
        <r>
          <rPr>
            <sz val="8"/>
            <color rgb="FF000000"/>
            <rFont val="Times New Roman"/>
            <family val="1"/>
          </rPr>
          <t xml:space="preserve">
</t>
        </r>
        <r>
          <rPr>
            <b/>
            <sz val="8"/>
            <color rgb="FF000000"/>
            <rFont val="Times New Roman"/>
            <family val="1"/>
          </rPr>
          <t xml:space="preserve">The Coordinator must submit the Archon file of the tournament (this spreadsheet) to the V:EKN by this date.
</t>
        </r>
      </text>
    </comment>
    <comment ref="B6" authorId="0" shapeId="0" xr:uid="{CDFE2BC7-61BD-4DCD-A77D-6EC1DB440F80}">
      <text>
        <r>
          <rPr>
            <sz val="8"/>
            <color rgb="FF000000"/>
            <rFont val="Times New Roman"/>
            <family val="1"/>
          </rPr>
          <t>Enter the organizer's Name, the person who is registered as such with the V:EKN.</t>
        </r>
      </text>
    </comment>
    <comment ref="B7" authorId="0" shapeId="0" xr:uid="{76ABC58E-C1CB-462F-BE2A-D448ECB35FA8}">
      <text>
        <r>
          <rPr>
            <sz val="8"/>
            <color rgb="FF000000"/>
            <rFont val="Times New Roman"/>
            <family val="1"/>
          </rPr>
          <t>Enter the city in which the tournament is taking place.</t>
        </r>
      </text>
    </comment>
    <comment ref="B10" authorId="0" shapeId="0" xr:uid="{E367FE3A-CB57-400A-AC92-1E21E53FE957}">
      <text>
        <r>
          <rPr>
            <sz val="8"/>
            <color rgb="FF000000"/>
            <rFont val="Times New Roman"/>
            <family val="1"/>
          </rPr>
          <t>The number of players will be calculated automatically from the "Methuselahs" sheet.</t>
        </r>
      </text>
    </comment>
    <comment ref="B11" authorId="0" shapeId="0" xr:uid="{3B507FAC-D6A6-45A8-9132-26EB34496169}">
      <text>
        <r>
          <rPr>
            <sz val="10"/>
            <color theme="1"/>
            <rFont val="Arial"/>
            <family val="2"/>
          </rPr>
          <t xml:space="preserve">Enter the number of rounds played at this tournament.  The number of rounds in a V:EKN-sanctioned V:TES tournament </t>
        </r>
        <r>
          <rPr>
            <b/>
            <sz val="8"/>
            <color rgb="FF000000"/>
            <rFont val="Times New Roman"/>
            <family val="1"/>
          </rPr>
          <t xml:space="preserve">must be at least 3 </t>
        </r>
        <r>
          <rPr>
            <sz val="8"/>
            <color rgb="FF000000"/>
            <rFont val="Times New Roman"/>
            <family val="1"/>
          </rPr>
          <t>(which includes 2 Preliminary and 1 Final Round).  Note that 3- &amp; 4-round tournaments are the only ones specifically handled by The Archon.</t>
        </r>
      </text>
    </comment>
    <comment ref="B12" authorId="0" shapeId="0" xr:uid="{0567626F-EDF9-4BE6-9D80-798B4BAD6725}">
      <text>
        <r>
          <rPr>
            <sz val="8"/>
            <color rgb="FF000000"/>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61BCE925-E2E1-4442-A77C-EE98AB16EE6B}">
      <text>
        <r>
          <rPr>
            <sz val="8"/>
            <color rgb="FF000000"/>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9AD22CCC-8028-4E67-9EF0-EC38AA2FE17A}">
      <text>
        <r>
          <rPr>
            <sz val="8"/>
            <color rgb="FF000000"/>
            <rFont val="Times New Roman"/>
            <family val="1"/>
          </rPr>
          <t>Coordinator must complete a Warning/Disqualification Report for each action taken.  This would be sent to the V:EKN with the Event Summary Report and other documentation.</t>
        </r>
      </text>
    </comment>
    <comment ref="B15" authorId="0" shapeId="0" xr:uid="{53ECBC54-F174-4BD7-9E79-0EE86F864AC9}">
      <text>
        <r>
          <rPr>
            <sz val="8"/>
            <color rgb="FF000000"/>
            <rFont val="Times New Roman"/>
            <family val="1"/>
          </rPr>
          <t>Coordinator must complete a Warning/Disqualification Report for each action taken.  This would be sent to the V:EKN with the Event Summary Report and other documentation.</t>
        </r>
      </text>
    </comment>
    <comment ref="B16" authorId="0" shapeId="0" xr:uid="{5810FD30-F7B7-47B0-A0CE-2CDC9B4F2960}">
      <text>
        <r>
          <rPr>
            <sz val="8"/>
            <color rgb="FF000000"/>
            <rFont val="Times New Roman"/>
            <family val="1"/>
          </rPr>
          <t>This indicates whether the tournament used the multi-judge system (6 judges, all of whom played in the tournament), rather than all non-playing Judges.</t>
        </r>
      </text>
    </comment>
    <comment ref="B17" authorId="0" shapeId="0" xr:uid="{8F77FC03-F27C-489A-9498-77AB5FC77CB5}">
      <text>
        <r>
          <rPr>
            <sz val="8"/>
            <color rgb="FF000000"/>
            <rFont val="Times New Roman"/>
            <family val="1"/>
          </rPr>
          <t>The Head Judge and Assistant Judges information is for informational purposes only, and will not flow to any other form.</t>
        </r>
      </text>
    </comment>
    <comment ref="B18" authorId="0" shapeId="0" xr:uid="{1A6EB34D-3DAF-4CA5-8B55-FBBC0A121020}">
      <text>
        <r>
          <rPr>
            <sz val="8"/>
            <color rgb="FF000000"/>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5" authorId="0" shapeId="0" xr:uid="{7F48A15B-E687-4071-8A34-C588B634AB82}">
      <text>
        <r>
          <rPr>
            <sz val="10"/>
            <color theme="1"/>
            <rFont val="Arial"/>
            <family val="2"/>
          </rPr>
          <t>If a Player is NOT eligible for the Final Round, enter ANY text (like an "X") in this column.  A player may be ineligible if he or she was ejected or had to leave unexpectedly, for example.  Press [DEL] to clear this field if necessary -- hitting [SPACE] won't do.</t>
        </r>
        <r>
          <rPr>
            <sz val="10"/>
            <color theme="1"/>
            <rFont val="Arial"/>
            <family val="2"/>
          </rPr>
          <t xml:space="preserve">
</t>
        </r>
        <r>
          <rPr>
            <sz val="10"/>
            <color theme="1"/>
            <rFont val="Arial"/>
            <family val="2"/>
          </rPr>
          <t xml:space="preserve">
If the player drops in the middle of a round and the round shows "pending" when it should be finished (because not all of the VPs were awarded), enter the table on the </t>
        </r>
        <r>
          <rPr>
            <b/>
            <sz val="8"/>
            <color rgb="FF000000"/>
            <rFont val="Times New Roman"/>
            <family val="1"/>
          </rPr>
          <t>Override</t>
        </r>
        <r>
          <rPr>
            <sz val="8"/>
            <color rgb="FF000000"/>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86E05E27-07D4-4A54-862B-F3987E62F4DD}">
      <text>
        <r>
          <rPr>
            <sz val="8"/>
            <color rgb="FF000000"/>
            <rFont val="Times New Roman"/>
            <family val="1"/>
          </rPr>
          <t xml:space="preserve">VPs - the secondary criterion
</t>
        </r>
      </text>
    </comment>
    <comment ref="P5" authorId="0" shapeId="0" xr:uid="{4AF90DF4-4670-413B-A5B3-DDCAAD6B0F66}">
      <text>
        <r>
          <rPr>
            <sz val="8"/>
            <color rgb="FF000000"/>
            <rFont val="Times New Roman"/>
            <family val="1"/>
          </rPr>
          <t xml:space="preserve">TPs - the tertiarary criterion
</t>
        </r>
      </text>
    </comment>
    <comment ref="Q5" authorId="0" shapeId="0" xr:uid="{7A1E3C1C-318B-4A08-9A29-B58769EC575F}">
      <text>
        <r>
          <rPr>
            <sz val="8"/>
            <color rgb="FF000000"/>
            <rFont val="Times New Roman"/>
            <family val="1"/>
          </rPr>
          <t xml:space="preserve">Coin Toss - the final criterion.
We use -1 for DQs and -10 for non-players to facilitate sorting.
</t>
        </r>
      </text>
    </comment>
    <comment ref="S5" authorId="0" shapeId="0" xr:uid="{60AD00EC-B3A2-43FC-A8CF-8FC4C784AB18}">
      <text>
        <r>
          <rPr>
            <sz val="8"/>
            <color rgb="FF000000"/>
            <rFont val="Times New Roman"/>
            <family val="1"/>
          </rPr>
          <t>Set unresolved ties to -1 so they don't actually show up on the finalists board (Final Round sheet)</t>
        </r>
      </text>
    </comment>
    <comment ref="T5" authorId="0" shapeId="0" xr:uid="{A184A41F-4891-40DA-AFFC-2C7C158153C7}">
      <text>
        <r>
          <rPr>
            <sz val="8"/>
            <color rgb="FF000000"/>
            <rFont val="Times New Roman"/>
            <family val="1"/>
          </rPr>
          <t>Duplicated here to facilitate Vlookup from Final Round sheet</t>
        </r>
      </text>
    </comment>
    <comment ref="Y5" authorId="0" shapeId="0" xr:uid="{F1343653-1B8A-4E55-AA76-AED32F22F632}">
      <text>
        <r>
          <rPr>
            <sz val="8"/>
            <color rgb="FF000000"/>
            <rFont val="Times New Roman"/>
            <family val="1"/>
          </rPr>
          <t>Duplicated here to facilitate Vlookup from Final Round sheet</t>
        </r>
      </text>
    </comment>
    <comment ref="A6" authorId="0" shapeId="0" xr:uid="{C2C3EE63-4100-4298-B841-0EADFAE61DBE}">
      <text>
        <r>
          <rPr>
            <sz val="8"/>
            <color rgb="FF000000"/>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479A4B30-5773-41CF-8712-3BAC2C1CB491}">
      <text>
        <r>
          <rPr>
            <sz val="8"/>
            <color rgb="FF000000"/>
            <rFont val="Times New Roman"/>
            <family val="1"/>
          </rPr>
          <t xml:space="preserve">Enter the Player's First Name (and middle initial, if applicable).
</t>
        </r>
      </text>
    </comment>
    <comment ref="C6" authorId="0" shapeId="0" xr:uid="{B9666640-9300-4831-8111-27D64C9E2323}">
      <text>
        <r>
          <rPr>
            <sz val="8"/>
            <color rgb="FF000000"/>
            <rFont val="Times New Roman"/>
            <family val="1"/>
          </rPr>
          <t xml:space="preserve">Enter the Player's Last Name (Surname).
</t>
        </r>
      </text>
    </comment>
    <comment ref="D6" authorId="0" shapeId="0" xr:uid="{8013D2D3-3815-44D7-A709-A2640AF8324B}">
      <text>
        <r>
          <rPr>
            <sz val="8"/>
            <color rgb="FF000000"/>
            <rFont val="Times New Roman"/>
            <family val="1"/>
          </rPr>
          <t xml:space="preserve">Enter the City where the player resides.
</t>
        </r>
      </text>
    </comment>
    <comment ref="E6" authorId="0" shapeId="0" xr:uid="{78F86985-8241-4CBA-80A7-785986C1D41F}">
      <text>
        <r>
          <rPr>
            <sz val="8"/>
            <color rgb="FF000000"/>
            <rFont val="Times New Roman"/>
            <family val="1"/>
          </rPr>
          <t>Players must have V:EKN membership (and therefore V:EKN numbers) to participate.  Register any non-V:EKN members at the tournament.  Enter V:EKN numbers in this column.</t>
        </r>
      </text>
    </comment>
    <comment ref="J6" authorId="0" shapeId="0" xr:uid="{C75AF049-B19F-459B-B2F1-EEA302DFECEF}">
      <text>
        <r>
          <rPr>
            <sz val="8"/>
            <color rgb="FF000000"/>
            <rFont val="Times New Roman"/>
            <family val="1"/>
          </rPr>
          <t>TPs are the total Tournament Points from Rounds 1, 2, and 3.</t>
        </r>
      </text>
    </comment>
    <comment ref="K6" authorId="0" shapeId="0" xr:uid="{C6092A79-389E-4223-9D60-C268547D8FFA}">
      <text>
        <r>
          <rPr>
            <sz val="10"/>
            <color theme="1"/>
            <rFont val="Arial"/>
            <family val="2"/>
          </rPr>
          <t>Rank</t>
        </r>
        <r>
          <rPr>
            <sz val="8"/>
            <color rgb="FF000000"/>
            <rFont val="Times New Roman"/>
            <family val="1"/>
          </rPr>
          <t xml:space="preserve"> indicates the current winning order (1 is currently first, 2 is currently second, etc.).  It takes into consideration GWs first, then VPs, and then TPs.</t>
        </r>
        <r>
          <rPr>
            <sz val="8"/>
            <color rgb="FF000000"/>
            <rFont val="Times New Roman"/>
            <family val="1"/>
          </rPr>
          <t xml:space="preserve">
</t>
        </r>
        <r>
          <rPr>
            <sz val="8"/>
            <color rgb="FF000000"/>
            <rFont val="Times New Roman"/>
            <family val="1"/>
          </rPr>
          <t xml:space="preserve">
The current Top 5 are highlighted in </t>
        </r>
        <r>
          <rPr>
            <sz val="8"/>
            <color rgb="FFDD0806"/>
            <rFont val="Times New Roman"/>
            <family val="1"/>
          </rPr>
          <t>RED</t>
        </r>
        <r>
          <rPr>
            <sz val="8"/>
            <color rgb="FF000000"/>
            <rFont val="Times New Roman"/>
            <family val="1"/>
          </rPr>
          <t>.</t>
        </r>
        <r>
          <rPr>
            <sz val="8"/>
            <color rgb="FF000000"/>
            <rFont val="Times New Roman"/>
            <family val="1"/>
          </rPr>
          <t xml:space="preserve">
The next 5 are highlighted in </t>
        </r>
        <r>
          <rPr>
            <sz val="8"/>
            <color rgb="FF99CC00"/>
            <rFont val="Times New Roman"/>
            <family val="1"/>
          </rPr>
          <t>GREEN</t>
        </r>
        <r>
          <rPr>
            <sz val="8"/>
            <color rgb="FF000000"/>
            <rFont val="Times New Roman"/>
            <family val="1"/>
          </rPr>
          <t>.</t>
        </r>
        <r>
          <rPr>
            <sz val="8"/>
            <color rgb="FF000000"/>
            <rFont val="Times New Roman"/>
            <family val="1"/>
          </rPr>
          <t xml:space="preserve">
</t>
        </r>
      </text>
    </comment>
    <comment ref="L6" authorId="0" shapeId="0" xr:uid="{E6F5E16E-EAFA-45BF-94CC-57ADA73C2D80}">
      <text>
        <r>
          <rPr>
            <sz val="10"/>
            <color theme="1"/>
            <rFont val="Arial"/>
            <family val="2"/>
          </rPr>
          <t>TIE</t>
        </r>
        <r>
          <rPr>
            <sz val="8"/>
            <color rgb="FFDD0806"/>
            <rFont val="Times New Roman"/>
            <family val="1"/>
          </rPr>
          <t xml:space="preserve"> </t>
        </r>
        <r>
          <rPr>
            <sz val="8"/>
            <color rgb="FF000000"/>
            <rFont val="Times New Roman"/>
            <family val="1"/>
          </rPr>
          <t>will appear in this column if anyone ranked in the top 5 slots is tied.  This will then require a "Coin Toss" to determine who goes to the Final Round.  See the comment in the next column.</t>
        </r>
        <r>
          <rPr>
            <sz val="8"/>
            <color rgb="FF000000"/>
            <rFont val="Times New Roman"/>
            <family val="1"/>
          </rPr>
          <t xml:space="preserve">
</t>
        </r>
        <r>
          <rPr>
            <sz val="8"/>
            <color rgb="FF000000"/>
            <rFont val="Times New Roman"/>
            <family val="1"/>
          </rPr>
          <t xml:space="preserve">
</t>
        </r>
        <r>
          <rPr>
            <b/>
            <sz val="8"/>
            <color rgb="FFDD0806"/>
            <rFont val="Times New Roman"/>
            <family val="1"/>
          </rPr>
          <t>DQ</t>
        </r>
        <r>
          <rPr>
            <sz val="8"/>
            <color rgb="FF000000"/>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8F65167-E5E1-4D2A-AE11-37E7F212FC52}">
      <text>
        <r>
          <rPr>
            <sz val="10"/>
            <color theme="1"/>
            <rFont val="Arial"/>
            <family val="2"/>
          </rPr>
          <t xml:space="preserve">If </t>
        </r>
        <r>
          <rPr>
            <b/>
            <sz val="8"/>
            <color rgb="FFDD0806"/>
            <rFont val="Times New Roman"/>
            <family val="1"/>
          </rPr>
          <t>TIE</t>
        </r>
        <r>
          <rPr>
            <sz val="8"/>
            <color rgb="FFDD0806"/>
            <rFont val="Times New Roman"/>
            <family val="1"/>
          </rPr>
          <t xml:space="preserve"> </t>
        </r>
        <r>
          <rPr>
            <sz val="8"/>
            <color rgb="FF000000"/>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52FEB646-4206-45DA-9344-4A34E734ABC2}">
      <text>
        <r>
          <rPr>
            <sz val="8"/>
            <color rgb="FF000000"/>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DAC1F0DF-A0E2-4FEF-900D-D61C935DEF10}">
      <text>
        <r>
          <rPr>
            <sz val="8"/>
            <color rgb="FF000000"/>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BEAAC2CF-6170-4E3D-B314-3906EF028C87}">
      <text>
        <r>
          <rPr>
            <sz val="8"/>
            <color rgb="FF000000"/>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B0575025-A166-47E6-9345-6644B38734D5}">
      <text>
        <r>
          <rPr>
            <sz val="8"/>
            <color rgb="FF000000"/>
            <rFont val="Times New Roman"/>
            <family val="1"/>
          </rPr>
          <t>Place Player Numbers in this column.  Each group of 5 rows must be used for a single table.</t>
        </r>
      </text>
    </comment>
    <comment ref="D6" authorId="0" shapeId="0" xr:uid="{16B0B6EE-E2E0-453B-93C7-E3A1C277A45D}">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604C04C1-E9C7-4177-B23D-BBB189F616AC}">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DA27F0AC-EF30-4059-B444-1143442E4138}">
      <text>
        <r>
          <rPr>
            <sz val="8"/>
            <color rgb="FF000000"/>
            <rFont val="Times New Roman"/>
            <family val="1"/>
          </rPr>
          <t>Game Wins are calculated automatically, following  the V:EKN rules.</t>
        </r>
      </text>
    </comment>
    <comment ref="H6" authorId="0" shapeId="0" xr:uid="{52FBB09F-BDC9-4156-897E-C21426A94C9D}">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4C1A168D-3F1D-4B0F-BDB3-95C7AEE45AF2}">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B7F4C170-B889-4F31-BCCC-25E30C12A153}">
      <text>
        <r>
          <rPr>
            <sz val="8"/>
            <color rgb="FF000000"/>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F52E367B-4A72-49B2-B4ED-9EAFB33F8EF9}">
      <text>
        <r>
          <rPr>
            <sz val="8"/>
            <color rgb="FF000000"/>
            <rFont val="Times New Roman"/>
            <family val="1"/>
          </rPr>
          <t>Place Player Numbers in this column.  Each group of 5 rows must be used for a single table.</t>
        </r>
      </text>
    </comment>
    <comment ref="D6" authorId="0" shapeId="0" xr:uid="{89CB726F-254C-49E3-A960-5103A73102C1}">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69F07E40-AF84-4269-B2E3-6F0A993FC0E4}">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67698D46-740C-4DCE-BD98-F3B47E8B551B}">
      <text>
        <r>
          <rPr>
            <sz val="8"/>
            <color rgb="FF000000"/>
            <rFont val="Times New Roman"/>
            <family val="1"/>
          </rPr>
          <t>Game Wins are calculated automatically, following  the V:EKN rules.</t>
        </r>
      </text>
    </comment>
    <comment ref="H6" authorId="0" shapeId="0" xr:uid="{D85B424C-DE9E-4B27-A808-C2B62D9450FF}">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546E3963-34F4-4694-B84F-F964F9E6EB88}">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AE274B60-14D4-404E-88A3-856A83BD7499}">
      <text>
        <r>
          <rPr>
            <sz val="8"/>
            <color rgb="FF000000"/>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841F052A-7279-4A31-BBDB-F8E3890C8C0C}">
      <text>
        <r>
          <rPr>
            <sz val="8"/>
            <color rgb="FF000000"/>
            <rFont val="Times New Roman"/>
            <family val="1"/>
          </rPr>
          <t>Place Player Numbers in this column.  Each group of 5 rows must be used for a single table.</t>
        </r>
      </text>
    </comment>
    <comment ref="D6" authorId="0" shapeId="0" xr:uid="{63D067CD-BF56-4876-82BC-9DAC59270EBC}">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E3D6B2F0-3374-4EAE-AE04-A91D12B2CD74}">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B332B915-D764-478F-B90D-69DCCE26FC73}">
      <text>
        <r>
          <rPr>
            <sz val="8"/>
            <color rgb="FF000000"/>
            <rFont val="Times New Roman"/>
            <family val="1"/>
          </rPr>
          <t>Game Wins are calculated automatically, following  the V:EKN rules.</t>
        </r>
      </text>
    </comment>
    <comment ref="H6" authorId="0" shapeId="0" xr:uid="{BA4B9BA8-0D18-4166-9D75-B0970A72ED43}">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C6131CAF-61D1-476F-BF52-86F0143849C7}">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D23AEBAA-DEC5-44BD-A4AD-C96E16818213}">
      <text>
        <r>
          <rPr>
            <sz val="8"/>
            <color rgb="FF000000"/>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9DA54AD1-2755-45C3-AF14-9002B465BC0D}">
      <text>
        <r>
          <rPr>
            <sz val="8"/>
            <color rgb="FF000000"/>
            <rFont val="Times New Roman"/>
            <family val="1"/>
          </rPr>
          <t>Place Player Numbers in this column.  Each group of 5 rows must be used for a single table.</t>
        </r>
      </text>
    </comment>
    <comment ref="D13" authorId="0" shapeId="0" xr:uid="{7F7AFE2F-5DC8-445B-B86C-7CA0A7078CF4}">
      <text>
        <r>
          <rPr>
            <sz val="8"/>
            <color rgb="FF000000"/>
            <rFont val="Times New Roman"/>
            <family val="1"/>
          </rPr>
          <t>There is only 1 Final Round table.  This will be placed here automatically when you enter the Player Numbers at the far left.</t>
        </r>
      </text>
    </comment>
    <comment ref="E13" authorId="0" shapeId="0" xr:uid="{0583F8E7-C160-48EB-A95F-A51A6F1F174F}">
      <text>
        <r>
          <rPr>
            <sz val="8"/>
            <color rgb="FF000000"/>
            <rFont val="Times New Roman"/>
            <family val="1"/>
          </rPr>
          <t xml:space="preserve">Rank within the table.
</t>
        </r>
      </text>
    </comment>
    <comment ref="F13" authorId="0" shapeId="0" xr:uid="{EAF7A1BF-F7B1-4DFE-BFF4-660EEB1AE64A}">
      <text>
        <r>
          <rPr>
            <sz val="10"/>
            <color theme="1"/>
            <rFont val="Arial"/>
            <family val="2"/>
          </rPr>
          <t>Enter the Victory Points (VPs) won by each player here.</t>
        </r>
        <r>
          <rPr>
            <sz val="10"/>
            <color theme="1"/>
            <rFont val="Arial"/>
            <family val="2"/>
          </rPr>
          <t xml:space="preserve">
</t>
        </r>
        <r>
          <rPr>
            <sz val="10"/>
            <color theme="1"/>
            <rFont val="Arial"/>
            <family val="2"/>
          </rPr>
          <t xml:space="preserve">
A player receives 1 VP each time his/her Prey is ousted, and a player receives 1 VP if all other players at a table are ousted. If the time limit for a round is reached, each player that was not ousted receives an additional 1/2 VP.</t>
        </r>
        <r>
          <rPr>
            <sz val="10"/>
            <color theme="1"/>
            <rFont val="Arial"/>
            <family val="2"/>
          </rPr>
          <t xml:space="preserve">
</t>
        </r>
        <r>
          <rPr>
            <sz val="10"/>
            <color theme="1"/>
            <rFont val="Arial"/>
            <family val="2"/>
          </rPr>
          <t xml:space="preserve">
</t>
        </r>
        <r>
          <rPr>
            <b/>
            <sz val="8"/>
            <color rgb="FF000000"/>
            <rFont val="Times New Roman"/>
            <family val="1"/>
          </rPr>
          <t>The winner of the Tournament is determined by:</t>
        </r>
        <r>
          <rPr>
            <b/>
            <sz val="8"/>
            <color rgb="FF000000"/>
            <rFont val="Times New Roman"/>
            <family val="1"/>
          </rPr>
          <t xml:space="preserve">
</t>
        </r>
        <r>
          <rPr>
            <sz val="8"/>
            <color rgb="FF000000"/>
            <rFont val="Times New Roman"/>
            <family val="1"/>
          </rPr>
          <t xml:space="preserve">1. The most VPs won in the Final Round (only). if there is a tie, then:
2. The highest rank coming into the Final Round wins.
</t>
        </r>
      </text>
    </comment>
    <comment ref="I13" authorId="0" shapeId="0" xr:uid="{EE3985D5-0BE8-430F-873E-C0436B8756CA}">
      <text>
        <r>
          <rPr>
            <sz val="8"/>
            <color rgb="FF000000"/>
            <rFont val="Times New Roman"/>
            <family val="1"/>
          </rPr>
          <t>Tournament Points (TPs) are calculated for you automatically, and take into consideration the different calculations for 4 and 5 player tables, as per V:EKN Rules.</t>
        </r>
      </text>
    </comment>
    <comment ref="J13" authorId="0" shapeId="0" xr:uid="{1BA8C41A-8F76-47EE-A5B7-131CDEE6299B}">
      <text>
        <r>
          <rPr>
            <sz val="8"/>
            <color rgb="FF000000"/>
            <rFont val="Times New Roman"/>
            <family val="1"/>
          </rPr>
          <t>This is the player's overall standing in the tournament (for purposes of awarding prizes, reporting tournament results, etc.)</t>
        </r>
      </text>
    </comment>
    <comment ref="T13" authorId="0" shapeId="0" xr:uid="{CB46FA8B-343F-40B2-8EE9-4ACD3E95209F}">
      <text>
        <r>
          <rPr>
            <sz val="8"/>
            <color rgb="FF000000"/>
            <rFont val="Times New Roman"/>
            <family val="1"/>
          </rPr>
          <t>The players' rank going into the finals - the secondary criterion.</t>
        </r>
      </text>
    </comment>
    <comment ref="Z13" authorId="0" shapeId="0" xr:uid="{A090CA3A-5E28-4585-A496-74E266FE0CB9}">
      <text>
        <r>
          <rPr>
            <sz val="8"/>
            <color rgb="FF000000"/>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E855259B-6230-40FB-B65E-DFBEBF287BF0}">
      <text>
        <r>
          <rPr>
            <sz val="8"/>
            <color rgb="FF000000"/>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B47C43AA-FC33-4BE3-AFDA-5669ACBAE217}">
      <text>
        <r>
          <rPr>
            <sz val="8"/>
            <color rgb="FF000000"/>
            <rFont val="Times New Roman"/>
            <family val="1"/>
          </rPr>
          <t>Enter the number of the round in which the game was played (1-3) or enter 'F' for the final round.</t>
        </r>
      </text>
    </comment>
    <comment ref="B5" authorId="0" shapeId="0" xr:uid="{4343D30B-7109-4E51-921D-15DEA082870C}">
      <text>
        <r>
          <rPr>
            <sz val="8"/>
            <color rgb="FF000000"/>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<sst xmlns="http://schemas.openxmlformats.org/spreadsheetml/2006/main" count="1814" uniqueCount="416">
  <si>
    <r>
      <t>The Archon</t>
    </r>
    <r>
      <rPr>
        <b/>
        <i/>
        <sz val="12"/>
        <color rgb="FFDD0806"/>
        <rFont val="Times New Roman"/>
        <family val="1"/>
      </rPr>
      <t xml:space="preserve"> (v1.5k)</t>
    </r>
  </si>
  <si>
    <t>The official tournament tracking system for "Vampire: The Eternal Struggle"</t>
  </si>
  <si>
    <t>originally from the V:TES Rulemonger Website (http://www.geocities.com/vtesrep), updated with genetic results: http://www.vekn.net/forum/generic-v-tes-discussion/77200-optimal-seatings-the-return-of-the-mutant?start=0</t>
  </si>
  <si>
    <t>The Archon was written by Stephen "The Evil One" Buonocore, and maintained by L. Scott Johnson.</t>
  </si>
  <si>
    <t>The Archon is currently maintained by Vincent Ripoll.</t>
  </si>
  <si>
    <t>With updates by Robert Goudie and Pascal Bertrand.</t>
  </si>
  <si>
    <t>The latest version of The Archon is available for download at</t>
  </si>
  <si>
    <t>http://www.vekn.net/downloads</t>
  </si>
  <si>
    <t>What's New:</t>
  </si>
  <si>
    <t>V1.5k</t>
  </si>
  <si>
    <t>Added Grand Prix level</t>
  </si>
  <si>
    <t>V1.5j</t>
  </si>
  <si>
    <t>Improved seating charts for 3R+F 9-57 players (thanks to Lionel Panhaleux).</t>
  </si>
  <si>
    <t>V1.5i</t>
  </si>
  <si>
    <t>Fixed error in 3R+F for 19 players (players 13 and 14 were inverted during R1) and 2R+F for 44 players (the seating introduced in v1.5h was worse).</t>
  </si>
  <si>
    <t>V1.5h</t>
  </si>
  <si>
    <t>Fixed unoptimal seatings for 3R+F for 49 players to 200 players, and added seatings for 201-220 players. Reverted to optimal seating for 17 players. Fixed unoptimal seatings for 2R+F for 21 players to 50 players, and added seatings for 51-1210 players.</t>
  </si>
  <si>
    <t>V1.5g</t>
  </si>
  <si>
    <t>Fixed unoptimal seatings for 2R+F and 3R+F</t>
  </si>
  <si>
    <t>V1.5f</t>
  </si>
  <si>
    <t>Fixed unoptimal seatings introduced in V1.5e due to a flaw in the validation of the new results and some mistakes when reporting the results.</t>
  </si>
  <si>
    <t>V1.5e</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</si>
  <si>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</si>
  <si>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</si>
  <si>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</si>
  <si>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</si>
  <si>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</si>
  <si>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V1.5b</t>
  </si>
  <si>
    <t>Fixed a bug in the chart that made Optimal Seating charts fail to update in OpenOffice.org or LibreOffice. (Jussi Hattara)</t>
  </si>
  <si>
    <t>V1.5a</t>
  </si>
  <si>
    <t>Tournament Info sheet made more similar to the Event Registration page of the vekn.net website, where the Event should be registered. Added coefficient for National Qualifiers (0).</t>
  </si>
  <si>
    <t>V1.4c</t>
  </si>
  <si>
    <t>Fixed minor issue with seating for 19 players (13 and 14 got switched), and changed the National Event coeff to 0.25 (it was 0.5) (Thanks to Pascal)</t>
  </si>
  <si>
    <t>V1.4b</t>
  </si>
  <si>
    <t>Base file rebuilded for compatibility with archon upload function on vekn.net (Emiliano D'Onofrio)</t>
  </si>
  <si>
    <t>V1.4</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</si>
  <si>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</si>
  <si>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 1.3b</t>
  </si>
  <si>
    <t>Upgraded the links, mail address and maintainer.  Added 2R +F Optimal Seating Chart tab (thanks to David Tatu and Kevin Mergen).</t>
  </si>
  <si>
    <t>V1.3</t>
  </si>
  <si>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</si>
  <si>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v1.2</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</si>
  <si>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</si>
  <si>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</si>
  <si>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</si>
  <si>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</si>
  <si>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</si>
  <si>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</si>
  <si>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</si>
  <si>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</si>
  <si>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color theme="1"/>
        <rFont val="Arial"/>
        <family val="2"/>
      </rPr>
      <t>"Override"</t>
    </r>
    <r>
      <rPr>
        <sz val="8"/>
        <color theme="1"/>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</si>
  <si>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</si>
  <si>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</si>
  <si>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</si>
  <si>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Fixed ratings calculation propagation. Sort Standings automatically. Removed outdated tiebreakers in final round. Increased foreign language compatibility. Corrected 15-player chart.</t>
  </si>
  <si>
    <t>v1.1</t>
  </si>
  <si>
    <t>Use Game Wins per the January 2002 update of the V:EKN rules. Enhanced support of optimal seating charts. Corrected 18-player chart.</t>
  </si>
  <si>
    <t>Instructions for use:</t>
  </si>
  <si>
    <t>General Instructions</t>
  </si>
  <si>
    <r>
      <t xml:space="preserve">Welcome to </t>
    </r>
    <r>
      <rPr>
        <b/>
        <sz val="10"/>
        <color theme="1"/>
        <rFont val="Arial"/>
        <family val="2"/>
      </rPr>
      <t>The Archon</t>
    </r>
    <r>
      <rPr>
        <sz val="10"/>
        <color theme="1"/>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color theme="1"/>
        <rFont val="Arial"/>
        <family val="2"/>
      </rPr>
      <t>Post-Tournament Procedures</t>
    </r>
    <r>
      <rPr>
        <sz val="10"/>
        <color theme="1"/>
        <rFont val="Arial"/>
        <family val="2"/>
      </rPr>
      <t>" below for submitting the results.</t>
    </r>
  </si>
  <si>
    <t>Please visit the VEKN web site for all the official information about V:TES and the V:EKN:</t>
  </si>
  <si>
    <t>http://www.vekn.net</t>
  </si>
  <si>
    <t>For information on how to run an officially sanctioned V:TES tournament, including the "Request for Sanctioning", "Request for Prize Support", and all other relevant information, please visit the V:TES website, and go to this page:</t>
  </si>
  <si>
    <t>http://www.vekn.net/how-to-run-a-v-tes-tournament</t>
  </si>
  <si>
    <t>Officially sanctioned V:TES Tournaments are run according to the V:EKN Tournament Rules.  Also, all current V:TES Rules, Rulings, Errata, and Clarifications must be followed.  These can be found on the VEKN website on these pages:</t>
  </si>
  <si>
    <t>http://www.vekn.net/tournament-rules</t>
  </si>
  <si>
    <t>http://www.vekn.net/rulebook</t>
  </si>
  <si>
    <t>http://www.vekn.net/general-rulings</t>
  </si>
  <si>
    <t>http://www.vekn.net/card-rulings</t>
  </si>
  <si>
    <r>
      <t xml:space="preserve">The archon is available in </t>
    </r>
    <r>
      <rPr>
        <sz val="10"/>
        <color rgb="FFDD0806"/>
        <rFont val="Arial"/>
        <family val="2"/>
      </rPr>
      <t>XSLX</t>
    </r>
    <r>
      <rPr>
        <sz val="10"/>
        <color rgb="FF333333"/>
        <rFont val="Arial"/>
        <family val="2"/>
      </rPr>
      <t> and </t>
    </r>
    <r>
      <rPr>
        <sz val="10"/>
        <color rgb="FFDD0806"/>
        <rFont val="Arial"/>
        <family val="2"/>
      </rPr>
      <t>ODS </t>
    </r>
    <r>
      <rPr>
        <sz val="10"/>
        <color rgb="FF333333"/>
        <rFont val="Arial"/>
        <family val="2"/>
      </rPr>
      <t>format. If you use Microsoft Excel, use the XSLX format; otherwise use the ODS format. Do not save it under another format (eg. If you use the XSLX format, save it only in that format).</t>
    </r>
  </si>
  <si>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</si>
  <si>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</si>
  <si>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</si>
  <si>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</si>
  <si>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color theme="1"/>
        <rFont val="Arial"/>
        <family val="2"/>
      </rPr>
      <t>"Tournament Info"</t>
    </r>
    <r>
      <rPr>
        <i/>
        <sz val="10"/>
        <color theme="1"/>
        <rFont val="Arial"/>
        <family val="2"/>
      </rPr>
      <t xml:space="preserve"> sheet.</t>
    </r>
  </si>
  <si>
    <t>-</t>
  </si>
  <si>
    <t>This is freeform text, but is used in other sheets, so please be accurate. The VEKN numbers of the organizer and judges are used for qualification.</t>
  </si>
  <si>
    <r>
      <t xml:space="preserve">Enter all Player information into the </t>
    </r>
    <r>
      <rPr>
        <b/>
        <i/>
        <sz val="10"/>
        <color theme="1"/>
        <rFont val="Arial"/>
        <family val="2"/>
      </rPr>
      <t>"Methuselahs"</t>
    </r>
    <r>
      <rPr>
        <i/>
        <sz val="10"/>
        <color theme="1"/>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</si>
  <si>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</si>
  <si>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</si>
  <si>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</si>
  <si>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</si>
  <si>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http://www.vekn.net/player-registry</t>
  </si>
  <si>
    <r>
      <t xml:space="preserve">The Coordinator uses the </t>
    </r>
    <r>
      <rPr>
        <b/>
        <i/>
        <sz val="10"/>
        <color theme="1"/>
        <rFont val="Arial"/>
        <family val="2"/>
      </rPr>
      <t>"Methuselahs"</t>
    </r>
    <r>
      <rPr>
        <i/>
        <sz val="10"/>
        <color theme="1"/>
        <rFont val="Arial"/>
        <family val="2"/>
      </rPr>
      <t xml:space="preserve"> sheet to monitor the progress of the tournament.</t>
    </r>
  </si>
  <si>
    <r>
      <t xml:space="preserve">Also, </t>
    </r>
    <r>
      <rPr>
        <b/>
        <i/>
        <sz val="10"/>
        <color theme="1"/>
        <rFont val="Arial"/>
        <family val="2"/>
      </rPr>
      <t>additional information</t>
    </r>
    <r>
      <rPr>
        <i/>
        <sz val="10"/>
        <color theme="1"/>
        <rFont val="Arial"/>
        <family val="2"/>
      </rPr>
      <t xml:space="preserve"> may need to be entered on the </t>
    </r>
    <r>
      <rPr>
        <b/>
        <i/>
        <sz val="10"/>
        <color theme="1"/>
        <rFont val="Arial"/>
        <family val="2"/>
      </rPr>
      <t>"Methuselahs"</t>
    </r>
    <r>
      <rPr>
        <i/>
        <sz val="10"/>
        <color theme="1"/>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</si>
  <si>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color theme="1"/>
        <rFont val="Arial"/>
        <family val="2"/>
      </rPr>
      <t>"Override"</t>
    </r>
    <r>
      <rPr>
        <sz val="10"/>
        <color theme="1"/>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</si>
  <si>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</si>
  <si>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</si>
  <si>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color theme="1"/>
        <rFont val="Arial"/>
        <family val="2"/>
      </rPr>
      <t>"Final Round"</t>
    </r>
    <r>
      <rPr>
        <sz val="10"/>
        <color theme="1"/>
        <rFont val="Arial"/>
        <family val="2"/>
      </rPr>
      <t xml:space="preserve"> sheet. Seating for the Final Round (and the entry of this information into the </t>
    </r>
    <r>
      <rPr>
        <b/>
        <sz val="10"/>
        <color theme="1"/>
        <rFont val="Arial"/>
        <family val="2"/>
      </rPr>
      <t>"Final Round"</t>
    </r>
    <r>
      <rPr>
        <sz val="10"/>
        <color theme="1"/>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</si>
  <si>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</si>
  <si>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color theme="1"/>
        <rFont val="Arial"/>
        <family val="2"/>
      </rPr>
      <t>"Standings"</t>
    </r>
    <r>
      <rPr>
        <i/>
        <sz val="10"/>
        <color theme="1"/>
        <rFont val="Arial"/>
        <family val="2"/>
      </rPr>
      <t xml:space="preserve"> sheet so that they can monitor their progress in the tournament.</t>
    </r>
  </si>
  <si>
    <r>
      <t xml:space="preserve">The </t>
    </r>
    <r>
      <rPr>
        <b/>
        <sz val="10"/>
        <color theme="1"/>
        <rFont val="Arial"/>
        <family val="2"/>
      </rPr>
      <t>"Standings"</t>
    </r>
    <r>
      <rPr>
        <sz val="10"/>
        <color theme="1"/>
        <rFont val="Arial"/>
        <family val="2"/>
      </rPr>
      <t xml:space="preserve"> sheet is a subset of the information from the </t>
    </r>
    <r>
      <rPr>
        <b/>
        <sz val="10"/>
        <color theme="1"/>
        <rFont val="Arial"/>
        <family val="2"/>
      </rPr>
      <t>"Methuselahs"</t>
    </r>
    <r>
      <rPr>
        <sz val="10"/>
        <color theme="1"/>
        <rFont val="Arial"/>
        <family val="2"/>
      </rPr>
      <t xml:space="preserve"> sheet, and it is more easily readable. It is also fully 'protected', so that a Player cannot accidently change any data. The </t>
    </r>
    <r>
      <rPr>
        <b/>
        <sz val="10"/>
        <color theme="1"/>
        <rFont val="Arial"/>
        <family val="2"/>
      </rPr>
      <t>"Standings"</t>
    </r>
    <r>
      <rPr>
        <sz val="10"/>
        <color theme="1"/>
        <rFont val="Arial"/>
        <family val="2"/>
      </rPr>
      <t xml:space="preserve"> sheet may also be printed for the players between rounds, if a printer is available.</t>
    </r>
  </si>
  <si>
    <r>
      <t xml:space="preserve">Enter the round-specific information into the </t>
    </r>
    <r>
      <rPr>
        <b/>
        <i/>
        <sz val="10"/>
        <color theme="1"/>
        <rFont val="Arial"/>
        <family val="2"/>
      </rPr>
      <t>"Round"</t>
    </r>
    <r>
      <rPr>
        <i/>
        <sz val="10"/>
        <color theme="1"/>
        <rFont val="Arial"/>
        <family val="2"/>
      </rPr>
      <t xml:space="preserve"> sheets (for each round, as the rounds are played):</t>
    </r>
  </si>
  <si>
    <r>
      <t xml:space="preserve"># = Player Number, to be used to seat players for each round. These are the Player Numbers from the </t>
    </r>
    <r>
      <rPr>
        <b/>
        <sz val="10"/>
        <color theme="1"/>
        <rFont val="Arial"/>
        <family val="2"/>
      </rPr>
      <t>"Methuselahs"</t>
    </r>
    <r>
      <rPr>
        <sz val="10"/>
        <color theme="1"/>
        <rFont val="Arial"/>
        <family val="2"/>
      </rPr>
      <t xml:space="preserve"> sheet, and should be entered manually for each round. [</t>
    </r>
    <r>
      <rPr>
        <b/>
        <sz val="10"/>
        <color theme="1"/>
        <rFont val="Arial"/>
        <family val="2"/>
      </rPr>
      <t>Note:</t>
    </r>
    <r>
      <rPr>
        <sz val="10"/>
        <color theme="1"/>
        <rFont val="Arial"/>
        <family val="2"/>
      </rPr>
      <t xml:space="preserve"> If you have are running a 3+F tournament, the player seating will be automatically entered from the </t>
    </r>
    <r>
      <rPr>
        <b/>
        <sz val="10"/>
        <color theme="1"/>
        <rFont val="Arial"/>
        <family val="2"/>
      </rPr>
      <t>"Optimal Seating"</t>
    </r>
    <r>
      <rPr>
        <sz val="10"/>
        <color theme="1"/>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</si>
  <si>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color theme="1"/>
        <rFont val="Arial"/>
        <family val="2"/>
      </rPr>
      <t>"Methuselah"</t>
    </r>
    <r>
      <rPr>
        <sz val="10"/>
        <color theme="1"/>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</si>
  <si>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</si>
  <si>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</si>
  <si>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color theme="1"/>
        <rFont val="Arial"/>
        <family val="2"/>
      </rPr>
      <t>"Methuselahs"</t>
    </r>
    <r>
      <rPr>
        <sz val="10"/>
        <color theme="1"/>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</si>
  <si>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color theme="1"/>
        <rFont val="Arial"/>
        <family val="2"/>
      </rPr>
      <t>"Methuselahs"</t>
    </r>
    <r>
      <rPr>
        <sz val="10"/>
        <color theme="1"/>
        <rFont val="Arial"/>
        <family val="2"/>
      </rPr>
      <t xml:space="preserve"> sheet.</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</si>
  <si>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</si>
  <si>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</si>
  <si>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color theme="1"/>
        <rFont val="Arial"/>
        <family val="2"/>
      </rPr>
      <t>"Final Round"</t>
    </r>
    <r>
      <rPr>
        <i/>
        <sz val="10"/>
        <color theme="1"/>
        <rFont val="Arial"/>
        <family val="2"/>
      </rPr>
      <t xml:space="preserve"> sheet.</t>
    </r>
  </si>
  <si>
    <r>
      <t xml:space="preserve">The </t>
    </r>
    <r>
      <rPr>
        <b/>
        <sz val="10"/>
        <color theme="1"/>
        <rFont val="Arial"/>
        <family val="2"/>
      </rPr>
      <t>"Final Round"</t>
    </r>
    <r>
      <rPr>
        <sz val="10"/>
        <color theme="1"/>
        <rFont val="Arial"/>
        <family val="2"/>
      </rPr>
      <t xml:space="preserve"> sheet is different from the other </t>
    </r>
    <r>
      <rPr>
        <b/>
        <sz val="10"/>
        <color theme="1"/>
        <rFont val="Arial"/>
        <family val="2"/>
      </rPr>
      <t>"Round"</t>
    </r>
    <r>
      <rPr>
        <sz val="10"/>
        <color theme="1"/>
        <rFont val="Arial"/>
        <family val="2"/>
      </rPr>
      <t xml:space="preserve"> sheets. There are two sections for the Players on this sheet:</t>
    </r>
  </si>
  <si>
    <t>a.</t>
  </si>
  <si>
    <r>
      <t xml:space="preserve">"Current Leaders"/"Finalists" section: The top section lists the </t>
    </r>
    <r>
      <rPr>
        <i/>
        <sz val="10"/>
        <color theme="1"/>
        <rFont val="Arial"/>
        <family val="2"/>
      </rPr>
      <t>Current Leaders</t>
    </r>
    <r>
      <rPr>
        <sz val="10"/>
        <color theme="1"/>
        <rFont val="Arial"/>
        <family val="2"/>
      </rPr>
      <t xml:space="preserve"> in the tournament. This will change to </t>
    </r>
    <r>
      <rPr>
        <i/>
        <sz val="10"/>
        <color theme="1"/>
        <rFont val="Arial"/>
        <family val="2"/>
      </rPr>
      <t>Finalists</t>
    </r>
    <r>
      <rPr>
        <sz val="10"/>
        <color theme="1"/>
        <rFont val="Arial"/>
        <family val="2"/>
      </rPr>
      <t xml:space="preserve"> when all preliminary rounds have been posted. No changes can be made to this section. If a Finalist becomes ineligible for any reason (disqualification or self-withdrawal), use the DQ Flag on the </t>
    </r>
    <r>
      <rPr>
        <b/>
        <sz val="10"/>
        <color theme="1"/>
        <rFont val="Arial"/>
        <family val="2"/>
      </rPr>
      <t>"Methuselahs"</t>
    </r>
    <r>
      <rPr>
        <sz val="10"/>
        <color theme="1"/>
        <rFont val="Arial"/>
        <family val="2"/>
      </rPr>
      <t xml:space="preserve"> sheet to eliminate the Player from contention. Disqualified players will not show up on the </t>
    </r>
    <r>
      <rPr>
        <b/>
        <sz val="10"/>
        <color theme="1"/>
        <rFont val="Arial"/>
        <family val="2"/>
      </rPr>
      <t>"Final Round"</t>
    </r>
    <r>
      <rPr>
        <sz val="10"/>
        <color theme="1"/>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</si>
  <si>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</si>
  <si>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color theme="1"/>
        <rFont val="Arial"/>
        <family val="2"/>
      </rPr>
      <t>"Final Round"</t>
    </r>
    <r>
      <rPr>
        <sz val="10"/>
        <color theme="1"/>
        <rFont val="Arial"/>
        <family val="2"/>
      </rPr>
      <t xml:space="preserve"> sheet.</t>
    </r>
  </si>
  <si>
    <t>Player First Name, Player Last Name, and Table Number (1) will be completed automatically.</t>
  </si>
  <si>
    <t>At the end of the round, enter the VPs for each Player.</t>
  </si>
  <si>
    <r>
      <t>[</t>
    </r>
    <r>
      <rPr>
        <b/>
        <sz val="10"/>
        <color theme="1"/>
        <rFont val="Arial"/>
        <family val="2"/>
      </rPr>
      <t>Note</t>
    </r>
    <r>
      <rPr>
        <sz val="10"/>
        <color theme="1"/>
        <rFont val="Arial"/>
        <family val="2"/>
      </rPr>
      <t xml:space="preserve">: The </t>
    </r>
    <r>
      <rPr>
        <b/>
        <sz val="10"/>
        <color theme="1"/>
        <rFont val="Arial"/>
        <family val="2"/>
      </rPr>
      <t>"Methuselahs"</t>
    </r>
    <r>
      <rPr>
        <sz val="10"/>
        <color theme="1"/>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</si>
  <si>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</si>
  <si>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color theme="1"/>
        <rFont val="Arial"/>
        <family val="2"/>
      </rPr>
      <t>"Notes"</t>
    </r>
    <r>
      <rPr>
        <i/>
        <sz val="10"/>
        <color theme="1"/>
        <rFont val="Arial"/>
        <family val="2"/>
      </rPr>
      <t xml:space="preserve"> sheet.</t>
    </r>
  </si>
  <si>
    <r>
      <t xml:space="preserve">On the </t>
    </r>
    <r>
      <rPr>
        <b/>
        <sz val="10"/>
        <color theme="1"/>
        <rFont val="Arial"/>
        <family val="2"/>
      </rPr>
      <t>"Notes"</t>
    </r>
    <r>
      <rPr>
        <sz val="10"/>
        <color theme="1"/>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color theme="1"/>
        <rFont val="Arial"/>
        <family val="2"/>
      </rPr>
      <t>Rules@VampireTheEternalStruggle.com</t>
    </r>
    <r>
      <rPr>
        <sz val="10"/>
        <color theme="1"/>
        <rFont val="Arial"/>
        <family val="2"/>
      </rPr>
      <t>) about rulings that you made during the tournament.</t>
    </r>
  </si>
  <si>
    <t>Review The Archon to ensure accuracy.  This is very important!</t>
  </si>
  <si>
    <r>
      <t xml:space="preserve">Perform a thorough check of The Archon to ensure that you have entered all the data correctly. Look particularly at the </t>
    </r>
    <r>
      <rPr>
        <b/>
        <sz val="10"/>
        <color theme="1"/>
        <rFont val="Arial"/>
        <family val="2"/>
      </rPr>
      <t>"Methuselahs"</t>
    </r>
    <r>
      <rPr>
        <sz val="10"/>
        <color theme="1"/>
        <rFont val="Arial"/>
        <family val="2"/>
      </rPr>
      <t xml:space="preserve"> sheet, the </t>
    </r>
    <r>
      <rPr>
        <b/>
        <sz val="10"/>
        <color theme="1"/>
        <rFont val="Arial"/>
        <family val="2"/>
      </rPr>
      <t>"Round"</t>
    </r>
    <r>
      <rPr>
        <sz val="10"/>
        <color theme="1"/>
        <rFont val="Arial"/>
        <family val="2"/>
      </rPr>
      <t xml:space="preserve"> sheets (all of them), and the </t>
    </r>
    <r>
      <rPr>
        <b/>
        <sz val="10"/>
        <color theme="1"/>
        <rFont val="Arial"/>
        <family val="2"/>
      </rPr>
      <t>"Standings"</t>
    </r>
    <r>
      <rPr>
        <sz val="10"/>
        <color theme="1"/>
        <rFont val="Arial"/>
        <family val="2"/>
      </rPr>
      <t xml:space="preserve"> sheet. We want to report good data!</t>
    </r>
  </si>
  <si>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color theme="1"/>
        <rFont val="Arial"/>
        <family val="2"/>
      </rPr>
      <t>Ratings Coordinator</t>
    </r>
    <r>
      <rPr>
        <sz val="10"/>
        <color theme="1"/>
        <rFont val="Arial"/>
        <family val="2"/>
      </rPr>
      <t xml:space="preserve"> at </t>
    </r>
    <r>
      <rPr>
        <b/>
        <u/>
        <sz val="10"/>
        <color theme="1"/>
        <rFont val="Arial"/>
        <family val="2"/>
      </rPr>
      <t>vtesratings@gmail.com</t>
    </r>
  </si>
  <si>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</si>
  <si>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color theme="1"/>
        <rFont val="Arial"/>
        <family val="2"/>
      </rPr>
      <t>vtesratings@gmail.com</t>
    </r>
    <r>
      <rPr>
        <sz val="10"/>
        <color theme="1"/>
        <rFont val="Arial"/>
        <family val="2"/>
      </rPr>
      <t>, and let me know what you thought. Good suggestions may find their way into a later version of The Archon.</t>
    </r>
  </si>
  <si>
    <t>Event Name:</t>
  </si>
  <si>
    <t>Week of Nightmares 2024 - Day 3</t>
  </si>
  <si>
    <t>Event Date (DD-MON-YY):</t>
  </si>
  <si>
    <t>Date Report due at V:EKN:</t>
  </si>
  <si>
    <t>Organizer:</t>
  </si>
  <si>
    <t>Maciej Broniarz</t>
  </si>
  <si>
    <t>City:</t>
  </si>
  <si>
    <t>Warsaw</t>
  </si>
  <si>
    <t>Format (Constructed/Limited):</t>
  </si>
  <si>
    <t>Constructed</t>
  </si>
  <si>
    <t>Limited</t>
  </si>
  <si>
    <t>Level (Normal/Qualifier/Championship/Nationals)</t>
  </si>
  <si>
    <t>Standard Constructed</t>
  </si>
  <si>
    <t>National Qualifier</t>
  </si>
  <si>
    <t>National Championship</t>
  </si>
  <si>
    <t>Continental Qualifier</t>
  </si>
  <si>
    <t>Continental Championship</t>
  </si>
  <si>
    <t>Grand Prix</t>
  </si>
  <si>
    <t>Storyline</t>
  </si>
  <si>
    <t>Demo</t>
  </si>
  <si>
    <t>Unsanctioned Tournament</t>
  </si>
  <si>
    <t>Number of Players:</t>
  </si>
  <si>
    <t>Number of Rounds (including final):</t>
  </si>
  <si>
    <t>Number of Event Matches:</t>
  </si>
  <si>
    <t>Number of New Members:</t>
  </si>
  <si>
    <t>Number of Warnings Issued:</t>
  </si>
  <si>
    <t>Number of Disqualifications:</t>
  </si>
  <si>
    <t>Multi-Judge System Used?</t>
  </si>
  <si>
    <t>No</t>
  </si>
  <si>
    <t>Head Judge:</t>
  </si>
  <si>
    <t>Rafal Nowak</t>
  </si>
  <si>
    <t>Assistant Judges:</t>
  </si>
  <si>
    <t>champ</t>
  </si>
  <si>
    <t>nat</t>
  </si>
  <si>
    <t>norm</t>
  </si>
  <si>
    <t>qual</t>
  </si>
  <si>
    <t>reg</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</si>
  <si>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</si>
  <si>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</si>
  <si>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</si>
  <si>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</si>
  <si>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</si>
  <si>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</si>
  <si>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</si>
  <si>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</si>
  <si>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</si>
  <si>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</si>
  <si>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</si>
  <si>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</si>
  <si>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</si>
  <si>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</si>
  <si>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</si>
  <si>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</si>
  <si>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</si>
  <si>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</si>
  <si>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</si>
  <si>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</si>
  <si>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</si>
  <si>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</si>
  <si>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</si>
  <si>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</si>
  <si>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</si>
  <si>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</si>
  <si>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</si>
  <si>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</si>
  <si>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</si>
  <si>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Ranking</t>
  </si>
  <si>
    <t>Ties</t>
  </si>
  <si>
    <t>Num</t>
  </si>
  <si>
    <t>Bonus</t>
  </si>
  <si>
    <t>Points</t>
  </si>
  <si>
    <t>Dominik</t>
  </si>
  <si>
    <t>Trupcevic</t>
  </si>
  <si>
    <t>Brezice</t>
  </si>
  <si>
    <t>Diego</t>
  </si>
  <si>
    <t>Di Nicolantonio</t>
  </si>
  <si>
    <t>Michal</t>
  </si>
  <si>
    <t>Sokolowski</t>
  </si>
  <si>
    <t>Wrszawa</t>
  </si>
  <si>
    <t>Florian</t>
  </si>
  <si>
    <t>Koller</t>
  </si>
  <si>
    <t>Vienna</t>
  </si>
  <si>
    <t>Erik</t>
  </si>
  <si>
    <t>Wallgren</t>
  </si>
  <si>
    <t>Umea</t>
  </si>
  <si>
    <t>Kalle</t>
  </si>
  <si>
    <t>Blomgren</t>
  </si>
  <si>
    <t>Sundbyberg</t>
  </si>
  <si>
    <t>Marcin</t>
  </si>
  <si>
    <t>Zakrzewski</t>
  </si>
  <si>
    <t>Djordje</t>
  </si>
  <si>
    <t>Sutic</t>
  </si>
  <si>
    <t>Belgrade</t>
  </si>
  <si>
    <t>Edouard</t>
  </si>
  <si>
    <t>Menneson</t>
  </si>
  <si>
    <t>Paris</t>
  </si>
  <si>
    <t>Lauri</t>
  </si>
  <si>
    <t>Salmi</t>
  </si>
  <si>
    <t>Vantaa</t>
  </si>
  <si>
    <t>Joao</t>
  </si>
  <si>
    <t>Servolo</t>
  </si>
  <si>
    <t>Lisbon</t>
  </si>
  <si>
    <t>Sergio</t>
  </si>
  <si>
    <t>Martins</t>
  </si>
  <si>
    <t>Bartosz</t>
  </si>
  <si>
    <t>Kalinczuk</t>
  </si>
  <si>
    <t>Wroclaw</t>
  </si>
  <si>
    <t>Magnus</t>
  </si>
  <si>
    <t>Soder</t>
  </si>
  <si>
    <t>Stockholm</t>
  </si>
  <si>
    <t>Rodinei</t>
  </si>
  <si>
    <t>Teixeira de Camargo</t>
  </si>
  <si>
    <t>Osnabruck</t>
  </si>
  <si>
    <t>Jorge</t>
  </si>
  <si>
    <t>Delgado</t>
  </si>
  <si>
    <t>Madrid</t>
  </si>
  <si>
    <t>Antti</t>
  </si>
  <si>
    <t>Penttila</t>
  </si>
  <si>
    <t>Riihimaki</t>
  </si>
  <si>
    <t>Nikolaj</t>
  </si>
  <si>
    <t>Wendt</t>
  </si>
  <si>
    <t>Copenhagen</t>
  </si>
  <si>
    <t>Marius</t>
  </si>
  <si>
    <t>Iscru</t>
  </si>
  <si>
    <t>Strasbourg</t>
  </si>
  <si>
    <t>Gyula</t>
  </si>
  <si>
    <t>Erdos</t>
  </si>
  <si>
    <t>Budapest</t>
  </si>
  <si>
    <t>Watras</t>
  </si>
  <si>
    <t>Bydgoszcz</t>
  </si>
  <si>
    <t>Stanisław</t>
  </si>
  <si>
    <t>Szczepaniak</t>
  </si>
  <si>
    <t>Zielona Góra</t>
  </si>
  <si>
    <t>Lovre</t>
  </si>
  <si>
    <t>de Grisogono</t>
  </si>
  <si>
    <t>Tero</t>
  </si>
  <si>
    <t>Aalto</t>
  </si>
  <si>
    <t>Helsinki</t>
  </si>
  <si>
    <t>Sebastian</t>
  </si>
  <si>
    <t>Szuster</t>
  </si>
  <si>
    <t>Mate</t>
  </si>
  <si>
    <t>Vaka</t>
  </si>
  <si>
    <t>Selim</t>
  </si>
  <si>
    <t>Ammouche</t>
  </si>
  <si>
    <t>Pedro</t>
  </si>
  <si>
    <t>Valentim</t>
  </si>
  <si>
    <t>Porto</t>
  </si>
  <si>
    <t>David</t>
  </si>
  <si>
    <t>Luhaaar</t>
  </si>
  <si>
    <t>koege</t>
  </si>
  <si>
    <t>Maciej</t>
  </si>
  <si>
    <t>Bernart</t>
  </si>
  <si>
    <t>Gdansk</t>
  </si>
  <si>
    <t>Aleksandr</t>
  </si>
  <si>
    <t>Mandrichenko</t>
  </si>
  <si>
    <t>Bratislava</t>
  </si>
  <si>
    <t>Zsolt</t>
  </si>
  <si>
    <t>Cziraki</t>
  </si>
  <si>
    <t>Szeged</t>
  </si>
  <si>
    <t>Jennifer</t>
  </si>
  <si>
    <t>Fuss</t>
  </si>
  <si>
    <t>Germanz</t>
  </si>
  <si>
    <t>Adam</t>
  </si>
  <si>
    <t>Peter</t>
  </si>
  <si>
    <t>Szigetszentmiklos</t>
  </si>
  <si>
    <t>Denis</t>
  </si>
  <si>
    <t>Bucar</t>
  </si>
  <si>
    <t>Zagreb</t>
  </si>
  <si>
    <t>Pasi</t>
  </si>
  <si>
    <t>Karjalainen</t>
  </si>
  <si>
    <t>Jyvaskyla</t>
  </si>
  <si>
    <t>Jozef</t>
  </si>
  <si>
    <t>Patrnciak</t>
  </si>
  <si>
    <t>Arnold</t>
  </si>
  <si>
    <t>Riegler</t>
  </si>
  <si>
    <t>Kari</t>
  </si>
  <si>
    <t>Hyll</t>
  </si>
  <si>
    <t>Marton</t>
  </si>
  <si>
    <t>Nemanja</t>
  </si>
  <si>
    <t>Jovicic</t>
  </si>
  <si>
    <t>Teemu</t>
  </si>
  <si>
    <t>Sainomaa</t>
  </si>
  <si>
    <t>Kerava</t>
  </si>
  <si>
    <t>Ben</t>
  </si>
  <si>
    <t>Fox</t>
  </si>
  <si>
    <t>Cork</t>
  </si>
  <si>
    <t>Alexander</t>
  </si>
  <si>
    <t>Roman</t>
  </si>
  <si>
    <t>Lasse</t>
  </si>
  <si>
    <t>Aagaard</t>
  </si>
  <si>
    <t>Naestved</t>
  </si>
  <si>
    <t>Martin</t>
  </si>
  <si>
    <t>Weinmyer</t>
  </si>
  <si>
    <t>Tommi</t>
  </si>
  <si>
    <t>Hakomaa</t>
  </si>
  <si>
    <t>Piotr</t>
  </si>
  <si>
    <t>Jurczak</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</si>
  <si>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</si>
  <si>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</si>
  <si>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</si>
  <si>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</si>
  <si>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</si>
  <si>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</si>
  <si>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</si>
  <si>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</si>
  <si>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</si>
  <si>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</si>
  <si>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</si>
  <si>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</si>
  <si>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</si>
  <si>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</si>
  <si>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</si>
  <si>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</si>
  <si>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</si>
  <si>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</si>
  <si>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</si>
  <si>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</si>
  <si>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</si>
  <si>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</si>
  <si>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</si>
  <si>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</si>
  <si>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</si>
  <si>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</si>
  <si>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</si>
  <si>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</si>
  <si>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</si>
  <si>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</si>
  <si>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</si>
  <si>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</si>
  <si>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</si>
  <si>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</si>
  <si>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 xml:space="preserve">  </t>
  </si>
  <si>
    <t>Round 2</t>
  </si>
  <si>
    <t>Round#</t>
  </si>
  <si>
    <t>Round 3</t>
  </si>
  <si>
    <t xml:space="preserve"> </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</si>
  <si>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</si>
  <si>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</si>
  <si>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</si>
  <si>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</si>
  <si>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</si>
  <si>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</si>
  <si>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</si>
  <si>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</si>
  <si>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</si>
  <si>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</si>
  <si>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</si>
  <si>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</si>
  <si>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</si>
  <si>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Late  Arrival</t>
  </si>
  <si>
    <t>Player no show</t>
  </si>
  <si>
    <t>Games</t>
  </si>
  <si>
    <t>Total</t>
  </si>
  <si>
    <t>Played</t>
  </si>
  <si>
    <t>Won</t>
  </si>
  <si>
    <t>Tournament Notes:</t>
  </si>
  <si>
    <t>Player No. 2 Diego Di Nicolantonio no show due airport problems with trasportation.</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</si>
  <si>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</si>
  <si>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</si>
  <si>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</si>
  <si>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</si>
  <si>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</si>
  <si>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</si>
  <si>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In addition to the basic rules of Optimal Seating,</t>
  </si>
  <si>
    <t>This chart attempts to increase the number of</t>
  </si>
  <si>
    <t>new opponents faced in the 2nd round.</t>
  </si>
  <si>
    <t>This page was created by David Tatu and Kevin Mergen.</t>
  </si>
  <si>
    <t>If this seating doesn't fit you, please let us know:</t>
  </si>
  <si>
    <t>vtesratings@gmail.com</t>
  </si>
  <si>
    <t>Optimal Seating Criteria, with additional previously-unformalized criteria included:</t>
  </si>
  <si>
    <t>1. No pair of players repeat their predator-prey relationship. This is mandatory, by the VEKN rules.</t>
  </si>
  <si>
    <t>2. No pair of players share a table through all two rounds, when possible.  (N/A in some 2R event.)</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</si>
  <si>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</si>
  <si>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</si>
  <si>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</si>
  <si>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</si>
  <si>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</si>
  <si>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</si>
  <si>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</si>
  <si>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</si>
  <si>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</si>
  <si>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</si>
  <si>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</si>
  <si>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</si>
  <si>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</si>
  <si>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</si>
  <si>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</si>
  <si>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</si>
  <si>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</si>
  <si>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</si>
  <si>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LSJ was the V:TES Net.Rep for White Wolf, Inc.</t>
  </si>
  <si>
    <t>Links to revised rulebook, rulings, errata, and tournament rules:</t>
  </si>
  <si>
    <t>http://www.vekn.net/</t>
  </si>
  <si>
    <t>Mar 24 2002</t>
  </si>
  <si>
    <t>V:TES "Tournament Point" Matrix</t>
  </si>
  <si>
    <t>5 PLAYER TABLES</t>
  </si>
  <si>
    <t>4 PLAYER TABLES</t>
  </si>
  <si>
    <t>Table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</si>
</sst>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Red]&quot;DQ&quot;"/>
    <numFmt numFmtId="165" formatCode="&quot;GW&quot;;;"/>
    <numFmt numFmtId="166" formatCode="0;&quot;(&quot;0&quot;)&quot;;&quot;pending&quot;"/>
    <numFmt numFmtId="167" formatCode="hh&quot;:&quot;mm&quot; &quot;AM/PM"/>
    <numFmt numFmtId="168" formatCode="mm&quot;:&quot;ss.0"/>
    <numFmt numFmtId="169" formatCode="d&quot;/ &quot;mmm&quot; &quot;yy"/>
  </numFmts>
  <fonts count="68">
    <font>
      <sz val="10"/>
      <color theme="1"/>
      <name val="Liberation Sans"/>
    </font>
    <font>
      <sz val="10"/>
      <color theme="1"/>
      <name val="Liberation Sans"/>
    </font>
    <font>
      <b/>
      <sz val="10"/>
      <color rgb="FF000000"/>
      <name val="Liberation Sans"/>
    </font>
    <font>
      <sz val="10"/>
      <color rgb="FFFFFFFF"/>
      <name val="Liberation Sans"/>
    </font>
    <font>
      <sz val="10"/>
      <color rgb="FFCC0000"/>
      <name val="Liberation Sans"/>
    </font>
    <font>
      <b/>
      <sz val="10"/>
      <color rgb="FFDD0806"/>
      <name val="Liberation Sans"/>
    </font>
    <font>
      <sz val="10"/>
      <color theme="1"/>
      <name val="Arial"/>
      <family val="2"/>
    </font>
    <font>
      <b/>
      <sz val="10"/>
      <color rgb="FFFFFFFF"/>
      <name val="Liberation Sans"/>
    </font>
    <font>
      <u/>
      <sz val="6.15"/>
      <color rgb="FF0000D4"/>
      <name val="Arial1"/>
      <family val="2"/>
    </font>
    <font>
      <i/>
      <sz val="10"/>
      <color rgb="FF808080"/>
      <name val="Liberation Sans"/>
    </font>
    <font>
      <sz val="10"/>
      <color rgb="FF006600"/>
      <name val="Liberation Sans"/>
    </font>
    <font>
      <b/>
      <sz val="24"/>
      <color rgb="FF000000"/>
      <name val="Liberation Sans"/>
    </font>
    <font>
      <sz val="18"/>
      <color rgb="FF000000"/>
      <name val="Liberation Sans"/>
    </font>
    <font>
      <sz val="12"/>
      <color rgb="FF000000"/>
      <name val="Liberation Sans"/>
    </font>
    <font>
      <u/>
      <sz val="10"/>
      <color rgb="FF0000EE"/>
      <name val="Liberation Sans"/>
    </font>
    <font>
      <sz val="10"/>
      <color rgb="FF996600"/>
      <name val="Liberation Sans"/>
    </font>
    <font>
      <sz val="10"/>
      <color rgb="FF333333"/>
      <name val="Liberation Sans"/>
    </font>
    <font>
      <b/>
      <i/>
      <u/>
      <sz val="10"/>
      <color rgb="FF000000"/>
      <name val="Liberation Sans"/>
    </font>
    <font>
      <b/>
      <i/>
      <sz val="36"/>
      <color rgb="FFDD0806"/>
      <name val="Times New Roman"/>
      <family val="1"/>
    </font>
    <font>
      <b/>
      <i/>
      <sz val="12"/>
      <color rgb="FFDD0806"/>
      <name val="Times New Roman"/>
      <family val="1"/>
    </font>
    <font>
      <sz val="20"/>
      <color theme="1"/>
      <name val="Arial1"/>
    </font>
    <font>
      <i/>
      <sz val="8"/>
      <color theme="1"/>
      <name val="Arial1"/>
    </font>
    <font>
      <b/>
      <sz val="8"/>
      <color theme="1"/>
      <name val="Arial1"/>
    </font>
    <font>
      <sz val="8"/>
      <color theme="1"/>
      <name val="Arial1"/>
    </font>
    <font>
      <sz val="9"/>
      <color theme="1"/>
      <name val="Arial1"/>
    </font>
    <font>
      <sz val="10"/>
      <color theme="1"/>
      <name val="Arial1"/>
    </font>
    <font>
      <u/>
      <sz val="9"/>
      <color rgb="FF0000D4"/>
      <name val="Arial1"/>
    </font>
    <font>
      <b/>
      <sz val="14"/>
      <color theme="1"/>
      <name val="Arial1"/>
    </font>
    <font>
      <b/>
      <sz val="10"/>
      <color theme="1"/>
      <name val="Arial1"/>
    </font>
    <font>
      <b/>
      <sz val="8"/>
      <color theme="1"/>
      <name val="Arial"/>
      <family val="2"/>
    </font>
    <font>
      <sz val="8"/>
      <color theme="1"/>
      <name val="Arial"/>
      <family val="2"/>
    </font>
    <font>
      <i/>
      <sz val="10"/>
      <color theme="1"/>
      <name val="Arial1"/>
    </font>
    <font>
      <b/>
      <u/>
      <sz val="10"/>
      <color theme="1"/>
      <name val="Arial1"/>
    </font>
    <font>
      <b/>
      <sz val="10"/>
      <color theme="1"/>
      <name val="Arial"/>
      <family val="2"/>
    </font>
    <font>
      <u/>
      <sz val="10"/>
      <color rgb="FF0000D4"/>
      <name val="Arial1"/>
    </font>
    <font>
      <b/>
      <sz val="10"/>
      <color rgb="FF222222"/>
      <name val="Arial1"/>
    </font>
    <font>
      <sz val="10"/>
      <color rgb="FFDD0806"/>
      <name val="Arial"/>
      <family val="2"/>
    </font>
    <font>
      <sz val="10"/>
      <color rgb="FF333333"/>
      <name val="Arial"/>
      <family val="2"/>
    </font>
    <font>
      <sz val="8"/>
      <color rgb="FF000000"/>
      <name val="Times New Roman"/>
      <family val="1"/>
    </font>
    <font>
      <b/>
      <i/>
      <sz val="10"/>
      <color theme="1"/>
      <name val="Arial"/>
      <family val="2"/>
    </font>
    <font>
      <i/>
      <sz val="10"/>
      <color theme="1"/>
      <name val="Arial"/>
      <family val="2"/>
    </font>
    <font>
      <b/>
      <u/>
      <sz val="10"/>
      <color theme="1"/>
      <name val="Arial"/>
      <family val="2"/>
    </font>
    <font>
      <b/>
      <i/>
      <sz val="10"/>
      <color theme="1"/>
      <name val="Arial1"/>
    </font>
    <font>
      <b/>
      <i/>
      <u/>
      <sz val="20"/>
      <color theme="1"/>
      <name val="Arial1"/>
    </font>
    <font>
      <sz val="12"/>
      <color theme="1"/>
      <name val="Arial1"/>
    </font>
    <font>
      <b/>
      <sz val="8"/>
      <color rgb="FF000000"/>
      <name val="Times New Roman"/>
      <family val="1"/>
    </font>
    <font>
      <b/>
      <sz val="16"/>
      <color theme="1"/>
      <name val="Arial1"/>
    </font>
    <font>
      <b/>
      <u/>
      <sz val="14"/>
      <color theme="1"/>
      <name val="Arial1"/>
    </font>
    <font>
      <i/>
      <sz val="12"/>
      <color theme="1"/>
      <name val="Arial1"/>
    </font>
    <font>
      <b/>
      <sz val="12"/>
      <color theme="1"/>
      <name val="Arial1"/>
    </font>
    <font>
      <b/>
      <sz val="9"/>
      <color theme="1"/>
      <name val="Arial1"/>
    </font>
    <font>
      <b/>
      <sz val="8"/>
      <color rgb="FFDD0806"/>
      <name val="Times New Roman"/>
      <family val="1"/>
    </font>
    <font>
      <sz val="8"/>
      <color rgb="FFDD0806"/>
      <name val="Times New Roman"/>
      <family val="1"/>
    </font>
    <font>
      <sz val="8"/>
      <color rgb="FF99CC00"/>
      <name val="Times New Roman"/>
      <family val="1"/>
    </font>
    <font>
      <b/>
      <sz val="10"/>
      <color rgb="FFDD0806"/>
      <name val="Arial1"/>
    </font>
    <font>
      <sz val="10"/>
      <color rgb="FFFF0000"/>
      <name val="Liberation Sans"/>
    </font>
    <font>
      <sz val="10"/>
      <color rgb="FFFF0000"/>
      <name val="Arial"/>
      <family val="2"/>
    </font>
    <font>
      <b/>
      <i/>
      <sz val="14"/>
      <color theme="1"/>
      <name val="Arial1"/>
    </font>
    <font>
      <sz val="16"/>
      <color theme="1"/>
      <name val="Arial1"/>
    </font>
    <font>
      <b/>
      <i/>
      <sz val="12"/>
      <color theme="1"/>
      <name val="Arial1"/>
    </font>
    <font>
      <b/>
      <i/>
      <sz val="9"/>
      <color theme="1"/>
      <name val="Arial1"/>
    </font>
    <font>
      <b/>
      <i/>
      <u/>
      <sz val="20"/>
      <color theme="1"/>
      <name val="Times New Roman"/>
      <family val="1"/>
    </font>
    <font>
      <b/>
      <i/>
      <sz val="20"/>
      <color theme="1"/>
      <name val="Times New Roman"/>
      <family val="1"/>
    </font>
    <font>
      <b/>
      <sz val="10"/>
      <color rgb="FF0000D4"/>
      <name val="Arial1"/>
    </font>
    <font>
      <sz val="10"/>
      <color rgb="FFFF0000"/>
      <name val="Arial1"/>
    </font>
    <font>
      <sz val="10"/>
      <color rgb="FF0000D4"/>
      <name val="Arial1"/>
    </font>
    <font>
      <u/>
      <sz val="12"/>
      <color rgb="FF0000D4"/>
      <name val="Arial1"/>
    </font>
    <font>
      <u/>
      <sz val="10"/>
      <color rgb="FF0000FF"/>
      <name val="Arial1"/>
    </font>
  </fonts>
  <fills count="12">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FF"/>
        <bgColor rgb="FFFFFFFF"/>
      </patternFill>
    </fill>
    <fill>
      <patternFill patternType="solid">
        <fgColor rgb="FFD9D9D9"/>
        <bgColor rgb="FFD9D9D9"/>
      </patternFill>
    </fill>
    <fill>
      <patternFill patternType="solid">
        <fgColor rgb="FF99CCFF"/>
        <bgColor rgb="FF99CCFF"/>
      </patternFill>
    </fill>
  </fills>
  <borders count="65">
    <border>
      <left/>
      <right/>
      <top/>
      <bottom/>
      <diagonal/>
    </border>
    <border>
      <left style="thin">
        <color rgb="FF808080"/>
      </left>
      <right style="thin">
        <color rgb="FF808080"/>
      </right>
      <top style="thin">
        <color rgb="FF808080"/>
      </top>
      <bottom style="thin">
        <color rgb="FF80808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style="thin">
        <color rgb="FF000000"/>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bottom/>
      <diagonal/>
    </border>
    <border>
      <left style="medium">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double">
        <color auto="1"/>
      </top>
      <bottom style="thin">
        <color rgb="FF000000"/>
      </bottom>
      <diagonal/>
    </border>
    <border>
      <left style="double">
        <color auto="1"/>
      </left>
      <right/>
      <top style="thin">
        <color rgb="FF000000"/>
      </top>
      <bottom style="thin">
        <color rgb="FF000000"/>
      </bottom>
      <diagonal/>
    </border>
    <border>
      <left/>
      <right style="double">
        <color auto="1"/>
      </right>
      <top style="thin">
        <color rgb="FF000000"/>
      </top>
      <bottom style="thin">
        <color rgb="FF000000"/>
      </bottom>
      <diagonal/>
    </border>
    <border>
      <left style="double">
        <color auto="1"/>
      </left>
      <right/>
      <top style="thin">
        <color rgb="FF000000"/>
      </top>
      <bottom/>
      <diagonal/>
    </border>
    <border>
      <left/>
      <right/>
      <top style="thin">
        <color rgb="FF000000"/>
      </top>
      <bottom/>
      <diagonal/>
    </border>
    <border>
      <left/>
      <right style="double">
        <color auto="1"/>
      </right>
      <top style="thin">
        <color rgb="FF000000"/>
      </top>
      <bottom/>
      <diagonal/>
    </border>
    <border>
      <left style="thin">
        <color rgb="FFFFFFFF"/>
      </left>
      <right style="thin">
        <color rgb="FFFFFFFF"/>
      </right>
      <top style="thin">
        <color rgb="FFFFFFFF"/>
      </top>
      <bottom style="thin">
        <color rgb="FFFFFFFF"/>
      </bottom>
      <diagonal/>
    </border>
  </borders>
  <cellStyleXfs count="22">
    <xf numFmtId="0" fontId="0" fillId="0" borderId="0"/>
    <xf numFmtId="0" fontId="2" fillId="0" borderId="0"/>
    <xf numFmtId="0" fontId="3" fillId="2" borderId="0"/>
    <xf numFmtId="0" fontId="3" fillId="3" borderId="0"/>
    <xf numFmtId="0" fontId="2" fillId="4" borderId="0"/>
    <xf numFmtId="0" fontId="4" fillId="5" borderId="0"/>
    <xf numFmtId="0" fontId="5" fillId="0" borderId="0"/>
    <xf numFmtId="0" fontId="6" fillId="0" borderId="0" applyNumberFormat="0" applyFill="0" applyBorder="0" applyProtection="0"/>
    <xf numFmtId="0" fontId="7" fillId="6" borderId="0"/>
    <xf numFmtId="0" fontId="8" fillId="0" borderId="0"/>
    <xf numFmtId="0" fontId="9" fillId="0" borderId="0"/>
    <xf numFmtId="0" fontId="10" fillId="7" borderId="0"/>
    <xf numFmtId="0" fontId="11" fillId="0" borderId="0"/>
    <xf numFmtId="0" fontId="12" fillId="0" borderId="0"/>
    <xf numFmtId="0" fontId="13" fillId="0" borderId="0"/>
    <xf numFmtId="0" fontId="14" fillId="0" borderId="0"/>
    <xf numFmtId="0" fontId="15" fillId="8" borderId="0"/>
    <xf numFmtId="0" fontId="16" fillId="8" borderId="1"/>
    <xf numFmtId="0" fontId="17" fillId="0" borderId="0"/>
    <xf numFmtId="0" fontId="1" fillId="0" borderId="0"/>
    <xf numFmtId="0" fontId="1" fillId="0" borderId="0"/>
    <xf numFmtId="0" fontId="4" fillId="0" borderId="0"/>
  </cellStyleXfs>
  <cellXfs count="490">
    <xf numFmtId="0" fontId="0" fillId="0" borderId="0" xfId="0"/>
    <xf numFmtId="0" fontId="18" fillId="9" borderId="0" xfId="0" applyFont="1" applyFill="1" applyAlignment="1">
      <alignment horizontal="left" vertical="top"/>
    </xf>
    <xf numFmtId="0" fontId="20" fillId="9" borderId="0" xfId="0" applyFont="1" applyFill="1" applyAlignment="1">
      <alignment vertical="top"/>
    </xf>
    <xf numFmtId="0" fontId="20" fillId="9" borderId="0" xfId="0" applyFont="1" applyFill="1" applyAlignment="1">
      <alignment vertical="top" wrapText="1"/>
    </xf>
    <xf numFmtId="0" fontId="21" fillId="9" borderId="0" xfId="0" applyFont="1" applyFill="1" applyAlignment="1">
      <alignment vertical="top"/>
    </xf>
    <xf numFmtId="0" fontId="0" fillId="9" borderId="0" xfId="0" applyFill="1" applyAlignment="1">
      <alignment vertical="top"/>
    </xf>
    <xf numFmtId="0" fontId="0" fillId="9" borderId="0" xfId="0" applyFill="1" applyAlignment="1">
      <alignment vertical="top" wrapText="1"/>
    </xf>
    <xf numFmtId="0" fontId="0" fillId="9" borderId="0" xfId="0" applyFill="1" applyAlignment="1">
      <alignment horizontal="left" vertical="top"/>
    </xf>
    <xf numFmtId="0" fontId="22" fillId="9" borderId="0" xfId="0" applyFont="1" applyFill="1" applyAlignment="1">
      <alignment horizontal="left" vertical="top"/>
    </xf>
    <xf numFmtId="0" fontId="23" fillId="9" borderId="0" xfId="0" applyFont="1" applyFill="1" applyAlignment="1">
      <alignment vertical="top"/>
    </xf>
    <xf numFmtId="0" fontId="23" fillId="9" borderId="0" xfId="0" applyFont="1" applyFill="1" applyAlignment="1">
      <alignment vertical="top" wrapText="1"/>
    </xf>
    <xf numFmtId="0" fontId="22" fillId="9" borderId="0" xfId="0" applyFont="1" applyFill="1" applyAlignment="1">
      <alignment horizontal="right" vertical="top"/>
    </xf>
    <xf numFmtId="0" fontId="22" fillId="9" borderId="0" xfId="0" applyFont="1" applyFill="1" applyAlignment="1">
      <alignment vertical="top"/>
    </xf>
    <xf numFmtId="0" fontId="24" fillId="9" borderId="0" xfId="0" applyFont="1" applyFill="1" applyAlignment="1">
      <alignment horizontal="left" vertical="top"/>
    </xf>
    <xf numFmtId="0" fontId="23" fillId="9" borderId="0" xfId="0" applyFont="1" applyFill="1" applyAlignment="1">
      <alignment horizontal="right" vertical="top"/>
    </xf>
    <xf numFmtId="0" fontId="25" fillId="9" borderId="0" xfId="0" applyFont="1" applyFill="1" applyAlignment="1">
      <alignment horizontal="right" vertical="center"/>
    </xf>
    <xf numFmtId="0" fontId="26" fillId="9" borderId="0" xfId="9" applyFont="1" applyFill="1" applyAlignment="1">
      <alignment horizontal="left" vertical="top"/>
    </xf>
    <xf numFmtId="0" fontId="23" fillId="9" borderId="0" xfId="0" applyFont="1" applyFill="1" applyAlignment="1">
      <alignment horizontal="left" vertical="top"/>
    </xf>
    <xf numFmtId="0" fontId="27" fillId="9" borderId="0" xfId="0" applyFont="1" applyFill="1" applyAlignment="1">
      <alignment horizontal="left" vertical="top"/>
    </xf>
    <xf numFmtId="0" fontId="28" fillId="9" borderId="0" xfId="0" applyFont="1" applyFill="1" applyAlignment="1">
      <alignment horizontal="right" vertical="top"/>
    </xf>
    <xf numFmtId="0" fontId="28" fillId="9" borderId="0" xfId="0" applyFont="1" applyFill="1" applyAlignment="1">
      <alignment horizontal="left" vertical="top"/>
    </xf>
    <xf numFmtId="0" fontId="31" fillId="9" borderId="0" xfId="0" applyFont="1" applyFill="1" applyAlignment="1">
      <alignment vertical="top"/>
    </xf>
    <xf numFmtId="0" fontId="31" fillId="9" borderId="0" xfId="0" applyFont="1" applyFill="1" applyAlignment="1">
      <alignment vertical="top" wrapText="1"/>
    </xf>
    <xf numFmtId="0" fontId="31" fillId="9" borderId="0" xfId="0" applyFont="1" applyFill="1" applyAlignment="1">
      <alignment horizontal="right" vertical="top"/>
    </xf>
    <xf numFmtId="0" fontId="31" fillId="9" borderId="0" xfId="0" applyFont="1" applyFill="1" applyAlignment="1">
      <alignment horizontal="right" vertical="center"/>
    </xf>
    <xf numFmtId="0" fontId="32" fillId="9" borderId="0" xfId="0" applyFont="1" applyFill="1" applyAlignment="1">
      <alignment horizontal="left" vertical="top"/>
    </xf>
    <xf numFmtId="0" fontId="6" fillId="9" borderId="0" xfId="0" applyFont="1" applyFill="1" applyAlignment="1">
      <alignment vertical="top"/>
    </xf>
    <xf numFmtId="0" fontId="6" fillId="9" borderId="0" xfId="0" applyFont="1" applyFill="1" applyAlignment="1">
      <alignment horizontal="left" vertical="top"/>
    </xf>
    <xf numFmtId="0" fontId="25" fillId="9" borderId="0" xfId="0" applyFont="1" applyFill="1" applyAlignment="1">
      <alignment vertical="top" wrapText="1"/>
    </xf>
    <xf numFmtId="0" fontId="8" fillId="9" borderId="0" xfId="9" applyFill="1" applyAlignment="1">
      <alignment vertical="top" wrapText="1"/>
    </xf>
    <xf numFmtId="0" fontId="6" fillId="9" borderId="0" xfId="0" applyFont="1" applyFill="1" applyAlignment="1">
      <alignment vertical="top" wrapText="1"/>
    </xf>
    <xf numFmtId="0" fontId="34" fillId="9" borderId="0" xfId="9" applyFont="1" applyFill="1" applyAlignment="1">
      <alignment vertical="top" wrapText="1"/>
    </xf>
    <xf numFmtId="0" fontId="35" fillId="0" borderId="0" xfId="0" applyFont="1" applyAlignment="1">
      <alignment wrapText="1"/>
    </xf>
    <xf numFmtId="1" fontId="0" fillId="9" borderId="0" xfId="0" applyNumberFormat="1" applyFill="1" applyAlignment="1">
      <alignment horizontal="left" vertical="top"/>
    </xf>
    <xf numFmtId="0" fontId="6" fillId="9" borderId="0" xfId="0" applyFont="1" applyFill="1" applyAlignment="1">
      <alignment horizontal="right" vertical="top"/>
    </xf>
    <xf numFmtId="0" fontId="0" fillId="9" borderId="0" xfId="0" applyFill="1" applyAlignment="1">
      <alignment horizontal="right" vertical="top"/>
    </xf>
    <xf numFmtId="0" fontId="28" fillId="9" borderId="0" xfId="0" applyFont="1" applyFill="1" applyAlignment="1">
      <alignment vertical="top"/>
    </xf>
    <xf numFmtId="1" fontId="32" fillId="9" borderId="0" xfId="0" applyNumberFormat="1" applyFont="1" applyFill="1" applyAlignment="1">
      <alignment horizontal="left" vertical="top"/>
    </xf>
    <xf numFmtId="0" fontId="42" fillId="9" borderId="0" xfId="0" applyFont="1" applyFill="1" applyAlignment="1">
      <alignment vertical="top" wrapText="1"/>
    </xf>
    <xf numFmtId="0" fontId="28" fillId="9" borderId="0" xfId="0" applyFont="1" applyFill="1" applyAlignment="1">
      <alignment horizontal="left"/>
    </xf>
    <xf numFmtId="0" fontId="43" fillId="9" borderId="0" xfId="0" applyFont="1" applyFill="1"/>
    <xf numFmtId="0" fontId="6" fillId="9" borderId="0" xfId="0" applyFont="1" applyFill="1"/>
    <xf numFmtId="0" fontId="0" fillId="9" borderId="0" xfId="0" applyFill="1"/>
    <xf numFmtId="0" fontId="44" fillId="9" borderId="0" xfId="0" applyFont="1" applyFill="1"/>
    <xf numFmtId="0" fontId="44" fillId="9" borderId="0" xfId="0" applyFont="1" applyFill="1" applyAlignment="1">
      <alignment horizontal="center"/>
    </xf>
    <xf numFmtId="0" fontId="28" fillId="9" borderId="2" xfId="0" applyFont="1" applyFill="1" applyBorder="1"/>
    <xf numFmtId="0" fontId="42" fillId="10" borderId="3" xfId="0" applyFont="1" applyFill="1" applyBorder="1" applyAlignment="1" applyProtection="1">
      <alignment horizontal="left"/>
      <protection locked="0"/>
    </xf>
    <xf numFmtId="0" fontId="28" fillId="11" borderId="4" xfId="0" applyFont="1" applyFill="1" applyBorder="1"/>
    <xf numFmtId="169" fontId="28" fillId="11" borderId="5" xfId="0" applyNumberFormat="1" applyFont="1" applyFill="1" applyBorder="1" applyAlignment="1" applyProtection="1">
      <alignment horizontal="left"/>
      <protection locked="0"/>
    </xf>
    <xf numFmtId="0" fontId="28" fillId="10" borderId="6" xfId="0" applyFont="1" applyFill="1" applyBorder="1" applyAlignment="1" applyProtection="1">
      <alignment horizontal="left"/>
      <protection locked="0"/>
    </xf>
    <xf numFmtId="0" fontId="6" fillId="9" borderId="4" xfId="0" applyFont="1" applyFill="1" applyBorder="1"/>
    <xf numFmtId="169" fontId="6" fillId="9" borderId="5" xfId="0" applyNumberFormat="1" applyFont="1" applyFill="1" applyBorder="1" applyAlignment="1">
      <alignment horizontal="left"/>
    </xf>
    <xf numFmtId="0" fontId="28" fillId="11" borderId="5" xfId="0" applyFont="1" applyFill="1" applyBorder="1" applyAlignment="1" applyProtection="1">
      <alignment horizontal="left"/>
      <protection locked="0"/>
    </xf>
    <xf numFmtId="0" fontId="25" fillId="11" borderId="6" xfId="0" applyFont="1" applyFill="1" applyBorder="1" applyAlignment="1" applyProtection="1">
      <alignment horizontal="left"/>
      <protection locked="0"/>
    </xf>
    <xf numFmtId="0" fontId="28" fillId="9" borderId="4" xfId="0" applyFont="1" applyFill="1" applyBorder="1"/>
    <xf numFmtId="0" fontId="28" fillId="9" borderId="5" xfId="0" applyFont="1" applyFill="1" applyBorder="1" applyAlignment="1" applyProtection="1">
      <alignment horizontal="left"/>
      <protection locked="0"/>
    </xf>
    <xf numFmtId="0" fontId="6" fillId="9" borderId="5" xfId="0" applyFont="1" applyFill="1" applyBorder="1" applyAlignment="1" applyProtection="1">
      <alignment horizontal="left"/>
      <protection locked="0"/>
    </xf>
    <xf numFmtId="0" fontId="6" fillId="11" borderId="4" xfId="0" applyFont="1" applyFill="1" applyBorder="1"/>
    <xf numFmtId="0" fontId="28" fillId="11" borderId="5" xfId="0" applyFont="1" applyFill="1" applyBorder="1" applyAlignment="1">
      <alignment horizontal="left"/>
    </xf>
    <xf numFmtId="0" fontId="25" fillId="9" borderId="6" xfId="0" applyFont="1" applyFill="1" applyBorder="1" applyAlignment="1" applyProtection="1">
      <alignment horizontal="left"/>
      <protection locked="0"/>
    </xf>
    <xf numFmtId="0" fontId="28" fillId="11" borderId="7" xfId="0" applyFont="1" applyFill="1" applyBorder="1"/>
    <xf numFmtId="0" fontId="28" fillId="11" borderId="8" xfId="0" applyFont="1" applyFill="1" applyBorder="1" applyAlignment="1" applyProtection="1">
      <alignment horizontal="left"/>
      <protection locked="0"/>
    </xf>
    <xf numFmtId="0" fontId="25" fillId="11" borderId="9" xfId="0" applyFont="1" applyFill="1" applyBorder="1" applyAlignment="1" applyProtection="1">
      <alignment horizontal="left"/>
      <protection locked="0"/>
    </xf>
    <xf numFmtId="0" fontId="46" fillId="9" borderId="0" xfId="0" applyFont="1" applyFill="1"/>
    <xf numFmtId="0" fontId="46" fillId="9" borderId="0" xfId="0" applyFont="1" applyFill="1" applyAlignment="1">
      <alignment horizontal="left"/>
    </xf>
    <xf numFmtId="0" fontId="6" fillId="9" borderId="0" xfId="0" applyFont="1" applyFill="1" applyAlignment="1">
      <alignment horizontal="center"/>
    </xf>
    <xf numFmtId="164" fontId="28" fillId="9" borderId="0" xfId="0" applyNumberFormat="1" applyFont="1" applyFill="1" applyAlignment="1">
      <alignment horizontal="center"/>
    </xf>
    <xf numFmtId="1" fontId="28" fillId="9" borderId="0" xfId="0" applyNumberFormat="1" applyFont="1" applyFill="1" applyAlignment="1">
      <alignment horizontal="center"/>
    </xf>
    <xf numFmtId="0" fontId="44" fillId="9" borderId="0" xfId="0" applyFont="1" applyFill="1" applyAlignment="1">
      <alignment horizontal="left"/>
    </xf>
    <xf numFmtId="0" fontId="47" fillId="9" borderId="0" xfId="0" applyFont="1" applyFill="1"/>
    <xf numFmtId="1" fontId="48" fillId="9" borderId="0" xfId="0" applyNumberFormat="1" applyFont="1" applyFill="1" applyAlignment="1">
      <alignment horizontal="right"/>
    </xf>
    <xf numFmtId="0" fontId="48" fillId="9" borderId="0" xfId="0" applyFont="1" applyFill="1"/>
    <xf numFmtId="0" fontId="0" fillId="9" borderId="0" xfId="0" applyFill="1" applyAlignment="1">
      <alignment horizontal="center"/>
    </xf>
    <xf numFmtId="0" fontId="0" fillId="9" borderId="0" xfId="0" applyFill="1" applyAlignment="1">
      <alignment horizontal="left"/>
    </xf>
    <xf numFmtId="0" fontId="49" fillId="9" borderId="10" xfId="0" applyFont="1" applyFill="1" applyBorder="1"/>
    <xf numFmtId="0" fontId="49" fillId="9" borderId="11" xfId="0" applyFont="1" applyFill="1" applyBorder="1"/>
    <xf numFmtId="0" fontId="49" fillId="9" borderId="11" xfId="0" applyFont="1" applyFill="1" applyBorder="1" applyAlignment="1">
      <alignment horizontal="left"/>
    </xf>
    <xf numFmtId="0" fontId="49" fillId="9" borderId="12" xfId="0" applyFont="1" applyFill="1" applyBorder="1"/>
    <xf numFmtId="0" fontId="28" fillId="9" borderId="12" xfId="0" applyFont="1" applyFill="1" applyBorder="1" applyAlignment="1">
      <alignment horizontal="center"/>
    </xf>
    <xf numFmtId="0" fontId="49" fillId="9" borderId="13" xfId="0" applyFont="1" applyFill="1" applyBorder="1" applyAlignment="1">
      <alignment horizontal="left"/>
    </xf>
    <xf numFmtId="0" fontId="24" fillId="9" borderId="13" xfId="0" applyFont="1" applyFill="1" applyBorder="1" applyAlignment="1">
      <alignment horizontal="center"/>
    </xf>
    <xf numFmtId="0" fontId="24" fillId="9" borderId="14" xfId="0" applyFont="1" applyFill="1" applyBorder="1" applyAlignment="1">
      <alignment horizontal="center"/>
    </xf>
    <xf numFmtId="164" fontId="28" fillId="9" borderId="13" xfId="0" applyNumberFormat="1" applyFont="1" applyFill="1" applyBorder="1" applyAlignment="1">
      <alignment horizontal="center"/>
    </xf>
    <xf numFmtId="164" fontId="28" fillId="9" borderId="15" xfId="0" applyNumberFormat="1" applyFont="1" applyFill="1" applyBorder="1" applyAlignment="1">
      <alignment horizontal="center"/>
    </xf>
    <xf numFmtId="0" fontId="28" fillId="9" borderId="11" xfId="0" applyFont="1" applyFill="1" applyBorder="1" applyAlignment="1">
      <alignment horizontal="center"/>
    </xf>
    <xf numFmtId="0" fontId="50" fillId="9" borderId="16" xfId="0" applyFont="1" applyFill="1" applyBorder="1" applyAlignment="1">
      <alignment horizontal="center"/>
    </xf>
    <xf numFmtId="0" fontId="28" fillId="9" borderId="0" xfId="0" applyFont="1" applyFill="1"/>
    <xf numFmtId="1" fontId="28" fillId="9" borderId="0" xfId="0" applyNumberFormat="1" applyFont="1" applyFill="1" applyAlignment="1">
      <alignment wrapText="1"/>
    </xf>
    <xf numFmtId="1" fontId="50" fillId="9" borderId="16" xfId="0" applyNumberFormat="1" applyFont="1" applyFill="1" applyBorder="1" applyAlignment="1">
      <alignment horizontal="center"/>
    </xf>
    <xf numFmtId="0" fontId="49" fillId="9" borderId="0" xfId="0" applyFont="1" applyFill="1"/>
    <xf numFmtId="0" fontId="49" fillId="9" borderId="17" xfId="0" applyFont="1" applyFill="1" applyBorder="1" applyAlignment="1">
      <alignment horizontal="left" wrapText="1"/>
    </xf>
    <xf numFmtId="0" fontId="49" fillId="9" borderId="18" xfId="0" applyFont="1" applyFill="1" applyBorder="1" applyAlignment="1">
      <alignment wrapText="1"/>
    </xf>
    <xf numFmtId="0" fontId="49" fillId="9" borderId="9" xfId="0" applyFont="1" applyFill="1" applyBorder="1" applyAlignment="1">
      <alignment horizontal="left" wrapText="1"/>
    </xf>
    <xf numFmtId="0" fontId="49" fillId="9" borderId="19" xfId="0" applyFont="1" applyFill="1" applyBorder="1" applyAlignment="1">
      <alignment wrapText="1"/>
    </xf>
    <xf numFmtId="0" fontId="28" fillId="9" borderId="20" xfId="0" applyFont="1" applyFill="1" applyBorder="1" applyAlignment="1">
      <alignment horizontal="center" wrapText="1"/>
    </xf>
    <xf numFmtId="0" fontId="28" fillId="0" borderId="21" xfId="0" applyFont="1" applyBorder="1" applyAlignment="1">
      <alignment horizontal="center"/>
    </xf>
    <xf numFmtId="0" fontId="28" fillId="0" borderId="22" xfId="0" applyFont="1" applyBorder="1" applyAlignment="1">
      <alignment horizontal="center"/>
    </xf>
    <xf numFmtId="0" fontId="28" fillId="0" borderId="23" xfId="0" applyFont="1" applyBorder="1" applyAlignment="1">
      <alignment horizontal="center"/>
    </xf>
    <xf numFmtId="164" fontId="28" fillId="0" borderId="24" xfId="0" applyNumberFormat="1" applyFont="1" applyBorder="1" applyAlignment="1">
      <alignment horizontal="center"/>
    </xf>
    <xf numFmtId="0" fontId="28" fillId="0" borderId="18" xfId="0" applyFont="1" applyBorder="1" applyAlignment="1">
      <alignment horizontal="center"/>
    </xf>
    <xf numFmtId="0" fontId="50" fillId="9" borderId="25" xfId="0" applyFont="1" applyFill="1" applyBorder="1" applyAlignment="1">
      <alignment horizontal="center"/>
    </xf>
    <xf numFmtId="0" fontId="28" fillId="9" borderId="0" xfId="0" applyFont="1" applyFill="1" applyAlignment="1">
      <alignment wrapText="1"/>
    </xf>
    <xf numFmtId="1" fontId="50" fillId="9" borderId="25" xfId="0" applyNumberFormat="1" applyFont="1" applyFill="1" applyBorder="1" applyAlignment="1">
      <alignment horizontal="center"/>
    </xf>
    <xf numFmtId="0" fontId="49" fillId="9" borderId="0" xfId="0" applyFont="1" applyFill="1" applyAlignment="1">
      <alignment wrapText="1"/>
    </xf>
    <xf numFmtId="0" fontId="0" fillId="0" borderId="26" xfId="0" applyBorder="1" applyProtection="1">
      <protection locked="0"/>
    </xf>
    <xf numFmtId="0" fontId="6" fillId="0" borderId="27" xfId="0" applyFont="1"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54"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11" borderId="26" xfId="0" applyFill="1" applyBorder="1" applyProtection="1">
      <protection locked="0"/>
    </xf>
    <xf numFmtId="0" fontId="6" fillId="11" borderId="27" xfId="0" applyFont="1" applyFill="1" applyBorder="1" applyProtection="1">
      <protection locked="0"/>
    </xf>
    <xf numFmtId="0" fontId="0" fillId="11" borderId="28" xfId="0" applyFill="1" applyBorder="1" applyAlignment="1" applyProtection="1">
      <alignment horizontal="right"/>
      <protection locked="0"/>
    </xf>
    <xf numFmtId="0" fontId="0" fillId="11" borderId="29" xfId="0" applyFill="1" applyBorder="1" applyAlignment="1">
      <alignment horizontal="right"/>
    </xf>
    <xf numFmtId="0" fontId="54" fillId="11" borderId="26" xfId="0" applyFont="1" applyFill="1" applyBorder="1" applyAlignment="1" applyProtection="1">
      <alignment horizontal="center"/>
      <protection locked="0"/>
    </xf>
    <xf numFmtId="0" fontId="0" fillId="11" borderId="30" xfId="0" applyFill="1" applyBorder="1"/>
    <xf numFmtId="0" fontId="0" fillId="11" borderId="27" xfId="0" applyFill="1" applyBorder="1"/>
    <xf numFmtId="0" fontId="0" fillId="11" borderId="27" xfId="0" applyFill="1" applyBorder="1" applyAlignment="1">
      <alignment horizontal="right"/>
    </xf>
    <xf numFmtId="0" fontId="0" fillId="11" borderId="27" xfId="0" applyFill="1" applyBorder="1" applyAlignment="1" applyProtection="1">
      <alignment horizontal="right"/>
      <protection locked="0"/>
    </xf>
    <xf numFmtId="0" fontId="0" fillId="11" borderId="31" xfId="0" applyFill="1" applyBorder="1" applyAlignment="1">
      <alignment horizontal="right"/>
    </xf>
    <xf numFmtId="0" fontId="0" fillId="11" borderId="0" xfId="0" applyFill="1"/>
    <xf numFmtId="1" fontId="0" fillId="11" borderId="31" xfId="0" applyNumberFormat="1" applyFill="1" applyBorder="1" applyAlignment="1">
      <alignment horizontal="right"/>
    </xf>
    <xf numFmtId="0" fontId="55" fillId="0" borderId="26" xfId="0" applyFont="1" applyBorder="1" applyProtection="1">
      <protection locked="0"/>
    </xf>
    <xf numFmtId="0" fontId="56" fillId="0" borderId="27" xfId="0" applyFont="1" applyBorder="1" applyProtection="1">
      <protection locked="0"/>
    </xf>
    <xf numFmtId="0" fontId="55" fillId="0" borderId="28" xfId="0" applyFont="1" applyBorder="1" applyAlignment="1" applyProtection="1">
      <alignment horizontal="right"/>
      <protection locked="0"/>
    </xf>
    <xf numFmtId="0" fontId="0" fillId="0" borderId="27" xfId="0" applyBorder="1" applyProtection="1">
      <protection locked="0"/>
    </xf>
    <xf numFmtId="0" fontId="55" fillId="11" borderId="26" xfId="0" applyFont="1" applyFill="1" applyBorder="1" applyProtection="1">
      <protection locked="0"/>
    </xf>
    <xf numFmtId="0" fontId="56" fillId="11" borderId="27" xfId="0" applyFont="1" applyFill="1" applyBorder="1" applyProtection="1">
      <protection locked="0"/>
    </xf>
    <xf numFmtId="0" fontId="0" fillId="11" borderId="27" xfId="0" applyFill="1" applyBorder="1" applyProtection="1">
      <protection locked="0"/>
    </xf>
    <xf numFmtId="0" fontId="25" fillId="11" borderId="27" xfId="0" applyFont="1" applyFill="1" applyBorder="1" applyProtection="1">
      <protection locked="0"/>
    </xf>
    <xf numFmtId="1" fontId="0" fillId="11" borderId="29" xfId="0" applyNumberFormat="1" applyFill="1" applyBorder="1" applyAlignment="1">
      <alignment horizontal="right"/>
    </xf>
    <xf numFmtId="1" fontId="0" fillId="11" borderId="27" xfId="0" applyNumberFormat="1" applyFill="1" applyBorder="1" applyAlignment="1">
      <alignment horizontal="right"/>
    </xf>
    <xf numFmtId="1" fontId="0" fillId="11" borderId="27" xfId="0" applyNumberFormat="1" applyFill="1" applyBorder="1" applyAlignment="1" applyProtection="1">
      <alignment horizontal="right"/>
      <protection locked="0"/>
    </xf>
    <xf numFmtId="0" fontId="0" fillId="0" borderId="0" xfId="0" applyProtection="1">
      <protection locked="0"/>
    </xf>
    <xf numFmtId="0" fontId="6" fillId="0" borderId="0" xfId="0" applyFont="1" applyProtection="1">
      <protection locked="0"/>
    </xf>
    <xf numFmtId="1" fontId="0" fillId="0" borderId="0" xfId="0" applyNumberFormat="1" applyAlignment="1">
      <alignment horizontal="right"/>
    </xf>
    <xf numFmtId="0" fontId="54" fillId="0" borderId="0" xfId="0" applyFont="1" applyAlignment="1" applyProtection="1">
      <alignment horizontal="center"/>
      <protection locked="0"/>
    </xf>
    <xf numFmtId="1" fontId="0" fillId="0" borderId="0" xfId="0" applyNumberFormat="1" applyAlignment="1" applyProtection="1">
      <alignment horizontal="right"/>
      <protection locked="0"/>
    </xf>
    <xf numFmtId="1" fontId="0" fillId="0" borderId="32" xfId="0" applyNumberFormat="1" applyBorder="1" applyAlignment="1">
      <alignment horizontal="right"/>
    </xf>
    <xf numFmtId="0" fontId="0" fillId="0" borderId="33" xfId="0" applyBorder="1" applyProtection="1">
      <protection locked="0"/>
    </xf>
    <xf numFmtId="0" fontId="0" fillId="0" borderId="22" xfId="0" applyBorder="1" applyProtection="1">
      <protection locked="0"/>
    </xf>
    <xf numFmtId="0" fontId="0" fillId="0" borderId="23" xfId="0" applyBorder="1" applyAlignment="1" applyProtection="1">
      <alignment horizontal="right"/>
      <protection locked="0"/>
    </xf>
    <xf numFmtId="0" fontId="54" fillId="0" borderId="33" xfId="0" applyFont="1" applyBorder="1" applyAlignment="1" applyProtection="1">
      <alignment horizontal="center"/>
      <protection locked="0"/>
    </xf>
    <xf numFmtId="0" fontId="0" fillId="0" borderId="21" xfId="0" applyBorder="1"/>
    <xf numFmtId="0" fontId="0" fillId="0" borderId="22" xfId="0" applyBorder="1" applyAlignment="1">
      <alignment horizontal="right"/>
    </xf>
    <xf numFmtId="0" fontId="0" fillId="0" borderId="22" xfId="0" applyBorder="1" applyAlignment="1" applyProtection="1">
      <alignment horizontal="right"/>
      <protection locked="0"/>
    </xf>
    <xf numFmtId="0" fontId="0" fillId="0" borderId="34" xfId="0" applyBorder="1" applyAlignment="1">
      <alignment horizontal="right"/>
    </xf>
    <xf numFmtId="0" fontId="0" fillId="0" borderId="0" xfId="0" applyAlignment="1">
      <alignment horizontal="left"/>
    </xf>
    <xf numFmtId="164" fontId="49" fillId="9" borderId="0" xfId="0" applyNumberFormat="1" applyFont="1" applyFill="1" applyAlignment="1">
      <alignment horizontal="center"/>
    </xf>
    <xf numFmtId="1" fontId="49" fillId="9" borderId="0" xfId="0" applyNumberFormat="1" applyFont="1" applyFill="1" applyAlignment="1">
      <alignment horizontal="center"/>
    </xf>
    <xf numFmtId="164" fontId="49" fillId="9" borderId="0" xfId="0" applyNumberFormat="1" applyFont="1" applyFill="1" applyAlignment="1">
      <alignment horizontal="center" wrapText="1"/>
    </xf>
    <xf numFmtId="1" fontId="49" fillId="9" borderId="0" xfId="0" applyNumberFormat="1" applyFont="1" applyFill="1" applyAlignment="1">
      <alignment horizontal="center" wrapText="1"/>
    </xf>
    <xf numFmtId="0" fontId="44" fillId="0" borderId="0" xfId="0" applyFont="1"/>
    <xf numFmtId="0" fontId="49" fillId="11" borderId="35" xfId="0" applyFont="1" applyFill="1" applyBorder="1" applyAlignment="1">
      <alignment horizontal="center" wrapText="1"/>
    </xf>
    <xf numFmtId="0" fontId="49" fillId="11" borderId="36" xfId="0" applyFont="1" applyFill="1" applyBorder="1" applyAlignment="1">
      <alignment horizontal="center" wrapText="1"/>
    </xf>
    <xf numFmtId="0" fontId="49" fillId="11" borderId="37" xfId="0" applyFont="1" applyFill="1" applyBorder="1" applyAlignment="1">
      <alignment horizontal="center" wrapText="1"/>
    </xf>
    <xf numFmtId="0" fontId="44" fillId="0" borderId="38" xfId="0" applyFont="1" applyBorder="1" applyAlignment="1">
      <alignment horizontal="center"/>
    </xf>
    <xf numFmtId="0" fontId="44" fillId="0" borderId="39" xfId="0" applyFont="1" applyBorder="1" applyAlignment="1">
      <alignment horizontal="center"/>
    </xf>
    <xf numFmtId="0" fontId="44" fillId="0" borderId="27" xfId="0" applyFont="1" applyBorder="1" applyAlignment="1">
      <alignment horizontal="right"/>
    </xf>
    <xf numFmtId="0" fontId="44" fillId="0" borderId="40" xfId="0" applyFont="1" applyBorder="1" applyAlignment="1">
      <alignment horizontal="left"/>
    </xf>
    <xf numFmtId="0" fontId="44" fillId="0" borderId="40" xfId="0" applyFont="1" applyBorder="1" applyAlignment="1">
      <alignment horizontal="center"/>
    </xf>
    <xf numFmtId="0" fontId="44" fillId="0" borderId="6" xfId="0" applyFont="1" applyBorder="1" applyAlignment="1">
      <alignment horizontal="center"/>
    </xf>
    <xf numFmtId="0" fontId="44" fillId="0" borderId="26" xfId="0" applyFont="1" applyBorder="1" applyAlignment="1">
      <alignment horizontal="center"/>
    </xf>
    <xf numFmtId="0" fontId="44" fillId="0" borderId="30" xfId="0" applyFont="1" applyBorder="1" applyAlignment="1">
      <alignment horizontal="center"/>
    </xf>
    <xf numFmtId="0" fontId="44" fillId="0" borderId="27" xfId="0" applyFont="1" applyBorder="1" applyAlignment="1">
      <alignment horizontal="center"/>
    </xf>
    <xf numFmtId="0" fontId="44" fillId="0" borderId="28" xfId="0" applyFont="1" applyBorder="1" applyAlignment="1">
      <alignment horizontal="center"/>
    </xf>
    <xf numFmtId="0" fontId="44" fillId="0" borderId="27" xfId="0" applyFont="1" applyBorder="1" applyAlignment="1">
      <alignment horizontal="left"/>
    </xf>
    <xf numFmtId="49" fontId="44" fillId="0" borderId="27" xfId="0" applyNumberFormat="1" applyFont="1" applyBorder="1" applyAlignment="1">
      <alignment horizontal="left"/>
    </xf>
    <xf numFmtId="0" fontId="44" fillId="0" borderId="22" xfId="0" applyFont="1" applyBorder="1" applyAlignment="1">
      <alignment horizontal="center"/>
    </xf>
    <xf numFmtId="0" fontId="6" fillId="9" borderId="0" xfId="0" applyFont="1" applyFill="1" applyAlignment="1">
      <alignment horizontal="left"/>
    </xf>
    <xf numFmtId="0" fontId="6" fillId="0" borderId="0" xfId="0" applyFont="1"/>
    <xf numFmtId="0" fontId="6" fillId="0" borderId="0" xfId="0" applyFont="1" applyAlignment="1">
      <alignment horizontal="left"/>
    </xf>
    <xf numFmtId="167" fontId="6" fillId="9" borderId="27" xfId="0" applyNumberFormat="1" applyFont="1" applyFill="1" applyBorder="1" applyAlignment="1" applyProtection="1">
      <alignment horizontal="left"/>
      <protection locked="0"/>
    </xf>
    <xf numFmtId="0" fontId="57" fillId="9" borderId="0" xfId="0" applyFont="1" applyFill="1"/>
    <xf numFmtId="0" fontId="6" fillId="9" borderId="0" xfId="0" applyFont="1" applyFill="1" applyAlignment="1">
      <alignment horizontal="center" vertical="top"/>
    </xf>
    <xf numFmtId="0" fontId="6" fillId="9" borderId="27" xfId="0" applyFont="1" applyFill="1" applyBorder="1" applyAlignment="1">
      <alignment vertical="top"/>
    </xf>
    <xf numFmtId="167" fontId="6" fillId="9" borderId="27" xfId="0" applyNumberFormat="1" applyFont="1" applyFill="1" applyBorder="1" applyAlignment="1" applyProtection="1">
      <alignment horizontal="left" vertical="top"/>
      <protection locked="0"/>
    </xf>
    <xf numFmtId="168" fontId="6" fillId="9" borderId="0" xfId="0" applyNumberFormat="1" applyFont="1" applyFill="1" applyAlignment="1">
      <alignment vertical="top"/>
    </xf>
    <xf numFmtId="0" fontId="6" fillId="9" borderId="27" xfId="0" applyFont="1" applyFill="1" applyBorder="1"/>
    <xf numFmtId="0" fontId="46" fillId="9" borderId="2" xfId="0" applyFont="1" applyFill="1" applyBorder="1" applyAlignment="1">
      <alignment horizontal="left"/>
    </xf>
    <xf numFmtId="0" fontId="28" fillId="9" borderId="13" xfId="0" applyFont="1" applyFill="1" applyBorder="1"/>
    <xf numFmtId="0" fontId="6" fillId="9" borderId="41" xfId="0" applyFont="1" applyFill="1" applyBorder="1" applyAlignment="1">
      <alignment horizontal="center"/>
    </xf>
    <xf numFmtId="0" fontId="46" fillId="9" borderId="13" xfId="0" applyFont="1" applyFill="1" applyBorder="1" applyAlignment="1">
      <alignment horizontal="left"/>
    </xf>
    <xf numFmtId="0" fontId="6" fillId="9" borderId="13" xfId="0" applyFont="1" applyFill="1" applyBorder="1" applyAlignment="1">
      <alignment horizontal="center"/>
    </xf>
    <xf numFmtId="0" fontId="46" fillId="9" borderId="41" xfId="0" applyFont="1" applyFill="1" applyBorder="1" applyAlignment="1">
      <alignment horizontal="left"/>
    </xf>
    <xf numFmtId="0" fontId="6" fillId="9" borderId="41" xfId="0" applyFont="1" applyFill="1" applyBorder="1" applyAlignment="1">
      <alignment horizontal="left"/>
    </xf>
    <xf numFmtId="0" fontId="48" fillId="9" borderId="35" xfId="0" applyFont="1" applyFill="1" applyBorder="1"/>
    <xf numFmtId="0" fontId="6" fillId="9" borderId="36" xfId="0" applyFont="1" applyFill="1" applyBorder="1"/>
    <xf numFmtId="0" fontId="6" fillId="9" borderId="37" xfId="0" applyFont="1" applyFill="1" applyBorder="1"/>
    <xf numFmtId="0" fontId="31" fillId="9" borderId="35" xfId="0" applyFont="1" applyFill="1" applyBorder="1"/>
    <xf numFmtId="0" fontId="28" fillId="0" borderId="42" xfId="0" applyFont="1" applyBorder="1"/>
    <xf numFmtId="0" fontId="28" fillId="0" borderId="43" xfId="0" applyFont="1" applyBorder="1" applyAlignment="1">
      <alignment horizontal="left"/>
    </xf>
    <xf numFmtId="0" fontId="28" fillId="0" borderId="44" xfId="0" applyFont="1" applyBorder="1" applyAlignment="1">
      <alignment horizontal="left"/>
    </xf>
    <xf numFmtId="0" fontId="28" fillId="0" borderId="45" xfId="0" applyFont="1" applyBorder="1" applyAlignment="1">
      <alignment horizontal="right"/>
    </xf>
    <xf numFmtId="0" fontId="28" fillId="0" borderId="42" xfId="0" applyFont="1" applyBorder="1" applyAlignment="1">
      <alignment horizontal="right"/>
    </xf>
    <xf numFmtId="0" fontId="28" fillId="0" borderId="43" xfId="0" applyFont="1" applyBorder="1" applyAlignment="1">
      <alignment horizontal="right"/>
    </xf>
    <xf numFmtId="0" fontId="28" fillId="0" borderId="46" xfId="0" applyFont="1" applyBorder="1" applyAlignment="1">
      <alignment horizontal="center"/>
    </xf>
    <xf numFmtId="0" fontId="28" fillId="0" borderId="37" xfId="0" applyFont="1" applyBorder="1" applyAlignment="1">
      <alignment horizontal="right"/>
    </xf>
    <xf numFmtId="0" fontId="28" fillId="0" borderId="45" xfId="0" applyFont="1" applyBorder="1" applyAlignment="1">
      <alignment horizontal="left"/>
    </xf>
    <xf numFmtId="0" fontId="28" fillId="9" borderId="42" xfId="0" applyFont="1" applyFill="1" applyBorder="1"/>
    <xf numFmtId="0" fontId="28" fillId="9" borderId="43" xfId="0" applyFont="1" applyFill="1" applyBorder="1"/>
    <xf numFmtId="0" fontId="28" fillId="9" borderId="45" xfId="0" applyFont="1" applyFill="1" applyBorder="1"/>
    <xf numFmtId="0" fontId="28" fillId="9" borderId="35" xfId="0" applyFont="1" applyFill="1" applyBorder="1"/>
    <xf numFmtId="0" fontId="28" fillId="9" borderId="36" xfId="0" applyFont="1" applyFill="1" applyBorder="1"/>
    <xf numFmtId="0" fontId="28" fillId="9" borderId="37" xfId="0" applyFont="1" applyFill="1" applyBorder="1"/>
    <xf numFmtId="0" fontId="22" fillId="9" borderId="0" xfId="0" applyFont="1" applyFill="1" applyAlignment="1">
      <alignment horizontal="right"/>
    </xf>
    <xf numFmtId="0" fontId="6" fillId="11" borderId="47" xfId="0" applyFont="1" applyFill="1" applyBorder="1" applyProtection="1">
      <protection locked="0"/>
    </xf>
    <xf numFmtId="0" fontId="6" fillId="11" borderId="27" xfId="0" applyFont="1" applyFill="1" applyBorder="1"/>
    <xf numFmtId="0" fontId="6" fillId="11" borderId="48" xfId="0" applyFont="1" applyFill="1" applyBorder="1"/>
    <xf numFmtId="0" fontId="6" fillId="11" borderId="3" xfId="0" applyFont="1" applyFill="1" applyBorder="1" applyAlignment="1">
      <alignment horizontal="center"/>
    </xf>
    <xf numFmtId="0" fontId="6" fillId="11" borderId="48" xfId="0" applyFont="1" applyFill="1" applyBorder="1" applyAlignment="1" applyProtection="1">
      <alignment horizontal="center"/>
      <protection locked="0"/>
    </xf>
    <xf numFmtId="165" fontId="28" fillId="11" borderId="49" xfId="0" applyNumberFormat="1" applyFont="1" applyFill="1" applyBorder="1" applyAlignment="1">
      <alignment horizontal="center"/>
    </xf>
    <xf numFmtId="166" fontId="6" fillId="11" borderId="49" xfId="0" applyNumberFormat="1" applyFont="1" applyFill="1" applyBorder="1" applyAlignment="1">
      <alignment horizontal="right"/>
    </xf>
    <xf numFmtId="0" fontId="6" fillId="11" borderId="50" xfId="0" applyFont="1" applyFill="1" applyBorder="1" applyAlignment="1">
      <alignment horizontal="left"/>
    </xf>
    <xf numFmtId="0" fontId="6" fillId="11" borderId="47" xfId="0" applyFont="1" applyFill="1" applyBorder="1"/>
    <xf numFmtId="0" fontId="6" fillId="11" borderId="51" xfId="0" applyFont="1" applyFill="1" applyBorder="1"/>
    <xf numFmtId="0" fontId="6" fillId="11" borderId="14" xfId="0" applyFont="1" applyFill="1" applyBorder="1"/>
    <xf numFmtId="0" fontId="6" fillId="11" borderId="10" xfId="0" applyFont="1" applyFill="1" applyBorder="1"/>
    <xf numFmtId="0" fontId="6" fillId="11" borderId="52" xfId="0" applyFont="1" applyFill="1" applyBorder="1"/>
    <xf numFmtId="0" fontId="6" fillId="11" borderId="41" xfId="0" applyFont="1" applyFill="1" applyBorder="1"/>
    <xf numFmtId="0" fontId="6" fillId="0" borderId="26" xfId="0" applyFont="1" applyBorder="1" applyProtection="1">
      <protection locked="0"/>
    </xf>
    <xf numFmtId="0" fontId="6" fillId="0" borderId="27" xfId="0" applyFont="1" applyBorder="1"/>
    <xf numFmtId="0" fontId="6" fillId="0" borderId="53" xfId="0" applyFont="1" applyBorder="1"/>
    <xf numFmtId="0" fontId="6" fillId="0" borderId="28" xfId="0" applyFont="1" applyBorder="1" applyAlignment="1">
      <alignment horizontal="center"/>
    </xf>
    <xf numFmtId="0" fontId="6" fillId="0" borderId="53" xfId="0" applyFont="1" applyBorder="1" applyAlignment="1" applyProtection="1">
      <alignment horizontal="center"/>
      <protection locked="0"/>
    </xf>
    <xf numFmtId="165" fontId="28" fillId="0" borderId="27" xfId="0" applyNumberFormat="1" applyFont="1" applyBorder="1" applyAlignment="1">
      <alignment horizontal="center"/>
    </xf>
    <xf numFmtId="166" fontId="6" fillId="0" borderId="27" xfId="0" applyNumberFormat="1" applyFont="1" applyBorder="1" applyAlignment="1">
      <alignment horizontal="right"/>
    </xf>
    <xf numFmtId="0" fontId="6" fillId="0" borderId="54" xfId="0" applyFont="1" applyBorder="1" applyAlignment="1">
      <alignment horizontal="left"/>
    </xf>
    <xf numFmtId="0" fontId="6" fillId="9" borderId="26" xfId="0" applyFont="1" applyFill="1" applyBorder="1"/>
    <xf numFmtId="0" fontId="6" fillId="9" borderId="30" xfId="0" applyFont="1" applyFill="1" applyBorder="1"/>
    <xf numFmtId="0" fontId="6" fillId="9" borderId="31" xfId="0" applyFont="1" applyFill="1" applyBorder="1"/>
    <xf numFmtId="0" fontId="6" fillId="11" borderId="26" xfId="0" applyFont="1" applyFill="1" applyBorder="1" applyProtection="1">
      <protection locked="0"/>
    </xf>
    <xf numFmtId="0" fontId="6" fillId="11" borderId="53" xfId="0" applyFont="1" applyFill="1" applyBorder="1"/>
    <xf numFmtId="0" fontId="6" fillId="11" borderId="28" xfId="0" applyFont="1" applyFill="1" applyBorder="1" applyAlignment="1">
      <alignment horizontal="center"/>
    </xf>
    <xf numFmtId="0" fontId="6" fillId="11" borderId="53" xfId="0" applyFont="1" applyFill="1" applyBorder="1" applyAlignment="1" applyProtection="1">
      <alignment horizontal="center"/>
      <protection locked="0"/>
    </xf>
    <xf numFmtId="165" fontId="28" fillId="11" borderId="27" xfId="0" applyNumberFormat="1" applyFont="1" applyFill="1" applyBorder="1" applyAlignment="1">
      <alignment horizontal="center"/>
    </xf>
    <xf numFmtId="166" fontId="6" fillId="11" borderId="27" xfId="0" applyNumberFormat="1" applyFont="1" applyFill="1" applyBorder="1" applyAlignment="1">
      <alignment horizontal="right"/>
    </xf>
    <xf numFmtId="0" fontId="6" fillId="11" borderId="54" xfId="0" applyFont="1" applyFill="1" applyBorder="1" applyAlignment="1">
      <alignment horizontal="left"/>
    </xf>
    <xf numFmtId="0" fontId="6" fillId="11" borderId="26" xfId="0" applyFont="1" applyFill="1" applyBorder="1"/>
    <xf numFmtId="0" fontId="6" fillId="11" borderId="30" xfId="0" applyFont="1" applyFill="1" applyBorder="1"/>
    <xf numFmtId="0" fontId="6" fillId="11" borderId="31" xfId="0" applyFont="1" applyFill="1" applyBorder="1"/>
    <xf numFmtId="0" fontId="6" fillId="9" borderId="26" xfId="0" applyFont="1" applyFill="1" applyBorder="1" applyProtection="1">
      <protection locked="0"/>
    </xf>
    <xf numFmtId="0" fontId="6" fillId="9" borderId="53" xfId="0" applyFont="1" applyFill="1" applyBorder="1"/>
    <xf numFmtId="0" fontId="6" fillId="9" borderId="28" xfId="0" applyFont="1" applyFill="1" applyBorder="1" applyAlignment="1">
      <alignment horizontal="center"/>
    </xf>
    <xf numFmtId="0" fontId="6" fillId="9" borderId="53" xfId="0" applyFont="1" applyFill="1" applyBorder="1" applyAlignment="1" applyProtection="1">
      <alignment horizontal="center"/>
      <protection locked="0"/>
    </xf>
    <xf numFmtId="0" fontId="6" fillId="9" borderId="54" xfId="0" applyFont="1" applyFill="1" applyBorder="1" applyAlignment="1">
      <alignment horizontal="left"/>
    </xf>
    <xf numFmtId="0" fontId="6" fillId="11" borderId="33" xfId="0" applyFont="1" applyFill="1" applyBorder="1" applyProtection="1">
      <protection locked="0"/>
    </xf>
    <xf numFmtId="0" fontId="6" fillId="11" borderId="22" xfId="0" applyFont="1" applyFill="1" applyBorder="1"/>
    <xf numFmtId="0" fontId="6" fillId="11" borderId="55" xfId="0" applyFont="1" applyFill="1" applyBorder="1"/>
    <xf numFmtId="0" fontId="6" fillId="11" borderId="23" xfId="0" applyFont="1" applyFill="1" applyBorder="1" applyAlignment="1">
      <alignment horizontal="center"/>
    </xf>
    <xf numFmtId="0" fontId="6" fillId="11" borderId="55" xfId="0" applyFont="1" applyFill="1" applyBorder="1" applyAlignment="1" applyProtection="1">
      <alignment horizontal="center"/>
      <protection locked="0"/>
    </xf>
    <xf numFmtId="0" fontId="6" fillId="11" borderId="56" xfId="0" applyFont="1" applyFill="1" applyBorder="1" applyAlignment="1">
      <alignment horizontal="left"/>
    </xf>
    <xf numFmtId="0" fontId="6" fillId="11" borderId="33" xfId="0" applyFont="1" applyFill="1" applyBorder="1"/>
    <xf numFmtId="0" fontId="6" fillId="11" borderId="21" xfId="0" applyFont="1" applyFill="1" applyBorder="1"/>
    <xf numFmtId="0" fontId="6" fillId="11" borderId="34" xfId="0" applyFont="1" applyFill="1" applyBorder="1"/>
    <xf numFmtId="165" fontId="28" fillId="11" borderId="22" xfId="0" applyNumberFormat="1" applyFont="1" applyFill="1" applyBorder="1" applyAlignment="1">
      <alignment horizontal="center"/>
    </xf>
    <xf numFmtId="0" fontId="6" fillId="0" borderId="0" xfId="0" applyFont="1" applyAlignment="1">
      <alignment horizontal="center"/>
    </xf>
    <xf numFmtId="0" fontId="6" fillId="0" borderId="36" xfId="0" applyFont="1" applyBorder="1"/>
    <xf numFmtId="0" fontId="28" fillId="0" borderId="46" xfId="0" applyFont="1" applyBorder="1" applyAlignment="1">
      <alignment horizontal="right"/>
    </xf>
    <xf numFmtId="0" fontId="28" fillId="0" borderId="37" xfId="0" applyFont="1" applyBorder="1" applyAlignment="1">
      <alignment horizontal="left"/>
    </xf>
    <xf numFmtId="0" fontId="6" fillId="11" borderId="49" xfId="0" applyFont="1" applyFill="1" applyBorder="1" applyAlignment="1">
      <alignment horizontal="right"/>
    </xf>
    <xf numFmtId="0" fontId="6" fillId="11" borderId="3" xfId="0" applyFont="1" applyFill="1" applyBorder="1" applyAlignment="1">
      <alignment horizontal="right"/>
    </xf>
    <xf numFmtId="0" fontId="6" fillId="0" borderId="27" xfId="0" applyFont="1" applyBorder="1" applyAlignment="1">
      <alignment horizontal="right"/>
    </xf>
    <xf numFmtId="1" fontId="6" fillId="0" borderId="28" xfId="0" applyNumberFormat="1" applyFont="1" applyBorder="1" applyAlignment="1">
      <alignment horizontal="right"/>
    </xf>
    <xf numFmtId="0" fontId="6" fillId="11" borderId="27" xfId="0" applyFont="1" applyFill="1" applyBorder="1" applyAlignment="1">
      <alignment horizontal="right"/>
    </xf>
    <xf numFmtId="1" fontId="0" fillId="11" borderId="28" xfId="0" applyNumberFormat="1" applyFill="1" applyBorder="1" applyAlignment="1">
      <alignment horizontal="right"/>
    </xf>
    <xf numFmtId="0" fontId="6" fillId="9" borderId="27" xfId="0" applyFont="1" applyFill="1" applyBorder="1" applyAlignment="1">
      <alignment horizontal="right"/>
    </xf>
    <xf numFmtId="0" fontId="6" fillId="11" borderId="22" xfId="0" applyFont="1" applyFill="1" applyBorder="1" applyAlignment="1">
      <alignment horizontal="right"/>
    </xf>
    <xf numFmtId="1" fontId="0" fillId="11" borderId="23" xfId="0" applyNumberFormat="1" applyFill="1" applyBorder="1" applyAlignment="1">
      <alignment horizontal="right"/>
    </xf>
    <xf numFmtId="0" fontId="28" fillId="9" borderId="43" xfId="0" applyFont="1" applyFill="1" applyBorder="1" applyAlignment="1">
      <alignment horizontal="right"/>
    </xf>
    <xf numFmtId="0" fontId="28" fillId="0" borderId="43" xfId="0" applyFont="1" applyBorder="1" applyAlignment="1">
      <alignment horizontal="center"/>
    </xf>
    <xf numFmtId="0" fontId="6" fillId="11" borderId="14" xfId="0" applyFont="1" applyFill="1" applyBorder="1" applyAlignment="1">
      <alignment horizontal="right"/>
    </xf>
    <xf numFmtId="1" fontId="6" fillId="0" borderId="31" xfId="0" applyNumberFormat="1" applyFont="1" applyBorder="1" applyAlignment="1">
      <alignment horizontal="right"/>
    </xf>
    <xf numFmtId="1" fontId="0" fillId="11" borderId="34" xfId="0" applyNumberFormat="1" applyFill="1" applyBorder="1" applyAlignment="1">
      <alignment horizontal="right"/>
    </xf>
    <xf numFmtId="0" fontId="27" fillId="9" borderId="35" xfId="0" applyFont="1" applyFill="1" applyBorder="1"/>
    <xf numFmtId="0" fontId="28" fillId="9" borderId="36" xfId="0" applyFont="1" applyFill="1" applyBorder="1" applyAlignment="1">
      <alignment vertical="top"/>
    </xf>
    <xf numFmtId="0" fontId="27" fillId="9" borderId="37" xfId="0" applyFont="1" applyFill="1" applyBorder="1" applyAlignment="1">
      <alignment horizontal="right" vertical="top"/>
    </xf>
    <xf numFmtId="0" fontId="6" fillId="11" borderId="3" xfId="0" applyFont="1" applyFill="1" applyBorder="1"/>
    <xf numFmtId="0" fontId="6" fillId="0" borderId="26" xfId="0" applyFont="1" applyBorder="1"/>
    <xf numFmtId="0" fontId="6" fillId="0" borderId="28" xfId="0" applyFont="1" applyBorder="1"/>
    <xf numFmtId="0" fontId="6" fillId="11" borderId="28" xfId="0" applyFont="1" applyFill="1" applyBorder="1"/>
    <xf numFmtId="0" fontId="6" fillId="9" borderId="28" xfId="0" applyFont="1" applyFill="1" applyBorder="1"/>
    <xf numFmtId="0" fontId="6" fillId="0" borderId="0" xfId="0" applyFont="1" applyAlignment="1">
      <alignment horizontal="left" vertical="top"/>
    </xf>
    <xf numFmtId="0" fontId="6" fillId="11" borderId="23" xfId="0" applyFont="1" applyFill="1" applyBorder="1"/>
    <xf numFmtId="0" fontId="46" fillId="9" borderId="2" xfId="0" applyFont="1" applyFill="1" applyBorder="1" applyAlignment="1">
      <alignment horizontal="left" vertical="center"/>
    </xf>
    <xf numFmtId="0" fontId="28" fillId="9" borderId="13" xfId="0" applyFont="1" applyFill="1" applyBorder="1" applyAlignment="1">
      <alignment vertical="center"/>
    </xf>
    <xf numFmtId="0" fontId="6" fillId="9" borderId="41" xfId="0" applyFont="1" applyFill="1" applyBorder="1" applyAlignment="1">
      <alignment horizontal="center" vertical="center"/>
    </xf>
    <xf numFmtId="0" fontId="6" fillId="0" borderId="0" xfId="0" applyFont="1" applyAlignment="1">
      <alignment vertical="center"/>
    </xf>
    <xf numFmtId="0" fontId="46" fillId="9" borderId="13" xfId="0" applyFont="1" applyFill="1" applyBorder="1" applyAlignment="1">
      <alignment horizontal="left" vertical="center"/>
    </xf>
    <xf numFmtId="0" fontId="6" fillId="0" borderId="36" xfId="0" applyFont="1" applyBorder="1" applyAlignment="1">
      <alignment vertical="center"/>
    </xf>
    <xf numFmtId="0" fontId="6" fillId="9" borderId="13" xfId="0" applyFont="1" applyFill="1" applyBorder="1" applyAlignment="1">
      <alignment horizontal="center" vertical="center"/>
    </xf>
    <xf numFmtId="0" fontId="6" fillId="9" borderId="36" xfId="0" applyFont="1" applyFill="1" applyBorder="1" applyAlignment="1">
      <alignment horizontal="left" vertical="center"/>
    </xf>
    <xf numFmtId="0" fontId="6" fillId="9" borderId="41" xfId="0" applyFont="1" applyFill="1" applyBorder="1" applyAlignment="1">
      <alignment horizontal="left" vertical="center"/>
    </xf>
    <xf numFmtId="0" fontId="48" fillId="9" borderId="35" xfId="0" applyFont="1" applyFill="1" applyBorder="1" applyAlignment="1">
      <alignment vertical="center"/>
    </xf>
    <xf numFmtId="0" fontId="6" fillId="9" borderId="36" xfId="0" applyFont="1" applyFill="1" applyBorder="1" applyAlignment="1">
      <alignment vertical="center"/>
    </xf>
    <xf numFmtId="0" fontId="6" fillId="9" borderId="37" xfId="0" applyFont="1" applyFill="1" applyBorder="1" applyAlignment="1">
      <alignment vertical="center"/>
    </xf>
    <xf numFmtId="0" fontId="28" fillId="9" borderId="57" xfId="0" applyFont="1" applyFill="1" applyBorder="1" applyAlignment="1">
      <alignment vertical="center"/>
    </xf>
    <xf numFmtId="0" fontId="6" fillId="9" borderId="0" xfId="0" applyFont="1" applyFill="1" applyAlignment="1">
      <alignment vertical="center"/>
    </xf>
    <xf numFmtId="0" fontId="6" fillId="9" borderId="37" xfId="0" applyFont="1" applyFill="1" applyBorder="1" applyAlignment="1">
      <alignment horizontal="left" vertical="center"/>
    </xf>
    <xf numFmtId="0" fontId="28" fillId="0" borderId="42" xfId="0" applyFont="1" applyBorder="1" applyAlignment="1">
      <alignment vertical="center"/>
    </xf>
    <xf numFmtId="0" fontId="28" fillId="0" borderId="43" xfId="0" applyFont="1" applyBorder="1" applyAlignment="1">
      <alignment horizontal="left" vertical="center"/>
    </xf>
    <xf numFmtId="0" fontId="28" fillId="0" borderId="44" xfId="0" applyFont="1" applyBorder="1" applyAlignment="1">
      <alignment horizontal="left" vertical="center"/>
    </xf>
    <xf numFmtId="0" fontId="28" fillId="0" borderId="45" xfId="0" applyFont="1" applyBorder="1" applyAlignment="1">
      <alignment horizontal="right" vertical="center"/>
    </xf>
    <xf numFmtId="0" fontId="28" fillId="0" borderId="46" xfId="0" applyFont="1" applyBorder="1" applyAlignment="1">
      <alignment horizontal="right" vertical="center"/>
    </xf>
    <xf numFmtId="0" fontId="28" fillId="0" borderId="43" xfId="0" applyFont="1" applyBorder="1" applyAlignment="1">
      <alignment horizontal="right" vertical="center"/>
    </xf>
    <xf numFmtId="0" fontId="28" fillId="0" borderId="43" xfId="0" applyFont="1" applyBorder="1" applyAlignment="1">
      <alignment horizontal="center" vertical="center"/>
    </xf>
    <xf numFmtId="0" fontId="28" fillId="0" borderId="37" xfId="0" applyFont="1" applyBorder="1" applyAlignment="1">
      <alignment horizontal="left" vertical="center"/>
    </xf>
    <xf numFmtId="0" fontId="28" fillId="9" borderId="42" xfId="0" applyFont="1" applyFill="1" applyBorder="1" applyAlignment="1">
      <alignment vertical="center"/>
    </xf>
    <xf numFmtId="0" fontId="28" fillId="9" borderId="43" xfId="0" applyFont="1" applyFill="1" applyBorder="1" applyAlignment="1">
      <alignment vertical="center"/>
    </xf>
    <xf numFmtId="0" fontId="28" fillId="9" borderId="45" xfId="0" applyFont="1" applyFill="1" applyBorder="1" applyAlignment="1">
      <alignment vertical="center"/>
    </xf>
    <xf numFmtId="1" fontId="28" fillId="9" borderId="57" xfId="0" applyNumberFormat="1" applyFont="1" applyFill="1" applyBorder="1" applyAlignment="1">
      <alignment vertical="center"/>
    </xf>
    <xf numFmtId="0" fontId="22" fillId="9" borderId="0" xfId="0" applyFont="1" applyFill="1" applyAlignment="1">
      <alignment horizontal="right" vertical="center"/>
    </xf>
    <xf numFmtId="0" fontId="28" fillId="0" borderId="45" xfId="0" applyFont="1" applyBorder="1" applyAlignment="1">
      <alignment horizontal="center" vertical="center"/>
    </xf>
    <xf numFmtId="0" fontId="28" fillId="9" borderId="0" xfId="0" applyFont="1" applyFill="1" applyAlignment="1">
      <alignment vertical="center"/>
    </xf>
    <xf numFmtId="0" fontId="6" fillId="11" borderId="47" xfId="0" applyFont="1" applyFill="1" applyBorder="1" applyAlignment="1" applyProtection="1">
      <alignment vertical="center"/>
      <protection locked="0"/>
    </xf>
    <xf numFmtId="0" fontId="6" fillId="11" borderId="27" xfId="0" applyFont="1" applyFill="1" applyBorder="1" applyAlignment="1">
      <alignment vertical="center"/>
    </xf>
    <xf numFmtId="0" fontId="6" fillId="11" borderId="48" xfId="0" applyFont="1" applyFill="1" applyBorder="1" applyAlignment="1">
      <alignment vertical="center"/>
    </xf>
    <xf numFmtId="0" fontId="6" fillId="11" borderId="3" xfId="0" applyFont="1" applyFill="1" applyBorder="1" applyAlignment="1">
      <alignment horizontal="center" vertical="center"/>
    </xf>
    <xf numFmtId="0" fontId="6" fillId="11" borderId="47" xfId="0" applyFont="1" applyFill="1" applyBorder="1" applyAlignment="1">
      <alignment horizontal="right" vertical="center"/>
    </xf>
    <xf numFmtId="0" fontId="6" fillId="11" borderId="51" xfId="0" applyFont="1" applyFill="1" applyBorder="1" applyAlignment="1" applyProtection="1">
      <alignment horizontal="right" vertical="center"/>
      <protection locked="0"/>
    </xf>
    <xf numFmtId="0" fontId="6" fillId="11" borderId="49" xfId="0" applyFont="1" applyFill="1" applyBorder="1" applyAlignment="1" applyProtection="1">
      <alignment horizontal="right" vertical="center"/>
      <protection locked="0"/>
    </xf>
    <xf numFmtId="165" fontId="6" fillId="11" borderId="49" xfId="0" applyNumberFormat="1" applyFont="1" applyFill="1" applyBorder="1" applyAlignment="1" applyProtection="1">
      <alignment horizontal="right" vertical="center"/>
      <protection locked="0"/>
    </xf>
    <xf numFmtId="0" fontId="6" fillId="11" borderId="49" xfId="0" applyFont="1" applyFill="1" applyBorder="1" applyAlignment="1">
      <alignment horizontal="right" vertical="center"/>
    </xf>
    <xf numFmtId="166" fontId="6" fillId="11" borderId="49" xfId="0" applyNumberFormat="1" applyFont="1" applyFill="1" applyBorder="1" applyAlignment="1">
      <alignment horizontal="right" vertical="center"/>
    </xf>
    <xf numFmtId="0" fontId="6" fillId="11" borderId="50" xfId="0" applyFont="1" applyFill="1" applyBorder="1" applyAlignment="1">
      <alignment horizontal="left" vertical="center"/>
    </xf>
    <xf numFmtId="0" fontId="6" fillId="11" borderId="47" xfId="0" applyFont="1" applyFill="1" applyBorder="1" applyAlignment="1">
      <alignment vertical="center"/>
    </xf>
    <xf numFmtId="0" fontId="6" fillId="11" borderId="51" xfId="0" applyFont="1" applyFill="1" applyBorder="1" applyAlignment="1">
      <alignment vertical="center"/>
    </xf>
    <xf numFmtId="0" fontId="6" fillId="11" borderId="14" xfId="0" applyFont="1" applyFill="1" applyBorder="1" applyAlignment="1">
      <alignment vertical="center"/>
    </xf>
    <xf numFmtId="1" fontId="0" fillId="11" borderId="49" xfId="0" applyNumberFormat="1" applyFill="1" applyBorder="1" applyAlignment="1">
      <alignment horizontal="right" vertical="center"/>
    </xf>
    <xf numFmtId="1" fontId="6" fillId="11" borderId="3" xfId="0" applyNumberFormat="1" applyFont="1" applyFill="1" applyBorder="1" applyAlignment="1">
      <alignment horizontal="right" vertical="center"/>
    </xf>
    <xf numFmtId="0" fontId="6" fillId="9" borderId="4" xfId="0" applyFont="1" applyFill="1" applyBorder="1" applyAlignment="1">
      <alignment horizontal="right" vertical="center"/>
    </xf>
    <xf numFmtId="0" fontId="6" fillId="9" borderId="0" xfId="0" applyFont="1" applyFill="1" applyAlignment="1">
      <alignment horizontal="right" vertical="center"/>
    </xf>
    <xf numFmtId="166" fontId="6" fillId="11" borderId="3" xfId="0" applyNumberFormat="1" applyFont="1" applyFill="1" applyBorder="1" applyAlignment="1">
      <alignment horizontal="right" vertical="center"/>
    </xf>
    <xf numFmtId="0" fontId="6" fillId="0" borderId="26" xfId="0" applyFont="1" applyBorder="1" applyAlignment="1" applyProtection="1">
      <alignment vertical="center"/>
      <protection locked="0"/>
    </xf>
    <xf numFmtId="0" fontId="6" fillId="0" borderId="27" xfId="0" applyFont="1" applyBorder="1" applyAlignment="1">
      <alignment vertical="center"/>
    </xf>
    <xf numFmtId="0" fontId="6" fillId="0" borderId="53" xfId="0" applyFont="1" applyBorder="1" applyAlignment="1">
      <alignment vertical="center"/>
    </xf>
    <xf numFmtId="0" fontId="6" fillId="0" borderId="28" xfId="0" applyFont="1" applyBorder="1" applyAlignment="1">
      <alignment horizontal="center" vertical="center"/>
    </xf>
    <xf numFmtId="1" fontId="6" fillId="0" borderId="26" xfId="0" applyNumberFormat="1" applyFont="1" applyBorder="1" applyAlignment="1">
      <alignment horizontal="right" vertical="center"/>
    </xf>
    <xf numFmtId="0" fontId="6" fillId="0" borderId="30" xfId="0" applyFont="1" applyBorder="1" applyAlignment="1" applyProtection="1">
      <alignment horizontal="right" vertical="center"/>
      <protection locked="0"/>
    </xf>
    <xf numFmtId="0" fontId="6" fillId="0" borderId="27" xfId="0" applyFont="1" applyBorder="1" applyAlignment="1" applyProtection="1">
      <alignment horizontal="right" vertical="center"/>
      <protection locked="0"/>
    </xf>
    <xf numFmtId="165" fontId="6" fillId="0" borderId="27" xfId="0" applyNumberFormat="1" applyFont="1" applyBorder="1" applyAlignment="1" applyProtection="1">
      <alignment horizontal="right" vertical="center"/>
      <protection locked="0"/>
    </xf>
    <xf numFmtId="0" fontId="6" fillId="0" borderId="27" xfId="0" applyFont="1" applyBorder="1" applyAlignment="1">
      <alignment horizontal="right" vertical="center"/>
    </xf>
    <xf numFmtId="166" fontId="6" fillId="0" borderId="27" xfId="0" applyNumberFormat="1" applyFont="1" applyBorder="1" applyAlignment="1">
      <alignment horizontal="right" vertical="center"/>
    </xf>
    <xf numFmtId="0" fontId="6" fillId="0" borderId="54" xfId="0" applyFont="1" applyBorder="1" applyAlignment="1">
      <alignment horizontal="left" vertical="center"/>
    </xf>
    <xf numFmtId="0" fontId="6" fillId="9" borderId="26" xfId="0" applyFont="1" applyFill="1" applyBorder="1" applyAlignment="1">
      <alignment vertical="center"/>
    </xf>
    <xf numFmtId="0" fontId="6" fillId="9" borderId="30" xfId="0" applyFont="1" applyFill="1" applyBorder="1" applyAlignment="1">
      <alignment vertical="center"/>
    </xf>
    <xf numFmtId="0" fontId="6" fillId="9" borderId="31" xfId="0" applyFont="1" applyFill="1" applyBorder="1" applyAlignment="1">
      <alignment vertical="center"/>
    </xf>
    <xf numFmtId="1" fontId="6" fillId="0" borderId="27" xfId="0" applyNumberFormat="1" applyFont="1" applyBorder="1" applyAlignment="1">
      <alignment horizontal="right" vertical="center"/>
    </xf>
    <xf numFmtId="1" fontId="6" fillId="0" borderId="28" xfId="0" applyNumberFormat="1" applyFont="1" applyBorder="1" applyAlignment="1">
      <alignment horizontal="right" vertical="center"/>
    </xf>
    <xf numFmtId="166" fontId="6" fillId="0" borderId="28" xfId="0" applyNumberFormat="1" applyFont="1" applyBorder="1" applyAlignment="1">
      <alignment horizontal="right" vertical="center"/>
    </xf>
    <xf numFmtId="0" fontId="6" fillId="11" borderId="26" xfId="0" applyFont="1" applyFill="1" applyBorder="1" applyAlignment="1" applyProtection="1">
      <alignment vertical="center"/>
      <protection locked="0"/>
    </xf>
    <xf numFmtId="0" fontId="6" fillId="11" borderId="53" xfId="0" applyFont="1" applyFill="1" applyBorder="1" applyAlignment="1">
      <alignment vertical="center"/>
    </xf>
    <xf numFmtId="0" fontId="6" fillId="11" borderId="28" xfId="0" applyFont="1" applyFill="1" applyBorder="1" applyAlignment="1">
      <alignment horizontal="center" vertical="center"/>
    </xf>
    <xf numFmtId="1" fontId="0" fillId="11" borderId="26" xfId="0" applyNumberFormat="1" applyFill="1" applyBorder="1" applyAlignment="1">
      <alignment horizontal="right" vertical="center"/>
    </xf>
    <xf numFmtId="0" fontId="0" fillId="11" borderId="30" xfId="0" applyFill="1" applyBorder="1" applyAlignment="1" applyProtection="1">
      <alignment horizontal="right" vertical="center"/>
      <protection locked="0"/>
    </xf>
    <xf numFmtId="0" fontId="6" fillId="11" borderId="27" xfId="0" applyFont="1" applyFill="1" applyBorder="1" applyAlignment="1" applyProtection="1">
      <alignment horizontal="right" vertical="center"/>
      <protection locked="0"/>
    </xf>
    <xf numFmtId="165" fontId="6" fillId="11" borderId="27" xfId="0" applyNumberFormat="1" applyFont="1" applyFill="1" applyBorder="1" applyAlignment="1" applyProtection="1">
      <alignment horizontal="right" vertical="center"/>
      <protection locked="0"/>
    </xf>
    <xf numFmtId="0" fontId="6" fillId="11" borderId="27" xfId="0" applyFont="1" applyFill="1" applyBorder="1" applyAlignment="1">
      <alignment horizontal="right" vertical="center"/>
    </xf>
    <xf numFmtId="166" fontId="6" fillId="11" borderId="27" xfId="0" applyNumberFormat="1" applyFont="1" applyFill="1" applyBorder="1" applyAlignment="1">
      <alignment horizontal="right" vertical="center"/>
    </xf>
    <xf numFmtId="0" fontId="6" fillId="11" borderId="54" xfId="0" applyFont="1" applyFill="1" applyBorder="1" applyAlignment="1">
      <alignment horizontal="left" vertical="center"/>
    </xf>
    <xf numFmtId="0" fontId="6" fillId="11" borderId="26" xfId="0" applyFont="1" applyFill="1" applyBorder="1" applyAlignment="1">
      <alignment vertical="center"/>
    </xf>
    <xf numFmtId="0" fontId="6" fillId="11" borderId="30" xfId="0" applyFont="1" applyFill="1" applyBorder="1" applyAlignment="1">
      <alignment vertical="center"/>
    </xf>
    <xf numFmtId="0" fontId="6" fillId="11" borderId="31" xfId="0" applyFont="1" applyFill="1" applyBorder="1" applyAlignment="1">
      <alignment vertical="center"/>
    </xf>
    <xf numFmtId="1" fontId="0" fillId="11" borderId="27" xfId="0" applyNumberFormat="1" applyFill="1" applyBorder="1" applyAlignment="1">
      <alignment horizontal="right" vertical="center"/>
    </xf>
    <xf numFmtId="1" fontId="6" fillId="11" borderId="28" xfId="0" applyNumberFormat="1" applyFont="1" applyFill="1" applyBorder="1" applyAlignment="1">
      <alignment horizontal="right" vertical="center"/>
    </xf>
    <xf numFmtId="166" fontId="6" fillId="11" borderId="28" xfId="0" applyNumberFormat="1" applyFont="1" applyFill="1" applyBorder="1" applyAlignment="1">
      <alignment horizontal="right" vertical="center"/>
    </xf>
    <xf numFmtId="0" fontId="6" fillId="9" borderId="26" xfId="0" applyFont="1" applyFill="1" applyBorder="1" applyAlignment="1" applyProtection="1">
      <alignment vertical="center"/>
      <protection locked="0"/>
    </xf>
    <xf numFmtId="0" fontId="6" fillId="9" borderId="27" xfId="0" applyFont="1" applyFill="1" applyBorder="1" applyAlignment="1">
      <alignment vertical="center"/>
    </xf>
    <xf numFmtId="0" fontId="6" fillId="9" borderId="53" xfId="0" applyFont="1" applyFill="1" applyBorder="1" applyAlignment="1">
      <alignment vertical="center"/>
    </xf>
    <xf numFmtId="0" fontId="6" fillId="9" borderId="28" xfId="0" applyFont="1" applyFill="1" applyBorder="1" applyAlignment="1">
      <alignment horizontal="center" vertical="center"/>
    </xf>
    <xf numFmtId="0" fontId="6" fillId="9" borderId="27" xfId="0" applyFont="1" applyFill="1" applyBorder="1" applyAlignment="1" applyProtection="1">
      <alignment horizontal="right" vertical="center"/>
      <protection locked="0"/>
    </xf>
    <xf numFmtId="165" fontId="6" fillId="9" borderId="27" xfId="0" applyNumberFormat="1" applyFont="1" applyFill="1" applyBorder="1" applyAlignment="1" applyProtection="1">
      <alignment horizontal="right" vertical="center"/>
      <protection locked="0"/>
    </xf>
    <xf numFmtId="166" fontId="6" fillId="9" borderId="27" xfId="0" applyNumberFormat="1" applyFont="1" applyFill="1" applyBorder="1" applyAlignment="1">
      <alignment horizontal="right" vertical="center"/>
    </xf>
    <xf numFmtId="0" fontId="6" fillId="9" borderId="54" xfId="0" applyFont="1" applyFill="1" applyBorder="1" applyAlignment="1">
      <alignment horizontal="left" vertical="center"/>
    </xf>
    <xf numFmtId="1" fontId="0" fillId="9" borderId="27" xfId="0" applyNumberFormat="1" applyFill="1" applyBorder="1" applyAlignment="1">
      <alignment horizontal="right" vertical="center"/>
    </xf>
    <xf numFmtId="1" fontId="6" fillId="9" borderId="28" xfId="0" applyNumberFormat="1" applyFont="1" applyFill="1" applyBorder="1" applyAlignment="1">
      <alignment horizontal="right" vertical="center"/>
    </xf>
    <xf numFmtId="166" fontId="6" fillId="9" borderId="28" xfId="0" applyNumberFormat="1" applyFont="1" applyFill="1" applyBorder="1" applyAlignment="1">
      <alignment horizontal="right" vertical="center"/>
    </xf>
    <xf numFmtId="0" fontId="6" fillId="11" borderId="33" xfId="0" applyFont="1" applyFill="1" applyBorder="1" applyAlignment="1" applyProtection="1">
      <alignment vertical="center"/>
      <protection locked="0"/>
    </xf>
    <xf numFmtId="0" fontId="6" fillId="11" borderId="22" xfId="0" applyFont="1" applyFill="1" applyBorder="1" applyAlignment="1">
      <alignment vertical="center"/>
    </xf>
    <xf numFmtId="0" fontId="6" fillId="11" borderId="55" xfId="0" applyFont="1" applyFill="1" applyBorder="1" applyAlignment="1">
      <alignment vertical="center"/>
    </xf>
    <xf numFmtId="0" fontId="6" fillId="11" borderId="23" xfId="0" applyFont="1" applyFill="1" applyBorder="1" applyAlignment="1">
      <alignment horizontal="center" vertical="center"/>
    </xf>
    <xf numFmtId="1" fontId="0" fillId="11" borderId="33" xfId="0" applyNumberFormat="1" applyFill="1" applyBorder="1" applyAlignment="1">
      <alignment horizontal="right" vertical="center"/>
    </xf>
    <xf numFmtId="0" fontId="0" fillId="11" borderId="21" xfId="0" applyFill="1" applyBorder="1" applyAlignment="1" applyProtection="1">
      <alignment horizontal="right" vertical="center"/>
      <protection locked="0"/>
    </xf>
    <xf numFmtId="0" fontId="6" fillId="11" borderId="22" xfId="0" applyFont="1" applyFill="1" applyBorder="1" applyAlignment="1" applyProtection="1">
      <alignment horizontal="right" vertical="center"/>
      <protection locked="0"/>
    </xf>
    <xf numFmtId="165" fontId="6" fillId="11" borderId="22" xfId="0" applyNumberFormat="1" applyFont="1" applyFill="1" applyBorder="1" applyAlignment="1" applyProtection="1">
      <alignment horizontal="right" vertical="center"/>
      <protection locked="0"/>
    </xf>
    <xf numFmtId="0" fontId="6" fillId="11" borderId="22" xfId="0" applyFont="1" applyFill="1" applyBorder="1" applyAlignment="1">
      <alignment horizontal="right" vertical="center"/>
    </xf>
    <xf numFmtId="166" fontId="6" fillId="11" borderId="22" xfId="0" applyNumberFormat="1" applyFont="1" applyFill="1" applyBorder="1" applyAlignment="1">
      <alignment horizontal="right" vertical="center"/>
    </xf>
    <xf numFmtId="0" fontId="6" fillId="11" borderId="56" xfId="0" applyFont="1" applyFill="1" applyBorder="1" applyAlignment="1">
      <alignment horizontal="left" vertical="center"/>
    </xf>
    <xf numFmtId="0" fontId="6" fillId="11" borderId="33" xfId="0" applyFont="1" applyFill="1" applyBorder="1" applyAlignment="1">
      <alignment vertical="center"/>
    </xf>
    <xf numFmtId="0" fontId="6" fillId="11" borderId="21" xfId="0" applyFont="1" applyFill="1" applyBorder="1" applyAlignment="1">
      <alignment vertical="center"/>
    </xf>
    <xf numFmtId="0" fontId="6" fillId="11" borderId="34" xfId="0" applyFont="1" applyFill="1" applyBorder="1" applyAlignment="1">
      <alignment vertical="center"/>
    </xf>
    <xf numFmtId="1" fontId="0" fillId="11" borderId="22" xfId="0" applyNumberFormat="1" applyFill="1" applyBorder="1" applyAlignment="1">
      <alignment horizontal="right" vertical="center"/>
    </xf>
    <xf numFmtId="1" fontId="6" fillId="11" borderId="23" xfId="0" applyNumberFormat="1" applyFont="1" applyFill="1" applyBorder="1" applyAlignment="1">
      <alignment horizontal="right" vertical="center"/>
    </xf>
    <xf numFmtId="166" fontId="6" fillId="11" borderId="23" xfId="0" applyNumberFormat="1" applyFont="1" applyFill="1" applyBorder="1" applyAlignment="1">
      <alignment horizontal="right" vertical="center"/>
    </xf>
    <xf numFmtId="1" fontId="6" fillId="9" borderId="0" xfId="0" applyNumberFormat="1" applyFont="1" applyFill="1"/>
    <xf numFmtId="166" fontId="6" fillId="9" borderId="0" xfId="0" applyNumberFormat="1" applyFont="1" applyFill="1"/>
    <xf numFmtId="0" fontId="46" fillId="9" borderId="35" xfId="0" applyFont="1" applyFill="1" applyBorder="1"/>
    <xf numFmtId="0" fontId="58" fillId="0" borderId="36" xfId="0" applyFont="1" applyBorder="1"/>
    <xf numFmtId="0" fontId="31" fillId="0" borderId="37" xfId="0" applyFont="1" applyBorder="1" applyAlignment="1">
      <alignment horizontal="right"/>
    </xf>
    <xf numFmtId="0" fontId="59" fillId="11" borderId="2" xfId="0" applyFont="1" applyFill="1" applyBorder="1" applyAlignment="1">
      <alignment horizontal="center" wrapText="1"/>
    </xf>
    <xf numFmtId="0" fontId="59" fillId="11" borderId="13" xfId="0" applyFont="1" applyFill="1" applyBorder="1"/>
    <xf numFmtId="0" fontId="59" fillId="11" borderId="41" xfId="0" applyFont="1" applyFill="1" applyBorder="1"/>
    <xf numFmtId="0" fontId="42" fillId="0" borderId="0" xfId="0" applyFont="1"/>
    <xf numFmtId="0" fontId="60" fillId="11" borderId="7" xfId="0" applyFont="1" applyFill="1" applyBorder="1" applyAlignment="1">
      <alignment horizontal="center"/>
    </xf>
    <xf numFmtId="0" fontId="59" fillId="11" borderId="8" xfId="0" applyFont="1" applyFill="1" applyBorder="1"/>
    <xf numFmtId="0" fontId="59" fillId="11" borderId="25" xfId="0" applyFont="1" applyFill="1" applyBorder="1"/>
    <xf numFmtId="0" fontId="0" fillId="0" borderId="47" xfId="0" applyBorder="1" applyAlignment="1" applyProtection="1">
      <alignment horizontal="center" vertical="center"/>
      <protection locked="0"/>
    </xf>
    <xf numFmtId="0" fontId="0" fillId="0" borderId="49" xfId="0" applyBorder="1" applyAlignment="1" applyProtection="1">
      <alignment horizontal="center" vertical="center"/>
      <protection locked="0"/>
    </xf>
    <xf numFmtId="0" fontId="0" fillId="0" borderId="48" xfId="0" applyBorder="1" applyProtection="1">
      <protection locked="0"/>
    </xf>
    <xf numFmtId="0" fontId="0" fillId="0" borderId="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28" xfId="0" applyBorder="1" applyAlignment="1" applyProtection="1">
      <alignment wrapText="1"/>
      <protection locked="0"/>
    </xf>
    <xf numFmtId="0" fontId="0" fillId="0" borderId="33"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5" xfId="0" applyBorder="1" applyProtection="1">
      <protection locked="0"/>
    </xf>
    <xf numFmtId="0" fontId="0" fillId="0" borderId="23" xfId="0" applyBorder="1" applyAlignment="1" applyProtection="1">
      <alignment wrapText="1"/>
      <protection locked="0"/>
    </xf>
    <xf numFmtId="15" fontId="0" fillId="9" borderId="0" xfId="0" applyNumberFormat="1" applyFill="1" applyAlignment="1">
      <alignment horizontal="center"/>
    </xf>
    <xf numFmtId="0" fontId="49" fillId="11" borderId="2" xfId="0" applyFont="1" applyFill="1" applyBorder="1" applyAlignment="1">
      <alignment horizontal="center"/>
    </xf>
    <xf numFmtId="0" fontId="49" fillId="11" borderId="13" xfId="0" applyFont="1" applyFill="1" applyBorder="1" applyAlignment="1">
      <alignment horizontal="center" wrapText="1"/>
    </xf>
    <xf numFmtId="0" fontId="49" fillId="11" borderId="41" xfId="0" applyFont="1" applyFill="1" applyBorder="1" applyAlignment="1">
      <alignment horizontal="center" wrapText="1"/>
    </xf>
    <xf numFmtId="0" fontId="49" fillId="11" borderId="7" xfId="0" applyFont="1" applyFill="1" applyBorder="1" applyAlignment="1">
      <alignment horizontal="center"/>
    </xf>
    <xf numFmtId="0" fontId="49" fillId="11" borderId="8" xfId="0" applyFont="1" applyFill="1" applyBorder="1" applyAlignment="1">
      <alignment horizontal="center"/>
    </xf>
    <xf numFmtId="0" fontId="49" fillId="11" borderId="0" xfId="0" applyFont="1" applyFill="1" applyAlignment="1">
      <alignment horizontal="center"/>
    </xf>
    <xf numFmtId="0" fontId="49" fillId="11" borderId="25" xfId="0" applyFont="1" applyFill="1" applyBorder="1" applyAlignment="1">
      <alignment horizontal="center"/>
    </xf>
    <xf numFmtId="0" fontId="0" fillId="0" borderId="47" xfId="0" applyBorder="1"/>
    <xf numFmtId="0" fontId="0" fillId="0" borderId="49" xfId="0" applyBorder="1"/>
    <xf numFmtId="0" fontId="0" fillId="0" borderId="48" xfId="0" applyBorder="1"/>
    <xf numFmtId="0" fontId="0" fillId="0" borderId="58" xfId="0" applyBorder="1"/>
    <xf numFmtId="0" fontId="0" fillId="0" borderId="51" xfId="0" applyBorder="1"/>
    <xf numFmtId="0" fontId="0" fillId="0" borderId="3" xfId="0" applyBorder="1"/>
    <xf numFmtId="0" fontId="0" fillId="0" borderId="14" xfId="0" applyBorder="1"/>
    <xf numFmtId="0" fontId="0" fillId="0" borderId="26" xfId="0" applyBorder="1"/>
    <xf numFmtId="0" fontId="0" fillId="0" borderId="53" xfId="0" applyBorder="1"/>
    <xf numFmtId="0" fontId="0" fillId="0" borderId="28" xfId="0" applyBorder="1"/>
    <xf numFmtId="0" fontId="0" fillId="0" borderId="31" xfId="0" applyBorder="1"/>
    <xf numFmtId="0" fontId="59" fillId="9" borderId="5" xfId="0" applyFont="1" applyFill="1" applyBorder="1"/>
    <xf numFmtId="0" fontId="0" fillId="9" borderId="5" xfId="0" applyFill="1" applyBorder="1"/>
    <xf numFmtId="0" fontId="0" fillId="9" borderId="54" xfId="0" applyFill="1" applyBorder="1" applyProtection="1">
      <protection locked="0"/>
    </xf>
    <xf numFmtId="0" fontId="61" fillId="9" borderId="0" xfId="0" applyFont="1" applyFill="1"/>
    <xf numFmtId="0" fontId="31" fillId="9" borderId="0" xfId="0" applyFont="1" applyFill="1"/>
    <xf numFmtId="0" fontId="28" fillId="9" borderId="0" xfId="0" applyFont="1" applyFill="1" applyAlignment="1">
      <alignment horizontal="right"/>
    </xf>
    <xf numFmtId="0" fontId="25" fillId="9" borderId="59" xfId="0" applyFont="1" applyFill="1" applyBorder="1" applyAlignment="1">
      <alignment horizontal="right" vertical="center"/>
    </xf>
    <xf numFmtId="0" fontId="25" fillId="9" borderId="54" xfId="0" applyFont="1" applyFill="1" applyBorder="1" applyAlignment="1">
      <alignment horizontal="right" vertical="center"/>
    </xf>
    <xf numFmtId="0" fontId="25" fillId="9" borderId="60" xfId="0" applyFont="1" applyFill="1" applyBorder="1" applyAlignment="1">
      <alignment horizontal="right" vertical="center"/>
    </xf>
    <xf numFmtId="0" fontId="25" fillId="9" borderId="61" xfId="0" applyFont="1" applyFill="1" applyBorder="1" applyAlignment="1">
      <alignment horizontal="right" vertical="center"/>
    </xf>
    <xf numFmtId="0" fontId="25" fillId="9" borderId="62" xfId="0" applyFont="1" applyFill="1" applyBorder="1" applyAlignment="1">
      <alignment horizontal="right" vertical="center"/>
    </xf>
    <xf numFmtId="0" fontId="25" fillId="9" borderId="63" xfId="0" applyFont="1" applyFill="1" applyBorder="1" applyAlignment="1">
      <alignment horizontal="right" vertical="center"/>
    </xf>
    <xf numFmtId="0" fontId="25" fillId="9" borderId="0" xfId="0" applyFont="1" applyFill="1"/>
    <xf numFmtId="0" fontId="25" fillId="9" borderId="0" xfId="0" applyFont="1" applyFill="1" applyAlignment="1">
      <alignment vertical="center"/>
    </xf>
    <xf numFmtId="0" fontId="62" fillId="9" borderId="0" xfId="0" applyFont="1" applyFill="1" applyAlignment="1">
      <alignment vertical="center"/>
    </xf>
    <xf numFmtId="0" fontId="21" fillId="9" borderId="0" xfId="0" applyFont="1" applyFill="1" applyAlignment="1">
      <alignment vertical="center"/>
    </xf>
    <xf numFmtId="0" fontId="31" fillId="9" borderId="0" xfId="0" applyFont="1" applyFill="1" applyAlignment="1">
      <alignment vertical="center"/>
    </xf>
    <xf numFmtId="49" fontId="63" fillId="9" borderId="0" xfId="9" applyNumberFormat="1" applyFont="1" applyFill="1" applyAlignment="1">
      <alignment vertical="center"/>
    </xf>
    <xf numFmtId="0" fontId="25" fillId="9" borderId="59" xfId="0" applyFont="1" applyFill="1" applyBorder="1" applyAlignment="1">
      <alignment vertical="center"/>
    </xf>
    <xf numFmtId="0" fontId="25" fillId="9" borderId="54" xfId="0" applyFont="1" applyFill="1" applyBorder="1" applyAlignment="1">
      <alignment vertical="center"/>
    </xf>
    <xf numFmtId="0" fontId="25" fillId="9" borderId="60" xfId="0" applyFont="1" applyFill="1" applyBorder="1" applyAlignment="1">
      <alignment vertical="center"/>
    </xf>
    <xf numFmtId="0" fontId="64" fillId="9" borderId="64" xfId="0" applyFont="1" applyFill="1" applyBorder="1"/>
    <xf numFmtId="0" fontId="0" fillId="9" borderId="64" xfId="0" applyFill="1" applyBorder="1"/>
    <xf numFmtId="0" fontId="34" fillId="9" borderId="64" xfId="9" applyFont="1" applyFill="1" applyBorder="1"/>
    <xf numFmtId="0" fontId="28" fillId="9" borderId="64" xfId="0" applyFont="1" applyFill="1" applyBorder="1"/>
    <xf numFmtId="0" fontId="25" fillId="9" borderId="64" xfId="0" applyFont="1" applyFill="1" applyBorder="1"/>
    <xf numFmtId="0" fontId="65" fillId="9" borderId="59" xfId="9" applyFont="1" applyFill="1" applyBorder="1" applyAlignment="1">
      <alignment vertical="center"/>
    </xf>
    <xf numFmtId="0" fontId="25" fillId="9" borderId="54" xfId="0" applyFont="1" applyFill="1" applyBorder="1" applyAlignment="1" applyProtection="1">
      <alignment vertical="center"/>
      <protection locked="0"/>
    </xf>
    <xf numFmtId="0" fontId="65" fillId="9" borderId="61" xfId="9" applyFont="1" applyFill="1" applyBorder="1" applyAlignment="1">
      <alignment vertical="center"/>
    </xf>
    <xf numFmtId="0" fontId="25" fillId="9" borderId="62" xfId="0" applyFont="1" applyFill="1" applyBorder="1" applyAlignment="1">
      <alignment vertical="center"/>
    </xf>
    <xf numFmtId="0" fontId="25" fillId="9" borderId="63" xfId="0" applyFont="1" applyFill="1" applyBorder="1" applyAlignment="1">
      <alignment vertical="center"/>
    </xf>
    <xf numFmtId="0" fontId="25" fillId="9" borderId="59" xfId="0" applyFont="1" applyFill="1" applyBorder="1" applyAlignment="1" applyProtection="1">
      <alignment vertical="center"/>
      <protection locked="0"/>
    </xf>
    <xf numFmtId="0" fontId="25" fillId="9" borderId="60" xfId="0" applyFont="1" applyFill="1" applyBorder="1" applyAlignment="1" applyProtection="1">
      <alignment vertical="center"/>
      <protection locked="0"/>
    </xf>
    <xf numFmtId="49" fontId="66" fillId="9" borderId="64" xfId="9" applyNumberFormat="1" applyFont="1" applyFill="1" applyBorder="1"/>
    <xf numFmtId="0" fontId="67" fillId="9" borderId="64" xfId="9" applyFont="1" applyFill="1" applyBorder="1"/>
    <xf numFmtId="0" fontId="25" fillId="9" borderId="0" xfId="0" applyFont="1" applyFill="1" applyAlignment="1" applyProtection="1">
      <alignment vertical="center"/>
      <protection locked="0"/>
    </xf>
    <xf numFmtId="0" fontId="6" fillId="9" borderId="35" xfId="0" applyFont="1" applyFill="1" applyBorder="1"/>
    <xf numFmtId="0" fontId="0" fillId="9" borderId="37" xfId="0" applyFill="1" applyBorder="1"/>
    <xf numFmtId="0" fontId="6" fillId="9" borderId="42" xfId="0" applyFont="1" applyFill="1" applyBorder="1"/>
    <xf numFmtId="0" fontId="6" fillId="9" borderId="45" xfId="0" applyFont="1" applyFill="1" applyBorder="1"/>
    <xf numFmtId="0" fontId="0" fillId="9" borderId="38" xfId="0" applyFill="1" applyBorder="1"/>
    <xf numFmtId="0" fontId="0" fillId="9" borderId="6" xfId="0" applyFill="1" applyBorder="1"/>
    <xf numFmtId="0" fontId="0" fillId="9" borderId="26" xfId="0" applyFill="1" applyBorder="1"/>
    <xf numFmtId="0" fontId="0" fillId="9" borderId="28" xfId="0" applyFill="1" applyBorder="1"/>
    <xf numFmtId="0" fontId="0" fillId="9" borderId="33" xfId="0" applyFill="1" applyBorder="1"/>
    <xf numFmtId="0" fontId="0" fillId="9" borderId="23" xfId="0" applyFill="1" applyBorder="1"/>
    <xf numFmtId="0" fontId="43" fillId="9" borderId="0" xfId="0" applyFont="1" applyFill="1" applyAlignment="1">
      <alignment horizontal="center"/>
    </xf>
    <xf numFmtId="0" fontId="46" fillId="9" borderId="0" xfId="0" applyFont="1" applyFill="1" applyAlignment="1">
      <alignment horizontal="center"/>
    </xf>
  </cellXfs>
  <cellStyles count="22">
    <cellStyle name="Accent" xfId="1" xr:uid="{2520CEEE-DAB7-472D-B823-2CF05CE6B9E8}"/>
    <cellStyle name="Accent 1" xfId="2" xr:uid="{122A149E-E741-45B0-A108-5247DC9D41D6}"/>
    <cellStyle name="Accent 2" xfId="3" xr:uid="{EA4913ED-C99B-4083-A13A-C480184AE1AD}"/>
    <cellStyle name="Accent 3" xfId="4" xr:uid="{C9CF8C4C-39E9-45CE-A4E1-228415C8826D}"/>
    <cellStyle name="Bad" xfId="5" xr:uid="{FB618ABC-B570-4E7F-85B7-9957AB28E7DD}"/>
    <cellStyle name="ConditionalStyle_1" xfId="6" xr:uid="{FB32919A-BFD0-4679-B119-347ABE17E26E}"/>
    <cellStyle name="Default" xfId="7" xr:uid="{527B7EA5-E671-4B79-B295-E853117D9F98}"/>
    <cellStyle name="Error" xfId="8" xr:uid="{19434CC9-81B3-48FF-AC74-12270A96E3EC}"/>
    <cellStyle name="Excel Built-in Hyperlink" xfId="9" xr:uid="{950DC16B-B22E-4549-9C57-F431E4C55EE4}"/>
    <cellStyle name="Footnote" xfId="10" xr:uid="{16DF1724-B409-4848-BA1A-4259FCBA8ED5}"/>
    <cellStyle name="Good" xfId="11" xr:uid="{38B00662-502B-47DF-A9C1-95EE6F1D69CE}"/>
    <cellStyle name="Heading" xfId="12" xr:uid="{41D4F3EE-4848-4D1C-9724-BC839AAFC39B}"/>
    <cellStyle name="Heading 1" xfId="13" xr:uid="{F335C871-1E26-4441-B27A-1622E64D3DBF}"/>
    <cellStyle name="Heading 2" xfId="14" xr:uid="{56129AD9-C195-49C2-997E-99E3455F2E8E}"/>
    <cellStyle name="Hyperlink" xfId="15" xr:uid="{A6948B21-01B7-43AE-8BC8-B094CED3D60F}"/>
    <cellStyle name="Neutral" xfId="16" xr:uid="{0679FE9E-1B9F-4668-9EE2-8AEAC158338D}"/>
    <cellStyle name="Normaali" xfId="0" builtinId="0" customBuiltin="1"/>
    <cellStyle name="Note" xfId="17" xr:uid="{31137592-7CD0-4630-8970-23F5F34FB2D1}"/>
    <cellStyle name="Result" xfId="18" xr:uid="{DD29DF37-049D-41A7-AB0A-4150CE6AFC7C}"/>
    <cellStyle name="Status" xfId="19" xr:uid="{1658E21A-CC7C-4DA8-9005-7C99F643E171}"/>
    <cellStyle name="Text" xfId="20" xr:uid="{DE3FA581-01F1-4787-A077-6B26F5D54D01}"/>
    <cellStyle name="Warning" xfId="21" xr:uid="{DB81E97C-EEA2-4D0C-A664-2AB6D84BE443}"/>
  </cellStyles>
  <dxfs count="3">
    <dxf>
      <font>
        <b/>
        <i val="0"/>
        <color rgb="FFDD0806"/>
      </font>
    </dxf>
    <dxf>
      <font>
        <b/>
        <i val="0"/>
        <color rgb="FF99CC00"/>
      </font>
    </dxf>
    <dxf>
      <font>
        <b/>
        <i val="0"/>
        <color rgb="FFDD08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7ABAD9-98F7-4AC5-BCEC-878B8103E5EB}" name="__Anonymous_Sheet_DB__2" displayName="__Anonymous_Sheet_DB__2" ref="A7:XFD53" headerRowCount="0" totalsRowShown="0">
  <sortState xmlns:xlrd2="http://schemas.microsoft.com/office/spreadsheetml/2017/richdata2" ref="A7:XFD53">
    <sortCondition ref="A7:A53"/>
  </sortState>
  <tableColumns count="16384">
    <tableColumn id="1" xr3:uid="{4FBFF83E-3992-4CB7-A07F-DC9B1CE1346F}" name="Sarake1"/>
    <tableColumn id="2" xr3:uid="{826B4397-B6CF-42A2-BCE2-27B8821E951E}" name="Sarake2"/>
    <tableColumn id="3" xr3:uid="{43B97236-20FA-435A-90D7-37871427ABF1}" name="Sarake3"/>
    <tableColumn id="4" xr3:uid="{3962B2D6-7EA5-4F04-8CDB-60F7E6D9D9DC}" name="Sarake4"/>
    <tableColumn id="5" xr3:uid="{9840A35D-D68D-4A73-8144-878793E0BD5D}" name="Sarake5"/>
    <tableColumn id="6" xr3:uid="{CB714E47-F904-4D50-9F0B-685E3BD63FF5}" name="Sarake6"/>
    <tableColumn id="7" xr3:uid="{24B416E1-3D88-45BD-A714-7B94DFE7231A}" name="Sarake7"/>
    <tableColumn id="8" xr3:uid="{A4EA2731-D05E-467F-AECC-0C10CD28B6DE}" name="Sarake8"/>
    <tableColumn id="9" xr3:uid="{AEF5F7D8-0306-4562-96D5-42C8AD5EA1A1}" name="Sarake9"/>
    <tableColumn id="10" xr3:uid="{D762835F-3FF0-4676-A4ED-60A55EAABB2F}" name="Sarake10"/>
    <tableColumn id="11" xr3:uid="{1A81BE55-26D6-453C-9AFE-B47B8457691F}" name="Sarake11"/>
    <tableColumn id="12" xr3:uid="{8CF464A6-79DB-4D1F-AFE3-3CC15A21C719}" name="Sarake12"/>
    <tableColumn id="13" xr3:uid="{FC484D8F-0892-4B94-A7AB-7859FA6DC5FD}" name="Sarake13"/>
    <tableColumn id="14" xr3:uid="{066FB7B1-988C-402B-A4F5-1148534590C2}" name="Sarake14"/>
    <tableColumn id="15" xr3:uid="{D60AAC8D-27AE-4258-A9DF-FCF51E73122F}" name="Sarake15"/>
    <tableColumn id="16" xr3:uid="{5489DED2-264C-4F6B-BC1D-D409A3D5C68A}" name="Sarake16"/>
    <tableColumn id="17" xr3:uid="{F988AA9B-C2DD-406C-9FCF-C47DC17429FA}" name="Sarake17"/>
    <tableColumn id="18" xr3:uid="{F36B540D-5DD4-4D9F-A631-135F1CE95E78}" name="Sarake18"/>
    <tableColumn id="19" xr3:uid="{55E6F1B3-08C2-4386-B744-1C20D9513AF8}" name="Sarake19"/>
    <tableColumn id="20" xr3:uid="{868EFD5B-16AC-4470-A2F1-36C2ED8E0372}" name="Sarake20"/>
    <tableColumn id="21" xr3:uid="{65C6C9A6-5F8A-493F-8480-9017FC2E6C18}" name="Sarake21"/>
    <tableColumn id="22" xr3:uid="{B90BA2CC-6F24-4E27-B73D-E71FAFB5FB93}" name="Sarake22"/>
    <tableColumn id="23" xr3:uid="{982C97CB-7B4B-4EFC-B622-01FF9F636958}" name="Sarake23"/>
    <tableColumn id="24" xr3:uid="{11BA0BEE-6628-48E2-BE04-DB95EA8B8BBA}" name="Sarake24"/>
    <tableColumn id="25" xr3:uid="{1FE87ED5-D66B-4737-80E0-0CBEFACBC401}" name="Sarake25"/>
    <tableColumn id="26" xr3:uid="{051FEA7B-5204-48DD-A55C-F0154C9EE193}" name="Sarake26"/>
    <tableColumn id="27" xr3:uid="{1049683B-168E-4CAE-B898-6B7C48E3EEEB}" name="Sarake27"/>
    <tableColumn id="28" xr3:uid="{F581AE1A-A872-418B-A9C4-76C4CC641732}" name="Sarake28"/>
    <tableColumn id="29" xr3:uid="{18EE4AA1-694D-4089-9554-7B81FDCF7F77}" name="Sarake29"/>
    <tableColumn id="30" xr3:uid="{3C2A682A-2F93-4BB7-9B03-66BF52A1FFD3}" name="Sarake30"/>
    <tableColumn id="31" xr3:uid="{B1322746-9F22-47EF-B440-00C632262460}" name="Sarake31"/>
    <tableColumn id="32" xr3:uid="{9E485053-AC1C-479E-AD7C-718D7A85500F}" name="Sarake32"/>
    <tableColumn id="33" xr3:uid="{4844D9A1-23E7-4892-AA24-FF81EC326372}" name="Sarake33"/>
    <tableColumn id="34" xr3:uid="{7F4E7ABE-01AD-4A40-8553-42A3F6F0B920}" name="Sarake34"/>
    <tableColumn id="35" xr3:uid="{C218916E-DA44-46F5-B8F7-94004EB549D3}" name="Sarake35"/>
    <tableColumn id="36" xr3:uid="{33A516DF-4C93-4338-B7D5-DA3E92153520}" name="Sarake36"/>
    <tableColumn id="37" xr3:uid="{E4B26857-BDAA-4378-9BD8-5419714B074B}" name="Sarake37"/>
    <tableColumn id="38" xr3:uid="{2EB13288-AAD4-441B-AE7D-A6F2887F65E9}" name="Sarake38"/>
    <tableColumn id="39" xr3:uid="{58A4A148-FF2F-4317-A7DE-39E746B2A746}" name="Sarake39"/>
    <tableColumn id="40" xr3:uid="{FD0AAB32-B3B0-4E77-B6A8-A2F427046BB4}" name="Sarake40"/>
    <tableColumn id="41" xr3:uid="{DFCDA9FD-3B7B-4901-B12B-C60A6CD0017D}" name="Sarake41"/>
    <tableColumn id="42" xr3:uid="{9C811B17-481B-496D-A0DA-B7E85EF95E4C}" name="Sarake42"/>
    <tableColumn id="43" xr3:uid="{0163EA68-73B1-4E2C-AF6C-A828DF99DD6D}" name="Sarake43"/>
    <tableColumn id="44" xr3:uid="{A42C5D69-74CA-436D-9A23-5F1A19FEF3C5}" name="Sarake44"/>
    <tableColumn id="45" xr3:uid="{D8596DAF-DFAD-440D-A97B-F1AE7C12D1EC}" name="Sarake45"/>
    <tableColumn id="46" xr3:uid="{2389C471-A6FF-4CC0-9D3B-A33013E117D4}" name="Sarake46"/>
    <tableColumn id="47" xr3:uid="{145640AD-035D-42E4-B20E-54AAC535E0DD}" name="Sarake47"/>
    <tableColumn id="48" xr3:uid="{32F89FC4-7735-4556-9CA9-4358C0D1B16C}" name="Sarake48"/>
    <tableColumn id="49" xr3:uid="{B1E4F184-772E-408B-B184-F556EA08C301}" name="Sarake49"/>
    <tableColumn id="50" xr3:uid="{CEF4B65A-E9DE-4317-ABA9-3945FEA97DEB}" name="Sarake50"/>
    <tableColumn id="51" xr3:uid="{55DBC0EB-8779-4F9D-A1F9-975CA359F014}" name="Sarake51"/>
    <tableColumn id="52" xr3:uid="{5B8DEBFC-7DD5-4844-98A2-45690EC6DCF8}" name="Sarake52"/>
    <tableColumn id="53" xr3:uid="{7699F7E4-F4AF-4534-A719-FEAB74FEE159}" name="Sarake53"/>
    <tableColumn id="54" xr3:uid="{8A6B6A58-BD2F-4F75-A2F0-030A01A57CAD}" name="Sarake54"/>
    <tableColumn id="55" xr3:uid="{A59D4C77-1AE9-4255-BBA3-8A538A3ED350}" name="Sarake55"/>
    <tableColumn id="56" xr3:uid="{7D2A18A7-AA59-440C-B75D-D0B356F0B36F}" name="Sarake56"/>
    <tableColumn id="57" xr3:uid="{C2EAF93D-6C5F-41BC-ABBD-79E58D25BAD3}" name="Sarake57"/>
    <tableColumn id="58" xr3:uid="{1010E53A-597A-46AA-990A-F9E8B4D2B92F}" name="Sarake58"/>
    <tableColumn id="59" xr3:uid="{B7C9C2B4-5165-42EF-8E94-B313383D90CB}" name="Sarake59"/>
    <tableColumn id="60" xr3:uid="{2E4E3760-1519-42C1-8187-B394E7431420}" name="Sarake60"/>
    <tableColumn id="61" xr3:uid="{B1FA8AB4-795E-4956-A8E3-8D09A8F005A3}" name="Sarake61"/>
    <tableColumn id="62" xr3:uid="{0D7BF359-F633-4B48-85BF-906C73093CF9}" name="Sarake62"/>
    <tableColumn id="63" xr3:uid="{683AEDCE-B250-47FA-887B-46BDE2503085}" name="Sarake63"/>
    <tableColumn id="64" xr3:uid="{3B89D0BB-75EC-413D-B65C-B591360CE802}" name="Sarake64"/>
    <tableColumn id="65" xr3:uid="{E34B5D6E-8D0A-47CE-BCD6-BF53EF6A0212}" name="Sarake65"/>
    <tableColumn id="66" xr3:uid="{4A4DC9F6-38E1-4117-8714-C7FFC03B7767}" name="Sarake66"/>
    <tableColumn id="67" xr3:uid="{9374C5F5-EE02-4614-8691-42F49FE1EDDD}" name="Sarake67"/>
    <tableColumn id="68" xr3:uid="{313FD693-110D-46CC-9A7C-DB0E57853C64}" name="Sarake68"/>
    <tableColumn id="69" xr3:uid="{908CC6F9-8449-4D7C-8FEC-1B90556BC171}" name="Sarake69"/>
    <tableColumn id="70" xr3:uid="{9457EDF3-7BCF-4B77-A386-4317A253365A}" name="Sarake70"/>
    <tableColumn id="71" xr3:uid="{382F40EE-08F0-41CA-AFD4-37163D7548F0}" name="Sarake71"/>
    <tableColumn id="72" xr3:uid="{D00DE297-2A02-47AB-9654-98CD2FFDDFCA}" name="Sarake72"/>
    <tableColumn id="73" xr3:uid="{4C3678A2-7E72-4F3F-A162-82045A28AABE}" name="Sarake73"/>
    <tableColumn id="74" xr3:uid="{B68400BF-D376-41A7-8E30-4405D4047460}" name="Sarake74"/>
    <tableColumn id="75" xr3:uid="{A1B2353B-E30F-41F8-B800-5444DD1CE03A}" name="Sarake75"/>
    <tableColumn id="76" xr3:uid="{3AA24211-40CC-4E35-8D09-C085B6A5BE07}" name="Sarake76"/>
    <tableColumn id="77" xr3:uid="{FF021C6A-C91F-4F50-903E-ED90CBE1CF67}" name="Sarake77"/>
    <tableColumn id="78" xr3:uid="{79FBE98E-CF03-4C53-AA23-46A186DA9433}" name="Sarake78"/>
    <tableColumn id="79" xr3:uid="{DC943F33-0401-4DC1-AC88-AE65C49958BE}" name="Sarake79"/>
    <tableColumn id="80" xr3:uid="{6C4E0876-E84C-4BE8-9FE0-95929982A550}" name="Sarake80"/>
    <tableColumn id="81" xr3:uid="{B5E7EA55-4A2E-4E6D-A802-D99B875CFC09}" name="Sarake81"/>
    <tableColumn id="82" xr3:uid="{1F11EA25-364F-45D9-90EB-0B0999BB651F}" name="Sarake82"/>
    <tableColumn id="83" xr3:uid="{0AA05BA0-BCF8-41C8-B35B-F2770E02A835}" name="Sarake83"/>
    <tableColumn id="84" xr3:uid="{34699B23-6A40-42A4-ACA6-A19A24E03053}" name="Sarake84"/>
    <tableColumn id="85" xr3:uid="{E9660BCA-308C-4C06-B379-397E67CAF575}" name="Sarake85"/>
    <tableColumn id="86" xr3:uid="{F418C952-22C1-460E-B389-7FE2EF9F738C}" name="Sarake86"/>
    <tableColumn id="87" xr3:uid="{F381738F-BFA6-4D83-876B-B6B57E88B22C}" name="Sarake87"/>
    <tableColumn id="88" xr3:uid="{7EE8D4D2-FEC3-43E4-8B7E-661D307407BB}" name="Sarake88"/>
    <tableColumn id="89" xr3:uid="{1DE971A2-1D25-4268-B7D1-6110A58EE1B7}" name="Sarake89"/>
    <tableColumn id="90" xr3:uid="{BED1A378-3C26-4FEF-89F0-83535778C39C}" name="Sarake90"/>
    <tableColumn id="91" xr3:uid="{58B905FC-EBF0-422B-B60D-7B141EF558A2}" name="Sarake91"/>
    <tableColumn id="92" xr3:uid="{97F50429-417C-41E5-9F23-DBDD77DCE54E}" name="Sarake92"/>
    <tableColumn id="93" xr3:uid="{D67CDC63-89AE-4BA9-A273-022E67B7CC42}" name="Sarake93"/>
    <tableColumn id="94" xr3:uid="{BC811D26-C78C-400B-B27C-DA885A7344FE}" name="Sarake94"/>
    <tableColumn id="95" xr3:uid="{02042E32-D849-4AA2-BE8A-8F132F1BFFFB}" name="Sarake95"/>
    <tableColumn id="96" xr3:uid="{7FADAF68-B5FA-47F8-870F-222ED0CC05FC}" name="Sarake96"/>
    <tableColumn id="97" xr3:uid="{2E34091F-14FB-4883-9803-39D894CF88F1}" name="Sarake97"/>
    <tableColumn id="98" xr3:uid="{509EFA12-B2F2-4F2F-883F-E6F296459924}" name="Sarake98"/>
    <tableColumn id="99" xr3:uid="{89E1BDAD-052A-46D3-8A6B-BD076C5BBE2E}" name="Sarake99"/>
    <tableColumn id="100" xr3:uid="{8762CE4F-CCD9-4EEC-AE4E-1DFE9C307951}" name="Sarake100"/>
    <tableColumn id="101" xr3:uid="{01A97004-3835-46C9-A1EB-0E4C9A56A483}" name="Sarake101"/>
    <tableColumn id="102" xr3:uid="{0EA8495A-164D-4B37-BB4F-DC7B2BA44330}" name="Sarake102"/>
    <tableColumn id="103" xr3:uid="{DCAC588B-B821-4DFE-9D45-20428F65045A}" name="Sarake103"/>
    <tableColumn id="104" xr3:uid="{710FC845-54AB-4169-AD50-7DCC846CEC8A}" name="Sarake104"/>
    <tableColumn id="105" xr3:uid="{C7D76A21-BCDB-45E4-BF76-D51F38CDA7E5}" name="Sarake105"/>
    <tableColumn id="106" xr3:uid="{DCFB3C9F-4D92-4EFB-99E7-FF4606662E80}" name="Sarake106"/>
    <tableColumn id="107" xr3:uid="{505E5C7B-86BE-4E5E-93FD-0CE9F2CE0A99}" name="Sarake107"/>
    <tableColumn id="108" xr3:uid="{C825355A-BB18-4195-88B9-D028C7B7FD47}" name="Sarake108"/>
    <tableColumn id="109" xr3:uid="{B2A6978E-24CD-41AD-AA9B-2A692712EFA7}" name="Sarake109"/>
    <tableColumn id="110" xr3:uid="{F87FF2A5-83BD-43DE-9F93-DBA84B622417}" name="Sarake110"/>
    <tableColumn id="111" xr3:uid="{350E90B2-6572-4F64-B910-9AF3FA4FC308}" name="Sarake111"/>
    <tableColumn id="112" xr3:uid="{D9CCC86E-119D-49E8-9031-FF52A5665D4A}" name="Sarake112"/>
    <tableColumn id="113" xr3:uid="{85D6BA03-193D-4EE1-ABF8-6C12DAEC8218}" name="Sarake113"/>
    <tableColumn id="114" xr3:uid="{9E0C8A99-C72D-46A8-95DC-2485449F9CF2}" name="Sarake114"/>
    <tableColumn id="115" xr3:uid="{0F3F9ABC-F66E-44F8-95BE-097C53D012C0}" name="Sarake115"/>
    <tableColumn id="116" xr3:uid="{5E0634C4-E538-431C-BFEF-EDDAF00B094A}" name="Sarake116"/>
    <tableColumn id="117" xr3:uid="{1A5266D1-AB93-4820-B7E8-E5C09CB5E999}" name="Sarake117"/>
    <tableColumn id="118" xr3:uid="{2D9D3B93-9E8E-4D94-9DD0-51E487612B7B}" name="Sarake118"/>
    <tableColumn id="119" xr3:uid="{E3B9EC32-A3C3-48C9-8C3F-702F55DC5DC4}" name="Sarake119"/>
    <tableColumn id="120" xr3:uid="{0CA3DD22-7301-407A-9645-C44145E06676}" name="Sarake120"/>
    <tableColumn id="121" xr3:uid="{CA21AF83-1772-4B13-9082-A46CD45CC190}" name="Sarake121"/>
    <tableColumn id="122" xr3:uid="{467E7ACA-D6FB-4BF9-BB32-B458F850BCF5}" name="Sarake122"/>
    <tableColumn id="123" xr3:uid="{5E08E8E9-622F-45E9-A999-976BBB01E81F}" name="Sarake123"/>
    <tableColumn id="124" xr3:uid="{307DA830-E609-42E2-967E-4F24D8AF6F9E}" name="Sarake124"/>
    <tableColumn id="125" xr3:uid="{430FF697-38B9-4316-BB81-9BBD398C4B2C}" name="Sarake125"/>
    <tableColumn id="126" xr3:uid="{81AACFE2-EF5E-4229-8764-A64970391FA5}" name="Sarake126"/>
    <tableColumn id="127" xr3:uid="{598D1F37-120B-4919-9F57-1C3C3339673B}" name="Sarake127"/>
    <tableColumn id="128" xr3:uid="{0EA3D3D1-059E-49B2-A351-F478925A91F8}" name="Sarake128"/>
    <tableColumn id="129" xr3:uid="{0FA29ACD-D695-46AC-A78D-5C290333028B}" name="Sarake129"/>
    <tableColumn id="130" xr3:uid="{13F6DD8E-86D7-462A-B96B-D6764D3FA5BE}" name="Sarake130"/>
    <tableColumn id="131" xr3:uid="{6DBFBC0D-223F-4058-A469-FC6AB5859755}" name="Sarake131"/>
    <tableColumn id="132" xr3:uid="{20D2AEF8-D7B8-4642-814E-62A9D0D103F0}" name="Sarake132"/>
    <tableColumn id="133" xr3:uid="{3E9F021E-CB62-4B58-A38E-8A1304BB3C41}" name="Sarake133"/>
    <tableColumn id="134" xr3:uid="{2E5853A2-318F-4074-ABA4-28FDAEC2050C}" name="Sarake134"/>
    <tableColumn id="135" xr3:uid="{DB9542AD-FF74-48DD-86F1-307E4194BCF8}" name="Sarake135"/>
    <tableColumn id="136" xr3:uid="{1206A963-1D5D-4AC8-B219-5CEA2ADAB6EB}" name="Sarake136"/>
    <tableColumn id="137" xr3:uid="{E3E55F89-8692-485D-8945-899F53D00B94}" name="Sarake137"/>
    <tableColumn id="138" xr3:uid="{94B509AD-1A52-44AE-88C4-21DC87D0F591}" name="Sarake138"/>
    <tableColumn id="139" xr3:uid="{3496FB53-B1A2-4B69-ADE2-2706BD5D86B0}" name="Sarake139"/>
    <tableColumn id="140" xr3:uid="{F107E8BC-D5E9-411A-9956-5D21BD83C41B}" name="Sarake140"/>
    <tableColumn id="141" xr3:uid="{75BA31F3-9F3C-490B-95CB-4B84AF146ECF}" name="Sarake141"/>
    <tableColumn id="142" xr3:uid="{2807AD76-1302-4E5E-9798-DFD292F9138F}" name="Sarake142"/>
    <tableColumn id="143" xr3:uid="{45B55DC5-256F-443D-8630-F7DF9E7BC910}" name="Sarake143"/>
    <tableColumn id="144" xr3:uid="{81A8C8CB-B5FF-4AAF-B629-1265D6DFB36B}" name="Sarake144"/>
    <tableColumn id="145" xr3:uid="{AB20F816-C9A9-48CE-B688-4499454F4DA1}" name="Sarake145"/>
    <tableColumn id="146" xr3:uid="{5E262AA9-4148-4874-9C24-925999CBA754}" name="Sarake146"/>
    <tableColumn id="147" xr3:uid="{11EA3BCF-56EC-42E7-9D05-E09C23EE0FA4}" name="Sarake147"/>
    <tableColumn id="148" xr3:uid="{C60F83E9-D860-4BFE-B6E8-49106BD12EB2}" name="Sarake148"/>
    <tableColumn id="149" xr3:uid="{4D74682B-8B02-4677-A5E1-2A0A3DEA5F0B}" name="Sarake149"/>
    <tableColumn id="150" xr3:uid="{718EF1FA-25A6-4AC0-9DA7-D8BF9AA06CBB}" name="Sarake150"/>
    <tableColumn id="151" xr3:uid="{13A69CCE-495A-4CAC-8C4A-0CC4850E56AB}" name="Sarake151"/>
    <tableColumn id="152" xr3:uid="{A77F9088-2F4F-4C31-B793-FBC8BA37C25B}" name="Sarake152"/>
    <tableColumn id="153" xr3:uid="{8D43467C-DE1C-489B-BA05-31D73F535554}" name="Sarake153"/>
    <tableColumn id="154" xr3:uid="{F913DCF5-A7AF-40EF-A7AF-6A0F66CB8BF7}" name="Sarake154"/>
    <tableColumn id="155" xr3:uid="{52D2733E-F229-423A-84C4-61016DCD243A}" name="Sarake155"/>
    <tableColumn id="156" xr3:uid="{EB2C32B1-1A74-4177-A814-FF31981A39F3}" name="Sarake156"/>
    <tableColumn id="157" xr3:uid="{706D73B6-A6E4-4E4A-85AC-891E5421E58E}" name="Sarake157"/>
    <tableColumn id="158" xr3:uid="{534CCC8D-9365-4C98-9E44-D740B0AC0314}" name="Sarake158"/>
    <tableColumn id="159" xr3:uid="{FC1A90D3-4CBD-40C2-A253-1E31F30CD602}" name="Sarake159"/>
    <tableColumn id="160" xr3:uid="{8638E84D-A9C9-4972-9ED8-2D42D4241F43}" name="Sarake160"/>
    <tableColumn id="161" xr3:uid="{CE7D6802-859C-42FD-86A9-479F78BB992A}" name="Sarake161"/>
    <tableColumn id="162" xr3:uid="{30F90A6E-F94E-4CD7-8943-BDCB08230F3B}" name="Sarake162"/>
    <tableColumn id="163" xr3:uid="{1BFDBBEF-447A-4DF6-BE54-A9CA558A4536}" name="Sarake163"/>
    <tableColumn id="164" xr3:uid="{0AC86E29-12ED-4057-9D9F-78D263F7955A}" name="Sarake164"/>
    <tableColumn id="165" xr3:uid="{FA113EEA-7A2E-40DD-9A43-6617D6CE4646}" name="Sarake165"/>
    <tableColumn id="166" xr3:uid="{B347F4AF-2A46-4117-BE6B-C49CD3847C6F}" name="Sarake166"/>
    <tableColumn id="167" xr3:uid="{25BA954E-14E1-422F-BDA5-B6DB8F7244D1}" name="Sarake167"/>
    <tableColumn id="168" xr3:uid="{256515F1-2510-4437-82B7-29B063316579}" name="Sarake168"/>
    <tableColumn id="169" xr3:uid="{CB06D68F-56EF-4AC1-BAFE-930A927115FA}" name="Sarake169"/>
    <tableColumn id="170" xr3:uid="{301392B5-3645-4097-BDEF-5E71502D31B1}" name="Sarake170"/>
    <tableColumn id="171" xr3:uid="{7E65A4FF-681F-432D-937E-9619CB898002}" name="Sarake171"/>
    <tableColumn id="172" xr3:uid="{4F019D6E-2E46-44F6-9AC7-8465DEED02D7}" name="Sarake172"/>
    <tableColumn id="173" xr3:uid="{436FA6A8-9134-4E2E-915E-7F2580FAF4BC}" name="Sarake173"/>
    <tableColumn id="174" xr3:uid="{ED595D3C-C98A-4ACD-9396-3EEE29F15B2F}" name="Sarake174"/>
    <tableColumn id="175" xr3:uid="{DB11781C-DA5F-46CB-8CCB-725F5331D343}" name="Sarake175"/>
    <tableColumn id="176" xr3:uid="{1FBBBAB3-8DCC-4CB4-92EF-3BC9DA6238FA}" name="Sarake176"/>
    <tableColumn id="177" xr3:uid="{418FBB27-6263-41C5-A3FA-112B1BBE40F7}" name="Sarake177"/>
    <tableColumn id="178" xr3:uid="{4AE5E2CA-663A-49F6-86A5-AD0EDD25BBDA}" name="Sarake178"/>
    <tableColumn id="179" xr3:uid="{E8E654D6-3809-4238-A76A-3964AAE83F8C}" name="Sarake179"/>
    <tableColumn id="180" xr3:uid="{082EE046-9200-4E22-BF99-BCE7EAE610A3}" name="Sarake180"/>
    <tableColumn id="181" xr3:uid="{8C671510-4CB9-40CA-9E17-568733326922}" name="Sarake181"/>
    <tableColumn id="182" xr3:uid="{899D85A7-B16E-4700-BA36-DCF399BACD41}" name="Sarake182"/>
    <tableColumn id="183" xr3:uid="{B96F6AD9-891E-4AF5-A37B-570C5C4C45B4}" name="Sarake183"/>
    <tableColumn id="184" xr3:uid="{A85D242D-693E-488C-8A7E-733D29DCD51A}" name="Sarake184"/>
    <tableColumn id="185" xr3:uid="{442EBA45-8982-4601-87FB-87FF1DA25908}" name="Sarake185"/>
    <tableColumn id="186" xr3:uid="{F9114A0D-93DB-481B-BB3A-BF3FE73D8C8E}" name="Sarake186"/>
    <tableColumn id="187" xr3:uid="{C41BFBE0-4304-4BCA-8EF8-F3FAB8492973}" name="Sarake187"/>
    <tableColumn id="188" xr3:uid="{C66244DC-9762-4AEA-B57B-0C76A7F16769}" name="Sarake188"/>
    <tableColumn id="189" xr3:uid="{1D156E69-107F-4C14-B892-FFE79FF01AFD}" name="Sarake189"/>
    <tableColumn id="190" xr3:uid="{5230BE1B-DB03-4163-B41A-58650B49DEDA}" name="Sarake190"/>
    <tableColumn id="191" xr3:uid="{2EBDE8E3-6104-428D-8D9E-180C4D07E999}" name="Sarake191"/>
    <tableColumn id="192" xr3:uid="{E26C46FC-A84F-4546-8647-12BAEBED1E5F}" name="Sarake192"/>
    <tableColumn id="193" xr3:uid="{86887408-FEDD-4A64-AEBC-5DA61BEDED6E}" name="Sarake193"/>
    <tableColumn id="194" xr3:uid="{A36F6DD0-B007-4B20-96FF-8A5460CD1939}" name="Sarake194"/>
    <tableColumn id="195" xr3:uid="{EF9688C3-8C61-47BF-88D1-80BB85093474}" name="Sarake195"/>
    <tableColumn id="196" xr3:uid="{E69C4D52-306B-4649-9AFB-304B2E6041D1}" name="Sarake196"/>
    <tableColumn id="197" xr3:uid="{027B232D-A7A5-49F7-A031-78F32A7140DD}" name="Sarake197"/>
    <tableColumn id="198" xr3:uid="{854E5301-09D0-4C08-9276-FC0169AE5E65}" name="Sarake198"/>
    <tableColumn id="199" xr3:uid="{EE40D5D4-99E6-4887-95B6-9568019D58D2}" name="Sarake199"/>
    <tableColumn id="200" xr3:uid="{1C53DAC1-23F6-4626-B9CB-8E4D79042A9B}" name="Sarake200"/>
    <tableColumn id="201" xr3:uid="{C272F687-EF95-4D12-92DF-0F7B65088561}" name="Sarake201"/>
    <tableColumn id="202" xr3:uid="{4CEA7551-9C2A-4E2A-AE72-FAD896CB6A93}" name="Sarake202"/>
    <tableColumn id="203" xr3:uid="{1F1A4FEE-42D1-4180-8CA4-0B5450A19FFB}" name="Sarake203"/>
    <tableColumn id="204" xr3:uid="{390E7AD6-CE36-4BCD-94C3-86B31F41F308}" name="Sarake204"/>
    <tableColumn id="205" xr3:uid="{E349BBF7-8BC7-4FAC-8E39-576944D334C5}" name="Sarake205"/>
    <tableColumn id="206" xr3:uid="{875F4AFE-D1B6-4F13-819B-49E3E73FB02D}" name="Sarake206"/>
    <tableColumn id="207" xr3:uid="{0A8896CD-C3C5-439F-A3B9-2498A8CB3E7C}" name="Sarake207"/>
    <tableColumn id="208" xr3:uid="{3035A2ED-7DF0-451F-8836-FA37300EE1D6}" name="Sarake208"/>
    <tableColumn id="209" xr3:uid="{A0355873-955C-4477-A745-E10CAE9A2FA3}" name="Sarake209"/>
    <tableColumn id="210" xr3:uid="{B07C061D-ADAB-4F64-B660-C0C7658CF212}" name="Sarake210"/>
    <tableColumn id="211" xr3:uid="{BC4E2789-CD61-4278-B3B8-C21DCC90C599}" name="Sarake211"/>
    <tableColumn id="212" xr3:uid="{56822211-21B7-48E6-BB8A-96A9A6CE6DD6}" name="Sarake212"/>
    <tableColumn id="213" xr3:uid="{0AF08909-E173-41C5-A202-8B3471A93795}" name="Sarake213"/>
    <tableColumn id="214" xr3:uid="{26EBB888-92B5-4175-BFB9-55A26AADB1F3}" name="Sarake214"/>
    <tableColumn id="215" xr3:uid="{B1974055-1323-4D2D-8FC0-E1635D2D81E7}" name="Sarake215"/>
    <tableColumn id="216" xr3:uid="{878C070A-47E8-4E67-9C2D-F4297E32AA31}" name="Sarake216"/>
    <tableColumn id="217" xr3:uid="{A0DE4BFA-92E0-46BB-9814-AEF11612B5F2}" name="Sarake217"/>
    <tableColumn id="218" xr3:uid="{DD27A9A4-BDFC-4CA7-939A-CB755FCCB950}" name="Sarake218"/>
    <tableColumn id="219" xr3:uid="{F5CF35BA-553E-4DAC-9F51-AB039DCEC5AB}" name="Sarake219"/>
    <tableColumn id="220" xr3:uid="{5D47F55D-6B37-42C4-A03B-A868603DAED2}" name="Sarake220"/>
    <tableColumn id="221" xr3:uid="{1441DA27-4E2F-4DBB-BA80-463BC5C3BF75}" name="Sarake221"/>
    <tableColumn id="222" xr3:uid="{49D1E5CD-A422-4B7D-8527-EB5477BB108D}" name="Sarake222"/>
    <tableColumn id="223" xr3:uid="{C896B11D-69E4-44B5-B745-0D1296F80F15}" name="Sarake223"/>
    <tableColumn id="224" xr3:uid="{EFE26630-527D-4191-AFEE-25B9DBC55980}" name="Sarake224"/>
    <tableColumn id="225" xr3:uid="{FB8C6100-FA85-48DA-B1D8-318894128315}" name="Sarake225"/>
    <tableColumn id="226" xr3:uid="{7D430DFD-7FA0-43B2-9A33-D9A88C1EC9D7}" name="Sarake226"/>
    <tableColumn id="227" xr3:uid="{9F8257AF-27F7-408D-AD56-A81A5AA3DE76}" name="Sarake227"/>
    <tableColumn id="228" xr3:uid="{81742EEC-1762-4905-A98B-31524CC3AD74}" name="Sarake228"/>
    <tableColumn id="229" xr3:uid="{BDF179FE-0F26-4208-80A1-11C000DB1B48}" name="Sarake229"/>
    <tableColumn id="230" xr3:uid="{77F46764-08A9-4A24-A566-6CC61DB3C469}" name="Sarake230"/>
    <tableColumn id="231" xr3:uid="{45CA3108-5FCA-46C6-8E7B-C18369A3C9A0}" name="Sarake231"/>
    <tableColumn id="232" xr3:uid="{FEDA8049-7FF3-40CB-84D7-2487677D8B74}" name="Sarake232"/>
    <tableColumn id="233" xr3:uid="{C2E46805-9A65-4DDA-9D93-F36318244189}" name="Sarake233"/>
    <tableColumn id="234" xr3:uid="{DBE8667D-E509-4B85-8202-CE5A98598635}" name="Sarake234"/>
    <tableColumn id="235" xr3:uid="{CA40EC17-BFFB-40CB-A3E3-54BA24E79D21}" name="Sarake235"/>
    <tableColumn id="236" xr3:uid="{D3C941BA-14B1-4C29-A597-2BBA1FFBD6D5}" name="Sarake236"/>
    <tableColumn id="237" xr3:uid="{68928D1B-7DBD-4BE8-88CF-12D5B95D6F33}" name="Sarake237"/>
    <tableColumn id="238" xr3:uid="{BC881810-F616-4F52-BF11-43A1DED7FACB}" name="Sarake238"/>
    <tableColumn id="239" xr3:uid="{064851BC-7D7F-482E-A064-0F8BE02A506C}" name="Sarake239"/>
    <tableColumn id="240" xr3:uid="{6E8FACE3-72AD-46D5-B602-512B63C6EDF9}" name="Sarake240"/>
    <tableColumn id="241" xr3:uid="{166654B1-5B06-4DC1-B13E-C7F77FA8D349}" name="Sarake241"/>
    <tableColumn id="242" xr3:uid="{2B550EFA-5B49-4706-849A-7A5068707B4D}" name="Sarake242"/>
    <tableColumn id="243" xr3:uid="{48DEE243-7486-43DB-9A0A-B7885550EDE6}" name="Sarake243"/>
    <tableColumn id="244" xr3:uid="{721FF44E-7AEA-41F1-B385-9E641E6D5E4C}" name="Sarake244"/>
    <tableColumn id="245" xr3:uid="{6EC62B86-D2CB-4031-86EE-5BBCA307BE4B}" name="Sarake245"/>
    <tableColumn id="246" xr3:uid="{E8A5F35A-C736-4278-A7AB-BE55B91EE7F1}" name="Sarake246"/>
    <tableColumn id="247" xr3:uid="{EE056B09-D948-4A1D-B65D-5906D070B730}" name="Sarake247"/>
    <tableColumn id="248" xr3:uid="{E836FA86-1565-4B12-A778-F08B5FEFD3F2}" name="Sarake248"/>
    <tableColumn id="249" xr3:uid="{BE04E98D-849E-42EC-89C9-114AEE850075}" name="Sarake249"/>
    <tableColumn id="250" xr3:uid="{357EFD0A-387F-4A0E-BED4-B8A23CE40D9F}" name="Sarake250"/>
    <tableColumn id="251" xr3:uid="{D1ECF18D-3914-423E-9BD7-93DCFE53E386}" name="Sarake251"/>
    <tableColumn id="252" xr3:uid="{360E0E17-57EF-433C-A342-9624FDFA1FA5}" name="Sarake252"/>
    <tableColumn id="253" xr3:uid="{F126B2C4-E25C-4BF0-9C12-0CD6A819F37F}" name="Sarake253"/>
    <tableColumn id="254" xr3:uid="{0F183669-C538-42AE-A836-D80E19D486E9}" name="Sarake254"/>
    <tableColumn id="255" xr3:uid="{25ED5378-5858-4E6F-9852-C5D848DB3980}" name="Sarake255"/>
    <tableColumn id="256" xr3:uid="{E52546CC-6EFC-47FA-90B7-054EEAE1A9A2}" name="Sarake256"/>
    <tableColumn id="257" xr3:uid="{95BE9DE3-C21B-4D9F-8C5E-9B2432A97C22}" name="Sarake257"/>
    <tableColumn id="258" xr3:uid="{CDD72022-3F09-489C-BED4-36BE5A9D37BC}" name="Sarake258"/>
    <tableColumn id="259" xr3:uid="{F180936B-BC32-4353-A6DB-0C4CD4D40CF9}" name="Sarake259"/>
    <tableColumn id="260" xr3:uid="{47B53814-7A9A-487D-A1BD-11A9C77CE837}" name="Sarake260"/>
    <tableColumn id="261" xr3:uid="{DCEFF2D2-EF48-42BD-9725-59210896C705}" name="Sarake261"/>
    <tableColumn id="262" xr3:uid="{3D7D9929-410C-42DA-80A9-D29173CD3E2E}" name="Sarake262"/>
    <tableColumn id="263" xr3:uid="{492B1EBB-81CB-4053-AC9B-5CE7851EB2CC}" name="Sarake263"/>
    <tableColumn id="264" xr3:uid="{7B7A21BF-0E8C-4B8F-9795-5BE48AA578BD}" name="Sarake264"/>
    <tableColumn id="265" xr3:uid="{192B0020-1B62-472B-8C98-9383AFE69E33}" name="Sarake265"/>
    <tableColumn id="266" xr3:uid="{EF9BE3EB-6604-49F3-BA4C-BB125E671ECB}" name="Sarake266"/>
    <tableColumn id="267" xr3:uid="{E597F62E-D112-4C4B-BD92-6C7476D4E060}" name="Sarake267"/>
    <tableColumn id="268" xr3:uid="{3025DE59-5511-4A9A-9C27-FF6E4C13BC74}" name="Sarake268"/>
    <tableColumn id="269" xr3:uid="{5E467BE2-C18B-4104-B66D-1FE875765E8B}" name="Sarake269"/>
    <tableColumn id="270" xr3:uid="{83FEF172-8C6A-4343-B8D1-5DAEE5895EE9}" name="Sarake270"/>
    <tableColumn id="271" xr3:uid="{0BFAFAAA-E000-4694-8AAC-72AB70848DE0}" name="Sarake271"/>
    <tableColumn id="272" xr3:uid="{96E06823-DEF3-4EA3-874E-13F6ADBBCE73}" name="Sarake272"/>
    <tableColumn id="273" xr3:uid="{C99C4E80-E72C-4BDC-90A9-AE8A8B76B418}" name="Sarake273"/>
    <tableColumn id="274" xr3:uid="{4AEFA306-AA3F-4437-A152-D549AB60801B}" name="Sarake274"/>
    <tableColumn id="275" xr3:uid="{5851F047-B9A1-4FA2-990E-CFDD352F0463}" name="Sarake275"/>
    <tableColumn id="276" xr3:uid="{4DCA3B0D-898A-44EF-BCF4-CE176883143B}" name="Sarake276"/>
    <tableColumn id="277" xr3:uid="{AC090D12-AD64-402A-A531-565CA7CF9D59}" name="Sarake277"/>
    <tableColumn id="278" xr3:uid="{A0CEC39F-FBCF-4FF4-9307-B202530A0503}" name="Sarake278"/>
    <tableColumn id="279" xr3:uid="{C623C525-3B24-477E-B1E6-1077663C378D}" name="Sarake279"/>
    <tableColumn id="280" xr3:uid="{739EAC4D-FE4C-4528-9EF3-9913D7F73F10}" name="Sarake280"/>
    <tableColumn id="281" xr3:uid="{40B80BBE-D1CC-4E7C-B02B-6F1AE8918D94}" name="Sarake281"/>
    <tableColumn id="282" xr3:uid="{002AF4AA-87D8-4AB8-B12A-77B6DBA4A0F9}" name="Sarake282"/>
    <tableColumn id="283" xr3:uid="{658508C8-67FF-413D-9A92-167AEA77818E}" name="Sarake283"/>
    <tableColumn id="284" xr3:uid="{E0A5D763-8A49-47E7-BDEE-CA2F78ED8D27}" name="Sarake284"/>
    <tableColumn id="285" xr3:uid="{39C48590-FD26-4C06-9EFE-C8157C6D63F8}" name="Sarake285"/>
    <tableColumn id="286" xr3:uid="{45C79F1D-0618-4221-B262-2D48F8C39EB1}" name="Sarake286"/>
    <tableColumn id="287" xr3:uid="{8568D883-C929-4DE0-AE81-599A3766A211}" name="Sarake287"/>
    <tableColumn id="288" xr3:uid="{F5638ACF-C8FF-44CF-9045-2049C85E04BA}" name="Sarake288"/>
    <tableColumn id="289" xr3:uid="{DC542EDD-E9BC-4D14-8719-D778A721AB87}" name="Sarake289"/>
    <tableColumn id="290" xr3:uid="{BBF30D7A-AD8A-4334-9447-7F4ECF4641A8}" name="Sarake290"/>
    <tableColumn id="291" xr3:uid="{28C75872-D947-4FC3-A491-343006C24CFE}" name="Sarake291"/>
    <tableColumn id="292" xr3:uid="{1D4076D6-9FAE-4361-BA8D-871C97C74319}" name="Sarake292"/>
    <tableColumn id="293" xr3:uid="{F0CEBA50-7962-4F4B-9241-9C0BD2222E8B}" name="Sarake293"/>
    <tableColumn id="294" xr3:uid="{EFD35C9E-A78F-44BE-8718-F5572A8E27FE}" name="Sarake294"/>
    <tableColumn id="295" xr3:uid="{4F6F9788-66B1-404E-96E3-B117D2075F2C}" name="Sarake295"/>
    <tableColumn id="296" xr3:uid="{5B4F7B65-9E34-4DB3-842B-2E1FC2A6C35C}" name="Sarake296"/>
    <tableColumn id="297" xr3:uid="{63504EA3-ED44-4027-82F0-5955A4BB0A09}" name="Sarake297"/>
    <tableColumn id="298" xr3:uid="{33406C72-A1FB-4676-9E97-0A89F83C5280}" name="Sarake298"/>
    <tableColumn id="299" xr3:uid="{B128B4D6-FCE0-4795-87CA-E055CE2D8F9A}" name="Sarake299"/>
    <tableColumn id="300" xr3:uid="{4E1DF4A7-80F2-4DBF-922E-54F890E9E740}" name="Sarake300"/>
    <tableColumn id="301" xr3:uid="{2880F432-4376-4DC7-9E07-41806779FBBC}" name="Sarake301"/>
    <tableColumn id="302" xr3:uid="{21D440F6-86C4-4DF3-BB54-FDE4ECB3981A}" name="Sarake302"/>
    <tableColumn id="303" xr3:uid="{73423B91-108B-4C58-A83A-DE4E287B941B}" name="Sarake303"/>
    <tableColumn id="304" xr3:uid="{4C070013-7D2C-488D-AB44-AE8DD8521FEE}" name="Sarake304"/>
    <tableColumn id="305" xr3:uid="{295616F2-8745-4FEB-8240-FCD7062FA42A}" name="Sarake305"/>
    <tableColumn id="306" xr3:uid="{86761C12-0ED2-4B41-94E5-DEE1822E6952}" name="Sarake306"/>
    <tableColumn id="307" xr3:uid="{CD00D240-B3C4-48EA-8615-753C40ECF278}" name="Sarake307"/>
    <tableColumn id="308" xr3:uid="{4253E4B6-A565-43B8-B0FA-08562DB77881}" name="Sarake308"/>
    <tableColumn id="309" xr3:uid="{DBCEF18D-7A22-493B-A6A9-8E552511A035}" name="Sarake309"/>
    <tableColumn id="310" xr3:uid="{3507A7EC-FDE1-430E-8FBA-3740D6AD13CA}" name="Sarake310"/>
    <tableColumn id="311" xr3:uid="{2BB0C93B-7D4A-4A13-ADD7-5AC222E56692}" name="Sarake311"/>
    <tableColumn id="312" xr3:uid="{AF549771-DE6D-4B83-AA1B-ECA104C57188}" name="Sarake312"/>
    <tableColumn id="313" xr3:uid="{BE29B478-3926-4638-A0AD-E0EC8F6A793B}" name="Sarake313"/>
    <tableColumn id="314" xr3:uid="{7A3499AD-C8E4-48D5-B75E-01A0ACEE8856}" name="Sarake314"/>
    <tableColumn id="315" xr3:uid="{5B978037-F83B-42E5-8C4A-304013100DEC}" name="Sarake315"/>
    <tableColumn id="316" xr3:uid="{2A43E4D0-3C39-469F-BC57-4C79878A6261}" name="Sarake316"/>
    <tableColumn id="317" xr3:uid="{7477AD9B-6187-47F8-B721-853BD027ABA0}" name="Sarake317"/>
    <tableColumn id="318" xr3:uid="{C6BEFBA9-CF69-4F8E-8C34-C5B15EB55748}" name="Sarake318"/>
    <tableColumn id="319" xr3:uid="{45944245-9ED7-4236-84B7-7D480939C633}" name="Sarake319"/>
    <tableColumn id="320" xr3:uid="{D7704562-CB7D-483E-958B-EF93DE62F330}" name="Sarake320"/>
    <tableColumn id="321" xr3:uid="{63018979-F235-4C64-8922-F68AB2439B1B}" name="Sarake321"/>
    <tableColumn id="322" xr3:uid="{1A30C97A-3212-4998-8243-F0A32B0C47D6}" name="Sarake322"/>
    <tableColumn id="323" xr3:uid="{6D345270-1546-499D-8499-C3A6529F2800}" name="Sarake323"/>
    <tableColumn id="324" xr3:uid="{79571BCE-9A32-4285-ADB3-19768953290A}" name="Sarake324"/>
    <tableColumn id="325" xr3:uid="{5FE18A81-6871-470E-AAEA-0B302612702A}" name="Sarake325"/>
    <tableColumn id="326" xr3:uid="{C103DD15-5296-4A98-9316-4F77574990EA}" name="Sarake326"/>
    <tableColumn id="327" xr3:uid="{52EC2A64-B255-49C4-BA38-ACD56F972179}" name="Sarake327"/>
    <tableColumn id="328" xr3:uid="{587F631B-78B8-4840-AF11-B8724AAD5F2B}" name="Sarake328"/>
    <tableColumn id="329" xr3:uid="{48C26F92-81D3-4E89-98A6-4F24C25112E0}" name="Sarake329"/>
    <tableColumn id="330" xr3:uid="{154F7D91-C3AA-4C6E-BE08-AE328C6FC785}" name="Sarake330"/>
    <tableColumn id="331" xr3:uid="{3FDFA529-F882-4940-9C31-D2F132690715}" name="Sarake331"/>
    <tableColumn id="332" xr3:uid="{A4A54F57-A0D1-4B7F-AD2D-79A8FB81B345}" name="Sarake332"/>
    <tableColumn id="333" xr3:uid="{79CCDBA0-7F9E-4030-BB85-F2A766F78153}" name="Sarake333"/>
    <tableColumn id="334" xr3:uid="{4030E83D-4E9F-40E3-90D9-DE1D36E114B6}" name="Sarake334"/>
    <tableColumn id="335" xr3:uid="{F9C2B448-0B99-4371-9980-0F937237C601}" name="Sarake335"/>
    <tableColumn id="336" xr3:uid="{70DC1765-DEC5-40D9-B627-E4E9B0C2FDD6}" name="Sarake336"/>
    <tableColumn id="337" xr3:uid="{959B3B60-18C6-43E8-BAF0-AE48F7086384}" name="Sarake337"/>
    <tableColumn id="338" xr3:uid="{01340920-9957-46DF-828A-498AD148D39E}" name="Sarake338"/>
    <tableColumn id="339" xr3:uid="{B5C8F378-6ADC-4FBB-981D-C3BA730E71BC}" name="Sarake339"/>
    <tableColumn id="340" xr3:uid="{245721D7-A740-430E-8A32-103A2EFE9EDD}" name="Sarake340"/>
    <tableColumn id="341" xr3:uid="{7A7E20F3-C723-482C-9E70-BF3C7CB372FF}" name="Sarake341"/>
    <tableColumn id="342" xr3:uid="{086053C1-D5B8-4CEB-8486-559604A447AC}" name="Sarake342"/>
    <tableColumn id="343" xr3:uid="{11F7791C-490D-4551-AECD-4A7B04CEA7B7}" name="Sarake343"/>
    <tableColumn id="344" xr3:uid="{1853A300-98DC-4B13-8D1B-9AA21A618D79}" name="Sarake344"/>
    <tableColumn id="345" xr3:uid="{E3657FFE-3818-48FE-B9E7-9C816B10FC33}" name="Sarake345"/>
    <tableColumn id="346" xr3:uid="{1690DAE3-04E6-4392-A7FB-1A6D9A2ACECC}" name="Sarake346"/>
    <tableColumn id="347" xr3:uid="{7D32729B-4B29-4393-931F-59AFA1C1B6B4}" name="Sarake347"/>
    <tableColumn id="348" xr3:uid="{0A9B114B-E4ED-4AD9-83B8-A4A166AA5738}" name="Sarake348"/>
    <tableColumn id="349" xr3:uid="{B011CA88-6761-49FF-B4F0-D2DE75C73AD8}" name="Sarake349"/>
    <tableColumn id="350" xr3:uid="{C6821231-9238-4CE3-9D97-A3B3E59A7A1D}" name="Sarake350"/>
    <tableColumn id="351" xr3:uid="{B33B8D19-BED1-493B-8A63-46FAC690DBFA}" name="Sarake351"/>
    <tableColumn id="352" xr3:uid="{76FB540D-133A-42F1-BCF8-5A3AEB2174D5}" name="Sarake352"/>
    <tableColumn id="353" xr3:uid="{F284DE5F-DE86-4AB3-9BBD-8EF3172FA540}" name="Sarake353"/>
    <tableColumn id="354" xr3:uid="{0D689E4D-A8BA-4E74-B903-AE165A0C7DB1}" name="Sarake354"/>
    <tableColumn id="355" xr3:uid="{6A0913AE-0010-4FAE-B5CF-1CC36725AEF4}" name="Sarake355"/>
    <tableColumn id="356" xr3:uid="{D04A496A-9550-4D84-8ABE-BD364BF15906}" name="Sarake356"/>
    <tableColumn id="357" xr3:uid="{2DF79112-FD31-48DA-951C-B790FAA2C750}" name="Sarake357"/>
    <tableColumn id="358" xr3:uid="{7C4490E3-601B-4604-BD05-6358C9A2B89B}" name="Sarake358"/>
    <tableColumn id="359" xr3:uid="{83B6ACB9-B952-466B-9CC9-2B22DB55951F}" name="Sarake359"/>
    <tableColumn id="360" xr3:uid="{F53ADB49-FC9F-4A4B-847D-5101A42A092A}" name="Sarake360"/>
    <tableColumn id="361" xr3:uid="{F57F2095-076C-44D1-B411-82DD57FFBF71}" name="Sarake361"/>
    <tableColumn id="362" xr3:uid="{AE7D988C-E679-4714-BF01-85B876BD778C}" name="Sarake362"/>
    <tableColumn id="363" xr3:uid="{3B1D5A81-D1C1-4D13-A2C0-080E6E0F571F}" name="Sarake363"/>
    <tableColumn id="364" xr3:uid="{8278701B-1367-432C-988D-6D35A166CD29}" name="Sarake364"/>
    <tableColumn id="365" xr3:uid="{E0B92034-79D7-41C5-871A-634586CF33DF}" name="Sarake365"/>
    <tableColumn id="366" xr3:uid="{EBEFD985-AAC1-436B-A3CA-8ECB3A22C469}" name="Sarake366"/>
    <tableColumn id="367" xr3:uid="{9499F0F5-895D-498E-8186-9687BCCE5D96}" name="Sarake367"/>
    <tableColumn id="368" xr3:uid="{8C7DC867-8C5E-40CD-86BD-262ED167617F}" name="Sarake368"/>
    <tableColumn id="369" xr3:uid="{E8AD4945-B585-4934-AE3E-1E503D601E65}" name="Sarake369"/>
    <tableColumn id="370" xr3:uid="{66FF30D5-D864-46CD-9601-9C4AFDAF7C71}" name="Sarake370"/>
    <tableColumn id="371" xr3:uid="{2A67E271-24BE-42EC-AA65-F68ED334390D}" name="Sarake371"/>
    <tableColumn id="372" xr3:uid="{DD27111D-7FB6-4AFA-B1BB-5D68A7CE199C}" name="Sarake372"/>
    <tableColumn id="373" xr3:uid="{30841015-DE1F-48DE-A623-962CA236017D}" name="Sarake373"/>
    <tableColumn id="374" xr3:uid="{5C99BE14-6038-41EB-848A-35CA55C03E75}" name="Sarake374"/>
    <tableColumn id="375" xr3:uid="{88EDFAB0-0299-439D-B6FF-C612A32DED10}" name="Sarake375"/>
    <tableColumn id="376" xr3:uid="{2AFEEE6B-4D4F-4B8A-A71A-14B003DDB86A}" name="Sarake376"/>
    <tableColumn id="377" xr3:uid="{5DDA5ACF-CA7A-40D8-B022-76F5432D5A6D}" name="Sarake377"/>
    <tableColumn id="378" xr3:uid="{20EF27CC-6C76-414E-97C7-ECC6922419C4}" name="Sarake378"/>
    <tableColumn id="379" xr3:uid="{2DC6EFBC-78AF-43FF-B48B-C620C3BD9603}" name="Sarake379"/>
    <tableColumn id="380" xr3:uid="{54FB6DF9-11E4-4E4D-9369-B564603BDFF0}" name="Sarake380"/>
    <tableColumn id="381" xr3:uid="{16D572F6-D102-4F35-8204-F560DABD0066}" name="Sarake381"/>
    <tableColumn id="382" xr3:uid="{2070FC26-631C-47FE-B2B0-A14FFC05D155}" name="Sarake382"/>
    <tableColumn id="383" xr3:uid="{E66BF10F-7A1D-417E-9BC1-CE209F0101F2}" name="Sarake383"/>
    <tableColumn id="384" xr3:uid="{E112ECE4-2778-4AC2-ACD3-7D291D6FE77A}" name="Sarake384"/>
    <tableColumn id="385" xr3:uid="{4726AC38-4BFC-4C50-84CE-54314B17080C}" name="Sarake385"/>
    <tableColumn id="386" xr3:uid="{0A233B7D-F293-4D7E-9F5F-0FA2B31418C5}" name="Sarake386"/>
    <tableColumn id="387" xr3:uid="{E8C34C71-48E7-4225-953D-919918E5E222}" name="Sarake387"/>
    <tableColumn id="388" xr3:uid="{E8079FC5-07F9-41CA-A03D-06A3A0492FF2}" name="Sarake388"/>
    <tableColumn id="389" xr3:uid="{54488EFB-B844-45B1-9FB6-6941DDB5597E}" name="Sarake389"/>
    <tableColumn id="390" xr3:uid="{D3034FB9-19E5-47D9-B3D6-16D781D823A1}" name="Sarake390"/>
    <tableColumn id="391" xr3:uid="{02A61D8F-21F4-4E2B-AC55-34553EF40F05}" name="Sarake391"/>
    <tableColumn id="392" xr3:uid="{AA344EFA-38E5-4806-B404-7395B97C0139}" name="Sarake392"/>
    <tableColumn id="393" xr3:uid="{E691F44B-1B58-49BA-BF55-20078D416406}" name="Sarake393"/>
    <tableColumn id="394" xr3:uid="{1ADB8064-49F8-4C7B-938E-28B9826E1A6E}" name="Sarake394"/>
    <tableColumn id="395" xr3:uid="{AEC5EEB9-DA5D-4012-8E5C-02CD52241584}" name="Sarake395"/>
    <tableColumn id="396" xr3:uid="{521C919B-9555-4C56-B9A5-B58FA9697B43}" name="Sarake396"/>
    <tableColumn id="397" xr3:uid="{28A416E8-92E1-4E62-87D1-2545AE9238D0}" name="Sarake397"/>
    <tableColumn id="398" xr3:uid="{0D004AAD-5665-46EE-8187-7F8B1FB9A9C0}" name="Sarake398"/>
    <tableColumn id="399" xr3:uid="{63AE52AC-64AF-489C-9206-F5E29F7BC859}" name="Sarake399"/>
    <tableColumn id="400" xr3:uid="{663EDD7F-4A26-48A9-B39E-9365D6ADE639}" name="Sarake400"/>
    <tableColumn id="401" xr3:uid="{763153C6-44DA-4310-B51D-B5F7D0C77C37}" name="Sarake401"/>
    <tableColumn id="402" xr3:uid="{837BB6EB-99D1-47D2-A968-FA2EBC28CF8A}" name="Sarake402"/>
    <tableColumn id="403" xr3:uid="{D7540EAE-2768-402A-A775-1A61DF42A2F2}" name="Sarake403"/>
    <tableColumn id="404" xr3:uid="{0D1D5D58-9364-45F1-BB9E-E3584A0EF2F4}" name="Sarake404"/>
    <tableColumn id="405" xr3:uid="{10A604B4-81C3-4470-BC8E-6493242A4FF3}" name="Sarake405"/>
    <tableColumn id="406" xr3:uid="{977C93B1-19A0-4989-A287-1ED4E74806AF}" name="Sarake406"/>
    <tableColumn id="407" xr3:uid="{8C2CFED5-BF21-441C-9ECD-26E0CF11D403}" name="Sarake407"/>
    <tableColumn id="408" xr3:uid="{8057D1AB-D08C-4358-A88D-2BB8A0E2634F}" name="Sarake408"/>
    <tableColumn id="409" xr3:uid="{6DDAA14A-C5B7-4977-8E94-D1BDA799AD53}" name="Sarake409"/>
    <tableColumn id="410" xr3:uid="{6565DCEF-ADDB-4E92-91A7-B815807FD048}" name="Sarake410"/>
    <tableColumn id="411" xr3:uid="{540D8BB2-A105-4E94-BC8D-FEEED30F74FA}" name="Sarake411"/>
    <tableColumn id="412" xr3:uid="{681C2587-3EA8-4191-B21F-8841F3AB2217}" name="Sarake412"/>
    <tableColumn id="413" xr3:uid="{2E965264-C042-4562-BECB-8C7A4F5CC222}" name="Sarake413"/>
    <tableColumn id="414" xr3:uid="{5E3E0114-C43E-4CB1-8533-90926CD73209}" name="Sarake414"/>
    <tableColumn id="415" xr3:uid="{31A96E73-9D88-446D-BC49-F79ABBCF2A8F}" name="Sarake415"/>
    <tableColumn id="416" xr3:uid="{6A5C672A-2D8F-4396-81A2-FA600D62ABEF}" name="Sarake416"/>
    <tableColumn id="417" xr3:uid="{4EC44F36-7EA6-4C1F-9AC0-9BF7845E0B9A}" name="Sarake417"/>
    <tableColumn id="418" xr3:uid="{7C9EB96C-F7DD-48A1-99B8-217339CB5275}" name="Sarake418"/>
    <tableColumn id="419" xr3:uid="{1AF306FF-CA95-4259-92F6-3B7E5DC9FAB2}" name="Sarake419"/>
    <tableColumn id="420" xr3:uid="{70159358-63E9-4518-9CB8-6EDD90143627}" name="Sarake420"/>
    <tableColumn id="421" xr3:uid="{D8052690-BBDA-4FEF-9C3E-312AC80BECB2}" name="Sarake421"/>
    <tableColumn id="422" xr3:uid="{A1BFC3F9-2FA5-4EB5-9E1A-CD88437EB9A3}" name="Sarake422"/>
    <tableColumn id="423" xr3:uid="{E65DC6BB-0BB6-4043-9B1C-91BD2114CFB8}" name="Sarake423"/>
    <tableColumn id="424" xr3:uid="{DF17CD77-A0FD-4B04-8DE8-B15F85B53483}" name="Sarake424"/>
    <tableColumn id="425" xr3:uid="{EF0A53E8-E66E-472D-BFF4-935F11B011F2}" name="Sarake425"/>
    <tableColumn id="426" xr3:uid="{B8005A7B-2F0F-4E03-9983-0FCB65F9AF92}" name="Sarake426"/>
    <tableColumn id="427" xr3:uid="{BF76380D-3D08-42A2-90BB-4AF88573731C}" name="Sarake427"/>
    <tableColumn id="428" xr3:uid="{F0C52878-F4B2-48C0-BE15-D0D3BC78491E}" name="Sarake428"/>
    <tableColumn id="429" xr3:uid="{C10D9593-51D3-4810-BAD2-B8266B512A6B}" name="Sarake429"/>
    <tableColumn id="430" xr3:uid="{5FE01666-BD69-4B70-93E8-D751406EBB9B}" name="Sarake430"/>
    <tableColumn id="431" xr3:uid="{8B4966C9-1465-4E36-9991-BDA10184ABF3}" name="Sarake431"/>
    <tableColumn id="432" xr3:uid="{A1E8C85C-3BE8-4D4B-892A-77D74ED9EF1F}" name="Sarake432"/>
    <tableColumn id="433" xr3:uid="{A3EC2B52-707F-4680-9709-FD57074B1CB1}" name="Sarake433"/>
    <tableColumn id="434" xr3:uid="{DC2F467E-3645-458A-AC01-0BED2CD5C5D4}" name="Sarake434"/>
    <tableColumn id="435" xr3:uid="{8CDD2938-2D99-4DAF-8715-B77E017A0553}" name="Sarake435"/>
    <tableColumn id="436" xr3:uid="{70D0CB22-D02D-4263-954C-FFC5717E1AA2}" name="Sarake436"/>
    <tableColumn id="437" xr3:uid="{DD230291-5824-4527-BFA8-9504FA473476}" name="Sarake437"/>
    <tableColumn id="438" xr3:uid="{DA494A97-B9FE-4C7A-9F21-42ABBA0DC48B}" name="Sarake438"/>
    <tableColumn id="439" xr3:uid="{ACB543F3-DD86-4E70-8CD4-B73F69B9FE1D}" name="Sarake439"/>
    <tableColumn id="440" xr3:uid="{24D0195F-0C68-416D-ACEB-2126834D47E7}" name="Sarake440"/>
    <tableColumn id="441" xr3:uid="{D5B09192-567E-4AC3-850F-9FEBFB8C4EDF}" name="Sarake441"/>
    <tableColumn id="442" xr3:uid="{EC8FE9DB-F2A5-41E8-925E-7150116A7A4A}" name="Sarake442"/>
    <tableColumn id="443" xr3:uid="{A6BBFAFE-2CD4-44B8-A7EA-9B0252B90A66}" name="Sarake443"/>
    <tableColumn id="444" xr3:uid="{ADFB3840-FEAC-405D-A70B-5E38E4EE2A3A}" name="Sarake444"/>
    <tableColumn id="445" xr3:uid="{A899F3C3-A2B9-433A-BCB1-FFA9226FDC6B}" name="Sarake445"/>
    <tableColumn id="446" xr3:uid="{EB7A9E4C-7622-468B-A222-F5F744DEB5C2}" name="Sarake446"/>
    <tableColumn id="447" xr3:uid="{A90CB656-F650-45DA-A938-89096C809E9E}" name="Sarake447"/>
    <tableColumn id="448" xr3:uid="{A0727344-3AEC-4FFE-8BB5-1CCCEBFA4ADE}" name="Sarake448"/>
    <tableColumn id="449" xr3:uid="{97348A40-676B-4A14-B0AC-99B3523DF64E}" name="Sarake449"/>
    <tableColumn id="450" xr3:uid="{AA1A9C27-7820-4382-8A44-626017473A89}" name="Sarake450"/>
    <tableColumn id="451" xr3:uid="{7FB89B7B-DDDC-4334-AABA-734F2C75DE8E}" name="Sarake451"/>
    <tableColumn id="452" xr3:uid="{7D52C39E-A133-4E5D-9C93-1FB982854DA4}" name="Sarake452"/>
    <tableColumn id="453" xr3:uid="{EE9E5B88-6BB6-4E05-B699-6DEEE67BAC40}" name="Sarake453"/>
    <tableColumn id="454" xr3:uid="{C94027AC-90C0-422F-AB34-927B66A8BFA7}" name="Sarake454"/>
    <tableColumn id="455" xr3:uid="{5ACDD727-C352-498E-B36D-DF2897983E51}" name="Sarake455"/>
    <tableColumn id="456" xr3:uid="{06E2B64D-5F04-491D-A0F3-C5F64B8400FE}" name="Sarake456"/>
    <tableColumn id="457" xr3:uid="{2693F8D6-2031-4822-B19F-D5A2E9ADD298}" name="Sarake457"/>
    <tableColumn id="458" xr3:uid="{6AE24738-2600-47B4-A5D9-7702CE548285}" name="Sarake458"/>
    <tableColumn id="459" xr3:uid="{70E6C1DC-B5EF-40D6-87AB-D02034828679}" name="Sarake459"/>
    <tableColumn id="460" xr3:uid="{EF777670-3BDE-4178-9F57-300A4C28D5C0}" name="Sarake460"/>
    <tableColumn id="461" xr3:uid="{983EDF8C-0E5E-4418-B165-1637700989E3}" name="Sarake461"/>
    <tableColumn id="462" xr3:uid="{CEC2D52D-189D-4969-8A74-9339AD426FB2}" name="Sarake462"/>
    <tableColumn id="463" xr3:uid="{E3786377-B10B-44EF-AD30-5F87D4FB121D}" name="Sarake463"/>
    <tableColumn id="464" xr3:uid="{A337138A-E1F0-4C14-A73F-7E092AA11FE0}" name="Sarake464"/>
    <tableColumn id="465" xr3:uid="{E0933310-E5C4-4D81-9E47-D5ED54B653D8}" name="Sarake465"/>
    <tableColumn id="466" xr3:uid="{1B9A5D26-B28C-4C45-A977-FEACFBE23408}" name="Sarake466"/>
    <tableColumn id="467" xr3:uid="{192AB2C1-9584-42DD-99C8-A445045F40D1}" name="Sarake467"/>
    <tableColumn id="468" xr3:uid="{A17A86EB-17D7-4155-A49A-2B9A36F668F3}" name="Sarake468"/>
    <tableColumn id="469" xr3:uid="{8E9FF345-70FE-4551-9FBE-D57AD9E83439}" name="Sarake469"/>
    <tableColumn id="470" xr3:uid="{FA94D802-07B9-4D8C-A714-898E8FA63AFA}" name="Sarake470"/>
    <tableColumn id="471" xr3:uid="{315839DB-D50D-4032-8D37-95C6263C6C57}" name="Sarake471"/>
    <tableColumn id="472" xr3:uid="{4C627B08-D006-46B8-9EF7-A1499CF81B42}" name="Sarake472"/>
    <tableColumn id="473" xr3:uid="{78F854CA-52FD-46BB-B256-76811C0C52AC}" name="Sarake473"/>
    <tableColumn id="474" xr3:uid="{0979F812-E498-4FAC-8B6C-CC70FF764D86}" name="Sarake474"/>
    <tableColumn id="475" xr3:uid="{B1BAE62C-FD59-43A3-9305-A0DD25E4D388}" name="Sarake475"/>
    <tableColumn id="476" xr3:uid="{F02A7D1C-946A-418E-8EFE-67E0A08E3FB1}" name="Sarake476"/>
    <tableColumn id="477" xr3:uid="{5ACB361B-81B4-4E01-AFB0-3A49BBEBCF85}" name="Sarake477"/>
    <tableColumn id="478" xr3:uid="{A57B9022-6E63-4669-8141-50597CF9DED3}" name="Sarake478"/>
    <tableColumn id="479" xr3:uid="{2302046C-6865-435D-B183-35757E19CD3C}" name="Sarake479"/>
    <tableColumn id="480" xr3:uid="{6626BE2D-0278-4EF6-A403-187910C594D0}" name="Sarake480"/>
    <tableColumn id="481" xr3:uid="{53A4F2D7-E368-491C-B591-F36398F6C743}" name="Sarake481"/>
    <tableColumn id="482" xr3:uid="{A178ED29-26BE-4DC8-8415-8E55C4501E47}" name="Sarake482"/>
    <tableColumn id="483" xr3:uid="{A1ACB96A-EAD6-4DB2-8821-EF0822511AC1}" name="Sarake483"/>
    <tableColumn id="484" xr3:uid="{CD33F320-12AA-462D-B155-ACC16340C882}" name="Sarake484"/>
    <tableColumn id="485" xr3:uid="{EFD49D88-E42F-412C-8FDC-4B95FCAE07E1}" name="Sarake485"/>
    <tableColumn id="486" xr3:uid="{AFD78DB6-0C84-4789-8557-91B0E1598998}" name="Sarake486"/>
    <tableColumn id="487" xr3:uid="{74145DEE-9CB6-41A4-94F8-425879D99620}" name="Sarake487"/>
    <tableColumn id="488" xr3:uid="{01D8393A-09B5-48FC-97C6-435496D7BB03}" name="Sarake488"/>
    <tableColumn id="489" xr3:uid="{6E971441-F10A-43C7-93E6-BA8E3089F50E}" name="Sarake489"/>
    <tableColumn id="490" xr3:uid="{84D06157-E3DA-480F-9A43-EC081B8E1784}" name="Sarake490"/>
    <tableColumn id="491" xr3:uid="{93AA2689-CED9-4BFD-B9D7-0DE4A7EE7C3B}" name="Sarake491"/>
    <tableColumn id="492" xr3:uid="{1C4C7C0E-5699-41FE-8360-3DA5F3019C8F}" name="Sarake492"/>
    <tableColumn id="493" xr3:uid="{00C06C4F-49A6-47A5-A669-96995423A680}" name="Sarake493"/>
    <tableColumn id="494" xr3:uid="{AA984ABC-2DC2-4692-B6CD-156FF39B8C86}" name="Sarake494"/>
    <tableColumn id="495" xr3:uid="{C721C10B-5005-46F6-96D2-9E924030DD0E}" name="Sarake495"/>
    <tableColumn id="496" xr3:uid="{E81A9837-8C5A-4C95-974F-1A89B08F0D74}" name="Sarake496"/>
    <tableColumn id="497" xr3:uid="{695250C3-04D6-4D9B-BF80-752631739A9F}" name="Sarake497"/>
    <tableColumn id="498" xr3:uid="{8B7603E8-FC29-472E-9DD9-4A0E8DCA3503}" name="Sarake498"/>
    <tableColumn id="499" xr3:uid="{16F84E70-A89A-45A3-933F-56C565688E2A}" name="Sarake499"/>
    <tableColumn id="500" xr3:uid="{D03A8C2E-98D4-4354-97DF-5DD345E5D572}" name="Sarake500"/>
    <tableColumn id="501" xr3:uid="{76EFB716-5D5B-4F08-99FB-5FBAB01DB790}" name="Sarake501"/>
    <tableColumn id="502" xr3:uid="{04EDE74F-A376-40A7-BB1D-7AC2F352FC0F}" name="Sarake502"/>
    <tableColumn id="503" xr3:uid="{D4683217-7F19-4935-9EAF-7268C0159DE8}" name="Sarake503"/>
    <tableColumn id="504" xr3:uid="{D218EBED-CBFC-48E3-848C-4C2C5AE3B0B0}" name="Sarake504"/>
    <tableColumn id="505" xr3:uid="{0017D343-8972-4AB4-87E6-1D024EF8C47F}" name="Sarake505"/>
    <tableColumn id="506" xr3:uid="{476BC80D-380B-42EF-A1A5-589A6D3C2DBD}" name="Sarake506"/>
    <tableColumn id="507" xr3:uid="{2BC8506F-C43A-4833-ADC3-E985CB62A3A3}" name="Sarake507"/>
    <tableColumn id="508" xr3:uid="{32574FF3-81AC-44DC-BD6B-A6FDAA42C614}" name="Sarake508"/>
    <tableColumn id="509" xr3:uid="{4A9ADFB6-0C12-43A7-8DE7-102336010CE0}" name="Sarake509"/>
    <tableColumn id="510" xr3:uid="{7845BC99-DC95-4AA5-92E1-A15AC8E02E4C}" name="Sarake510"/>
    <tableColumn id="511" xr3:uid="{A41A7308-2DB0-46EE-B924-2F22E4D79D40}" name="Sarake511"/>
    <tableColumn id="512" xr3:uid="{000E00BB-E0A9-4A88-AEB7-AE31D8E63828}" name="Sarake512"/>
    <tableColumn id="513" xr3:uid="{C3B57BD0-AB44-4BF2-B2FE-233108C01D1B}" name="Sarake513"/>
    <tableColumn id="514" xr3:uid="{D2553A92-F9A5-4CA2-AE23-9CABFD0E8729}" name="Sarake514"/>
    <tableColumn id="515" xr3:uid="{A9DF7326-0469-4BB4-A7A5-B38BCA2EB0CD}" name="Sarake515"/>
    <tableColumn id="516" xr3:uid="{A4CEC31E-65A7-4EFC-9C8E-738962AAE763}" name="Sarake516"/>
    <tableColumn id="517" xr3:uid="{6E0BA2EF-B6FD-4392-A76B-27785617C930}" name="Sarake517"/>
    <tableColumn id="518" xr3:uid="{97A5C60D-A1D4-4F46-8F50-28E463AAC8C2}" name="Sarake518"/>
    <tableColumn id="519" xr3:uid="{AFB53496-EF69-45E9-A049-C5C1234BF460}" name="Sarake519"/>
    <tableColumn id="520" xr3:uid="{A031DB2B-B625-4E95-AB2E-0FAF98E0F968}" name="Sarake520"/>
    <tableColumn id="521" xr3:uid="{4A7D5C7D-3F48-4838-A5A0-5D9F4A2E1023}" name="Sarake521"/>
    <tableColumn id="522" xr3:uid="{75C64B52-AF23-4D27-887B-C7E36E39B0AD}" name="Sarake522"/>
    <tableColumn id="523" xr3:uid="{F90323BB-FD1E-4155-8A4A-D051C1B39759}" name="Sarake523"/>
    <tableColumn id="524" xr3:uid="{DA2A98DE-60E2-4690-A090-404A3799DB38}" name="Sarake524"/>
    <tableColumn id="525" xr3:uid="{7647057B-FE44-4868-8322-FD5245A997F0}" name="Sarake525"/>
    <tableColumn id="526" xr3:uid="{1D8A8E14-9BB8-4371-8B21-D5A905AAEE4D}" name="Sarake526"/>
    <tableColumn id="527" xr3:uid="{4663BF66-CF77-45CA-824A-711C57E84AD6}" name="Sarake527"/>
    <tableColumn id="528" xr3:uid="{00692BF7-11A0-460F-821D-899C1137760B}" name="Sarake528"/>
    <tableColumn id="529" xr3:uid="{F8C1244B-C67F-41B4-A017-DC1DCE3FC701}" name="Sarake529"/>
    <tableColumn id="530" xr3:uid="{1E73E850-DB0F-482C-AC07-B65007637933}" name="Sarake530"/>
    <tableColumn id="531" xr3:uid="{19A52E92-5ABB-43E7-BB7D-A74460E69701}" name="Sarake531"/>
    <tableColumn id="532" xr3:uid="{FB063670-4F6F-44B7-BF10-EF810CBEC238}" name="Sarake532"/>
    <tableColumn id="533" xr3:uid="{BF2F4370-CE45-4F64-80D7-588878BDA6EE}" name="Sarake533"/>
    <tableColumn id="534" xr3:uid="{2B87AA7E-ABAE-42DA-BD0F-8A97D51C1CA8}" name="Sarake534"/>
    <tableColumn id="535" xr3:uid="{05832392-3811-4BD0-982C-A3697D1D6A1C}" name="Sarake535"/>
    <tableColumn id="536" xr3:uid="{B44478C1-A94B-49A4-A58A-5F7D492DFC0D}" name="Sarake536"/>
    <tableColumn id="537" xr3:uid="{E764573E-9066-4F9F-9E84-31F51BDD793A}" name="Sarake537"/>
    <tableColumn id="538" xr3:uid="{C88E5588-A00D-440A-9C50-3BFB7221B4A8}" name="Sarake538"/>
    <tableColumn id="539" xr3:uid="{F93DEB1A-E967-4B94-8C65-ABF5F354454F}" name="Sarake539"/>
    <tableColumn id="540" xr3:uid="{893D67D4-D324-4624-8989-A711162CF7D9}" name="Sarake540"/>
    <tableColumn id="541" xr3:uid="{4623B787-5434-4D78-BDBB-AFF08685CC7B}" name="Sarake541"/>
    <tableColumn id="542" xr3:uid="{067DECB9-CB09-438A-9388-AD6742AD8E20}" name="Sarake542"/>
    <tableColumn id="543" xr3:uid="{785ABE4F-6595-432A-B58C-C7AF1F1675E9}" name="Sarake543"/>
    <tableColumn id="544" xr3:uid="{9B27022F-8224-484E-BA5D-7EFF3363DD17}" name="Sarake544"/>
    <tableColumn id="545" xr3:uid="{33A97854-315C-4DEF-9977-3364CCC75EDD}" name="Sarake545"/>
    <tableColumn id="546" xr3:uid="{8352C2CE-E9E0-4E16-B12A-F44DB6214BA4}" name="Sarake546"/>
    <tableColumn id="547" xr3:uid="{D81191FB-138C-46D7-8929-5175C1E4B3BB}" name="Sarake547"/>
    <tableColumn id="548" xr3:uid="{3016C22A-5326-49CE-A9C4-BC32308A0223}" name="Sarake548"/>
    <tableColumn id="549" xr3:uid="{D05E099F-3926-409B-9C15-0671EFC69A19}" name="Sarake549"/>
    <tableColumn id="550" xr3:uid="{5B1D5207-409F-462A-BA3F-CA04EAEB0C47}" name="Sarake550"/>
    <tableColumn id="551" xr3:uid="{2BB51CCD-17CA-4290-94CD-0DD7BD3F67DE}" name="Sarake551"/>
    <tableColumn id="552" xr3:uid="{F0BA9A10-FAA0-4E9A-850C-8E5A8D150253}" name="Sarake552"/>
    <tableColumn id="553" xr3:uid="{90FF72F7-91C1-4F51-A53C-F3A42B235308}" name="Sarake553"/>
    <tableColumn id="554" xr3:uid="{BABFE135-76D7-4200-803C-D3D7C0C4F900}" name="Sarake554"/>
    <tableColumn id="555" xr3:uid="{95E52C43-88B5-49F0-B5C7-3449F8C37433}" name="Sarake555"/>
    <tableColumn id="556" xr3:uid="{2C4C0498-FE53-4C07-9C7B-FCACC5233157}" name="Sarake556"/>
    <tableColumn id="557" xr3:uid="{24FD86C7-5F90-4753-968D-B89DFFA55AE7}" name="Sarake557"/>
    <tableColumn id="558" xr3:uid="{53FD0822-3CB4-4ACD-8B34-0E8376632267}" name="Sarake558"/>
    <tableColumn id="559" xr3:uid="{87F62134-585E-4D00-ACFC-F1D71F2F7290}" name="Sarake559"/>
    <tableColumn id="560" xr3:uid="{B9526B57-6C59-42D8-B84F-6DBB0D8E3465}" name="Sarake560"/>
    <tableColumn id="561" xr3:uid="{EA1A6AEC-25EA-4D17-88CE-F5B282753E9B}" name="Sarake561"/>
    <tableColumn id="562" xr3:uid="{A15BDD8C-4201-49D8-8C3E-5DE9A01B4CB1}" name="Sarake562"/>
    <tableColumn id="563" xr3:uid="{D47DA2F4-0FB4-436F-91BD-3FC3AF7C75B1}" name="Sarake563"/>
    <tableColumn id="564" xr3:uid="{3336C792-2D65-43D8-8CD1-F063A8962DC6}" name="Sarake564"/>
    <tableColumn id="565" xr3:uid="{D7D621E0-0D55-43A8-8307-D3F53865152D}" name="Sarake565"/>
    <tableColumn id="566" xr3:uid="{D25F5846-3746-4941-9E0A-94BD17F82FF7}" name="Sarake566"/>
    <tableColumn id="567" xr3:uid="{92C7CA83-D13B-45B3-8DF2-369A93B3D718}" name="Sarake567"/>
    <tableColumn id="568" xr3:uid="{9DD84A4C-D58E-4C53-ACA1-A953C3E5BD95}" name="Sarake568"/>
    <tableColumn id="569" xr3:uid="{AB85349C-C688-41CE-8351-2B7C081AAB15}" name="Sarake569"/>
    <tableColumn id="570" xr3:uid="{46D7E4D9-B65B-400F-9FE5-D070056C3377}" name="Sarake570"/>
    <tableColumn id="571" xr3:uid="{B5414439-0793-411F-9F56-06A97FF37EAF}" name="Sarake571"/>
    <tableColumn id="572" xr3:uid="{CD00E9FA-74A9-4CB0-8C15-6DE3B70BB4B1}" name="Sarake572"/>
    <tableColumn id="573" xr3:uid="{CCD2522C-7018-4CC6-9FA0-36CF0F4FFAF5}" name="Sarake573"/>
    <tableColumn id="574" xr3:uid="{425005EE-CDC9-4115-93C0-5760DC52C894}" name="Sarake574"/>
    <tableColumn id="575" xr3:uid="{D53F7377-D91F-4715-86AA-7294314ECB70}" name="Sarake575"/>
    <tableColumn id="576" xr3:uid="{19DEFB62-27C9-4C1E-BF5C-849DF98A8CF3}" name="Sarake576"/>
    <tableColumn id="577" xr3:uid="{7AA7DE16-F24C-4068-8DBB-2BE98A69671A}" name="Sarake577"/>
    <tableColumn id="578" xr3:uid="{E472F20C-E47B-47F6-AE97-9C8C2C94CD86}" name="Sarake578"/>
    <tableColumn id="579" xr3:uid="{03CEB47D-E06C-4C8C-9D27-2C87C6A54B2B}" name="Sarake579"/>
    <tableColumn id="580" xr3:uid="{B1EA7334-C0A7-4A07-9539-647BC8C057C9}" name="Sarake580"/>
    <tableColumn id="581" xr3:uid="{82B3FD3C-3638-4E9A-9049-ABA953BB907B}" name="Sarake581"/>
    <tableColumn id="582" xr3:uid="{C3A0E141-5B7A-48E4-A572-075FADD38E57}" name="Sarake582"/>
    <tableColumn id="583" xr3:uid="{5C9CBBDC-2458-4622-AD5B-7EC5C7DFB192}" name="Sarake583"/>
    <tableColumn id="584" xr3:uid="{008612FD-A08F-432C-96F6-DCD2B7F8DFF9}" name="Sarake584"/>
    <tableColumn id="585" xr3:uid="{18671D5D-9638-40EC-B60C-0613EEC274FF}" name="Sarake585"/>
    <tableColumn id="586" xr3:uid="{88503092-8093-451C-85E1-F8D21EF2821D}" name="Sarake586"/>
    <tableColumn id="587" xr3:uid="{B1AA14D8-F82A-4A34-B996-7B54296DBAE6}" name="Sarake587"/>
    <tableColumn id="588" xr3:uid="{B9E24A78-2A99-4C0F-996B-04C521602FCC}" name="Sarake588"/>
    <tableColumn id="589" xr3:uid="{ACF3B4E1-27B9-47ED-BB20-AC278521E1D1}" name="Sarake589"/>
    <tableColumn id="590" xr3:uid="{076870E6-1034-46BF-B61A-5358E6703878}" name="Sarake590"/>
    <tableColumn id="591" xr3:uid="{CFE15566-964D-47A2-B3F4-31CBC432B3A2}" name="Sarake591"/>
    <tableColumn id="592" xr3:uid="{5EC82044-07F7-4568-8381-AEA922DE8A12}" name="Sarake592"/>
    <tableColumn id="593" xr3:uid="{8844BD6B-3A69-4292-A721-1A00E5B402E3}" name="Sarake593"/>
    <tableColumn id="594" xr3:uid="{223E81A1-17CB-449A-88B0-69E4D079722E}" name="Sarake594"/>
    <tableColumn id="595" xr3:uid="{9B034C98-DC6E-4BB2-AFC3-F32A399C6531}" name="Sarake595"/>
    <tableColumn id="596" xr3:uid="{28195BEA-9028-40B7-A415-09852EB6192B}" name="Sarake596"/>
    <tableColumn id="597" xr3:uid="{D418869B-3564-4D81-BACB-DF3849236B08}" name="Sarake597"/>
    <tableColumn id="598" xr3:uid="{2E4238E9-1D2C-48FB-A469-B4EBF59261B3}" name="Sarake598"/>
    <tableColumn id="599" xr3:uid="{D4AE3B76-2827-43DC-847A-4B53E8AAD84C}" name="Sarake599"/>
    <tableColumn id="600" xr3:uid="{46792CA9-FE61-4FB1-A25D-CF9E9576FCEB}" name="Sarake600"/>
    <tableColumn id="601" xr3:uid="{A1261A4F-EE8D-4211-A321-BCA790E5394A}" name="Sarake601"/>
    <tableColumn id="602" xr3:uid="{05454D4B-E5EA-4CFF-9783-5310AEF664AE}" name="Sarake602"/>
    <tableColumn id="603" xr3:uid="{9F1E11F3-6886-4847-9A03-A859550FE116}" name="Sarake603"/>
    <tableColumn id="604" xr3:uid="{13AA1999-602B-4DF8-9C71-7D0ED27D758F}" name="Sarake604"/>
    <tableColumn id="605" xr3:uid="{905CAA65-EC40-48C3-B7E8-6A9D9345A3F1}" name="Sarake605"/>
    <tableColumn id="606" xr3:uid="{BE37BEB2-DDD4-434B-95DE-CAB517CFA005}" name="Sarake606"/>
    <tableColumn id="607" xr3:uid="{467F7EA8-8D41-45A4-AA01-0F2DA9606A72}" name="Sarake607"/>
    <tableColumn id="608" xr3:uid="{191D119F-EA14-4F7C-8B84-76179AC7A165}" name="Sarake608"/>
    <tableColumn id="609" xr3:uid="{5D239544-101F-4243-B248-1B36BE10408F}" name="Sarake609"/>
    <tableColumn id="610" xr3:uid="{A6642411-F4BA-4040-BFDF-508D400C2EBF}" name="Sarake610"/>
    <tableColumn id="611" xr3:uid="{9FEABD0F-D07C-40D8-89E7-B64B9231C3AA}" name="Sarake611"/>
    <tableColumn id="612" xr3:uid="{D9826A55-1B4B-415F-BE0E-22155A5565A3}" name="Sarake612"/>
    <tableColumn id="613" xr3:uid="{F49DA971-DB9D-403F-B6B1-0F7D098CF0F1}" name="Sarake613"/>
    <tableColumn id="614" xr3:uid="{6825C309-9385-4D2D-B067-95658B28154A}" name="Sarake614"/>
    <tableColumn id="615" xr3:uid="{4F4D9C34-2F2B-4B78-8B79-CAB5BA3DD233}" name="Sarake615"/>
    <tableColumn id="616" xr3:uid="{24DBD26B-9D39-447C-AB84-3057E100014A}" name="Sarake616"/>
    <tableColumn id="617" xr3:uid="{AE346937-1CE9-4DD4-9283-B69335D84CFA}" name="Sarake617"/>
    <tableColumn id="618" xr3:uid="{7DAD218F-09BE-47BD-BD6B-65B1A04853B5}" name="Sarake618"/>
    <tableColumn id="619" xr3:uid="{C782BD2A-F3BD-48B0-8B85-E543A2621A56}" name="Sarake619"/>
    <tableColumn id="620" xr3:uid="{0059C516-3D47-409E-92EF-7C20FA24C76D}" name="Sarake620"/>
    <tableColumn id="621" xr3:uid="{63BF7ACF-0991-44B3-835D-F84580D5208C}" name="Sarake621"/>
    <tableColumn id="622" xr3:uid="{00B5A3CB-CDCC-4FFE-A169-6A9097BA670C}" name="Sarake622"/>
    <tableColumn id="623" xr3:uid="{65568BC5-99B6-48A6-B00D-B80EE2D0EBB3}" name="Sarake623"/>
    <tableColumn id="624" xr3:uid="{0E9ABD6E-0EB8-44C6-97D6-365B808DF8FC}" name="Sarake624"/>
    <tableColumn id="625" xr3:uid="{6A8418EC-992D-48B9-AF21-F5387726BF3F}" name="Sarake625"/>
    <tableColumn id="626" xr3:uid="{9827A1C2-69AB-49AB-9840-E43BA3D72263}" name="Sarake626"/>
    <tableColumn id="627" xr3:uid="{5766B94B-B1DA-456B-9FFC-AFD3373BFD7B}" name="Sarake627"/>
    <tableColumn id="628" xr3:uid="{D735AB31-75C9-4AFB-A1DA-482B9A9B7AF0}" name="Sarake628"/>
    <tableColumn id="629" xr3:uid="{EC826590-DE6B-4DC8-8817-DADC6E19BA94}" name="Sarake629"/>
    <tableColumn id="630" xr3:uid="{CB6DC375-5EE0-4F46-94BB-45867608C2DA}" name="Sarake630"/>
    <tableColumn id="631" xr3:uid="{66382131-5D55-40B7-A626-4E4CCD2B7212}" name="Sarake631"/>
    <tableColumn id="632" xr3:uid="{44D61858-39FC-4C4F-99CA-FB53B1FF8053}" name="Sarake632"/>
    <tableColumn id="633" xr3:uid="{11E79857-8131-4D98-B346-572AA5906DA5}" name="Sarake633"/>
    <tableColumn id="634" xr3:uid="{4B1BC1CC-ECDE-4343-8D5C-EE5DD2880C5C}" name="Sarake634"/>
    <tableColumn id="635" xr3:uid="{A05A679D-6E64-4980-8093-96411987EC3F}" name="Sarake635"/>
    <tableColumn id="636" xr3:uid="{D82455C4-8A06-46E7-A154-9D0C913785B0}" name="Sarake636"/>
    <tableColumn id="637" xr3:uid="{DD756057-954E-4141-83A1-E46AF809F260}" name="Sarake637"/>
    <tableColumn id="638" xr3:uid="{AF9DEBF3-A3C6-429F-9E0E-EA69C9975BB3}" name="Sarake638"/>
    <tableColumn id="639" xr3:uid="{FE90394A-08A1-4D40-B6A9-C038E9B7A798}" name="Sarake639"/>
    <tableColumn id="640" xr3:uid="{30DE4C8F-6A75-47A5-B5AD-B892FC3FF0F9}" name="Sarake640"/>
    <tableColumn id="641" xr3:uid="{0696AB5B-6506-4C02-A02C-AB5C246BD6CE}" name="Sarake641"/>
    <tableColumn id="642" xr3:uid="{62DEE136-13C8-4B04-A57F-4479015DD259}" name="Sarake642"/>
    <tableColumn id="643" xr3:uid="{63434E2F-12B2-4205-859F-4888ECE27849}" name="Sarake643"/>
    <tableColumn id="644" xr3:uid="{7B724936-636B-4764-92D1-36AD5FEED258}" name="Sarake644"/>
    <tableColumn id="645" xr3:uid="{B6F68E63-31A5-47F1-87CE-45FE3DC4E56B}" name="Sarake645"/>
    <tableColumn id="646" xr3:uid="{07718E5A-7015-439E-B70C-861B61FC38BA}" name="Sarake646"/>
    <tableColumn id="647" xr3:uid="{FC029547-A5A6-4FB4-8548-C56B9707DF18}" name="Sarake647"/>
    <tableColumn id="648" xr3:uid="{AA3C8761-AB3F-491B-838E-A7D793EC3957}" name="Sarake648"/>
    <tableColumn id="649" xr3:uid="{736CE2C4-6B6B-43A5-8E41-3EE80CCFCCBC}" name="Sarake649"/>
    <tableColumn id="650" xr3:uid="{856B372E-E466-45CD-82C0-088B67EE3D7C}" name="Sarake650"/>
    <tableColumn id="651" xr3:uid="{65EA545E-09A0-4596-88DB-961E2794B25F}" name="Sarake651"/>
    <tableColumn id="652" xr3:uid="{FF1370B1-A999-4F41-A971-22DCED196CA0}" name="Sarake652"/>
    <tableColumn id="653" xr3:uid="{A20ACBC7-CBCF-4AB2-B969-867A8DDD0339}" name="Sarake653"/>
    <tableColumn id="654" xr3:uid="{A8EE19F7-6C74-4648-98CE-73AFF9B52191}" name="Sarake654"/>
    <tableColumn id="655" xr3:uid="{BB7FCFF0-0F32-43CC-8E07-39482BE91019}" name="Sarake655"/>
    <tableColumn id="656" xr3:uid="{331E6815-BA23-4BCB-A64B-CFE3204A2CE5}" name="Sarake656"/>
    <tableColumn id="657" xr3:uid="{66F840CF-3B7B-4388-B51C-D76F68C7C8FB}" name="Sarake657"/>
    <tableColumn id="658" xr3:uid="{B4F3254D-A8FD-4EE5-A93B-6CD8B78DFB76}" name="Sarake658"/>
    <tableColumn id="659" xr3:uid="{67A90CFC-BAC7-4AE4-BEC4-531E806E19D7}" name="Sarake659"/>
    <tableColumn id="660" xr3:uid="{D746B977-DC0B-40AA-833A-139C8D50BCF1}" name="Sarake660"/>
    <tableColumn id="661" xr3:uid="{0A8238B8-B7E9-4323-A8D2-2F4885911CB6}" name="Sarake661"/>
    <tableColumn id="662" xr3:uid="{D5B5B039-D0A9-4EC4-A727-6B112749D51A}" name="Sarake662"/>
    <tableColumn id="663" xr3:uid="{809C1886-06FB-43E0-89E2-084976D17D32}" name="Sarake663"/>
    <tableColumn id="664" xr3:uid="{3A4A439D-B1B8-4666-AFB2-0CD2BA7A5D70}" name="Sarake664"/>
    <tableColumn id="665" xr3:uid="{108E928D-4A59-4B3E-9E3D-27A899330CF9}" name="Sarake665"/>
    <tableColumn id="666" xr3:uid="{666A4D8E-035B-411C-8DC4-204090430DAF}" name="Sarake666"/>
    <tableColumn id="667" xr3:uid="{4332FB7F-7DDA-4119-892F-2665CF17EC37}" name="Sarake667"/>
    <tableColumn id="668" xr3:uid="{32A03355-192A-4974-9D48-86F8CA5845A4}" name="Sarake668"/>
    <tableColumn id="669" xr3:uid="{7E4285A9-22E5-42BC-AE3E-09E10B3802F0}" name="Sarake669"/>
    <tableColumn id="670" xr3:uid="{FB22A558-C617-43FC-BE08-2328B3D99CA7}" name="Sarake670"/>
    <tableColumn id="671" xr3:uid="{1E7785CD-439F-4E1B-A380-963494CA349B}" name="Sarake671"/>
    <tableColumn id="672" xr3:uid="{EA7425DF-807D-4FDA-B267-9AF395E8947B}" name="Sarake672"/>
    <tableColumn id="673" xr3:uid="{36DF316E-8AA6-4427-A926-04708497B91B}" name="Sarake673"/>
    <tableColumn id="674" xr3:uid="{9B2A1400-8AD5-4E80-BD44-57A49577869F}" name="Sarake674"/>
    <tableColumn id="675" xr3:uid="{14DEE2CD-2385-49A6-8953-CA29320DE51B}" name="Sarake675"/>
    <tableColumn id="676" xr3:uid="{04456960-91FB-4750-ABF6-FACE8C9DD46F}" name="Sarake676"/>
    <tableColumn id="677" xr3:uid="{0068F34D-FD50-4B46-892A-6DF58CF56400}" name="Sarake677"/>
    <tableColumn id="678" xr3:uid="{75C56A60-3AC1-4211-B782-AFFC902C265F}" name="Sarake678"/>
    <tableColumn id="679" xr3:uid="{63B29638-A4E0-4436-8F9D-A89E53127C0E}" name="Sarake679"/>
    <tableColumn id="680" xr3:uid="{BD8AC330-808F-4742-A804-B8819B4A29AC}" name="Sarake680"/>
    <tableColumn id="681" xr3:uid="{549A3416-A5CD-49D6-B6C2-7C9DC8160FA8}" name="Sarake681"/>
    <tableColumn id="682" xr3:uid="{40106DC1-FE47-42AC-9F97-BDF38A125166}" name="Sarake682"/>
    <tableColumn id="683" xr3:uid="{DE83DDB4-9731-4804-BFED-1D8551E5E723}" name="Sarake683"/>
    <tableColumn id="684" xr3:uid="{933FEE1F-48CF-4EAE-AE80-2B0EC43EB4E3}" name="Sarake684"/>
    <tableColumn id="685" xr3:uid="{0D6BA08C-2D74-41A5-A86D-36AA7D1753BF}" name="Sarake685"/>
    <tableColumn id="686" xr3:uid="{CA87E274-CA6F-4188-990F-6830AF3BBD43}" name="Sarake686"/>
    <tableColumn id="687" xr3:uid="{F5C04B55-34D9-4577-AB6B-919B93DDCB47}" name="Sarake687"/>
    <tableColumn id="688" xr3:uid="{453BAF00-7F1B-483A-A7F6-B92ED0915212}" name="Sarake688"/>
    <tableColumn id="689" xr3:uid="{CF35291C-5D90-4D2A-AFD1-B340104B4970}" name="Sarake689"/>
    <tableColumn id="690" xr3:uid="{8B8B6147-C113-4D4B-AAD1-4EBD7563EC5F}" name="Sarake690"/>
    <tableColumn id="691" xr3:uid="{2BD9256A-54F1-435E-B71F-17006C3482E8}" name="Sarake691"/>
    <tableColumn id="692" xr3:uid="{948A9EE6-195E-4477-B494-E2FB0F7CFD20}" name="Sarake692"/>
    <tableColumn id="693" xr3:uid="{CAA4ED9F-C969-4D69-9A16-FFF4C4649D91}" name="Sarake693"/>
    <tableColumn id="694" xr3:uid="{3B0B7899-462C-49AB-B800-881195617868}" name="Sarake694"/>
    <tableColumn id="695" xr3:uid="{30D5719E-1E38-4E20-8E2F-C45C9DC2FCC3}" name="Sarake695"/>
    <tableColumn id="696" xr3:uid="{D9AF1987-BA6D-45B3-8973-C9C5FF92A590}" name="Sarake696"/>
    <tableColumn id="697" xr3:uid="{155102E7-D0C0-4695-BB6B-2759F89F8801}" name="Sarake697"/>
    <tableColumn id="698" xr3:uid="{3B326F3B-1AC6-468D-B5BF-997949836BAA}" name="Sarake698"/>
    <tableColumn id="699" xr3:uid="{F40F19E9-C748-42DB-AF35-55CEB9693307}" name="Sarake699"/>
    <tableColumn id="700" xr3:uid="{1C8E6D08-5259-4264-A75C-C316D4021481}" name="Sarake700"/>
    <tableColumn id="701" xr3:uid="{FF0289AF-E556-4666-8ACE-B8DD3FE4B5F7}" name="Sarake701"/>
    <tableColumn id="702" xr3:uid="{0D3DE55C-07C8-4FB4-9EB5-CCCC52BE2057}" name="Sarake702"/>
    <tableColumn id="703" xr3:uid="{9E4902BE-6DFC-448C-B1AE-C89280BC32FF}" name="Sarake703"/>
    <tableColumn id="704" xr3:uid="{BB54CD8B-6695-4392-A35A-FB1FE6A82B72}" name="Sarake704"/>
    <tableColumn id="705" xr3:uid="{2BD53BB1-F9CF-440E-8935-D8B8C3789537}" name="Sarake705"/>
    <tableColumn id="706" xr3:uid="{B411D331-8048-4B7B-883F-6FFFA79E5946}" name="Sarake706"/>
    <tableColumn id="707" xr3:uid="{BEE7E576-AAE7-4843-AF11-4BAE8FF0195F}" name="Sarake707"/>
    <tableColumn id="708" xr3:uid="{5AFD9D99-0F90-4C24-B5BF-3867BFF31C24}" name="Sarake708"/>
    <tableColumn id="709" xr3:uid="{0C040F3A-F929-4C5C-A1E3-2E2449D51CE2}" name="Sarake709"/>
    <tableColumn id="710" xr3:uid="{576EF480-7FA9-4E88-B7C6-946ED4EF68F3}" name="Sarake710"/>
    <tableColumn id="711" xr3:uid="{DEA2FB30-A744-49D7-919C-E8E938BCB1B6}" name="Sarake711"/>
    <tableColumn id="712" xr3:uid="{4BBED269-8EBE-4030-9DB2-5D167AEA0EAE}" name="Sarake712"/>
    <tableColumn id="713" xr3:uid="{0A3B46D7-EC97-4DBC-B55E-31C02B774F2F}" name="Sarake713"/>
    <tableColumn id="714" xr3:uid="{8D666CDB-E6F5-47E0-83B1-4E95845A5358}" name="Sarake714"/>
    <tableColumn id="715" xr3:uid="{B0C82CDC-CC7A-43A9-B8E9-F663FD3A4954}" name="Sarake715"/>
    <tableColumn id="716" xr3:uid="{72B48643-0F13-45AF-859B-BEDD47539F3B}" name="Sarake716"/>
    <tableColumn id="717" xr3:uid="{CAD9E9F6-D1D8-4630-8BA2-FA02651094DA}" name="Sarake717"/>
    <tableColumn id="718" xr3:uid="{7686E48E-E030-4A4A-88AB-68DC757C19D1}" name="Sarake718"/>
    <tableColumn id="719" xr3:uid="{06612B14-5618-4A3D-AF11-B3275A8ED18B}" name="Sarake719"/>
    <tableColumn id="720" xr3:uid="{7512FA08-1159-4A4A-98DC-4FDF1A515025}" name="Sarake720"/>
    <tableColumn id="721" xr3:uid="{1608154E-1494-4585-81D7-D1460A43582B}" name="Sarake721"/>
    <tableColumn id="722" xr3:uid="{2643B011-F9BF-4FAC-811E-82D5697C2E0C}" name="Sarake722"/>
    <tableColumn id="723" xr3:uid="{76450420-A142-4DC5-84A0-EAFC460873DE}" name="Sarake723"/>
    <tableColumn id="724" xr3:uid="{5FC61400-852C-4F30-97A8-F5488E012F34}" name="Sarake724"/>
    <tableColumn id="725" xr3:uid="{B9EF287D-0CF8-440C-AB34-B0EE9F641F46}" name="Sarake725"/>
    <tableColumn id="726" xr3:uid="{9C6EEFEB-3107-4EC5-AD64-0B0BEB994784}" name="Sarake726"/>
    <tableColumn id="727" xr3:uid="{37083D33-A3ED-4E0D-B517-8ABB8AB0E333}" name="Sarake727"/>
    <tableColumn id="728" xr3:uid="{6271EC7F-E196-420F-9004-899D5DC52AA6}" name="Sarake728"/>
    <tableColumn id="729" xr3:uid="{07987627-2AAA-4466-B3DA-FFDBD1D18E38}" name="Sarake729"/>
    <tableColumn id="730" xr3:uid="{69140849-CCD0-4A62-828F-FB5DF7E62FF3}" name="Sarake730"/>
    <tableColumn id="731" xr3:uid="{E9025775-2F0C-4E21-ACA3-A0AADA6757F1}" name="Sarake731"/>
    <tableColumn id="732" xr3:uid="{E6400E46-3251-4B9D-A51D-C5AB55F605C6}" name="Sarake732"/>
    <tableColumn id="733" xr3:uid="{176D7F26-FF46-4040-A60D-3F235F4AF6FA}" name="Sarake733"/>
    <tableColumn id="734" xr3:uid="{552AD3C4-FDBA-42BE-86B1-8362FA22684F}" name="Sarake734"/>
    <tableColumn id="735" xr3:uid="{F3A2ACDE-B134-4DD1-ABCD-62836D906407}" name="Sarake735"/>
    <tableColumn id="736" xr3:uid="{686CA430-09D4-46C8-A91A-BEDD917C371D}" name="Sarake736"/>
    <tableColumn id="737" xr3:uid="{84DD0A54-61D5-44D3-9AD0-F9E3764D3C2E}" name="Sarake737"/>
    <tableColumn id="738" xr3:uid="{492A6DE5-9A50-457E-BDFF-D8DBBC5CE7AD}" name="Sarake738"/>
    <tableColumn id="739" xr3:uid="{D07F0264-DF58-4EC9-AA0E-3EE3413AF41F}" name="Sarake739"/>
    <tableColumn id="740" xr3:uid="{D7077921-D000-4A55-9E8A-F73D4D5BB8EA}" name="Sarake740"/>
    <tableColumn id="741" xr3:uid="{89C47DF7-317F-4C6E-A27C-6033EF566327}" name="Sarake741"/>
    <tableColumn id="742" xr3:uid="{17C79BCF-7BAE-4140-834C-93E6D16A8F2F}" name="Sarake742"/>
    <tableColumn id="743" xr3:uid="{D81B25EB-E2E0-4075-9F2C-CC4BE28755A8}" name="Sarake743"/>
    <tableColumn id="744" xr3:uid="{EB5FB48A-606B-4D43-8534-6747128206FA}" name="Sarake744"/>
    <tableColumn id="745" xr3:uid="{37C24A38-9FF0-41F4-8BC0-5DDBE7FB30E4}" name="Sarake745"/>
    <tableColumn id="746" xr3:uid="{4C4A103E-167C-495F-A270-E72E2F5D0EBD}" name="Sarake746"/>
    <tableColumn id="747" xr3:uid="{4F59AC41-EB4A-4D9D-9390-083322A38105}" name="Sarake747"/>
    <tableColumn id="748" xr3:uid="{CAC71D55-25E2-4BC7-A8F9-04358F5D3B1A}" name="Sarake748"/>
    <tableColumn id="749" xr3:uid="{87917534-13DE-4196-BA24-F48EAC756A09}" name="Sarake749"/>
    <tableColumn id="750" xr3:uid="{3120D7DA-97AF-4928-A7B6-1F6826461CCA}" name="Sarake750"/>
    <tableColumn id="751" xr3:uid="{1F9FAC43-979B-48D5-8640-A8146817330E}" name="Sarake751"/>
    <tableColumn id="752" xr3:uid="{6109A9C6-4B72-4ECE-97DE-9D499FB06AB8}" name="Sarake752"/>
    <tableColumn id="753" xr3:uid="{BE8BDBAD-5868-49C6-B436-05CC7CA2F34C}" name="Sarake753"/>
    <tableColumn id="754" xr3:uid="{3AAC2A5B-5BF4-499C-8D2D-91790C4EC83B}" name="Sarake754"/>
    <tableColumn id="755" xr3:uid="{FB6DB550-831A-4D47-AD35-091C5CD954B0}" name="Sarake755"/>
    <tableColumn id="756" xr3:uid="{1324B5ED-3F1C-4F67-A92F-38754E21F560}" name="Sarake756"/>
    <tableColumn id="757" xr3:uid="{C9AD343B-3B1C-43FC-B041-34EBEBD26688}" name="Sarake757"/>
    <tableColumn id="758" xr3:uid="{91C1AEC5-A6D4-410F-97E9-57F2F64A6461}" name="Sarake758"/>
    <tableColumn id="759" xr3:uid="{78FD21B9-2BD7-4B0C-A54E-B9362DEE1202}" name="Sarake759"/>
    <tableColumn id="760" xr3:uid="{68CA4BB6-BEA9-4723-97AA-A7D86D965D39}" name="Sarake760"/>
    <tableColumn id="761" xr3:uid="{BF2E93E4-0696-4BDA-86E3-D25F19DE9EDE}" name="Sarake761"/>
    <tableColumn id="762" xr3:uid="{1C74F3A9-D23C-431F-91A2-F40D3A83F0B4}" name="Sarake762"/>
    <tableColumn id="763" xr3:uid="{B5E82442-624B-49D1-98E6-59B282ED6F76}" name="Sarake763"/>
    <tableColumn id="764" xr3:uid="{EC39F0E6-0F40-40B2-B0DA-DEBDD90008B0}" name="Sarake764"/>
    <tableColumn id="765" xr3:uid="{EA6BD888-0FD0-4358-B106-F8A29B1349C3}" name="Sarake765"/>
    <tableColumn id="766" xr3:uid="{58410360-91EE-47BF-9CD6-2AA5E31A0704}" name="Sarake766"/>
    <tableColumn id="767" xr3:uid="{2DA3C7AE-4987-4CAA-8262-C06354A4DFB7}" name="Sarake767"/>
    <tableColumn id="768" xr3:uid="{B21DFF07-5346-4849-9FE2-6AE5E086CEDC}" name="Sarake768"/>
    <tableColumn id="769" xr3:uid="{17481740-93C7-4965-907D-BD36DBACAF51}" name="Sarake769"/>
    <tableColumn id="770" xr3:uid="{6B15796F-1724-48AF-B06E-4BD542B45FF5}" name="Sarake770"/>
    <tableColumn id="771" xr3:uid="{F388BDBC-25C4-4D21-A4D9-925AE7168726}" name="Sarake771"/>
    <tableColumn id="772" xr3:uid="{BF1BF555-0D55-4BE8-B718-EDDDAFE35E73}" name="Sarake772"/>
    <tableColumn id="773" xr3:uid="{2A76DFE3-439A-4194-94D4-34E60424983E}" name="Sarake773"/>
    <tableColumn id="774" xr3:uid="{22E1A500-F979-4B3E-9E19-98284796F070}" name="Sarake774"/>
    <tableColumn id="775" xr3:uid="{5C6EA84D-47BC-44D3-8B9F-D8A96A43BFE9}" name="Sarake775"/>
    <tableColumn id="776" xr3:uid="{A471BC4F-CCAD-4E2E-BA70-C9F8F9368BB0}" name="Sarake776"/>
    <tableColumn id="777" xr3:uid="{C83B4B58-9630-42C8-872F-59C3294C9C79}" name="Sarake777"/>
    <tableColumn id="778" xr3:uid="{B7F2E0BE-2973-4F2D-B0B8-1CDE45905EF2}" name="Sarake778"/>
    <tableColumn id="779" xr3:uid="{2E46B700-CD39-480A-ADC2-5EF17BE421EC}" name="Sarake779"/>
    <tableColumn id="780" xr3:uid="{092E7145-DEB8-4690-978C-DBB1E41C8E60}" name="Sarake780"/>
    <tableColumn id="781" xr3:uid="{6F9E4DAA-8D4E-473B-9D6B-812652851D34}" name="Sarake781"/>
    <tableColumn id="782" xr3:uid="{84E39E71-D16D-4A4B-BFA1-6950D321DEE9}" name="Sarake782"/>
    <tableColumn id="783" xr3:uid="{1ED05DA0-1B55-45D9-85A8-746D7FA182B6}" name="Sarake783"/>
    <tableColumn id="784" xr3:uid="{022E0E48-4C92-4DB3-A337-CEB6AC2FE917}" name="Sarake784"/>
    <tableColumn id="785" xr3:uid="{DB4FF614-B577-4B92-82CC-8B29C77CBF84}" name="Sarake785"/>
    <tableColumn id="786" xr3:uid="{BCFE17DA-E574-4353-8DD3-524C76AFA174}" name="Sarake786"/>
    <tableColumn id="787" xr3:uid="{56AFD759-E80A-4C27-AA64-262A77FA20EB}" name="Sarake787"/>
    <tableColumn id="788" xr3:uid="{E5953122-2701-4044-9604-35D3A02A2A57}" name="Sarake788"/>
    <tableColumn id="789" xr3:uid="{B661EBE5-C619-48DA-AEE1-B8AB2C989C04}" name="Sarake789"/>
    <tableColumn id="790" xr3:uid="{4F10361A-CC5A-40A2-834C-B104A8626A0D}" name="Sarake790"/>
    <tableColumn id="791" xr3:uid="{7C1B3A63-DDAB-4080-8FF8-428A570B899D}" name="Sarake791"/>
    <tableColumn id="792" xr3:uid="{90A66CAA-06A5-4FA8-A1CE-4ADBDAF2459F}" name="Sarake792"/>
    <tableColumn id="793" xr3:uid="{A70D6B43-2742-4746-9D14-93F2442C8D60}" name="Sarake793"/>
    <tableColumn id="794" xr3:uid="{5E4F3668-FDB4-43B4-B577-BE0B5AC020DB}" name="Sarake794"/>
    <tableColumn id="795" xr3:uid="{E1F4C7F4-615A-40B2-A80C-D20F318535D5}" name="Sarake795"/>
    <tableColumn id="796" xr3:uid="{49AF5DC9-B11A-4C6E-8B5D-CD585BA285B0}" name="Sarake796"/>
    <tableColumn id="797" xr3:uid="{1E3ADB84-DE2F-4660-952E-8AA26A77E9D6}" name="Sarake797"/>
    <tableColumn id="798" xr3:uid="{3B92880F-54E9-4722-9ED7-2C508481C5E3}" name="Sarake798"/>
    <tableColumn id="799" xr3:uid="{6FF7A9DA-2323-4B3F-BB1B-FF54EC1EF74C}" name="Sarake799"/>
    <tableColumn id="800" xr3:uid="{A10558FD-F30F-46B9-B7AB-B25144F58D14}" name="Sarake800"/>
    <tableColumn id="801" xr3:uid="{DE1A07E8-66DB-4E3D-9D30-BD1AF7C210EB}" name="Sarake801"/>
    <tableColumn id="802" xr3:uid="{4A090468-5D61-4FEF-8343-8C7076ADC46B}" name="Sarake802"/>
    <tableColumn id="803" xr3:uid="{9F0E0A1F-0A79-4E77-920D-27AB39BE6C78}" name="Sarake803"/>
    <tableColumn id="804" xr3:uid="{CA210B9A-2693-4765-B543-52A59AB38F5B}" name="Sarake804"/>
    <tableColumn id="805" xr3:uid="{E6E479C9-EEB8-4D4A-9CFF-654942BAAFFA}" name="Sarake805"/>
    <tableColumn id="806" xr3:uid="{1CF41845-8DCF-4BF1-9A97-54221BB5FC4F}" name="Sarake806"/>
    <tableColumn id="807" xr3:uid="{7B39199E-0DE2-43B5-A200-F9FB7FA0733F}" name="Sarake807"/>
    <tableColumn id="808" xr3:uid="{D021651E-1581-4734-A6C8-07FBA8AE414B}" name="Sarake808"/>
    <tableColumn id="809" xr3:uid="{D8C78CFC-9479-472C-8548-D82A2A54A069}" name="Sarake809"/>
    <tableColumn id="810" xr3:uid="{34585482-50D3-4A89-B5DB-4309268CCE7E}" name="Sarake810"/>
    <tableColumn id="811" xr3:uid="{B9AF9769-3F92-4356-904E-F906C0CEA740}" name="Sarake811"/>
    <tableColumn id="812" xr3:uid="{64137180-FC52-4C23-9904-A170A9D3C1E9}" name="Sarake812"/>
    <tableColumn id="813" xr3:uid="{34E8A640-35C0-4D74-BB7E-21F547ADF377}" name="Sarake813"/>
    <tableColumn id="814" xr3:uid="{F978D59D-2606-4F6D-8160-05EA313496B4}" name="Sarake814"/>
    <tableColumn id="815" xr3:uid="{CA034810-C1DB-4637-A7E9-DEF145654316}" name="Sarake815"/>
    <tableColumn id="816" xr3:uid="{A7D42151-64EA-4150-AFF6-D80795232DFE}" name="Sarake816"/>
    <tableColumn id="817" xr3:uid="{988CB5EB-EA4B-46C3-8609-0922DAB4F6ED}" name="Sarake817"/>
    <tableColumn id="818" xr3:uid="{BD6BF78D-041E-4A6F-A579-B6C5286EF408}" name="Sarake818"/>
    <tableColumn id="819" xr3:uid="{B2784E4B-E223-4E7E-A668-ADBAA438E86F}" name="Sarake819"/>
    <tableColumn id="820" xr3:uid="{A8C7F867-7D6A-4B10-A35B-0232B33D14CC}" name="Sarake820"/>
    <tableColumn id="821" xr3:uid="{81EE2581-D65D-497D-B7C9-8BB87B2C8887}" name="Sarake821"/>
    <tableColumn id="822" xr3:uid="{7B4C895C-03F0-47CE-961B-396642E781F4}" name="Sarake822"/>
    <tableColumn id="823" xr3:uid="{C061D1D4-BBE3-4A23-9DBA-79FBC1B6131B}" name="Sarake823"/>
    <tableColumn id="824" xr3:uid="{EC294B39-6830-413D-836D-7A67769C7B72}" name="Sarake824"/>
    <tableColumn id="825" xr3:uid="{6A713D32-8182-48A3-A72F-4735B3D0B19F}" name="Sarake825"/>
    <tableColumn id="826" xr3:uid="{50829C08-80A7-48D6-BE85-C89B62791E1A}" name="Sarake826"/>
    <tableColumn id="827" xr3:uid="{7B3BA0EB-A850-4A9A-84DE-806D01493A21}" name="Sarake827"/>
    <tableColumn id="828" xr3:uid="{EA166B42-1ACE-46EB-A9B9-00F29EAF7E04}" name="Sarake828"/>
    <tableColumn id="829" xr3:uid="{0EE9D9C0-66A5-4225-AB18-4014B7CA4EFE}" name="Sarake829"/>
    <tableColumn id="830" xr3:uid="{583E3382-0710-4B2C-A3E8-9F43CFB3F3A7}" name="Sarake830"/>
    <tableColumn id="831" xr3:uid="{317EFBBC-782C-42CE-B7E3-62396D4C81E5}" name="Sarake831"/>
    <tableColumn id="832" xr3:uid="{F1C51320-485D-4591-9641-7E5D5FE1EA85}" name="Sarake832"/>
    <tableColumn id="833" xr3:uid="{F423090E-7D2F-4FC0-9477-DC79A1303712}" name="Sarake833"/>
    <tableColumn id="834" xr3:uid="{63B310DF-21A7-4FC8-9B51-2D5178BB5792}" name="Sarake834"/>
    <tableColumn id="835" xr3:uid="{1BCB120D-520C-41B9-89B7-4C8FE6A49650}" name="Sarake835"/>
    <tableColumn id="836" xr3:uid="{2105CD02-5D7C-4BFB-B790-983E4465ADA7}" name="Sarake836"/>
    <tableColumn id="837" xr3:uid="{93EB91F5-7E65-4726-AB74-89AD790F643E}" name="Sarake837"/>
    <tableColumn id="838" xr3:uid="{11A9F838-4029-457F-8E8C-A0B437F518F4}" name="Sarake838"/>
    <tableColumn id="839" xr3:uid="{96FA0BEF-17F0-4E21-9F62-1F99FFA11B45}" name="Sarake839"/>
    <tableColumn id="840" xr3:uid="{8721CBAF-289C-4F6E-A796-0389FA1441B8}" name="Sarake840"/>
    <tableColumn id="841" xr3:uid="{D491E1A1-49E5-44D5-AC62-B3EA70FF0885}" name="Sarake841"/>
    <tableColumn id="842" xr3:uid="{5C3E0BF6-4F6F-4D5D-A491-FFA3AF15C268}" name="Sarake842"/>
    <tableColumn id="843" xr3:uid="{43D07F1F-822F-4350-BCBD-804C00D646E2}" name="Sarake843"/>
    <tableColumn id="844" xr3:uid="{844EB6F4-07C1-4175-84C0-5F9EE51DA931}" name="Sarake844"/>
    <tableColumn id="845" xr3:uid="{1C8166E4-C10C-4251-8A18-2F2B2E2F046C}" name="Sarake845"/>
    <tableColumn id="846" xr3:uid="{5822688D-E1DA-4462-9FE9-3B5C5411950E}" name="Sarake846"/>
    <tableColumn id="847" xr3:uid="{CC8DAD60-4857-4413-A02D-3105E9260BC4}" name="Sarake847"/>
    <tableColumn id="848" xr3:uid="{6AE29CA6-C167-4464-9976-AAC06F5507BB}" name="Sarake848"/>
    <tableColumn id="849" xr3:uid="{D19E5D0D-80AA-4ADF-99C6-D5C9622E619C}" name="Sarake849"/>
    <tableColumn id="850" xr3:uid="{B618E122-6D6F-4F93-B76F-5589B8AB6C7B}" name="Sarake850"/>
    <tableColumn id="851" xr3:uid="{D39B315B-7D54-4CC2-B1AD-09B414BCC0D7}" name="Sarake851"/>
    <tableColumn id="852" xr3:uid="{EA97945A-E6D7-4370-9427-7EFA1B0BA2F8}" name="Sarake852"/>
    <tableColumn id="853" xr3:uid="{672F054C-EAA6-425A-9AB9-4E4DEC2C2113}" name="Sarake853"/>
    <tableColumn id="854" xr3:uid="{CF8CB7DD-1682-42D6-9134-1F29FF8D1159}" name="Sarake854"/>
    <tableColumn id="855" xr3:uid="{DE9AEBFF-BEFC-4806-839D-092229A1A230}" name="Sarake855"/>
    <tableColumn id="856" xr3:uid="{022428CC-4EA5-4E35-A618-37336A1D7731}" name="Sarake856"/>
    <tableColumn id="857" xr3:uid="{F12A80D5-C8F3-4ED3-AE5C-D041AE8D6B08}" name="Sarake857"/>
    <tableColumn id="858" xr3:uid="{10A5BE25-E18E-4DE5-9432-8490B95B1601}" name="Sarake858"/>
    <tableColumn id="859" xr3:uid="{F72DD688-686D-4380-94B4-2E406D52761A}" name="Sarake859"/>
    <tableColumn id="860" xr3:uid="{83DB3FDD-7139-44C8-818F-3DA051314AA1}" name="Sarake860"/>
    <tableColumn id="861" xr3:uid="{464130C1-DC4D-4C8D-8E2C-4F1F3C272F2E}" name="Sarake861"/>
    <tableColumn id="862" xr3:uid="{248B542A-085C-4A70-802C-1BBB6AA44F39}" name="Sarake862"/>
    <tableColumn id="863" xr3:uid="{C43CD668-3AD0-4B0E-8293-D3637FA1F71D}" name="Sarake863"/>
    <tableColumn id="864" xr3:uid="{C2A84855-D8CB-475D-B802-A2EEDC956089}" name="Sarake864"/>
    <tableColumn id="865" xr3:uid="{4887B915-075A-4517-974B-DC8349D32FC6}" name="Sarake865"/>
    <tableColumn id="866" xr3:uid="{B01F281D-1470-49DD-93F0-A2121DEC806C}" name="Sarake866"/>
    <tableColumn id="867" xr3:uid="{7FA2FB2F-D53B-44A6-84BE-B571F002D7B5}" name="Sarake867"/>
    <tableColumn id="868" xr3:uid="{D65D98B6-4AE1-4842-B419-F6C0C8C2B702}" name="Sarake868"/>
    <tableColumn id="869" xr3:uid="{2430D08A-F7DB-4568-BEEF-06261A372DAF}" name="Sarake869"/>
    <tableColumn id="870" xr3:uid="{F07F66AA-068A-4657-BBA4-58AF35728308}" name="Sarake870"/>
    <tableColumn id="871" xr3:uid="{B6D78CB5-41B5-4BAA-BC13-48B5FD488D98}" name="Sarake871"/>
    <tableColumn id="872" xr3:uid="{51E3A0EC-E9ED-4019-A0E4-C47EAE6FAD9B}" name="Sarake872"/>
    <tableColumn id="873" xr3:uid="{AA348D74-71A0-4D29-97A6-24F33C5BBF61}" name="Sarake873"/>
    <tableColumn id="874" xr3:uid="{4C3DA66C-242F-4E12-AD73-AE69A8F39743}" name="Sarake874"/>
    <tableColumn id="875" xr3:uid="{DC1BFEC3-B028-447B-9743-996954FC11B6}" name="Sarake875"/>
    <tableColumn id="876" xr3:uid="{025CA18D-BB62-4BE8-BB16-0D6E9A5AFBB0}" name="Sarake876"/>
    <tableColumn id="877" xr3:uid="{9F472077-3A19-4C77-80A8-D01847672388}" name="Sarake877"/>
    <tableColumn id="878" xr3:uid="{A44BF5F2-B3A0-4C95-9E55-0294520225A6}" name="Sarake878"/>
    <tableColumn id="879" xr3:uid="{2AFF86F7-64F2-4DEC-8F8E-ACF12738D816}" name="Sarake879"/>
    <tableColumn id="880" xr3:uid="{543659F7-9503-407D-82B9-79B276508322}" name="Sarake880"/>
    <tableColumn id="881" xr3:uid="{8C722B0C-6763-4995-B633-5F95D0312C3C}" name="Sarake881"/>
    <tableColumn id="882" xr3:uid="{ACBC179B-1C7F-4220-BEB2-56148C2D0E4D}" name="Sarake882"/>
    <tableColumn id="883" xr3:uid="{01C1DEF5-BF93-4638-8012-8D6A417FD325}" name="Sarake883"/>
    <tableColumn id="884" xr3:uid="{5415AF6A-21CA-4E26-AF8A-E59EA6FCC12C}" name="Sarake884"/>
    <tableColumn id="885" xr3:uid="{B97744EC-0765-4585-94D1-D6617E3C6E05}" name="Sarake885"/>
    <tableColumn id="886" xr3:uid="{C13D2B76-7E3B-411A-95D6-F09DB5FB0566}" name="Sarake886"/>
    <tableColumn id="887" xr3:uid="{0FB65C28-3135-4FE3-B89E-F11E28B53ECC}" name="Sarake887"/>
    <tableColumn id="888" xr3:uid="{C2989B80-3CEE-4F44-A5A7-D9C67C44BD9E}" name="Sarake888"/>
    <tableColumn id="889" xr3:uid="{6CB1AF95-A534-4C95-8194-0463B0FCC5B7}" name="Sarake889"/>
    <tableColumn id="890" xr3:uid="{04EE82DF-054A-4970-982D-E68C2076D6E8}" name="Sarake890"/>
    <tableColumn id="891" xr3:uid="{8832B54C-69BB-4CE7-8848-0F80FD893145}" name="Sarake891"/>
    <tableColumn id="892" xr3:uid="{39150C26-7181-4E16-B298-7C38782C73D0}" name="Sarake892"/>
    <tableColumn id="893" xr3:uid="{BF9DB8FC-85F1-43C7-8AF8-AE42BD644974}" name="Sarake893"/>
    <tableColumn id="894" xr3:uid="{E2139970-0E94-4964-83A6-60BDF0533967}" name="Sarake894"/>
    <tableColumn id="895" xr3:uid="{F0BA18A5-3A19-4223-BB17-771AE04CDF42}" name="Sarake895"/>
    <tableColumn id="896" xr3:uid="{5B0B8F2B-9F3B-4BA5-AA73-5483729E4C4F}" name="Sarake896"/>
    <tableColumn id="897" xr3:uid="{7A9FC748-441E-4940-AB03-6296C6DF0302}" name="Sarake897"/>
    <tableColumn id="898" xr3:uid="{08E04A50-73E5-41AD-86C2-D57E3F956627}" name="Sarake898"/>
    <tableColumn id="899" xr3:uid="{5E37D640-68EE-44C7-9BE0-530EC76BE639}" name="Sarake899"/>
    <tableColumn id="900" xr3:uid="{F305914E-4415-4ACD-B98D-252510BBD352}" name="Sarake900"/>
    <tableColumn id="901" xr3:uid="{65B6C364-4D78-4C4C-A05F-FDEB71D45460}" name="Sarake901"/>
    <tableColumn id="902" xr3:uid="{A2B03E94-189A-4EAA-B994-DAFF6A1714D4}" name="Sarake902"/>
    <tableColumn id="903" xr3:uid="{3975CD16-A6F1-4993-B479-016AFC669FB6}" name="Sarake903"/>
    <tableColumn id="904" xr3:uid="{163ADCD6-FB0A-41A9-8E8E-DEDFB58AD7F8}" name="Sarake904"/>
    <tableColumn id="905" xr3:uid="{284141A8-59BA-4FDE-AE3C-CB39ECA074C2}" name="Sarake905"/>
    <tableColumn id="906" xr3:uid="{78595486-4774-4F14-A231-02F349E13C67}" name="Sarake906"/>
    <tableColumn id="907" xr3:uid="{7999FB48-ACAD-443F-9BA6-4CEEB509F4C4}" name="Sarake907"/>
    <tableColumn id="908" xr3:uid="{E769C9A1-37B6-4A1A-9109-D7F652A75EA8}" name="Sarake908"/>
    <tableColumn id="909" xr3:uid="{2FDA7D44-68F3-4EAE-A059-B7A65FDE2974}" name="Sarake909"/>
    <tableColumn id="910" xr3:uid="{24262A42-5658-4CE8-8D34-4DCE9EAEFD86}" name="Sarake910"/>
    <tableColumn id="911" xr3:uid="{1F220D28-3A8B-418B-9CF8-B3AE8DBAD787}" name="Sarake911"/>
    <tableColumn id="912" xr3:uid="{E4F4A365-B267-4963-9F21-FFF207CE39E7}" name="Sarake912"/>
    <tableColumn id="913" xr3:uid="{8821D470-B074-42D8-871F-84E376CADE5E}" name="Sarake913"/>
    <tableColumn id="914" xr3:uid="{52318D14-2B82-42DE-A256-3C9883049FF1}" name="Sarake914"/>
    <tableColumn id="915" xr3:uid="{7318AD26-FD6D-4177-BDC8-B7D6C190EF26}" name="Sarake915"/>
    <tableColumn id="916" xr3:uid="{61D0A07E-E35D-4437-A974-E2CC69F026B7}" name="Sarake916"/>
    <tableColumn id="917" xr3:uid="{92779F1B-617F-4FC8-94C3-2F57A2137670}" name="Sarake917"/>
    <tableColumn id="918" xr3:uid="{8C992648-E96A-4D13-B96D-CA66AB385004}" name="Sarake918"/>
    <tableColumn id="919" xr3:uid="{7186857D-F342-40F6-9319-65D9A427F77D}" name="Sarake919"/>
    <tableColumn id="920" xr3:uid="{93714266-A950-4BA0-998A-467874B9928B}" name="Sarake920"/>
    <tableColumn id="921" xr3:uid="{45AA6888-1988-4037-BD89-4170EF1E3D1A}" name="Sarake921"/>
    <tableColumn id="922" xr3:uid="{4B31C02E-049B-49DC-8714-C087E74185CA}" name="Sarake922"/>
    <tableColumn id="923" xr3:uid="{CAFEAEBB-0889-4AB5-9A53-68583AD75C5D}" name="Sarake923"/>
    <tableColumn id="924" xr3:uid="{A8807279-62D2-4F82-B53A-7D8E0C6889D7}" name="Sarake924"/>
    <tableColumn id="925" xr3:uid="{FAD968E2-32E7-4AE8-BDE5-6EDC14B08337}" name="Sarake925"/>
    <tableColumn id="926" xr3:uid="{F33D2B29-93D1-4322-8A70-1A6F2A6C7A3F}" name="Sarake926"/>
    <tableColumn id="927" xr3:uid="{92AE6C80-4CD1-42B8-81D4-755E28B56E67}" name="Sarake927"/>
    <tableColumn id="928" xr3:uid="{2E745F7A-49FD-43CB-A97A-0379D9976416}" name="Sarake928"/>
    <tableColumn id="929" xr3:uid="{EACB16E1-EF61-4EE0-A612-086BF71BFDEC}" name="Sarake929"/>
    <tableColumn id="930" xr3:uid="{D335D3D1-6702-40C8-B1C9-3CC342BBAED0}" name="Sarake930"/>
    <tableColumn id="931" xr3:uid="{75E6EE50-4F3B-4AA1-AD0C-EBAA34AE9970}" name="Sarake931"/>
    <tableColumn id="932" xr3:uid="{8D2F0FC5-7108-4CB1-8EB8-0852FF2A0F81}" name="Sarake932"/>
    <tableColumn id="933" xr3:uid="{CC259A8D-02B5-4972-BE97-E65AE93E986C}" name="Sarake933"/>
    <tableColumn id="934" xr3:uid="{91A1A0DF-876C-46D9-AC77-94DB14FF59DF}" name="Sarake934"/>
    <tableColumn id="935" xr3:uid="{0C0EBBF9-E027-4000-8C63-27B994786775}" name="Sarake935"/>
    <tableColumn id="936" xr3:uid="{1A29D736-145E-4A7B-97E8-0835E00A39EB}" name="Sarake936"/>
    <tableColumn id="937" xr3:uid="{54E00769-356C-49B3-A7AD-CB7DBD16D6D7}" name="Sarake937"/>
    <tableColumn id="938" xr3:uid="{20513917-55C7-49FE-A3DC-F5D95DE9FFE6}" name="Sarake938"/>
    <tableColumn id="939" xr3:uid="{685CE544-8D20-4690-9A33-2DB274939FB7}" name="Sarake939"/>
    <tableColumn id="940" xr3:uid="{B8F59677-BA87-4353-AD2E-CA58EDF907A5}" name="Sarake940"/>
    <tableColumn id="941" xr3:uid="{62C93DD5-CD74-42B9-BD6A-1395464EB933}" name="Sarake941"/>
    <tableColumn id="942" xr3:uid="{164EFD1C-6751-4D34-A8E3-20CC3E979A68}" name="Sarake942"/>
    <tableColumn id="943" xr3:uid="{9367BA03-0B5A-4743-B723-58DEA0905B67}" name="Sarake943"/>
    <tableColumn id="944" xr3:uid="{4E3A75C0-557B-4631-B77E-E6EAB541EC84}" name="Sarake944"/>
    <tableColumn id="945" xr3:uid="{E783F52C-DE86-4CEC-802B-F68B116FED6C}" name="Sarake945"/>
    <tableColumn id="946" xr3:uid="{D56338A0-AA54-439D-B741-796C73257AE0}" name="Sarake946"/>
    <tableColumn id="947" xr3:uid="{A5A3A11D-C9DD-4485-B77B-4BE782A4445C}" name="Sarake947"/>
    <tableColumn id="948" xr3:uid="{008B41DA-7D1D-4E26-9260-9CA7845998E2}" name="Sarake948"/>
    <tableColumn id="949" xr3:uid="{E8D7A08F-D29E-46C4-9580-6DADAA0B74C9}" name="Sarake949"/>
    <tableColumn id="950" xr3:uid="{337B810B-D4F0-444E-BD96-49ECE6F8C753}" name="Sarake950"/>
    <tableColumn id="951" xr3:uid="{86E5DA6B-AD6B-44B5-AEE9-6AC5C6B9CDA3}" name="Sarake951"/>
    <tableColumn id="952" xr3:uid="{6882501A-D31D-4F62-AAB1-550562E8ED00}" name="Sarake952"/>
    <tableColumn id="953" xr3:uid="{D4B95473-A767-4A0D-9D18-B71F090566F5}" name="Sarake953"/>
    <tableColumn id="954" xr3:uid="{311CCC77-281F-487F-A69A-BE41018755F0}" name="Sarake954"/>
    <tableColumn id="955" xr3:uid="{CE67CCED-6399-47F3-BF58-0B6C3992C882}" name="Sarake955"/>
    <tableColumn id="956" xr3:uid="{C2B9A10D-E09F-48A6-8DD3-B6565BAC700C}" name="Sarake956"/>
    <tableColumn id="957" xr3:uid="{E7AF02AC-2AAA-483B-9649-5703C3D6E655}" name="Sarake957"/>
    <tableColumn id="958" xr3:uid="{C218E653-23AC-4818-BF9C-890E80049BBC}" name="Sarake958"/>
    <tableColumn id="959" xr3:uid="{097FC901-881B-4488-A0C0-014AAE8BD2E9}" name="Sarake959"/>
    <tableColumn id="960" xr3:uid="{2309C62F-9513-43DC-BC72-66B5930391D3}" name="Sarake960"/>
    <tableColumn id="961" xr3:uid="{EFA5166E-734C-4F65-91D3-E2DE2FA2070A}" name="Sarake961"/>
    <tableColumn id="962" xr3:uid="{BAA2DF82-D985-4FC8-8F8B-61B60CFD78DD}" name="Sarake962"/>
    <tableColumn id="963" xr3:uid="{525B4C5C-2457-4873-9B9E-BE66F534EE5F}" name="Sarake963"/>
    <tableColumn id="964" xr3:uid="{A2668463-5CB4-4ABE-B2A1-46A4FE540712}" name="Sarake964"/>
    <tableColumn id="965" xr3:uid="{38C58F55-828F-4F7A-84B2-1F3ACF0FC605}" name="Sarake965"/>
    <tableColumn id="966" xr3:uid="{6ED0E40E-636F-4E12-808D-54FAB9390DB6}" name="Sarake966"/>
    <tableColumn id="967" xr3:uid="{14177488-4CD7-420F-A7BE-9F6F8F49E697}" name="Sarake967"/>
    <tableColumn id="968" xr3:uid="{34ADF4CD-FC75-4AF0-883A-AF7D63824EB2}" name="Sarake968"/>
    <tableColumn id="969" xr3:uid="{BDCB71E4-8844-4606-947A-D8226A359CF9}" name="Sarake969"/>
    <tableColumn id="970" xr3:uid="{A5C03104-D86C-4EC8-96AD-08E11805D726}" name="Sarake970"/>
    <tableColumn id="971" xr3:uid="{3A3E6F0A-9C5A-44CE-A8E3-13C14CE48200}" name="Sarake971"/>
    <tableColumn id="972" xr3:uid="{DF1148F4-31F5-4598-8405-CBB5D6053A32}" name="Sarake972"/>
    <tableColumn id="973" xr3:uid="{4D5C417C-9C78-4B5B-BA80-7B72DB53148A}" name="Sarake973"/>
    <tableColumn id="974" xr3:uid="{7A51F9FB-3988-44FD-AF94-C8B5F5DB4BBC}" name="Sarake974"/>
    <tableColumn id="975" xr3:uid="{45C154C3-5523-4B75-A555-E80D6B2A95A0}" name="Sarake975"/>
    <tableColumn id="976" xr3:uid="{DA644FEC-D604-4EBA-B6FD-EF878D271D5C}" name="Sarake976"/>
    <tableColumn id="977" xr3:uid="{BDB49839-C33F-4AF4-BE3E-9156383B2B1B}" name="Sarake977"/>
    <tableColumn id="978" xr3:uid="{D559182F-E098-47C4-BCF1-9DAC9C329A8D}" name="Sarake978"/>
    <tableColumn id="979" xr3:uid="{B8C76AEE-4B70-4EC7-88AE-71F94F4DA3DB}" name="Sarake979"/>
    <tableColumn id="980" xr3:uid="{2A114FF2-726D-4F88-B328-8D695273D880}" name="Sarake980"/>
    <tableColumn id="981" xr3:uid="{CBD7E07E-F88B-4818-B4D6-7D7F5147E20E}" name="Sarake981"/>
    <tableColumn id="982" xr3:uid="{85D16C2A-0209-4158-A8CD-3390C879E28D}" name="Sarake982"/>
    <tableColumn id="983" xr3:uid="{9793873E-A4F7-481D-9DE4-2A763716347A}" name="Sarake983"/>
    <tableColumn id="984" xr3:uid="{8D894993-B354-47C1-97FC-9FD8A9A84808}" name="Sarake984"/>
    <tableColumn id="985" xr3:uid="{C8204FD1-D0D8-44F8-A8A4-CBF2ACB15C00}" name="Sarake985"/>
    <tableColumn id="986" xr3:uid="{74E66009-483D-40D8-8F9C-151C3350361A}" name="Sarake986"/>
    <tableColumn id="987" xr3:uid="{092C924E-8B93-456C-BF5D-69592B981734}" name="Sarake987"/>
    <tableColumn id="988" xr3:uid="{3C4A115A-7060-4596-B1C9-261047964434}" name="Sarake988"/>
    <tableColumn id="989" xr3:uid="{24615040-E114-4A35-BA4B-86E7263EE48D}" name="Sarake989"/>
    <tableColumn id="990" xr3:uid="{4148575B-BC33-4FF2-BBE3-F7C985B00F1C}" name="Sarake990"/>
    <tableColumn id="991" xr3:uid="{A50DB64D-00AA-4C4F-89C9-FD7D3D0E0EA8}" name="Sarake991"/>
    <tableColumn id="992" xr3:uid="{842CCBF5-07DC-4B2E-9F2A-DC3423900049}" name="Sarake992"/>
    <tableColumn id="993" xr3:uid="{3F49EAF3-56DF-41D9-A3D8-3DD0F4B9B038}" name="Sarake993"/>
    <tableColumn id="994" xr3:uid="{CED0BDA5-223C-4770-8FE2-0D2FC0231BFD}" name="Sarake994"/>
    <tableColumn id="995" xr3:uid="{CC9715FE-4D95-4FA8-A57E-719E99DDC188}" name="Sarake995"/>
    <tableColumn id="996" xr3:uid="{68D0A07D-EE90-4E8D-8337-1DC785D02145}" name="Sarake996"/>
    <tableColumn id="997" xr3:uid="{9E312302-5E8C-46DE-93A1-8FC754BD0A0D}" name="Sarake997"/>
    <tableColumn id="998" xr3:uid="{D8A63E31-8A8A-4461-BAA5-DEB37231A1CA}" name="Sarake998"/>
    <tableColumn id="999" xr3:uid="{99DA67EC-5DE5-478E-9DA2-EB4733B5C541}" name="Sarake999"/>
    <tableColumn id="1000" xr3:uid="{4E042859-1B14-43F1-BF74-0D41DCFF034F}" name="Sarake1000"/>
    <tableColumn id="1001" xr3:uid="{CE635FCE-8823-450A-B9C9-F9BE0205410B}" name="Sarake1001"/>
    <tableColumn id="1002" xr3:uid="{CE50FA6F-9AEE-4603-8D95-3FDDFCE6A33A}" name="Sarake1002"/>
    <tableColumn id="1003" xr3:uid="{746FEAA4-F89C-4362-8BF3-A19FDB12346B}" name="Sarake1003"/>
    <tableColumn id="1004" xr3:uid="{40D3383A-7E41-46C0-88BB-3EACDE0F885A}" name="Sarake1004"/>
    <tableColumn id="1005" xr3:uid="{D5375DC4-2385-428C-87CC-0EB2BD16F6E0}" name="Sarake1005"/>
    <tableColumn id="1006" xr3:uid="{FDC84A87-C72F-4AD7-9C70-28B58B693F61}" name="Sarake1006"/>
    <tableColumn id="1007" xr3:uid="{A3E8B9AC-F51D-4289-8EDA-6031AA943E79}" name="Sarake1007"/>
    <tableColumn id="1008" xr3:uid="{86508C35-7279-42D7-A2E8-CC405185FEF6}" name="Sarake1008"/>
    <tableColumn id="1009" xr3:uid="{E5BA3F28-C15B-41AE-B715-A52C9B1E877F}" name="Sarake1009"/>
    <tableColumn id="1010" xr3:uid="{9DAFB03E-39D0-4598-BDE1-1A0F00C122EB}" name="Sarake1010"/>
    <tableColumn id="1011" xr3:uid="{2DA04D97-D3A6-479E-B568-631694EA724F}" name="Sarake1011"/>
    <tableColumn id="1012" xr3:uid="{579A1A9D-FB71-468C-9A55-7C5A7B759A69}" name="Sarake1012"/>
    <tableColumn id="1013" xr3:uid="{EF6C2F22-01C6-4BF4-879E-93778A152815}" name="Sarake1013"/>
    <tableColumn id="1014" xr3:uid="{54CC8C6C-BA87-46E0-B786-5B4986A184CE}" name="Sarake1014"/>
    <tableColumn id="1015" xr3:uid="{34DE847F-57B5-41F8-8C56-4C7B912D53A5}" name="Sarake1015"/>
    <tableColumn id="1016" xr3:uid="{C4566FFA-209E-45C4-AC03-FF2F3E8A2045}" name="Sarake1016"/>
    <tableColumn id="1017" xr3:uid="{320BECE1-56C2-4190-AB65-B6AE59B6DF89}" name="Sarake1017"/>
    <tableColumn id="1018" xr3:uid="{FDDE021A-60FA-4D8E-97AF-98801DBA3CC7}" name="Sarake1018"/>
    <tableColumn id="1019" xr3:uid="{D43D986C-B193-428C-A79F-CC562CBB107B}" name="Sarake1019"/>
    <tableColumn id="1020" xr3:uid="{31256ECF-B04D-424E-8C60-7EE0310A73CD}" name="Sarake1020"/>
    <tableColumn id="1021" xr3:uid="{E1D78451-CEB5-4B8F-A4B7-D3FA274427B3}" name="Sarake1021"/>
    <tableColumn id="1022" xr3:uid="{CAFCA66A-9DC2-4D2B-AF62-30C29C423249}" name="Sarake1022"/>
    <tableColumn id="1023" xr3:uid="{59D44933-53ED-4F93-86E5-7762DEE58B1A}" name="Sarake1023"/>
    <tableColumn id="1024" xr3:uid="{05EC8F9C-BEA9-47D9-8A5F-B4A471953D6F}" name="Sarake1024"/>
    <tableColumn id="1025" xr3:uid="{5BE5069D-04FF-4F9E-9016-1A746D9E88BE}" name="Sarake1025"/>
    <tableColumn id="1026" xr3:uid="{543B99E2-A034-4907-8F01-CCE2E5F63555}" name="Sarake1026"/>
    <tableColumn id="1027" xr3:uid="{70D37591-826A-4DB4-B9A3-908C7E1AE2ED}" name="Sarake1027"/>
    <tableColumn id="1028" xr3:uid="{31993E5E-D33C-4AF0-BADB-11B81AE2F4C0}" name="Sarake1028"/>
    <tableColumn id="1029" xr3:uid="{16918D5F-0DCC-48EB-8D60-39E9918D1706}" name="Sarake1029"/>
    <tableColumn id="1030" xr3:uid="{22E968A7-9DC6-42E7-A8E5-2094ECAE8F5C}" name="Sarake1030"/>
    <tableColumn id="1031" xr3:uid="{05552EE3-D327-4ACD-BD5D-E43905CF9400}" name="Sarake1031"/>
    <tableColumn id="1032" xr3:uid="{C7B3D12F-1770-4423-8CBA-2C3F47815751}" name="Sarake1032"/>
    <tableColumn id="1033" xr3:uid="{15AC7E87-A58F-4951-A7DC-640C7AD81335}" name="Sarake1033"/>
    <tableColumn id="1034" xr3:uid="{EE1CA4DF-A7BF-420B-9D07-628AF5C62592}" name="Sarake1034"/>
    <tableColumn id="1035" xr3:uid="{E5FA50D5-9642-460D-A4E4-67D1478018B2}" name="Sarake1035"/>
    <tableColumn id="1036" xr3:uid="{9041E5A6-1C6E-4F94-B904-9FC4AE820AB0}" name="Sarake1036"/>
    <tableColumn id="1037" xr3:uid="{B6E00EE7-A922-47C7-BB96-C5E3FA835B15}" name="Sarake1037"/>
    <tableColumn id="1038" xr3:uid="{BCF0A6AF-1A4F-4981-A29B-7318B5B16FD9}" name="Sarake1038"/>
    <tableColumn id="1039" xr3:uid="{4CBB83CA-99CE-42AB-9B02-1742160696FF}" name="Sarake1039"/>
    <tableColumn id="1040" xr3:uid="{F708590D-B42E-438A-B035-1640CAF7F010}" name="Sarake1040"/>
    <tableColumn id="1041" xr3:uid="{6AE92BE4-9957-491C-BB7B-940A5F627E30}" name="Sarake1041"/>
    <tableColumn id="1042" xr3:uid="{D39C3646-FA17-4A62-ADA0-347742C2C0B5}" name="Sarake1042"/>
    <tableColumn id="1043" xr3:uid="{BFE20C1E-C795-4A4A-880C-B7186157FCD1}" name="Sarake1043"/>
    <tableColumn id="1044" xr3:uid="{4071D002-B4E1-4D6D-9A97-AD79124BCF6B}" name="Sarake1044"/>
    <tableColumn id="1045" xr3:uid="{44495FDB-109D-4EB6-9DAE-FB310910D0DB}" name="Sarake1045"/>
    <tableColumn id="1046" xr3:uid="{46536D85-A138-4F4A-8224-0D4F51B865B1}" name="Sarake1046"/>
    <tableColumn id="1047" xr3:uid="{AF2C7C11-CD19-4661-B62B-C3D7CA094C99}" name="Sarake1047"/>
    <tableColumn id="1048" xr3:uid="{19AD503C-7144-4497-93ED-07E8A315F059}" name="Sarake1048"/>
    <tableColumn id="1049" xr3:uid="{AFA8D2B8-203B-455B-810C-E44504EE0387}" name="Sarake1049"/>
    <tableColumn id="1050" xr3:uid="{9ED74FB2-7F71-4CCA-906C-239BEC9FFBB6}" name="Sarake1050"/>
    <tableColumn id="1051" xr3:uid="{84439041-6B15-4E94-A8A4-69AA047C310E}" name="Sarake1051"/>
    <tableColumn id="1052" xr3:uid="{6833734F-0E94-41C6-A269-D3DDF3D4889E}" name="Sarake1052"/>
    <tableColumn id="1053" xr3:uid="{2EA5744F-C20F-440E-B0B7-96B6C8DB95B9}" name="Sarake1053"/>
    <tableColumn id="1054" xr3:uid="{ED20AB0E-0954-4948-BC4A-01B567D56A96}" name="Sarake1054"/>
    <tableColumn id="1055" xr3:uid="{2C8BB525-6842-4CE1-A3F0-7394EAB13385}" name="Sarake1055"/>
    <tableColumn id="1056" xr3:uid="{10DCCC36-9706-4986-BF26-CE6CF9863CD0}" name="Sarake1056"/>
    <tableColumn id="1057" xr3:uid="{4F6B3A49-E74A-4C08-8F60-F8A2376C2D3E}" name="Sarake1057"/>
    <tableColumn id="1058" xr3:uid="{E12619D4-8004-4628-8773-AF4CD1EF48E8}" name="Sarake1058"/>
    <tableColumn id="1059" xr3:uid="{B09F7D7E-7498-4296-BA0D-ECDED2E1695C}" name="Sarake1059"/>
    <tableColumn id="1060" xr3:uid="{F8DEE78F-6718-410E-8AE3-26F839DD2497}" name="Sarake1060"/>
    <tableColumn id="1061" xr3:uid="{F34420E4-4A96-4BAA-A752-95AD70FBF905}" name="Sarake1061"/>
    <tableColumn id="1062" xr3:uid="{D4758716-2E6B-49F1-B3C8-8C639BD6F69D}" name="Sarake1062"/>
    <tableColumn id="1063" xr3:uid="{1E66CC4C-1FCF-4419-848C-2FEBFAB495EC}" name="Sarake1063"/>
    <tableColumn id="1064" xr3:uid="{D3432E7A-47BE-43E3-9F8F-8E2BEDE839B3}" name="Sarake1064"/>
    <tableColumn id="1065" xr3:uid="{A0F81046-9C9C-45AE-A29A-027B2287FA64}" name="Sarake1065"/>
    <tableColumn id="1066" xr3:uid="{0FD42FBB-1326-49E1-9028-350A94F7C075}" name="Sarake1066"/>
    <tableColumn id="1067" xr3:uid="{B5C0D760-75C2-4241-95AA-C3502CE93D73}" name="Sarake1067"/>
    <tableColumn id="1068" xr3:uid="{DD1DACD6-0199-4331-8EB2-3A532651026C}" name="Sarake1068"/>
    <tableColumn id="1069" xr3:uid="{48E9991E-D293-479E-BE82-8FBF0A7647E3}" name="Sarake1069"/>
    <tableColumn id="1070" xr3:uid="{17110FC0-E81C-4164-8FDA-4288CE7C627D}" name="Sarake1070"/>
    <tableColumn id="1071" xr3:uid="{A0E51627-C942-46F7-937C-D5D9001310DC}" name="Sarake1071"/>
    <tableColumn id="1072" xr3:uid="{CD345215-7327-454C-B6CD-6034CC018073}" name="Sarake1072"/>
    <tableColumn id="1073" xr3:uid="{8706D20A-32B2-49D0-A42D-F7ABC38F6C6D}" name="Sarake1073"/>
    <tableColumn id="1074" xr3:uid="{17C5139D-66B3-4C9C-8820-B51FA2EBC2C3}" name="Sarake1074"/>
    <tableColumn id="1075" xr3:uid="{9BD668B1-DA9E-4724-AE67-66E25C0861FE}" name="Sarake1075"/>
    <tableColumn id="1076" xr3:uid="{AE6F20A5-F5BB-4C18-BB09-5AE748FBA28D}" name="Sarake1076"/>
    <tableColumn id="1077" xr3:uid="{E6919D5B-0A24-4ADA-AFFD-4604CF111B11}" name="Sarake1077"/>
    <tableColumn id="1078" xr3:uid="{57A5F4A1-E5F5-4983-9977-BEAF13D9B62B}" name="Sarake1078"/>
    <tableColumn id="1079" xr3:uid="{7FBF3C9F-6FCE-403E-8D1A-4EE4C899A8DE}" name="Sarake1079"/>
    <tableColumn id="1080" xr3:uid="{E297B85E-464F-496E-BD80-0C30B8482189}" name="Sarake1080"/>
    <tableColumn id="1081" xr3:uid="{CF4DBAFF-CA22-4F0D-B8EE-2A9CA912F77E}" name="Sarake1081"/>
    <tableColumn id="1082" xr3:uid="{935381F5-72CF-4B4E-A11C-840D7002AB1A}" name="Sarake1082"/>
    <tableColumn id="1083" xr3:uid="{87B2A95F-B825-4C3B-A210-375F34C7BFBB}" name="Sarake1083"/>
    <tableColumn id="1084" xr3:uid="{618F913A-DCDB-41E5-8EB9-D6E556D493CE}" name="Sarake1084"/>
    <tableColumn id="1085" xr3:uid="{DCBCDBB4-5A3E-43CC-BD58-2FDD483B098C}" name="Sarake1085"/>
    <tableColumn id="1086" xr3:uid="{421CE570-095D-4FA6-936A-CB74A9E1BD60}" name="Sarake1086"/>
    <tableColumn id="1087" xr3:uid="{6729B811-41B4-46E5-8126-1E92A6DAF8D0}" name="Sarake1087"/>
    <tableColumn id="1088" xr3:uid="{229E58FF-EA16-421C-9DD5-8DD95C203B06}" name="Sarake1088"/>
    <tableColumn id="1089" xr3:uid="{422AF3AA-1428-45F8-BCE8-A0555BE59BD4}" name="Sarake1089"/>
    <tableColumn id="1090" xr3:uid="{52CE2964-2435-424A-9D17-2CBAD101034A}" name="Sarake1090"/>
    <tableColumn id="1091" xr3:uid="{8F5F1DFC-64F4-4320-968E-2EB3B20CD0CE}" name="Sarake1091"/>
    <tableColumn id="1092" xr3:uid="{3317E4DF-2CA0-4244-B5F9-49A8599B76CB}" name="Sarake1092"/>
    <tableColumn id="1093" xr3:uid="{5D89BA05-E237-4F27-94BB-26A2454AEE9B}" name="Sarake1093"/>
    <tableColumn id="1094" xr3:uid="{453472BC-E7C0-4694-B829-1F007B5E9C26}" name="Sarake1094"/>
    <tableColumn id="1095" xr3:uid="{2A178C15-4D67-477C-A9FB-F4CC48833142}" name="Sarake1095"/>
    <tableColumn id="1096" xr3:uid="{D4533EDE-3199-470E-A163-74F7F7FE3BEB}" name="Sarake1096"/>
    <tableColumn id="1097" xr3:uid="{C12E7705-56C3-4AC7-B073-BA9DADFDB59B}" name="Sarake1097"/>
    <tableColumn id="1098" xr3:uid="{BB763393-80D0-45A5-B04B-38178D80BB71}" name="Sarake1098"/>
    <tableColumn id="1099" xr3:uid="{746D167F-C73D-4379-89AF-9150170AC2EC}" name="Sarake1099"/>
    <tableColumn id="1100" xr3:uid="{F46C9310-D2F1-42F2-916D-29EC0D5EC6D5}" name="Sarake1100"/>
    <tableColumn id="1101" xr3:uid="{9B68AA05-1661-4C19-82EF-5EB93AE5EC1E}" name="Sarake1101"/>
    <tableColumn id="1102" xr3:uid="{7E563552-B97E-4313-86F0-F9DD3D023BE8}" name="Sarake1102"/>
    <tableColumn id="1103" xr3:uid="{4B00A676-3B0E-4045-A1AA-3165C789421A}" name="Sarake1103"/>
    <tableColumn id="1104" xr3:uid="{C67466A0-C7BA-4D4F-896D-0ABB5C555B9B}" name="Sarake1104"/>
    <tableColumn id="1105" xr3:uid="{0E9AC76B-9E57-44EC-B9E4-2E80CC5B97A6}" name="Sarake1105"/>
    <tableColumn id="1106" xr3:uid="{62B4AA0F-4EE1-4B93-900E-7F57B6006275}" name="Sarake1106"/>
    <tableColumn id="1107" xr3:uid="{0619FA69-374E-4B5D-9EB7-22F428EEDC15}" name="Sarake1107"/>
    <tableColumn id="1108" xr3:uid="{8155B1B2-E72D-4A9F-88F6-99C5BCEDC798}" name="Sarake1108"/>
    <tableColumn id="1109" xr3:uid="{E4A2F7D7-4820-48BA-AFF6-5BDDBD745F4E}" name="Sarake1109"/>
    <tableColumn id="1110" xr3:uid="{F068FFE1-31E5-4B18-A9EE-FB3510C2D8F4}" name="Sarake1110"/>
    <tableColumn id="1111" xr3:uid="{3ACF2EDD-318E-4871-AC6F-B30F3C6319D7}" name="Sarake1111"/>
    <tableColumn id="1112" xr3:uid="{D1C4A477-0F89-4475-BB14-DCE41326D53E}" name="Sarake1112"/>
    <tableColumn id="1113" xr3:uid="{36B206FE-7BC2-435B-99BD-B6677F5E9972}" name="Sarake1113"/>
    <tableColumn id="1114" xr3:uid="{65474DA0-5EAD-409D-90FF-04AE7AE3E96F}" name="Sarake1114"/>
    <tableColumn id="1115" xr3:uid="{0C1782AF-636C-4D97-9B8E-406046F9B00B}" name="Sarake1115"/>
    <tableColumn id="1116" xr3:uid="{E2377336-4C5D-49CB-94D8-464AB96DB13D}" name="Sarake1116"/>
    <tableColumn id="1117" xr3:uid="{8AAE76C3-8CC9-439D-8ACF-A83A85F3D5DB}" name="Sarake1117"/>
    <tableColumn id="1118" xr3:uid="{EB300E89-B21F-47D6-8A94-2E7C29CFDEB4}" name="Sarake1118"/>
    <tableColumn id="1119" xr3:uid="{6A720983-BCD7-48B2-9C56-DD5D7DE3F2A4}" name="Sarake1119"/>
    <tableColumn id="1120" xr3:uid="{8B101230-EEDA-4633-9D59-5FE2E128178F}" name="Sarake1120"/>
    <tableColumn id="1121" xr3:uid="{2D4E2833-45A1-4ECA-AB02-45B7267BD7B5}" name="Sarake1121"/>
    <tableColumn id="1122" xr3:uid="{65FCB6A2-13D9-43F2-97C9-D4F398DFADC3}" name="Sarake1122"/>
    <tableColumn id="1123" xr3:uid="{3FC3173D-DB68-4BCF-B13D-E220027BBB0B}" name="Sarake1123"/>
    <tableColumn id="1124" xr3:uid="{3DB34116-C3B6-4838-BCDD-792BB3B60777}" name="Sarake1124"/>
    <tableColumn id="1125" xr3:uid="{B3BB923D-272C-40A9-AFAC-52E470A4B216}" name="Sarake1125"/>
    <tableColumn id="1126" xr3:uid="{674A8A81-895C-4794-B6F1-D46627A517C4}" name="Sarake1126"/>
    <tableColumn id="1127" xr3:uid="{0DAE311D-8963-4A9F-8AA8-F266D841D948}" name="Sarake1127"/>
    <tableColumn id="1128" xr3:uid="{EED36BED-7B93-445A-BC33-D2BAF76B60E3}" name="Sarake1128"/>
    <tableColumn id="1129" xr3:uid="{49142DF6-78AD-4287-939A-C6B5C0EEBF48}" name="Sarake1129"/>
    <tableColumn id="1130" xr3:uid="{47A21B9F-3801-4882-8599-46F9783C085F}" name="Sarake1130"/>
    <tableColumn id="1131" xr3:uid="{48771346-3760-45CD-A19B-210336DC4C05}" name="Sarake1131"/>
    <tableColumn id="1132" xr3:uid="{0E9E9F36-3B03-47C7-90A5-6EE1D573FD69}" name="Sarake1132"/>
    <tableColumn id="1133" xr3:uid="{02F88E68-3D14-40FA-8867-C05630018A99}" name="Sarake1133"/>
    <tableColumn id="1134" xr3:uid="{53FF0078-A380-4A1D-B20E-FD3CAC1F15F8}" name="Sarake1134"/>
    <tableColumn id="1135" xr3:uid="{FD1AF5A5-8A9C-470D-B3A7-81549A8C5F63}" name="Sarake1135"/>
    <tableColumn id="1136" xr3:uid="{DE858B42-C6F5-4D26-9494-7D091CAFB0ED}" name="Sarake1136"/>
    <tableColumn id="1137" xr3:uid="{A8613190-4E14-4FC8-A93D-BC9F192664B4}" name="Sarake1137"/>
    <tableColumn id="1138" xr3:uid="{A0B74FE4-7CF6-44F8-BACA-51D2CDFBBC18}" name="Sarake1138"/>
    <tableColumn id="1139" xr3:uid="{8E9AE062-7D10-4067-82B1-E0631137359A}" name="Sarake1139"/>
    <tableColumn id="1140" xr3:uid="{4C090F35-4C96-446A-B04E-31C1F73F6E27}" name="Sarake1140"/>
    <tableColumn id="1141" xr3:uid="{27A90DE6-A5AD-406C-BB26-448C442DEE69}" name="Sarake1141"/>
    <tableColumn id="1142" xr3:uid="{9132B4E7-84AE-4283-BD8D-9DD0F45EAB6D}" name="Sarake1142"/>
    <tableColumn id="1143" xr3:uid="{E4C759B5-CB34-4608-9961-6DD3ECE40F8E}" name="Sarake1143"/>
    <tableColumn id="1144" xr3:uid="{FCB5C6A2-316F-4A2C-8F5D-156EACA340E3}" name="Sarake1144"/>
    <tableColumn id="1145" xr3:uid="{DCF771B6-5FDE-4CD3-A12C-B8792F4E0E8B}" name="Sarake1145"/>
    <tableColumn id="1146" xr3:uid="{A0DC070A-6C30-447F-8130-D91C45FBB0BD}" name="Sarake1146"/>
    <tableColumn id="1147" xr3:uid="{E8E8CB6F-A759-493D-824F-353C974B3E06}" name="Sarake1147"/>
    <tableColumn id="1148" xr3:uid="{96B4462D-2211-43A1-AFF5-6C158A58AD54}" name="Sarake1148"/>
    <tableColumn id="1149" xr3:uid="{C1A952EB-82D6-40C1-A10F-EDE9B083CA51}" name="Sarake1149"/>
    <tableColumn id="1150" xr3:uid="{0ECDB72A-F522-4476-B5D4-289BBA050C62}" name="Sarake1150"/>
    <tableColumn id="1151" xr3:uid="{E341F34A-C1B5-4989-8C69-0F30C7182661}" name="Sarake1151"/>
    <tableColumn id="1152" xr3:uid="{D9C48BB3-B8CE-47F3-922A-DB1230DC5284}" name="Sarake1152"/>
    <tableColumn id="1153" xr3:uid="{3F36E2CC-B0CF-4609-B501-6FADD3D6543B}" name="Sarake1153"/>
    <tableColumn id="1154" xr3:uid="{8A9794AA-E859-4CC3-8B4C-BFAB7D86F526}" name="Sarake1154"/>
    <tableColumn id="1155" xr3:uid="{560ECA58-227B-46EF-A2B7-CF268E72FE21}" name="Sarake1155"/>
    <tableColumn id="1156" xr3:uid="{D9BDAF2F-EC9A-4C22-8C52-8BE5E142748B}" name="Sarake1156"/>
    <tableColumn id="1157" xr3:uid="{8DA05939-2696-4870-B1EC-D71B7F35E289}" name="Sarake1157"/>
    <tableColumn id="1158" xr3:uid="{74B12CB3-051E-42BA-869E-C062DD76D069}" name="Sarake1158"/>
    <tableColumn id="1159" xr3:uid="{CA3322EB-F2CC-48F3-BCE4-DDC245052044}" name="Sarake1159"/>
    <tableColumn id="1160" xr3:uid="{5E9CBB0B-533C-41FB-B869-65380DAF9123}" name="Sarake1160"/>
    <tableColumn id="1161" xr3:uid="{AF5EA853-9784-4953-A966-3059519652A1}" name="Sarake1161"/>
    <tableColumn id="1162" xr3:uid="{BDBA9D58-C2D9-4160-BC1A-DE8711F8C494}" name="Sarake1162"/>
    <tableColumn id="1163" xr3:uid="{16DBA6C6-D922-45C2-9FE2-4A1A893BC433}" name="Sarake1163"/>
    <tableColumn id="1164" xr3:uid="{5EC22B5E-EE41-403A-8C77-9CDAC723D3DE}" name="Sarake1164"/>
    <tableColumn id="1165" xr3:uid="{100578F8-1B22-475B-BE31-90624AA2A4D2}" name="Sarake1165"/>
    <tableColumn id="1166" xr3:uid="{7D8FC5B3-1DCA-4B32-ABBE-F15A64A7E939}" name="Sarake1166"/>
    <tableColumn id="1167" xr3:uid="{C8D0E50A-EA0D-4B64-A046-4A508BA69A12}" name="Sarake1167"/>
    <tableColumn id="1168" xr3:uid="{F109346A-371C-433E-91EB-30498B127CD0}" name="Sarake1168"/>
    <tableColumn id="1169" xr3:uid="{5730A93C-C33E-46B8-ACD8-A4242603891D}" name="Sarake1169"/>
    <tableColumn id="1170" xr3:uid="{27B9758C-1644-46D6-A793-F7A7012057D8}" name="Sarake1170"/>
    <tableColumn id="1171" xr3:uid="{56FF0AEB-DA0B-42AE-B006-1CA8713C2AD1}" name="Sarake1171"/>
    <tableColumn id="1172" xr3:uid="{F50DD67B-3738-4B58-8D5B-A826888E6162}" name="Sarake1172"/>
    <tableColumn id="1173" xr3:uid="{63214C40-95E4-47F7-92AA-A3D00147FABA}" name="Sarake1173"/>
    <tableColumn id="1174" xr3:uid="{3D31E4B1-6BB8-4AE8-A1C5-26DE85059608}" name="Sarake1174"/>
    <tableColumn id="1175" xr3:uid="{6B3A660B-6C24-4FFC-9555-8406C0D00AC3}" name="Sarake1175"/>
    <tableColumn id="1176" xr3:uid="{C0AF28C4-1A4D-4430-94BB-7D1C2402A3AB}" name="Sarake1176"/>
    <tableColumn id="1177" xr3:uid="{B32E9AF0-957B-46ED-840D-1F8105A95FF9}" name="Sarake1177"/>
    <tableColumn id="1178" xr3:uid="{98D68B54-08C8-4B9E-A72E-024D3F4DFBF4}" name="Sarake1178"/>
    <tableColumn id="1179" xr3:uid="{6342095B-5584-4AF2-AB30-83910B9A57B1}" name="Sarake1179"/>
    <tableColumn id="1180" xr3:uid="{CA9B39C1-85B3-4640-B7E5-517C812A2167}" name="Sarake1180"/>
    <tableColumn id="1181" xr3:uid="{07C7091A-C876-462D-A3FD-EDBA4F916980}" name="Sarake1181"/>
    <tableColumn id="1182" xr3:uid="{170791E3-EE7A-48A3-AC64-6AF20CFC361B}" name="Sarake1182"/>
    <tableColumn id="1183" xr3:uid="{36431FA7-5D1C-4740-BEB3-95B1467DC91A}" name="Sarake1183"/>
    <tableColumn id="1184" xr3:uid="{729C8FDE-FF03-4152-9A0F-C2462DCBE654}" name="Sarake1184"/>
    <tableColumn id="1185" xr3:uid="{A997202C-8E47-41A5-8408-6B6DA3B79F5B}" name="Sarake1185"/>
    <tableColumn id="1186" xr3:uid="{1475CB22-F7AF-4340-8835-58CBA8905622}" name="Sarake1186"/>
    <tableColumn id="1187" xr3:uid="{255F6B24-292D-4486-B5ED-BAE6F8D05D17}" name="Sarake1187"/>
    <tableColumn id="1188" xr3:uid="{C1E9874E-003A-4C77-9CC5-0174EB16C775}" name="Sarake1188"/>
    <tableColumn id="1189" xr3:uid="{B851BC86-38F1-4BA8-8F17-62848845BF14}" name="Sarake1189"/>
    <tableColumn id="1190" xr3:uid="{FCA56505-48AD-4DD2-A9B3-4AE7514289E1}" name="Sarake1190"/>
    <tableColumn id="1191" xr3:uid="{6A27C533-A6D0-4EC7-BC5A-A0E7245CFA93}" name="Sarake1191"/>
    <tableColumn id="1192" xr3:uid="{1FBC023D-C44F-4C11-8B06-6CD43A6CC6E6}" name="Sarake1192"/>
    <tableColumn id="1193" xr3:uid="{A6B62CB2-A386-4EA1-9378-ED2B4408FFC6}" name="Sarake1193"/>
    <tableColumn id="1194" xr3:uid="{62C189C5-E13E-4A0C-B9D3-D6447D78AF1A}" name="Sarake1194"/>
    <tableColumn id="1195" xr3:uid="{148B4BC5-3D37-4A9E-A0AE-27C679DE637A}" name="Sarake1195"/>
    <tableColumn id="1196" xr3:uid="{0D2D4C6D-F984-4B7E-B92F-DF186FACE03C}" name="Sarake1196"/>
    <tableColumn id="1197" xr3:uid="{1A09A744-A788-4719-8165-67F7C6EB28DA}" name="Sarake1197"/>
    <tableColumn id="1198" xr3:uid="{DA2BCD8F-7265-429B-816D-120BBD4003DE}" name="Sarake1198"/>
    <tableColumn id="1199" xr3:uid="{8A1EE636-23D0-4E3E-B7E4-C9306A4CE4ED}" name="Sarake1199"/>
    <tableColumn id="1200" xr3:uid="{91289151-0077-4172-8545-BB15693D446F}" name="Sarake1200"/>
    <tableColumn id="1201" xr3:uid="{352E96EF-5760-4130-94B2-43B4A01228AE}" name="Sarake1201"/>
    <tableColumn id="1202" xr3:uid="{DE5FDCD5-784E-452B-9C95-6B3394A4BCCD}" name="Sarake1202"/>
    <tableColumn id="1203" xr3:uid="{5CB4D391-59A9-4876-974F-71CD978C2AA4}" name="Sarake1203"/>
    <tableColumn id="1204" xr3:uid="{BCB0C85A-5DC9-4C09-8687-F9ED0CC2B1B6}" name="Sarake1204"/>
    <tableColumn id="1205" xr3:uid="{CB3A162D-6F35-440E-B347-6A29B32DFEC7}" name="Sarake1205"/>
    <tableColumn id="1206" xr3:uid="{DCBDF9F6-9DB6-49E8-96EE-D9E8AF471434}" name="Sarake1206"/>
    <tableColumn id="1207" xr3:uid="{40EF19E0-C0D0-4A4F-A510-A7DF5284E244}" name="Sarake1207"/>
    <tableColumn id="1208" xr3:uid="{D6E5B152-11A9-4C3C-8569-FBF8AFACFFD6}" name="Sarake1208"/>
    <tableColumn id="1209" xr3:uid="{54BEC297-DF16-4C76-893F-14ABDEA4646A}" name="Sarake1209"/>
    <tableColumn id="1210" xr3:uid="{2B4AE7B8-C00B-4F58-82CC-044F580456BE}" name="Sarake1210"/>
    <tableColumn id="1211" xr3:uid="{FF263170-25B2-4F54-BF36-8C776D50642D}" name="Sarake1211"/>
    <tableColumn id="1212" xr3:uid="{EB17B548-69B5-44AE-951C-76C622C55D10}" name="Sarake1212"/>
    <tableColumn id="1213" xr3:uid="{84E23AF5-06DA-4B05-9498-8799DC32A696}" name="Sarake1213"/>
    <tableColumn id="1214" xr3:uid="{49E009DE-6799-432C-88A1-13AA5215F144}" name="Sarake1214"/>
    <tableColumn id="1215" xr3:uid="{A3AB559A-99D2-4FB4-B6CF-DECA191261F2}" name="Sarake1215"/>
    <tableColumn id="1216" xr3:uid="{CF04EB88-7C5E-489C-B41E-DCDCD5576195}" name="Sarake1216"/>
    <tableColumn id="1217" xr3:uid="{ADF4E15F-623F-437D-AEF7-C065C7C63213}" name="Sarake1217"/>
    <tableColumn id="1218" xr3:uid="{3F2F60F4-CE4D-4C3E-B2CB-86BBEFC1802D}" name="Sarake1218"/>
    <tableColumn id="1219" xr3:uid="{1109CF9F-2811-45C1-8D2A-6A769D517E9C}" name="Sarake1219"/>
    <tableColumn id="1220" xr3:uid="{3ADED86E-E693-47BF-90D6-503754CB319D}" name="Sarake1220"/>
    <tableColumn id="1221" xr3:uid="{2995DAB0-5208-4AC9-B5B1-9F5D08B97A54}" name="Sarake1221"/>
    <tableColumn id="1222" xr3:uid="{9A7412CC-7FF9-481D-88DB-54B3D506FF19}" name="Sarake1222"/>
    <tableColumn id="1223" xr3:uid="{E404032C-B2B6-488B-AA8E-88A670BEFF40}" name="Sarake1223"/>
    <tableColumn id="1224" xr3:uid="{989F4854-6A77-4A50-8A81-5454E9DD5AF0}" name="Sarake1224"/>
    <tableColumn id="1225" xr3:uid="{3CA44913-FCBF-4FBE-BEFA-F95A6BF105E6}" name="Sarake1225"/>
    <tableColumn id="1226" xr3:uid="{239939F9-3E60-41D3-A77E-05838269546D}" name="Sarake1226"/>
    <tableColumn id="1227" xr3:uid="{F96F8085-B72B-4139-9E5A-4E0908892202}" name="Sarake1227"/>
    <tableColumn id="1228" xr3:uid="{C9E1D55C-0EE1-47D9-A70A-70847ED39F96}" name="Sarake1228"/>
    <tableColumn id="1229" xr3:uid="{B45E63E1-2257-4049-9AB6-36F4E745F337}" name="Sarake1229"/>
    <tableColumn id="1230" xr3:uid="{85004826-DCD2-4046-AB99-C8B325C66284}" name="Sarake1230"/>
    <tableColumn id="1231" xr3:uid="{F19C93B0-F29B-4E70-9D31-63D518587866}" name="Sarake1231"/>
    <tableColumn id="1232" xr3:uid="{DC156A44-0D65-4CE2-923E-EE0DDA7B23A8}" name="Sarake1232"/>
    <tableColumn id="1233" xr3:uid="{E611BCCA-E82E-4071-A035-682877ED5194}" name="Sarake1233"/>
    <tableColumn id="1234" xr3:uid="{385313E9-7C07-496C-B4DC-46001F62DCA3}" name="Sarake1234"/>
    <tableColumn id="1235" xr3:uid="{B3C849E4-D7FF-401F-AB3D-B4C3AA81D3B4}" name="Sarake1235"/>
    <tableColumn id="1236" xr3:uid="{B850032A-2E96-4860-9569-BDEC90563676}" name="Sarake1236"/>
    <tableColumn id="1237" xr3:uid="{479A32AC-DBA3-4BEB-B64E-D2A10978C47E}" name="Sarake1237"/>
    <tableColumn id="1238" xr3:uid="{8824FF70-0483-41CB-B993-2ACC726594CE}" name="Sarake1238"/>
    <tableColumn id="1239" xr3:uid="{962C87F1-1BBD-471F-AA72-C4D22E3A24AF}" name="Sarake1239"/>
    <tableColumn id="1240" xr3:uid="{E763CB36-ABFF-48B6-86E6-BAB7B01CB4F1}" name="Sarake1240"/>
    <tableColumn id="1241" xr3:uid="{89308C2C-AD79-497D-A62E-E51A4CB1E849}" name="Sarake1241"/>
    <tableColumn id="1242" xr3:uid="{632B1444-01F1-4622-9A7D-7A6918E0D26E}" name="Sarake1242"/>
    <tableColumn id="1243" xr3:uid="{6D94736F-303A-4A2A-B0E4-C429C42546FE}" name="Sarake1243"/>
    <tableColumn id="1244" xr3:uid="{62792F5E-44E8-46FC-B315-D22CA7E5A833}" name="Sarake1244"/>
    <tableColumn id="1245" xr3:uid="{77AB56C3-EC85-4B95-B201-2F008FB5AAC1}" name="Sarake1245"/>
    <tableColumn id="1246" xr3:uid="{CE1168A6-8CC8-4E24-A95A-B409D254864C}" name="Sarake1246"/>
    <tableColumn id="1247" xr3:uid="{86D54ADC-255A-416D-9D8F-39F67966F261}" name="Sarake1247"/>
    <tableColumn id="1248" xr3:uid="{319FE408-80B5-4D34-AE27-75601B4ABD85}" name="Sarake1248"/>
    <tableColumn id="1249" xr3:uid="{EEE2960D-81F2-4A14-9F32-58C134D81ECB}" name="Sarake1249"/>
    <tableColumn id="1250" xr3:uid="{03945496-5B1A-4515-8344-A90A013B5C96}" name="Sarake1250"/>
    <tableColumn id="1251" xr3:uid="{984773A1-9D29-4988-B112-98E9A6D71FEF}" name="Sarake1251"/>
    <tableColumn id="1252" xr3:uid="{D86405C8-EB47-4B4F-8E77-EA3E066A2C7A}" name="Sarake1252"/>
    <tableColumn id="1253" xr3:uid="{8C05CAA5-E3F7-4931-B59F-170BB1ECC119}" name="Sarake1253"/>
    <tableColumn id="1254" xr3:uid="{B353459F-7942-4CF4-9A42-820B2A44CB95}" name="Sarake1254"/>
    <tableColumn id="1255" xr3:uid="{2BA4C756-CB45-4E48-A73B-43EFBF787810}" name="Sarake1255"/>
    <tableColumn id="1256" xr3:uid="{A3640A37-D2CE-49D1-8817-82846CD3CBEF}" name="Sarake1256"/>
    <tableColumn id="1257" xr3:uid="{C4551AF0-64AF-4A5D-A850-C335A83D35E6}" name="Sarake1257"/>
    <tableColumn id="1258" xr3:uid="{E4C8BECB-620F-447C-8E2F-764327E9DC20}" name="Sarake1258"/>
    <tableColumn id="1259" xr3:uid="{FA5F3A9A-C6AB-4595-ABA5-85919DF1BE8F}" name="Sarake1259"/>
    <tableColumn id="1260" xr3:uid="{4C85C571-3428-4E6D-BBD5-AE3FF71CBADA}" name="Sarake1260"/>
    <tableColumn id="1261" xr3:uid="{2FC89050-93A4-401A-B6AD-F63EDD11E45C}" name="Sarake1261"/>
    <tableColumn id="1262" xr3:uid="{DB0AB3AE-A680-4AF2-B0F8-A51EBC787B51}" name="Sarake1262"/>
    <tableColumn id="1263" xr3:uid="{EE4B5A0D-6EFB-49F3-B435-EF2F51C970F7}" name="Sarake1263"/>
    <tableColumn id="1264" xr3:uid="{8202983B-66A8-448A-BE02-58F11EA46A35}" name="Sarake1264"/>
    <tableColumn id="1265" xr3:uid="{20FB57B4-DAE8-4D56-9060-F6301B29B230}" name="Sarake1265"/>
    <tableColumn id="1266" xr3:uid="{A63EF1C7-1390-45D5-BB79-1184915DBC94}" name="Sarake1266"/>
    <tableColumn id="1267" xr3:uid="{1C82FF0D-2422-441F-9C80-53EBC0C59F1D}" name="Sarake1267"/>
    <tableColumn id="1268" xr3:uid="{0F7AE774-97DD-4BBF-ACA2-63667307564F}" name="Sarake1268"/>
    <tableColumn id="1269" xr3:uid="{6F382524-8A10-497B-B388-A6B18AB66F21}" name="Sarake1269"/>
    <tableColumn id="1270" xr3:uid="{6EC310A9-282E-4FA6-A666-BF4BF6ADD67A}" name="Sarake1270"/>
    <tableColumn id="1271" xr3:uid="{9474B13F-EC3D-4FE9-8445-6562FB8008D8}" name="Sarake1271"/>
    <tableColumn id="1272" xr3:uid="{E7FCCF0D-00F0-447D-921D-5F840FD19139}" name="Sarake1272"/>
    <tableColumn id="1273" xr3:uid="{C9853141-B4D6-48D0-87A5-E3E11C22D0C7}" name="Sarake1273"/>
    <tableColumn id="1274" xr3:uid="{4863A873-A1CE-4353-A552-D5F10F9F74AC}" name="Sarake1274"/>
    <tableColumn id="1275" xr3:uid="{8B946D2D-59E8-4181-8FC2-8E74E87AEB67}" name="Sarake1275"/>
    <tableColumn id="1276" xr3:uid="{02B344E2-34DC-4713-8232-CA56583A88DB}" name="Sarake1276"/>
    <tableColumn id="1277" xr3:uid="{68A6E686-DFF1-4476-B1CD-5802B6AC2B00}" name="Sarake1277"/>
    <tableColumn id="1278" xr3:uid="{DC7ED370-61BA-42B7-A7A0-CFEE67F2B5B8}" name="Sarake1278"/>
    <tableColumn id="1279" xr3:uid="{AEEEF0D7-1D2C-4DB1-8BED-1BAD272762CC}" name="Sarake1279"/>
    <tableColumn id="1280" xr3:uid="{F3C53A1C-D8E1-4847-A034-D2CC6E35F6AA}" name="Sarake1280"/>
    <tableColumn id="1281" xr3:uid="{F0DAEEB5-92F9-4D95-B855-6C03703F2F86}" name="Sarake1281"/>
    <tableColumn id="1282" xr3:uid="{3606B072-5668-41C0-AB79-3C8F20F5AD07}" name="Sarake1282"/>
    <tableColumn id="1283" xr3:uid="{42873855-CF3F-4F97-A9A8-B10DB3413F12}" name="Sarake1283"/>
    <tableColumn id="1284" xr3:uid="{D9F12AF2-59F5-41A5-8B20-1814042C7D6C}" name="Sarake1284"/>
    <tableColumn id="1285" xr3:uid="{E79F313E-74E4-4B8D-AE7C-DE766E960ACD}" name="Sarake1285"/>
    <tableColumn id="1286" xr3:uid="{5F132437-B4A4-4239-A31E-E3721580A487}" name="Sarake1286"/>
    <tableColumn id="1287" xr3:uid="{422F1143-C2BE-49A3-AF65-B46CBEFF5637}" name="Sarake1287"/>
    <tableColumn id="1288" xr3:uid="{E7444012-B592-4FE2-8CE3-7C60CBDE1F3B}" name="Sarake1288"/>
    <tableColumn id="1289" xr3:uid="{9047332E-B9C8-4412-993D-9A1A334FB88B}" name="Sarake1289"/>
    <tableColumn id="1290" xr3:uid="{0B3F4057-EA9D-4E10-87F4-4CE438B66C2F}" name="Sarake1290"/>
    <tableColumn id="1291" xr3:uid="{D1063594-21DA-43A9-B289-749BD0465CC5}" name="Sarake1291"/>
    <tableColumn id="1292" xr3:uid="{EF3ED393-BA47-4C34-8C1B-55EE769FBBDD}" name="Sarake1292"/>
    <tableColumn id="1293" xr3:uid="{B4263C3D-60C2-4D9C-849D-009D2A8D840A}" name="Sarake1293"/>
    <tableColumn id="1294" xr3:uid="{DA3E534A-5B08-499D-BE94-756D1FD65D67}" name="Sarake1294"/>
    <tableColumn id="1295" xr3:uid="{CD79BD45-A758-4B40-9C11-78C3950CE58C}" name="Sarake1295"/>
    <tableColumn id="1296" xr3:uid="{904B55BC-6A7E-4D93-BFBB-320918F17047}" name="Sarake1296"/>
    <tableColumn id="1297" xr3:uid="{A6E8D595-DE1E-4047-B4A8-84C8A7DF47FD}" name="Sarake1297"/>
    <tableColumn id="1298" xr3:uid="{AD5B0449-22CA-4B45-8528-4977A62F87E2}" name="Sarake1298"/>
    <tableColumn id="1299" xr3:uid="{FB62CE28-99FF-4E1C-9442-751BCA97F756}" name="Sarake1299"/>
    <tableColumn id="1300" xr3:uid="{F1540F3F-F0C2-483A-A16A-CF1DB749BF44}" name="Sarake1300"/>
    <tableColumn id="1301" xr3:uid="{68F850AA-E0AD-442A-92FB-9EFBB7876F0A}" name="Sarake1301"/>
    <tableColumn id="1302" xr3:uid="{4276737F-5FEC-49DD-827C-898A9BB8D464}" name="Sarake1302"/>
    <tableColumn id="1303" xr3:uid="{2F93E8B3-D076-4C15-97EE-636680F636E2}" name="Sarake1303"/>
    <tableColumn id="1304" xr3:uid="{9BED7F8C-CF25-45B8-93B5-CCB43AF0C455}" name="Sarake1304"/>
    <tableColumn id="1305" xr3:uid="{C5641F61-5FBA-4920-A730-A8513C2E3579}" name="Sarake1305"/>
    <tableColumn id="1306" xr3:uid="{1C526EB5-68A4-4A77-83CD-0BFBCD10599C}" name="Sarake1306"/>
    <tableColumn id="1307" xr3:uid="{79544505-6696-450F-BAEB-DADF3DDBAB5E}" name="Sarake1307"/>
    <tableColumn id="1308" xr3:uid="{31966D69-A108-4FC1-A18E-8DA6F182ABB0}" name="Sarake1308"/>
    <tableColumn id="1309" xr3:uid="{D5506178-96A0-42F5-9A16-1B580CC321C7}" name="Sarake1309"/>
    <tableColumn id="1310" xr3:uid="{D9FB8BF4-55D4-4CE3-A0BF-310B51CA02D9}" name="Sarake1310"/>
    <tableColumn id="1311" xr3:uid="{AD2BB83C-62D9-4E05-BCF2-2B6DD3FE55ED}" name="Sarake1311"/>
    <tableColumn id="1312" xr3:uid="{4F6FBE7A-B76D-4E76-A4DA-4E5FE49C2DA9}" name="Sarake1312"/>
    <tableColumn id="1313" xr3:uid="{121C992A-BF99-4771-BE34-165815F3A716}" name="Sarake1313"/>
    <tableColumn id="1314" xr3:uid="{567577E1-AD07-485E-B9D5-BEC4B6963426}" name="Sarake1314"/>
    <tableColumn id="1315" xr3:uid="{93684F0E-65B1-437E-987E-28D8B13CCC94}" name="Sarake1315"/>
    <tableColumn id="1316" xr3:uid="{63FF8A8C-1B54-4D1A-A1E3-A9E987B34DF8}" name="Sarake1316"/>
    <tableColumn id="1317" xr3:uid="{F845ECD1-919F-46B6-81A3-695146A8A0C0}" name="Sarake1317"/>
    <tableColumn id="1318" xr3:uid="{8A18D0B4-2D24-4520-920E-DE5DDB69AB8E}" name="Sarake1318"/>
    <tableColumn id="1319" xr3:uid="{66C365C0-C08E-4A74-B0DB-5543C522B181}" name="Sarake1319"/>
    <tableColumn id="1320" xr3:uid="{594CC99D-7A6C-41A6-BE12-A8A4491C0DD6}" name="Sarake1320"/>
    <tableColumn id="1321" xr3:uid="{957AA2BD-CA53-4BF0-932B-193E8AA8D7D5}" name="Sarake1321"/>
    <tableColumn id="1322" xr3:uid="{A7D87FA8-7F6D-4FED-AA8E-849D412FB0B5}" name="Sarake1322"/>
    <tableColumn id="1323" xr3:uid="{6E3076FE-A6DA-4476-BAFF-649B19B574B1}" name="Sarake1323"/>
    <tableColumn id="1324" xr3:uid="{67E3B222-F9F4-4F05-90C8-DC221FD131D0}" name="Sarake1324"/>
    <tableColumn id="1325" xr3:uid="{50E3C68E-FE6A-49DA-8C59-E540BC773643}" name="Sarake1325"/>
    <tableColumn id="1326" xr3:uid="{F192E302-C4E3-4F8E-988E-7C85EB9FDCA7}" name="Sarake1326"/>
    <tableColumn id="1327" xr3:uid="{645126D8-C071-4EA6-AB01-0D3ACC196389}" name="Sarake1327"/>
    <tableColumn id="1328" xr3:uid="{0828E7CD-DE39-48FC-9428-6D6CC22F91B3}" name="Sarake1328"/>
    <tableColumn id="1329" xr3:uid="{59C3D20E-0A07-4332-A6EB-FBB101F7830C}" name="Sarake1329"/>
    <tableColumn id="1330" xr3:uid="{3860D7ED-4482-436A-8D24-6DA6D4AB36AB}" name="Sarake1330"/>
    <tableColumn id="1331" xr3:uid="{DD3A0CF8-430D-4171-93CD-C49880E534B9}" name="Sarake1331"/>
    <tableColumn id="1332" xr3:uid="{0B8302A1-51CF-40D7-9C64-719F1AB50CCF}" name="Sarake1332"/>
    <tableColumn id="1333" xr3:uid="{D29E8143-1907-4B0B-96D1-0AFA643AAEAB}" name="Sarake1333"/>
    <tableColumn id="1334" xr3:uid="{1F5F3758-B68B-4FDA-BB58-AC23E5AF71D0}" name="Sarake1334"/>
    <tableColumn id="1335" xr3:uid="{43ACC696-EAC0-4495-BB08-0A6CE71013E6}" name="Sarake1335"/>
    <tableColumn id="1336" xr3:uid="{59E8B65E-9096-44E4-AB22-90FCBE2E6F4F}" name="Sarake1336"/>
    <tableColumn id="1337" xr3:uid="{6272B03E-DEFB-498D-A470-8DC73BA510C7}" name="Sarake1337"/>
    <tableColumn id="1338" xr3:uid="{F4F536DF-7CDC-4A3E-9B62-34DBFDDD95E7}" name="Sarake1338"/>
    <tableColumn id="1339" xr3:uid="{3836B528-308F-4342-A6F3-55EA6A9F814F}" name="Sarake1339"/>
    <tableColumn id="1340" xr3:uid="{B9700955-505F-43BA-9B01-8814C5572EA2}" name="Sarake1340"/>
    <tableColumn id="1341" xr3:uid="{AC2A96B8-16FA-44B2-B47E-AC4065B3910F}" name="Sarake1341"/>
    <tableColumn id="1342" xr3:uid="{E60E7BE9-09FD-40AC-84A3-AA7F431E28C6}" name="Sarake1342"/>
    <tableColumn id="1343" xr3:uid="{4463F011-3596-4415-9825-7C31C7EFBAEE}" name="Sarake1343"/>
    <tableColumn id="1344" xr3:uid="{FB7CA49E-3299-4268-B991-0CC4EE126857}" name="Sarake1344"/>
    <tableColumn id="1345" xr3:uid="{1CF1F08C-342F-4E93-B3DD-C278B94D798F}" name="Sarake1345"/>
    <tableColumn id="1346" xr3:uid="{F27B0423-7C2D-4955-A9A2-BA5424BAABB4}" name="Sarake1346"/>
    <tableColumn id="1347" xr3:uid="{6386F351-6CA9-42E9-AE67-20ABB027D722}" name="Sarake1347"/>
    <tableColumn id="1348" xr3:uid="{66BCE10E-9E65-4170-AF71-97B718B09F08}" name="Sarake1348"/>
    <tableColumn id="1349" xr3:uid="{0030AA09-379A-4837-AB42-D4771DAE95F3}" name="Sarake1349"/>
    <tableColumn id="1350" xr3:uid="{E0014960-77EB-4DE0-A0BB-4319D6530294}" name="Sarake1350"/>
    <tableColumn id="1351" xr3:uid="{2BBA8E5D-CCAA-4F61-9211-FD80C3BB8DA6}" name="Sarake1351"/>
    <tableColumn id="1352" xr3:uid="{FCA0124E-6F7E-49F0-B251-F01B2CFF299E}" name="Sarake1352"/>
    <tableColumn id="1353" xr3:uid="{4DEED0DA-F740-40BC-8A61-F3166216377D}" name="Sarake1353"/>
    <tableColumn id="1354" xr3:uid="{AFEE3652-C418-4163-B1C9-4FF8C24D5C87}" name="Sarake1354"/>
    <tableColumn id="1355" xr3:uid="{A12D0FB2-195A-47C5-BA2E-BA6521BDA978}" name="Sarake1355"/>
    <tableColumn id="1356" xr3:uid="{9534B3F1-AFF9-4457-9D33-475397377910}" name="Sarake1356"/>
    <tableColumn id="1357" xr3:uid="{F25DF2A9-4513-4CA1-964B-0520A47EE827}" name="Sarake1357"/>
    <tableColumn id="1358" xr3:uid="{B37DB3F2-B7D6-4C92-B8E8-42E5C693BB93}" name="Sarake1358"/>
    <tableColumn id="1359" xr3:uid="{CCBB5C2D-52B6-42E9-90F3-CA2C785AEC87}" name="Sarake1359"/>
    <tableColumn id="1360" xr3:uid="{93954B0A-DA1A-48BC-BBB0-A8E2F210182C}" name="Sarake1360"/>
    <tableColumn id="1361" xr3:uid="{41063D20-E386-48B4-A01B-F91DA3AE890D}" name="Sarake1361"/>
    <tableColumn id="1362" xr3:uid="{1114FCBD-1AA9-4F6E-A864-E11E55D28906}" name="Sarake1362"/>
    <tableColumn id="1363" xr3:uid="{ADEF4B25-2E06-4CC0-AB70-29486E2E4BE5}" name="Sarake1363"/>
    <tableColumn id="1364" xr3:uid="{917A920D-B428-4CED-8CD3-E6702C76EF7F}" name="Sarake1364"/>
    <tableColumn id="1365" xr3:uid="{5F86AD4A-88C0-405D-A3D7-21AE32892B8A}" name="Sarake1365"/>
    <tableColumn id="1366" xr3:uid="{6D4E4C03-FAD6-4AF1-AB22-1818FEAF7B28}" name="Sarake1366"/>
    <tableColumn id="1367" xr3:uid="{8B1EE293-0317-404A-BAE2-1DA92EDA8313}" name="Sarake1367"/>
    <tableColumn id="1368" xr3:uid="{29D2DC95-D5B8-4612-BEE6-50286A0D8EF9}" name="Sarake1368"/>
    <tableColumn id="1369" xr3:uid="{3E2B7D2E-F310-405B-AC68-67AA7BA6D536}" name="Sarake1369"/>
    <tableColumn id="1370" xr3:uid="{E564BAB9-EE1F-40BF-BBAC-0FE2D986063D}" name="Sarake1370"/>
    <tableColumn id="1371" xr3:uid="{D41AC89F-C00C-4867-A73C-3ABF5D9E9449}" name="Sarake1371"/>
    <tableColumn id="1372" xr3:uid="{BE089827-A697-44B8-8E99-E5A69E15081C}" name="Sarake1372"/>
    <tableColumn id="1373" xr3:uid="{8F74B55E-FE8A-442E-8928-B4729877DEA9}" name="Sarake1373"/>
    <tableColumn id="1374" xr3:uid="{F6C570B7-8B46-49DC-81FA-C0B1988F048E}" name="Sarake1374"/>
    <tableColumn id="1375" xr3:uid="{E39CEFC6-6EC4-4106-8BEB-8D797C28C5A0}" name="Sarake1375"/>
    <tableColumn id="1376" xr3:uid="{45A9A368-BEF1-48BD-BDA0-F557F69D5532}" name="Sarake1376"/>
    <tableColumn id="1377" xr3:uid="{7230CBD2-45E2-404F-AD6A-65FF9118B742}" name="Sarake1377"/>
    <tableColumn id="1378" xr3:uid="{3C18F6B1-4484-4C37-AB2A-8E8956ED987D}" name="Sarake1378"/>
    <tableColumn id="1379" xr3:uid="{FD3FC8E4-AB53-4821-A89E-720693ED8FCE}" name="Sarake1379"/>
    <tableColumn id="1380" xr3:uid="{0F6B555A-2C96-433B-B974-92E8F70E877B}" name="Sarake1380"/>
    <tableColumn id="1381" xr3:uid="{739DF372-E1A5-4991-B45D-FFDB937A3B6E}" name="Sarake1381"/>
    <tableColumn id="1382" xr3:uid="{4442E683-70EB-4F69-A0EA-55A8F3787BA5}" name="Sarake1382"/>
    <tableColumn id="1383" xr3:uid="{608CBDCB-CD0B-4C4E-97AC-4F9755143336}" name="Sarake1383"/>
    <tableColumn id="1384" xr3:uid="{90CC721F-9A28-4A10-A1A8-8F49B43CEDF6}" name="Sarake1384"/>
    <tableColumn id="1385" xr3:uid="{5C961D48-5687-407C-B63C-18205BA559B8}" name="Sarake1385"/>
    <tableColumn id="1386" xr3:uid="{AF58B505-EB0F-4DAD-AFF9-48E15E802102}" name="Sarake1386"/>
    <tableColumn id="1387" xr3:uid="{04DEE119-FCDA-4B50-9560-35BD1FDB40E9}" name="Sarake1387"/>
    <tableColumn id="1388" xr3:uid="{041D0701-5E22-42E0-AEEB-FACABC072204}" name="Sarake1388"/>
    <tableColumn id="1389" xr3:uid="{74DF613B-7F84-4A95-8A91-7AE38CDCBA66}" name="Sarake1389"/>
    <tableColumn id="1390" xr3:uid="{FD9BC1F7-D62C-480D-A7DE-1D2C09FD432C}" name="Sarake1390"/>
    <tableColumn id="1391" xr3:uid="{416D4932-E776-4EC1-86CB-2DC22931703A}" name="Sarake1391"/>
    <tableColumn id="1392" xr3:uid="{9D633DC3-B7E8-4551-9FAE-81A1BC8D2786}" name="Sarake1392"/>
    <tableColumn id="1393" xr3:uid="{7D3E7454-710A-44CD-9E7D-3D0BF2814220}" name="Sarake1393"/>
    <tableColumn id="1394" xr3:uid="{BD021D6E-9A0B-44B4-A350-AFB77C0DF904}" name="Sarake1394"/>
    <tableColumn id="1395" xr3:uid="{755CC6B2-4BB3-46DE-AC23-CAD5F8E7D81C}" name="Sarake1395"/>
    <tableColumn id="1396" xr3:uid="{E0CDEDCD-1DEA-41D1-9B18-CDA5A2E8AAE0}" name="Sarake1396"/>
    <tableColumn id="1397" xr3:uid="{0F358AB2-9E7A-424F-A487-4BFA448C633B}" name="Sarake1397"/>
    <tableColumn id="1398" xr3:uid="{8543372A-F1A8-4EA4-A7EA-1B3798134CDD}" name="Sarake1398"/>
    <tableColumn id="1399" xr3:uid="{B830A488-1266-4C0E-883A-BFCEA2B54160}" name="Sarake1399"/>
    <tableColumn id="1400" xr3:uid="{E9C26B4E-CF3F-48F3-B323-C3623ED8147A}" name="Sarake1400"/>
    <tableColumn id="1401" xr3:uid="{896023E3-FE50-4315-9700-F46028490802}" name="Sarake1401"/>
    <tableColumn id="1402" xr3:uid="{C5D2A02E-990D-4162-B199-FAF4C7247C55}" name="Sarake1402"/>
    <tableColumn id="1403" xr3:uid="{DBE26198-7AC9-4EE2-83AF-9A871D72682C}" name="Sarake1403"/>
    <tableColumn id="1404" xr3:uid="{3FB7D36B-8E75-4BBF-A4AA-B63A3FFEFC72}" name="Sarake1404"/>
    <tableColumn id="1405" xr3:uid="{0422820B-5F20-4688-938D-EFABEF9FCF5F}" name="Sarake1405"/>
    <tableColumn id="1406" xr3:uid="{8614765C-A3CC-46BD-A337-7266F7333568}" name="Sarake1406"/>
    <tableColumn id="1407" xr3:uid="{57BFD8CC-09F3-49D2-984C-7A61C671E7A4}" name="Sarake1407"/>
    <tableColumn id="1408" xr3:uid="{45666B14-BA3D-464A-A22C-3A1BE42A1979}" name="Sarake1408"/>
    <tableColumn id="1409" xr3:uid="{AD211B21-3685-4EA3-8995-A50AB7480B1E}" name="Sarake1409"/>
    <tableColumn id="1410" xr3:uid="{BF0090EF-6FA4-436D-BC12-698C1C99F733}" name="Sarake1410"/>
    <tableColumn id="1411" xr3:uid="{E986B18C-76FE-45B2-87B1-8A90EFCB7111}" name="Sarake1411"/>
    <tableColumn id="1412" xr3:uid="{359DB52D-A76B-43DF-A16C-A0F6D6D836CE}" name="Sarake1412"/>
    <tableColumn id="1413" xr3:uid="{5FD6D661-2504-4A89-A454-810D5F18FC85}" name="Sarake1413"/>
    <tableColumn id="1414" xr3:uid="{FCF295D9-A1ED-40CC-A40C-964C3066E8CB}" name="Sarake1414"/>
    <tableColumn id="1415" xr3:uid="{EF25E824-BABE-4EA1-BB2A-F8DB67FAE765}" name="Sarake1415"/>
    <tableColumn id="1416" xr3:uid="{F6931927-5F6C-4629-926C-39548A9F936E}" name="Sarake1416"/>
    <tableColumn id="1417" xr3:uid="{41C7D2FA-4D41-4B17-ABD7-47D2A110CBC5}" name="Sarake1417"/>
    <tableColumn id="1418" xr3:uid="{67E5D02B-6339-4514-B7F1-EB17A6CC39C1}" name="Sarake1418"/>
    <tableColumn id="1419" xr3:uid="{222149B7-31E1-413E-BABE-1668E6C233CF}" name="Sarake1419"/>
    <tableColumn id="1420" xr3:uid="{3CCF54AC-2CC0-4DAE-9CFE-941C5CCF6342}" name="Sarake1420"/>
    <tableColumn id="1421" xr3:uid="{5D0A9D26-C799-4F74-8E3F-89DFBF0DA235}" name="Sarake1421"/>
    <tableColumn id="1422" xr3:uid="{83A524AF-62B6-46D9-803A-CB6456B3C89A}" name="Sarake1422"/>
    <tableColumn id="1423" xr3:uid="{15EC03C8-33C3-4F2E-9324-20DEDA0782D6}" name="Sarake1423"/>
    <tableColumn id="1424" xr3:uid="{C457635C-78D7-4869-BEFA-483A45ED6D7A}" name="Sarake1424"/>
    <tableColumn id="1425" xr3:uid="{24A447A8-2DC4-48A2-9605-F5E6A7E3B7CB}" name="Sarake1425"/>
    <tableColumn id="1426" xr3:uid="{75F9C5C6-D3D2-4197-93DF-E2E29DA4BE47}" name="Sarake1426"/>
    <tableColumn id="1427" xr3:uid="{B156151B-F3EA-4AE2-8DF1-1127106A68EB}" name="Sarake1427"/>
    <tableColumn id="1428" xr3:uid="{CA049A0B-7BD4-4E61-B318-455871F2D92F}" name="Sarake1428"/>
    <tableColumn id="1429" xr3:uid="{577A6FF7-603B-49C9-948E-08F8E884F8FE}" name="Sarake1429"/>
    <tableColumn id="1430" xr3:uid="{A5C14227-A4B4-4E4B-8757-2EDCE040D490}" name="Sarake1430"/>
    <tableColumn id="1431" xr3:uid="{3B54A740-7336-457F-B102-F113D5A6509E}" name="Sarake1431"/>
    <tableColumn id="1432" xr3:uid="{87B31E5A-D46D-46F9-AA68-4D57CB841BFD}" name="Sarake1432"/>
    <tableColumn id="1433" xr3:uid="{662B64DF-0EC0-4681-8FFD-9388926821AD}" name="Sarake1433"/>
    <tableColumn id="1434" xr3:uid="{A92EC861-1185-4AD6-9D6D-0A70A87D76DB}" name="Sarake1434"/>
    <tableColumn id="1435" xr3:uid="{2FB3B004-D0F1-47FD-B1E2-AC2C3BFAE49C}" name="Sarake1435"/>
    <tableColumn id="1436" xr3:uid="{6DFDD547-1BED-455D-ADC0-4C320AD5ECE6}" name="Sarake1436"/>
    <tableColumn id="1437" xr3:uid="{EDFD1779-118A-43D7-A4CA-EF2FBBADEC8A}" name="Sarake1437"/>
    <tableColumn id="1438" xr3:uid="{23E3CC04-B255-4C22-8414-1CFAA34FF491}" name="Sarake1438"/>
    <tableColumn id="1439" xr3:uid="{3399F593-09D8-4376-B0FF-F9C0D429DC95}" name="Sarake1439"/>
    <tableColumn id="1440" xr3:uid="{CEDF8157-216A-46C7-AD5B-0D62F357832D}" name="Sarake1440"/>
    <tableColumn id="1441" xr3:uid="{35BAD0A8-59B4-46ED-AE32-F5D3FF361BA8}" name="Sarake1441"/>
    <tableColumn id="1442" xr3:uid="{546F78EC-741E-4B3C-B536-3B8D63E3CB8E}" name="Sarake1442"/>
    <tableColumn id="1443" xr3:uid="{B1766C3D-A000-44AD-82AE-E8AEE2982B95}" name="Sarake1443"/>
    <tableColumn id="1444" xr3:uid="{F502FBCA-1202-4C4F-833C-0B7E07758894}" name="Sarake1444"/>
    <tableColumn id="1445" xr3:uid="{71C9BC02-8E7C-4A88-B468-B0F9CC405BD0}" name="Sarake1445"/>
    <tableColumn id="1446" xr3:uid="{6F21A79A-537F-41D4-A135-BB6A0A4FA792}" name="Sarake1446"/>
    <tableColumn id="1447" xr3:uid="{E0BF83B2-9288-4D87-920A-76ECE197CA99}" name="Sarake1447"/>
    <tableColumn id="1448" xr3:uid="{BC8C09B5-14EA-438E-9FC4-1CF81A0AD3A5}" name="Sarake1448"/>
    <tableColumn id="1449" xr3:uid="{07F1F7A8-23E4-42D8-B530-8177A0459E03}" name="Sarake1449"/>
    <tableColumn id="1450" xr3:uid="{FE314ED8-FAF7-46E4-88C9-AEAE59CF429C}" name="Sarake1450"/>
    <tableColumn id="1451" xr3:uid="{9EF75437-7329-4F10-B0B2-2DFF3254E0FA}" name="Sarake1451"/>
    <tableColumn id="1452" xr3:uid="{6BDF03B4-F8FC-4B5C-B8E7-31727A4EA42F}" name="Sarake1452"/>
    <tableColumn id="1453" xr3:uid="{1DEB623C-26FD-4141-8C21-186D3E68D21B}" name="Sarake1453"/>
    <tableColumn id="1454" xr3:uid="{E41F3B2F-06D7-4631-9277-7DD4C54B68F2}" name="Sarake1454"/>
    <tableColumn id="1455" xr3:uid="{D4CAD02B-7FE9-4201-BAFB-DDF0872A1DA5}" name="Sarake1455"/>
    <tableColumn id="1456" xr3:uid="{2F388BE6-FC0B-4284-BCE7-686999867E47}" name="Sarake1456"/>
    <tableColumn id="1457" xr3:uid="{7C2F20FD-4668-4521-B7E1-DDD88FD8853C}" name="Sarake1457"/>
    <tableColumn id="1458" xr3:uid="{AFD09733-F8B8-4BAF-AB0B-4B37C944D610}" name="Sarake1458"/>
    <tableColumn id="1459" xr3:uid="{CC3148D4-6FAD-4AC1-888C-C3A720D20D20}" name="Sarake1459"/>
    <tableColumn id="1460" xr3:uid="{BA1ADDA8-9667-41F1-9B95-B935B0773187}" name="Sarake1460"/>
    <tableColumn id="1461" xr3:uid="{1142E6CF-770E-4680-8E97-A43576745B27}" name="Sarake1461"/>
    <tableColumn id="1462" xr3:uid="{DA34B045-3290-4D76-B8EE-C6605418C053}" name="Sarake1462"/>
    <tableColumn id="1463" xr3:uid="{F8EBB906-B0AF-49F5-8F5A-711E98350F7B}" name="Sarake1463"/>
    <tableColumn id="1464" xr3:uid="{835A0B03-AE02-4450-A1DD-4F7F16A2681C}" name="Sarake1464"/>
    <tableColumn id="1465" xr3:uid="{4974EF90-2536-4716-9280-E7981F90C162}" name="Sarake1465"/>
    <tableColumn id="1466" xr3:uid="{F8CF2688-34D3-4776-B0FD-4C1368345F9A}" name="Sarake1466"/>
    <tableColumn id="1467" xr3:uid="{9EA57178-2684-45EB-AD06-02778F3030D4}" name="Sarake1467"/>
    <tableColumn id="1468" xr3:uid="{B437E952-48E1-46A0-A16E-2491ABAF232F}" name="Sarake1468"/>
    <tableColumn id="1469" xr3:uid="{70B1B46F-701C-4C9C-9A88-7035736BA611}" name="Sarake1469"/>
    <tableColumn id="1470" xr3:uid="{E0CE052E-733A-4A96-8D95-1D4E0858105E}" name="Sarake1470"/>
    <tableColumn id="1471" xr3:uid="{AEEE71DE-410D-4933-A871-32248EE70C4B}" name="Sarake1471"/>
    <tableColumn id="1472" xr3:uid="{1E2A6C79-D2C9-46A0-BB45-41CE9325681E}" name="Sarake1472"/>
    <tableColumn id="1473" xr3:uid="{FF67BDB2-9429-4978-B708-21552AC13EEF}" name="Sarake1473"/>
    <tableColumn id="1474" xr3:uid="{F5C10792-0112-4E67-A6C6-0E8915A7894E}" name="Sarake1474"/>
    <tableColumn id="1475" xr3:uid="{B34B61E5-11FE-439F-A1B0-F0524EBEF7CD}" name="Sarake1475"/>
    <tableColumn id="1476" xr3:uid="{8515526B-9604-42EE-8A6F-09FCEFCB7F53}" name="Sarake1476"/>
    <tableColumn id="1477" xr3:uid="{A338FD19-12F3-49D4-B0D1-C7D61F6CB082}" name="Sarake1477"/>
    <tableColumn id="1478" xr3:uid="{B0B12686-44A8-4C91-A785-6A74427D1021}" name="Sarake1478"/>
    <tableColumn id="1479" xr3:uid="{7D44624E-5158-4C66-9868-DBB7AD73B2C1}" name="Sarake1479"/>
    <tableColumn id="1480" xr3:uid="{0FA4B268-6058-448B-B9D0-7E3A4F0E1CC1}" name="Sarake1480"/>
    <tableColumn id="1481" xr3:uid="{2FF4CD7F-636B-4BD5-BAA5-2591B861F876}" name="Sarake1481"/>
    <tableColumn id="1482" xr3:uid="{FDD5F027-F931-46D6-ADCD-860B64E884AD}" name="Sarake1482"/>
    <tableColumn id="1483" xr3:uid="{184A1E15-DF6B-4FE8-92CB-35A80C8C712C}" name="Sarake1483"/>
    <tableColumn id="1484" xr3:uid="{BE08700E-0E7F-441C-A1D1-E0027A2A48AA}" name="Sarake1484"/>
    <tableColumn id="1485" xr3:uid="{C1B0F48A-F559-47D5-8499-E505C6E8E2F1}" name="Sarake1485"/>
    <tableColumn id="1486" xr3:uid="{CCB40A75-AB6A-4C2A-8CDD-79504E936175}" name="Sarake1486"/>
    <tableColumn id="1487" xr3:uid="{F9DD4A8D-F4B6-426E-8DB3-CC14F6DA1D8E}" name="Sarake1487"/>
    <tableColumn id="1488" xr3:uid="{A5A5716D-9948-4F64-BD3C-152DB07D492D}" name="Sarake1488"/>
    <tableColumn id="1489" xr3:uid="{71AA9F33-6C6E-4130-AE5F-9829A4931F39}" name="Sarake1489"/>
    <tableColumn id="1490" xr3:uid="{BFA1DB29-37F8-4470-930D-97F259A00FC5}" name="Sarake1490"/>
    <tableColumn id="1491" xr3:uid="{541AE4D6-235F-47C0-9502-90284E580E81}" name="Sarake1491"/>
    <tableColumn id="1492" xr3:uid="{4967D925-B5D4-4AF4-84E7-F5E1B8C818FC}" name="Sarake1492"/>
    <tableColumn id="1493" xr3:uid="{63AA4548-07DE-4840-B65A-32E40EBF7E2F}" name="Sarake1493"/>
    <tableColumn id="1494" xr3:uid="{365A0CC6-416F-4557-9EBE-911A47FEC13D}" name="Sarake1494"/>
    <tableColumn id="1495" xr3:uid="{8E014196-CC63-49A7-B501-EB7B0706309D}" name="Sarake1495"/>
    <tableColumn id="1496" xr3:uid="{0DDD3E41-27A6-4DD7-897C-C48DD00413B5}" name="Sarake1496"/>
    <tableColumn id="1497" xr3:uid="{09C8D56E-17CF-4EAB-BBFC-B094C442B998}" name="Sarake1497"/>
    <tableColumn id="1498" xr3:uid="{2839A70E-FA51-4A4E-8C9B-71D3FAF930BF}" name="Sarake1498"/>
    <tableColumn id="1499" xr3:uid="{26EB331F-4594-4E50-8A6D-DC9EB1BEB9E2}" name="Sarake1499"/>
    <tableColumn id="1500" xr3:uid="{32E37666-A105-4E65-8E22-12EB6613589E}" name="Sarake1500"/>
    <tableColumn id="1501" xr3:uid="{49CFB369-DABB-4B34-81E1-C85750B9DCDE}" name="Sarake1501"/>
    <tableColumn id="1502" xr3:uid="{6823F3E2-98E5-495A-9D0A-C4EB7B85859D}" name="Sarake1502"/>
    <tableColumn id="1503" xr3:uid="{535E02E0-C2F9-455C-9195-B2DF8640CA8C}" name="Sarake1503"/>
    <tableColumn id="1504" xr3:uid="{DC0C4C0B-E092-487D-9C5A-4267917A9E93}" name="Sarake1504"/>
    <tableColumn id="1505" xr3:uid="{3A41D67A-953D-45CD-9A86-2CD761562BC1}" name="Sarake1505"/>
    <tableColumn id="1506" xr3:uid="{87ECAF3A-A4AF-409E-8476-027C7C0B6066}" name="Sarake1506"/>
    <tableColumn id="1507" xr3:uid="{F0BB3432-739E-4668-BDFF-CFCEDCD697B4}" name="Sarake1507"/>
    <tableColumn id="1508" xr3:uid="{C111BC08-DA5B-4EBE-B2AC-0B3272DDA396}" name="Sarake1508"/>
    <tableColumn id="1509" xr3:uid="{71F0953F-6362-4A63-8953-10637AE06D78}" name="Sarake1509"/>
    <tableColumn id="1510" xr3:uid="{7AB7B120-AA05-48EC-9023-CCCB629D6E93}" name="Sarake1510"/>
    <tableColumn id="1511" xr3:uid="{C6404ED9-E0FA-4F19-B5DD-1719EDB20022}" name="Sarake1511"/>
    <tableColumn id="1512" xr3:uid="{BBF6E338-03EC-4929-A5F2-5E5D5DF90E15}" name="Sarake1512"/>
    <tableColumn id="1513" xr3:uid="{AAA4D3C2-874C-4C9B-AF7E-4A1D579745DE}" name="Sarake1513"/>
    <tableColumn id="1514" xr3:uid="{D2AD4066-15C0-4CCC-B53E-59626A86AD31}" name="Sarake1514"/>
    <tableColumn id="1515" xr3:uid="{FBF3F393-DD22-42A5-B67B-E43D3CCDE479}" name="Sarake1515"/>
    <tableColumn id="1516" xr3:uid="{982F5A46-8F12-4D82-9329-6F2A2A80EFF3}" name="Sarake1516"/>
    <tableColumn id="1517" xr3:uid="{3C2A2324-365B-4393-9D9E-3C2EB93573A6}" name="Sarake1517"/>
    <tableColumn id="1518" xr3:uid="{8DED84C0-3FB5-44E0-956D-1587A4C3802C}" name="Sarake1518"/>
    <tableColumn id="1519" xr3:uid="{6C30BBA6-ADAB-41AB-9E52-C172C326A173}" name="Sarake1519"/>
    <tableColumn id="1520" xr3:uid="{D78C2FCC-485E-45A9-9D2F-12FBBE229890}" name="Sarake1520"/>
    <tableColumn id="1521" xr3:uid="{E90E06D2-0F09-4753-9236-03A49C6EB338}" name="Sarake1521"/>
    <tableColumn id="1522" xr3:uid="{0BFB745F-B6D3-4DC8-9390-877606D9E0D8}" name="Sarake1522"/>
    <tableColumn id="1523" xr3:uid="{A00CBC0A-4906-4490-871C-42BF7EC2D184}" name="Sarake1523"/>
    <tableColumn id="1524" xr3:uid="{59A65DAA-6250-4FCE-BF19-E71187B8D973}" name="Sarake1524"/>
    <tableColumn id="1525" xr3:uid="{6746C123-CEA7-4C88-9B96-395BF311C712}" name="Sarake1525"/>
    <tableColumn id="1526" xr3:uid="{9D58E037-D278-4576-9758-14D29678C41F}" name="Sarake1526"/>
    <tableColumn id="1527" xr3:uid="{465B6556-8E2C-4B66-A53D-392C50E9810F}" name="Sarake1527"/>
    <tableColumn id="1528" xr3:uid="{0CBD0A9D-7029-49C5-BF02-5E8F5E4821BF}" name="Sarake1528"/>
    <tableColumn id="1529" xr3:uid="{B8F5FDFD-6DB4-4455-A06D-3807C977F50B}" name="Sarake1529"/>
    <tableColumn id="1530" xr3:uid="{FFB5433B-4F3D-423D-9506-3B1BDCABD8F8}" name="Sarake1530"/>
    <tableColumn id="1531" xr3:uid="{34359474-3B9A-4675-83B5-1C20063184E1}" name="Sarake1531"/>
    <tableColumn id="1532" xr3:uid="{39920192-6651-4B4E-AF17-5E8BEB04345B}" name="Sarake1532"/>
    <tableColumn id="1533" xr3:uid="{3E32B3D8-580C-4664-934F-07B71DAF4654}" name="Sarake1533"/>
    <tableColumn id="1534" xr3:uid="{14613F94-2BD7-417E-A79D-F3DA24984EB3}" name="Sarake1534"/>
    <tableColumn id="1535" xr3:uid="{54525FE6-4B42-4BA3-8269-A0BD53EA384B}" name="Sarake1535"/>
    <tableColumn id="1536" xr3:uid="{1CA20B46-A99A-4C38-8955-9B116BCAAC8F}" name="Sarake1536"/>
    <tableColumn id="1537" xr3:uid="{CE6C7200-426B-4138-BB0D-489C27A8B9AA}" name="Sarake1537"/>
    <tableColumn id="1538" xr3:uid="{963589D1-C6E7-4ED3-BFD4-5AC4259639DB}" name="Sarake1538"/>
    <tableColumn id="1539" xr3:uid="{3BF431FB-FE61-42D4-BE0B-3B47BFFF4579}" name="Sarake1539"/>
    <tableColumn id="1540" xr3:uid="{83AC2CEF-E9D5-456A-9EB9-6E99C4F7A246}" name="Sarake1540"/>
    <tableColumn id="1541" xr3:uid="{5F3B6483-1EA2-4227-BC9A-A651BC08F417}" name="Sarake1541"/>
    <tableColumn id="1542" xr3:uid="{12DABFBA-39F3-4F00-BB45-F625B5C5F292}" name="Sarake1542"/>
    <tableColumn id="1543" xr3:uid="{9ACD4947-0639-4DE7-8B4B-2ACB6110FC11}" name="Sarake1543"/>
    <tableColumn id="1544" xr3:uid="{0FD312CE-A761-4C8B-96D7-0198AFF207E9}" name="Sarake1544"/>
    <tableColumn id="1545" xr3:uid="{A45AE2E2-AB99-4A5A-A52B-60D6B66E48B3}" name="Sarake1545"/>
    <tableColumn id="1546" xr3:uid="{6943ADA7-12F6-41D5-9F6E-47BC54A87984}" name="Sarake1546"/>
    <tableColumn id="1547" xr3:uid="{6E04C4E4-E4C4-4F13-AE5D-71054F706233}" name="Sarake1547"/>
    <tableColumn id="1548" xr3:uid="{FE751448-052A-4211-9E03-EC6BE6964B6F}" name="Sarake1548"/>
    <tableColumn id="1549" xr3:uid="{DC40DB79-3B72-4D54-98F8-1A106DE3AC32}" name="Sarake1549"/>
    <tableColumn id="1550" xr3:uid="{AF8178AB-BCAF-46AD-90D0-EE8FFB1AB868}" name="Sarake1550"/>
    <tableColumn id="1551" xr3:uid="{A9A56F98-1F83-420C-93F2-4C4A42F07FA6}" name="Sarake1551"/>
    <tableColumn id="1552" xr3:uid="{E14F6315-F5C6-49BD-8B61-2431B180BC0A}" name="Sarake1552"/>
    <tableColumn id="1553" xr3:uid="{9EFDDED5-F673-400A-B23E-5E4078928C46}" name="Sarake1553"/>
    <tableColumn id="1554" xr3:uid="{8ACA0B0A-C505-4E3A-8107-45318186CA65}" name="Sarake1554"/>
    <tableColumn id="1555" xr3:uid="{22829429-3302-4B53-A9EF-733577B45E6D}" name="Sarake1555"/>
    <tableColumn id="1556" xr3:uid="{29FF984C-BF4F-4E3E-B009-92C0A6032B7F}" name="Sarake1556"/>
    <tableColumn id="1557" xr3:uid="{88EBD23B-D412-4D9C-A28D-7426172A5928}" name="Sarake1557"/>
    <tableColumn id="1558" xr3:uid="{4D72B640-9862-4E7E-AE01-F228C0893B60}" name="Sarake1558"/>
    <tableColumn id="1559" xr3:uid="{B5A855B8-B2E5-40F5-AC4D-3317045243BD}" name="Sarake1559"/>
    <tableColumn id="1560" xr3:uid="{0C6DBF30-1C62-41B4-A060-DB23A75DFCA5}" name="Sarake1560"/>
    <tableColumn id="1561" xr3:uid="{4EBC17C5-FC2C-448F-817C-B22D1E0F5535}" name="Sarake1561"/>
    <tableColumn id="1562" xr3:uid="{853E55B3-8A4E-47BF-9429-1D53CF54F554}" name="Sarake1562"/>
    <tableColumn id="1563" xr3:uid="{BDEFF795-DE26-4BA9-9295-52B62F642893}" name="Sarake1563"/>
    <tableColumn id="1564" xr3:uid="{C25B0273-C22A-4BA4-A6C2-16AA2B219C0F}" name="Sarake1564"/>
    <tableColumn id="1565" xr3:uid="{2000FFF8-0380-4B65-90C8-0D3F4FBA8229}" name="Sarake1565"/>
    <tableColumn id="1566" xr3:uid="{6C5B870C-FC8E-42C7-B7C1-E12D24D3C91C}" name="Sarake1566"/>
    <tableColumn id="1567" xr3:uid="{08299E27-0337-4751-84AB-E39E4E590467}" name="Sarake1567"/>
    <tableColumn id="1568" xr3:uid="{912EFB09-2D78-437D-A698-2BA2B1BF1A9E}" name="Sarake1568"/>
    <tableColumn id="1569" xr3:uid="{64145EFD-41EE-447E-B879-F835123156B5}" name="Sarake1569"/>
    <tableColumn id="1570" xr3:uid="{1BCAFC7C-4CB1-489C-8B53-3427CB93AEC1}" name="Sarake1570"/>
    <tableColumn id="1571" xr3:uid="{F52FE5F9-B8DD-43E9-BBCD-B7FC53C3C613}" name="Sarake1571"/>
    <tableColumn id="1572" xr3:uid="{C5D644A1-8E28-4D27-B8A6-A23B93634B70}" name="Sarake1572"/>
    <tableColumn id="1573" xr3:uid="{18C57ACE-5103-4BC5-9941-AA9A3C668815}" name="Sarake1573"/>
    <tableColumn id="1574" xr3:uid="{AE2800F2-4A2A-44C1-B07C-DAFA21EC5B9E}" name="Sarake1574"/>
    <tableColumn id="1575" xr3:uid="{8BC05F36-19C6-4500-BCB1-6605E9493E2F}" name="Sarake1575"/>
    <tableColumn id="1576" xr3:uid="{EE05CF4A-C67A-40A9-9C3F-0212FC8D3979}" name="Sarake1576"/>
    <tableColumn id="1577" xr3:uid="{E182B0D8-E565-4DB5-A097-C923C0BB0366}" name="Sarake1577"/>
    <tableColumn id="1578" xr3:uid="{E6E2DABD-9533-452E-84BD-D6A171ABC088}" name="Sarake1578"/>
    <tableColumn id="1579" xr3:uid="{2B97DA4F-1059-40C5-B93E-F7615DEC33DF}" name="Sarake1579"/>
    <tableColumn id="1580" xr3:uid="{9DE8B5C6-10E0-4E7C-B800-589DE964428B}" name="Sarake1580"/>
    <tableColumn id="1581" xr3:uid="{52BD47D0-2020-4CA2-ACE0-27B97AF3FF13}" name="Sarake1581"/>
    <tableColumn id="1582" xr3:uid="{081CBBE9-EB27-44D3-A3E5-635C3CC9D2AC}" name="Sarake1582"/>
    <tableColumn id="1583" xr3:uid="{92033906-9519-4610-B508-890C4E458B52}" name="Sarake1583"/>
    <tableColumn id="1584" xr3:uid="{DC7174DE-F11B-44BA-B56E-D1BDB29DA237}" name="Sarake1584"/>
    <tableColumn id="1585" xr3:uid="{DEF7752E-A4E2-4F44-8675-C25D50055377}" name="Sarake1585"/>
    <tableColumn id="1586" xr3:uid="{456B2E83-56C4-4631-BA32-B9904A62BD75}" name="Sarake1586"/>
    <tableColumn id="1587" xr3:uid="{D108D105-B826-4534-BEB7-48E0320EB5ED}" name="Sarake1587"/>
    <tableColumn id="1588" xr3:uid="{6F940722-98BE-419E-8D55-FAD828FBF13C}" name="Sarake1588"/>
    <tableColumn id="1589" xr3:uid="{4132CD64-26CA-4CC9-AB93-AD28C5FB065A}" name="Sarake1589"/>
    <tableColumn id="1590" xr3:uid="{98BB9B15-4479-4640-AA96-2C25355C284C}" name="Sarake1590"/>
    <tableColumn id="1591" xr3:uid="{8ADCD11A-DCD4-4EB1-B9C9-545A7607F104}" name="Sarake1591"/>
    <tableColumn id="1592" xr3:uid="{926503C1-2C55-43C1-B631-698153526467}" name="Sarake1592"/>
    <tableColumn id="1593" xr3:uid="{421DBB30-30E2-40AA-8976-6030264E75D3}" name="Sarake1593"/>
    <tableColumn id="1594" xr3:uid="{F6CD827D-9AE9-4936-A8FF-274D698E311B}" name="Sarake1594"/>
    <tableColumn id="1595" xr3:uid="{2F62F87D-DC25-45C1-9BEB-6E00B1B734AF}" name="Sarake1595"/>
    <tableColumn id="1596" xr3:uid="{8C5B48CF-A1EC-4E4B-85E9-91708000CE51}" name="Sarake1596"/>
    <tableColumn id="1597" xr3:uid="{428AE82E-7485-4710-AFC1-6295F4E0BB35}" name="Sarake1597"/>
    <tableColumn id="1598" xr3:uid="{E8839CCA-A21C-4707-BD2A-60845AC947A0}" name="Sarake1598"/>
    <tableColumn id="1599" xr3:uid="{D0E27E42-4C3E-499F-85C8-9AB06591DF97}" name="Sarake1599"/>
    <tableColumn id="1600" xr3:uid="{1CDDA7D5-EC5B-4EBF-8423-29D10E56D56A}" name="Sarake1600"/>
    <tableColumn id="1601" xr3:uid="{888ED01E-12A7-4A45-8288-8361D62591F2}" name="Sarake1601"/>
    <tableColumn id="1602" xr3:uid="{3ADF7C40-35E0-4712-AB11-F45C16670FAA}" name="Sarake1602"/>
    <tableColumn id="1603" xr3:uid="{35F0792B-C5C1-4BE4-8C01-1725AD5DB935}" name="Sarake1603"/>
    <tableColumn id="1604" xr3:uid="{D0C05341-D4B1-4CB7-B261-D12AA4428B75}" name="Sarake1604"/>
    <tableColumn id="1605" xr3:uid="{8E1B784B-1D97-4E7F-8A0A-13240E7B4335}" name="Sarake1605"/>
    <tableColumn id="1606" xr3:uid="{52EC8A8F-2074-4AAA-A7AB-1E673635F937}" name="Sarake1606"/>
    <tableColumn id="1607" xr3:uid="{54A6A885-96E7-4276-8453-E18CF8962449}" name="Sarake1607"/>
    <tableColumn id="1608" xr3:uid="{B59279B3-9D25-4920-ABC0-4EB62BA05506}" name="Sarake1608"/>
    <tableColumn id="1609" xr3:uid="{D84B5778-3D81-432B-A586-75F05CB44731}" name="Sarake1609"/>
    <tableColumn id="1610" xr3:uid="{633835E2-11AC-47EA-875A-5AE2890F2C0C}" name="Sarake1610"/>
    <tableColumn id="1611" xr3:uid="{4C412898-F4EC-4A5B-BA85-4434FF39C114}" name="Sarake1611"/>
    <tableColumn id="1612" xr3:uid="{6059CC5C-6144-47DA-B252-E7DB69BA4286}" name="Sarake1612"/>
    <tableColumn id="1613" xr3:uid="{FF837438-45DE-4D5A-AA6E-412487D4247C}" name="Sarake1613"/>
    <tableColumn id="1614" xr3:uid="{ABA59EBA-586F-4B8A-A36C-F63A417F11FE}" name="Sarake1614"/>
    <tableColumn id="1615" xr3:uid="{D0196AF7-0573-4CFE-BB93-3A4721BCC9D9}" name="Sarake1615"/>
    <tableColumn id="1616" xr3:uid="{63745148-D0E9-44AB-A89A-AF65183DE7A3}" name="Sarake1616"/>
    <tableColumn id="1617" xr3:uid="{BCEF06F5-D9D4-4810-B0CC-DE6A0DA3F958}" name="Sarake1617"/>
    <tableColumn id="1618" xr3:uid="{0DA27748-90ED-4765-BAFD-B78D7223FF89}" name="Sarake1618"/>
    <tableColumn id="1619" xr3:uid="{3393E782-BE44-46B4-99F2-9E608F2DDF1B}" name="Sarake1619"/>
    <tableColumn id="1620" xr3:uid="{26796C6E-5628-4665-AA03-E1FF84C3456E}" name="Sarake1620"/>
    <tableColumn id="1621" xr3:uid="{027BE7EB-690B-4906-85F9-27F1A7F81F69}" name="Sarake1621"/>
    <tableColumn id="1622" xr3:uid="{56585D1A-34D1-481C-BD9F-95D0D192311D}" name="Sarake1622"/>
    <tableColumn id="1623" xr3:uid="{50CCEE35-95E7-460B-B451-8498683D3050}" name="Sarake1623"/>
    <tableColumn id="1624" xr3:uid="{8DC38B56-6D27-4D21-A5FC-8CED8747A8BD}" name="Sarake1624"/>
    <tableColumn id="1625" xr3:uid="{04368081-9613-4C25-BCA2-52C4C97F969C}" name="Sarake1625"/>
    <tableColumn id="1626" xr3:uid="{82F560E1-7B4B-4EA1-8E52-578BA4013758}" name="Sarake1626"/>
    <tableColumn id="1627" xr3:uid="{C2F92202-6452-422A-A750-D442A07EB857}" name="Sarake1627"/>
    <tableColumn id="1628" xr3:uid="{6291C8B5-0A3D-4F51-87CC-CA6E8F6E66C1}" name="Sarake1628"/>
    <tableColumn id="1629" xr3:uid="{82A3F94F-0845-4899-9CF0-4E942D8BBF0B}" name="Sarake1629"/>
    <tableColumn id="1630" xr3:uid="{63B97AF1-5181-4483-97DF-EAA45DB5E1AE}" name="Sarake1630"/>
    <tableColumn id="1631" xr3:uid="{BAFDD34E-95D3-4465-B28C-C9C1742267E7}" name="Sarake1631"/>
    <tableColumn id="1632" xr3:uid="{5A2CC34E-30D3-4C30-96E4-8990D3E37189}" name="Sarake1632"/>
    <tableColumn id="1633" xr3:uid="{9A3618F7-6895-4177-A7B2-C6895384815C}" name="Sarake1633"/>
    <tableColumn id="1634" xr3:uid="{BC3B896C-8A90-48BF-A24E-B8E9AF60F272}" name="Sarake1634"/>
    <tableColumn id="1635" xr3:uid="{9D474821-7A48-437C-B15A-70194D376DF9}" name="Sarake1635"/>
    <tableColumn id="1636" xr3:uid="{899D554F-24CC-439C-B8B8-810E6D1BA21E}" name="Sarake1636"/>
    <tableColumn id="1637" xr3:uid="{559747BA-EDE8-4FE9-847A-2EA11C2E54DD}" name="Sarake1637"/>
    <tableColumn id="1638" xr3:uid="{783BD6D6-AFE6-448E-98E6-FDFA0B931534}" name="Sarake1638"/>
    <tableColumn id="1639" xr3:uid="{9DE0D211-736D-46CA-9167-ED579019BCA8}" name="Sarake1639"/>
    <tableColumn id="1640" xr3:uid="{F9BFA1A9-E7AD-4694-9A28-F9B4CD8660D9}" name="Sarake1640"/>
    <tableColumn id="1641" xr3:uid="{8024FB8B-C04F-496B-8706-E69C8B094D64}" name="Sarake1641"/>
    <tableColumn id="1642" xr3:uid="{EB3A44D3-E1FA-4815-8B7B-A11B19953B96}" name="Sarake1642"/>
    <tableColumn id="1643" xr3:uid="{EFF39D97-27D3-4C2C-A9CB-E49D7872E9CC}" name="Sarake1643"/>
    <tableColumn id="1644" xr3:uid="{3228CEE5-099E-4FF3-B411-45C20E1FC98D}" name="Sarake1644"/>
    <tableColumn id="1645" xr3:uid="{142B8A35-1C52-4B29-AB98-EC9CF4AE18FC}" name="Sarake1645"/>
    <tableColumn id="1646" xr3:uid="{9CA96264-D18B-4244-B727-94ED72D7729D}" name="Sarake1646"/>
    <tableColumn id="1647" xr3:uid="{96B543CA-0308-4503-80AD-20C667A16A39}" name="Sarake1647"/>
    <tableColumn id="1648" xr3:uid="{AF37DDF3-03CA-489E-ABA4-CA65857CA0D7}" name="Sarake1648"/>
    <tableColumn id="1649" xr3:uid="{47FA036E-89BF-4C83-83F9-B70C7CE2AED2}" name="Sarake1649"/>
    <tableColumn id="1650" xr3:uid="{2AEC70DC-20BF-43E5-9685-4C4FD6A418BF}" name="Sarake1650"/>
    <tableColumn id="1651" xr3:uid="{03589692-21EA-40F3-9863-9D1A585FEA07}" name="Sarake1651"/>
    <tableColumn id="1652" xr3:uid="{469C88E9-FA73-49C6-8809-8920D6C1728A}" name="Sarake1652"/>
    <tableColumn id="1653" xr3:uid="{F9CAADCE-92F3-44A9-9737-F5FFCD02D5F5}" name="Sarake1653"/>
    <tableColumn id="1654" xr3:uid="{7A741770-1D86-4E0D-9274-AA0F54DF2933}" name="Sarake1654"/>
    <tableColumn id="1655" xr3:uid="{75F6A1DC-5779-4C04-969D-8C79BD3B5A10}" name="Sarake1655"/>
    <tableColumn id="1656" xr3:uid="{CEF7A441-5828-4EAF-9F19-8CB7F23F100E}" name="Sarake1656"/>
    <tableColumn id="1657" xr3:uid="{E05676FE-7C66-4966-970D-555DF89C9FD5}" name="Sarake1657"/>
    <tableColumn id="1658" xr3:uid="{46E5D57C-E8A5-4CA1-8B09-343467501D5A}" name="Sarake1658"/>
    <tableColumn id="1659" xr3:uid="{5116A5A2-C2B7-487D-BFEE-867A5F7FBF88}" name="Sarake1659"/>
    <tableColumn id="1660" xr3:uid="{05E2153E-EFD1-4D66-959D-4E620677867A}" name="Sarake1660"/>
    <tableColumn id="1661" xr3:uid="{86B32997-9989-4CD8-A395-C82A51A7D62D}" name="Sarake1661"/>
    <tableColumn id="1662" xr3:uid="{5773DD8E-A471-4577-AE3E-AE3B08158F91}" name="Sarake1662"/>
    <tableColumn id="1663" xr3:uid="{1D7CE310-5E5D-433C-9C5C-D41F1636CE94}" name="Sarake1663"/>
    <tableColumn id="1664" xr3:uid="{F808C239-8D2A-4808-9AB5-1B57655B1F57}" name="Sarake1664"/>
    <tableColumn id="1665" xr3:uid="{285DEF8F-A631-4291-84D7-4C3BDEA1BE20}" name="Sarake1665"/>
    <tableColumn id="1666" xr3:uid="{EBC6DEDA-DB4C-40D6-8762-2A235F3EC007}" name="Sarake1666"/>
    <tableColumn id="1667" xr3:uid="{6A50C5CD-909C-49C9-AF5B-383C7956CA40}" name="Sarake1667"/>
    <tableColumn id="1668" xr3:uid="{A322FDE9-D4EA-4414-8F7B-FC4D090EEBFD}" name="Sarake1668"/>
    <tableColumn id="1669" xr3:uid="{C96D4A87-17A5-4FCE-8C94-1F7A6BC8BD89}" name="Sarake1669"/>
    <tableColumn id="1670" xr3:uid="{2836A018-0A10-4177-821C-4B8AF78574DD}" name="Sarake1670"/>
    <tableColumn id="1671" xr3:uid="{F84BCD54-47E6-4C55-BB96-640027EFF0B1}" name="Sarake1671"/>
    <tableColumn id="1672" xr3:uid="{DE6CB54D-209D-4499-9BEB-641AA1103DDF}" name="Sarake1672"/>
    <tableColumn id="1673" xr3:uid="{8DB20B11-9D87-4859-A0C9-4722C2CE3EAF}" name="Sarake1673"/>
    <tableColumn id="1674" xr3:uid="{5B8EA5CA-DE0E-4947-A3AB-0A217EC609EE}" name="Sarake1674"/>
    <tableColumn id="1675" xr3:uid="{6C907344-E511-4A40-AA0D-6C45DC00540B}" name="Sarake1675"/>
    <tableColumn id="1676" xr3:uid="{5C510EDB-6D72-4B5F-8E5F-ED25B900DBE7}" name="Sarake1676"/>
    <tableColumn id="1677" xr3:uid="{1C63FF24-B87D-4E31-B9E1-D4A3AD71D577}" name="Sarake1677"/>
    <tableColumn id="1678" xr3:uid="{D2D0B948-E846-4FE3-8CBB-5E10DAEE7C80}" name="Sarake1678"/>
    <tableColumn id="1679" xr3:uid="{5423B327-F1F2-48C5-81AD-209867399409}" name="Sarake1679"/>
    <tableColumn id="1680" xr3:uid="{B565419A-9CAA-485F-951A-B5A95F098639}" name="Sarake1680"/>
    <tableColumn id="1681" xr3:uid="{D271A6E1-69F4-41C9-BCF0-5BEB8F89FFD8}" name="Sarake1681"/>
    <tableColumn id="1682" xr3:uid="{796B1241-F69D-4450-A3FD-6E8E838C8BF2}" name="Sarake1682"/>
    <tableColumn id="1683" xr3:uid="{F6774BED-75B3-496A-BFA8-91B9B7350633}" name="Sarake1683"/>
    <tableColumn id="1684" xr3:uid="{96E3726E-05B6-4291-91FA-15163A5E7458}" name="Sarake1684"/>
    <tableColumn id="1685" xr3:uid="{40A4CEB2-BEC5-48F5-8AA3-65D25392770F}" name="Sarake1685"/>
    <tableColumn id="1686" xr3:uid="{9032E250-A3B2-4DCF-88FC-2031F5A22730}" name="Sarake1686"/>
    <tableColumn id="1687" xr3:uid="{A277F17B-89A0-4FBD-85DE-F85EFEB1A7F2}" name="Sarake1687"/>
    <tableColumn id="1688" xr3:uid="{AA1C95EC-98A0-45A6-9B36-5E6BE3A1BC3D}" name="Sarake1688"/>
    <tableColumn id="1689" xr3:uid="{22F58FDF-3004-47C8-A3DE-C6014C4683B9}" name="Sarake1689"/>
    <tableColumn id="1690" xr3:uid="{F91E75A7-7B06-46ED-B631-9024C8DBD495}" name="Sarake1690"/>
    <tableColumn id="1691" xr3:uid="{52FFBE2B-1372-41D1-A01B-C0DAD147C0E6}" name="Sarake1691"/>
    <tableColumn id="1692" xr3:uid="{A1349260-566E-4536-8B22-8A6E9F6AF0FF}" name="Sarake1692"/>
    <tableColumn id="1693" xr3:uid="{F9EDFA51-7AF4-4CAF-8425-7CADB6A8292D}" name="Sarake1693"/>
    <tableColumn id="1694" xr3:uid="{EAFA39D7-48FA-4416-9558-19CBF824C776}" name="Sarake1694"/>
    <tableColumn id="1695" xr3:uid="{8C8BE2BE-E68C-45C1-A26A-407188592213}" name="Sarake1695"/>
    <tableColumn id="1696" xr3:uid="{A54E7D61-C50D-46BE-A54C-C81F0B4D54D7}" name="Sarake1696"/>
    <tableColumn id="1697" xr3:uid="{9ECEEDC1-062B-47E7-A5DE-25B8AF63AB21}" name="Sarake1697"/>
    <tableColumn id="1698" xr3:uid="{B3486BEC-8466-4E2E-85B3-2A1F326476F0}" name="Sarake1698"/>
    <tableColumn id="1699" xr3:uid="{CE68DC15-9CD2-457E-83AB-D5FE575197AB}" name="Sarake1699"/>
    <tableColumn id="1700" xr3:uid="{1D1E5406-BD44-4A44-B0D2-A4A40CE1333A}" name="Sarake1700"/>
    <tableColumn id="1701" xr3:uid="{2ECDE6BD-152E-4E72-8110-C842A97B36F7}" name="Sarake1701"/>
    <tableColumn id="1702" xr3:uid="{BD431432-4C72-4589-AAE0-838C62AE9C70}" name="Sarake1702"/>
    <tableColumn id="1703" xr3:uid="{F500CF31-C570-4F38-8921-9B4E4E346555}" name="Sarake1703"/>
    <tableColumn id="1704" xr3:uid="{5278864E-E6F9-4E74-B748-32F785B748FF}" name="Sarake1704"/>
    <tableColumn id="1705" xr3:uid="{AAE738EA-1852-4C7C-AF96-4088DF15F797}" name="Sarake1705"/>
    <tableColumn id="1706" xr3:uid="{3FC26B65-F62B-414D-92AC-B432AC6B22F9}" name="Sarake1706"/>
    <tableColumn id="1707" xr3:uid="{B683F4DD-57D7-4A9D-8E15-13C8E4230B02}" name="Sarake1707"/>
    <tableColumn id="1708" xr3:uid="{2C7391F7-D0FF-4699-A29A-FB8D0341BB2E}" name="Sarake1708"/>
    <tableColumn id="1709" xr3:uid="{DB6C4C04-C942-4D44-B553-56F9BEAB45E0}" name="Sarake1709"/>
    <tableColumn id="1710" xr3:uid="{B59A21DA-2013-477A-B786-D232E964D0BA}" name="Sarake1710"/>
    <tableColumn id="1711" xr3:uid="{AF8DAEF3-7628-490F-8AC9-ABF219274506}" name="Sarake1711"/>
    <tableColumn id="1712" xr3:uid="{6FBEC42C-F597-4AC3-BC79-55D084238C2E}" name="Sarake1712"/>
    <tableColumn id="1713" xr3:uid="{533F5245-B5BD-4396-9518-3F50374C23B1}" name="Sarake1713"/>
    <tableColumn id="1714" xr3:uid="{2D68D62D-36FE-4F0B-9298-5325D4190D7A}" name="Sarake1714"/>
    <tableColumn id="1715" xr3:uid="{F5385E9B-186A-4927-8207-25CD18DA7E09}" name="Sarake1715"/>
    <tableColumn id="1716" xr3:uid="{FC93BEC5-4B16-43CD-8DB4-FE62B7507A57}" name="Sarake1716"/>
    <tableColumn id="1717" xr3:uid="{49872A45-5F29-4328-A841-46FDC45085C4}" name="Sarake1717"/>
    <tableColumn id="1718" xr3:uid="{2368CF15-6A10-4EF3-86B5-EE3AE245059A}" name="Sarake1718"/>
    <tableColumn id="1719" xr3:uid="{3FB35777-8F5E-4D0A-AEC2-850898313029}" name="Sarake1719"/>
    <tableColumn id="1720" xr3:uid="{ECC7B963-AC4F-450C-9F12-2541206ABA33}" name="Sarake1720"/>
    <tableColumn id="1721" xr3:uid="{F6A276BC-9AB0-4F80-BE1B-B34A5420553F}" name="Sarake1721"/>
    <tableColumn id="1722" xr3:uid="{469E8F10-3450-43D6-9BE8-BAED223366E0}" name="Sarake1722"/>
    <tableColumn id="1723" xr3:uid="{7E891F02-B569-4A82-8DE2-298DCC5F4F7F}" name="Sarake1723"/>
    <tableColumn id="1724" xr3:uid="{78A53B33-F535-4F11-93C8-E670ADB83A15}" name="Sarake1724"/>
    <tableColumn id="1725" xr3:uid="{3EA9445F-04F6-49B0-B87A-A7E26E5DA87F}" name="Sarake1725"/>
    <tableColumn id="1726" xr3:uid="{263E3DC9-81EA-42E5-8CA2-EBEAEA8E2413}" name="Sarake1726"/>
    <tableColumn id="1727" xr3:uid="{2B6DED16-370A-45CA-9BC2-C21516797220}" name="Sarake1727"/>
    <tableColumn id="1728" xr3:uid="{61953138-160B-40B0-8038-E59B1C5B6FA4}" name="Sarake1728"/>
    <tableColumn id="1729" xr3:uid="{FC8257F8-5372-483C-865E-C8CB1E2C5430}" name="Sarake1729"/>
    <tableColumn id="1730" xr3:uid="{F6261434-4A22-405A-974B-7007C97ECE5E}" name="Sarake1730"/>
    <tableColumn id="1731" xr3:uid="{24F0244B-460B-4EC1-9ADD-BD4D68B90236}" name="Sarake1731"/>
    <tableColumn id="1732" xr3:uid="{920AB68E-82FA-4B05-B90D-4A43D5336CE4}" name="Sarake1732"/>
    <tableColumn id="1733" xr3:uid="{BE2336D7-6449-4FB2-9FA4-73C9AE46C7B9}" name="Sarake1733"/>
    <tableColumn id="1734" xr3:uid="{3ACD1B95-F2CB-4FB0-B728-2ED257417A2E}" name="Sarake1734"/>
    <tableColumn id="1735" xr3:uid="{6DB87943-69D4-4DFE-875C-4E0D3D03B8DD}" name="Sarake1735"/>
    <tableColumn id="1736" xr3:uid="{4EB085D8-37B5-40ED-BE08-5F794F46EA18}" name="Sarake1736"/>
    <tableColumn id="1737" xr3:uid="{8DC7756F-8E90-417B-B80F-0B6212EFAA11}" name="Sarake1737"/>
    <tableColumn id="1738" xr3:uid="{B49BC763-7255-4825-B0D5-13A172EDAF05}" name="Sarake1738"/>
    <tableColumn id="1739" xr3:uid="{51773670-58C9-4F62-8C25-65D39F0A0F39}" name="Sarake1739"/>
    <tableColumn id="1740" xr3:uid="{547CCF2C-E964-4642-8DFA-7E0C277D21D5}" name="Sarake1740"/>
    <tableColumn id="1741" xr3:uid="{AABD4AD4-0992-4618-838D-4C1F2A71E5BB}" name="Sarake1741"/>
    <tableColumn id="1742" xr3:uid="{17477760-EE47-411C-A7AE-6B347DB4B5CA}" name="Sarake1742"/>
    <tableColumn id="1743" xr3:uid="{223E87A9-9467-41FC-ACCE-C7CF48FD400B}" name="Sarake1743"/>
    <tableColumn id="1744" xr3:uid="{F4A0A4C0-FFE4-4B3F-9075-457AC97FB554}" name="Sarake1744"/>
    <tableColumn id="1745" xr3:uid="{9F8C7493-D912-476F-9895-4E24ADE31D79}" name="Sarake1745"/>
    <tableColumn id="1746" xr3:uid="{F0ED5439-2064-41D1-AE67-E1A9441C58CD}" name="Sarake1746"/>
    <tableColumn id="1747" xr3:uid="{D7AB195A-E844-45CC-BC3E-21C2BC26BB94}" name="Sarake1747"/>
    <tableColumn id="1748" xr3:uid="{D52335F2-B79D-4EF8-809C-6F0C92A70F9C}" name="Sarake1748"/>
    <tableColumn id="1749" xr3:uid="{1FA07FE2-9C20-4A51-BB75-5FC466EBD09A}" name="Sarake1749"/>
    <tableColumn id="1750" xr3:uid="{8FF31703-F681-48B9-8900-B632E72284BB}" name="Sarake1750"/>
    <tableColumn id="1751" xr3:uid="{1F51C75C-C0AA-4D8D-B369-AF37852FB0DE}" name="Sarake1751"/>
    <tableColumn id="1752" xr3:uid="{377E627A-6B0D-4E96-AF5E-67DEBBB9EC3C}" name="Sarake1752"/>
    <tableColumn id="1753" xr3:uid="{0955D899-479E-4C70-987C-9229996C8E8A}" name="Sarake1753"/>
    <tableColumn id="1754" xr3:uid="{EACAEE24-5F2B-42DF-AF85-FD73BE44E154}" name="Sarake1754"/>
    <tableColumn id="1755" xr3:uid="{57B25C57-752E-4FAB-9E8C-D19C703AB67E}" name="Sarake1755"/>
    <tableColumn id="1756" xr3:uid="{3AD6A194-6BBB-425F-9E03-D9D38B2365F7}" name="Sarake1756"/>
    <tableColumn id="1757" xr3:uid="{9ACD2BE3-C328-435D-840D-1B65355B5FDD}" name="Sarake1757"/>
    <tableColumn id="1758" xr3:uid="{4E792239-E75D-4625-A76E-B28A3F008E69}" name="Sarake1758"/>
    <tableColumn id="1759" xr3:uid="{AF58C63A-96C5-4760-A7E2-6C02D6EEE0F3}" name="Sarake1759"/>
    <tableColumn id="1760" xr3:uid="{6787159A-8228-4715-8544-4C5146BA3189}" name="Sarake1760"/>
    <tableColumn id="1761" xr3:uid="{857C18FE-7CC4-4EBE-A725-DBB0EC9B5E8F}" name="Sarake1761"/>
    <tableColumn id="1762" xr3:uid="{53C077EF-AE8D-47A4-809D-87618E7A6D73}" name="Sarake1762"/>
    <tableColumn id="1763" xr3:uid="{D779CA08-E24A-421F-AB14-233673C98D6A}" name="Sarake1763"/>
    <tableColumn id="1764" xr3:uid="{82527BA5-4ADD-4FB5-A3E3-B0DC2EBB3AFE}" name="Sarake1764"/>
    <tableColumn id="1765" xr3:uid="{35859218-D573-46B3-97ED-B4603D5B2638}" name="Sarake1765"/>
    <tableColumn id="1766" xr3:uid="{25C2C64D-D591-4B49-B198-30FFBA4791A5}" name="Sarake1766"/>
    <tableColumn id="1767" xr3:uid="{F01E8F3E-675D-48F8-8F05-4701C8BECCE7}" name="Sarake1767"/>
    <tableColumn id="1768" xr3:uid="{86CAE3DA-787F-4EDB-AD94-E28FC6A06FEB}" name="Sarake1768"/>
    <tableColumn id="1769" xr3:uid="{5B7F7DF4-E03A-411D-B108-5C83C8C4B394}" name="Sarake1769"/>
    <tableColumn id="1770" xr3:uid="{91856C9E-3658-4B4C-9E66-94C905604EF0}" name="Sarake1770"/>
    <tableColumn id="1771" xr3:uid="{17140A89-190B-4231-A580-F7504996B85F}" name="Sarake1771"/>
    <tableColumn id="1772" xr3:uid="{E13E17D7-30ED-43E2-84DD-A9156AE699B7}" name="Sarake1772"/>
    <tableColumn id="1773" xr3:uid="{D8B706B1-162F-4364-98D4-5BDA25E8E66F}" name="Sarake1773"/>
    <tableColumn id="1774" xr3:uid="{C8F42743-0C3C-4167-B84D-611AAC6DA808}" name="Sarake1774"/>
    <tableColumn id="1775" xr3:uid="{4C14A8E6-A7B6-4F5A-A220-6F877156ED52}" name="Sarake1775"/>
    <tableColumn id="1776" xr3:uid="{AE32DA80-6D0A-4AAD-92D3-1AE2AC729645}" name="Sarake1776"/>
    <tableColumn id="1777" xr3:uid="{B3BA8CD0-0D51-4367-9ABB-720401AF5B54}" name="Sarake1777"/>
    <tableColumn id="1778" xr3:uid="{CAF4A462-A173-4BB9-A774-9758AA5EA244}" name="Sarake1778"/>
    <tableColumn id="1779" xr3:uid="{446824BA-1407-4630-844F-C48DBC636990}" name="Sarake1779"/>
    <tableColumn id="1780" xr3:uid="{79A9E917-DF93-4517-BDDA-9196003B768A}" name="Sarake1780"/>
    <tableColumn id="1781" xr3:uid="{A7747D51-9FEC-4BD4-96E7-4CE5F1354048}" name="Sarake1781"/>
    <tableColumn id="1782" xr3:uid="{C570EDBE-BA5A-44B1-9FA4-8EAF3AB362B2}" name="Sarake1782"/>
    <tableColumn id="1783" xr3:uid="{BD113048-D36D-462E-9648-4D13DFACB4B4}" name="Sarake1783"/>
    <tableColumn id="1784" xr3:uid="{B4E8AC81-F5D9-4854-873E-E5518D01999D}" name="Sarake1784"/>
    <tableColumn id="1785" xr3:uid="{03D53224-0578-4E53-85EB-7DC840060882}" name="Sarake1785"/>
    <tableColumn id="1786" xr3:uid="{0523D8F6-A578-4EF6-B466-95A818DCA452}" name="Sarake1786"/>
    <tableColumn id="1787" xr3:uid="{BC3C8E98-254B-4B49-B3E0-8034B9E3E6E9}" name="Sarake1787"/>
    <tableColumn id="1788" xr3:uid="{B261169F-76FA-4D88-87A8-3549A300CBED}" name="Sarake1788"/>
    <tableColumn id="1789" xr3:uid="{DE758DE6-91E3-46D4-AAF2-CAA8EA501226}" name="Sarake1789"/>
    <tableColumn id="1790" xr3:uid="{38C60009-BEA8-4B16-8D28-B0AC8956889A}" name="Sarake1790"/>
    <tableColumn id="1791" xr3:uid="{E72308C7-14AE-4594-BC85-44DCCA6AC587}" name="Sarake1791"/>
    <tableColumn id="1792" xr3:uid="{4A82BD3A-7BAE-496D-9271-32DCE25B14B2}" name="Sarake1792"/>
    <tableColumn id="1793" xr3:uid="{16191343-8194-4C75-847C-87152A92B68B}" name="Sarake1793"/>
    <tableColumn id="1794" xr3:uid="{486FC40A-B4EA-4546-9B2B-722DD0B3A6D3}" name="Sarake1794"/>
    <tableColumn id="1795" xr3:uid="{BCD211E5-053E-4312-B03B-25BFC96D1D85}" name="Sarake1795"/>
    <tableColumn id="1796" xr3:uid="{62453312-6E48-4791-8357-5DD725239A41}" name="Sarake1796"/>
    <tableColumn id="1797" xr3:uid="{45F19726-9D71-436E-8824-CA755A57E18B}" name="Sarake1797"/>
    <tableColumn id="1798" xr3:uid="{65814EE7-EA10-467E-ACF6-3BC884F8D71C}" name="Sarake1798"/>
    <tableColumn id="1799" xr3:uid="{F6BBD086-96A9-4C93-B416-BE7D84B0DFDC}" name="Sarake1799"/>
    <tableColumn id="1800" xr3:uid="{432AC17A-3E51-46D0-B6A5-6FC18B0ED098}" name="Sarake1800"/>
    <tableColumn id="1801" xr3:uid="{2E760B86-1E72-4864-A423-4C966D462C73}" name="Sarake1801"/>
    <tableColumn id="1802" xr3:uid="{FBD6C4AB-1D31-42FB-90D0-05FB80627A1F}" name="Sarake1802"/>
    <tableColumn id="1803" xr3:uid="{767CE699-E73D-49E8-BAD7-E2CC43375821}" name="Sarake1803"/>
    <tableColumn id="1804" xr3:uid="{21662E63-A22F-4B9F-B379-3577318F849A}" name="Sarake1804"/>
    <tableColumn id="1805" xr3:uid="{8416395A-0AE3-41CD-89EB-7B35B40C7DF9}" name="Sarake1805"/>
    <tableColumn id="1806" xr3:uid="{76EC20A2-7FF0-4E8F-8B3F-1755EB743597}" name="Sarake1806"/>
    <tableColumn id="1807" xr3:uid="{901D50CB-0CEB-4638-A5CB-BF57FD8FB759}" name="Sarake1807"/>
    <tableColumn id="1808" xr3:uid="{8A0209CD-C07C-4482-8B9A-AC2EDCAF95CD}" name="Sarake1808"/>
    <tableColumn id="1809" xr3:uid="{DDEDDD89-065B-4CFA-883F-74E360961D69}" name="Sarake1809"/>
    <tableColumn id="1810" xr3:uid="{29CEC159-927B-4E06-B776-40564D6FB8D4}" name="Sarake1810"/>
    <tableColumn id="1811" xr3:uid="{268F0553-21C5-46F4-937F-04753AD9EBBF}" name="Sarake1811"/>
    <tableColumn id="1812" xr3:uid="{36557394-C9CC-4C64-8A77-50BB8DD305AB}" name="Sarake1812"/>
    <tableColumn id="1813" xr3:uid="{0D46D012-02F9-4830-8943-5C4C18F06E45}" name="Sarake1813"/>
    <tableColumn id="1814" xr3:uid="{57D6586D-306D-4453-A5A3-EC6EC0B04FAA}" name="Sarake1814"/>
    <tableColumn id="1815" xr3:uid="{EA88AD58-786B-432C-977F-96ECD6756975}" name="Sarake1815"/>
    <tableColumn id="1816" xr3:uid="{751B5803-2986-4E27-A70C-83C920D70156}" name="Sarake1816"/>
    <tableColumn id="1817" xr3:uid="{B3877CBD-2B9F-4823-BC35-4CAFB51861F9}" name="Sarake1817"/>
    <tableColumn id="1818" xr3:uid="{AB271F4F-2442-493B-95F6-85A21E506489}" name="Sarake1818"/>
    <tableColumn id="1819" xr3:uid="{258FA581-AE65-49DC-BE42-E1079137D045}" name="Sarake1819"/>
    <tableColumn id="1820" xr3:uid="{3643346F-3A86-4D78-89B7-CC93B789E750}" name="Sarake1820"/>
    <tableColumn id="1821" xr3:uid="{6994E6CC-7BA3-42BF-8C20-E60A6AB8EA9A}" name="Sarake1821"/>
    <tableColumn id="1822" xr3:uid="{14208D71-73BA-4F0D-81F5-1FFD392CC667}" name="Sarake1822"/>
    <tableColumn id="1823" xr3:uid="{70BFD534-1CB8-42D4-BFCA-21F03693C917}" name="Sarake1823"/>
    <tableColumn id="1824" xr3:uid="{3B30F2EC-AA50-4686-B374-EE08B6DFB235}" name="Sarake1824"/>
    <tableColumn id="1825" xr3:uid="{AD04457F-C407-43B8-8DCE-F4E39E994B56}" name="Sarake1825"/>
    <tableColumn id="1826" xr3:uid="{19E5F9D7-D11D-4EF2-9511-7741A6B39EA5}" name="Sarake1826"/>
    <tableColumn id="1827" xr3:uid="{B265DE8A-2DA4-4C95-86AB-60D7A5E20284}" name="Sarake1827"/>
    <tableColumn id="1828" xr3:uid="{446CEB01-2033-4938-B48C-2C20573BA141}" name="Sarake1828"/>
    <tableColumn id="1829" xr3:uid="{1C23F349-39DE-4B89-9C5E-0FC05E67AC4E}" name="Sarake1829"/>
    <tableColumn id="1830" xr3:uid="{FF00DBB3-C704-4E28-9F11-9F91B28F5A75}" name="Sarake1830"/>
    <tableColumn id="1831" xr3:uid="{DC74D0F7-8F77-42BC-BA40-0099E89E094F}" name="Sarake1831"/>
    <tableColumn id="1832" xr3:uid="{9EC6CE02-E2B9-4399-88F1-9F9413CE53C6}" name="Sarake1832"/>
    <tableColumn id="1833" xr3:uid="{8C2C3E8F-B570-4C7A-9B79-9B617BE4C645}" name="Sarake1833"/>
    <tableColumn id="1834" xr3:uid="{14FD3795-89F0-4846-B871-7B7AC181D863}" name="Sarake1834"/>
    <tableColumn id="1835" xr3:uid="{30C23E6A-388A-42AD-9356-1FEC627B9D61}" name="Sarake1835"/>
    <tableColumn id="1836" xr3:uid="{0129037A-2B1F-4E95-82F6-2E1FCF8C2EFB}" name="Sarake1836"/>
    <tableColumn id="1837" xr3:uid="{E2FCD001-CC53-4BD3-9B14-4808B36157E8}" name="Sarake1837"/>
    <tableColumn id="1838" xr3:uid="{1D0C9F6A-0300-4822-A228-335754E2FA9A}" name="Sarake1838"/>
    <tableColumn id="1839" xr3:uid="{5D3B0A9D-05D1-48D5-AD0A-3EEFBC88F2F9}" name="Sarake1839"/>
    <tableColumn id="1840" xr3:uid="{B23D362E-0AEE-4E4B-8C07-AAA9DE82573D}" name="Sarake1840"/>
    <tableColumn id="1841" xr3:uid="{859ED558-86EE-44F5-942C-C7BBBB7C84E7}" name="Sarake1841"/>
    <tableColumn id="1842" xr3:uid="{7C8F989D-DE12-440F-AF83-D53F2742E95B}" name="Sarake1842"/>
    <tableColumn id="1843" xr3:uid="{9AF94402-7918-41E7-A9CF-FF590D5924CE}" name="Sarake1843"/>
    <tableColumn id="1844" xr3:uid="{540D721F-E101-461B-8DAA-6263E47C60BC}" name="Sarake1844"/>
    <tableColumn id="1845" xr3:uid="{EF72387F-0E93-4305-A8EF-B3B86877C4A9}" name="Sarake1845"/>
    <tableColumn id="1846" xr3:uid="{C8C44977-6764-48F3-BB7A-B6EDF927B253}" name="Sarake1846"/>
    <tableColumn id="1847" xr3:uid="{2F9E5FC7-276E-4788-88A9-2F4EFE25CD6B}" name="Sarake1847"/>
    <tableColumn id="1848" xr3:uid="{7A5DC0F4-B814-4F84-9231-0885A1B7F997}" name="Sarake1848"/>
    <tableColumn id="1849" xr3:uid="{CB89EA55-42B9-4ACE-8598-E01D29E722A6}" name="Sarake1849"/>
    <tableColumn id="1850" xr3:uid="{8EDC9608-FEDB-4656-8D89-9A6F48CBB0DB}" name="Sarake1850"/>
    <tableColumn id="1851" xr3:uid="{5CAA6C44-D2A7-443E-9861-5233E03E87A5}" name="Sarake1851"/>
    <tableColumn id="1852" xr3:uid="{1DCB2277-5540-42F7-8062-33DFA0261D31}" name="Sarake1852"/>
    <tableColumn id="1853" xr3:uid="{23C0257A-1852-4AB2-9C28-AD1E0C0CF5F6}" name="Sarake1853"/>
    <tableColumn id="1854" xr3:uid="{45FA8A60-2342-4AF5-9F34-E42BE28E315D}" name="Sarake1854"/>
    <tableColumn id="1855" xr3:uid="{863AE4AA-3884-432C-AEF4-8071948234CB}" name="Sarake1855"/>
    <tableColumn id="1856" xr3:uid="{F1BB16AD-9ACF-44C8-AA48-F508B84B2C99}" name="Sarake1856"/>
    <tableColumn id="1857" xr3:uid="{FFC09874-ADEB-423F-8D18-26FE0F465DFC}" name="Sarake1857"/>
    <tableColumn id="1858" xr3:uid="{F2F8CDAF-50AC-468D-AA3E-619DC57AC362}" name="Sarake1858"/>
    <tableColumn id="1859" xr3:uid="{ED63C912-9E1D-4829-AA34-0DDF1E48B3E2}" name="Sarake1859"/>
    <tableColumn id="1860" xr3:uid="{0C6F76C8-3AA7-4099-9948-36F007D41E52}" name="Sarake1860"/>
    <tableColumn id="1861" xr3:uid="{66600D95-72D7-4E0C-BAB6-1A2104823AD9}" name="Sarake1861"/>
    <tableColumn id="1862" xr3:uid="{C996580F-BFD0-44A5-8642-B821C8AF74AC}" name="Sarake1862"/>
    <tableColumn id="1863" xr3:uid="{167ECD3D-4F2E-4EDC-95F4-22EE461EF293}" name="Sarake1863"/>
    <tableColumn id="1864" xr3:uid="{AA4BB407-3A85-4948-896B-C0A244DE7404}" name="Sarake1864"/>
    <tableColumn id="1865" xr3:uid="{A5FA2D32-BB42-4A80-8BBB-726C296C81B0}" name="Sarake1865"/>
    <tableColumn id="1866" xr3:uid="{A98DA854-39C9-4BDF-AB40-9321287F511D}" name="Sarake1866"/>
    <tableColumn id="1867" xr3:uid="{F14790CA-8A7B-41BD-9BA7-B8EB787BEEC5}" name="Sarake1867"/>
    <tableColumn id="1868" xr3:uid="{907C4DDA-D8F5-40C1-971E-295EDCE0B0B7}" name="Sarake1868"/>
    <tableColumn id="1869" xr3:uid="{9DC5BFB7-CA96-4DB1-BAAB-DD9DA28A027C}" name="Sarake1869"/>
    <tableColumn id="1870" xr3:uid="{69171C95-7C4E-4BAC-BD3B-E916EC7289DF}" name="Sarake1870"/>
    <tableColumn id="1871" xr3:uid="{445C2C29-74D4-4C5B-8F1D-572835FFCD56}" name="Sarake1871"/>
    <tableColumn id="1872" xr3:uid="{5D1FA7F7-94DD-4A6A-8A79-FD16CC5546CA}" name="Sarake1872"/>
    <tableColumn id="1873" xr3:uid="{DEDA6C67-15FA-4E46-B7A3-8214205D5D34}" name="Sarake1873"/>
    <tableColumn id="1874" xr3:uid="{7E681C4C-9080-400F-93CA-1DAD2B8AE420}" name="Sarake1874"/>
    <tableColumn id="1875" xr3:uid="{092429B7-AAB6-4C34-96A8-64C2A4D7430B}" name="Sarake1875"/>
    <tableColumn id="1876" xr3:uid="{72F38F23-7339-47EB-8538-0F6972449AE6}" name="Sarake1876"/>
    <tableColumn id="1877" xr3:uid="{052DC58C-21FB-4EC6-BDA4-8DD484257735}" name="Sarake1877"/>
    <tableColumn id="1878" xr3:uid="{0EDEDEBE-AC93-4EB1-98A2-9508D5CFABCA}" name="Sarake1878"/>
    <tableColumn id="1879" xr3:uid="{CD60E6F9-02EC-4BD6-B168-EB1214A797D9}" name="Sarake1879"/>
    <tableColumn id="1880" xr3:uid="{3C2DC3D0-6434-4796-BC80-EB66F2FA0507}" name="Sarake1880"/>
    <tableColumn id="1881" xr3:uid="{17C4AA37-275B-4FC4-AEC3-6040C9DF17B7}" name="Sarake1881"/>
    <tableColumn id="1882" xr3:uid="{E7F37ED6-72A9-4F04-9F2A-22CAB5AC5986}" name="Sarake1882"/>
    <tableColumn id="1883" xr3:uid="{3B997F6F-EA8E-4380-ADD1-9458774905BA}" name="Sarake1883"/>
    <tableColumn id="1884" xr3:uid="{8DFC0397-E740-42A0-B575-BDFAB3F5FA35}" name="Sarake1884"/>
    <tableColumn id="1885" xr3:uid="{9C9F4BD9-98F1-481A-8FAF-CE6BA95A7ACA}" name="Sarake1885"/>
    <tableColumn id="1886" xr3:uid="{D8DBED98-C053-4306-ABDD-662FF0753486}" name="Sarake1886"/>
    <tableColumn id="1887" xr3:uid="{AF200811-0451-4346-BF5B-BC485A532B4D}" name="Sarake1887"/>
    <tableColumn id="1888" xr3:uid="{96E9EB5C-7D86-4E38-97FF-CFD7E02533D0}" name="Sarake1888"/>
    <tableColumn id="1889" xr3:uid="{16DCD245-D111-4B37-B29E-2D77641B357B}" name="Sarake1889"/>
    <tableColumn id="1890" xr3:uid="{4032EBC8-BEEB-44C8-8D72-86CBE3A6D22D}" name="Sarake1890"/>
    <tableColumn id="1891" xr3:uid="{D2916A46-926D-42F1-AD8F-98A53A1C8FC9}" name="Sarake1891"/>
    <tableColumn id="1892" xr3:uid="{4741DBB8-0F99-42F3-885F-FF1AF1E901C3}" name="Sarake1892"/>
    <tableColumn id="1893" xr3:uid="{9D119B61-16A7-4ADB-9A9D-A8F2F6F1DBED}" name="Sarake1893"/>
    <tableColumn id="1894" xr3:uid="{629173DE-2D17-4642-8403-1BE9F4E0BDC3}" name="Sarake1894"/>
    <tableColumn id="1895" xr3:uid="{FC69FF3E-D54A-4AEC-B5EB-8A892B8399D9}" name="Sarake1895"/>
    <tableColumn id="1896" xr3:uid="{1FCB0B75-26D0-4A44-B860-E41F75E54DB3}" name="Sarake1896"/>
    <tableColumn id="1897" xr3:uid="{2119FB9C-D26F-4DEE-9ADF-44E0CAE8C112}" name="Sarake1897"/>
    <tableColumn id="1898" xr3:uid="{7685887C-05AC-4DFF-9E9A-ED8FC91B6D90}" name="Sarake1898"/>
    <tableColumn id="1899" xr3:uid="{B5A38F3A-551A-4884-9FA7-E583C5B014FE}" name="Sarake1899"/>
    <tableColumn id="1900" xr3:uid="{A7757770-AF47-444E-8B89-8A2E3FADE601}" name="Sarake1900"/>
    <tableColumn id="1901" xr3:uid="{57F4960B-5279-41F0-BD52-967976A73F33}" name="Sarake1901"/>
    <tableColumn id="1902" xr3:uid="{855FFA14-B343-449C-9C52-6C668CFE00EB}" name="Sarake1902"/>
    <tableColumn id="1903" xr3:uid="{7094BC6A-BC04-4B87-8833-7AE684079246}" name="Sarake1903"/>
    <tableColumn id="1904" xr3:uid="{A86CF2C0-9153-4F41-B47B-6BB902B7E46A}" name="Sarake1904"/>
    <tableColumn id="1905" xr3:uid="{B1B016F7-2DE7-41D4-930E-A78CB10D8CCE}" name="Sarake1905"/>
    <tableColumn id="1906" xr3:uid="{5EDDE35E-4205-48EF-87C3-F903649579B1}" name="Sarake1906"/>
    <tableColumn id="1907" xr3:uid="{C61AD206-2D42-4381-B83A-2D2F6109C6DF}" name="Sarake1907"/>
    <tableColumn id="1908" xr3:uid="{4862D50A-AF96-4934-AF18-AE238EFC02F5}" name="Sarake1908"/>
    <tableColumn id="1909" xr3:uid="{C0AC63FB-7AA1-40DD-A8E4-A7ED54542FEE}" name="Sarake1909"/>
    <tableColumn id="1910" xr3:uid="{5D0900E9-B390-498B-BB08-2BAD024795CD}" name="Sarake1910"/>
    <tableColumn id="1911" xr3:uid="{A694039E-6ADB-4E73-A523-74003F8D6C76}" name="Sarake1911"/>
    <tableColumn id="1912" xr3:uid="{7ACD1416-A646-467D-AECB-9911197E8857}" name="Sarake1912"/>
    <tableColumn id="1913" xr3:uid="{C8B7E90B-A799-457F-81C2-275D75FB7DE0}" name="Sarake1913"/>
    <tableColumn id="1914" xr3:uid="{93EFCBDA-B05C-4038-8FC7-783BD092F519}" name="Sarake1914"/>
    <tableColumn id="1915" xr3:uid="{4D221EE9-7387-43D4-890D-D82AD5C35B7C}" name="Sarake1915"/>
    <tableColumn id="1916" xr3:uid="{CDCE4AF8-853D-42F3-A456-CF0704B1B270}" name="Sarake1916"/>
    <tableColumn id="1917" xr3:uid="{C2F1ACE4-28CA-4F47-968B-C3612679B93B}" name="Sarake1917"/>
    <tableColumn id="1918" xr3:uid="{9F68D11D-1518-4CD8-BF03-39393514899C}" name="Sarake1918"/>
    <tableColumn id="1919" xr3:uid="{88F03858-30A6-483F-B861-8B2B68D288C7}" name="Sarake1919"/>
    <tableColumn id="1920" xr3:uid="{3DE6A096-9DB7-4C08-9930-88EDCDFC3966}" name="Sarake1920"/>
    <tableColumn id="1921" xr3:uid="{25948B28-4C30-4EE4-B1D8-95DF9E12492A}" name="Sarake1921"/>
    <tableColumn id="1922" xr3:uid="{CE20A5BF-AED1-4916-BB59-7BBCB5A055B7}" name="Sarake1922"/>
    <tableColumn id="1923" xr3:uid="{8987697A-12DF-4A0C-930A-90B3F553590C}" name="Sarake1923"/>
    <tableColumn id="1924" xr3:uid="{0B68B940-761D-4EED-93FB-CB46108C177B}" name="Sarake1924"/>
    <tableColumn id="1925" xr3:uid="{1F97EE6E-D40E-4A79-B962-E4AB8AC7E44D}" name="Sarake1925"/>
    <tableColumn id="1926" xr3:uid="{70B37B41-1805-4CC9-A33D-86988FA853B4}" name="Sarake1926"/>
    <tableColumn id="1927" xr3:uid="{AA297682-A540-4757-885F-F7E827389E7F}" name="Sarake1927"/>
    <tableColumn id="1928" xr3:uid="{59869521-92DF-4506-AF74-0A5057BB7E55}" name="Sarake1928"/>
    <tableColumn id="1929" xr3:uid="{9873C236-515E-4AB5-8A41-46BB15EC98CE}" name="Sarake1929"/>
    <tableColumn id="1930" xr3:uid="{874E1FB8-52C6-45E6-ADB4-8D7B8678BCDE}" name="Sarake1930"/>
    <tableColumn id="1931" xr3:uid="{1EDF1D86-C281-405A-8D51-44C0C2CD84E4}" name="Sarake1931"/>
    <tableColumn id="1932" xr3:uid="{CE23B670-714A-44D9-815B-80EA0099C655}" name="Sarake1932"/>
    <tableColumn id="1933" xr3:uid="{6A6C7DE5-6FBD-47AD-8AF9-5E2FCA2F2EA7}" name="Sarake1933"/>
    <tableColumn id="1934" xr3:uid="{262CC9FA-7DEC-4463-9F50-DD6A851D3C70}" name="Sarake1934"/>
    <tableColumn id="1935" xr3:uid="{D50ED4DC-80A4-4E7A-AC78-8C6BE6BB431B}" name="Sarake1935"/>
    <tableColumn id="1936" xr3:uid="{7FA10608-E61A-451E-8734-52448433CEA0}" name="Sarake1936"/>
    <tableColumn id="1937" xr3:uid="{28F777EC-860D-48AF-A7B3-74071062F9DA}" name="Sarake1937"/>
    <tableColumn id="1938" xr3:uid="{BC9F98E4-40ED-4FE1-A04E-C2D939188390}" name="Sarake1938"/>
    <tableColumn id="1939" xr3:uid="{B8AD0174-0D21-410D-AC8C-B0A623B3B9E5}" name="Sarake1939"/>
    <tableColumn id="1940" xr3:uid="{08698E15-3D66-4554-9D61-71586E7E7590}" name="Sarake1940"/>
    <tableColumn id="1941" xr3:uid="{DD00F432-106E-457B-A65B-CD424317345B}" name="Sarake1941"/>
    <tableColumn id="1942" xr3:uid="{DE2C90D2-E036-4759-BA34-23B7286CD105}" name="Sarake1942"/>
    <tableColumn id="1943" xr3:uid="{2E222CD9-CC35-4764-9F73-4B4F811C4D67}" name="Sarake1943"/>
    <tableColumn id="1944" xr3:uid="{ADED49D7-33DD-4B36-94C3-52C46461DDDC}" name="Sarake1944"/>
    <tableColumn id="1945" xr3:uid="{D0C36AB7-91AD-40D8-BF23-26D27E05A499}" name="Sarake1945"/>
    <tableColumn id="1946" xr3:uid="{FCB4ECE7-A5F3-4503-85F4-86BD9AAA912F}" name="Sarake1946"/>
    <tableColumn id="1947" xr3:uid="{F5B24D26-9099-4245-AB4B-763341A10021}" name="Sarake1947"/>
    <tableColumn id="1948" xr3:uid="{641A5565-B0A2-442C-8584-E81CED06B9C8}" name="Sarake1948"/>
    <tableColumn id="1949" xr3:uid="{489EEA48-9F86-47F1-AA15-F17CD160F6DB}" name="Sarake1949"/>
    <tableColumn id="1950" xr3:uid="{BE52B3D9-5CE2-4756-9C08-FDA2A3029DBD}" name="Sarake1950"/>
    <tableColumn id="1951" xr3:uid="{EC6CDE9F-5EC6-49A0-A802-D501DE9FA48D}" name="Sarake1951"/>
    <tableColumn id="1952" xr3:uid="{47545E65-3601-411C-80E1-51D7A14C5961}" name="Sarake1952"/>
    <tableColumn id="1953" xr3:uid="{A2CD1145-13D5-4F1E-9A92-5DE9C90AE436}" name="Sarake1953"/>
    <tableColumn id="1954" xr3:uid="{E085F563-9311-4AC9-8253-4FCEBDA0C20E}" name="Sarake1954"/>
    <tableColumn id="1955" xr3:uid="{9C0A1FE2-9998-46F7-B0C0-A290277717BC}" name="Sarake1955"/>
    <tableColumn id="1956" xr3:uid="{C29D649C-FF63-4C79-86E3-EF46E373D846}" name="Sarake1956"/>
    <tableColumn id="1957" xr3:uid="{174F9EB5-414B-48FF-B54E-00A0EBFE1481}" name="Sarake1957"/>
    <tableColumn id="1958" xr3:uid="{21B8AE6C-8A1C-46BE-ADD4-CF61CFED9D25}" name="Sarake1958"/>
    <tableColumn id="1959" xr3:uid="{F0914719-BC46-405F-A872-DA8C6640C58D}" name="Sarake1959"/>
    <tableColumn id="1960" xr3:uid="{124BEBB9-AD9B-417E-A77B-C8FA1DE51360}" name="Sarake1960"/>
    <tableColumn id="1961" xr3:uid="{E1626173-F15E-40FA-97E2-BCBD3C9E59EE}" name="Sarake1961"/>
    <tableColumn id="1962" xr3:uid="{B72C9292-523B-4B68-8422-FBD7C29D27C7}" name="Sarake1962"/>
    <tableColumn id="1963" xr3:uid="{42A578C8-5DCB-4ACF-9134-65A07A7DB2A9}" name="Sarake1963"/>
    <tableColumn id="1964" xr3:uid="{CD694369-7FF7-4A9B-B564-8743A0AA9B49}" name="Sarake1964"/>
    <tableColumn id="1965" xr3:uid="{FEA79FE2-C87E-4904-9FF6-98B3ECA80F70}" name="Sarake1965"/>
    <tableColumn id="1966" xr3:uid="{B45797E4-6E4F-4174-8EB4-6891C68003C0}" name="Sarake1966"/>
    <tableColumn id="1967" xr3:uid="{EB20C708-E82C-4330-A5DF-C1AEE88C6D3D}" name="Sarake1967"/>
    <tableColumn id="1968" xr3:uid="{1FFCF12D-3859-4D33-B3EE-4EF0C9A4AF80}" name="Sarake1968"/>
    <tableColumn id="1969" xr3:uid="{88799B92-5E5E-4DC4-8236-93D35042C456}" name="Sarake1969"/>
    <tableColumn id="1970" xr3:uid="{F79493CE-A840-4118-BAAC-97C3CE70A30F}" name="Sarake1970"/>
    <tableColumn id="1971" xr3:uid="{E913AA28-2065-472D-BB46-2B217366C2B9}" name="Sarake1971"/>
    <tableColumn id="1972" xr3:uid="{8178DA4A-EBF1-4C47-805A-D251961DE5D3}" name="Sarake1972"/>
    <tableColumn id="1973" xr3:uid="{EA8BFC7A-D2A1-413A-BAD6-4C3F85B99760}" name="Sarake1973"/>
    <tableColumn id="1974" xr3:uid="{5DBFFE73-BFAE-4127-876D-F68C97764621}" name="Sarake1974"/>
    <tableColumn id="1975" xr3:uid="{A1609C6A-EA58-4583-ADF4-6B03CE7206EF}" name="Sarake1975"/>
    <tableColumn id="1976" xr3:uid="{19FE9B88-5128-4283-8D44-970B1FEFA42D}" name="Sarake1976"/>
    <tableColumn id="1977" xr3:uid="{A56BDD34-B746-4D67-BC1A-ED225999A093}" name="Sarake1977"/>
    <tableColumn id="1978" xr3:uid="{5E766C60-8B9B-4076-92F4-F825A2BB82BD}" name="Sarake1978"/>
    <tableColumn id="1979" xr3:uid="{48502BEF-5233-44A8-9FCE-BDF66D961A61}" name="Sarake1979"/>
    <tableColumn id="1980" xr3:uid="{5CD65537-D90A-4F97-9389-C2BEEEDAB9CD}" name="Sarake1980"/>
    <tableColumn id="1981" xr3:uid="{157D0D58-EDD8-43A2-AF2C-EB7707DFA06E}" name="Sarake1981"/>
    <tableColumn id="1982" xr3:uid="{ED614E22-DA40-4DE6-BAE5-226A296A92FF}" name="Sarake1982"/>
    <tableColumn id="1983" xr3:uid="{71B51D85-1A69-4D0D-85C2-5B239D38D633}" name="Sarake1983"/>
    <tableColumn id="1984" xr3:uid="{73A6151D-E39A-41B4-9B5B-B63422851EED}" name="Sarake1984"/>
    <tableColumn id="1985" xr3:uid="{9EAA0174-21D2-49E3-B1C2-06D1262FA2E0}" name="Sarake1985"/>
    <tableColumn id="1986" xr3:uid="{F68788CE-584E-4CD7-991B-42D620358CEE}" name="Sarake1986"/>
    <tableColumn id="1987" xr3:uid="{0F4993D3-CA86-45C4-98D3-48183866F9AA}" name="Sarake1987"/>
    <tableColumn id="1988" xr3:uid="{3D64832A-B6E5-4534-97D7-66CCE04C26A8}" name="Sarake1988"/>
    <tableColumn id="1989" xr3:uid="{B7317FAC-B723-4CD4-AC30-DB456647C5F8}" name="Sarake1989"/>
    <tableColumn id="1990" xr3:uid="{4E0B576F-FBF2-4BF6-BEB5-BC9CAB586DA2}" name="Sarake1990"/>
    <tableColumn id="1991" xr3:uid="{B6B08093-EC2C-4C24-BC90-0D429A11504C}" name="Sarake1991"/>
    <tableColumn id="1992" xr3:uid="{2F29E420-6810-4F9C-B08B-90C71792815B}" name="Sarake1992"/>
    <tableColumn id="1993" xr3:uid="{35EBCC90-FAC4-499F-B9A7-B0D21996D532}" name="Sarake1993"/>
    <tableColumn id="1994" xr3:uid="{17724643-4196-4861-8AD7-542D4B2ACD86}" name="Sarake1994"/>
    <tableColumn id="1995" xr3:uid="{06838E0E-FA10-44D3-9BA9-F7239AB40682}" name="Sarake1995"/>
    <tableColumn id="1996" xr3:uid="{E1AD05E3-9285-45F7-B4BF-317E2A40A70A}" name="Sarake1996"/>
    <tableColumn id="1997" xr3:uid="{28830861-5A34-4660-B21F-CBFBB8DC37D6}" name="Sarake1997"/>
    <tableColumn id="1998" xr3:uid="{094938B8-B28B-455B-8058-6696E20E557B}" name="Sarake1998"/>
    <tableColumn id="1999" xr3:uid="{5AAD7BB1-AB21-48CB-AC5C-EFAFAF610342}" name="Sarake1999"/>
    <tableColumn id="2000" xr3:uid="{A8FD7BF4-47BC-4E06-B747-7DAABB29A0C8}" name="Sarake2000"/>
    <tableColumn id="2001" xr3:uid="{6ACDE341-21D6-4B6E-BAD4-B8493655B774}" name="Sarake2001"/>
    <tableColumn id="2002" xr3:uid="{8A470339-3D26-4EFC-8193-FFC81B1EEE9D}" name="Sarake2002"/>
    <tableColumn id="2003" xr3:uid="{E3AEBC29-7959-410B-89A7-F96981F7EB6F}" name="Sarake2003"/>
    <tableColumn id="2004" xr3:uid="{F761C5E3-B1A8-4593-948A-DDC37DDC06FB}" name="Sarake2004"/>
    <tableColumn id="2005" xr3:uid="{3C83D46E-623F-47A2-89E6-BC60660CA2CC}" name="Sarake2005"/>
    <tableColumn id="2006" xr3:uid="{1B9F76FC-D578-41ED-B815-3717DC48AC9C}" name="Sarake2006"/>
    <tableColumn id="2007" xr3:uid="{98F83EF8-F340-4931-9157-0566182D0E6C}" name="Sarake2007"/>
    <tableColumn id="2008" xr3:uid="{29BA7C9C-0FAF-4B59-BA0A-5E8E50085195}" name="Sarake2008"/>
    <tableColumn id="2009" xr3:uid="{3184AFD6-ED3F-44AB-ABD4-1777A046CDAF}" name="Sarake2009"/>
    <tableColumn id="2010" xr3:uid="{31B123CD-8D16-4A5B-8BB9-3A4036E0744E}" name="Sarake2010"/>
    <tableColumn id="2011" xr3:uid="{88975D6A-B68A-4F12-8C97-A5797CB6BB79}" name="Sarake2011"/>
    <tableColumn id="2012" xr3:uid="{93F60E87-2372-4E4F-BD94-71B3614742F3}" name="Sarake2012"/>
    <tableColumn id="2013" xr3:uid="{6C3ECCCB-CB5C-4C8D-90B0-B9A849ADEE9D}" name="Sarake2013"/>
    <tableColumn id="2014" xr3:uid="{B3CD7CCB-0508-4A75-947E-9933293AF39D}" name="Sarake2014"/>
    <tableColumn id="2015" xr3:uid="{5C34D2E5-AD22-4212-98D8-A46C17E65DEA}" name="Sarake2015"/>
    <tableColumn id="2016" xr3:uid="{096D6C22-1635-4E9D-B5B8-54357A0EFBFB}" name="Sarake2016"/>
    <tableColumn id="2017" xr3:uid="{3B213A18-2500-4997-93BD-12DC2A0AF803}" name="Sarake2017"/>
    <tableColumn id="2018" xr3:uid="{1C3CCD01-ED24-4169-BECD-274EDD7306CD}" name="Sarake2018"/>
    <tableColumn id="2019" xr3:uid="{59546964-D837-4B31-88C7-463B16A3FF84}" name="Sarake2019"/>
    <tableColumn id="2020" xr3:uid="{F4549593-806F-4FA6-8CE1-8F0F8F0AFE0A}" name="Sarake2020"/>
    <tableColumn id="2021" xr3:uid="{C76BBC1E-BF2D-4346-8BA7-51D4ED21345D}" name="Sarake2021"/>
    <tableColumn id="2022" xr3:uid="{B1997B96-A7A3-46F2-B5DD-065C734B33B5}" name="Sarake2022"/>
    <tableColumn id="2023" xr3:uid="{F542E384-918D-489B-9CBF-84C52B06A3EF}" name="Sarake2023"/>
    <tableColumn id="2024" xr3:uid="{85677961-6C97-4402-A2FB-B52031D32221}" name="Sarake2024"/>
    <tableColumn id="2025" xr3:uid="{F853EF35-06AF-4E28-B9AE-12B76F4C572C}" name="Sarake2025"/>
    <tableColumn id="2026" xr3:uid="{BB6E0D33-772F-4AAF-B717-F167DCFB886A}" name="Sarake2026"/>
    <tableColumn id="2027" xr3:uid="{774968DE-D34C-4186-A6E8-AB2CE87E6DB9}" name="Sarake2027"/>
    <tableColumn id="2028" xr3:uid="{80347323-0C51-4234-A70B-2FC8AAD3D642}" name="Sarake2028"/>
    <tableColumn id="2029" xr3:uid="{81B0C4BA-1DB7-4598-B8FF-6ACBA69C2C5B}" name="Sarake2029"/>
    <tableColumn id="2030" xr3:uid="{1FE0F75A-905C-4E3D-9E93-7E9054D13A1D}" name="Sarake2030"/>
    <tableColumn id="2031" xr3:uid="{A2B38BFF-CE3E-4159-822B-AE1FCA289F22}" name="Sarake2031"/>
    <tableColumn id="2032" xr3:uid="{39FDC083-27C9-45A3-9623-B9B38B2D138D}" name="Sarake2032"/>
    <tableColumn id="2033" xr3:uid="{58FD662F-BD0B-45A3-9394-7E6276DB475D}" name="Sarake2033"/>
    <tableColumn id="2034" xr3:uid="{9C62939A-8E27-45FD-9A6F-A34AE4ACDC16}" name="Sarake2034"/>
    <tableColumn id="2035" xr3:uid="{0278D51E-848F-455A-9585-3D2AAC3AC5E4}" name="Sarake2035"/>
    <tableColumn id="2036" xr3:uid="{40953BBD-BB3A-45C1-82CA-B0EDBBE9F0B9}" name="Sarake2036"/>
    <tableColumn id="2037" xr3:uid="{B1C11411-E2DF-4E57-BDDD-82E8215DFD28}" name="Sarake2037"/>
    <tableColumn id="2038" xr3:uid="{2B7C8D33-05D5-4AAB-8B32-D0009678EF93}" name="Sarake2038"/>
    <tableColumn id="2039" xr3:uid="{E0317C03-7B37-4F7F-9B32-8A061601DB97}" name="Sarake2039"/>
    <tableColumn id="2040" xr3:uid="{D9053E35-8D6E-49B0-8E0F-AB0768703F31}" name="Sarake2040"/>
    <tableColumn id="2041" xr3:uid="{BFDDE399-BE97-41BD-B1DD-938A5E6847F6}" name="Sarake2041"/>
    <tableColumn id="2042" xr3:uid="{CEF136EA-5428-4C66-9A55-E65564354BA6}" name="Sarake2042"/>
    <tableColumn id="2043" xr3:uid="{9D4B6907-F789-493C-B714-3CE80499832E}" name="Sarake2043"/>
    <tableColumn id="2044" xr3:uid="{8393CE16-F0B8-4429-BCAE-41C820AB0458}" name="Sarake2044"/>
    <tableColumn id="2045" xr3:uid="{E3EBE3F5-3F1B-4071-B434-BFD88FAB1218}" name="Sarake2045"/>
    <tableColumn id="2046" xr3:uid="{3FD22EAD-5495-4FCC-B35B-EFC114C0B660}" name="Sarake2046"/>
    <tableColumn id="2047" xr3:uid="{0BE54579-5A25-4B5B-920C-BE8167895F1F}" name="Sarake2047"/>
    <tableColumn id="2048" xr3:uid="{D09E1AE7-EB8F-4F29-8C2E-1D0ED3821CEF}" name="Sarake2048"/>
    <tableColumn id="2049" xr3:uid="{5B0113E1-56EE-42F8-9D5F-F1B1332E2BBE}" name="Sarake2049"/>
    <tableColumn id="2050" xr3:uid="{A36A7083-C9EE-43ED-A3A5-72B7F240F495}" name="Sarake2050"/>
    <tableColumn id="2051" xr3:uid="{989066EB-C316-4F2A-9520-CA3F46195868}" name="Sarake2051"/>
    <tableColumn id="2052" xr3:uid="{CAD099C1-AEE2-41CD-BC6C-B044D542130E}" name="Sarake2052"/>
    <tableColumn id="2053" xr3:uid="{B4D30F78-F55F-4A9E-9631-F3C066D697FF}" name="Sarake2053"/>
    <tableColumn id="2054" xr3:uid="{E76B2644-1440-4B30-904E-0D1715EDF663}" name="Sarake2054"/>
    <tableColumn id="2055" xr3:uid="{13C2D75A-D2C6-4DBF-9117-CA37458C7E09}" name="Sarake2055"/>
    <tableColumn id="2056" xr3:uid="{DC57B2A8-444D-48CA-AF69-AA82D0D0DCAB}" name="Sarake2056"/>
    <tableColumn id="2057" xr3:uid="{F2A414AC-D09F-4C1F-BE11-64E10A326DE8}" name="Sarake2057"/>
    <tableColumn id="2058" xr3:uid="{888A1EBB-22FA-4786-9FB3-4E74C3EA3E3F}" name="Sarake2058"/>
    <tableColumn id="2059" xr3:uid="{86A73B53-B35F-4A36-A721-505C96066F09}" name="Sarake2059"/>
    <tableColumn id="2060" xr3:uid="{699F147B-4427-4998-B6E4-8AB0E908CC80}" name="Sarake2060"/>
    <tableColumn id="2061" xr3:uid="{843ABFDA-12D4-428A-9574-519E2317FD1C}" name="Sarake2061"/>
    <tableColumn id="2062" xr3:uid="{BEFE9DC8-01D3-40CC-BCCE-03C54B48ECAE}" name="Sarake2062"/>
    <tableColumn id="2063" xr3:uid="{5F76192C-2CC0-416B-86EF-B7400E4ADAF9}" name="Sarake2063"/>
    <tableColumn id="2064" xr3:uid="{98628A09-7375-4677-A85D-CC990F77F979}" name="Sarake2064"/>
    <tableColumn id="2065" xr3:uid="{A032F13C-CE32-4BCC-903F-92D85F6E240E}" name="Sarake2065"/>
    <tableColumn id="2066" xr3:uid="{B8DFED1E-9BAC-4F53-A624-CF0C89F482B4}" name="Sarake2066"/>
    <tableColumn id="2067" xr3:uid="{369CF246-6592-4A75-B802-93F37DFA15E2}" name="Sarake2067"/>
    <tableColumn id="2068" xr3:uid="{B843D9E4-7E9D-4A36-B2EC-4EFB79708402}" name="Sarake2068"/>
    <tableColumn id="2069" xr3:uid="{343F0F5A-F45E-4654-8431-52DBEEAB8C08}" name="Sarake2069"/>
    <tableColumn id="2070" xr3:uid="{74A6AB46-F9C2-4BC9-9C9C-EB5A5B27AD79}" name="Sarake2070"/>
    <tableColumn id="2071" xr3:uid="{B8F3AF5A-734C-43D6-8A48-6995DD6375EE}" name="Sarake2071"/>
    <tableColumn id="2072" xr3:uid="{E4D4053E-E279-4841-993F-997749969B2B}" name="Sarake2072"/>
    <tableColumn id="2073" xr3:uid="{C9CFDF9E-26E1-432E-B6A3-1053DB6F3EE0}" name="Sarake2073"/>
    <tableColumn id="2074" xr3:uid="{BCD595DF-0E3D-4785-B32D-E61CDA397D2F}" name="Sarake2074"/>
    <tableColumn id="2075" xr3:uid="{98829A78-2D01-4773-9AA3-2493D2E5CE3C}" name="Sarake2075"/>
    <tableColumn id="2076" xr3:uid="{CB13414B-342C-4F3C-82BB-CD0331D5F7D5}" name="Sarake2076"/>
    <tableColumn id="2077" xr3:uid="{576B8C72-0987-4D80-988B-5292E068BE9C}" name="Sarake2077"/>
    <tableColumn id="2078" xr3:uid="{38C17B46-F23E-47D4-A175-B4DD536D8B1E}" name="Sarake2078"/>
    <tableColumn id="2079" xr3:uid="{A5ADAA41-996E-4AFE-8DDB-794213002C90}" name="Sarake2079"/>
    <tableColumn id="2080" xr3:uid="{2EA40846-7FA1-405D-BC77-1C86478422F5}" name="Sarake2080"/>
    <tableColumn id="2081" xr3:uid="{2935B36A-3632-4289-826B-326243EABFB6}" name="Sarake2081"/>
    <tableColumn id="2082" xr3:uid="{6971C5FC-2403-4AA1-B57C-C11402D7F6DE}" name="Sarake2082"/>
    <tableColumn id="2083" xr3:uid="{909C7DD8-237E-45AD-8A72-1826CE583D13}" name="Sarake2083"/>
    <tableColumn id="2084" xr3:uid="{F22B386A-E9AA-4C9F-85B3-55169FC69991}" name="Sarake2084"/>
    <tableColumn id="2085" xr3:uid="{44CE179C-FE2E-4497-ACDD-304BD79E950D}" name="Sarake2085"/>
    <tableColumn id="2086" xr3:uid="{8AAFA9CE-F134-498A-BA4A-3223E59FC763}" name="Sarake2086"/>
    <tableColumn id="2087" xr3:uid="{1237307A-7B10-47CE-9F4F-24876C2FC94A}" name="Sarake2087"/>
    <tableColumn id="2088" xr3:uid="{F44429F2-9D9E-4D1A-981A-20B3BCCB1901}" name="Sarake2088"/>
    <tableColumn id="2089" xr3:uid="{0C3505E6-FE1E-4E1F-A6AB-AE6174CF2AAD}" name="Sarake2089"/>
    <tableColumn id="2090" xr3:uid="{6AB326B0-DCD0-4760-9F6D-FDE64B9E7A38}" name="Sarake2090"/>
    <tableColumn id="2091" xr3:uid="{E0E9CAB2-A730-4A70-AFB7-207D5FD02D96}" name="Sarake2091"/>
    <tableColumn id="2092" xr3:uid="{94225804-D77E-4DEC-B660-84082EB5F39E}" name="Sarake2092"/>
    <tableColumn id="2093" xr3:uid="{CC2CFA1F-4B65-4958-82FC-41B36F19420F}" name="Sarake2093"/>
    <tableColumn id="2094" xr3:uid="{E5F43CDC-C364-4CAA-8262-96942A30A7E5}" name="Sarake2094"/>
    <tableColumn id="2095" xr3:uid="{3D48CF07-4247-4587-B368-B45634C532CE}" name="Sarake2095"/>
    <tableColumn id="2096" xr3:uid="{C9C439B6-0366-47B0-870B-F16538069A8F}" name="Sarake2096"/>
    <tableColumn id="2097" xr3:uid="{E517B8D9-2F7C-4B9F-AC12-B64C3E921277}" name="Sarake2097"/>
    <tableColumn id="2098" xr3:uid="{C84B4167-AF89-4855-B3F7-FA4A3CC7D6F6}" name="Sarake2098"/>
    <tableColumn id="2099" xr3:uid="{93E00C85-F0F8-4418-9B09-05E5C95F0393}" name="Sarake2099"/>
    <tableColumn id="2100" xr3:uid="{2345574D-A605-4343-8476-AC7109F36406}" name="Sarake2100"/>
    <tableColumn id="2101" xr3:uid="{DE39A510-3672-4745-A5BF-A287F07B735D}" name="Sarake2101"/>
    <tableColumn id="2102" xr3:uid="{28D1BF4B-9E52-464E-A435-34B418CE9A41}" name="Sarake2102"/>
    <tableColumn id="2103" xr3:uid="{A2FD2ABA-195F-4F26-9B1A-AB57093A197F}" name="Sarake2103"/>
    <tableColumn id="2104" xr3:uid="{66580897-DFE6-437C-A067-1F3C56416D7D}" name="Sarake2104"/>
    <tableColumn id="2105" xr3:uid="{B3984783-2EEC-4853-B51D-21281E56A31C}" name="Sarake2105"/>
    <tableColumn id="2106" xr3:uid="{429C41B4-D1CC-47FD-995A-14317BC24C67}" name="Sarake2106"/>
    <tableColumn id="2107" xr3:uid="{82298C86-672B-42B3-82D7-549C7D7060F0}" name="Sarake2107"/>
    <tableColumn id="2108" xr3:uid="{5D4AE8EE-BFF5-4B25-9AE6-F25FFD80F915}" name="Sarake2108"/>
    <tableColumn id="2109" xr3:uid="{C0FAB1E7-21F7-4AA0-9898-733CD0BF5C76}" name="Sarake2109"/>
    <tableColumn id="2110" xr3:uid="{5EF6E512-70F1-45DC-8CCF-4CB00038825B}" name="Sarake2110"/>
    <tableColumn id="2111" xr3:uid="{EA464A5B-DE3B-4CD6-A4CB-BA4FC11557D8}" name="Sarake2111"/>
    <tableColumn id="2112" xr3:uid="{8896CA2A-A544-4363-A4B5-FC0DA477941E}" name="Sarake2112"/>
    <tableColumn id="2113" xr3:uid="{7FC5716B-0D85-46B3-A93C-F8F9D3BC3DFE}" name="Sarake2113"/>
    <tableColumn id="2114" xr3:uid="{0E860F31-0A1F-4ADC-AEBA-940A1635DD57}" name="Sarake2114"/>
    <tableColumn id="2115" xr3:uid="{AF729D56-25DB-40C3-AEED-8D7BC78C80D2}" name="Sarake2115"/>
    <tableColumn id="2116" xr3:uid="{4E7C4C1E-CF38-4692-BBA0-A860F1CF0AF7}" name="Sarake2116"/>
    <tableColumn id="2117" xr3:uid="{2EBE3EEC-3EC2-43C6-9626-393620380698}" name="Sarake2117"/>
    <tableColumn id="2118" xr3:uid="{39213738-E78D-455D-8AB6-E08B75583F41}" name="Sarake2118"/>
    <tableColumn id="2119" xr3:uid="{331E229F-EA8F-4835-80BC-B80B8059E544}" name="Sarake2119"/>
    <tableColumn id="2120" xr3:uid="{F60C5A1A-88B8-4998-976C-97A52CBFDDF1}" name="Sarake2120"/>
    <tableColumn id="2121" xr3:uid="{EEF3109B-074A-48F9-ADC5-0E16D9F56E14}" name="Sarake2121"/>
    <tableColumn id="2122" xr3:uid="{13851F84-8076-476C-BB0A-F029028D55C6}" name="Sarake2122"/>
    <tableColumn id="2123" xr3:uid="{50AEEED9-6490-4008-9D75-85188D386F87}" name="Sarake2123"/>
    <tableColumn id="2124" xr3:uid="{1DF5383C-EAAC-432A-A149-F2299FE73938}" name="Sarake2124"/>
    <tableColumn id="2125" xr3:uid="{47DE202E-B17E-4167-B66A-68428481B37A}" name="Sarake2125"/>
    <tableColumn id="2126" xr3:uid="{B208B14D-1D35-429A-8620-A1A4A8DD85EE}" name="Sarake2126"/>
    <tableColumn id="2127" xr3:uid="{DF8BB322-85F7-4B6D-8545-78D4B4108B73}" name="Sarake2127"/>
    <tableColumn id="2128" xr3:uid="{6D2BA5CB-5C70-4C04-BF0A-653BEE440406}" name="Sarake2128"/>
    <tableColumn id="2129" xr3:uid="{C50937CB-1EE4-4494-875E-1CAEBEA819DC}" name="Sarake2129"/>
    <tableColumn id="2130" xr3:uid="{A3AE3237-3340-42CC-A7DB-116A119EAF83}" name="Sarake2130"/>
    <tableColumn id="2131" xr3:uid="{D5EFD451-3E57-4D70-A09B-7FE5448694BB}" name="Sarake2131"/>
    <tableColumn id="2132" xr3:uid="{D428BC44-3C4A-42DD-A1FD-7B374B10DE93}" name="Sarake2132"/>
    <tableColumn id="2133" xr3:uid="{74A9DD5C-825E-4A3C-BC22-CD7B23BF2436}" name="Sarake2133"/>
    <tableColumn id="2134" xr3:uid="{4F23B52B-D91D-4ECD-A6FF-0A1C33123E4C}" name="Sarake2134"/>
    <tableColumn id="2135" xr3:uid="{61DEC324-A512-43AA-923E-B0BDB325BF9C}" name="Sarake2135"/>
    <tableColumn id="2136" xr3:uid="{0D44D287-BF07-4F66-B7D1-C4A10BF150BC}" name="Sarake2136"/>
    <tableColumn id="2137" xr3:uid="{79901BA2-1E11-4736-8BC3-A5B8285740BA}" name="Sarake2137"/>
    <tableColumn id="2138" xr3:uid="{E7E55E65-F963-45EF-B014-850F97F1A9DD}" name="Sarake2138"/>
    <tableColumn id="2139" xr3:uid="{A9B36E9E-E9B8-4BB4-9BE5-60FB4F4D4C0C}" name="Sarake2139"/>
    <tableColumn id="2140" xr3:uid="{CB371629-C44E-4E1F-A687-A40A11A40D11}" name="Sarake2140"/>
    <tableColumn id="2141" xr3:uid="{BC3AF297-5D79-4B22-A342-16478D6C555E}" name="Sarake2141"/>
    <tableColumn id="2142" xr3:uid="{3621A310-C87C-4128-8A04-17EE29C770E7}" name="Sarake2142"/>
    <tableColumn id="2143" xr3:uid="{853B33B5-0D79-445F-988E-16B4B1EDEE81}" name="Sarake2143"/>
    <tableColumn id="2144" xr3:uid="{83997AD2-C392-4076-A965-64AFACB65C4D}" name="Sarake2144"/>
    <tableColumn id="2145" xr3:uid="{E4893E73-A7BF-4587-BFEC-003AE5F4EF30}" name="Sarake2145"/>
    <tableColumn id="2146" xr3:uid="{363E9FC9-E928-448B-8346-34F086E01BF7}" name="Sarake2146"/>
    <tableColumn id="2147" xr3:uid="{24867991-23B1-4D00-ABFC-27E25AB89E0B}" name="Sarake2147"/>
    <tableColumn id="2148" xr3:uid="{19BF50F7-5D1F-4420-9EA3-AEEAB21C57B1}" name="Sarake2148"/>
    <tableColumn id="2149" xr3:uid="{28D46ADE-272C-43AC-9D35-82CE3E0BB170}" name="Sarake2149"/>
    <tableColumn id="2150" xr3:uid="{6C6ECFA2-1C5F-4D5B-BF29-ECCEEC30625E}" name="Sarake2150"/>
    <tableColumn id="2151" xr3:uid="{F639BC14-214F-457B-AAF7-87EB512CF948}" name="Sarake2151"/>
    <tableColumn id="2152" xr3:uid="{45956104-66B0-4E05-9113-FCCF7258A9A5}" name="Sarake2152"/>
    <tableColumn id="2153" xr3:uid="{4E5F7024-51FC-46B3-96F8-420CC35BF6C0}" name="Sarake2153"/>
    <tableColumn id="2154" xr3:uid="{36D0CAAC-B5A0-44E5-A46E-B8687139D42F}" name="Sarake2154"/>
    <tableColumn id="2155" xr3:uid="{1880712F-B9F3-47CD-A544-F48105A9073B}" name="Sarake2155"/>
    <tableColumn id="2156" xr3:uid="{E14A2BA9-B1B1-4587-AFE1-506C00861893}" name="Sarake2156"/>
    <tableColumn id="2157" xr3:uid="{A62E4A9C-BA85-4451-8C44-54F1210AED8D}" name="Sarake2157"/>
    <tableColumn id="2158" xr3:uid="{B7D5958E-5AF9-4F02-87A7-003F626F3F46}" name="Sarake2158"/>
    <tableColumn id="2159" xr3:uid="{8555FBC9-6D72-4BA5-80AF-E6A1078A17EC}" name="Sarake2159"/>
    <tableColumn id="2160" xr3:uid="{8E29BD96-1851-4065-971D-588DF82E3156}" name="Sarake2160"/>
    <tableColumn id="2161" xr3:uid="{78EE9EC0-B034-49E4-B56C-9562F376B96F}" name="Sarake2161"/>
    <tableColumn id="2162" xr3:uid="{D4182474-B82A-49F2-9EF7-5902E000745A}" name="Sarake2162"/>
    <tableColumn id="2163" xr3:uid="{41573375-E921-4254-9AFE-25F2619AA6AE}" name="Sarake2163"/>
    <tableColumn id="2164" xr3:uid="{3103980B-A3A5-4B1E-96B9-87FD469FD1F4}" name="Sarake2164"/>
    <tableColumn id="2165" xr3:uid="{0DACC938-CD8D-4BA6-B807-2838908F8E3D}" name="Sarake2165"/>
    <tableColumn id="2166" xr3:uid="{53CCA506-ABD5-4AD8-BFE0-93F41BAC3A06}" name="Sarake2166"/>
    <tableColumn id="2167" xr3:uid="{93189DAD-5F6D-4134-B8A1-9C1D670B60C8}" name="Sarake2167"/>
    <tableColumn id="2168" xr3:uid="{716DF3A6-8EA0-4093-BE42-F237A5C3EEFE}" name="Sarake2168"/>
    <tableColumn id="2169" xr3:uid="{78749894-0986-4AA7-911E-A8FF415AD4A7}" name="Sarake2169"/>
    <tableColumn id="2170" xr3:uid="{5760A306-28C0-4178-93D9-16D2F933EA57}" name="Sarake2170"/>
    <tableColumn id="2171" xr3:uid="{876B5A3C-F0F2-490E-817D-3BAC6B10D67F}" name="Sarake2171"/>
    <tableColumn id="2172" xr3:uid="{801E3666-33FE-4350-9AB4-3EECB0FB79B8}" name="Sarake2172"/>
    <tableColumn id="2173" xr3:uid="{09DC47A5-BBC5-441D-A02C-D3B1E1017BAE}" name="Sarake2173"/>
    <tableColumn id="2174" xr3:uid="{07C13187-A818-4C56-880F-61590400D4AA}" name="Sarake2174"/>
    <tableColumn id="2175" xr3:uid="{CFA013AD-EB6F-412A-8F15-57454AB6ABA3}" name="Sarake2175"/>
    <tableColumn id="2176" xr3:uid="{25F8832E-0504-4323-B643-F8B38C11A087}" name="Sarake2176"/>
    <tableColumn id="2177" xr3:uid="{D61968A4-809E-4CF6-BC9D-86796C80D8B1}" name="Sarake2177"/>
    <tableColumn id="2178" xr3:uid="{281E96E8-6B70-446D-94AF-A19D1A19C2FE}" name="Sarake2178"/>
    <tableColumn id="2179" xr3:uid="{B6777AA0-9228-4541-B405-5F9219023B9F}" name="Sarake2179"/>
    <tableColumn id="2180" xr3:uid="{64943BC5-20D9-48B4-8289-A00A1C153F84}" name="Sarake2180"/>
    <tableColumn id="2181" xr3:uid="{5A347618-87CA-4202-81C1-E5E329F38A6F}" name="Sarake2181"/>
    <tableColumn id="2182" xr3:uid="{59FB9468-2F67-4E85-A247-CEDDFF82CD25}" name="Sarake2182"/>
    <tableColumn id="2183" xr3:uid="{C7C87805-7ED4-4FD8-BBAF-ADAD94BB8DE2}" name="Sarake2183"/>
    <tableColumn id="2184" xr3:uid="{7CAB2293-6637-4C7E-BA0F-680A1A7F2F75}" name="Sarake2184"/>
    <tableColumn id="2185" xr3:uid="{C95A8227-A0CE-47F3-B16F-2AC6EC4DF525}" name="Sarake2185"/>
    <tableColumn id="2186" xr3:uid="{8092649B-C295-40CC-9F26-4410AADD5A51}" name="Sarake2186"/>
    <tableColumn id="2187" xr3:uid="{3ABD421D-D2C2-4344-9172-504110876841}" name="Sarake2187"/>
    <tableColumn id="2188" xr3:uid="{28DE4DC1-8C74-416D-812B-EC583D4C6B23}" name="Sarake2188"/>
    <tableColumn id="2189" xr3:uid="{4D2C1448-2CFC-4975-9809-14661230F262}" name="Sarake2189"/>
    <tableColumn id="2190" xr3:uid="{3D7479E8-A7D8-4B1D-AE7C-DA106ED6ABE9}" name="Sarake2190"/>
    <tableColumn id="2191" xr3:uid="{5B3B2949-5D5E-476E-8D15-1D606B6FA9D1}" name="Sarake2191"/>
    <tableColumn id="2192" xr3:uid="{154CE85F-0813-4AD8-8878-C495FA5157D2}" name="Sarake2192"/>
    <tableColumn id="2193" xr3:uid="{AEBCA71A-271C-4DBE-8DBD-5D04777D016C}" name="Sarake2193"/>
    <tableColumn id="2194" xr3:uid="{A8514802-3552-40B7-8163-11DA0B7259FA}" name="Sarake2194"/>
    <tableColumn id="2195" xr3:uid="{FEE57E08-0FC9-4539-AC17-327203F2E9C5}" name="Sarake2195"/>
    <tableColumn id="2196" xr3:uid="{FC6C2C70-CAF0-402D-944A-8AA5AB49717F}" name="Sarake2196"/>
    <tableColumn id="2197" xr3:uid="{66A93277-D48A-49D5-9BBF-F40BA6C48AEA}" name="Sarake2197"/>
    <tableColumn id="2198" xr3:uid="{85674D7B-C8CD-45C2-BD3D-C009B758BE81}" name="Sarake2198"/>
    <tableColumn id="2199" xr3:uid="{F660280D-0C3A-4320-8C46-B406390AFCAF}" name="Sarake2199"/>
    <tableColumn id="2200" xr3:uid="{AD7DA846-48AC-4D85-AB0D-292F95538DFF}" name="Sarake2200"/>
    <tableColumn id="2201" xr3:uid="{30049A7F-844D-4DBC-8E16-ACE757C7566B}" name="Sarake2201"/>
    <tableColumn id="2202" xr3:uid="{EAA022E5-F57F-4E2C-ABBE-65D6F175A960}" name="Sarake2202"/>
    <tableColumn id="2203" xr3:uid="{8EF2D037-DDA2-4418-B987-D68A8F42037D}" name="Sarake2203"/>
    <tableColumn id="2204" xr3:uid="{019FC9E6-D3B3-472C-8B87-AE4FCB1C9609}" name="Sarake2204"/>
    <tableColumn id="2205" xr3:uid="{57B60010-1C04-490D-93BA-6EE556DFAE95}" name="Sarake2205"/>
    <tableColumn id="2206" xr3:uid="{CBA68FCD-11C5-4028-8942-B2437CFF517C}" name="Sarake2206"/>
    <tableColumn id="2207" xr3:uid="{3A8E7A77-079C-472F-A6A7-72AEFE9324BF}" name="Sarake2207"/>
    <tableColumn id="2208" xr3:uid="{2DC4EE86-FD8B-498F-8516-6F35129C745F}" name="Sarake2208"/>
    <tableColumn id="2209" xr3:uid="{E19B3E2A-20CF-472B-9AA6-20FC73DC1D61}" name="Sarake2209"/>
    <tableColumn id="2210" xr3:uid="{988D1B51-26E6-4F3F-96A0-C32C8081414C}" name="Sarake2210"/>
    <tableColumn id="2211" xr3:uid="{90CE2B41-A4E1-4EBE-B94A-7F627B2C5673}" name="Sarake2211"/>
    <tableColumn id="2212" xr3:uid="{B5B24B1B-E966-421A-B7D6-34461B8D5125}" name="Sarake2212"/>
    <tableColumn id="2213" xr3:uid="{E65FAEA0-6F22-40B4-8E91-6F6EAFAEFBE6}" name="Sarake2213"/>
    <tableColumn id="2214" xr3:uid="{C2947DE7-2C1F-4F45-82EF-2A0C7877B51A}" name="Sarake2214"/>
    <tableColumn id="2215" xr3:uid="{87FD5182-30FD-4726-930F-55E06A9F569C}" name="Sarake2215"/>
    <tableColumn id="2216" xr3:uid="{B817C495-02FA-4EED-91DD-51A0862EFB57}" name="Sarake2216"/>
    <tableColumn id="2217" xr3:uid="{F8716E54-09F3-4149-9CC0-E8F145360B17}" name="Sarake2217"/>
    <tableColumn id="2218" xr3:uid="{F2FDC307-43E9-445C-AAA2-F03F3F558FC9}" name="Sarake2218"/>
    <tableColumn id="2219" xr3:uid="{160A9881-1179-40E3-A1AD-70021721E4EE}" name="Sarake2219"/>
    <tableColumn id="2220" xr3:uid="{B046B826-C50F-4492-B767-96D05A6D4001}" name="Sarake2220"/>
    <tableColumn id="2221" xr3:uid="{C249DC59-4BA6-4BAC-A892-03C6443D64CE}" name="Sarake2221"/>
    <tableColumn id="2222" xr3:uid="{03B39FB4-1545-4FDF-9B92-2EB3CF3B5D67}" name="Sarake2222"/>
    <tableColumn id="2223" xr3:uid="{D90AD658-F6F6-4ED3-8625-1A0D47EF7AB8}" name="Sarake2223"/>
    <tableColumn id="2224" xr3:uid="{B4538353-DDD3-4740-B05F-F9B3D6A1D61B}" name="Sarake2224"/>
    <tableColumn id="2225" xr3:uid="{BCFDCFF9-F695-4C35-AE76-6C1A9A99DE7E}" name="Sarake2225"/>
    <tableColumn id="2226" xr3:uid="{667B8058-1B34-46CD-97E7-274FFE533237}" name="Sarake2226"/>
    <tableColumn id="2227" xr3:uid="{CD7A39CE-E580-4A35-83FD-8658E1AFE2A2}" name="Sarake2227"/>
    <tableColumn id="2228" xr3:uid="{9E139F77-DB01-4CF8-9FB6-D92A4E57DA6A}" name="Sarake2228"/>
    <tableColumn id="2229" xr3:uid="{3DF3C997-702A-4BA3-898F-9171ED8435C4}" name="Sarake2229"/>
    <tableColumn id="2230" xr3:uid="{503369D1-D5FD-41D4-93B9-F50A52180859}" name="Sarake2230"/>
    <tableColumn id="2231" xr3:uid="{5D102078-2B48-48C7-AA0B-A8973933A252}" name="Sarake2231"/>
    <tableColumn id="2232" xr3:uid="{14CECCB4-1FFB-4FBB-8DA8-12009D25DC66}" name="Sarake2232"/>
    <tableColumn id="2233" xr3:uid="{1EE0D7B4-8139-431B-8958-6EFA7B03F115}" name="Sarake2233"/>
    <tableColumn id="2234" xr3:uid="{53D40F8F-0548-48B1-930C-DA409281CFD1}" name="Sarake2234"/>
    <tableColumn id="2235" xr3:uid="{3836A14D-95DD-424C-A451-47143904D0FA}" name="Sarake2235"/>
    <tableColumn id="2236" xr3:uid="{F0A5D74F-9FBB-4C35-827D-628B5658140A}" name="Sarake2236"/>
    <tableColumn id="2237" xr3:uid="{EFD766C9-CF48-4094-87C4-25F0194E0245}" name="Sarake2237"/>
    <tableColumn id="2238" xr3:uid="{7F823C6B-DC6F-4161-91AE-F7B28F06BB84}" name="Sarake2238"/>
    <tableColumn id="2239" xr3:uid="{B23126D0-58C7-40C6-8A7B-3906EEC27E61}" name="Sarake2239"/>
    <tableColumn id="2240" xr3:uid="{F337ADA4-1FF4-4E37-93E9-1D8D5B454BDC}" name="Sarake2240"/>
    <tableColumn id="2241" xr3:uid="{C3639F63-DEEE-4DD4-9436-73E791427741}" name="Sarake2241"/>
    <tableColumn id="2242" xr3:uid="{F6C880AA-951D-4205-AB78-E70380A19F4A}" name="Sarake2242"/>
    <tableColumn id="2243" xr3:uid="{6C2683EC-229A-48DD-85DB-135DC6563AA2}" name="Sarake2243"/>
    <tableColumn id="2244" xr3:uid="{EE2EEA79-95B6-4993-85FE-422162B71625}" name="Sarake2244"/>
    <tableColumn id="2245" xr3:uid="{F4CDD09C-208F-4B09-BDEA-A790B3C0DAFD}" name="Sarake2245"/>
    <tableColumn id="2246" xr3:uid="{3C8AAB2F-EDFF-424D-8E1F-9413B547642F}" name="Sarake2246"/>
    <tableColumn id="2247" xr3:uid="{ECD61E14-AD84-431D-B5BF-FDE4C5F72C13}" name="Sarake2247"/>
    <tableColumn id="2248" xr3:uid="{4794B157-5BAE-4091-B693-6B6682C8B609}" name="Sarake2248"/>
    <tableColumn id="2249" xr3:uid="{C3CA83A3-E102-461A-A334-350ED33DD9E5}" name="Sarake2249"/>
    <tableColumn id="2250" xr3:uid="{02E0C65B-93F3-4F23-87C9-8388F74A7707}" name="Sarake2250"/>
    <tableColumn id="2251" xr3:uid="{94D2A3C7-BAD2-4466-B2B2-A2B8149E6408}" name="Sarake2251"/>
    <tableColumn id="2252" xr3:uid="{32A53946-3637-411C-A986-E0F223751B88}" name="Sarake2252"/>
    <tableColumn id="2253" xr3:uid="{DFFD066E-138B-47EC-94BA-51D2D2E9AA25}" name="Sarake2253"/>
    <tableColumn id="2254" xr3:uid="{E1CED597-3763-474A-9E6D-8A1F1E434C83}" name="Sarake2254"/>
    <tableColumn id="2255" xr3:uid="{B53F8F45-5851-49F4-B8D2-54DC1B675AE0}" name="Sarake2255"/>
    <tableColumn id="2256" xr3:uid="{6E39BAC7-1CA9-444F-990C-62311F3E8564}" name="Sarake2256"/>
    <tableColumn id="2257" xr3:uid="{A9811C9D-A148-4DA6-AFF2-B67D99A469C0}" name="Sarake2257"/>
    <tableColumn id="2258" xr3:uid="{7866B889-C15F-4224-ABAB-DC91E675042B}" name="Sarake2258"/>
    <tableColumn id="2259" xr3:uid="{01930CE3-9810-428A-A485-ED13EB007833}" name="Sarake2259"/>
    <tableColumn id="2260" xr3:uid="{16CCCEF9-4AD4-40F0-AAE9-2C4B24A9A67A}" name="Sarake2260"/>
    <tableColumn id="2261" xr3:uid="{781D2DDB-1E3D-4944-9709-6543E940FC93}" name="Sarake2261"/>
    <tableColumn id="2262" xr3:uid="{97A0E5FD-3369-497D-B48B-1C52FD915535}" name="Sarake2262"/>
    <tableColumn id="2263" xr3:uid="{0FBC4E8C-6822-4BEC-9FDB-3D3F48CFD06B}" name="Sarake2263"/>
    <tableColumn id="2264" xr3:uid="{B2EF749D-1BD7-439B-9247-29AE116E64A7}" name="Sarake2264"/>
    <tableColumn id="2265" xr3:uid="{7BF22B92-3CBE-4A9D-AB02-064874826202}" name="Sarake2265"/>
    <tableColumn id="2266" xr3:uid="{0EDF05B2-F953-424E-859E-3B09F25393A7}" name="Sarake2266"/>
    <tableColumn id="2267" xr3:uid="{013ED439-FB4A-463C-AF0E-A65F2CBA8F70}" name="Sarake2267"/>
    <tableColumn id="2268" xr3:uid="{656CFAC8-32AD-496D-BADD-E3EF0029A656}" name="Sarake2268"/>
    <tableColumn id="2269" xr3:uid="{A1C0FA87-6666-4599-83CB-B1F3AD293517}" name="Sarake2269"/>
    <tableColumn id="2270" xr3:uid="{437B3F7E-3747-45B1-8EF8-67CF3B6D0C30}" name="Sarake2270"/>
    <tableColumn id="2271" xr3:uid="{EB3C5697-EA05-4BB1-9241-DA9729E26526}" name="Sarake2271"/>
    <tableColumn id="2272" xr3:uid="{15F3D299-AEB4-45F9-A8A0-AA4019C0A291}" name="Sarake2272"/>
    <tableColumn id="2273" xr3:uid="{7564F936-0D95-40FC-B346-2F89EC9768F2}" name="Sarake2273"/>
    <tableColumn id="2274" xr3:uid="{A664DDA5-FAD7-4C37-9D8E-A568EB9A57EE}" name="Sarake2274"/>
    <tableColumn id="2275" xr3:uid="{79CF3590-E17B-4673-A40D-CAEDCD7B5414}" name="Sarake2275"/>
    <tableColumn id="2276" xr3:uid="{192E250B-1EEB-485E-8F1E-5D296E641F95}" name="Sarake2276"/>
    <tableColumn id="2277" xr3:uid="{7589772C-F47A-4386-A2B0-7DDB344ED5B7}" name="Sarake2277"/>
    <tableColumn id="2278" xr3:uid="{074F1A4B-4420-494E-BA3E-75357EDED06D}" name="Sarake2278"/>
    <tableColumn id="2279" xr3:uid="{E90E9CE6-6EA4-4AF9-8130-9E58E5C9614A}" name="Sarake2279"/>
    <tableColumn id="2280" xr3:uid="{B9B564D7-E9F7-49A9-96FC-98DD7DD5787E}" name="Sarake2280"/>
    <tableColumn id="2281" xr3:uid="{BA32C74D-F211-42F4-BB42-144776F51422}" name="Sarake2281"/>
    <tableColumn id="2282" xr3:uid="{BF451B3E-73EF-46CA-A3A0-7B2D36E4B521}" name="Sarake2282"/>
    <tableColumn id="2283" xr3:uid="{80F59BB1-B418-4C3C-9403-F578D3FB9AA9}" name="Sarake2283"/>
    <tableColumn id="2284" xr3:uid="{9E29AED7-5DB9-43B2-8482-DDBE83E8D6E3}" name="Sarake2284"/>
    <tableColumn id="2285" xr3:uid="{08C71201-B963-4C66-B655-79B67195C324}" name="Sarake2285"/>
    <tableColumn id="2286" xr3:uid="{63018E41-950D-482E-9B9E-3F2DA6366253}" name="Sarake2286"/>
    <tableColumn id="2287" xr3:uid="{489A401D-051E-4BB9-96AA-449299FD5F73}" name="Sarake2287"/>
    <tableColumn id="2288" xr3:uid="{00488912-7B81-4BF3-93EE-12E0064EEBCD}" name="Sarake2288"/>
    <tableColumn id="2289" xr3:uid="{F1A9329C-2A5F-4D89-93C8-DACAB19DD419}" name="Sarake2289"/>
    <tableColumn id="2290" xr3:uid="{EA77A8B5-F50C-4CE5-9C65-FD00EA553B9C}" name="Sarake2290"/>
    <tableColumn id="2291" xr3:uid="{F85D4663-8742-430B-B3F9-A836B38A3E2E}" name="Sarake2291"/>
    <tableColumn id="2292" xr3:uid="{5FF48E4E-00B0-4669-817D-249EEF34CAB4}" name="Sarake2292"/>
    <tableColumn id="2293" xr3:uid="{FC26F545-5A94-4954-8D9D-29FA13F6BFA3}" name="Sarake2293"/>
    <tableColumn id="2294" xr3:uid="{D179F708-A8C3-4A29-ABF6-F6409BA4433F}" name="Sarake2294"/>
    <tableColumn id="2295" xr3:uid="{70AC7C64-93EF-414A-A10A-E763479D6CEC}" name="Sarake2295"/>
    <tableColumn id="2296" xr3:uid="{9CEEDDC7-10B4-452A-AD23-FECACF22FEC0}" name="Sarake2296"/>
    <tableColumn id="2297" xr3:uid="{ACF76FD1-8DA2-43D6-B4C3-F6A36E9FEB08}" name="Sarake2297"/>
    <tableColumn id="2298" xr3:uid="{F24A594B-E212-4743-AC82-15C48649A393}" name="Sarake2298"/>
    <tableColumn id="2299" xr3:uid="{408B2E84-6B05-4220-A10F-BC9F2E76D5BE}" name="Sarake2299"/>
    <tableColumn id="2300" xr3:uid="{2406B2BD-1262-4B23-8EF0-523F71546EF7}" name="Sarake2300"/>
    <tableColumn id="2301" xr3:uid="{9D12565A-38BB-4580-946B-4F2AA50394D9}" name="Sarake2301"/>
    <tableColumn id="2302" xr3:uid="{DFA1E92B-AD06-40FB-9BEF-FAF816E24B41}" name="Sarake2302"/>
    <tableColumn id="2303" xr3:uid="{81BAD589-7025-42CB-81E0-F65265DA5EEA}" name="Sarake2303"/>
    <tableColumn id="2304" xr3:uid="{462ADB67-53A6-4B29-A715-03C315B331BF}" name="Sarake2304"/>
    <tableColumn id="2305" xr3:uid="{6E58CBF7-7C72-4187-B4A3-2EEA5C2C7E79}" name="Sarake2305"/>
    <tableColumn id="2306" xr3:uid="{EA02413F-0F51-441E-B0BF-12FE3EC57454}" name="Sarake2306"/>
    <tableColumn id="2307" xr3:uid="{F293CC62-5B14-4F25-AB2D-E2E4C66C9BA6}" name="Sarake2307"/>
    <tableColumn id="2308" xr3:uid="{DA42DC75-3E0B-42B3-AF78-7C7F602022A6}" name="Sarake2308"/>
    <tableColumn id="2309" xr3:uid="{1448C865-56F5-42DB-B10A-1BFAD3B933C1}" name="Sarake2309"/>
    <tableColumn id="2310" xr3:uid="{47365930-4EE8-4690-80AC-10B157F42A66}" name="Sarake2310"/>
    <tableColumn id="2311" xr3:uid="{C7423848-44D6-4720-9B9D-E83F891F5BC0}" name="Sarake2311"/>
    <tableColumn id="2312" xr3:uid="{5AE7CA96-6563-4D68-9CC5-AE53D928CB71}" name="Sarake2312"/>
    <tableColumn id="2313" xr3:uid="{D3FA905E-AD48-4055-AB8A-A6F9328442C9}" name="Sarake2313"/>
    <tableColumn id="2314" xr3:uid="{B96733D5-13AD-4692-8055-ED47A95EE7D1}" name="Sarake2314"/>
    <tableColumn id="2315" xr3:uid="{AF6B5E06-BE9C-491A-8E3A-3CBAE12B40FD}" name="Sarake2315"/>
    <tableColumn id="2316" xr3:uid="{0327C546-60BD-484C-8353-EBC7F29FEF46}" name="Sarake2316"/>
    <tableColumn id="2317" xr3:uid="{D804CE9E-59A6-452B-8A79-69DF1FB49C2E}" name="Sarake2317"/>
    <tableColumn id="2318" xr3:uid="{CEDF8360-AEC6-4686-81C0-709DEA946900}" name="Sarake2318"/>
    <tableColumn id="2319" xr3:uid="{42388627-1B4A-4DD1-BDF1-1E8C28A05EAA}" name="Sarake2319"/>
    <tableColumn id="2320" xr3:uid="{5DD001DC-9A4A-43A2-A7BD-11CFD56EA1A6}" name="Sarake2320"/>
    <tableColumn id="2321" xr3:uid="{7D402C6F-D34F-448A-8937-04D945BFBF07}" name="Sarake2321"/>
    <tableColumn id="2322" xr3:uid="{22989364-493A-4F63-8220-830B766C4F52}" name="Sarake2322"/>
    <tableColumn id="2323" xr3:uid="{3318EBFA-11A4-43A0-A9E6-2A4C9E557545}" name="Sarake2323"/>
    <tableColumn id="2324" xr3:uid="{7CE26E50-3629-4CFC-8846-4C6F6DF06669}" name="Sarake2324"/>
    <tableColumn id="2325" xr3:uid="{C4D69D64-270D-43FC-B939-05EF885B7CE4}" name="Sarake2325"/>
    <tableColumn id="2326" xr3:uid="{C8B9645B-5507-43DE-A1A8-DC932F4EECAC}" name="Sarake2326"/>
    <tableColumn id="2327" xr3:uid="{61E1A3CB-3781-49B4-ADCB-88ECAF78C91C}" name="Sarake2327"/>
    <tableColumn id="2328" xr3:uid="{86AF1147-70BC-4A78-846B-9C5CE30C7B47}" name="Sarake2328"/>
    <tableColumn id="2329" xr3:uid="{98DD7A5D-0043-4EC6-BC11-307EEE98A67C}" name="Sarake2329"/>
    <tableColumn id="2330" xr3:uid="{8EDB2B37-69A8-44D0-834A-FA27BD1C9967}" name="Sarake2330"/>
    <tableColumn id="2331" xr3:uid="{416DB0BE-1443-4E43-879A-8C9C1CE3D1DF}" name="Sarake2331"/>
    <tableColumn id="2332" xr3:uid="{2CBA502B-FE0A-495E-9A2A-88B13BDB69F6}" name="Sarake2332"/>
    <tableColumn id="2333" xr3:uid="{318936EE-E47F-4D55-A207-9FBA84F0B812}" name="Sarake2333"/>
    <tableColumn id="2334" xr3:uid="{770255C8-852E-4C79-A756-90B22EC35E4B}" name="Sarake2334"/>
    <tableColumn id="2335" xr3:uid="{03C6F147-3656-4FFA-9078-C4106D33D5F8}" name="Sarake2335"/>
    <tableColumn id="2336" xr3:uid="{F8A84B5A-1996-4E36-90E8-EEA04159B552}" name="Sarake2336"/>
    <tableColumn id="2337" xr3:uid="{3E262CD8-63A6-4CAC-844A-EA49CAEBC80A}" name="Sarake2337"/>
    <tableColumn id="2338" xr3:uid="{CD40F7E1-00F7-4144-BC5B-5FDE610B9519}" name="Sarake2338"/>
    <tableColumn id="2339" xr3:uid="{6181D733-DAFF-44D4-9132-773EB34ACFCD}" name="Sarake2339"/>
    <tableColumn id="2340" xr3:uid="{E70A3380-B2BE-46E0-879D-C86249B66175}" name="Sarake2340"/>
    <tableColumn id="2341" xr3:uid="{EBAB03F0-9D4F-429C-A982-ABBEC3B61D99}" name="Sarake2341"/>
    <tableColumn id="2342" xr3:uid="{BEABDA9A-7445-4C43-9DFF-9549F60F922C}" name="Sarake2342"/>
    <tableColumn id="2343" xr3:uid="{EA4710C7-8415-4E55-B11E-5D88BF469078}" name="Sarake2343"/>
    <tableColumn id="2344" xr3:uid="{4A932833-4DD3-4630-835B-5D46D55ACCA5}" name="Sarake2344"/>
    <tableColumn id="2345" xr3:uid="{15C4D5EC-8324-4D73-A1E7-CE94B5953E80}" name="Sarake2345"/>
    <tableColumn id="2346" xr3:uid="{D7323DBF-7780-45BB-B44A-E83DC62806BC}" name="Sarake2346"/>
    <tableColumn id="2347" xr3:uid="{BDD90FF1-1875-4EE5-BCDB-E37B56C71D69}" name="Sarake2347"/>
    <tableColumn id="2348" xr3:uid="{EBEC17A0-2311-41CD-8108-D9483D992C8B}" name="Sarake2348"/>
    <tableColumn id="2349" xr3:uid="{F920F3D6-414B-4BB6-86D1-88D0CB7DC19B}" name="Sarake2349"/>
    <tableColumn id="2350" xr3:uid="{A7A60E7A-7B22-4DA8-A817-46C90259D220}" name="Sarake2350"/>
    <tableColumn id="2351" xr3:uid="{A9648E9B-A562-483F-BC85-E6883D618143}" name="Sarake2351"/>
    <tableColumn id="2352" xr3:uid="{62F7F228-D89C-4A91-A754-18929214165E}" name="Sarake2352"/>
    <tableColumn id="2353" xr3:uid="{531FCEEF-C7F0-4313-B75C-8AA4014453FC}" name="Sarake2353"/>
    <tableColumn id="2354" xr3:uid="{A41C6B9A-24C6-4A72-813D-4D77CFD80B09}" name="Sarake2354"/>
    <tableColumn id="2355" xr3:uid="{EBD9E8C5-7FC2-412C-B376-614C5082C316}" name="Sarake2355"/>
    <tableColumn id="2356" xr3:uid="{3B4673C2-4B8B-477E-B1A9-74D94DFFA538}" name="Sarake2356"/>
    <tableColumn id="2357" xr3:uid="{0ABAFAE1-3795-49F1-81DE-4F74000D3551}" name="Sarake2357"/>
    <tableColumn id="2358" xr3:uid="{BC6110B7-86DE-4EA7-B686-9368F039C6A9}" name="Sarake2358"/>
    <tableColumn id="2359" xr3:uid="{D8C0CD58-67A2-4A18-BA3C-8F9C837DDA78}" name="Sarake2359"/>
    <tableColumn id="2360" xr3:uid="{04910570-5738-4D9F-88C0-9834C2BFD37D}" name="Sarake2360"/>
    <tableColumn id="2361" xr3:uid="{D915D925-7C53-4022-BF96-2FBC248C2653}" name="Sarake2361"/>
    <tableColumn id="2362" xr3:uid="{75790BCE-4B15-4AC5-8F4F-58500CF9C5D8}" name="Sarake2362"/>
    <tableColumn id="2363" xr3:uid="{0A3B9955-0631-437B-89FA-687E990874A4}" name="Sarake2363"/>
    <tableColumn id="2364" xr3:uid="{C154188B-7206-4511-A570-238BCB4D8880}" name="Sarake2364"/>
    <tableColumn id="2365" xr3:uid="{B78A09D7-3F5F-48BF-92E8-4F3484A13C17}" name="Sarake2365"/>
    <tableColumn id="2366" xr3:uid="{458CB3A3-831C-46C2-BC75-495D16C20238}" name="Sarake2366"/>
    <tableColumn id="2367" xr3:uid="{AD11ADEA-5FB7-4370-BE57-2F0EF4BAAC1B}" name="Sarake2367"/>
    <tableColumn id="2368" xr3:uid="{783A5C32-C43E-4B73-A9FA-68D6C0CEC625}" name="Sarake2368"/>
    <tableColumn id="2369" xr3:uid="{B2B45166-E9A7-44F7-86B9-26C14F863BD0}" name="Sarake2369"/>
    <tableColumn id="2370" xr3:uid="{A6276709-A137-4C88-B9D0-15241630935E}" name="Sarake2370"/>
    <tableColumn id="2371" xr3:uid="{1E80EE0B-B5F9-44B2-9DC8-599B16A414E7}" name="Sarake2371"/>
    <tableColumn id="2372" xr3:uid="{CEF92AB2-669F-45F9-AB17-6950BFCF62B3}" name="Sarake2372"/>
    <tableColumn id="2373" xr3:uid="{964DF1B6-D5DB-4A08-A116-989F0D813CA1}" name="Sarake2373"/>
    <tableColumn id="2374" xr3:uid="{0FACF100-7976-4DA0-98CA-91342E8C6537}" name="Sarake2374"/>
    <tableColumn id="2375" xr3:uid="{9CD10D72-E942-4B07-9C05-E5AA9959394F}" name="Sarake2375"/>
    <tableColumn id="2376" xr3:uid="{DC3001A4-EDAA-4429-BCCB-F3BE23CFA197}" name="Sarake2376"/>
    <tableColumn id="2377" xr3:uid="{3DA96835-D5FA-47B2-B5E2-84C8C547EDBB}" name="Sarake2377"/>
    <tableColumn id="2378" xr3:uid="{23C608BF-93FE-4557-9CAE-79C9B1994055}" name="Sarake2378"/>
    <tableColumn id="2379" xr3:uid="{75ACE874-704F-40C1-9A4F-D6970D59BE2F}" name="Sarake2379"/>
    <tableColumn id="2380" xr3:uid="{4A3A02F2-0053-4A17-89B5-32542CBEDE2F}" name="Sarake2380"/>
    <tableColumn id="2381" xr3:uid="{6CCDCB78-0608-46C6-8A46-4B3AD683D400}" name="Sarake2381"/>
    <tableColumn id="2382" xr3:uid="{4BEAED92-5A75-45CB-AF1F-E8279C9B93CE}" name="Sarake2382"/>
    <tableColumn id="2383" xr3:uid="{B8DA0935-64F7-4C34-8D2A-5BF8A22FF0CC}" name="Sarake2383"/>
    <tableColumn id="2384" xr3:uid="{DD604B63-9799-405A-AA29-1DEAE8160885}" name="Sarake2384"/>
    <tableColumn id="2385" xr3:uid="{EF4C2B44-030D-487C-A987-C683A7E38A5F}" name="Sarake2385"/>
    <tableColumn id="2386" xr3:uid="{E8F8A50D-27ED-4737-AB72-C92D72769589}" name="Sarake2386"/>
    <tableColumn id="2387" xr3:uid="{59EE6C6F-2D94-4F63-8A4B-851F9897BA20}" name="Sarake2387"/>
    <tableColumn id="2388" xr3:uid="{CD8D8DF1-78B7-45F9-8AAD-38C3C92ED0A6}" name="Sarake2388"/>
    <tableColumn id="2389" xr3:uid="{3106F1B4-5B3B-4C3F-B2AB-9B5C7ECF611B}" name="Sarake2389"/>
    <tableColumn id="2390" xr3:uid="{DB372776-5EEC-45F9-BDF7-EA4CBE5A1D5B}" name="Sarake2390"/>
    <tableColumn id="2391" xr3:uid="{6413AD35-22AE-4124-A28F-8D1D7CBC9D94}" name="Sarake2391"/>
    <tableColumn id="2392" xr3:uid="{3534AC61-89A5-4081-A6E4-B46B77B59308}" name="Sarake2392"/>
    <tableColumn id="2393" xr3:uid="{4BE43F9C-FBC5-436F-AE96-A2D321DEAE5F}" name="Sarake2393"/>
    <tableColumn id="2394" xr3:uid="{05980097-F169-4DC6-9FE6-8E32F4FAF9AA}" name="Sarake2394"/>
    <tableColumn id="2395" xr3:uid="{94ED9497-1AE0-4F22-89F1-DC03EB4503D4}" name="Sarake2395"/>
    <tableColumn id="2396" xr3:uid="{1AC81D04-EECC-486A-B1E1-A7E5A97F319F}" name="Sarake2396"/>
    <tableColumn id="2397" xr3:uid="{DA73F1DF-F59B-4D02-BD03-37036D211C83}" name="Sarake2397"/>
    <tableColumn id="2398" xr3:uid="{68941427-F608-4EE1-B2F9-E42B21B42F23}" name="Sarake2398"/>
    <tableColumn id="2399" xr3:uid="{0B92682D-3EE8-4EC3-A706-110C305397CE}" name="Sarake2399"/>
    <tableColumn id="2400" xr3:uid="{9688834B-886C-4BB8-A2A1-E63F19A36E5A}" name="Sarake2400"/>
    <tableColumn id="2401" xr3:uid="{AFE918B3-21AF-457A-87CC-5255AD127CB1}" name="Sarake2401"/>
    <tableColumn id="2402" xr3:uid="{90080458-6505-4945-A20C-2DB124511EBA}" name="Sarake2402"/>
    <tableColumn id="2403" xr3:uid="{1CB13AA4-8F5E-4A92-923A-0304115D3DEE}" name="Sarake2403"/>
    <tableColumn id="2404" xr3:uid="{1A813407-6382-4D2E-B5F4-77A021677091}" name="Sarake2404"/>
    <tableColumn id="2405" xr3:uid="{6D1D0C9D-B860-4863-A28D-A6FB0DA4857A}" name="Sarake2405"/>
    <tableColumn id="2406" xr3:uid="{EE084955-303A-47C2-9463-DB92CAA5CADD}" name="Sarake2406"/>
    <tableColumn id="2407" xr3:uid="{DE3B3FD8-4B3F-4314-B6CC-7FD95DF933BA}" name="Sarake2407"/>
    <tableColumn id="2408" xr3:uid="{5FA1EF59-ACAD-40A5-AD67-CDBC73AA0810}" name="Sarake2408"/>
    <tableColumn id="2409" xr3:uid="{B931F074-6C45-4479-9CA1-4AC09A417330}" name="Sarake2409"/>
    <tableColumn id="2410" xr3:uid="{451E8838-D90A-4C1D-AE2E-CB867237B052}" name="Sarake2410"/>
    <tableColumn id="2411" xr3:uid="{80352960-1F9B-4B78-BA96-D0B6EAA28153}" name="Sarake2411"/>
    <tableColumn id="2412" xr3:uid="{8FA53A84-C88E-4620-9B58-6E1A49918EE8}" name="Sarake2412"/>
    <tableColumn id="2413" xr3:uid="{15F7795C-1165-4A01-A068-4CA988916BDB}" name="Sarake2413"/>
    <tableColumn id="2414" xr3:uid="{C14A4855-38F7-46C7-9F9D-D52E6ED0D9B1}" name="Sarake2414"/>
    <tableColumn id="2415" xr3:uid="{BB6AC6A8-3FC8-4518-BE56-298B82285EA3}" name="Sarake2415"/>
    <tableColumn id="2416" xr3:uid="{A98AB2C8-C568-4B11-99F3-8AF85368242A}" name="Sarake2416"/>
    <tableColumn id="2417" xr3:uid="{0EE7E486-9CB9-445A-93E4-6C3FD3D9FA54}" name="Sarake2417"/>
    <tableColumn id="2418" xr3:uid="{63AD930B-A1B9-4FE6-9E91-91741273F950}" name="Sarake2418"/>
    <tableColumn id="2419" xr3:uid="{08217343-4A52-4DF7-81DA-5CAD72D50468}" name="Sarake2419"/>
    <tableColumn id="2420" xr3:uid="{EA81BBE7-27B5-4AEB-9D8E-AEDDFEA283CF}" name="Sarake2420"/>
    <tableColumn id="2421" xr3:uid="{E7B803C6-8611-4164-A428-FB3278F12EC8}" name="Sarake2421"/>
    <tableColumn id="2422" xr3:uid="{2A0C84EF-6B36-4BD4-A321-96721EDE8E9C}" name="Sarake2422"/>
    <tableColumn id="2423" xr3:uid="{40AF45A6-6671-4C69-96B6-2497DC1BEF65}" name="Sarake2423"/>
    <tableColumn id="2424" xr3:uid="{F44DE431-1817-43B1-A282-675326E64C27}" name="Sarake2424"/>
    <tableColumn id="2425" xr3:uid="{D8AE242A-C691-48B7-94A6-B9D0758B93B8}" name="Sarake2425"/>
    <tableColumn id="2426" xr3:uid="{56B54FBD-A65D-49E6-B964-4C62F4D723DD}" name="Sarake2426"/>
    <tableColumn id="2427" xr3:uid="{AAC04E7A-0E7B-475A-974F-5892386719F8}" name="Sarake2427"/>
    <tableColumn id="2428" xr3:uid="{508804F4-4375-4C61-9D66-14D70241ECCC}" name="Sarake2428"/>
    <tableColumn id="2429" xr3:uid="{E445AB0D-D47B-4363-B6CD-68135E738B02}" name="Sarake2429"/>
    <tableColumn id="2430" xr3:uid="{AE5108BA-0B56-4218-8DB7-47732B685593}" name="Sarake2430"/>
    <tableColumn id="2431" xr3:uid="{2B515E3D-6DD4-4956-8DEF-014F0F1F970E}" name="Sarake2431"/>
    <tableColumn id="2432" xr3:uid="{3EFF49B5-9C3B-413D-A7D4-6B4208E92E0C}" name="Sarake2432"/>
    <tableColumn id="2433" xr3:uid="{3D9328B5-290B-47C5-9994-B0BA868E01E4}" name="Sarake2433"/>
    <tableColumn id="2434" xr3:uid="{77AC39E9-7B06-419E-B9B4-513C694A47A1}" name="Sarake2434"/>
    <tableColumn id="2435" xr3:uid="{C287ABEC-AD8F-4656-9E84-F08FE4BF75F2}" name="Sarake2435"/>
    <tableColumn id="2436" xr3:uid="{7C6D3003-1547-41F9-8D61-D9FD464437D4}" name="Sarake2436"/>
    <tableColumn id="2437" xr3:uid="{3DC18EDD-3A46-4A25-A10A-E7607296D130}" name="Sarake2437"/>
    <tableColumn id="2438" xr3:uid="{E1C0EAF0-9333-4E33-9BA2-C33E8DA73882}" name="Sarake2438"/>
    <tableColumn id="2439" xr3:uid="{0ECCC42F-B4E5-4B26-8F04-6A44B1F2A1DF}" name="Sarake2439"/>
    <tableColumn id="2440" xr3:uid="{B2237FAF-3884-4A17-A3DE-292AE2E4D248}" name="Sarake2440"/>
    <tableColumn id="2441" xr3:uid="{3AD8447B-5ED0-4668-AD84-F071D1C2D1F8}" name="Sarake2441"/>
    <tableColumn id="2442" xr3:uid="{ECCAB114-0B52-4594-8D87-71691F8EE1AF}" name="Sarake2442"/>
    <tableColumn id="2443" xr3:uid="{01FE8738-C8C8-4F48-BD46-5CBF4B36CFD6}" name="Sarake2443"/>
    <tableColumn id="2444" xr3:uid="{0F792CEA-1096-44DB-B967-FA2A01A94187}" name="Sarake2444"/>
    <tableColumn id="2445" xr3:uid="{C2DCE74D-6C6C-40CA-A578-7F8738F1F0CA}" name="Sarake2445"/>
    <tableColumn id="2446" xr3:uid="{4A971206-A1A7-469E-97DD-7B7D540405B7}" name="Sarake2446"/>
    <tableColumn id="2447" xr3:uid="{2B371287-5038-4A95-ACBE-59B0ED760004}" name="Sarake2447"/>
    <tableColumn id="2448" xr3:uid="{9B54B5DE-A071-437B-8B15-58A0F22DE219}" name="Sarake2448"/>
    <tableColumn id="2449" xr3:uid="{E1EB4799-F1BE-4CAB-B70E-76CA22E69384}" name="Sarake2449"/>
    <tableColumn id="2450" xr3:uid="{DDCB86B7-68EA-44FF-91F4-6BF9168DC357}" name="Sarake2450"/>
    <tableColumn id="2451" xr3:uid="{D4D46243-51EE-4F76-87B3-D6BF26469D82}" name="Sarake2451"/>
    <tableColumn id="2452" xr3:uid="{1E83ADCC-62B9-42F7-9F93-22118F717B85}" name="Sarake2452"/>
    <tableColumn id="2453" xr3:uid="{4034B03D-0094-4B10-A4EB-AB23905BA0EF}" name="Sarake2453"/>
    <tableColumn id="2454" xr3:uid="{F36F41AE-0B75-4294-A496-7AE0648AB8E7}" name="Sarake2454"/>
    <tableColumn id="2455" xr3:uid="{5B622188-771D-4FC5-8109-7AE9CA1AF918}" name="Sarake2455"/>
    <tableColumn id="2456" xr3:uid="{CCEA0010-E28E-4082-9E83-98FE8B85AEF6}" name="Sarake2456"/>
    <tableColumn id="2457" xr3:uid="{35937DB0-D3EE-48E8-8A7D-FE913E902BD4}" name="Sarake2457"/>
    <tableColumn id="2458" xr3:uid="{29508807-0F93-4346-8079-B7E18671C4BE}" name="Sarake2458"/>
    <tableColumn id="2459" xr3:uid="{13022178-3575-4C08-8FBC-59B6FCBCA160}" name="Sarake2459"/>
    <tableColumn id="2460" xr3:uid="{A09943B1-E2CC-4A17-9188-CFCA07189190}" name="Sarake2460"/>
    <tableColumn id="2461" xr3:uid="{363CC4D7-78A1-48D1-AAED-9AFFE381665B}" name="Sarake2461"/>
    <tableColumn id="2462" xr3:uid="{B0FDA33C-6E6F-4415-82F5-77ACF5CD9745}" name="Sarake2462"/>
    <tableColumn id="2463" xr3:uid="{9733946C-4D0F-470B-84C4-90053AD71579}" name="Sarake2463"/>
    <tableColumn id="2464" xr3:uid="{FF4069B9-C1E1-4E7C-A097-4500A8DEE38E}" name="Sarake2464"/>
    <tableColumn id="2465" xr3:uid="{6CF6ED0F-A320-493C-B080-4DDA6DBCD63B}" name="Sarake2465"/>
    <tableColumn id="2466" xr3:uid="{EF3FCB38-90EB-466E-A60F-CD33936C0619}" name="Sarake2466"/>
    <tableColumn id="2467" xr3:uid="{E13332E1-5D8E-4501-9DE0-CDD6306BB7F0}" name="Sarake2467"/>
    <tableColumn id="2468" xr3:uid="{FFD1EEDD-41D2-4403-99A7-2224D454D958}" name="Sarake2468"/>
    <tableColumn id="2469" xr3:uid="{9CB1363B-1225-4C69-95CA-33C10D375F5C}" name="Sarake2469"/>
    <tableColumn id="2470" xr3:uid="{40F3B00E-8247-46BC-8DFB-8F258E58727A}" name="Sarake2470"/>
    <tableColumn id="2471" xr3:uid="{300D100E-643C-4B6D-9A66-C35107B55764}" name="Sarake2471"/>
    <tableColumn id="2472" xr3:uid="{0A7E1945-9C13-4399-B885-F60BBD16A4B0}" name="Sarake2472"/>
    <tableColumn id="2473" xr3:uid="{51644614-706B-4B98-A70F-33A6FA2ABFAA}" name="Sarake2473"/>
    <tableColumn id="2474" xr3:uid="{B6BB0C12-FDA4-4027-B637-5014FE1E1154}" name="Sarake2474"/>
    <tableColumn id="2475" xr3:uid="{92B444A7-8939-489D-9CCA-B66A750FC964}" name="Sarake2475"/>
    <tableColumn id="2476" xr3:uid="{B5B4F6BE-0A54-4FF8-9305-2743BF075AFA}" name="Sarake2476"/>
    <tableColumn id="2477" xr3:uid="{6621A272-7CE3-4784-B533-04C14B163910}" name="Sarake2477"/>
    <tableColumn id="2478" xr3:uid="{10CCF65C-74A4-4A9A-BF96-C3DFE8701439}" name="Sarake2478"/>
    <tableColumn id="2479" xr3:uid="{717AC0E9-37FC-40B6-8BA5-A31C30F71F7E}" name="Sarake2479"/>
    <tableColumn id="2480" xr3:uid="{1A4D0BB8-3DBF-4622-8ED3-CB1FDFC94732}" name="Sarake2480"/>
    <tableColumn id="2481" xr3:uid="{A12D195B-8F6B-4351-95DA-4356F551D396}" name="Sarake2481"/>
    <tableColumn id="2482" xr3:uid="{F6DB73E8-E5EC-4223-ADCF-CB14A12C305B}" name="Sarake2482"/>
    <tableColumn id="2483" xr3:uid="{4E7A38FB-8022-4033-9A54-8F640FF7895A}" name="Sarake2483"/>
    <tableColumn id="2484" xr3:uid="{44CD6F76-3504-41C8-8741-8138C6B18133}" name="Sarake2484"/>
    <tableColumn id="2485" xr3:uid="{A0B1DE8A-EEB1-489D-9DD8-801429248B43}" name="Sarake2485"/>
    <tableColumn id="2486" xr3:uid="{EC760776-78AE-4101-9B13-498A486AE37E}" name="Sarake2486"/>
    <tableColumn id="2487" xr3:uid="{AF7436AC-A09E-427F-95FA-323A4A0E4BE9}" name="Sarake2487"/>
    <tableColumn id="2488" xr3:uid="{3DC67777-E587-4E33-B0D6-3831DE1FF052}" name="Sarake2488"/>
    <tableColumn id="2489" xr3:uid="{E34251DA-D8BA-4023-AA31-3C21614CD724}" name="Sarake2489"/>
    <tableColumn id="2490" xr3:uid="{EBE59745-68A7-48DD-B3B5-C92898B7E8EF}" name="Sarake2490"/>
    <tableColumn id="2491" xr3:uid="{BF1C1F98-37D9-4E0F-B3A8-0E7D8BAAD3FD}" name="Sarake2491"/>
    <tableColumn id="2492" xr3:uid="{BE9B6A75-9671-4561-92DB-2EFA5108CCFD}" name="Sarake2492"/>
    <tableColumn id="2493" xr3:uid="{9A3CB742-5216-417A-B487-EC639CF448A2}" name="Sarake2493"/>
    <tableColumn id="2494" xr3:uid="{033E691A-F60D-44EF-B544-39F54161E488}" name="Sarake2494"/>
    <tableColumn id="2495" xr3:uid="{CD40856A-2401-4DB8-BD30-18DFDF4D18BA}" name="Sarake2495"/>
    <tableColumn id="2496" xr3:uid="{A9CF653A-B684-446D-A1A5-67F94C04AC88}" name="Sarake2496"/>
    <tableColumn id="2497" xr3:uid="{03D0D7CE-CF63-407D-AED2-974B846C3A2B}" name="Sarake2497"/>
    <tableColumn id="2498" xr3:uid="{FE309097-10FF-4C01-9C4D-819EF0A4D463}" name="Sarake2498"/>
    <tableColumn id="2499" xr3:uid="{4000F568-43A4-489A-B379-12F0E96A0CB1}" name="Sarake2499"/>
    <tableColumn id="2500" xr3:uid="{CAD5F243-5FE2-44D2-A435-D3CC252C0573}" name="Sarake2500"/>
    <tableColumn id="2501" xr3:uid="{6D40CA86-060E-41E9-B713-CF1E98804F25}" name="Sarake2501"/>
    <tableColumn id="2502" xr3:uid="{165FF7FE-E921-447D-975D-A35130A16FCC}" name="Sarake2502"/>
    <tableColumn id="2503" xr3:uid="{522B8A07-A0A8-4ECD-9EDE-56D13280DA71}" name="Sarake2503"/>
    <tableColumn id="2504" xr3:uid="{93986058-98A3-4372-BF78-69D5A2BEB363}" name="Sarake2504"/>
    <tableColumn id="2505" xr3:uid="{A448029E-005A-4305-A41F-817DB3100B9C}" name="Sarake2505"/>
    <tableColumn id="2506" xr3:uid="{419AA0EB-D711-4748-9988-DBFDEFA8C3CD}" name="Sarake2506"/>
    <tableColumn id="2507" xr3:uid="{0774716F-322F-4313-AD36-462005238C4D}" name="Sarake2507"/>
    <tableColumn id="2508" xr3:uid="{9AE9F072-A57F-4781-A4C2-9D559F1A6F40}" name="Sarake2508"/>
    <tableColumn id="2509" xr3:uid="{85E7DC2D-4D2B-4986-B79F-29E833E5B93B}" name="Sarake2509"/>
    <tableColumn id="2510" xr3:uid="{2D7EB039-0E18-4F49-AD05-414AE804CF2F}" name="Sarake2510"/>
    <tableColumn id="2511" xr3:uid="{9FF58C5C-5300-41AB-A26E-AFAB86742F69}" name="Sarake2511"/>
    <tableColumn id="2512" xr3:uid="{36893F4E-1114-4AF4-8659-E7C17F1D7DDF}" name="Sarake2512"/>
    <tableColumn id="2513" xr3:uid="{5A2C245C-DA77-411A-8981-E2B6A11E5CB1}" name="Sarake2513"/>
    <tableColumn id="2514" xr3:uid="{CF00D87F-3DDD-4C14-9BD8-3221D59BE78D}" name="Sarake2514"/>
    <tableColumn id="2515" xr3:uid="{E5A1FE73-5AE6-4D2E-9385-5EC3313FE8F0}" name="Sarake2515"/>
    <tableColumn id="2516" xr3:uid="{A505B28C-5A4D-4442-8110-A81DA1458152}" name="Sarake2516"/>
    <tableColumn id="2517" xr3:uid="{F3F97EDA-97E9-446F-9CD6-9D3ACDBEC26C}" name="Sarake2517"/>
    <tableColumn id="2518" xr3:uid="{A8EED599-2F5E-4D87-946A-3FFF1EBD42D1}" name="Sarake2518"/>
    <tableColumn id="2519" xr3:uid="{3CE5BFEC-5AC8-4412-AA96-A0FC07AFD757}" name="Sarake2519"/>
    <tableColumn id="2520" xr3:uid="{23B3D661-6C80-445C-B3D0-3658F66C9C38}" name="Sarake2520"/>
    <tableColumn id="2521" xr3:uid="{C54BF446-BD4A-4814-9F2F-0FF43B219729}" name="Sarake2521"/>
    <tableColumn id="2522" xr3:uid="{56E2C479-7C67-41EA-BA3D-9865BFDD1681}" name="Sarake2522"/>
    <tableColumn id="2523" xr3:uid="{CF621A50-7A3E-413D-BDD5-FFA900036A1E}" name="Sarake2523"/>
    <tableColumn id="2524" xr3:uid="{91BA95E1-3947-469B-89C7-5B535CE1A7F3}" name="Sarake2524"/>
    <tableColumn id="2525" xr3:uid="{BEB75979-DCF6-4F4C-BE96-9133AD65CC6E}" name="Sarake2525"/>
    <tableColumn id="2526" xr3:uid="{6207A731-8FB7-440E-AB8F-2611637FBE54}" name="Sarake2526"/>
    <tableColumn id="2527" xr3:uid="{64818918-92E3-4388-BA83-4BDF76A06F35}" name="Sarake2527"/>
    <tableColumn id="2528" xr3:uid="{C9CBD87F-F4A3-4D3E-9C1E-9D95B3272E6A}" name="Sarake2528"/>
    <tableColumn id="2529" xr3:uid="{07D88806-07C2-4146-92A6-564DD912E622}" name="Sarake2529"/>
    <tableColumn id="2530" xr3:uid="{5C6E381B-6948-4720-A5C5-A8312AB8CF0E}" name="Sarake2530"/>
    <tableColumn id="2531" xr3:uid="{71B2C1BB-F9DA-4A5C-8D23-3A4068FEEC6C}" name="Sarake2531"/>
    <tableColumn id="2532" xr3:uid="{C5E68413-00DD-4F64-AA2E-FB549D611CE7}" name="Sarake2532"/>
    <tableColumn id="2533" xr3:uid="{02B6F952-D2D5-4817-BAFA-77FB74CEECF3}" name="Sarake2533"/>
    <tableColumn id="2534" xr3:uid="{325F28C1-32C5-4D46-B922-A74A05EB048C}" name="Sarake2534"/>
    <tableColumn id="2535" xr3:uid="{27163022-223E-482E-AE87-2C5F882E127D}" name="Sarake2535"/>
    <tableColumn id="2536" xr3:uid="{A834A761-62F0-4584-A312-47D8B86FC2B1}" name="Sarake2536"/>
    <tableColumn id="2537" xr3:uid="{0CD0498F-CDF3-4229-9EDF-4A756DE49970}" name="Sarake2537"/>
    <tableColumn id="2538" xr3:uid="{5AB26033-E0E5-4A01-89CC-06B99D075525}" name="Sarake2538"/>
    <tableColumn id="2539" xr3:uid="{2FFED509-52A0-4FD5-980E-9200BDA1D8CB}" name="Sarake2539"/>
    <tableColumn id="2540" xr3:uid="{EC78D123-3A42-4936-81F8-CF9F9B60692B}" name="Sarake2540"/>
    <tableColumn id="2541" xr3:uid="{6021014D-67B4-4108-A5A9-5CCCB8B883EB}" name="Sarake2541"/>
    <tableColumn id="2542" xr3:uid="{85DDEA25-B921-44AA-BBB3-EF6090839CE3}" name="Sarake2542"/>
    <tableColumn id="2543" xr3:uid="{20325EB4-7BAB-4948-9B64-D14D22C92C7F}" name="Sarake2543"/>
    <tableColumn id="2544" xr3:uid="{A7A7120E-E2CD-4BDF-8297-73F17643289D}" name="Sarake2544"/>
    <tableColumn id="2545" xr3:uid="{E22B195D-8BE2-43C5-B112-04F954678E5D}" name="Sarake2545"/>
    <tableColumn id="2546" xr3:uid="{1317D73E-969D-4E5C-A149-92547080FADD}" name="Sarake2546"/>
    <tableColumn id="2547" xr3:uid="{98D843D1-A362-4787-91E7-9D4E629829EF}" name="Sarake2547"/>
    <tableColumn id="2548" xr3:uid="{65DEE610-4708-4431-8684-49503C13D097}" name="Sarake2548"/>
    <tableColumn id="2549" xr3:uid="{EA2161EF-4FB0-4274-BEE7-903DD9B3F0A3}" name="Sarake2549"/>
    <tableColumn id="2550" xr3:uid="{2C78A99E-B974-4156-BB00-88C388684F29}" name="Sarake2550"/>
    <tableColumn id="2551" xr3:uid="{037EA935-ECBA-4171-ADAC-6E83553017F5}" name="Sarake2551"/>
    <tableColumn id="2552" xr3:uid="{9414E512-E520-45B6-AAED-977667B31C0E}" name="Sarake2552"/>
    <tableColumn id="2553" xr3:uid="{94F6053B-8006-4B74-AE2D-1C26BE7AA02A}" name="Sarake2553"/>
    <tableColumn id="2554" xr3:uid="{B31F0708-9ABD-4BDE-ABCF-1882309BE88B}" name="Sarake2554"/>
    <tableColumn id="2555" xr3:uid="{B570BD15-DFC9-4B3D-AE59-4DFAEF22592F}" name="Sarake2555"/>
    <tableColumn id="2556" xr3:uid="{6CAA5367-313F-4472-91EA-F54C57933CC1}" name="Sarake2556"/>
    <tableColumn id="2557" xr3:uid="{E2862F76-F45D-4071-9927-C606B033B60E}" name="Sarake2557"/>
    <tableColumn id="2558" xr3:uid="{534EBABC-FDE8-49D5-ACCB-923C7CD959EF}" name="Sarake2558"/>
    <tableColumn id="2559" xr3:uid="{93DCF1F3-BF81-45D9-BD82-81A5E023F6B1}" name="Sarake2559"/>
    <tableColumn id="2560" xr3:uid="{A8A76972-3119-4CF6-8751-DEA716C824F5}" name="Sarake2560"/>
    <tableColumn id="2561" xr3:uid="{D77A7E0C-326D-40DE-A831-8AE551591BF0}" name="Sarake2561"/>
    <tableColumn id="2562" xr3:uid="{72EA8807-058F-4F5C-9C9F-578C7EA980A1}" name="Sarake2562"/>
    <tableColumn id="2563" xr3:uid="{0A243694-A3D1-4D88-8765-30DEF77C55A8}" name="Sarake2563"/>
    <tableColumn id="2564" xr3:uid="{34DEE886-9B46-46D9-8B4E-B41912D584C5}" name="Sarake2564"/>
    <tableColumn id="2565" xr3:uid="{1122E064-50DF-437F-BF0F-7CCF847B9A80}" name="Sarake2565"/>
    <tableColumn id="2566" xr3:uid="{D605B317-E3C5-4E0D-AECE-085C938D8A45}" name="Sarake2566"/>
    <tableColumn id="2567" xr3:uid="{55BCF298-D653-4468-BD9C-61C7CCAA5A85}" name="Sarake2567"/>
    <tableColumn id="2568" xr3:uid="{D3757B2A-9879-4050-A027-F57E958755AD}" name="Sarake2568"/>
    <tableColumn id="2569" xr3:uid="{5FE64BAA-658D-4F04-9A30-1B245DD1A34B}" name="Sarake2569"/>
    <tableColumn id="2570" xr3:uid="{3D16513A-07E1-446D-B87E-5F3D133612FB}" name="Sarake2570"/>
    <tableColumn id="2571" xr3:uid="{37F41DDA-4A00-4C22-8642-33DCFF83E706}" name="Sarake2571"/>
    <tableColumn id="2572" xr3:uid="{64358FA1-3192-4C1A-B6F6-B1B5CD30524C}" name="Sarake2572"/>
    <tableColumn id="2573" xr3:uid="{3D8E41FC-5E5B-4379-BF07-A13492B97D9E}" name="Sarake2573"/>
    <tableColumn id="2574" xr3:uid="{9BD6D4B0-A65C-47D0-AA4B-FD69190C8EF2}" name="Sarake2574"/>
    <tableColumn id="2575" xr3:uid="{1B7DA973-287A-4D44-B049-BC4B99EEC9DC}" name="Sarake2575"/>
    <tableColumn id="2576" xr3:uid="{36F489C8-D9DC-4DE6-A8F7-F7112C8DCAA8}" name="Sarake2576"/>
    <tableColumn id="2577" xr3:uid="{726E7426-664F-4416-A759-57010774331E}" name="Sarake2577"/>
    <tableColumn id="2578" xr3:uid="{7FC47934-3D6D-4028-8014-D7B3A6585121}" name="Sarake2578"/>
    <tableColumn id="2579" xr3:uid="{6F03C6CC-4C47-4906-9942-8F69134A9912}" name="Sarake2579"/>
    <tableColumn id="2580" xr3:uid="{094CF8FD-AEDF-4B23-9FF9-0D2E9B6827E2}" name="Sarake2580"/>
    <tableColumn id="2581" xr3:uid="{F2D71C78-D138-4B0A-9EA2-0698B1BBAB12}" name="Sarake2581"/>
    <tableColumn id="2582" xr3:uid="{0EF7E572-990B-41C7-8CD8-632634A1B4AE}" name="Sarake2582"/>
    <tableColumn id="2583" xr3:uid="{C48D86F4-2731-4700-958A-30FDABCCC66B}" name="Sarake2583"/>
    <tableColumn id="2584" xr3:uid="{9373316B-B9E5-4214-A92D-5EA572B14988}" name="Sarake2584"/>
    <tableColumn id="2585" xr3:uid="{A9BF3CD6-A617-4FA3-B038-4F39C1A26C25}" name="Sarake2585"/>
    <tableColumn id="2586" xr3:uid="{A6004C17-286B-417A-A348-9DB74D7148A6}" name="Sarake2586"/>
    <tableColumn id="2587" xr3:uid="{F49D954F-102A-47C2-9B83-F9A944C7176C}" name="Sarake2587"/>
    <tableColumn id="2588" xr3:uid="{AF1B69B3-1C72-4D17-8009-055778DB005B}" name="Sarake2588"/>
    <tableColumn id="2589" xr3:uid="{648725F5-2A52-4D92-A513-F314F42136B1}" name="Sarake2589"/>
    <tableColumn id="2590" xr3:uid="{4A28E7B9-56D6-455D-A68C-1EFE7A9858EF}" name="Sarake2590"/>
    <tableColumn id="2591" xr3:uid="{81E6C29B-A699-4981-A2B4-FE2D0F4EC271}" name="Sarake2591"/>
    <tableColumn id="2592" xr3:uid="{EBD74E62-2A95-48BE-A2A9-AEDBF0CA281D}" name="Sarake2592"/>
    <tableColumn id="2593" xr3:uid="{401FF168-0253-452F-8F99-5956E1B3FC73}" name="Sarake2593"/>
    <tableColumn id="2594" xr3:uid="{43EDECDB-D283-406F-A5E1-D9BEF4850459}" name="Sarake2594"/>
    <tableColumn id="2595" xr3:uid="{BA650DB0-A93D-42BE-984F-BD479E5AC57F}" name="Sarake2595"/>
    <tableColumn id="2596" xr3:uid="{61688279-E72C-41EA-A96C-2A7C282EC02E}" name="Sarake2596"/>
    <tableColumn id="2597" xr3:uid="{A46A4C24-54BB-4ECC-8C4C-F784273F40E8}" name="Sarake2597"/>
    <tableColumn id="2598" xr3:uid="{DCB7F392-1031-4049-A828-10822D340877}" name="Sarake2598"/>
    <tableColumn id="2599" xr3:uid="{52B7FBD6-1920-48E8-B9C8-52FBB685FC09}" name="Sarake2599"/>
    <tableColumn id="2600" xr3:uid="{23AEE650-F86D-4313-AA99-9F709600D7E6}" name="Sarake2600"/>
    <tableColumn id="2601" xr3:uid="{FFF28F3C-8BB7-4208-A90B-BD16CD6CAE12}" name="Sarake2601"/>
    <tableColumn id="2602" xr3:uid="{6FE0E65A-45F7-4907-B706-8AB7B38A763A}" name="Sarake2602"/>
    <tableColumn id="2603" xr3:uid="{1539AD74-9A0B-4C90-AD25-527CEA59A54A}" name="Sarake2603"/>
    <tableColumn id="2604" xr3:uid="{299121C9-2BB1-4DF7-ABC1-25A3A4230C8A}" name="Sarake2604"/>
    <tableColumn id="2605" xr3:uid="{5C1F33E7-D04A-4B58-8D9B-926D768302F0}" name="Sarake2605"/>
    <tableColumn id="2606" xr3:uid="{4DD41D73-6EFF-49CE-8B7D-146C4E422AD4}" name="Sarake2606"/>
    <tableColumn id="2607" xr3:uid="{FBFE0C12-BB72-4420-AF91-726A3479297C}" name="Sarake2607"/>
    <tableColumn id="2608" xr3:uid="{E07BCD0B-B206-4329-A694-5A85FA021E1D}" name="Sarake2608"/>
    <tableColumn id="2609" xr3:uid="{65F461AB-D6D6-4BC5-870B-054DD5287CE9}" name="Sarake2609"/>
    <tableColumn id="2610" xr3:uid="{D7041F23-5EE0-44C4-81FE-5093751B9C4F}" name="Sarake2610"/>
    <tableColumn id="2611" xr3:uid="{69814292-DB9F-48B7-BD02-760783A562BF}" name="Sarake2611"/>
    <tableColumn id="2612" xr3:uid="{4DF4A83C-197A-4A2B-AA98-455785A62DDA}" name="Sarake2612"/>
    <tableColumn id="2613" xr3:uid="{4A1FBF94-D1C2-47BC-BE05-A2B4F842E3CF}" name="Sarake2613"/>
    <tableColumn id="2614" xr3:uid="{DA62E936-6ED5-4721-8C88-9B865DDD7722}" name="Sarake2614"/>
    <tableColumn id="2615" xr3:uid="{C7F7A036-75C9-45BD-AB3B-268C7F33C324}" name="Sarake2615"/>
    <tableColumn id="2616" xr3:uid="{1BCE9F7D-4F98-43B4-B9EB-A207D80EAEA8}" name="Sarake2616"/>
    <tableColumn id="2617" xr3:uid="{A46ADC48-D959-4C3C-B5B6-46E55304F6F4}" name="Sarake2617"/>
    <tableColumn id="2618" xr3:uid="{DC0F4FAB-AC2F-4C68-A05F-484EA41FE042}" name="Sarake2618"/>
    <tableColumn id="2619" xr3:uid="{B73F875A-AAE6-42C5-A22C-F0E4D79744C7}" name="Sarake2619"/>
    <tableColumn id="2620" xr3:uid="{AEE9A409-6F33-46E9-901E-647243E7217C}" name="Sarake2620"/>
    <tableColumn id="2621" xr3:uid="{25AED364-4188-47A8-8836-6CB65EE1AA00}" name="Sarake2621"/>
    <tableColumn id="2622" xr3:uid="{5F684942-237A-43E4-8FC8-489FFEBD62BF}" name="Sarake2622"/>
    <tableColumn id="2623" xr3:uid="{FDDD7443-CE77-45CE-9EB1-92AE2B5BFC03}" name="Sarake2623"/>
    <tableColumn id="2624" xr3:uid="{B643F342-ABA5-4CBD-ADE3-F364BA640C22}" name="Sarake2624"/>
    <tableColumn id="2625" xr3:uid="{A9E2B91A-8EAB-4E36-B1BA-79BD93B00EAC}" name="Sarake2625"/>
    <tableColumn id="2626" xr3:uid="{B9525CD0-8A41-4B30-8634-E9698222198A}" name="Sarake2626"/>
    <tableColumn id="2627" xr3:uid="{61D80BA1-D940-4B80-8EF2-942FA8099D38}" name="Sarake2627"/>
    <tableColumn id="2628" xr3:uid="{7D572352-F0B4-4C3A-A986-BAEB74862A62}" name="Sarake2628"/>
    <tableColumn id="2629" xr3:uid="{DD2BD550-95AD-4A6E-AEE5-14F2286CBC82}" name="Sarake2629"/>
    <tableColumn id="2630" xr3:uid="{100CF317-09FD-44D7-A6B7-F0C6447DAB42}" name="Sarake2630"/>
    <tableColumn id="2631" xr3:uid="{AC3FF2D4-4AD7-4D3A-BC35-6DD461E43DAA}" name="Sarake2631"/>
    <tableColumn id="2632" xr3:uid="{931F7204-8B8E-405F-8EF0-7A94D55D7559}" name="Sarake2632"/>
    <tableColumn id="2633" xr3:uid="{51A37B2B-8498-4317-B3D6-2A889829DDAB}" name="Sarake2633"/>
    <tableColumn id="2634" xr3:uid="{6332BA4C-57B5-4B3C-B0A7-21DAD8357878}" name="Sarake2634"/>
    <tableColumn id="2635" xr3:uid="{0F911C80-37C2-4F6B-A5C0-3F7BFA951B7D}" name="Sarake2635"/>
    <tableColumn id="2636" xr3:uid="{8181DC59-9FE9-4FFA-8444-C639490F444B}" name="Sarake2636"/>
    <tableColumn id="2637" xr3:uid="{EC8D1DC7-5191-4EA6-BB5D-EF416CF265E7}" name="Sarake2637"/>
    <tableColumn id="2638" xr3:uid="{8C6A9378-FADF-45EB-86DC-3584C2E6C3B3}" name="Sarake2638"/>
    <tableColumn id="2639" xr3:uid="{F5A51AA3-1839-456C-9904-AE88A3579E96}" name="Sarake2639"/>
    <tableColumn id="2640" xr3:uid="{A4E84DD9-6FC5-41EB-BFA2-2BB2482D0E5A}" name="Sarake2640"/>
    <tableColumn id="2641" xr3:uid="{9290D169-63E2-4764-B93A-AAEAB6A9FB3B}" name="Sarake2641"/>
    <tableColumn id="2642" xr3:uid="{6FAC26CB-D664-4209-BDB4-83966EB8F0A6}" name="Sarake2642"/>
    <tableColumn id="2643" xr3:uid="{CB734315-F98C-409A-8D14-A801795E54BD}" name="Sarake2643"/>
    <tableColumn id="2644" xr3:uid="{F0643925-7374-4364-98BB-458B17945925}" name="Sarake2644"/>
    <tableColumn id="2645" xr3:uid="{BEC49A2E-FAAB-4456-AB32-FFD4D86A4BA3}" name="Sarake2645"/>
    <tableColumn id="2646" xr3:uid="{7E219867-8243-443B-BD32-E382B48876FC}" name="Sarake2646"/>
    <tableColumn id="2647" xr3:uid="{F62A4BD9-FE2B-443E-99FE-8C1F0E0AB805}" name="Sarake2647"/>
    <tableColumn id="2648" xr3:uid="{C46099E1-17C3-410E-AA9A-8DBB20579C14}" name="Sarake2648"/>
    <tableColumn id="2649" xr3:uid="{1BD27574-5E89-405C-BB14-02DFE20D4753}" name="Sarake2649"/>
    <tableColumn id="2650" xr3:uid="{5D9CCECC-758C-47CF-9699-EB99EDAC1376}" name="Sarake2650"/>
    <tableColumn id="2651" xr3:uid="{D476755F-1103-49D6-9D52-8230AE888512}" name="Sarake2651"/>
    <tableColumn id="2652" xr3:uid="{57779307-7B75-476A-9534-3D50FFF47E90}" name="Sarake2652"/>
    <tableColumn id="2653" xr3:uid="{5F14DF58-AF79-471C-AC11-F8ACF266B313}" name="Sarake2653"/>
    <tableColumn id="2654" xr3:uid="{C9E21D52-C440-4A79-A208-889F48B7E7D1}" name="Sarake2654"/>
    <tableColumn id="2655" xr3:uid="{B82F57E9-AE99-46EB-863D-9A12A4A028B5}" name="Sarake2655"/>
    <tableColumn id="2656" xr3:uid="{5AFD9EE4-92AE-4BE1-8B6F-629EEDFF32F4}" name="Sarake2656"/>
    <tableColumn id="2657" xr3:uid="{257E35FC-196D-4968-BD6E-2C2E4E9E6E97}" name="Sarake2657"/>
    <tableColumn id="2658" xr3:uid="{9FCF17D2-CA6A-4CDD-AA95-10995FF10BFC}" name="Sarake2658"/>
    <tableColumn id="2659" xr3:uid="{C8C380F9-C75E-4227-B553-3071BB598780}" name="Sarake2659"/>
    <tableColumn id="2660" xr3:uid="{CE23B774-96F9-4FD9-97C1-4DAAEB30A1C1}" name="Sarake2660"/>
    <tableColumn id="2661" xr3:uid="{92CAC270-C0FE-4030-AC13-0363B0D73C07}" name="Sarake2661"/>
    <tableColumn id="2662" xr3:uid="{53B8F295-BC61-4CB0-8B2F-D138F9A68BE8}" name="Sarake2662"/>
    <tableColumn id="2663" xr3:uid="{58ED50DA-D320-4C1A-AB6C-6EC317DD369A}" name="Sarake2663"/>
    <tableColumn id="2664" xr3:uid="{ECBA695B-2856-48A0-AA9C-25D9E63821BF}" name="Sarake2664"/>
    <tableColumn id="2665" xr3:uid="{6D72CF83-7D85-4901-887E-48A41FED76F9}" name="Sarake2665"/>
    <tableColumn id="2666" xr3:uid="{3611EFDD-23E5-46DF-8F7A-D9740E91EB30}" name="Sarake2666"/>
    <tableColumn id="2667" xr3:uid="{B71EED6B-4CCC-402C-A881-A4490F0D6946}" name="Sarake2667"/>
    <tableColumn id="2668" xr3:uid="{713D4FD2-9A12-4EC8-B4C3-EC56B3C330F5}" name="Sarake2668"/>
    <tableColumn id="2669" xr3:uid="{AC38D43F-5B32-4A01-A7BA-885A537D54CD}" name="Sarake2669"/>
    <tableColumn id="2670" xr3:uid="{BAFE7DA7-17C3-4F0B-981D-DB82D883E1D9}" name="Sarake2670"/>
    <tableColumn id="2671" xr3:uid="{46606E4D-DD56-4CA7-AA56-BD7FAFE05328}" name="Sarake2671"/>
    <tableColumn id="2672" xr3:uid="{C0B0D20B-B1F6-4EEB-94B2-131C23FE6022}" name="Sarake2672"/>
    <tableColumn id="2673" xr3:uid="{A5F579EC-B1AC-42F6-9445-0BC7DC206FC5}" name="Sarake2673"/>
    <tableColumn id="2674" xr3:uid="{196C9D9C-FA3C-4F58-9163-62BDEB064A3B}" name="Sarake2674"/>
    <tableColumn id="2675" xr3:uid="{D29D85B3-EA9B-4B62-A36A-494A5C42059D}" name="Sarake2675"/>
    <tableColumn id="2676" xr3:uid="{938AF43C-5E77-4311-9C5C-7E43C6324002}" name="Sarake2676"/>
    <tableColumn id="2677" xr3:uid="{FA410696-78CA-4A7A-A51B-2B885E6103F9}" name="Sarake2677"/>
    <tableColumn id="2678" xr3:uid="{F067AE6F-E1FD-49B2-B239-661B6E8F6042}" name="Sarake2678"/>
    <tableColumn id="2679" xr3:uid="{885FC22C-C398-4FCF-94A2-AA3A051A6C9A}" name="Sarake2679"/>
    <tableColumn id="2680" xr3:uid="{65625F66-B7BC-49F5-8048-0618F5CD7B67}" name="Sarake2680"/>
    <tableColumn id="2681" xr3:uid="{6DDACB46-27F1-4C4C-891A-8824267413B4}" name="Sarake2681"/>
    <tableColumn id="2682" xr3:uid="{EA86A0C3-ACDB-44F2-A8B1-FEDC31802586}" name="Sarake2682"/>
    <tableColumn id="2683" xr3:uid="{5EB5F3D3-5FEC-489B-822A-FE5F36977E91}" name="Sarake2683"/>
    <tableColumn id="2684" xr3:uid="{5DA0F0D9-A078-4E49-931C-C23CCCCDF3A9}" name="Sarake2684"/>
    <tableColumn id="2685" xr3:uid="{ABE31941-6B9F-436D-B57B-6F349F800171}" name="Sarake2685"/>
    <tableColumn id="2686" xr3:uid="{90A5C6A0-B480-4A32-A0B4-5EC5628C7E5F}" name="Sarake2686"/>
    <tableColumn id="2687" xr3:uid="{F2C3716F-747E-4592-8838-46407E112D8E}" name="Sarake2687"/>
    <tableColumn id="2688" xr3:uid="{C2A22ACF-7EB5-4543-A27E-05D822CD1346}" name="Sarake2688"/>
    <tableColumn id="2689" xr3:uid="{79C2F7B4-7D21-495A-9518-7EB0EF6E4763}" name="Sarake2689"/>
    <tableColumn id="2690" xr3:uid="{AEFF97C5-F61A-44E3-923D-279813D57E98}" name="Sarake2690"/>
    <tableColumn id="2691" xr3:uid="{6163291F-637C-46C5-9B77-909855009A59}" name="Sarake2691"/>
    <tableColumn id="2692" xr3:uid="{0863A587-B288-4CE7-BF5C-668811236F0B}" name="Sarake2692"/>
    <tableColumn id="2693" xr3:uid="{BB91DAA9-8BBE-4480-8960-4ED3D322F3B2}" name="Sarake2693"/>
    <tableColumn id="2694" xr3:uid="{C9864787-27F2-4DB0-A74B-5E417AB425AF}" name="Sarake2694"/>
    <tableColumn id="2695" xr3:uid="{04E6B802-16CE-48D4-8571-B96A57B23259}" name="Sarake2695"/>
    <tableColumn id="2696" xr3:uid="{926199B6-2B06-453D-9C77-72CAD987AA07}" name="Sarake2696"/>
    <tableColumn id="2697" xr3:uid="{71E67658-9E86-4263-8E10-FDB559EB7C72}" name="Sarake2697"/>
    <tableColumn id="2698" xr3:uid="{336CFF38-1DB9-4696-9F59-BBDA4591DD18}" name="Sarake2698"/>
    <tableColumn id="2699" xr3:uid="{228CCB16-EB88-48AA-941E-FECDA6D172E8}" name="Sarake2699"/>
    <tableColumn id="2700" xr3:uid="{D1CD1878-98D0-48C8-BBFE-C9744CB7AA9D}" name="Sarake2700"/>
    <tableColumn id="2701" xr3:uid="{96B442EA-D126-4084-A3D5-8FD78245D53F}" name="Sarake2701"/>
    <tableColumn id="2702" xr3:uid="{3F8937AC-C49C-4004-983F-E63A6B5EC461}" name="Sarake2702"/>
    <tableColumn id="2703" xr3:uid="{8E68C7BA-08A8-4D6C-818B-E465469DB63D}" name="Sarake2703"/>
    <tableColumn id="2704" xr3:uid="{70D600D7-C98A-46DB-8BC1-D13FC801908D}" name="Sarake2704"/>
    <tableColumn id="2705" xr3:uid="{B85B1121-2A7E-45E9-834B-283F74CBE9B9}" name="Sarake2705"/>
    <tableColumn id="2706" xr3:uid="{D6EE2CB9-DE5A-4824-A771-945D6796AEAE}" name="Sarake2706"/>
    <tableColumn id="2707" xr3:uid="{C53DA6A0-3090-4403-88BD-D260BD11AD72}" name="Sarake2707"/>
    <tableColumn id="2708" xr3:uid="{3C9C0C3F-6002-4C12-A2C8-D5A36FF1196C}" name="Sarake2708"/>
    <tableColumn id="2709" xr3:uid="{7710D546-2BC2-4F16-B0E3-13EE2E8195B6}" name="Sarake2709"/>
    <tableColumn id="2710" xr3:uid="{68B6ADEB-E260-4DB0-B439-9568685E72DE}" name="Sarake2710"/>
    <tableColumn id="2711" xr3:uid="{2461309A-2E78-4691-9EF4-92890802ED49}" name="Sarake2711"/>
    <tableColumn id="2712" xr3:uid="{7B781C74-F3DE-414F-887B-855505FAA409}" name="Sarake2712"/>
    <tableColumn id="2713" xr3:uid="{0AD95052-C2BF-4C05-B789-5C20C1F2175F}" name="Sarake2713"/>
    <tableColumn id="2714" xr3:uid="{8503F547-FA70-4A47-A5FE-9B8B7E3066A6}" name="Sarake2714"/>
    <tableColumn id="2715" xr3:uid="{23740252-7A3B-4FDE-9920-80CF987186DC}" name="Sarake2715"/>
    <tableColumn id="2716" xr3:uid="{D125E828-5CE5-4C4A-956A-E0184D5D2B96}" name="Sarake2716"/>
    <tableColumn id="2717" xr3:uid="{C9C0DDF9-7DE7-47B7-BBA8-3D08F72379D2}" name="Sarake2717"/>
    <tableColumn id="2718" xr3:uid="{0AD650C5-47E7-40EA-9253-B1A097DFEAF7}" name="Sarake2718"/>
    <tableColumn id="2719" xr3:uid="{75DE5A1E-6B3B-4412-940A-9F6BBC1BFE5B}" name="Sarake2719"/>
    <tableColumn id="2720" xr3:uid="{55133E56-9B3E-44DF-97CD-09FDF3C52BD5}" name="Sarake2720"/>
    <tableColumn id="2721" xr3:uid="{43D91B6D-70CA-4D68-BD30-1C39DBD0FE02}" name="Sarake2721"/>
    <tableColumn id="2722" xr3:uid="{8A8B2CAA-4F22-43AF-8FF3-0799E6B06A8D}" name="Sarake2722"/>
    <tableColumn id="2723" xr3:uid="{91F083CB-BC56-49B5-8F54-90327520DB69}" name="Sarake2723"/>
    <tableColumn id="2724" xr3:uid="{B67B30F9-45EA-4F42-A27C-8F1A7D79C0D8}" name="Sarake2724"/>
    <tableColumn id="2725" xr3:uid="{AB03ED87-2787-4F5F-9B59-080512CB5425}" name="Sarake2725"/>
    <tableColumn id="2726" xr3:uid="{096FA563-8669-40A8-8081-BA65DC06CCC5}" name="Sarake2726"/>
    <tableColumn id="2727" xr3:uid="{73DC988C-F95C-42B2-8FB5-CEFC67614B0F}" name="Sarake2727"/>
    <tableColumn id="2728" xr3:uid="{1466CD83-F3F6-47A5-B35C-A583F0AFE4C4}" name="Sarake2728"/>
    <tableColumn id="2729" xr3:uid="{B70C5EAF-C81E-4F9F-8E99-FA625B700721}" name="Sarake2729"/>
    <tableColumn id="2730" xr3:uid="{CD916C91-A7B6-4594-BCD7-9A971F4A3451}" name="Sarake2730"/>
    <tableColumn id="2731" xr3:uid="{B14EBD03-6A4A-4E04-8F8F-DA13F0BA71CA}" name="Sarake2731"/>
    <tableColumn id="2732" xr3:uid="{51F0C414-2328-4040-BE1D-6FE15A542389}" name="Sarake2732"/>
    <tableColumn id="2733" xr3:uid="{E5496253-C564-4CF3-B4A3-B3FDE3BD8923}" name="Sarake2733"/>
    <tableColumn id="2734" xr3:uid="{225176AB-69B6-40FD-9055-F43367C0B361}" name="Sarake2734"/>
    <tableColumn id="2735" xr3:uid="{DC26D653-DFDD-476E-ADC8-BDBA946D0003}" name="Sarake2735"/>
    <tableColumn id="2736" xr3:uid="{B8EE724B-B0D6-4C9F-A50A-FDB6529E78EC}" name="Sarake2736"/>
    <tableColumn id="2737" xr3:uid="{C00C9A65-47A5-40EA-8011-B7A6A5DD2289}" name="Sarake2737"/>
    <tableColumn id="2738" xr3:uid="{BC42D3EA-E4BF-494A-B521-235AD8B83E2B}" name="Sarake2738"/>
    <tableColumn id="2739" xr3:uid="{7A9E798E-7916-4F6F-9994-D13A46C6EEC0}" name="Sarake2739"/>
    <tableColumn id="2740" xr3:uid="{2C23658E-CB52-408F-A0F0-E6B5AF8EA884}" name="Sarake2740"/>
    <tableColumn id="2741" xr3:uid="{DDFBD1E0-A0C1-4354-87DB-7C5E12784777}" name="Sarake2741"/>
    <tableColumn id="2742" xr3:uid="{8FC4F5CB-2C75-4B97-BAAC-71823137E748}" name="Sarake2742"/>
    <tableColumn id="2743" xr3:uid="{E55ABCEF-1256-47FB-A539-C2081BDE635C}" name="Sarake2743"/>
    <tableColumn id="2744" xr3:uid="{9B200FDA-2BED-4F27-AD42-098057262787}" name="Sarake2744"/>
    <tableColumn id="2745" xr3:uid="{A07C040D-24BA-4FA9-BB13-8C62D4E1AF34}" name="Sarake2745"/>
    <tableColumn id="2746" xr3:uid="{AC6F7E4C-3307-425A-AED6-A9F177B63E3A}" name="Sarake2746"/>
    <tableColumn id="2747" xr3:uid="{1B95E680-CDEB-4FCA-AC76-08B2EA3AAEBB}" name="Sarake2747"/>
    <tableColumn id="2748" xr3:uid="{10E0347D-B47B-4819-859B-9F00F660ED85}" name="Sarake2748"/>
    <tableColumn id="2749" xr3:uid="{3C0866F5-F074-4D92-BE39-88734EDE942E}" name="Sarake2749"/>
    <tableColumn id="2750" xr3:uid="{299ED2A0-642F-4A35-BAB1-7C35FE3D1F2C}" name="Sarake2750"/>
    <tableColumn id="2751" xr3:uid="{E327D03C-DC9D-4502-83B2-2E674A970E9B}" name="Sarake2751"/>
    <tableColumn id="2752" xr3:uid="{58198ED4-3411-41B7-A0BA-A2915B248102}" name="Sarake2752"/>
    <tableColumn id="2753" xr3:uid="{1B1873DE-D43B-4832-B01A-8703D092EF9F}" name="Sarake2753"/>
    <tableColumn id="2754" xr3:uid="{8DD265D7-C53E-469A-B65E-CD55C51A23D6}" name="Sarake2754"/>
    <tableColumn id="2755" xr3:uid="{69D8730A-427A-492A-BD37-ADDA8681B97E}" name="Sarake2755"/>
    <tableColumn id="2756" xr3:uid="{F054B165-C3E5-48F9-8FA7-02D906779A15}" name="Sarake2756"/>
    <tableColumn id="2757" xr3:uid="{04DFDA61-A224-40BD-964A-508B02C11F5F}" name="Sarake2757"/>
    <tableColumn id="2758" xr3:uid="{CBA9ED19-3182-48AC-A417-1B04FB557632}" name="Sarake2758"/>
    <tableColumn id="2759" xr3:uid="{224FE22C-8387-4D3E-963A-DBAD065E1BED}" name="Sarake2759"/>
    <tableColumn id="2760" xr3:uid="{C06FFC2C-2232-4A3D-BD4D-B91645F0689D}" name="Sarake2760"/>
    <tableColumn id="2761" xr3:uid="{CF5EABEF-36B3-4487-8B6A-7ACD0A4077C2}" name="Sarake2761"/>
    <tableColumn id="2762" xr3:uid="{6095D4C0-B7CF-42B2-90A8-1F2F73254BE5}" name="Sarake2762"/>
    <tableColumn id="2763" xr3:uid="{39C67804-CD32-452E-803C-345D03B7B5A6}" name="Sarake2763"/>
    <tableColumn id="2764" xr3:uid="{EC5AF094-9762-48BC-9216-39D85BA0C325}" name="Sarake2764"/>
    <tableColumn id="2765" xr3:uid="{A8EDEAAF-D0E2-41E1-A84D-622A10F1982A}" name="Sarake2765"/>
    <tableColumn id="2766" xr3:uid="{971456FC-B9CB-40D8-B603-0909F900C970}" name="Sarake2766"/>
    <tableColumn id="2767" xr3:uid="{9A453F39-C652-4505-9407-80B9A56A5E12}" name="Sarake2767"/>
    <tableColumn id="2768" xr3:uid="{BB1C3E9A-C53F-4A00-B71A-C623F1F70331}" name="Sarake2768"/>
    <tableColumn id="2769" xr3:uid="{356A7FE2-B5C2-4FE4-97A9-408DBE835FF7}" name="Sarake2769"/>
    <tableColumn id="2770" xr3:uid="{E0C61C1D-63FB-42B1-B063-2BE4D6EB5C9D}" name="Sarake2770"/>
    <tableColumn id="2771" xr3:uid="{FF841FCF-3995-4951-8218-5E86AB807070}" name="Sarake2771"/>
    <tableColumn id="2772" xr3:uid="{EB0D9794-1ADE-4460-A0AD-F9AFF7012429}" name="Sarake2772"/>
    <tableColumn id="2773" xr3:uid="{54E00B8C-D75E-4B1D-9C78-5087346A597B}" name="Sarake2773"/>
    <tableColumn id="2774" xr3:uid="{215E5897-4D91-4291-9332-86F9B0EEA5A5}" name="Sarake2774"/>
    <tableColumn id="2775" xr3:uid="{19228C27-D583-4E42-860F-3011C949180D}" name="Sarake2775"/>
    <tableColumn id="2776" xr3:uid="{E9461579-16BF-4925-88BD-82897B74AC06}" name="Sarake2776"/>
    <tableColumn id="2777" xr3:uid="{292DD079-9419-42C4-9160-DBD7E7C84B89}" name="Sarake2777"/>
    <tableColumn id="2778" xr3:uid="{E22AB3A6-FFF1-4AB1-92E5-44D0CA69B388}" name="Sarake2778"/>
    <tableColumn id="2779" xr3:uid="{AA925969-9F27-4FF8-AAAD-D927C0807F1D}" name="Sarake2779"/>
    <tableColumn id="2780" xr3:uid="{20ED15B3-389D-4E1D-B01A-066AC49C2DD2}" name="Sarake2780"/>
    <tableColumn id="2781" xr3:uid="{E7440B05-502F-4DD5-AD4A-AD48258CD080}" name="Sarake2781"/>
    <tableColumn id="2782" xr3:uid="{6BFBE227-54D8-4FCB-A957-2FB444602FFE}" name="Sarake2782"/>
    <tableColumn id="2783" xr3:uid="{2C535C8D-8085-4674-8EFB-646DED5FDE88}" name="Sarake2783"/>
    <tableColumn id="2784" xr3:uid="{B1B231FB-A759-4D62-A21D-7DBC7E3C4425}" name="Sarake2784"/>
    <tableColumn id="2785" xr3:uid="{957E0294-0AF0-44C2-B417-0696E58B39DE}" name="Sarake2785"/>
    <tableColumn id="2786" xr3:uid="{452796C3-A885-494C-9A52-C5CF739C08C5}" name="Sarake2786"/>
    <tableColumn id="2787" xr3:uid="{DCC214C2-2E99-4E39-8C99-8AB7F1744835}" name="Sarake2787"/>
    <tableColumn id="2788" xr3:uid="{6A249E7B-116C-4DFA-84DF-4450879A0637}" name="Sarake2788"/>
    <tableColumn id="2789" xr3:uid="{3776A2FA-9379-49B3-867A-3DFB40A1468F}" name="Sarake2789"/>
    <tableColumn id="2790" xr3:uid="{00749D85-5E21-4236-B3D5-62E4BD054628}" name="Sarake2790"/>
    <tableColumn id="2791" xr3:uid="{6B4B88B8-2B5C-43D7-ACEC-5AC6532B76F5}" name="Sarake2791"/>
    <tableColumn id="2792" xr3:uid="{FE5488FF-83B6-4018-B9D6-1B06DFBB6588}" name="Sarake2792"/>
    <tableColumn id="2793" xr3:uid="{9A24F0C6-3B90-4EEC-90CA-FC344CF7C7CA}" name="Sarake2793"/>
    <tableColumn id="2794" xr3:uid="{0A83F57C-187C-41CE-B7F5-18F52937BBBF}" name="Sarake2794"/>
    <tableColumn id="2795" xr3:uid="{7914A8AD-09A9-4A15-87A6-7A1989D71D80}" name="Sarake2795"/>
    <tableColumn id="2796" xr3:uid="{A77FE9E3-47D6-4616-A37A-309066B40F6C}" name="Sarake2796"/>
    <tableColumn id="2797" xr3:uid="{D18DD494-F3DE-47F0-8804-BD12BA13814E}" name="Sarake2797"/>
    <tableColumn id="2798" xr3:uid="{C93A934E-6A93-4AD4-9992-30976760F1FE}" name="Sarake2798"/>
    <tableColumn id="2799" xr3:uid="{9533CBB6-3D69-49DA-A876-417A657457A8}" name="Sarake2799"/>
    <tableColumn id="2800" xr3:uid="{B76D3454-646A-486A-B874-2BFD26F95F2B}" name="Sarake2800"/>
    <tableColumn id="2801" xr3:uid="{3F65548E-9552-49D5-833B-CA47F1439C6A}" name="Sarake2801"/>
    <tableColumn id="2802" xr3:uid="{EADACBEA-D627-4B37-8774-E95D30F8B260}" name="Sarake2802"/>
    <tableColumn id="2803" xr3:uid="{0D0D9131-3FBD-4A59-A2A8-F3E31CD5482B}" name="Sarake2803"/>
    <tableColumn id="2804" xr3:uid="{4BE5E6EE-EBC9-43EF-A1DE-9D5129EC31C0}" name="Sarake2804"/>
    <tableColumn id="2805" xr3:uid="{E87B50F5-9FF1-4AC6-8B6F-64E49343611C}" name="Sarake2805"/>
    <tableColumn id="2806" xr3:uid="{EBCEC7AE-5CDA-47A1-9DBA-46C450B5CFB3}" name="Sarake2806"/>
    <tableColumn id="2807" xr3:uid="{DBB4F6DC-63DE-4D03-8B8C-9ADAA633BE91}" name="Sarake2807"/>
    <tableColumn id="2808" xr3:uid="{9B0F3623-D61F-4DCB-AC1E-79840AA5BF9D}" name="Sarake2808"/>
    <tableColumn id="2809" xr3:uid="{65B89445-30EC-4F57-AFD6-9DD171B6513A}" name="Sarake2809"/>
    <tableColumn id="2810" xr3:uid="{310930C8-BB89-4522-94CA-E4D42E6BAC38}" name="Sarake2810"/>
    <tableColumn id="2811" xr3:uid="{794E4E78-2199-46BD-9980-51EC3413C309}" name="Sarake2811"/>
    <tableColumn id="2812" xr3:uid="{9874A49D-2CEA-4A7D-85A2-F1D61A822F26}" name="Sarake2812"/>
    <tableColumn id="2813" xr3:uid="{BEDDCAD9-E153-4156-9B21-6E956A7DD476}" name="Sarake2813"/>
    <tableColumn id="2814" xr3:uid="{B4D0ACE3-45E4-4507-8D30-3E54B008DB33}" name="Sarake2814"/>
    <tableColumn id="2815" xr3:uid="{9A31374C-35EE-4296-B052-FC146161B3CD}" name="Sarake2815"/>
    <tableColumn id="2816" xr3:uid="{EF80AB6D-3C79-44E3-ADF3-48DBA81CD061}" name="Sarake2816"/>
    <tableColumn id="2817" xr3:uid="{3CD6C201-AFC4-4A6E-AFF0-255298CDDDAB}" name="Sarake2817"/>
    <tableColumn id="2818" xr3:uid="{40FD0E52-FDEF-435E-85D3-2E4E803EF0EB}" name="Sarake2818"/>
    <tableColumn id="2819" xr3:uid="{B35D4B5A-B111-4576-887F-603990238DD9}" name="Sarake2819"/>
    <tableColumn id="2820" xr3:uid="{DC866D4B-703B-4AC9-A626-97404DF9AF92}" name="Sarake2820"/>
    <tableColumn id="2821" xr3:uid="{F8CD8CE8-1447-4662-A0B1-45E10B7CEB9F}" name="Sarake2821"/>
    <tableColumn id="2822" xr3:uid="{9639C49D-63C8-4570-B0A8-630673D16283}" name="Sarake2822"/>
    <tableColumn id="2823" xr3:uid="{925A14DB-294B-45EE-BE6D-3607AE102F84}" name="Sarake2823"/>
    <tableColumn id="2824" xr3:uid="{4859E526-7EAB-4AFA-95DA-55107E54CEAE}" name="Sarake2824"/>
    <tableColumn id="2825" xr3:uid="{8E699D9B-940A-4D10-8FB9-2E28074635B3}" name="Sarake2825"/>
    <tableColumn id="2826" xr3:uid="{D24B3A38-6273-4D20-AD8F-671B29CAD4C0}" name="Sarake2826"/>
    <tableColumn id="2827" xr3:uid="{9A641AEC-E3F8-4F8D-B9C1-CDBBCB981FF1}" name="Sarake2827"/>
    <tableColumn id="2828" xr3:uid="{8D55EC31-0E2C-4446-A058-14FC2DBD1B70}" name="Sarake2828"/>
    <tableColumn id="2829" xr3:uid="{733DEC38-4DA2-4764-B677-199366F10319}" name="Sarake2829"/>
    <tableColumn id="2830" xr3:uid="{AC8ED1DA-DFB5-4168-8F6C-841D3EA37507}" name="Sarake2830"/>
    <tableColumn id="2831" xr3:uid="{D5B4B59A-B0AF-4CE6-86AD-3782B0B7723A}" name="Sarake2831"/>
    <tableColumn id="2832" xr3:uid="{044944E5-3A80-41A0-9020-5FA80AEC6F93}" name="Sarake2832"/>
    <tableColumn id="2833" xr3:uid="{7FC04F81-6792-4A42-85B8-CE87E4BB2838}" name="Sarake2833"/>
    <tableColumn id="2834" xr3:uid="{0CB08681-80D9-4A44-8098-A671015C7B4E}" name="Sarake2834"/>
    <tableColumn id="2835" xr3:uid="{2F36C20B-5955-4C32-8BA4-61A18BDCF6C4}" name="Sarake2835"/>
    <tableColumn id="2836" xr3:uid="{554E3EB1-8E31-4761-ACB8-19EB91520DA4}" name="Sarake2836"/>
    <tableColumn id="2837" xr3:uid="{C1FEEB3A-DFEF-47A5-931E-E7164E3638D1}" name="Sarake2837"/>
    <tableColumn id="2838" xr3:uid="{45C35F22-364F-4A81-B15A-6CE00FD5B8FF}" name="Sarake2838"/>
    <tableColumn id="2839" xr3:uid="{19E2B1FE-6A72-48E2-BB90-18005A55B761}" name="Sarake2839"/>
    <tableColumn id="2840" xr3:uid="{93A5DBCB-041A-41B1-A2F9-603FE6BB2F62}" name="Sarake2840"/>
    <tableColumn id="2841" xr3:uid="{1DA10EDC-0075-4625-84DD-C3FFD7240FBE}" name="Sarake2841"/>
    <tableColumn id="2842" xr3:uid="{BBABD628-B766-4821-9706-97A8978D78A8}" name="Sarake2842"/>
    <tableColumn id="2843" xr3:uid="{C73708A3-18E1-4E21-9A17-680B65117B97}" name="Sarake2843"/>
    <tableColumn id="2844" xr3:uid="{29454E02-190C-4366-9B59-1CE3359FCE16}" name="Sarake2844"/>
    <tableColumn id="2845" xr3:uid="{0BBF99FA-D50A-42B7-92DE-4A03838EA0A2}" name="Sarake2845"/>
    <tableColumn id="2846" xr3:uid="{E5659AAA-0A5B-49C1-B5E8-67F791372CAF}" name="Sarake2846"/>
    <tableColumn id="2847" xr3:uid="{76606B78-B6B8-47D5-8547-08796778A287}" name="Sarake2847"/>
    <tableColumn id="2848" xr3:uid="{57C2F7E5-9EAE-479F-B928-1F40F09CB164}" name="Sarake2848"/>
    <tableColumn id="2849" xr3:uid="{4BB21120-293E-46C1-8B1E-BFBA2553D9AA}" name="Sarake2849"/>
    <tableColumn id="2850" xr3:uid="{4846FA72-77F0-4BDE-8FFB-E381076B9C03}" name="Sarake2850"/>
    <tableColumn id="2851" xr3:uid="{532D4FB5-AFB0-4DE4-9BCB-45757F702A44}" name="Sarake2851"/>
    <tableColumn id="2852" xr3:uid="{3516FE98-6DD9-4F61-9829-FC1596A59CE3}" name="Sarake2852"/>
    <tableColumn id="2853" xr3:uid="{92D67522-CA85-4ADC-A331-0D1C25DC249E}" name="Sarake2853"/>
    <tableColumn id="2854" xr3:uid="{4C033845-FC1A-4F1C-AB2C-3EFC1C74CB89}" name="Sarake2854"/>
    <tableColumn id="2855" xr3:uid="{A5C6C0C9-7226-4CC5-947E-9DF6A0433C3B}" name="Sarake2855"/>
    <tableColumn id="2856" xr3:uid="{3F7178BA-2FBE-4E65-8A3D-D4F6A58A96C9}" name="Sarake2856"/>
    <tableColumn id="2857" xr3:uid="{08352E12-8A55-48C4-AB25-F02B9B8A0087}" name="Sarake2857"/>
    <tableColumn id="2858" xr3:uid="{CE0CBEB1-6F06-444C-BB6C-2CC70F575A01}" name="Sarake2858"/>
    <tableColumn id="2859" xr3:uid="{455EDEEA-4F51-44F6-8A32-5E54130EBA45}" name="Sarake2859"/>
    <tableColumn id="2860" xr3:uid="{B1E84032-BD47-408B-B5B5-D8622891E870}" name="Sarake2860"/>
    <tableColumn id="2861" xr3:uid="{305D3FCA-247E-44A2-83A3-EA5E9BFB164A}" name="Sarake2861"/>
    <tableColumn id="2862" xr3:uid="{0C92EF8C-C6DB-4069-B9F6-630F15877ED5}" name="Sarake2862"/>
    <tableColumn id="2863" xr3:uid="{25A1F894-5499-4A5E-AE34-B24A9D9E15E0}" name="Sarake2863"/>
    <tableColumn id="2864" xr3:uid="{B5BE25B7-CB6D-4060-9E2D-69E937827636}" name="Sarake2864"/>
    <tableColumn id="2865" xr3:uid="{3B0CEC2F-5468-4D7C-A4E9-CF26CB5EAF6D}" name="Sarake2865"/>
    <tableColumn id="2866" xr3:uid="{80AB1097-F0B7-4668-9D21-D31D2E99C14F}" name="Sarake2866"/>
    <tableColumn id="2867" xr3:uid="{AC31E559-A305-4143-9795-3B4F11774C06}" name="Sarake2867"/>
    <tableColumn id="2868" xr3:uid="{DE429430-778C-4789-9AE7-71DC3625C14E}" name="Sarake2868"/>
    <tableColumn id="2869" xr3:uid="{9E4CA140-71EE-4787-813F-00A05C20CBF3}" name="Sarake2869"/>
    <tableColumn id="2870" xr3:uid="{7DEC9815-F9A8-40E5-992E-C504E56FBB0E}" name="Sarake2870"/>
    <tableColumn id="2871" xr3:uid="{E584633C-8BDC-4BBE-887B-79F3DA600F9D}" name="Sarake2871"/>
    <tableColumn id="2872" xr3:uid="{C7C91A5F-FA0A-48AC-8207-2840E03A5386}" name="Sarake2872"/>
    <tableColumn id="2873" xr3:uid="{D80B60F3-55AC-41A4-BFA1-DC865BBA6B16}" name="Sarake2873"/>
    <tableColumn id="2874" xr3:uid="{8B219670-817C-4F3E-A89E-94CD074AB0AE}" name="Sarake2874"/>
    <tableColumn id="2875" xr3:uid="{A24696E6-DBD6-4651-AF1E-ADDDC0C7D2EC}" name="Sarake2875"/>
    <tableColumn id="2876" xr3:uid="{88CA822F-AB3B-45F3-803B-D6BE49B7BDA1}" name="Sarake2876"/>
    <tableColumn id="2877" xr3:uid="{E0F776AB-033D-4F1A-87B5-844B991556ED}" name="Sarake2877"/>
    <tableColumn id="2878" xr3:uid="{7F097E6F-1C59-42C0-A2BD-E74C581DEEE9}" name="Sarake2878"/>
    <tableColumn id="2879" xr3:uid="{46D64082-E37C-4442-B480-EAE28EF5C0CA}" name="Sarake2879"/>
    <tableColumn id="2880" xr3:uid="{304EAA3C-ADE8-4ED0-B08E-F339A6F57D3A}" name="Sarake2880"/>
    <tableColumn id="2881" xr3:uid="{BC5ED290-9A26-43BE-A75B-DE26DE5E0A8F}" name="Sarake2881"/>
    <tableColumn id="2882" xr3:uid="{E130A94B-7365-498C-8D17-803A56E1CC87}" name="Sarake2882"/>
    <tableColumn id="2883" xr3:uid="{743D446A-85B8-4B91-88AD-28A0A1E99B51}" name="Sarake2883"/>
    <tableColumn id="2884" xr3:uid="{AE45A73B-CC78-477F-95C0-DF39BB8F2812}" name="Sarake2884"/>
    <tableColumn id="2885" xr3:uid="{DC0EDED2-53FF-4CED-B601-C820AC6174AE}" name="Sarake2885"/>
    <tableColumn id="2886" xr3:uid="{EC23B2D1-BF11-4D30-BE6C-5B2FEE7FFC6C}" name="Sarake2886"/>
    <tableColumn id="2887" xr3:uid="{3B21C5E8-AEE0-4F6F-A8CB-1B93F1D55872}" name="Sarake2887"/>
    <tableColumn id="2888" xr3:uid="{9440DF26-5303-4C2F-8C8F-D8121E680603}" name="Sarake2888"/>
    <tableColumn id="2889" xr3:uid="{1807175A-976D-4BCB-AF4C-87516C8362AB}" name="Sarake2889"/>
    <tableColumn id="2890" xr3:uid="{5456B51F-6C87-4950-9B90-07FD7D6E239B}" name="Sarake2890"/>
    <tableColumn id="2891" xr3:uid="{FD0379B1-6472-4935-8F06-59870ACB1723}" name="Sarake2891"/>
    <tableColumn id="2892" xr3:uid="{E3DF7C7F-E854-4E90-A8B1-EF2CAF95B20A}" name="Sarake2892"/>
    <tableColumn id="2893" xr3:uid="{233D6FEB-DC0D-41A3-9C64-6AEC08569DF7}" name="Sarake2893"/>
    <tableColumn id="2894" xr3:uid="{F8976BBC-F388-4570-9CAB-4398866E568B}" name="Sarake2894"/>
    <tableColumn id="2895" xr3:uid="{C4F39A02-2FAB-4F6D-80D4-1E9D0CEA421E}" name="Sarake2895"/>
    <tableColumn id="2896" xr3:uid="{AF89A653-2A36-4292-AD55-1DB304AD04BF}" name="Sarake2896"/>
    <tableColumn id="2897" xr3:uid="{239BBF8C-F197-48B1-94FF-930838EFE983}" name="Sarake2897"/>
    <tableColumn id="2898" xr3:uid="{3213E138-59BF-4A05-B1B5-9BC7F6F2F92B}" name="Sarake2898"/>
    <tableColumn id="2899" xr3:uid="{46F8B488-D28D-4F1C-B0F8-59A63FA5D1B1}" name="Sarake2899"/>
    <tableColumn id="2900" xr3:uid="{DDB7D71B-16EF-47B0-9E79-8E8324CC54BB}" name="Sarake2900"/>
    <tableColumn id="2901" xr3:uid="{A7EFEFE4-18DD-4370-B111-F7BFBED573B2}" name="Sarake2901"/>
    <tableColumn id="2902" xr3:uid="{6E13D91E-F0D3-450A-8BF6-003CB59CE103}" name="Sarake2902"/>
    <tableColumn id="2903" xr3:uid="{700D2026-AFBA-48AE-8092-490975A59E4D}" name="Sarake2903"/>
    <tableColumn id="2904" xr3:uid="{458835C7-8BB5-43ED-AC20-9A705A93945F}" name="Sarake2904"/>
    <tableColumn id="2905" xr3:uid="{0997485D-5F24-4629-A327-856608F505FD}" name="Sarake2905"/>
    <tableColumn id="2906" xr3:uid="{D303DAB9-BF6F-4CD9-9C15-14D0577C78B6}" name="Sarake2906"/>
    <tableColumn id="2907" xr3:uid="{DC90D952-B4A3-436A-995A-D22E4C7FC547}" name="Sarake2907"/>
    <tableColumn id="2908" xr3:uid="{715CB784-E52F-4F14-931C-F37D99861821}" name="Sarake2908"/>
    <tableColumn id="2909" xr3:uid="{5EE43AF3-F9C5-4CE3-B7B9-2926160DEDFF}" name="Sarake2909"/>
    <tableColumn id="2910" xr3:uid="{0EFA23AC-80E2-4619-BF07-1FCD5AE21912}" name="Sarake2910"/>
    <tableColumn id="2911" xr3:uid="{A1179B79-0E72-4BF5-96F9-918E7F370D8F}" name="Sarake2911"/>
    <tableColumn id="2912" xr3:uid="{06777D6D-D589-4F06-BAD4-F65D665252DB}" name="Sarake2912"/>
    <tableColumn id="2913" xr3:uid="{8DEADDAF-C74C-4C28-A751-A011716EF508}" name="Sarake2913"/>
    <tableColumn id="2914" xr3:uid="{3C29B9D4-A3BA-4A7E-BDF8-585A6E56AF32}" name="Sarake2914"/>
    <tableColumn id="2915" xr3:uid="{411F473F-7AF7-4C04-8E5E-C700B9972A59}" name="Sarake2915"/>
    <tableColumn id="2916" xr3:uid="{97B9346B-D008-4A1F-AE86-863FA4FEB3F5}" name="Sarake2916"/>
    <tableColumn id="2917" xr3:uid="{30FA5495-757D-4656-809F-EF66F1CE158F}" name="Sarake2917"/>
    <tableColumn id="2918" xr3:uid="{7D1E0EE7-D645-4E96-94C8-0DC5B37249E8}" name="Sarake2918"/>
    <tableColumn id="2919" xr3:uid="{2D4FCA78-4A43-4740-996C-E57D9B3B5F77}" name="Sarake2919"/>
    <tableColumn id="2920" xr3:uid="{3D8229DF-211B-41AE-A364-676090FB7C69}" name="Sarake2920"/>
    <tableColumn id="2921" xr3:uid="{57E21BBE-67ED-4724-8F72-860B55B24883}" name="Sarake2921"/>
    <tableColumn id="2922" xr3:uid="{C5A7FEF7-719A-4FD6-B0D9-C869522A70A0}" name="Sarake2922"/>
    <tableColumn id="2923" xr3:uid="{8FCD1493-D681-4B24-96DA-7ED05585F8D9}" name="Sarake2923"/>
    <tableColumn id="2924" xr3:uid="{024444B8-A6BD-44FA-9B32-89B2EB7EDEAD}" name="Sarake2924"/>
    <tableColumn id="2925" xr3:uid="{276C0B40-43CA-43C3-B7E2-67F949FBE26E}" name="Sarake2925"/>
    <tableColumn id="2926" xr3:uid="{F3300E28-EDE1-46C9-91E5-73D85236DAB4}" name="Sarake2926"/>
    <tableColumn id="2927" xr3:uid="{55461E9A-1C68-4E2C-9484-AC3EF1DBF915}" name="Sarake2927"/>
    <tableColumn id="2928" xr3:uid="{9BDCD532-0C51-4B9A-B40F-BC8DBDB6CE56}" name="Sarake2928"/>
    <tableColumn id="2929" xr3:uid="{3FE0F18F-842D-4F85-835C-68461F1FBFDD}" name="Sarake2929"/>
    <tableColumn id="2930" xr3:uid="{8B818FD2-8CB8-4BF8-81AD-937BC03E4DAB}" name="Sarake2930"/>
    <tableColumn id="2931" xr3:uid="{7ABD84E5-2767-4A3E-9596-C849306D9CD4}" name="Sarake2931"/>
    <tableColumn id="2932" xr3:uid="{C7506EC7-B411-4819-9B04-E07BE8FF9EBC}" name="Sarake2932"/>
    <tableColumn id="2933" xr3:uid="{81C23E8C-5EF3-4328-8C2D-8906CE8752EB}" name="Sarake2933"/>
    <tableColumn id="2934" xr3:uid="{06B28570-8A14-4C20-92CC-102267062D58}" name="Sarake2934"/>
    <tableColumn id="2935" xr3:uid="{A42D22BE-07F1-4D58-BE06-34FFDACB4FE6}" name="Sarake2935"/>
    <tableColumn id="2936" xr3:uid="{CA80F92B-BDFE-40CB-B334-D9411CA46820}" name="Sarake2936"/>
    <tableColumn id="2937" xr3:uid="{91CEF893-EB6B-4237-8EBB-79137E141264}" name="Sarake2937"/>
    <tableColumn id="2938" xr3:uid="{1FA8B31A-62EC-47F4-B920-A952641BC5B2}" name="Sarake2938"/>
    <tableColumn id="2939" xr3:uid="{A403812B-E09A-4B50-9530-9EC842D34BBA}" name="Sarake2939"/>
    <tableColumn id="2940" xr3:uid="{B077644A-B91B-4A63-A672-2971CFEE80C2}" name="Sarake2940"/>
    <tableColumn id="2941" xr3:uid="{0E79831C-31DD-4948-B959-88EA91F0C2E6}" name="Sarake2941"/>
    <tableColumn id="2942" xr3:uid="{E76A2B59-E25C-481F-85A5-540354272B36}" name="Sarake2942"/>
    <tableColumn id="2943" xr3:uid="{C1886160-6278-40ED-9222-3E4E5FE3263A}" name="Sarake2943"/>
    <tableColumn id="2944" xr3:uid="{C2E47C1D-D5E5-4AA1-B45E-600BD9353AF1}" name="Sarake2944"/>
    <tableColumn id="2945" xr3:uid="{D1D644E6-627A-467C-8C4E-045DEC8A0F52}" name="Sarake2945"/>
    <tableColumn id="2946" xr3:uid="{1FCA615F-4856-4A2B-AF60-354CD32FA80F}" name="Sarake2946"/>
    <tableColumn id="2947" xr3:uid="{FAAB7FC7-67CF-4868-BF19-76281846055F}" name="Sarake2947"/>
    <tableColumn id="2948" xr3:uid="{E50B6C35-4B7B-4B70-9F6F-99A4C8A10864}" name="Sarake2948"/>
    <tableColumn id="2949" xr3:uid="{BB8ACB09-A15D-482E-9B27-86D37C7CF32D}" name="Sarake2949"/>
    <tableColumn id="2950" xr3:uid="{AA466725-A53D-468D-AEC7-0E4CD47846D2}" name="Sarake2950"/>
    <tableColumn id="2951" xr3:uid="{765391CF-6B45-4163-A8A6-231341E44043}" name="Sarake2951"/>
    <tableColumn id="2952" xr3:uid="{0AD19C2F-A80E-4774-AD3A-EF901867C0BA}" name="Sarake2952"/>
    <tableColumn id="2953" xr3:uid="{B8A95C23-E725-47A1-97C2-DC69A1E58C24}" name="Sarake2953"/>
    <tableColumn id="2954" xr3:uid="{BD64663A-E2FE-48CC-8831-7C71C489A927}" name="Sarake2954"/>
    <tableColumn id="2955" xr3:uid="{879184B2-6985-489D-9A76-AFA7D9A044E2}" name="Sarake2955"/>
    <tableColumn id="2956" xr3:uid="{5C36CF02-0B9A-43AA-8851-FC48A978FAB0}" name="Sarake2956"/>
    <tableColumn id="2957" xr3:uid="{99EE44A6-0B45-4BFB-9C44-2C1DD9F446FF}" name="Sarake2957"/>
    <tableColumn id="2958" xr3:uid="{7079EB41-DB94-40E8-B2DE-AEADF465DD36}" name="Sarake2958"/>
    <tableColumn id="2959" xr3:uid="{1BAE58D1-32E0-450D-8B85-653F3C6E1768}" name="Sarake2959"/>
    <tableColumn id="2960" xr3:uid="{6F8B1EBB-E2E9-4638-AF63-0250B0C42809}" name="Sarake2960"/>
    <tableColumn id="2961" xr3:uid="{7F57A264-5174-407C-B6F3-593E6E9F7EF6}" name="Sarake2961"/>
    <tableColumn id="2962" xr3:uid="{0623511B-7B0A-4F51-9600-EB5DB2356348}" name="Sarake2962"/>
    <tableColumn id="2963" xr3:uid="{31250698-F05B-4E56-959A-A2CA76330A20}" name="Sarake2963"/>
    <tableColumn id="2964" xr3:uid="{A202E68A-050F-48E9-8E34-7DF0B04B6687}" name="Sarake2964"/>
    <tableColumn id="2965" xr3:uid="{CE1D9C57-9D6B-47BD-AC40-67F5F399A79C}" name="Sarake2965"/>
    <tableColumn id="2966" xr3:uid="{451AEC28-9857-497A-8F34-D768A9221234}" name="Sarake2966"/>
    <tableColumn id="2967" xr3:uid="{F8E041FA-41F9-4299-B4C7-5430D8A59CAA}" name="Sarake2967"/>
    <tableColumn id="2968" xr3:uid="{4BEAE825-A692-442B-B428-B858E1B4F360}" name="Sarake2968"/>
    <tableColumn id="2969" xr3:uid="{B06E206F-BDC7-4400-ABB8-03B888B1A50F}" name="Sarake2969"/>
    <tableColumn id="2970" xr3:uid="{A45DD0B3-3CB6-46CF-94F8-87B4B0C0E23E}" name="Sarake2970"/>
    <tableColumn id="2971" xr3:uid="{F02DB91F-446E-4978-A731-194AEBF6FC75}" name="Sarake2971"/>
    <tableColumn id="2972" xr3:uid="{D56D8867-24E6-43A6-AB6F-09D9B5D1F52E}" name="Sarake2972"/>
    <tableColumn id="2973" xr3:uid="{63505F7F-2271-473C-8FF1-708A34ADF0DA}" name="Sarake2973"/>
    <tableColumn id="2974" xr3:uid="{A0FE32E6-1363-4407-9F80-3BFE39DE687B}" name="Sarake2974"/>
    <tableColumn id="2975" xr3:uid="{13B01368-72D4-4619-A25A-8C5CC92CE449}" name="Sarake2975"/>
    <tableColumn id="2976" xr3:uid="{3089A0CF-26B9-4A21-8F95-E290D15416BA}" name="Sarake2976"/>
    <tableColumn id="2977" xr3:uid="{C0E77EC3-EEA2-48E3-A316-E992E8F2A8F4}" name="Sarake2977"/>
    <tableColumn id="2978" xr3:uid="{300E29A6-1830-4E26-ABF8-8E88C30F8BB8}" name="Sarake2978"/>
    <tableColumn id="2979" xr3:uid="{9615584F-72DA-4598-BF7E-4614E1DBED60}" name="Sarake2979"/>
    <tableColumn id="2980" xr3:uid="{CDDC3154-9123-4BD8-9C90-D770FC379163}" name="Sarake2980"/>
    <tableColumn id="2981" xr3:uid="{0ABA5DCD-B68F-4BFB-A6BD-B108E83ABE74}" name="Sarake2981"/>
    <tableColumn id="2982" xr3:uid="{1460109F-12E5-42EA-ACD6-CCDD3C9EFE3F}" name="Sarake2982"/>
    <tableColumn id="2983" xr3:uid="{4D645AB7-B364-47A7-B8DD-DDD8ECA1B5EE}" name="Sarake2983"/>
    <tableColumn id="2984" xr3:uid="{69B2E7FB-7169-4D18-A133-C8AB26C57972}" name="Sarake2984"/>
    <tableColumn id="2985" xr3:uid="{7C5713ED-9821-431F-BE1E-FB9D9305B7CA}" name="Sarake2985"/>
    <tableColumn id="2986" xr3:uid="{3ED2BB1F-DD8F-4A05-9D8D-58C0002A92B6}" name="Sarake2986"/>
    <tableColumn id="2987" xr3:uid="{AB98C5CF-0C30-4842-8736-3813F7DD5EBF}" name="Sarake2987"/>
    <tableColumn id="2988" xr3:uid="{B0434C76-2DFF-4D0B-880E-9711A15EDDF2}" name="Sarake2988"/>
    <tableColumn id="2989" xr3:uid="{4229B336-870F-46DB-8427-08C4CC36F3E7}" name="Sarake2989"/>
    <tableColumn id="2990" xr3:uid="{5E84F668-1A54-4704-958A-F000EFFA2CA0}" name="Sarake2990"/>
    <tableColumn id="2991" xr3:uid="{69C36402-5F44-46E2-9AD9-A01E328C8EE2}" name="Sarake2991"/>
    <tableColumn id="2992" xr3:uid="{E5515469-ACF7-492E-8A4D-B9E08DDC483B}" name="Sarake2992"/>
    <tableColumn id="2993" xr3:uid="{39758733-3ABC-49A7-9EFE-0B958E3243AE}" name="Sarake2993"/>
    <tableColumn id="2994" xr3:uid="{DAC0D119-0176-479D-8B2E-C80AD72CA100}" name="Sarake2994"/>
    <tableColumn id="2995" xr3:uid="{1011645D-271E-4A7D-8328-A46F71A5E07A}" name="Sarake2995"/>
    <tableColumn id="2996" xr3:uid="{ECC850B9-5C8D-4E21-AF1A-103ED0E79C24}" name="Sarake2996"/>
    <tableColumn id="2997" xr3:uid="{790C31E3-C3D5-464D-9EC7-4538420BE066}" name="Sarake2997"/>
    <tableColumn id="2998" xr3:uid="{808F26D0-5C63-4B73-B2A3-C735F78298B4}" name="Sarake2998"/>
    <tableColumn id="2999" xr3:uid="{EE975E8D-3640-4FBC-BF4B-EF0AC529AFE6}" name="Sarake2999"/>
    <tableColumn id="3000" xr3:uid="{9E3747CB-FD5F-4A85-8001-EE80C6A564FC}" name="Sarake3000"/>
    <tableColumn id="3001" xr3:uid="{FDB0F3EF-5B47-402C-8085-B7A7D2309C1A}" name="Sarake3001"/>
    <tableColumn id="3002" xr3:uid="{374D08DD-3DC1-4547-81CD-FD06F3754782}" name="Sarake3002"/>
    <tableColumn id="3003" xr3:uid="{556BD01D-3BBA-4BD1-95FD-32B7F875B210}" name="Sarake3003"/>
    <tableColumn id="3004" xr3:uid="{C2D9932D-603B-4C80-9479-1A5F3C99D197}" name="Sarake3004"/>
    <tableColumn id="3005" xr3:uid="{E387F288-B55E-4CF0-B579-BFB1E1AB499C}" name="Sarake3005"/>
    <tableColumn id="3006" xr3:uid="{4CA2AA2B-9D6C-40AD-A568-6040D99E565B}" name="Sarake3006"/>
    <tableColumn id="3007" xr3:uid="{B474E0BE-1AEC-4CB5-8E24-D9A6B7916579}" name="Sarake3007"/>
    <tableColumn id="3008" xr3:uid="{57BA7B24-CCB7-4ED4-A2FE-998A054E037D}" name="Sarake3008"/>
    <tableColumn id="3009" xr3:uid="{48DD5452-9722-498E-A367-884119BE5A03}" name="Sarake3009"/>
    <tableColumn id="3010" xr3:uid="{F883EC52-1458-4A59-B5C7-E15991067F42}" name="Sarake3010"/>
    <tableColumn id="3011" xr3:uid="{C1A80B1C-B712-46CD-A370-684867E2CD5B}" name="Sarake3011"/>
    <tableColumn id="3012" xr3:uid="{DB9C24F2-E0FD-4890-AC54-E173D784200F}" name="Sarake3012"/>
    <tableColumn id="3013" xr3:uid="{3383A1C0-7983-4DDD-ACA9-AE0979424EC4}" name="Sarake3013"/>
    <tableColumn id="3014" xr3:uid="{4DF1D010-0B37-4032-A894-4E20F52FD553}" name="Sarake3014"/>
    <tableColumn id="3015" xr3:uid="{05BFE6A8-64CD-48B8-A67B-BDC0CDD69EF3}" name="Sarake3015"/>
    <tableColumn id="3016" xr3:uid="{C5506F85-E96B-4332-BFD8-1F921BF62A5F}" name="Sarake3016"/>
    <tableColumn id="3017" xr3:uid="{EAD60160-889C-42A0-9A93-AE3173C963AE}" name="Sarake3017"/>
    <tableColumn id="3018" xr3:uid="{E338B0AD-4B5C-4F98-9744-1BA2358D8E2E}" name="Sarake3018"/>
    <tableColumn id="3019" xr3:uid="{C41BE9DD-02DF-4490-82BA-C6559D15BBFA}" name="Sarake3019"/>
    <tableColumn id="3020" xr3:uid="{CD978612-6154-4DDD-9EF4-855416A87EA0}" name="Sarake3020"/>
    <tableColumn id="3021" xr3:uid="{1D4E8157-01E3-4239-813B-FE355291E1D4}" name="Sarake3021"/>
    <tableColumn id="3022" xr3:uid="{EB079460-B765-4F24-B924-AB469114F97B}" name="Sarake3022"/>
    <tableColumn id="3023" xr3:uid="{4D86F584-8BB9-4D31-8DD8-11988C3B687C}" name="Sarake3023"/>
    <tableColumn id="3024" xr3:uid="{EB43E9C6-EE58-48B2-B527-270562912926}" name="Sarake3024"/>
    <tableColumn id="3025" xr3:uid="{4C72C85B-DC6F-47E0-B515-EF182D6B32D1}" name="Sarake3025"/>
    <tableColumn id="3026" xr3:uid="{0118EA9B-E934-4208-9E50-778E0A5FDB51}" name="Sarake3026"/>
    <tableColumn id="3027" xr3:uid="{CFE8301B-6DBC-4E81-9C11-DCBA51490391}" name="Sarake3027"/>
    <tableColumn id="3028" xr3:uid="{781A630A-CB55-4981-8BA3-3F94FC0FB968}" name="Sarake3028"/>
    <tableColumn id="3029" xr3:uid="{5E6F216D-AF2A-427F-81B8-5782D35D6E0F}" name="Sarake3029"/>
    <tableColumn id="3030" xr3:uid="{57CCEE7D-9D8B-4EAD-93D2-0FD16B0F4FB7}" name="Sarake3030"/>
    <tableColumn id="3031" xr3:uid="{63D5775B-8E31-4A04-97E1-CB8DE52BC895}" name="Sarake3031"/>
    <tableColumn id="3032" xr3:uid="{E2354508-5C07-4878-8395-94FAC993C0CB}" name="Sarake3032"/>
    <tableColumn id="3033" xr3:uid="{8080E702-D130-4ABD-A15C-AF3D9771B9E2}" name="Sarake3033"/>
    <tableColumn id="3034" xr3:uid="{07EABA3B-DCD8-4EBA-9021-687ECF64F5E5}" name="Sarake3034"/>
    <tableColumn id="3035" xr3:uid="{CBDC8B70-AAD1-4767-BC62-366C89F10132}" name="Sarake3035"/>
    <tableColumn id="3036" xr3:uid="{DC76C412-573A-47B5-8A55-E2F72408581A}" name="Sarake3036"/>
    <tableColumn id="3037" xr3:uid="{3F6FCFAA-B9E3-4E31-9CAA-F5B58F0AA1EF}" name="Sarake3037"/>
    <tableColumn id="3038" xr3:uid="{E836BB59-9B0F-4E58-8593-B9C0C9F7FBDA}" name="Sarake3038"/>
    <tableColumn id="3039" xr3:uid="{6A340B41-C0C6-414F-93A7-B38ADED50871}" name="Sarake3039"/>
    <tableColumn id="3040" xr3:uid="{6EB1582A-1818-442D-BBBD-00CB0C9E46CE}" name="Sarake3040"/>
    <tableColumn id="3041" xr3:uid="{728256B0-3C1A-4FD1-B876-A244E3E808ED}" name="Sarake3041"/>
    <tableColumn id="3042" xr3:uid="{4A2F8261-75ED-4FBF-A5C9-0EE788A32A42}" name="Sarake3042"/>
    <tableColumn id="3043" xr3:uid="{303889EF-EB08-4212-AD25-20721D498177}" name="Sarake3043"/>
    <tableColumn id="3044" xr3:uid="{409AEC01-49D2-454F-9ECD-D89453A344B8}" name="Sarake3044"/>
    <tableColumn id="3045" xr3:uid="{EAA3D3D6-7DE4-421E-826E-CF50545439E3}" name="Sarake3045"/>
    <tableColumn id="3046" xr3:uid="{1AF1E207-D353-4F35-91B4-E056053FA9B2}" name="Sarake3046"/>
    <tableColumn id="3047" xr3:uid="{ED9AE949-DABE-4854-BE5A-2137EEB88250}" name="Sarake3047"/>
    <tableColumn id="3048" xr3:uid="{C8AD8192-B256-44B8-95AD-7FCE0D6967D1}" name="Sarake3048"/>
    <tableColumn id="3049" xr3:uid="{02538D1E-038B-4BA6-8894-E65D4334CC68}" name="Sarake3049"/>
    <tableColumn id="3050" xr3:uid="{4575D545-4A20-4555-9127-9AF000914400}" name="Sarake3050"/>
    <tableColumn id="3051" xr3:uid="{59AC60D9-EEE2-4C42-9814-EA0A640299D3}" name="Sarake3051"/>
    <tableColumn id="3052" xr3:uid="{61090E4E-A9FB-4ED8-9D12-6B48C13B818F}" name="Sarake3052"/>
    <tableColumn id="3053" xr3:uid="{FD0E45F3-7529-4972-84D0-056CE31CE296}" name="Sarake3053"/>
    <tableColumn id="3054" xr3:uid="{A559F2F2-254B-4E9A-8AD7-B80D54B6C5B0}" name="Sarake3054"/>
    <tableColumn id="3055" xr3:uid="{48FAAA11-F5E6-42BC-A9A8-122B3D9D5913}" name="Sarake3055"/>
    <tableColumn id="3056" xr3:uid="{8A7266B8-5D04-4A38-A28C-234B2B8A9564}" name="Sarake3056"/>
    <tableColumn id="3057" xr3:uid="{43034EC0-5CDA-4C35-B767-A31665617F3D}" name="Sarake3057"/>
    <tableColumn id="3058" xr3:uid="{D692F902-D402-467B-AD53-5B5F0AAF2EF2}" name="Sarake3058"/>
    <tableColumn id="3059" xr3:uid="{0CA642C4-8B9B-43F3-A9D8-E9E79979C6C5}" name="Sarake3059"/>
    <tableColumn id="3060" xr3:uid="{6D63ADD8-A44E-4E70-83ED-FF72306058D9}" name="Sarake3060"/>
    <tableColumn id="3061" xr3:uid="{064B2A37-9A4B-47E1-A80D-56153844A55C}" name="Sarake3061"/>
    <tableColumn id="3062" xr3:uid="{4B09A167-1ED9-4DBC-B37F-7575C0E459B2}" name="Sarake3062"/>
    <tableColumn id="3063" xr3:uid="{418795D5-140F-4BF2-A7E3-AEDD8DDA69E5}" name="Sarake3063"/>
    <tableColumn id="3064" xr3:uid="{40450176-4943-4184-8767-829A092122C2}" name="Sarake3064"/>
    <tableColumn id="3065" xr3:uid="{5C3F8DC9-8CD7-49D4-B6D0-C04CA8EF463E}" name="Sarake3065"/>
    <tableColumn id="3066" xr3:uid="{ADFEBD16-AEA9-45B5-BDEF-7B28E1B4B9E3}" name="Sarake3066"/>
    <tableColumn id="3067" xr3:uid="{891407B5-912C-46AB-937F-D8283AC36023}" name="Sarake3067"/>
    <tableColumn id="3068" xr3:uid="{51A53CD5-8911-4244-B9DA-4A044A1516D0}" name="Sarake3068"/>
    <tableColumn id="3069" xr3:uid="{C25D78EE-E34F-496B-BAAE-3F99F7CB71A4}" name="Sarake3069"/>
    <tableColumn id="3070" xr3:uid="{6D4D0B0E-8BA2-4461-9B30-9E41041ABD71}" name="Sarake3070"/>
    <tableColumn id="3071" xr3:uid="{CD9734E7-2076-4EF7-B429-43C3E32DC34F}" name="Sarake3071"/>
    <tableColumn id="3072" xr3:uid="{DC7D2BC8-6C6F-4F49-A4D3-A917779009DD}" name="Sarake3072"/>
    <tableColumn id="3073" xr3:uid="{3425DDF8-1552-4936-B614-B0F5222FC30A}" name="Sarake3073"/>
    <tableColumn id="3074" xr3:uid="{B83081FC-DE1D-49D8-81DD-AF158FDCA29F}" name="Sarake3074"/>
    <tableColumn id="3075" xr3:uid="{B97EC4AD-97B9-4F4C-83A3-AE9838C28D5F}" name="Sarake3075"/>
    <tableColumn id="3076" xr3:uid="{00A6BFE6-A860-459D-B18B-4A4BE840AB02}" name="Sarake3076"/>
    <tableColumn id="3077" xr3:uid="{BFA1DBD7-FBE3-47D7-AF36-7F87018D4112}" name="Sarake3077"/>
    <tableColumn id="3078" xr3:uid="{AF965E46-B138-4580-B444-4544B552E53C}" name="Sarake3078"/>
    <tableColumn id="3079" xr3:uid="{54D5C27D-D3D2-4DAF-8CD0-02ECF96EB6F4}" name="Sarake3079"/>
    <tableColumn id="3080" xr3:uid="{65951CFB-8B78-47F0-8ED9-E3A2468ACA50}" name="Sarake3080"/>
    <tableColumn id="3081" xr3:uid="{F2152787-C486-4288-BEC1-D9D92277B7B2}" name="Sarake3081"/>
    <tableColumn id="3082" xr3:uid="{7EBAA8B3-4366-4D64-82FB-3D48AAF13523}" name="Sarake3082"/>
    <tableColumn id="3083" xr3:uid="{4796171E-6125-4BB2-BC9A-C57BE4DD3653}" name="Sarake3083"/>
    <tableColumn id="3084" xr3:uid="{E219FD1A-6430-44A2-BA37-7AC1E51F64A0}" name="Sarake3084"/>
    <tableColumn id="3085" xr3:uid="{6816F729-AF8B-4E86-B7EF-C64ABCF18DE7}" name="Sarake3085"/>
    <tableColumn id="3086" xr3:uid="{F0DA600D-FC95-4FB4-833C-8FF917E8A585}" name="Sarake3086"/>
    <tableColumn id="3087" xr3:uid="{7E1D5F99-0EE1-4713-93CD-805935BFEE5F}" name="Sarake3087"/>
    <tableColumn id="3088" xr3:uid="{E87A3CAD-7328-4E99-BFC5-9EB8ACA6BF33}" name="Sarake3088"/>
    <tableColumn id="3089" xr3:uid="{88AD1FC5-E829-460B-ACC9-6EBD0D03BCFB}" name="Sarake3089"/>
    <tableColumn id="3090" xr3:uid="{11756BD4-4A8A-4B9B-9F9A-3DFEA0962EFB}" name="Sarake3090"/>
    <tableColumn id="3091" xr3:uid="{E674EA52-3FC6-4403-933A-42E9B6D39FB2}" name="Sarake3091"/>
    <tableColumn id="3092" xr3:uid="{1B90CC90-F182-4B71-8938-5F72D2973B2A}" name="Sarake3092"/>
    <tableColumn id="3093" xr3:uid="{6EA2A9D2-A7D0-48A8-8B98-58943D87B11F}" name="Sarake3093"/>
    <tableColumn id="3094" xr3:uid="{FEE47C6E-42CD-4D4C-B22F-C80C9D36DDCA}" name="Sarake3094"/>
    <tableColumn id="3095" xr3:uid="{E3D82287-B810-45E4-8B56-30805E76AA6A}" name="Sarake3095"/>
    <tableColumn id="3096" xr3:uid="{D17FA71F-975E-4B56-8764-820119762D75}" name="Sarake3096"/>
    <tableColumn id="3097" xr3:uid="{6D13B3BC-ACAF-4D19-B368-2EB120E0F3E5}" name="Sarake3097"/>
    <tableColumn id="3098" xr3:uid="{B140F182-5897-4BAB-A042-F1B39EA92ACD}" name="Sarake3098"/>
    <tableColumn id="3099" xr3:uid="{66985521-0336-429F-BF3C-4F4C0CAF316D}" name="Sarake3099"/>
    <tableColumn id="3100" xr3:uid="{4F5FE641-B7F7-42D6-87B4-BA2C6384034F}" name="Sarake3100"/>
    <tableColumn id="3101" xr3:uid="{52869F07-5CDA-43B9-A8C4-C1D8B30AC049}" name="Sarake3101"/>
    <tableColumn id="3102" xr3:uid="{62CCD647-ACAF-43DC-BB44-46EC9050E1F2}" name="Sarake3102"/>
    <tableColumn id="3103" xr3:uid="{40F7970A-8830-47B1-A660-687BE1322E82}" name="Sarake3103"/>
    <tableColumn id="3104" xr3:uid="{0363431A-21A9-4EF0-B764-6779D51C7CE2}" name="Sarake3104"/>
    <tableColumn id="3105" xr3:uid="{7EF60454-C2E2-4308-AEB2-A1B9757761D7}" name="Sarake3105"/>
    <tableColumn id="3106" xr3:uid="{133E9EB8-0982-4276-97CE-44585E926EB3}" name="Sarake3106"/>
    <tableColumn id="3107" xr3:uid="{E9C45DAD-3F69-4A5C-AC6D-82F760E5F2D6}" name="Sarake3107"/>
    <tableColumn id="3108" xr3:uid="{7D0E714D-ECFC-476B-B214-B1016B95CFF9}" name="Sarake3108"/>
    <tableColumn id="3109" xr3:uid="{6446AA82-4E56-471F-A5BE-7F0A41C818DB}" name="Sarake3109"/>
    <tableColumn id="3110" xr3:uid="{6DB9A438-2069-4721-AC1F-7F16AC542F6D}" name="Sarake3110"/>
    <tableColumn id="3111" xr3:uid="{272AC71F-5BA9-4965-BF3F-D14B9F0DA404}" name="Sarake3111"/>
    <tableColumn id="3112" xr3:uid="{9D988BED-8088-4683-A4DB-36247754FC5E}" name="Sarake3112"/>
    <tableColumn id="3113" xr3:uid="{687B3614-CFA5-4709-849E-5DED95D0A5E7}" name="Sarake3113"/>
    <tableColumn id="3114" xr3:uid="{2AA427B1-EF5D-4897-B2FA-B0CFC2E697BD}" name="Sarake3114"/>
    <tableColumn id="3115" xr3:uid="{8226C258-E553-481C-AACA-5536DFE5162A}" name="Sarake3115"/>
    <tableColumn id="3116" xr3:uid="{AC31945D-60AD-46F7-A5EB-8D11228B8A6A}" name="Sarake3116"/>
    <tableColumn id="3117" xr3:uid="{CC381ECE-C9ED-40EB-BD00-3BF14977F8BF}" name="Sarake3117"/>
    <tableColumn id="3118" xr3:uid="{EB79D1E5-C54C-4EF5-9A98-B67259ECA599}" name="Sarake3118"/>
    <tableColumn id="3119" xr3:uid="{F13EB116-1592-4147-8D8D-6EC2D33DF735}" name="Sarake3119"/>
    <tableColumn id="3120" xr3:uid="{A774C94E-7A04-419C-88A6-754DF1BE6B8A}" name="Sarake3120"/>
    <tableColumn id="3121" xr3:uid="{5AFA62FF-524D-4D23-9FA3-E5A90532003E}" name="Sarake3121"/>
    <tableColumn id="3122" xr3:uid="{BB81D90B-8DAB-414C-AC0D-CFADC0ACE40F}" name="Sarake3122"/>
    <tableColumn id="3123" xr3:uid="{20DEB46F-7427-40D3-A3CE-6AD8008C69BD}" name="Sarake3123"/>
    <tableColumn id="3124" xr3:uid="{CA7E678D-B193-41C4-8146-2AA721C3805A}" name="Sarake3124"/>
    <tableColumn id="3125" xr3:uid="{5DF89BF4-8D71-4DF7-B04C-CD5E13B71BE6}" name="Sarake3125"/>
    <tableColumn id="3126" xr3:uid="{DA2DF092-0A8A-4F1F-8A0E-53054482EDAF}" name="Sarake3126"/>
    <tableColumn id="3127" xr3:uid="{C92798B3-0B70-481F-99F7-7BE591029628}" name="Sarake3127"/>
    <tableColumn id="3128" xr3:uid="{073A6698-D898-404D-933F-975EDB4CCC64}" name="Sarake3128"/>
    <tableColumn id="3129" xr3:uid="{EF963360-8FD6-49DB-93AD-A22512C064A1}" name="Sarake3129"/>
    <tableColumn id="3130" xr3:uid="{14204C60-EA02-45C6-B217-EA9C9A105FD3}" name="Sarake3130"/>
    <tableColumn id="3131" xr3:uid="{24DECF83-3388-4AB4-AF98-6C2E93EB47CA}" name="Sarake3131"/>
    <tableColumn id="3132" xr3:uid="{C5DB3642-50D1-45A8-BFF5-8467D090EF8B}" name="Sarake3132"/>
    <tableColumn id="3133" xr3:uid="{8DBB652F-02A4-47BB-962C-37BE0D643EF9}" name="Sarake3133"/>
    <tableColumn id="3134" xr3:uid="{F62FBF57-0795-49DA-AACF-AB79D1C90BB3}" name="Sarake3134"/>
    <tableColumn id="3135" xr3:uid="{8AEAC8BA-F314-482C-9C60-79B8A0BDC0C1}" name="Sarake3135"/>
    <tableColumn id="3136" xr3:uid="{3AB843C9-150D-43CB-BD4F-F835797899A0}" name="Sarake3136"/>
    <tableColumn id="3137" xr3:uid="{9BE9C339-4B3F-49A8-B022-AFD48011E709}" name="Sarake3137"/>
    <tableColumn id="3138" xr3:uid="{ACDCBCDA-2FF4-4D85-BCA5-0D07D279EB1A}" name="Sarake3138"/>
    <tableColumn id="3139" xr3:uid="{4D1CAA35-2CC3-462D-BFA0-C776FEAFC041}" name="Sarake3139"/>
    <tableColumn id="3140" xr3:uid="{DDA072C6-E96B-496C-B56F-8F03974E86E4}" name="Sarake3140"/>
    <tableColumn id="3141" xr3:uid="{D6ECE1FA-019A-4A85-A846-EF54A7C63BAC}" name="Sarake3141"/>
    <tableColumn id="3142" xr3:uid="{DC40D7D5-1613-446A-A2E4-078C3F4F305A}" name="Sarake3142"/>
    <tableColumn id="3143" xr3:uid="{434F14E2-91F4-4436-A5BF-563B6D9251BD}" name="Sarake3143"/>
    <tableColumn id="3144" xr3:uid="{0B343E00-99B5-4A07-918B-22A952F984AB}" name="Sarake3144"/>
    <tableColumn id="3145" xr3:uid="{C19864C8-EBB4-48D7-AB37-58DC9E9EBF5D}" name="Sarake3145"/>
    <tableColumn id="3146" xr3:uid="{00BB4ABC-4CD9-4F0F-B1FF-82AFA6BD9137}" name="Sarake3146"/>
    <tableColumn id="3147" xr3:uid="{596DA648-8EBD-4F7B-B01F-40D228689634}" name="Sarake3147"/>
    <tableColumn id="3148" xr3:uid="{740C1271-30B3-4120-B2E4-ED27971F12D9}" name="Sarake3148"/>
    <tableColumn id="3149" xr3:uid="{7F100ED0-9592-4F28-A8DF-09FBF93ABBB9}" name="Sarake3149"/>
    <tableColumn id="3150" xr3:uid="{86DEB07B-676C-44D0-A8BF-113D085D3422}" name="Sarake3150"/>
    <tableColumn id="3151" xr3:uid="{615DFC96-0B16-4FCB-AE03-0896CD6A6626}" name="Sarake3151"/>
    <tableColumn id="3152" xr3:uid="{2262CBFF-7242-4EED-B6F1-B53A1588CC20}" name="Sarake3152"/>
    <tableColumn id="3153" xr3:uid="{4ACF041D-7AE4-4B8C-BC20-CCDC878B9E70}" name="Sarake3153"/>
    <tableColumn id="3154" xr3:uid="{DC7762B2-5066-4D9F-8A26-F12E7E440DB8}" name="Sarake3154"/>
    <tableColumn id="3155" xr3:uid="{BAC91728-D2BD-40B5-9EC3-B09AA0D24356}" name="Sarake3155"/>
    <tableColumn id="3156" xr3:uid="{9BD7668F-716C-4CAA-B6C3-1B12CE4B5A1E}" name="Sarake3156"/>
    <tableColumn id="3157" xr3:uid="{CECEA430-E350-451E-B5CF-16FB1A5168BC}" name="Sarake3157"/>
    <tableColumn id="3158" xr3:uid="{73EC6234-19AB-4460-9AC6-E59761753C92}" name="Sarake3158"/>
    <tableColumn id="3159" xr3:uid="{D3A45AB6-8788-4E53-BD8C-976150C14124}" name="Sarake3159"/>
    <tableColumn id="3160" xr3:uid="{D5799049-FD92-4C38-9A87-008539CC2AC9}" name="Sarake3160"/>
    <tableColumn id="3161" xr3:uid="{5FAB79B3-E27F-4B99-900C-54862002F211}" name="Sarake3161"/>
    <tableColumn id="3162" xr3:uid="{8F053970-5B20-408C-BE0B-87D0D89608A0}" name="Sarake3162"/>
    <tableColumn id="3163" xr3:uid="{E6978289-125A-4C1C-839F-68D6548C080F}" name="Sarake3163"/>
    <tableColumn id="3164" xr3:uid="{84E8F7E5-6CE0-4832-AECC-0E2004ABCC15}" name="Sarake3164"/>
    <tableColumn id="3165" xr3:uid="{9567A5D1-E3D9-49A4-9A94-F37DA6F21777}" name="Sarake3165"/>
    <tableColumn id="3166" xr3:uid="{8D81D2BA-C84D-45A3-BDFA-77E5D0549825}" name="Sarake3166"/>
    <tableColumn id="3167" xr3:uid="{09C9D5A4-8C07-4E35-B654-89F7A9817472}" name="Sarake3167"/>
    <tableColumn id="3168" xr3:uid="{79553BDC-85A2-4213-BF0C-8EBB14F7EBBA}" name="Sarake3168"/>
    <tableColumn id="3169" xr3:uid="{83F196E5-377E-4D6A-BF52-DDB4CF0056FC}" name="Sarake3169"/>
    <tableColumn id="3170" xr3:uid="{E7B2F414-C067-4410-A12C-51589EAB17CE}" name="Sarake3170"/>
    <tableColumn id="3171" xr3:uid="{DF78CD50-1C45-4F90-B8FE-B0E9086529F0}" name="Sarake3171"/>
    <tableColumn id="3172" xr3:uid="{5D2BA796-BDDE-4F17-898C-B99E3688E39D}" name="Sarake3172"/>
    <tableColumn id="3173" xr3:uid="{6E9C50F4-091D-4916-8977-80B9B5B372EB}" name="Sarake3173"/>
    <tableColumn id="3174" xr3:uid="{3DEB014B-07D4-495F-A80F-FFA8A2516566}" name="Sarake3174"/>
    <tableColumn id="3175" xr3:uid="{0868BC96-0C44-400F-A435-FDA7A96D7F93}" name="Sarake3175"/>
    <tableColumn id="3176" xr3:uid="{21E76B0A-6B9E-46E0-A60F-F682B402FCCF}" name="Sarake3176"/>
    <tableColumn id="3177" xr3:uid="{FC60680F-4AE9-41EF-A593-07BF13B627DF}" name="Sarake3177"/>
    <tableColumn id="3178" xr3:uid="{EAD35FCD-F6A4-4527-B1B1-EEFE483E6C4C}" name="Sarake3178"/>
    <tableColumn id="3179" xr3:uid="{199B8245-C638-4230-9CE5-8C5C2028C676}" name="Sarake3179"/>
    <tableColumn id="3180" xr3:uid="{B7532891-EBF8-4BEE-A677-D208CFF6F819}" name="Sarake3180"/>
    <tableColumn id="3181" xr3:uid="{CC3396FA-6F06-4AD4-A836-CD91B4BC0659}" name="Sarake3181"/>
    <tableColumn id="3182" xr3:uid="{83B9239D-80B3-4337-9AAF-27752B2F015B}" name="Sarake3182"/>
    <tableColumn id="3183" xr3:uid="{D67D5D8E-C79C-4372-BD17-4AB74B7886BE}" name="Sarake3183"/>
    <tableColumn id="3184" xr3:uid="{00C92C42-FDFE-46B5-AB32-311142ADAF54}" name="Sarake3184"/>
    <tableColumn id="3185" xr3:uid="{57D93CD5-0DCE-4F03-B8ED-FC8D21685136}" name="Sarake3185"/>
    <tableColumn id="3186" xr3:uid="{25F8541B-007B-498D-86B5-D33653101C58}" name="Sarake3186"/>
    <tableColumn id="3187" xr3:uid="{6EA61214-5101-4EAE-B281-B8106FADF98D}" name="Sarake3187"/>
    <tableColumn id="3188" xr3:uid="{15D67EE5-A303-4622-AC81-F66E7170E1EF}" name="Sarake3188"/>
    <tableColumn id="3189" xr3:uid="{07044F57-FC77-4F80-B1C0-174A4A51A70E}" name="Sarake3189"/>
    <tableColumn id="3190" xr3:uid="{D2B70A5E-F1AB-4758-A02D-AD276BDC59CD}" name="Sarake3190"/>
    <tableColumn id="3191" xr3:uid="{F22438A0-E1E0-4C72-BCB7-1A179E215E92}" name="Sarake3191"/>
    <tableColumn id="3192" xr3:uid="{FDBD41DB-7F5F-4C64-A918-403437F173BE}" name="Sarake3192"/>
    <tableColumn id="3193" xr3:uid="{A3230416-1AA2-4DC7-87B2-103736B5FBA5}" name="Sarake3193"/>
    <tableColumn id="3194" xr3:uid="{4EAD552A-4AE2-4F37-89C4-0BFC36DF9717}" name="Sarake3194"/>
    <tableColumn id="3195" xr3:uid="{522E30DC-0349-44A3-B8CB-C0BF981FEAD6}" name="Sarake3195"/>
    <tableColumn id="3196" xr3:uid="{6298FA3D-416A-471C-9656-D06D6D109823}" name="Sarake3196"/>
    <tableColumn id="3197" xr3:uid="{BA9336A7-8015-4F5E-9CDB-CF416BA7D944}" name="Sarake3197"/>
    <tableColumn id="3198" xr3:uid="{78133E52-F8E2-4ACB-8A10-51C20C4ACDF4}" name="Sarake3198"/>
    <tableColumn id="3199" xr3:uid="{FE601B55-FC3E-49A9-9B6E-0C7EF52F3E3D}" name="Sarake3199"/>
    <tableColumn id="3200" xr3:uid="{28A622E6-F4BA-4A83-AD9D-03BA057B2814}" name="Sarake3200"/>
    <tableColumn id="3201" xr3:uid="{91287589-E8F5-49A1-B5AA-6375BE6763BD}" name="Sarake3201"/>
    <tableColumn id="3202" xr3:uid="{64CF0E7F-5587-4CFA-8E69-0FAD35D700E2}" name="Sarake3202"/>
    <tableColumn id="3203" xr3:uid="{1C759D88-2A1D-4B68-9EEB-2F662EDD9938}" name="Sarake3203"/>
    <tableColumn id="3204" xr3:uid="{E086BF73-B64B-4744-B0A2-3DAB0D62D750}" name="Sarake3204"/>
    <tableColumn id="3205" xr3:uid="{0C0D4362-31B0-4438-9B69-0B82C7276279}" name="Sarake3205"/>
    <tableColumn id="3206" xr3:uid="{684072C7-5BA3-45DA-B1A8-1EBC62055D6B}" name="Sarake3206"/>
    <tableColumn id="3207" xr3:uid="{25E97E11-FFC6-4787-9213-DEE4BEC6C315}" name="Sarake3207"/>
    <tableColumn id="3208" xr3:uid="{E1520E9E-5DD0-4FE2-9530-81FC7E459E9D}" name="Sarake3208"/>
    <tableColumn id="3209" xr3:uid="{5C957BF6-7A4A-4308-8ABC-F873E98D8E95}" name="Sarake3209"/>
    <tableColumn id="3210" xr3:uid="{B04272AE-057E-4027-921B-4B77FDD4F717}" name="Sarake3210"/>
    <tableColumn id="3211" xr3:uid="{7C88706E-DD23-463E-9C6B-161264680659}" name="Sarake3211"/>
    <tableColumn id="3212" xr3:uid="{D346713E-1BDC-4546-AAB2-47A173E00252}" name="Sarake3212"/>
    <tableColumn id="3213" xr3:uid="{CC16BE8F-65D9-46BA-8C8A-A496B1D7B385}" name="Sarake3213"/>
    <tableColumn id="3214" xr3:uid="{42DF489E-107B-40E3-BC7C-CE1792B99710}" name="Sarake3214"/>
    <tableColumn id="3215" xr3:uid="{630C68DA-D2EE-4032-930F-6BA508AF840C}" name="Sarake3215"/>
    <tableColumn id="3216" xr3:uid="{3324CC85-8907-4699-ACC2-05090BDEAF2B}" name="Sarake3216"/>
    <tableColumn id="3217" xr3:uid="{843944C4-F687-4390-A728-46D42965059C}" name="Sarake3217"/>
    <tableColumn id="3218" xr3:uid="{55F94B5D-3E49-4A24-8608-AC0C9B779722}" name="Sarake3218"/>
    <tableColumn id="3219" xr3:uid="{89359B64-A531-4E03-94F2-5AFAB515605F}" name="Sarake3219"/>
    <tableColumn id="3220" xr3:uid="{403FC538-A611-4253-A2F3-B6F3F1231FCB}" name="Sarake3220"/>
    <tableColumn id="3221" xr3:uid="{A17F9BD5-957F-410C-BD75-9EBFC9B25DB0}" name="Sarake3221"/>
    <tableColumn id="3222" xr3:uid="{6CE9644E-4B5C-4B92-98DD-A55EA991CC2C}" name="Sarake3222"/>
    <tableColumn id="3223" xr3:uid="{EC50B4BF-9278-4FD7-8C51-E324273F014F}" name="Sarake3223"/>
    <tableColumn id="3224" xr3:uid="{CCD29CAB-1BCC-4648-9B93-9E5501833FEE}" name="Sarake3224"/>
    <tableColumn id="3225" xr3:uid="{2EFAFDB5-126D-497E-A8C4-D627ADE903EF}" name="Sarake3225"/>
    <tableColumn id="3226" xr3:uid="{15454574-68E9-429D-9DE9-68B0314C6BC8}" name="Sarake3226"/>
    <tableColumn id="3227" xr3:uid="{649B94EA-FA4C-4902-B87E-529A94477EDC}" name="Sarake3227"/>
    <tableColumn id="3228" xr3:uid="{4F6687F6-760F-43AE-B7DC-4E60FC052DC9}" name="Sarake3228"/>
    <tableColumn id="3229" xr3:uid="{FC90AF1E-2FDE-46AA-B543-BCF6EF6E7B1F}" name="Sarake3229"/>
    <tableColumn id="3230" xr3:uid="{111045BC-0758-4FE8-88CB-5EB8D95C3B79}" name="Sarake3230"/>
    <tableColumn id="3231" xr3:uid="{F2BBB796-679C-4C2F-AE20-7573913B6FCB}" name="Sarake3231"/>
    <tableColumn id="3232" xr3:uid="{60CDFF57-C9DD-4F3C-B586-F07C58D3B9DA}" name="Sarake3232"/>
    <tableColumn id="3233" xr3:uid="{E6290A7A-CED2-49E1-A4DE-4DCCB9E5276F}" name="Sarake3233"/>
    <tableColumn id="3234" xr3:uid="{E63AE299-7C66-46B5-A90D-80B3A0D9903A}" name="Sarake3234"/>
    <tableColumn id="3235" xr3:uid="{BB447EF3-F7AE-4C87-AA55-65DFEC17F3F8}" name="Sarake3235"/>
    <tableColumn id="3236" xr3:uid="{1DFC637D-98A4-4C28-BF18-67D2F86D45EA}" name="Sarake3236"/>
    <tableColumn id="3237" xr3:uid="{9C35FACB-1E74-42A5-A66E-0B30C6DAF77F}" name="Sarake3237"/>
    <tableColumn id="3238" xr3:uid="{F1799CB0-E9C7-4716-B92B-13A10354CC50}" name="Sarake3238"/>
    <tableColumn id="3239" xr3:uid="{3720106B-24BF-46CD-BD67-22E1B3F0EC6C}" name="Sarake3239"/>
    <tableColumn id="3240" xr3:uid="{C11F8E41-35E6-40BA-A289-4203D8008C62}" name="Sarake3240"/>
    <tableColumn id="3241" xr3:uid="{534D6328-E8B0-45EB-A536-7423E6FB7DF3}" name="Sarake3241"/>
    <tableColumn id="3242" xr3:uid="{E3269F5D-E49F-45D1-BFCF-B1AC360E30C1}" name="Sarake3242"/>
    <tableColumn id="3243" xr3:uid="{890677B3-00D3-4CCE-B71A-47DE34DF31B5}" name="Sarake3243"/>
    <tableColumn id="3244" xr3:uid="{0F1CBD9D-3B94-46BB-9E53-1C13F15773BD}" name="Sarake3244"/>
    <tableColumn id="3245" xr3:uid="{271550CE-1AD6-48C5-85A4-4F7FF617720F}" name="Sarake3245"/>
    <tableColumn id="3246" xr3:uid="{550F9B4D-959F-4094-9003-DA0647A70E42}" name="Sarake3246"/>
    <tableColumn id="3247" xr3:uid="{A16F70ED-1D2F-4BE7-82B2-4E2FE0A52D69}" name="Sarake3247"/>
    <tableColumn id="3248" xr3:uid="{D8A38F17-C9E6-4750-A84D-D7A5C0014070}" name="Sarake3248"/>
    <tableColumn id="3249" xr3:uid="{9ECD93DD-6FEA-41C3-BCD8-F9F7EFDD7C2B}" name="Sarake3249"/>
    <tableColumn id="3250" xr3:uid="{8EB38901-2440-4D4B-81AF-3B6D68D74F7C}" name="Sarake3250"/>
    <tableColumn id="3251" xr3:uid="{827514D5-6EE6-4AAC-BAF3-89348FED4B68}" name="Sarake3251"/>
    <tableColumn id="3252" xr3:uid="{30B30DFE-F93C-455A-917D-7F5860E6BF38}" name="Sarake3252"/>
    <tableColumn id="3253" xr3:uid="{8AD48E84-2B93-4F14-939F-91222D204BCE}" name="Sarake3253"/>
    <tableColumn id="3254" xr3:uid="{EDA9AF11-A0B4-459F-99FD-D4B4AC5988E8}" name="Sarake3254"/>
    <tableColumn id="3255" xr3:uid="{B6632DC1-0F9A-4586-8B16-F1EBC6FC1FCF}" name="Sarake3255"/>
    <tableColumn id="3256" xr3:uid="{BD0A77EB-01B3-4CC4-8DA4-044DE28911FD}" name="Sarake3256"/>
    <tableColumn id="3257" xr3:uid="{6EC80527-AB4B-4820-8A86-B4E7DB5DB939}" name="Sarake3257"/>
    <tableColumn id="3258" xr3:uid="{5EBB72CB-F5C3-42A4-9CB3-180D68F514B7}" name="Sarake3258"/>
    <tableColumn id="3259" xr3:uid="{B251187E-9E54-4327-B2EE-CF44E9EF64F7}" name="Sarake3259"/>
    <tableColumn id="3260" xr3:uid="{821BC013-DCF2-4AC3-8CCF-E896F3D19407}" name="Sarake3260"/>
    <tableColumn id="3261" xr3:uid="{F302648E-11AA-4E9B-9EF7-75CFE5C95ABD}" name="Sarake3261"/>
    <tableColumn id="3262" xr3:uid="{3A9CD42F-FC43-48CF-9C90-BD1F1E521441}" name="Sarake3262"/>
    <tableColumn id="3263" xr3:uid="{AB2FE72F-A268-4494-A131-ED5EA3E7297E}" name="Sarake3263"/>
    <tableColumn id="3264" xr3:uid="{516440C6-A299-439B-9FF4-A2ABD2CD1399}" name="Sarake3264"/>
    <tableColumn id="3265" xr3:uid="{62CEB145-EC25-4779-B160-BF56C95BCCC0}" name="Sarake3265"/>
    <tableColumn id="3266" xr3:uid="{7B7ADDE2-4CE4-4E8F-A594-392192524B6A}" name="Sarake3266"/>
    <tableColumn id="3267" xr3:uid="{1B29466F-5A7E-4964-99F6-4BA1448BB52D}" name="Sarake3267"/>
    <tableColumn id="3268" xr3:uid="{E42CD6FA-5EFE-4D74-9E28-33EF6E096E79}" name="Sarake3268"/>
    <tableColumn id="3269" xr3:uid="{5F70B103-D055-45B1-9768-B96B2C87A704}" name="Sarake3269"/>
    <tableColumn id="3270" xr3:uid="{CD405291-BB58-4ECF-8261-4B730E3F2C3E}" name="Sarake3270"/>
    <tableColumn id="3271" xr3:uid="{4E04E25C-E5EA-4187-9955-750957D20C24}" name="Sarake3271"/>
    <tableColumn id="3272" xr3:uid="{1E062A1B-DFC1-4133-A7BD-1BD94CC70457}" name="Sarake3272"/>
    <tableColumn id="3273" xr3:uid="{A0B4E97D-4076-45E3-B84C-A8C78BE0AF79}" name="Sarake3273"/>
    <tableColumn id="3274" xr3:uid="{F20F1C54-DBCC-4E6B-BDD9-71032D914968}" name="Sarake3274"/>
    <tableColumn id="3275" xr3:uid="{C378F980-59A7-4ED5-8F1D-0D9BA9F80EBF}" name="Sarake3275"/>
    <tableColumn id="3276" xr3:uid="{C4D0FFA8-90B1-4575-BE9A-5A20170B11F1}" name="Sarake3276"/>
    <tableColumn id="3277" xr3:uid="{08BAD165-5ED2-4F2B-A3E5-A73688C5908B}" name="Sarake3277"/>
    <tableColumn id="3278" xr3:uid="{C03BADF6-58C9-468B-8238-6394CC28C2E5}" name="Sarake3278"/>
    <tableColumn id="3279" xr3:uid="{D8BE2E03-8A46-45EB-9614-07EF05871E79}" name="Sarake3279"/>
    <tableColumn id="3280" xr3:uid="{1C2876DF-FA7B-4A85-AC8C-758848903584}" name="Sarake3280"/>
    <tableColumn id="3281" xr3:uid="{C7D37A7D-5098-47D1-938E-DF790059BF43}" name="Sarake3281"/>
    <tableColumn id="3282" xr3:uid="{E91C58C3-21CE-4D61-8C04-BA05BCAA0D70}" name="Sarake3282"/>
    <tableColumn id="3283" xr3:uid="{AB3B02F7-7AB1-4696-AF5D-58CAD9377894}" name="Sarake3283"/>
    <tableColumn id="3284" xr3:uid="{E29DF805-9EAC-4CD2-8EAB-18CAC4C8CC47}" name="Sarake3284"/>
    <tableColumn id="3285" xr3:uid="{9EC197A9-1DAF-4497-934A-044CCBC1F42A}" name="Sarake3285"/>
    <tableColumn id="3286" xr3:uid="{940F92A2-EF95-4970-9127-002652C75BAE}" name="Sarake3286"/>
    <tableColumn id="3287" xr3:uid="{E9DB11C0-21F8-4C8F-B0EF-6F247BB2F673}" name="Sarake3287"/>
    <tableColumn id="3288" xr3:uid="{A8F6E48B-9D98-45DE-A99F-D7A84B194C9B}" name="Sarake3288"/>
    <tableColumn id="3289" xr3:uid="{407437C4-776C-41FB-88C9-0237B3D27971}" name="Sarake3289"/>
    <tableColumn id="3290" xr3:uid="{7945FD16-3020-4545-8F18-678A26145DF6}" name="Sarake3290"/>
    <tableColumn id="3291" xr3:uid="{B512404B-8CCC-4B63-9956-0B256A98D104}" name="Sarake3291"/>
    <tableColumn id="3292" xr3:uid="{07BD8639-D4DD-4565-904D-EB3F5CE87DFC}" name="Sarake3292"/>
    <tableColumn id="3293" xr3:uid="{C6500A82-FE47-45F9-B061-247481EEEAC9}" name="Sarake3293"/>
    <tableColumn id="3294" xr3:uid="{EBDF84BA-4064-4127-A783-7EB434162152}" name="Sarake3294"/>
    <tableColumn id="3295" xr3:uid="{00F8F54A-782F-4348-B9F5-C6FA5839F628}" name="Sarake3295"/>
    <tableColumn id="3296" xr3:uid="{41B1E170-6354-4458-92A7-1F5863464416}" name="Sarake3296"/>
    <tableColumn id="3297" xr3:uid="{D68B2C38-5B99-44D3-BBE5-99073F38DB7B}" name="Sarake3297"/>
    <tableColumn id="3298" xr3:uid="{10753C0A-2ED5-45E1-B35D-677888086364}" name="Sarake3298"/>
    <tableColumn id="3299" xr3:uid="{FF788F7B-7F88-44E3-B23F-DD36C7B0E32E}" name="Sarake3299"/>
    <tableColumn id="3300" xr3:uid="{F1004028-030E-4066-A883-6C554C8A223D}" name="Sarake3300"/>
    <tableColumn id="3301" xr3:uid="{7A4AE317-DC8C-4A10-B231-8091200E41C2}" name="Sarake3301"/>
    <tableColumn id="3302" xr3:uid="{8E10FFBA-3A61-49DE-8154-24E3045B66A1}" name="Sarake3302"/>
    <tableColumn id="3303" xr3:uid="{A0E40C0D-EB77-4DCD-A10B-36E585C170B5}" name="Sarake3303"/>
    <tableColumn id="3304" xr3:uid="{840E2537-F15A-42AD-8A5A-34F28E7EA55A}" name="Sarake3304"/>
    <tableColumn id="3305" xr3:uid="{A11F6B4C-BF98-40BE-BA10-D2A081D0C3F6}" name="Sarake3305"/>
    <tableColumn id="3306" xr3:uid="{69C3067A-8E16-4CA5-88F1-25AD749D2C24}" name="Sarake3306"/>
    <tableColumn id="3307" xr3:uid="{772C637E-01E3-4554-81F5-9712349952B5}" name="Sarake3307"/>
    <tableColumn id="3308" xr3:uid="{284DD2D4-C6ED-4C97-8E1F-24D720A8073C}" name="Sarake3308"/>
    <tableColumn id="3309" xr3:uid="{BD36FA91-0C76-4524-8E45-4364D104D029}" name="Sarake3309"/>
    <tableColumn id="3310" xr3:uid="{271C03D1-F6CE-4F01-AFB5-C052B9FE3839}" name="Sarake3310"/>
    <tableColumn id="3311" xr3:uid="{0352A205-D55E-4C2D-A521-ECC1725DF211}" name="Sarake3311"/>
    <tableColumn id="3312" xr3:uid="{14C9DA08-86C8-48F9-8FB5-30AAC5C391DC}" name="Sarake3312"/>
    <tableColumn id="3313" xr3:uid="{5ABBC1A7-3CDE-44EE-94F8-27D3D22E4CFB}" name="Sarake3313"/>
    <tableColumn id="3314" xr3:uid="{92DD84BA-56E6-4169-9BAA-0B1E6AC1CE18}" name="Sarake3314"/>
    <tableColumn id="3315" xr3:uid="{6D668CBA-618B-4647-92B4-B68A22B3BA53}" name="Sarake3315"/>
    <tableColumn id="3316" xr3:uid="{33D8136E-82C0-43AC-B316-C45A9968F294}" name="Sarake3316"/>
    <tableColumn id="3317" xr3:uid="{4A012450-E379-4975-BA73-C169933FC226}" name="Sarake3317"/>
    <tableColumn id="3318" xr3:uid="{9D1F3949-F3CB-42FF-9DA3-6207C4E5446D}" name="Sarake3318"/>
    <tableColumn id="3319" xr3:uid="{F59DF84D-6DDC-4E10-A307-6019D98C1BCF}" name="Sarake3319"/>
    <tableColumn id="3320" xr3:uid="{C3B861D1-6E68-4DE3-AE0C-5F1E8D9AA716}" name="Sarake3320"/>
    <tableColumn id="3321" xr3:uid="{5A8E9DA5-BAFC-4861-B782-5AC5F853026B}" name="Sarake3321"/>
    <tableColumn id="3322" xr3:uid="{13BB206B-4A78-492A-869E-92FD99CB2465}" name="Sarake3322"/>
    <tableColumn id="3323" xr3:uid="{B449EAD4-8832-4BE1-A811-5EE0D9C9A020}" name="Sarake3323"/>
    <tableColumn id="3324" xr3:uid="{F107756C-2384-4156-A4C2-D11DC7181BBC}" name="Sarake3324"/>
    <tableColumn id="3325" xr3:uid="{4F00C720-2010-4C22-A8CD-4980997D555E}" name="Sarake3325"/>
    <tableColumn id="3326" xr3:uid="{03D6A1F4-F22F-47AE-AB6B-FCBC4C391F4A}" name="Sarake3326"/>
    <tableColumn id="3327" xr3:uid="{1E0397BD-C324-4883-9F8E-46A297688107}" name="Sarake3327"/>
    <tableColumn id="3328" xr3:uid="{B550017A-905E-4247-9A92-0E5D8473BB8B}" name="Sarake3328"/>
    <tableColumn id="3329" xr3:uid="{318BDF8A-6957-4E7A-956D-B8116FB0A1B6}" name="Sarake3329"/>
    <tableColumn id="3330" xr3:uid="{13058168-5889-41EA-AC05-DBCACD0F362A}" name="Sarake3330"/>
    <tableColumn id="3331" xr3:uid="{D0398DD3-4A00-4322-A8D9-D4A8AF2D6A69}" name="Sarake3331"/>
    <tableColumn id="3332" xr3:uid="{9C3ECC07-7B44-4448-A66A-288E53D2EA9A}" name="Sarake3332"/>
    <tableColumn id="3333" xr3:uid="{245BD770-F414-4AF3-92ED-68765C523BB8}" name="Sarake3333"/>
    <tableColumn id="3334" xr3:uid="{52E1B671-2A3C-4C26-A701-469DDAB96452}" name="Sarake3334"/>
    <tableColumn id="3335" xr3:uid="{72013FF2-3A41-4A4D-9447-59426DFAB710}" name="Sarake3335"/>
    <tableColumn id="3336" xr3:uid="{0CE5AA73-2E44-43EC-9C79-34C8D27BA33A}" name="Sarake3336"/>
    <tableColumn id="3337" xr3:uid="{197E2FFD-4918-4B8A-A20F-17423EB65B9C}" name="Sarake3337"/>
    <tableColumn id="3338" xr3:uid="{A39A2046-7208-4247-8031-C78AD23691FB}" name="Sarake3338"/>
    <tableColumn id="3339" xr3:uid="{47205F73-1C8F-4A2E-9D02-1785BD2F267A}" name="Sarake3339"/>
    <tableColumn id="3340" xr3:uid="{F920C24A-0683-451F-8029-9CCFB93206B8}" name="Sarake3340"/>
    <tableColumn id="3341" xr3:uid="{4898193E-074D-4398-A7E8-3467DD8A62CE}" name="Sarake3341"/>
    <tableColumn id="3342" xr3:uid="{48F2D850-6B50-434D-A12A-986F6AF26805}" name="Sarake3342"/>
    <tableColumn id="3343" xr3:uid="{2BC6BB73-8CB8-443D-9096-616B1C468C7B}" name="Sarake3343"/>
    <tableColumn id="3344" xr3:uid="{8BDBF150-2D2C-434D-80B8-4A692BEE9540}" name="Sarake3344"/>
    <tableColumn id="3345" xr3:uid="{73FE5577-2DD3-4F4C-BE04-B53C9F9C42E8}" name="Sarake3345"/>
    <tableColumn id="3346" xr3:uid="{79255CF2-66E2-4CA9-9DCF-9236B16D28A1}" name="Sarake3346"/>
    <tableColumn id="3347" xr3:uid="{881CD462-381A-43D6-A331-D80FF660C9E8}" name="Sarake3347"/>
    <tableColumn id="3348" xr3:uid="{5520F99C-B347-4B33-AA29-8FC42C847154}" name="Sarake3348"/>
    <tableColumn id="3349" xr3:uid="{02D9C4D9-F6DF-4A16-B740-F22993FA51D8}" name="Sarake3349"/>
    <tableColumn id="3350" xr3:uid="{F0134640-A734-4421-B872-9329CE389667}" name="Sarake3350"/>
    <tableColumn id="3351" xr3:uid="{713321C2-66D5-4588-BFDB-3A0026402849}" name="Sarake3351"/>
    <tableColumn id="3352" xr3:uid="{CBAC53E7-4569-4101-8EF9-EDE6EC0406F1}" name="Sarake3352"/>
    <tableColumn id="3353" xr3:uid="{0800AC77-B814-4CAC-9301-FC39E741026A}" name="Sarake3353"/>
    <tableColumn id="3354" xr3:uid="{CB82704F-B6C0-45F4-B025-6E84AA2C0977}" name="Sarake3354"/>
    <tableColumn id="3355" xr3:uid="{EA1724EE-92F9-4D31-AFD5-B1D0EB85EC62}" name="Sarake3355"/>
    <tableColumn id="3356" xr3:uid="{49E21E46-5C75-452F-9992-7A0D86CADDF8}" name="Sarake3356"/>
    <tableColumn id="3357" xr3:uid="{C113B822-62AD-4C3E-A4BE-27D2ED95B702}" name="Sarake3357"/>
    <tableColumn id="3358" xr3:uid="{BC13B467-582F-4A74-820A-E78D9327E269}" name="Sarake3358"/>
    <tableColumn id="3359" xr3:uid="{34776F1E-39F0-45E0-BF90-8AE0B430A551}" name="Sarake3359"/>
    <tableColumn id="3360" xr3:uid="{0099D9DC-045D-48FF-A176-222BA6A70847}" name="Sarake3360"/>
    <tableColumn id="3361" xr3:uid="{A601A61E-C2DA-4460-AA8E-21B5857E7D55}" name="Sarake3361"/>
    <tableColumn id="3362" xr3:uid="{25F81164-F7E6-4BED-B108-796F87B76CB9}" name="Sarake3362"/>
    <tableColumn id="3363" xr3:uid="{DC03C983-A122-4E68-B3E4-298F531793E7}" name="Sarake3363"/>
    <tableColumn id="3364" xr3:uid="{9E6FF45E-DF64-4A20-A02D-6FD4506E85B4}" name="Sarake3364"/>
    <tableColumn id="3365" xr3:uid="{EB83C54C-1752-48CA-93E0-FABFBE42EE65}" name="Sarake3365"/>
    <tableColumn id="3366" xr3:uid="{C57A5874-499F-457D-9B1F-36210454548A}" name="Sarake3366"/>
    <tableColumn id="3367" xr3:uid="{869592BD-C0AC-470C-99FA-818DF7732E1B}" name="Sarake3367"/>
    <tableColumn id="3368" xr3:uid="{6AF8560A-382F-41DE-B13B-DDA86C56E88D}" name="Sarake3368"/>
    <tableColumn id="3369" xr3:uid="{704E314D-AEA8-45A2-A369-1550D77120C3}" name="Sarake3369"/>
    <tableColumn id="3370" xr3:uid="{4A20468E-A82F-4447-940B-96E3FCB519F5}" name="Sarake3370"/>
    <tableColumn id="3371" xr3:uid="{22706287-855D-4BF4-A96F-9A6A7580D659}" name="Sarake3371"/>
    <tableColumn id="3372" xr3:uid="{8A015D49-77CE-46D6-9823-9420324E27AD}" name="Sarake3372"/>
    <tableColumn id="3373" xr3:uid="{0C605F75-99F0-4C65-8FC9-EF89E2E89674}" name="Sarake3373"/>
    <tableColumn id="3374" xr3:uid="{0B190870-AF3A-46D7-AF3D-53EC8A76E0CD}" name="Sarake3374"/>
    <tableColumn id="3375" xr3:uid="{B1969B3F-1616-4F56-89D8-A423E03B7844}" name="Sarake3375"/>
    <tableColumn id="3376" xr3:uid="{17C6F006-5312-403A-978C-53291014FD5A}" name="Sarake3376"/>
    <tableColumn id="3377" xr3:uid="{6948E73E-16C5-4932-9FAD-B79C0FB17176}" name="Sarake3377"/>
    <tableColumn id="3378" xr3:uid="{19DFB8EF-325B-4E57-B7AF-BD7165785549}" name="Sarake3378"/>
    <tableColumn id="3379" xr3:uid="{52A0AE61-F71C-4BFB-9CF1-CC441646CF06}" name="Sarake3379"/>
    <tableColumn id="3380" xr3:uid="{B95800B4-06E9-448C-A427-E58F2BD8E40C}" name="Sarake3380"/>
    <tableColumn id="3381" xr3:uid="{36BDD2E8-DBAF-4420-94F9-BF3E551F31F0}" name="Sarake3381"/>
    <tableColumn id="3382" xr3:uid="{04603E0A-7E49-45C5-80DB-FAD80171108F}" name="Sarake3382"/>
    <tableColumn id="3383" xr3:uid="{F3461195-C4C8-457E-B6D6-F5F447830ABE}" name="Sarake3383"/>
    <tableColumn id="3384" xr3:uid="{5107F351-74AF-4788-8579-88206C6B126D}" name="Sarake3384"/>
    <tableColumn id="3385" xr3:uid="{5327DEEE-7D97-4FB9-9355-C01CB4074288}" name="Sarake3385"/>
    <tableColumn id="3386" xr3:uid="{5A341FA4-C2BD-4025-8143-946C9708A601}" name="Sarake3386"/>
    <tableColumn id="3387" xr3:uid="{468D3B12-9C7F-48A2-ABC2-14C1C0298332}" name="Sarake3387"/>
    <tableColumn id="3388" xr3:uid="{9B193AE3-B444-4C87-92EB-8204D9CB4CA6}" name="Sarake3388"/>
    <tableColumn id="3389" xr3:uid="{98AC7150-C546-4E80-B0EA-7A72A1F81B49}" name="Sarake3389"/>
    <tableColumn id="3390" xr3:uid="{B9E1FAB5-A752-4431-B404-1FC01BB09430}" name="Sarake3390"/>
    <tableColumn id="3391" xr3:uid="{C3FA70FF-60C7-41E0-A1ED-BBC494EF9888}" name="Sarake3391"/>
    <tableColumn id="3392" xr3:uid="{9E897330-D34A-4B43-AC86-CFAEEF5FF43B}" name="Sarake3392"/>
    <tableColumn id="3393" xr3:uid="{BD8A67BC-6BA5-418D-86B8-6069BBDF8D24}" name="Sarake3393"/>
    <tableColumn id="3394" xr3:uid="{EE6F5767-7DC9-4DAB-A877-255E6A4A3E52}" name="Sarake3394"/>
    <tableColumn id="3395" xr3:uid="{3DD870D7-ED2D-400B-B047-A509FFABFFCB}" name="Sarake3395"/>
    <tableColumn id="3396" xr3:uid="{5811383F-1847-4ED3-8B5D-08292B00E295}" name="Sarake3396"/>
    <tableColumn id="3397" xr3:uid="{A7687CF2-A983-4CC3-A437-6C722FDB4855}" name="Sarake3397"/>
    <tableColumn id="3398" xr3:uid="{8B4A0E8B-19F9-41B7-87A0-466BE0C6DBFC}" name="Sarake3398"/>
    <tableColumn id="3399" xr3:uid="{7F330E1D-C955-4861-A679-E1EE2BE14273}" name="Sarake3399"/>
    <tableColumn id="3400" xr3:uid="{3D6CF0CF-12D8-467A-941D-9F5B6F992147}" name="Sarake3400"/>
    <tableColumn id="3401" xr3:uid="{D83E3049-CD98-4095-B13E-E25405363CC5}" name="Sarake3401"/>
    <tableColumn id="3402" xr3:uid="{6B8FE033-DD27-4181-9BEB-E6043C81349D}" name="Sarake3402"/>
    <tableColumn id="3403" xr3:uid="{3008383E-E487-45E8-BB91-F5A72BA1844A}" name="Sarake3403"/>
    <tableColumn id="3404" xr3:uid="{FB90EB4D-CAAA-4C01-9733-39DB885057CB}" name="Sarake3404"/>
    <tableColumn id="3405" xr3:uid="{437B3542-2388-4C23-8092-25EF2FC26A78}" name="Sarake3405"/>
    <tableColumn id="3406" xr3:uid="{1AF3D694-E6C7-4683-B7FF-08E1A7FF89DF}" name="Sarake3406"/>
    <tableColumn id="3407" xr3:uid="{A98457D7-A910-4559-916F-55931AA3ECF1}" name="Sarake3407"/>
    <tableColumn id="3408" xr3:uid="{8F68B605-4093-43BC-9020-16CA735A8E16}" name="Sarake3408"/>
    <tableColumn id="3409" xr3:uid="{EBA769FC-666D-4576-9704-263F9CB27B61}" name="Sarake3409"/>
    <tableColumn id="3410" xr3:uid="{12AFDD03-7A3F-4794-A45A-28C36F6997B1}" name="Sarake3410"/>
    <tableColumn id="3411" xr3:uid="{A827C97C-E90E-475D-848D-0E0B057F5050}" name="Sarake3411"/>
    <tableColumn id="3412" xr3:uid="{FAC62B2F-E355-49E1-98EC-78A787950E44}" name="Sarake3412"/>
    <tableColumn id="3413" xr3:uid="{7E1E0875-A826-470A-90A4-E4486DE4F4F9}" name="Sarake3413"/>
    <tableColumn id="3414" xr3:uid="{7695ECAE-61EA-49FA-8121-47BCBB3F0D0E}" name="Sarake3414"/>
    <tableColumn id="3415" xr3:uid="{3CCE3283-7DD6-4054-A5AA-DC3E541EEB9D}" name="Sarake3415"/>
    <tableColumn id="3416" xr3:uid="{39AE2BD2-B58E-4071-B50D-CB00E19C7FFD}" name="Sarake3416"/>
    <tableColumn id="3417" xr3:uid="{A053E383-7A17-4315-9789-39370C387868}" name="Sarake3417"/>
    <tableColumn id="3418" xr3:uid="{890F8D88-F033-4499-85CB-F563CAD0B094}" name="Sarake3418"/>
    <tableColumn id="3419" xr3:uid="{1FC7860E-AEC8-418B-8F84-F515D237EB92}" name="Sarake3419"/>
    <tableColumn id="3420" xr3:uid="{0442B114-2C42-473B-A145-16A48F6D6F24}" name="Sarake3420"/>
    <tableColumn id="3421" xr3:uid="{79BCBB3B-AC3D-4B65-971B-25C4FDE36F5B}" name="Sarake3421"/>
    <tableColumn id="3422" xr3:uid="{C8CD1FD3-4D80-458F-9729-1D79531C0A78}" name="Sarake3422"/>
    <tableColumn id="3423" xr3:uid="{B6CFBA39-8180-43D3-9223-8DC5C0818953}" name="Sarake3423"/>
    <tableColumn id="3424" xr3:uid="{5B23715C-8C52-47F8-88BD-A6AAAA632EF8}" name="Sarake3424"/>
    <tableColumn id="3425" xr3:uid="{1933C043-15BE-4C51-8CDF-596959B109B3}" name="Sarake3425"/>
    <tableColumn id="3426" xr3:uid="{F5BC7DC0-F5C8-4C08-AFAA-41164047B1FB}" name="Sarake3426"/>
    <tableColumn id="3427" xr3:uid="{8F0BED09-D9CE-4BAA-A096-4971F8B53E95}" name="Sarake3427"/>
    <tableColumn id="3428" xr3:uid="{99833BC9-7F82-4337-8AA3-2C07A72774F1}" name="Sarake3428"/>
    <tableColumn id="3429" xr3:uid="{05ECEDCC-6FD9-43CE-8A8E-12D23C8536A6}" name="Sarake3429"/>
    <tableColumn id="3430" xr3:uid="{51A57E24-1369-4FF8-BDFD-10CEADE2F187}" name="Sarake3430"/>
    <tableColumn id="3431" xr3:uid="{D3DCCE9B-014E-4951-8BD6-5E85BD3EF6DC}" name="Sarake3431"/>
    <tableColumn id="3432" xr3:uid="{1FE7CC55-167E-4325-9D13-644034EAEA3B}" name="Sarake3432"/>
    <tableColumn id="3433" xr3:uid="{3494F235-1F05-4F1F-ADEB-7A56347E1534}" name="Sarake3433"/>
    <tableColumn id="3434" xr3:uid="{56E8BA5B-4E19-4B7D-AD5C-340A9ABC0C30}" name="Sarake3434"/>
    <tableColumn id="3435" xr3:uid="{F9A7354F-136D-4819-9775-FCB779AF9869}" name="Sarake3435"/>
    <tableColumn id="3436" xr3:uid="{C7ACEE20-EF6C-4133-9E76-868FF0EBD67C}" name="Sarake3436"/>
    <tableColumn id="3437" xr3:uid="{6812CB67-E440-4CC0-BD9C-4DF997984BFC}" name="Sarake3437"/>
    <tableColumn id="3438" xr3:uid="{6568066F-73EF-4A4C-B49A-9F737E01274E}" name="Sarake3438"/>
    <tableColumn id="3439" xr3:uid="{CF666AF1-47FA-48CC-8EB4-CCECF16FC26D}" name="Sarake3439"/>
    <tableColumn id="3440" xr3:uid="{91BED617-BA83-4DF4-8005-FD3240C6947C}" name="Sarake3440"/>
    <tableColumn id="3441" xr3:uid="{B683DDCD-07B0-4281-8C0D-4260EDD8A864}" name="Sarake3441"/>
    <tableColumn id="3442" xr3:uid="{E6671E0C-FB45-4A90-AC31-69CE92C9725B}" name="Sarake3442"/>
    <tableColumn id="3443" xr3:uid="{1AFC59B7-50EA-44FB-B4DD-F93CB604368A}" name="Sarake3443"/>
    <tableColumn id="3444" xr3:uid="{B8B41CCB-7BB5-4B97-891F-932C2137BAF5}" name="Sarake3444"/>
    <tableColumn id="3445" xr3:uid="{221938AA-1607-4115-B6AC-BDB52491EF4D}" name="Sarake3445"/>
    <tableColumn id="3446" xr3:uid="{6198EC68-639A-4021-95AF-EC25506A7226}" name="Sarake3446"/>
    <tableColumn id="3447" xr3:uid="{86FD702C-C965-4090-9701-9FE23FAEF445}" name="Sarake3447"/>
    <tableColumn id="3448" xr3:uid="{D3AADBCE-35EC-49CC-85BD-403F640D3A61}" name="Sarake3448"/>
    <tableColumn id="3449" xr3:uid="{02C1DBCC-A3A5-452A-9D41-763B396BC7BD}" name="Sarake3449"/>
    <tableColumn id="3450" xr3:uid="{7556800A-8EB2-487D-ADDD-F6C53F810C50}" name="Sarake3450"/>
    <tableColumn id="3451" xr3:uid="{075E46FF-8F31-411E-91FC-34328DAC5276}" name="Sarake3451"/>
    <tableColumn id="3452" xr3:uid="{4D5C54DF-2A5B-4381-99B1-FD0CC2FFA412}" name="Sarake3452"/>
    <tableColumn id="3453" xr3:uid="{7804604B-170F-4B8B-B6D3-C8A8578B05DF}" name="Sarake3453"/>
    <tableColumn id="3454" xr3:uid="{5544A834-931C-4139-92F2-F14BC0F30959}" name="Sarake3454"/>
    <tableColumn id="3455" xr3:uid="{EA9202A7-A010-45E5-8CE9-83A4D2848587}" name="Sarake3455"/>
    <tableColumn id="3456" xr3:uid="{0F3F2D8F-BF25-413B-8B75-B19B2B7A772C}" name="Sarake3456"/>
    <tableColumn id="3457" xr3:uid="{9671A492-16E2-4193-854E-2B84577F21B2}" name="Sarake3457"/>
    <tableColumn id="3458" xr3:uid="{18BDB7C9-92EE-435D-8BB3-2A4506370E9D}" name="Sarake3458"/>
    <tableColumn id="3459" xr3:uid="{C6FD68EB-F8BD-4104-9805-A4F9AB87EF4E}" name="Sarake3459"/>
    <tableColumn id="3460" xr3:uid="{197EFB61-FF17-4397-9B70-EF5AC1FEC732}" name="Sarake3460"/>
    <tableColumn id="3461" xr3:uid="{D579FFC6-D217-428C-820F-60D6935DC09F}" name="Sarake3461"/>
    <tableColumn id="3462" xr3:uid="{4793D7E5-5E23-4207-AD62-1D93CBADBCA5}" name="Sarake3462"/>
    <tableColumn id="3463" xr3:uid="{F3E04B9C-EA85-4A17-9B49-531BC614EB15}" name="Sarake3463"/>
    <tableColumn id="3464" xr3:uid="{582AECE9-7707-4C38-B37C-4C971EDCA50F}" name="Sarake3464"/>
    <tableColumn id="3465" xr3:uid="{2CF54D48-345A-4388-BC97-52F332DE3763}" name="Sarake3465"/>
    <tableColumn id="3466" xr3:uid="{C8FDED5A-6948-4D88-8B9E-10DCF28A61DA}" name="Sarake3466"/>
    <tableColumn id="3467" xr3:uid="{73C2DD87-FDDD-43F7-BD48-EE8E88861687}" name="Sarake3467"/>
    <tableColumn id="3468" xr3:uid="{FC74A8AE-2A6E-45FF-B285-4845D523C2B7}" name="Sarake3468"/>
    <tableColumn id="3469" xr3:uid="{C3D40C57-9E14-4F37-B4DA-31446DB39F09}" name="Sarake3469"/>
    <tableColumn id="3470" xr3:uid="{D0364F40-A738-4433-866C-88CC3E2F3857}" name="Sarake3470"/>
    <tableColumn id="3471" xr3:uid="{5642C2D6-0547-4AC8-82DD-AC00B074C79D}" name="Sarake3471"/>
    <tableColumn id="3472" xr3:uid="{4E233AC1-AE26-49C8-9DC6-64253D7408B0}" name="Sarake3472"/>
    <tableColumn id="3473" xr3:uid="{C79136E7-2B8F-4B0D-829D-81B068C4EC21}" name="Sarake3473"/>
    <tableColumn id="3474" xr3:uid="{BD1EF1EA-D246-4178-9945-987227C11927}" name="Sarake3474"/>
    <tableColumn id="3475" xr3:uid="{82315FE1-5221-41E4-934D-5A5D1BDF4A34}" name="Sarake3475"/>
    <tableColumn id="3476" xr3:uid="{12133C3B-18A5-4B88-98A3-F20A5C0C8287}" name="Sarake3476"/>
    <tableColumn id="3477" xr3:uid="{D11B40A9-F192-47B7-8D96-92FAE013C057}" name="Sarake3477"/>
    <tableColumn id="3478" xr3:uid="{66E652D3-2671-44AF-B5D8-CE6ECF2480C4}" name="Sarake3478"/>
    <tableColumn id="3479" xr3:uid="{435DA525-2D47-4562-B506-D28EFD63D247}" name="Sarake3479"/>
    <tableColumn id="3480" xr3:uid="{85B3477C-F8B9-40F7-9945-96C9F6608DEC}" name="Sarake3480"/>
    <tableColumn id="3481" xr3:uid="{9ED18D24-1A47-4407-84A8-80C22DFA8FF8}" name="Sarake3481"/>
    <tableColumn id="3482" xr3:uid="{17A80010-F064-4B98-BA81-870A8D474819}" name="Sarake3482"/>
    <tableColumn id="3483" xr3:uid="{73E2A222-FCBB-48EC-9160-C51E23334A5B}" name="Sarake3483"/>
    <tableColumn id="3484" xr3:uid="{221189C0-E27A-4CF2-890C-D846AFD4E925}" name="Sarake3484"/>
    <tableColumn id="3485" xr3:uid="{216BF0F1-FA6E-416E-8528-BD0AFBC46827}" name="Sarake3485"/>
    <tableColumn id="3486" xr3:uid="{C64E1E5F-F208-4BB0-BD3C-AAAB65F9539D}" name="Sarake3486"/>
    <tableColumn id="3487" xr3:uid="{77CBC86B-8A9D-4AFF-9434-D01DB2EA8F62}" name="Sarake3487"/>
    <tableColumn id="3488" xr3:uid="{23FBE47B-784A-4C6C-A8B8-AFAE39333F53}" name="Sarake3488"/>
    <tableColumn id="3489" xr3:uid="{67A5E36A-8199-4733-B9F5-91D48BF4CBF9}" name="Sarake3489"/>
    <tableColumn id="3490" xr3:uid="{BEA69FD9-2B70-4CDA-8544-AF3D79B7EA41}" name="Sarake3490"/>
    <tableColumn id="3491" xr3:uid="{EC78CA9A-ACD6-4FED-B144-CE39D15F8B8D}" name="Sarake3491"/>
    <tableColumn id="3492" xr3:uid="{13B2FAC9-88D6-414D-8FE4-CD04AEADED80}" name="Sarake3492"/>
    <tableColumn id="3493" xr3:uid="{2ACED1D1-DE83-46A3-863C-C8F84D32F155}" name="Sarake3493"/>
    <tableColumn id="3494" xr3:uid="{16DAFBD2-3459-4C0E-89A9-F0DF66A1B82C}" name="Sarake3494"/>
    <tableColumn id="3495" xr3:uid="{AEBAAEC1-036F-465C-8B39-F8BBD3E95748}" name="Sarake3495"/>
    <tableColumn id="3496" xr3:uid="{99CC61FD-34F0-47A4-AE9C-3DA6D189B040}" name="Sarake3496"/>
    <tableColumn id="3497" xr3:uid="{98C23D71-A9C7-4DC7-A037-5563C544FC5B}" name="Sarake3497"/>
    <tableColumn id="3498" xr3:uid="{6DFCB1B9-6EA4-4B27-A284-9758A1F71145}" name="Sarake3498"/>
    <tableColumn id="3499" xr3:uid="{A89E069D-8333-4951-A2E2-005529A36ED3}" name="Sarake3499"/>
    <tableColumn id="3500" xr3:uid="{FE69898B-3517-458B-BFBC-112A1B6912FD}" name="Sarake3500"/>
    <tableColumn id="3501" xr3:uid="{F82D2EF9-8D2A-4137-BA84-6749B682C588}" name="Sarake3501"/>
    <tableColumn id="3502" xr3:uid="{47505E01-62F1-4145-BE01-4439C0A28B6E}" name="Sarake3502"/>
    <tableColumn id="3503" xr3:uid="{DD668805-F0F6-4602-B91F-649B429C67BD}" name="Sarake3503"/>
    <tableColumn id="3504" xr3:uid="{35B74B99-AC23-44C4-9272-ED7ABEDDC131}" name="Sarake3504"/>
    <tableColumn id="3505" xr3:uid="{CDC79C45-B69D-4472-8E4D-DF69B4897407}" name="Sarake3505"/>
    <tableColumn id="3506" xr3:uid="{DBE7CE23-3EC1-4DF2-9DC3-04B66E073579}" name="Sarake3506"/>
    <tableColumn id="3507" xr3:uid="{D7F7A4D5-32FE-44B7-8804-D5CE686F82F7}" name="Sarake3507"/>
    <tableColumn id="3508" xr3:uid="{7DE75B9C-722D-4515-AADD-4DDF5F958F78}" name="Sarake3508"/>
    <tableColumn id="3509" xr3:uid="{828B5A9C-3A9E-412D-8603-DC7A3FA9E5F2}" name="Sarake3509"/>
    <tableColumn id="3510" xr3:uid="{31FDCB93-3BCF-4549-BD6E-1003AE6B2605}" name="Sarake3510"/>
    <tableColumn id="3511" xr3:uid="{82A8A091-DD82-4247-88AB-B30D00716F52}" name="Sarake3511"/>
    <tableColumn id="3512" xr3:uid="{61BEEA7D-30A0-4776-B179-B5C70EBBDAFD}" name="Sarake3512"/>
    <tableColumn id="3513" xr3:uid="{01B4702E-F67B-40E9-A81A-F7567E5D6F44}" name="Sarake3513"/>
    <tableColumn id="3514" xr3:uid="{D86675D3-AA6B-4D87-BC1F-A045EA1050A4}" name="Sarake3514"/>
    <tableColumn id="3515" xr3:uid="{C815D364-6242-4A15-8869-DD969C35EAC0}" name="Sarake3515"/>
    <tableColumn id="3516" xr3:uid="{F09828FE-C6BA-492D-A594-BAA553170166}" name="Sarake3516"/>
    <tableColumn id="3517" xr3:uid="{C540ACA5-57E7-4CAD-B35A-474FDCB223E4}" name="Sarake3517"/>
    <tableColumn id="3518" xr3:uid="{0ADFAB39-9D9D-46EA-8A07-7FEA3B231109}" name="Sarake3518"/>
    <tableColumn id="3519" xr3:uid="{AF59C9F1-9802-42E0-9161-5D28E0EBE2C5}" name="Sarake3519"/>
    <tableColumn id="3520" xr3:uid="{534D97A7-6C58-4E72-A735-BCB4B77A329D}" name="Sarake3520"/>
    <tableColumn id="3521" xr3:uid="{5E45277E-FE56-4725-8A5F-0B61ACA087E1}" name="Sarake3521"/>
    <tableColumn id="3522" xr3:uid="{DE07E9D8-4BBE-4ACD-9560-28288CF8F952}" name="Sarake3522"/>
    <tableColumn id="3523" xr3:uid="{33E972D4-E075-4C72-AF28-046F67F499A3}" name="Sarake3523"/>
    <tableColumn id="3524" xr3:uid="{A7351513-BC6F-45DD-9E5F-E0FD017F3AB5}" name="Sarake3524"/>
    <tableColumn id="3525" xr3:uid="{343372D8-1359-4A05-99EB-9F93EE619227}" name="Sarake3525"/>
    <tableColumn id="3526" xr3:uid="{8F46BF5F-26F2-476C-9334-40F453202550}" name="Sarake3526"/>
    <tableColumn id="3527" xr3:uid="{458BA436-AA4D-49F5-9A36-89F2588C6749}" name="Sarake3527"/>
    <tableColumn id="3528" xr3:uid="{0413B177-A05F-4536-B271-4CBA14306B82}" name="Sarake3528"/>
    <tableColumn id="3529" xr3:uid="{E13B41DD-22C7-491D-8399-2018F97D17FF}" name="Sarake3529"/>
    <tableColumn id="3530" xr3:uid="{0CD20758-82AB-4188-9F72-3637291E8463}" name="Sarake3530"/>
    <tableColumn id="3531" xr3:uid="{0E83999C-30E3-4203-926E-5B738702D21E}" name="Sarake3531"/>
    <tableColumn id="3532" xr3:uid="{89165271-83B8-4D1C-97AA-D7EE0FDB19A5}" name="Sarake3532"/>
    <tableColumn id="3533" xr3:uid="{8A5FDB74-94C9-456A-8CD3-385DD4CA7A0C}" name="Sarake3533"/>
    <tableColumn id="3534" xr3:uid="{42091E0F-8C79-4FBC-9F00-7F73A4E7168C}" name="Sarake3534"/>
    <tableColumn id="3535" xr3:uid="{DAD3194B-32D6-4E6B-9514-BE5FC6289882}" name="Sarake3535"/>
    <tableColumn id="3536" xr3:uid="{76CA9A30-58F5-49B8-A649-DB649D3AF4D7}" name="Sarake3536"/>
    <tableColumn id="3537" xr3:uid="{39F6DD4B-E790-4AA6-AB78-21654B701A68}" name="Sarake3537"/>
    <tableColumn id="3538" xr3:uid="{D9D37497-1C66-4436-B871-5DA96C4AF2C9}" name="Sarake3538"/>
    <tableColumn id="3539" xr3:uid="{5062D03E-4E85-4C12-AA27-4F748A33B0F7}" name="Sarake3539"/>
    <tableColumn id="3540" xr3:uid="{1831E1E0-2F09-422A-9F7A-125691DB83A9}" name="Sarake3540"/>
    <tableColumn id="3541" xr3:uid="{F9293127-1A1C-468D-BDA9-E1A56743FD0D}" name="Sarake3541"/>
    <tableColumn id="3542" xr3:uid="{1A26C20F-2034-4D60-B4A7-FA625D00F239}" name="Sarake3542"/>
    <tableColumn id="3543" xr3:uid="{0E2B4D0B-9853-4EBD-8DEA-295D0F03B635}" name="Sarake3543"/>
    <tableColumn id="3544" xr3:uid="{E5C8D40A-D799-4216-A851-275F20D8AE87}" name="Sarake3544"/>
    <tableColumn id="3545" xr3:uid="{135CC4C0-3E1E-48C8-AA8C-C1571A0E7F8D}" name="Sarake3545"/>
    <tableColumn id="3546" xr3:uid="{5A038264-E990-4590-BE02-9A33392861F1}" name="Sarake3546"/>
    <tableColumn id="3547" xr3:uid="{8B680348-DD29-494A-A718-A91BCCCF4E40}" name="Sarake3547"/>
    <tableColumn id="3548" xr3:uid="{C2DDAC63-D515-4B56-A8F9-AF61396F2BFF}" name="Sarake3548"/>
    <tableColumn id="3549" xr3:uid="{37EA7439-C48F-468C-A78D-F80A7D7884C2}" name="Sarake3549"/>
    <tableColumn id="3550" xr3:uid="{D74F19D8-A21C-44DC-9733-74E4A65A3A05}" name="Sarake3550"/>
    <tableColumn id="3551" xr3:uid="{AE232EDC-E81E-4CFB-8A40-682157E93E3A}" name="Sarake3551"/>
    <tableColumn id="3552" xr3:uid="{7FFDDF42-F698-41F5-B128-7C70C4A166EC}" name="Sarake3552"/>
    <tableColumn id="3553" xr3:uid="{2A911015-10BB-4E03-B65C-32FBCA43CE24}" name="Sarake3553"/>
    <tableColumn id="3554" xr3:uid="{13E13380-48B9-4A22-9671-56C1C0A1B963}" name="Sarake3554"/>
    <tableColumn id="3555" xr3:uid="{CEB76A77-0864-4BE0-82F3-1D3A4F6BC2ED}" name="Sarake3555"/>
    <tableColumn id="3556" xr3:uid="{78B2C873-3C5C-4A83-865A-FA1B27E26B81}" name="Sarake3556"/>
    <tableColumn id="3557" xr3:uid="{6010FC96-CC0C-482F-B22B-5A75ED83686E}" name="Sarake3557"/>
    <tableColumn id="3558" xr3:uid="{76105421-8821-4421-B2DA-DDAAD7E095AB}" name="Sarake3558"/>
    <tableColumn id="3559" xr3:uid="{DB3FFDC3-B6A1-41B0-9F80-991E36875A02}" name="Sarake3559"/>
    <tableColumn id="3560" xr3:uid="{6CA8AF91-51E1-4EA4-B33A-D5E7DD3FEC9F}" name="Sarake3560"/>
    <tableColumn id="3561" xr3:uid="{AA21B60B-07A8-4FF9-9257-CBC663C615CB}" name="Sarake3561"/>
    <tableColumn id="3562" xr3:uid="{B54081A1-63A9-4758-BEE5-AE4DF8DC7075}" name="Sarake3562"/>
    <tableColumn id="3563" xr3:uid="{268CCA5D-FD24-43BA-9586-2769CEA10255}" name="Sarake3563"/>
    <tableColumn id="3564" xr3:uid="{EB04211D-9E3E-4426-88C7-824A5E0870DF}" name="Sarake3564"/>
    <tableColumn id="3565" xr3:uid="{6A7082ED-5C4B-40A6-B7F6-4AFE34B64C10}" name="Sarake3565"/>
    <tableColumn id="3566" xr3:uid="{8975BB20-87ED-4D23-BD1F-2B4AFA836B14}" name="Sarake3566"/>
    <tableColumn id="3567" xr3:uid="{8C10D4B6-582E-432F-8CBD-C2966AC5D165}" name="Sarake3567"/>
    <tableColumn id="3568" xr3:uid="{6A0F2DC1-C12B-418C-AA96-5917BEEAB1D8}" name="Sarake3568"/>
    <tableColumn id="3569" xr3:uid="{27EA2A0B-30C0-4220-BC77-2F2F960C4ED0}" name="Sarake3569"/>
    <tableColumn id="3570" xr3:uid="{B77BFE25-5212-4DCA-A325-9930CE5C9869}" name="Sarake3570"/>
    <tableColumn id="3571" xr3:uid="{98390821-6926-4F6E-8989-5B240BAB4278}" name="Sarake3571"/>
    <tableColumn id="3572" xr3:uid="{5236805E-1C06-4ED3-BACC-E9587BED5100}" name="Sarake3572"/>
    <tableColumn id="3573" xr3:uid="{3258EF95-8984-4598-8D78-90E80D83FCAD}" name="Sarake3573"/>
    <tableColumn id="3574" xr3:uid="{3B5C7279-F505-4438-82B9-F785BBB14739}" name="Sarake3574"/>
    <tableColumn id="3575" xr3:uid="{A509A487-8D11-436F-8493-86A94ADDC8DA}" name="Sarake3575"/>
    <tableColumn id="3576" xr3:uid="{5255F788-8063-414A-813D-E9764652FFFF}" name="Sarake3576"/>
    <tableColumn id="3577" xr3:uid="{F9E72598-AE95-4582-85CD-0D1F72CD2507}" name="Sarake3577"/>
    <tableColumn id="3578" xr3:uid="{B14B7414-571C-46C1-AC1A-93F1BCCD123A}" name="Sarake3578"/>
    <tableColumn id="3579" xr3:uid="{A014BAEF-CC24-427F-87DF-38E8BFB5F8FF}" name="Sarake3579"/>
    <tableColumn id="3580" xr3:uid="{D842CF48-4683-4393-85D0-FEBB04472D71}" name="Sarake3580"/>
    <tableColumn id="3581" xr3:uid="{24930752-BFFF-43EE-A1EB-7CC3D0E4BA0C}" name="Sarake3581"/>
    <tableColumn id="3582" xr3:uid="{228C6979-A455-4D73-A45B-4C8930348935}" name="Sarake3582"/>
    <tableColumn id="3583" xr3:uid="{6A73093D-55C5-4A00-ABA7-3AA26957B7E9}" name="Sarake3583"/>
    <tableColumn id="3584" xr3:uid="{DC5E67DB-2E9E-4921-9396-8DA096F8BD2F}" name="Sarake3584"/>
    <tableColumn id="3585" xr3:uid="{B293044D-0003-4AD4-ACD0-36CE2D1AB576}" name="Sarake3585"/>
    <tableColumn id="3586" xr3:uid="{079BE659-DB48-4AE8-BCE3-6CB47826E80B}" name="Sarake3586"/>
    <tableColumn id="3587" xr3:uid="{A493B444-5873-4A64-9284-09538B75098C}" name="Sarake3587"/>
    <tableColumn id="3588" xr3:uid="{5D70B5D0-8B60-4020-9C0A-909B622A8A59}" name="Sarake3588"/>
    <tableColumn id="3589" xr3:uid="{EE81E417-4AD4-41E2-B07C-010BCE17F816}" name="Sarake3589"/>
    <tableColumn id="3590" xr3:uid="{12BD6606-2877-4752-9945-A7737E769EBA}" name="Sarake3590"/>
    <tableColumn id="3591" xr3:uid="{D75A42C8-7859-4B89-996D-FCBED4D50554}" name="Sarake3591"/>
    <tableColumn id="3592" xr3:uid="{F3F7E05B-2179-459B-8A56-FC0BE4A38DC8}" name="Sarake3592"/>
    <tableColumn id="3593" xr3:uid="{221E4E8E-5E17-4E2C-81F4-2FD7EA93A920}" name="Sarake3593"/>
    <tableColumn id="3594" xr3:uid="{5C3C8F3B-D708-4BB1-8810-EB7279A51DC6}" name="Sarake3594"/>
    <tableColumn id="3595" xr3:uid="{FF8948AD-432F-4A4A-A02F-94C95035204E}" name="Sarake3595"/>
    <tableColumn id="3596" xr3:uid="{8D0B10CB-8D77-4BC4-A2C5-2B111FA8A57F}" name="Sarake3596"/>
    <tableColumn id="3597" xr3:uid="{FC27FBF5-21A4-49E0-9E83-70029FC0D3A8}" name="Sarake3597"/>
    <tableColumn id="3598" xr3:uid="{57AD6C9E-4525-4961-B271-29A53D83C95D}" name="Sarake3598"/>
    <tableColumn id="3599" xr3:uid="{7681F2C1-E6A8-4E68-BD21-A613957B03D1}" name="Sarake3599"/>
    <tableColumn id="3600" xr3:uid="{D46D503D-3D36-42C2-A585-55483E7064F4}" name="Sarake3600"/>
    <tableColumn id="3601" xr3:uid="{746A18B9-4BFB-45AF-92DF-04F249BEB78F}" name="Sarake3601"/>
    <tableColumn id="3602" xr3:uid="{DF7B70E5-89A9-4F36-8904-BBD274693D5B}" name="Sarake3602"/>
    <tableColumn id="3603" xr3:uid="{BF76C4B5-96A0-4013-B8B6-8FBAF5FD8F06}" name="Sarake3603"/>
    <tableColumn id="3604" xr3:uid="{EE6C9936-80A2-4AC3-84B4-7466577A7350}" name="Sarake3604"/>
    <tableColumn id="3605" xr3:uid="{2FCB9BD1-0BD1-4A6D-93F7-E1265944BC63}" name="Sarake3605"/>
    <tableColumn id="3606" xr3:uid="{6A5F2B20-082F-4BF1-A43D-AF2CDC5DC7C5}" name="Sarake3606"/>
    <tableColumn id="3607" xr3:uid="{4315C175-DE66-4101-85EF-9FD89FCC186D}" name="Sarake3607"/>
    <tableColumn id="3608" xr3:uid="{B7E42003-2D4A-4D66-8F0B-5DC00EDCC28F}" name="Sarake3608"/>
    <tableColumn id="3609" xr3:uid="{95E64C4C-7E1F-46AD-8C38-F8C9645ABAF5}" name="Sarake3609"/>
    <tableColumn id="3610" xr3:uid="{AECB9674-EE1C-42E2-9C6C-C4EF520D21D4}" name="Sarake3610"/>
    <tableColumn id="3611" xr3:uid="{80735910-E1EC-41AD-A926-BA72BC27D72A}" name="Sarake3611"/>
    <tableColumn id="3612" xr3:uid="{85B99082-FF92-4739-A97B-9986645E6713}" name="Sarake3612"/>
    <tableColumn id="3613" xr3:uid="{E9A70E87-93F5-4278-84A6-3C141AECD94B}" name="Sarake3613"/>
    <tableColumn id="3614" xr3:uid="{2B07A11A-04FB-4310-8088-3CC9C09BD7F4}" name="Sarake3614"/>
    <tableColumn id="3615" xr3:uid="{81AE5CBB-381A-40FB-9419-980DB58EC965}" name="Sarake3615"/>
    <tableColumn id="3616" xr3:uid="{0A9F3255-A278-42B6-8311-2FF42CA00419}" name="Sarake3616"/>
    <tableColumn id="3617" xr3:uid="{7E3EA5CB-DC2F-4420-AF4A-2B537E7EFE81}" name="Sarake3617"/>
    <tableColumn id="3618" xr3:uid="{8E5256F4-D002-4AEE-965C-0CE7F18A1FB7}" name="Sarake3618"/>
    <tableColumn id="3619" xr3:uid="{9D8B10AD-AD24-415F-8DA5-7ECFD14FE22D}" name="Sarake3619"/>
    <tableColumn id="3620" xr3:uid="{1CCF1482-9F76-4B51-878F-AE393E41FE0C}" name="Sarake3620"/>
    <tableColumn id="3621" xr3:uid="{8899CB6E-D9F4-493A-B1D4-40B8A2EFF369}" name="Sarake3621"/>
    <tableColumn id="3622" xr3:uid="{9CCC3CDB-F277-43B4-8A70-5491D6E67B0B}" name="Sarake3622"/>
    <tableColumn id="3623" xr3:uid="{32BF8F1A-E48D-48E8-9DD0-54286FE3A8FC}" name="Sarake3623"/>
    <tableColumn id="3624" xr3:uid="{7003281B-8FCD-4CFF-9CEA-896CE027EBB9}" name="Sarake3624"/>
    <tableColumn id="3625" xr3:uid="{230622D5-C447-4F6C-8A55-71C493B3F1CD}" name="Sarake3625"/>
    <tableColumn id="3626" xr3:uid="{EA84FB11-F194-4944-B617-A169AEA665E1}" name="Sarake3626"/>
    <tableColumn id="3627" xr3:uid="{F917DBB3-C224-4BEF-BCAE-6899EC72FD33}" name="Sarake3627"/>
    <tableColumn id="3628" xr3:uid="{9A226C07-C889-4975-BF8A-D3EC08FCE4D3}" name="Sarake3628"/>
    <tableColumn id="3629" xr3:uid="{BF141F6A-D17B-4184-9DCE-DE17AAB3D970}" name="Sarake3629"/>
    <tableColumn id="3630" xr3:uid="{8E388970-DE60-416B-88BC-B96FAF66DFF7}" name="Sarake3630"/>
    <tableColumn id="3631" xr3:uid="{F677D721-AC6C-4511-A0E6-1EBA797AAD17}" name="Sarake3631"/>
    <tableColumn id="3632" xr3:uid="{E64A500E-9EC4-4F1E-A81B-9BA919942441}" name="Sarake3632"/>
    <tableColumn id="3633" xr3:uid="{7DB91686-E228-442F-B1E1-77228CB5FD13}" name="Sarake3633"/>
    <tableColumn id="3634" xr3:uid="{6EFD6ED3-3BDC-49DA-A240-2D19D19C9718}" name="Sarake3634"/>
    <tableColumn id="3635" xr3:uid="{BEBA2219-CC50-4579-8154-6B0C09683130}" name="Sarake3635"/>
    <tableColumn id="3636" xr3:uid="{D3C97DFF-B9AB-4340-B154-9C392BE207AD}" name="Sarake3636"/>
    <tableColumn id="3637" xr3:uid="{345A131B-C45C-4218-8D28-E625E7A49A28}" name="Sarake3637"/>
    <tableColumn id="3638" xr3:uid="{29055B44-86A6-417A-9CC8-41F750D092FD}" name="Sarake3638"/>
    <tableColumn id="3639" xr3:uid="{244681E1-1CD5-441B-9DCE-9CBE26842CE1}" name="Sarake3639"/>
    <tableColumn id="3640" xr3:uid="{D6773547-E56B-4202-9F29-19F5212986EA}" name="Sarake3640"/>
    <tableColumn id="3641" xr3:uid="{8F8B8443-DD04-4E15-92B9-E4D3200F058A}" name="Sarake3641"/>
    <tableColumn id="3642" xr3:uid="{BF0814DF-BAD4-4700-9356-CB5EC32C3B31}" name="Sarake3642"/>
    <tableColumn id="3643" xr3:uid="{A30A97D7-78FF-4E92-B55D-3F85D7518F86}" name="Sarake3643"/>
    <tableColumn id="3644" xr3:uid="{D7E9976C-8482-4E8C-9FE4-6328E06808F6}" name="Sarake3644"/>
    <tableColumn id="3645" xr3:uid="{A2F646F3-967B-4F38-8E3C-72C07B3740F9}" name="Sarake3645"/>
    <tableColumn id="3646" xr3:uid="{7E50EB9C-F544-4482-8692-F51DC4FF4B8F}" name="Sarake3646"/>
    <tableColumn id="3647" xr3:uid="{41C0149E-50D8-44D3-A90B-78116F8EC23C}" name="Sarake3647"/>
    <tableColumn id="3648" xr3:uid="{9809E96D-918F-4F45-B65E-257F7A585C29}" name="Sarake3648"/>
    <tableColumn id="3649" xr3:uid="{FEDF3F6A-489D-4B7E-B601-A6FC56DCF874}" name="Sarake3649"/>
    <tableColumn id="3650" xr3:uid="{14159AFE-5BD4-45E0-82B2-2DC047A9738E}" name="Sarake3650"/>
    <tableColumn id="3651" xr3:uid="{F8E8E19A-9FBE-47BC-864E-3263C3862CB3}" name="Sarake3651"/>
    <tableColumn id="3652" xr3:uid="{D9BEBB1A-4EAB-4F3D-AE32-03AAA9A7DF5A}" name="Sarake3652"/>
    <tableColumn id="3653" xr3:uid="{37FA606C-26F1-441E-A0A1-0FC81D7E0039}" name="Sarake3653"/>
    <tableColumn id="3654" xr3:uid="{7B0CB238-DC2A-4C6A-BE20-AF405CE647A8}" name="Sarake3654"/>
    <tableColumn id="3655" xr3:uid="{0E4D33EB-C35B-4A83-8591-AB4D102B862E}" name="Sarake3655"/>
    <tableColumn id="3656" xr3:uid="{B69281CB-C6DD-4EA2-BDC2-06B2CCB1345A}" name="Sarake3656"/>
    <tableColumn id="3657" xr3:uid="{A2CFABD0-2B9A-4F1E-9E48-44AAD8099CD3}" name="Sarake3657"/>
    <tableColumn id="3658" xr3:uid="{D958FD6F-F299-4578-9AAA-39EA17C1D2B3}" name="Sarake3658"/>
    <tableColumn id="3659" xr3:uid="{2F0DD1B3-0F63-46E8-821D-800FE37B71E5}" name="Sarake3659"/>
    <tableColumn id="3660" xr3:uid="{5EEAD456-9D01-4A94-9367-4926EF98DEF9}" name="Sarake3660"/>
    <tableColumn id="3661" xr3:uid="{7F888111-A6CD-462F-92A1-3DBE9C90D91B}" name="Sarake3661"/>
    <tableColumn id="3662" xr3:uid="{931F64E2-4F96-4B05-A5CD-BC27139E570F}" name="Sarake3662"/>
    <tableColumn id="3663" xr3:uid="{68E24630-B407-493C-88E9-AA38024C0670}" name="Sarake3663"/>
    <tableColumn id="3664" xr3:uid="{0523701A-523A-437F-9A1E-300F2C138224}" name="Sarake3664"/>
    <tableColumn id="3665" xr3:uid="{3A03C40A-2BA3-4EE5-9C2E-56A55ACAD98A}" name="Sarake3665"/>
    <tableColumn id="3666" xr3:uid="{7F835136-A729-4CBE-B81C-8E254E9DC06A}" name="Sarake3666"/>
    <tableColumn id="3667" xr3:uid="{B4B17501-D2EB-4F8F-9CEE-4FB168C9895B}" name="Sarake3667"/>
    <tableColumn id="3668" xr3:uid="{00ED43D7-6BE5-41C3-889F-6F896FAED232}" name="Sarake3668"/>
    <tableColumn id="3669" xr3:uid="{372E172C-CA2A-49EA-9E94-882D61061606}" name="Sarake3669"/>
    <tableColumn id="3670" xr3:uid="{109D5A45-FA00-47C0-B4F8-C3F5515AD8F1}" name="Sarake3670"/>
    <tableColumn id="3671" xr3:uid="{9157B79F-F562-447C-B459-4C9D1C3C6DB8}" name="Sarake3671"/>
    <tableColumn id="3672" xr3:uid="{F0FA84A1-A06A-4D84-8C74-8A0C680234B9}" name="Sarake3672"/>
    <tableColumn id="3673" xr3:uid="{5B78E705-96DB-4A8D-9845-F4DF15D882EC}" name="Sarake3673"/>
    <tableColumn id="3674" xr3:uid="{371056FB-7A56-47A0-ABEB-A08539027C55}" name="Sarake3674"/>
    <tableColumn id="3675" xr3:uid="{3C6C3FC6-3B0A-4D03-A2C7-F9B3FD860509}" name="Sarake3675"/>
    <tableColumn id="3676" xr3:uid="{D6804CAE-9C2D-4005-BBC0-D8776606BFB7}" name="Sarake3676"/>
    <tableColumn id="3677" xr3:uid="{8A5A32A3-E7DB-4165-9525-65C0A016169C}" name="Sarake3677"/>
    <tableColumn id="3678" xr3:uid="{FA9281A0-FCF0-441E-9925-912850E55D56}" name="Sarake3678"/>
    <tableColumn id="3679" xr3:uid="{C4149487-5BE7-493A-A673-C36A1228269E}" name="Sarake3679"/>
    <tableColumn id="3680" xr3:uid="{4FB75B60-070E-4D09-8FB0-12655432E471}" name="Sarake3680"/>
    <tableColumn id="3681" xr3:uid="{A634674D-DE55-440D-AC17-6C9241C6F518}" name="Sarake3681"/>
    <tableColumn id="3682" xr3:uid="{0C90F4E2-22AC-4F49-85D8-44B9CB186592}" name="Sarake3682"/>
    <tableColumn id="3683" xr3:uid="{806B97E9-0126-4E64-933A-A66211AADF99}" name="Sarake3683"/>
    <tableColumn id="3684" xr3:uid="{FA2CE35E-EA8A-4789-B782-B9041CA4A617}" name="Sarake3684"/>
    <tableColumn id="3685" xr3:uid="{A3A22976-BCB9-447B-9EAA-4C1466644F21}" name="Sarake3685"/>
    <tableColumn id="3686" xr3:uid="{A9B12A6C-8E70-4B26-B077-174D50B9B7DE}" name="Sarake3686"/>
    <tableColumn id="3687" xr3:uid="{E267E664-F755-432A-9FFE-CF204744F989}" name="Sarake3687"/>
    <tableColumn id="3688" xr3:uid="{F375883A-C763-4ED8-962E-848E65B4F6DE}" name="Sarake3688"/>
    <tableColumn id="3689" xr3:uid="{47D50E32-BDF2-4167-82F1-A6353558068F}" name="Sarake3689"/>
    <tableColumn id="3690" xr3:uid="{48D93C36-987D-4BB3-9025-2D3CDAFC4B39}" name="Sarake3690"/>
    <tableColumn id="3691" xr3:uid="{6309B3A2-EFB9-43BA-AD06-67AAE1D015CC}" name="Sarake3691"/>
    <tableColumn id="3692" xr3:uid="{6F811271-3D24-4F78-9327-4A3F9E78B98A}" name="Sarake3692"/>
    <tableColumn id="3693" xr3:uid="{693D9093-0AC0-4272-B9A1-656331D19092}" name="Sarake3693"/>
    <tableColumn id="3694" xr3:uid="{E3333B76-AC36-418C-84C2-D7C7B68E9407}" name="Sarake3694"/>
    <tableColumn id="3695" xr3:uid="{9F246505-E599-4613-B89D-222B29DC5EAB}" name="Sarake3695"/>
    <tableColumn id="3696" xr3:uid="{28793395-AE63-4F79-89AC-47CF51BB00F3}" name="Sarake3696"/>
    <tableColumn id="3697" xr3:uid="{0F681D8C-3E45-48BD-96A6-A8A39AC08D91}" name="Sarake3697"/>
    <tableColumn id="3698" xr3:uid="{18916DBF-A287-4EEE-99B9-35CBC9A9D056}" name="Sarake3698"/>
    <tableColumn id="3699" xr3:uid="{1A9E4B39-0967-4D4C-B924-6C50ACFA5544}" name="Sarake3699"/>
    <tableColumn id="3700" xr3:uid="{2B6CB020-898F-4802-84B9-2E3A09E49367}" name="Sarake3700"/>
    <tableColumn id="3701" xr3:uid="{D260CC0B-AC00-4A4A-BEDF-5A39F5D1DF5C}" name="Sarake3701"/>
    <tableColumn id="3702" xr3:uid="{04F1208C-C8A6-4D43-96B2-6DDDE23030C2}" name="Sarake3702"/>
    <tableColumn id="3703" xr3:uid="{BA778A66-3634-407B-BF97-7478616A2560}" name="Sarake3703"/>
    <tableColumn id="3704" xr3:uid="{014C8183-FCD0-4B36-A0FB-96A61513FC5D}" name="Sarake3704"/>
    <tableColumn id="3705" xr3:uid="{80D074FA-92C1-42A7-951E-40A83D0D81B3}" name="Sarake3705"/>
    <tableColumn id="3706" xr3:uid="{0EDF92D3-2789-4239-BC88-51D94EEDEF6B}" name="Sarake3706"/>
    <tableColumn id="3707" xr3:uid="{058373D5-8111-4027-A2F8-D5A9B9F51706}" name="Sarake3707"/>
    <tableColumn id="3708" xr3:uid="{8A45321A-BD27-4927-BF62-0F69B8F8B3A8}" name="Sarake3708"/>
    <tableColumn id="3709" xr3:uid="{1846DAAE-40BF-4600-A6F8-A3140ABD1B02}" name="Sarake3709"/>
    <tableColumn id="3710" xr3:uid="{7B8BAF8D-36DE-45DE-8466-4C4994DAA272}" name="Sarake3710"/>
    <tableColumn id="3711" xr3:uid="{81E94CF5-10E4-455D-8640-43551F485E41}" name="Sarake3711"/>
    <tableColumn id="3712" xr3:uid="{47FCCA69-908A-4DBC-8A17-4AB9AC9F050A}" name="Sarake3712"/>
    <tableColumn id="3713" xr3:uid="{FA0BB1A7-EF9D-432D-9AB9-81C6F0537BDA}" name="Sarake3713"/>
    <tableColumn id="3714" xr3:uid="{27D69B99-2DD7-4D5B-ADAB-FF6399F423A7}" name="Sarake3714"/>
    <tableColumn id="3715" xr3:uid="{693F6F06-0925-40B9-A81D-AFE088C7F5A2}" name="Sarake3715"/>
    <tableColumn id="3716" xr3:uid="{63B7D764-F6D1-42E7-8D18-13C891BBEC22}" name="Sarake3716"/>
    <tableColumn id="3717" xr3:uid="{50FFF5A1-9AAD-4650-8804-1CFD4449B3BD}" name="Sarake3717"/>
    <tableColumn id="3718" xr3:uid="{6D918555-CCE0-459D-B51F-C6836A5B19A8}" name="Sarake3718"/>
    <tableColumn id="3719" xr3:uid="{286D95A7-945F-4AC7-9D3F-D6A2279BAF34}" name="Sarake3719"/>
    <tableColumn id="3720" xr3:uid="{D5FA32A3-8711-4351-A111-799E1F6ADB72}" name="Sarake3720"/>
    <tableColumn id="3721" xr3:uid="{3F749357-E330-4BCC-9205-F44B45785FAF}" name="Sarake3721"/>
    <tableColumn id="3722" xr3:uid="{0AABD676-2A8E-4AF7-B993-F90C65FD1A8A}" name="Sarake3722"/>
    <tableColumn id="3723" xr3:uid="{E3A9B3F8-3517-40B0-8C81-D85FF47DC973}" name="Sarake3723"/>
    <tableColumn id="3724" xr3:uid="{FC836CAA-59FA-468F-A52C-65EB4B1FF25E}" name="Sarake3724"/>
    <tableColumn id="3725" xr3:uid="{040E59FB-0515-47AB-BD14-2F69AACC36D8}" name="Sarake3725"/>
    <tableColumn id="3726" xr3:uid="{7FE13D20-169F-4875-928D-B80642DB33AA}" name="Sarake3726"/>
    <tableColumn id="3727" xr3:uid="{1576C14E-8B11-494C-8F7A-D22CB995DDAB}" name="Sarake3727"/>
    <tableColumn id="3728" xr3:uid="{51563188-ACC2-4EA5-A2A6-521BDF93A2B7}" name="Sarake3728"/>
    <tableColumn id="3729" xr3:uid="{240BC7F9-4B1F-4621-B782-4B79EFA2986F}" name="Sarake3729"/>
    <tableColumn id="3730" xr3:uid="{57D9EBA2-6278-4D3F-A8D4-D423CFE7FF0F}" name="Sarake3730"/>
    <tableColumn id="3731" xr3:uid="{CBEDB1BA-1D75-4096-A3CA-8CB1FEDD4A9A}" name="Sarake3731"/>
    <tableColumn id="3732" xr3:uid="{C6ACB135-EF63-4937-9FCE-074E63F1AA55}" name="Sarake3732"/>
    <tableColumn id="3733" xr3:uid="{AA707DB7-9836-4AB0-86E6-BF867D650FDC}" name="Sarake3733"/>
    <tableColumn id="3734" xr3:uid="{3E8D53AF-70C7-4FD3-840B-D4AC1D843A6F}" name="Sarake3734"/>
    <tableColumn id="3735" xr3:uid="{A767B2A5-7053-4598-AF56-7EFF4F8F651C}" name="Sarake3735"/>
    <tableColumn id="3736" xr3:uid="{ED819B40-A90B-403E-8FFB-3460D2152550}" name="Sarake3736"/>
    <tableColumn id="3737" xr3:uid="{A3F5DE3D-72C2-460B-8154-4DD902C03AB7}" name="Sarake3737"/>
    <tableColumn id="3738" xr3:uid="{2DF49EC7-A710-4485-8B08-D79CAC688F82}" name="Sarake3738"/>
    <tableColumn id="3739" xr3:uid="{7E79A051-A2B4-4108-8434-39DC12A10A95}" name="Sarake3739"/>
    <tableColumn id="3740" xr3:uid="{D7A9258D-1707-4C24-8C83-9E3A4A57AF5B}" name="Sarake3740"/>
    <tableColumn id="3741" xr3:uid="{77EE7E4F-6ED7-468E-94C4-238996A275F5}" name="Sarake3741"/>
    <tableColumn id="3742" xr3:uid="{9577EFB5-8FEF-4055-8200-445006601034}" name="Sarake3742"/>
    <tableColumn id="3743" xr3:uid="{08BA73F2-EA24-479B-B71A-610FB83C9C96}" name="Sarake3743"/>
    <tableColumn id="3744" xr3:uid="{13311CBA-517B-4922-A80D-80148AE6DD75}" name="Sarake3744"/>
    <tableColumn id="3745" xr3:uid="{AE7B4F55-E94E-4F95-B030-437C542EE7DC}" name="Sarake3745"/>
    <tableColumn id="3746" xr3:uid="{87151A15-1D1F-4279-ABFC-36370D5FE6F0}" name="Sarake3746"/>
    <tableColumn id="3747" xr3:uid="{CF69793D-D0DD-4B9E-9B4E-200A5B281936}" name="Sarake3747"/>
    <tableColumn id="3748" xr3:uid="{045B4BF2-519B-4FAA-9B2D-C57272D54939}" name="Sarake3748"/>
    <tableColumn id="3749" xr3:uid="{339199ED-C688-487B-8497-63CF55991429}" name="Sarake3749"/>
    <tableColumn id="3750" xr3:uid="{EA927DD8-0C96-400A-B09C-3F5C01D13DB5}" name="Sarake3750"/>
    <tableColumn id="3751" xr3:uid="{626B3521-FF76-4AD6-8CD7-41C2544AF06C}" name="Sarake3751"/>
    <tableColumn id="3752" xr3:uid="{F521F707-2835-4189-A41D-F5FD658CA9EC}" name="Sarake3752"/>
    <tableColumn id="3753" xr3:uid="{8B52FD25-5E75-4518-BAD0-6EBEA9766F75}" name="Sarake3753"/>
    <tableColumn id="3754" xr3:uid="{206FE351-FF03-4A32-B44E-4A21F1A90953}" name="Sarake3754"/>
    <tableColumn id="3755" xr3:uid="{696EB8D2-0F38-4A6D-B314-3D360EA8D0F9}" name="Sarake3755"/>
    <tableColumn id="3756" xr3:uid="{C457AD62-3AFC-4C75-A086-EE76BA35DF98}" name="Sarake3756"/>
    <tableColumn id="3757" xr3:uid="{982D50C3-0C17-4C10-964A-6A7DB25DCDED}" name="Sarake3757"/>
    <tableColumn id="3758" xr3:uid="{B56E7047-4582-468A-A478-EB9D3E779382}" name="Sarake3758"/>
    <tableColumn id="3759" xr3:uid="{EA6BBD32-3CB9-4292-B493-01A93A54884A}" name="Sarake3759"/>
    <tableColumn id="3760" xr3:uid="{4545F090-E1C2-4BD0-8327-B8C3E4E5B820}" name="Sarake3760"/>
    <tableColumn id="3761" xr3:uid="{4E202AF5-D6E2-49F5-814B-C6762D04295C}" name="Sarake3761"/>
    <tableColumn id="3762" xr3:uid="{8228FD3C-AEA8-4E4D-9F03-DB72EB79A16A}" name="Sarake3762"/>
    <tableColumn id="3763" xr3:uid="{A954D984-3402-4454-9707-712E4B734DFA}" name="Sarake3763"/>
    <tableColumn id="3764" xr3:uid="{C9FB2EF3-34AC-4A23-A865-0592C9D15FC6}" name="Sarake3764"/>
    <tableColumn id="3765" xr3:uid="{09D8C8D5-AEBE-4780-AABC-DAA0F670C35D}" name="Sarake3765"/>
    <tableColumn id="3766" xr3:uid="{5A3C3C14-E79A-42C5-A08A-FF418891A3C9}" name="Sarake3766"/>
    <tableColumn id="3767" xr3:uid="{6BEB3EF2-B553-4AB2-8384-E4C494EED8B8}" name="Sarake3767"/>
    <tableColumn id="3768" xr3:uid="{ED29BC57-40D2-4178-A524-9D19D619DA7E}" name="Sarake3768"/>
    <tableColumn id="3769" xr3:uid="{EFE3927B-D83E-4AE8-AD2B-BA05B7620476}" name="Sarake3769"/>
    <tableColumn id="3770" xr3:uid="{C11E76AB-4FE4-4A9A-BBAA-56A36F34FBD8}" name="Sarake3770"/>
    <tableColumn id="3771" xr3:uid="{B11B23B8-3071-4FE5-A8D9-3682B03E98EA}" name="Sarake3771"/>
    <tableColumn id="3772" xr3:uid="{8E814FD4-005F-46E1-B9DC-CBD128B6CFD0}" name="Sarake3772"/>
    <tableColumn id="3773" xr3:uid="{AB02E324-BCB9-401F-9554-C1AA46D5ED1F}" name="Sarake3773"/>
    <tableColumn id="3774" xr3:uid="{BCE0647F-AB02-40E4-9FFC-8E60848AA5E8}" name="Sarake3774"/>
    <tableColumn id="3775" xr3:uid="{248C2A93-8EEA-432F-A29D-2EF613054F46}" name="Sarake3775"/>
    <tableColumn id="3776" xr3:uid="{EEEE3BE2-124B-4EBE-99E9-A3CD3AA78292}" name="Sarake3776"/>
    <tableColumn id="3777" xr3:uid="{07CA07CF-B205-42AF-AB66-3257B862406B}" name="Sarake3777"/>
    <tableColumn id="3778" xr3:uid="{A1AE2E81-70B6-4610-9B07-B1613C7F02F1}" name="Sarake3778"/>
    <tableColumn id="3779" xr3:uid="{97D2EEED-7EF3-4245-BE9E-2C0578C86247}" name="Sarake3779"/>
    <tableColumn id="3780" xr3:uid="{75C6B3B1-D92B-478A-BF1A-3E30EEC33992}" name="Sarake3780"/>
    <tableColumn id="3781" xr3:uid="{B73B3BD4-CE0A-482A-B55F-8E6628AF5D30}" name="Sarake3781"/>
    <tableColumn id="3782" xr3:uid="{3969BCA8-FDF3-45C5-93AB-DE3A601EA7BB}" name="Sarake3782"/>
    <tableColumn id="3783" xr3:uid="{93CBE00C-F120-47D1-BF31-AA24642AE493}" name="Sarake3783"/>
    <tableColumn id="3784" xr3:uid="{6DE502F0-7FA1-481B-82CD-5AE04DD3A784}" name="Sarake3784"/>
    <tableColumn id="3785" xr3:uid="{BF03E16D-7F27-4E9F-AD3D-518FB11CA1BE}" name="Sarake3785"/>
    <tableColumn id="3786" xr3:uid="{2FF34A40-CDAE-4F7C-9636-62EA0D7965FB}" name="Sarake3786"/>
    <tableColumn id="3787" xr3:uid="{8F43326E-D87A-4975-A099-9CE98B2EFD3A}" name="Sarake3787"/>
    <tableColumn id="3788" xr3:uid="{51CD9A6E-CA94-4B0C-809F-1B3F3DCBF28C}" name="Sarake3788"/>
    <tableColumn id="3789" xr3:uid="{20279DA2-61FF-49DC-B629-23FD323A941D}" name="Sarake3789"/>
    <tableColumn id="3790" xr3:uid="{48A43483-B174-4D94-BAF6-D990C1CA43FC}" name="Sarake3790"/>
    <tableColumn id="3791" xr3:uid="{9BA573A4-0660-4B74-B79A-F0E7BA9C54AE}" name="Sarake3791"/>
    <tableColumn id="3792" xr3:uid="{C0A486D9-CEDF-4CC3-838B-A96947481FBE}" name="Sarake3792"/>
    <tableColumn id="3793" xr3:uid="{7199F48A-FD0D-47A6-A157-66644780B687}" name="Sarake3793"/>
    <tableColumn id="3794" xr3:uid="{A3FE8299-A726-4E04-BE28-3434B2353CC7}" name="Sarake3794"/>
    <tableColumn id="3795" xr3:uid="{FE9D72F4-A94C-43D3-8DB1-61E38D24EC37}" name="Sarake3795"/>
    <tableColumn id="3796" xr3:uid="{98CDDE23-9136-4DDF-A0A2-6962F995411C}" name="Sarake3796"/>
    <tableColumn id="3797" xr3:uid="{6E78A704-DA33-4109-9EDD-716F280F313C}" name="Sarake3797"/>
    <tableColumn id="3798" xr3:uid="{E3C7E0DF-5167-49D2-AF8D-DF6A45570AFC}" name="Sarake3798"/>
    <tableColumn id="3799" xr3:uid="{2A85C1D2-0FB7-456E-9E00-81D89BEBBA41}" name="Sarake3799"/>
    <tableColumn id="3800" xr3:uid="{1E812606-F8E7-4F82-B127-CA228A77A3F4}" name="Sarake3800"/>
    <tableColumn id="3801" xr3:uid="{D2F92413-4AEA-4F87-99A8-2DB8FD4ED663}" name="Sarake3801"/>
    <tableColumn id="3802" xr3:uid="{1ED8E2A7-FE6E-4129-85A4-A651CDAD836D}" name="Sarake3802"/>
    <tableColumn id="3803" xr3:uid="{42EDA830-CB07-4734-AF68-0ECEA1B5651A}" name="Sarake3803"/>
    <tableColumn id="3804" xr3:uid="{C2B74E49-B4DD-4C76-8A6D-0145E44D435E}" name="Sarake3804"/>
    <tableColumn id="3805" xr3:uid="{2A001665-5C01-41BC-B2E6-78D535CD6235}" name="Sarake3805"/>
    <tableColumn id="3806" xr3:uid="{9435CBFF-7B23-4A6A-9DA7-CC06A14B5959}" name="Sarake3806"/>
    <tableColumn id="3807" xr3:uid="{9A75F830-AC7D-4DE2-AC4B-BCA00B9B74E2}" name="Sarake3807"/>
    <tableColumn id="3808" xr3:uid="{ABB9154F-8E32-4BBF-8E89-93E283011D6D}" name="Sarake3808"/>
    <tableColumn id="3809" xr3:uid="{DCA84899-9339-4CC3-9CFF-5F20C47E9D8C}" name="Sarake3809"/>
    <tableColumn id="3810" xr3:uid="{E1CA5C74-E360-4AE7-8836-F534D3A13426}" name="Sarake3810"/>
    <tableColumn id="3811" xr3:uid="{2EE9AB28-9D3E-474D-9749-27C2838AAB2B}" name="Sarake3811"/>
    <tableColumn id="3812" xr3:uid="{C84019DB-6C6D-4942-99F3-887D185718C4}" name="Sarake3812"/>
    <tableColumn id="3813" xr3:uid="{46597963-68EA-438D-8940-E8B265B4215E}" name="Sarake3813"/>
    <tableColumn id="3814" xr3:uid="{78D90DA4-8E98-4CCF-BA3F-6E1F177FF01C}" name="Sarake3814"/>
    <tableColumn id="3815" xr3:uid="{9D34C5B9-5AC3-4D70-A4FB-ED77FD6B4F1C}" name="Sarake3815"/>
    <tableColumn id="3816" xr3:uid="{96ABA923-B05D-4E56-80AB-355F8D97E0BB}" name="Sarake3816"/>
    <tableColumn id="3817" xr3:uid="{4CE49247-5C9E-456D-8155-8CDE75E2C05D}" name="Sarake3817"/>
    <tableColumn id="3818" xr3:uid="{216B1E13-0362-4676-BFAB-CE3AEA9A1DEA}" name="Sarake3818"/>
    <tableColumn id="3819" xr3:uid="{03B11DEA-E0C9-4494-BDFA-1D71F5A97307}" name="Sarake3819"/>
    <tableColumn id="3820" xr3:uid="{4FB1FE7F-A8A5-419E-A5E8-A04FD535601E}" name="Sarake3820"/>
    <tableColumn id="3821" xr3:uid="{988171C6-36B0-498E-A3CC-58E8E0380DC6}" name="Sarake3821"/>
    <tableColumn id="3822" xr3:uid="{10B3442B-931B-432E-8452-09A784735394}" name="Sarake3822"/>
    <tableColumn id="3823" xr3:uid="{BD9751DC-6267-4717-894D-FCF2834DF1E2}" name="Sarake3823"/>
    <tableColumn id="3824" xr3:uid="{4F0DF7F2-AE36-468E-8E53-71924B434860}" name="Sarake3824"/>
    <tableColumn id="3825" xr3:uid="{C9840337-F724-4E72-B433-F1EAF957B0A3}" name="Sarake3825"/>
    <tableColumn id="3826" xr3:uid="{BC226654-A131-47F1-BA50-0C03E1E3DF97}" name="Sarake3826"/>
    <tableColumn id="3827" xr3:uid="{80D5D5A0-0CC9-4BEE-B345-70A7F4B3D441}" name="Sarake3827"/>
    <tableColumn id="3828" xr3:uid="{422FCA1B-A313-4432-8E04-4C9D84AA0650}" name="Sarake3828"/>
    <tableColumn id="3829" xr3:uid="{42FBA33F-06AA-4CA9-8EB9-0793B684CB36}" name="Sarake3829"/>
    <tableColumn id="3830" xr3:uid="{111E4B3B-1326-45AC-9FAB-C4BF0B6EDA72}" name="Sarake3830"/>
    <tableColumn id="3831" xr3:uid="{62AB1DDD-52EA-4FDA-B2AD-FCBCBEB10D2E}" name="Sarake3831"/>
    <tableColumn id="3832" xr3:uid="{42EBCFD4-E40C-43F8-B1F1-D32D61473A6C}" name="Sarake3832"/>
    <tableColumn id="3833" xr3:uid="{1764799B-26DF-4AB6-8E87-89654A5F74FE}" name="Sarake3833"/>
    <tableColumn id="3834" xr3:uid="{DCC47486-88A2-4E9A-8B6C-E880C8CF7006}" name="Sarake3834"/>
    <tableColumn id="3835" xr3:uid="{78579347-F521-42E3-9ECD-7917319F4941}" name="Sarake3835"/>
    <tableColumn id="3836" xr3:uid="{EF5A1083-CFFD-4DB9-8A0D-F3906EFCEAA8}" name="Sarake3836"/>
    <tableColumn id="3837" xr3:uid="{5DBEFA23-5664-4170-881F-6DBD9C73E258}" name="Sarake3837"/>
    <tableColumn id="3838" xr3:uid="{FDD3F2F3-1889-4FF7-937A-74C696865953}" name="Sarake3838"/>
    <tableColumn id="3839" xr3:uid="{BCBD9FD8-27FA-4C00-9813-7758B79E6CA1}" name="Sarake3839"/>
    <tableColumn id="3840" xr3:uid="{C2A394FA-4816-4C1F-A818-4304FE044BC1}" name="Sarake3840"/>
    <tableColumn id="3841" xr3:uid="{C712E3F8-FAD8-4190-A727-FCF10A963FE1}" name="Sarake3841"/>
    <tableColumn id="3842" xr3:uid="{62D051C8-7679-4758-96D0-828002E075FF}" name="Sarake3842"/>
    <tableColumn id="3843" xr3:uid="{715D0F21-F2AD-4CF3-AFFE-D7DEF86619D8}" name="Sarake3843"/>
    <tableColumn id="3844" xr3:uid="{7E8D3759-E483-42CD-A3B9-2853CFE96201}" name="Sarake3844"/>
    <tableColumn id="3845" xr3:uid="{02A97849-D91B-4605-92E0-A2A952805FF7}" name="Sarake3845"/>
    <tableColumn id="3846" xr3:uid="{9603B996-DC6F-4577-BC70-6CBE73AD8CBC}" name="Sarake3846"/>
    <tableColumn id="3847" xr3:uid="{A72EF9BE-A639-4094-8B9F-B95C6EE3BFF7}" name="Sarake3847"/>
    <tableColumn id="3848" xr3:uid="{3815E09C-193A-42B7-B64E-A89F69587D3E}" name="Sarake3848"/>
    <tableColumn id="3849" xr3:uid="{63949F9B-E38F-43CE-8DCE-FEF4BF157B4E}" name="Sarake3849"/>
    <tableColumn id="3850" xr3:uid="{2B472175-2041-4194-A040-00919387D21B}" name="Sarake3850"/>
    <tableColumn id="3851" xr3:uid="{34B31EFC-C969-43B4-9880-97915CDDADB8}" name="Sarake3851"/>
    <tableColumn id="3852" xr3:uid="{76A8C7E4-1431-4DC2-A146-26B4D6092D0E}" name="Sarake3852"/>
    <tableColumn id="3853" xr3:uid="{353DF6AC-C15C-4B72-94BF-A3D37A0DBEC1}" name="Sarake3853"/>
    <tableColumn id="3854" xr3:uid="{F36B8748-3C0F-47BA-9862-D717D6E30643}" name="Sarake3854"/>
    <tableColumn id="3855" xr3:uid="{DA8831F4-A4C9-4695-8D3A-1228CA0426F7}" name="Sarake3855"/>
    <tableColumn id="3856" xr3:uid="{D8D99A03-7AEA-4676-9D26-35749BC57EF0}" name="Sarake3856"/>
    <tableColumn id="3857" xr3:uid="{6368E789-EA94-471E-B8C1-99283466C993}" name="Sarake3857"/>
    <tableColumn id="3858" xr3:uid="{953AEF11-E5A9-438F-98DF-339DA2625041}" name="Sarake3858"/>
    <tableColumn id="3859" xr3:uid="{18360687-E9B4-48FD-81A6-29E2C7C05201}" name="Sarake3859"/>
    <tableColumn id="3860" xr3:uid="{3AF2F5BC-FBAD-45D5-B947-C0B1B8FEB5E5}" name="Sarake3860"/>
    <tableColumn id="3861" xr3:uid="{63396420-3978-40D9-B676-25F42300AF31}" name="Sarake3861"/>
    <tableColumn id="3862" xr3:uid="{DEDF6753-E976-4E7D-B86C-EF299AF75220}" name="Sarake3862"/>
    <tableColumn id="3863" xr3:uid="{0855BD24-14ED-46BA-9F91-0DF9C702BC18}" name="Sarake3863"/>
    <tableColumn id="3864" xr3:uid="{CFF8B5B6-322E-4579-9004-13C1C5B0961F}" name="Sarake3864"/>
    <tableColumn id="3865" xr3:uid="{664EEB0F-CA30-4C24-9DEA-7AECA9F60DA2}" name="Sarake3865"/>
    <tableColumn id="3866" xr3:uid="{C3CB3A3C-DA45-4640-A945-B8FB8DF7B33E}" name="Sarake3866"/>
    <tableColumn id="3867" xr3:uid="{F0AD09DA-E848-455E-8BDB-29A1D9969009}" name="Sarake3867"/>
    <tableColumn id="3868" xr3:uid="{94C47094-CB83-4980-9ABE-855D7DF16951}" name="Sarake3868"/>
    <tableColumn id="3869" xr3:uid="{799C7F86-54D7-40E2-9729-A9A91990772B}" name="Sarake3869"/>
    <tableColumn id="3870" xr3:uid="{F612DB46-1124-4321-9C2C-19E511EE3D28}" name="Sarake3870"/>
    <tableColumn id="3871" xr3:uid="{FBDD605A-B693-4C34-837B-90E39C176202}" name="Sarake3871"/>
    <tableColumn id="3872" xr3:uid="{FBA66800-01A2-4C63-9D27-FAD0215E61C5}" name="Sarake3872"/>
    <tableColumn id="3873" xr3:uid="{35A2B89F-2272-4895-9887-090D1C10359B}" name="Sarake3873"/>
    <tableColumn id="3874" xr3:uid="{13D58EAB-A237-46A5-9C9E-AE2ECF22451F}" name="Sarake3874"/>
    <tableColumn id="3875" xr3:uid="{DA14CC09-1E9E-4109-85B2-0257925921B5}" name="Sarake3875"/>
    <tableColumn id="3876" xr3:uid="{A31407E8-BDCA-4FEA-8BFE-16E795BF16DB}" name="Sarake3876"/>
    <tableColumn id="3877" xr3:uid="{24C8CACC-6E2E-4CED-8018-9CA231B9A3F0}" name="Sarake3877"/>
    <tableColumn id="3878" xr3:uid="{E5FAC7B3-8A28-4A29-B393-4939675255B7}" name="Sarake3878"/>
    <tableColumn id="3879" xr3:uid="{F94EF74C-D2E2-463A-AF2B-235DB5646277}" name="Sarake3879"/>
    <tableColumn id="3880" xr3:uid="{1091E5AC-DD46-4B9A-8537-FD62D00FA1D8}" name="Sarake3880"/>
    <tableColumn id="3881" xr3:uid="{A3F7D65D-05A7-4515-94B7-CD8E6CEF6B0D}" name="Sarake3881"/>
    <tableColumn id="3882" xr3:uid="{C18D60B2-B6C5-475A-AC71-145BEB04552A}" name="Sarake3882"/>
    <tableColumn id="3883" xr3:uid="{E54A58FE-F078-42BF-83D3-9405E060301C}" name="Sarake3883"/>
    <tableColumn id="3884" xr3:uid="{44478CDE-DF7A-4CE1-827E-07DBAD2D4E2A}" name="Sarake3884"/>
    <tableColumn id="3885" xr3:uid="{08D926F5-3DB3-4F69-8BDC-436457C0A694}" name="Sarake3885"/>
    <tableColumn id="3886" xr3:uid="{407B298F-E10B-4463-82EC-6F1E752E16D8}" name="Sarake3886"/>
    <tableColumn id="3887" xr3:uid="{41FCE244-47BC-46F7-8CE7-B28C076EEC37}" name="Sarake3887"/>
    <tableColumn id="3888" xr3:uid="{F9ECD4C6-524F-4787-8C91-BE5EA3D13510}" name="Sarake3888"/>
    <tableColumn id="3889" xr3:uid="{6618E770-B914-4BE5-B239-C3B0BAD2C0D2}" name="Sarake3889"/>
    <tableColumn id="3890" xr3:uid="{B4B42ECD-405C-454E-863E-B283620FAFF2}" name="Sarake3890"/>
    <tableColumn id="3891" xr3:uid="{331520CC-DE67-4470-A0A7-9AB60977F014}" name="Sarake3891"/>
    <tableColumn id="3892" xr3:uid="{6A56C3B3-8149-46E9-814C-54DD2CAF57D6}" name="Sarake3892"/>
    <tableColumn id="3893" xr3:uid="{EBB9989D-D6B9-479B-8BD4-3F1F866334E7}" name="Sarake3893"/>
    <tableColumn id="3894" xr3:uid="{1FE6FBE1-8BBE-4D0E-9579-2BF97900390D}" name="Sarake3894"/>
    <tableColumn id="3895" xr3:uid="{8F4BAB49-EF57-4FBD-BCBA-9E232D16BE3D}" name="Sarake3895"/>
    <tableColumn id="3896" xr3:uid="{3785D205-013D-4CB3-8400-463CEEEEACBC}" name="Sarake3896"/>
    <tableColumn id="3897" xr3:uid="{B7A742C5-5EB1-44E0-8214-7564F2EB605B}" name="Sarake3897"/>
    <tableColumn id="3898" xr3:uid="{25040153-1A8E-4997-BB88-EFF3A14D667D}" name="Sarake3898"/>
    <tableColumn id="3899" xr3:uid="{95CE26BE-8498-4F08-8E11-A60936120D82}" name="Sarake3899"/>
    <tableColumn id="3900" xr3:uid="{2164E1BD-44B2-41F8-8ED9-F64AECA5F6EB}" name="Sarake3900"/>
    <tableColumn id="3901" xr3:uid="{DC8AA9D3-7127-4108-895A-7EFEB2762E4E}" name="Sarake3901"/>
    <tableColumn id="3902" xr3:uid="{7C86A083-91AE-4F00-9CB3-D4DFBE680E55}" name="Sarake3902"/>
    <tableColumn id="3903" xr3:uid="{3CDE1DC4-A1EC-439B-87E4-93383F6E8958}" name="Sarake3903"/>
    <tableColumn id="3904" xr3:uid="{260734E8-5169-43D4-AB49-98679375D101}" name="Sarake3904"/>
    <tableColumn id="3905" xr3:uid="{0328FE61-3740-40C7-B10F-DA653A561ECF}" name="Sarake3905"/>
    <tableColumn id="3906" xr3:uid="{F74C2980-2534-47A1-B15D-7C8331173EF8}" name="Sarake3906"/>
    <tableColumn id="3907" xr3:uid="{C75B8B2F-C364-4584-A4C2-7E8192D5894A}" name="Sarake3907"/>
    <tableColumn id="3908" xr3:uid="{F0F6EC7C-5887-457E-AA76-A85F841E6BB3}" name="Sarake3908"/>
    <tableColumn id="3909" xr3:uid="{C0BE9BC3-E998-4EFD-911C-6850C61D77F0}" name="Sarake3909"/>
    <tableColumn id="3910" xr3:uid="{D4C161C6-CE02-4B7B-9575-AF21AE92C7ED}" name="Sarake3910"/>
    <tableColumn id="3911" xr3:uid="{4E9B0F2F-4EEE-4856-8E2C-E0A0DA5D297C}" name="Sarake3911"/>
    <tableColumn id="3912" xr3:uid="{79C73FCC-3547-4B53-9DDE-86BC71094DD8}" name="Sarake3912"/>
    <tableColumn id="3913" xr3:uid="{FA5B5808-7E5C-45A9-B150-116A5156D651}" name="Sarake3913"/>
    <tableColumn id="3914" xr3:uid="{DBD718B6-E7BC-4637-9635-B978622BE931}" name="Sarake3914"/>
    <tableColumn id="3915" xr3:uid="{C54232B5-80AF-4002-A15F-D6338D74AE9E}" name="Sarake3915"/>
    <tableColumn id="3916" xr3:uid="{5FC31F24-076A-471B-83A9-3171D3F6221A}" name="Sarake3916"/>
    <tableColumn id="3917" xr3:uid="{A7DCC4AE-48C7-4707-862B-0816409DB084}" name="Sarake3917"/>
    <tableColumn id="3918" xr3:uid="{8120F7C6-6CF3-4F5E-B655-C3675728B139}" name="Sarake3918"/>
    <tableColumn id="3919" xr3:uid="{32C1701E-092D-4352-B0A4-8008E148E493}" name="Sarake3919"/>
    <tableColumn id="3920" xr3:uid="{29ACB4E9-DE8E-4A2C-91F8-5BD1D98F5E5A}" name="Sarake3920"/>
    <tableColumn id="3921" xr3:uid="{DD3CB501-86F1-4761-9E96-C4CB52AD4AEF}" name="Sarake3921"/>
    <tableColumn id="3922" xr3:uid="{915C2E25-99C6-4839-BE8E-C5031944B354}" name="Sarake3922"/>
    <tableColumn id="3923" xr3:uid="{42B1C9A7-73E0-41DB-B170-EA7F03710311}" name="Sarake3923"/>
    <tableColumn id="3924" xr3:uid="{829E72BD-F61B-4693-A478-CCED9F545BA1}" name="Sarake3924"/>
    <tableColumn id="3925" xr3:uid="{D7945339-8494-44D4-9822-B790CAA9CD81}" name="Sarake3925"/>
    <tableColumn id="3926" xr3:uid="{14EB23E4-3E8A-47A5-9D15-C0DF3B4F473F}" name="Sarake3926"/>
    <tableColumn id="3927" xr3:uid="{3B979157-466A-4666-ADC4-5D53D8943367}" name="Sarake3927"/>
    <tableColumn id="3928" xr3:uid="{E69C1468-45A1-449F-8D8E-506C708E9904}" name="Sarake3928"/>
    <tableColumn id="3929" xr3:uid="{5830C26C-DFFC-49BF-9356-CAF69D6351DB}" name="Sarake3929"/>
    <tableColumn id="3930" xr3:uid="{53AFEE13-3B30-4CF6-8225-51F1062E287C}" name="Sarake3930"/>
    <tableColumn id="3931" xr3:uid="{F94536CB-B301-4AF7-BFA7-FF19D4CB3F7B}" name="Sarake3931"/>
    <tableColumn id="3932" xr3:uid="{495C6643-CC5A-40A0-8887-E7E4EBFEB8EE}" name="Sarake3932"/>
    <tableColumn id="3933" xr3:uid="{8A200BCF-3C02-4DB2-A877-BCD088C35B84}" name="Sarake3933"/>
    <tableColumn id="3934" xr3:uid="{98DF2CB5-945A-418C-AF75-32C174B57843}" name="Sarake3934"/>
    <tableColumn id="3935" xr3:uid="{C1EF0588-7CD8-4E34-B314-52175C79860A}" name="Sarake3935"/>
    <tableColumn id="3936" xr3:uid="{78659C8A-45A8-4C7A-AEAD-D5A3A46614F5}" name="Sarake3936"/>
    <tableColumn id="3937" xr3:uid="{B9E54A9F-0F09-41D2-BA9E-79DBDC6D370C}" name="Sarake3937"/>
    <tableColumn id="3938" xr3:uid="{3FD43831-AE39-4C14-8C3C-B2E0E5074412}" name="Sarake3938"/>
    <tableColumn id="3939" xr3:uid="{D0A5EE52-18FB-439C-8144-51DF83A9118B}" name="Sarake3939"/>
    <tableColumn id="3940" xr3:uid="{978493E8-0CD0-452A-B7C3-355C53C492BC}" name="Sarake3940"/>
    <tableColumn id="3941" xr3:uid="{FF98F785-1E38-478F-A1D6-57B76A310FC4}" name="Sarake3941"/>
    <tableColumn id="3942" xr3:uid="{3F4742F9-828B-42B9-9FBB-C8360C25D4A3}" name="Sarake3942"/>
    <tableColumn id="3943" xr3:uid="{E7B4DA18-DB0B-45CE-991B-EC23182B534D}" name="Sarake3943"/>
    <tableColumn id="3944" xr3:uid="{9A1215EE-EBD9-4D92-923E-14197E522611}" name="Sarake3944"/>
    <tableColumn id="3945" xr3:uid="{2D29ED01-CF27-40D6-A8B4-EA0485A1A7E6}" name="Sarake3945"/>
    <tableColumn id="3946" xr3:uid="{C3EF50F2-F2D4-4BF6-B60A-9A62D98909B0}" name="Sarake3946"/>
    <tableColumn id="3947" xr3:uid="{7DD534A9-7722-48B8-932F-B71A84253897}" name="Sarake3947"/>
    <tableColumn id="3948" xr3:uid="{556B36D7-1B68-4881-91FD-CEB842422BA8}" name="Sarake3948"/>
    <tableColumn id="3949" xr3:uid="{99FA3E0C-C489-445E-8A61-A08AA1C6A333}" name="Sarake3949"/>
    <tableColumn id="3950" xr3:uid="{E7B609CA-B6D6-43A1-A744-58A33F36A693}" name="Sarake3950"/>
    <tableColumn id="3951" xr3:uid="{23845E77-EEF6-4F69-973F-A88F07744C2A}" name="Sarake3951"/>
    <tableColumn id="3952" xr3:uid="{EAC338E0-C080-479B-8370-3A6E36272EF2}" name="Sarake3952"/>
    <tableColumn id="3953" xr3:uid="{98CFEC47-9084-4185-A9C1-6FC4EB3A06D3}" name="Sarake3953"/>
    <tableColumn id="3954" xr3:uid="{916284B1-A384-40AB-95E3-965B331ECF0F}" name="Sarake3954"/>
    <tableColumn id="3955" xr3:uid="{F23759C3-5545-4EEE-B15C-44F86FF5536F}" name="Sarake3955"/>
    <tableColumn id="3956" xr3:uid="{4E93DFF7-3686-44F7-A8EA-36EE33F1E8DF}" name="Sarake3956"/>
    <tableColumn id="3957" xr3:uid="{9F7BA0E6-6915-423D-93E1-6D709E72A825}" name="Sarake3957"/>
    <tableColumn id="3958" xr3:uid="{EF726632-19B5-4998-AE5D-69A0B3F93518}" name="Sarake3958"/>
    <tableColumn id="3959" xr3:uid="{05B85049-AA8B-4E1E-A375-AA1894319862}" name="Sarake3959"/>
    <tableColumn id="3960" xr3:uid="{200064A6-3976-44D4-BA46-2BF4ACEBC7C8}" name="Sarake3960"/>
    <tableColumn id="3961" xr3:uid="{69318E53-E29E-4089-ACF9-12E57FF7DB12}" name="Sarake3961"/>
    <tableColumn id="3962" xr3:uid="{C5350897-966A-49FA-A51A-1B3C01DE7AA8}" name="Sarake3962"/>
    <tableColumn id="3963" xr3:uid="{9B3C7DEA-6DA5-432F-BA17-87B1A7E96EDF}" name="Sarake3963"/>
    <tableColumn id="3964" xr3:uid="{E1F9D798-89BD-40A0-919D-28660AE11692}" name="Sarake3964"/>
    <tableColumn id="3965" xr3:uid="{54DD4BBE-7CEC-49CA-8DB5-E045D8680F25}" name="Sarake3965"/>
    <tableColumn id="3966" xr3:uid="{9931CC59-6795-415D-9EAB-8FC1D84863F6}" name="Sarake3966"/>
    <tableColumn id="3967" xr3:uid="{2BB36CC6-D294-447B-9502-6B32F11B853C}" name="Sarake3967"/>
    <tableColumn id="3968" xr3:uid="{288C3293-167D-445A-98D8-02DE781428ED}" name="Sarake3968"/>
    <tableColumn id="3969" xr3:uid="{85845BE5-CB76-4891-BA70-49C5C02A14CE}" name="Sarake3969"/>
    <tableColumn id="3970" xr3:uid="{9748F5B6-4AD2-4854-AE8E-2CC76180506F}" name="Sarake3970"/>
    <tableColumn id="3971" xr3:uid="{44C113DC-968D-4A13-BD59-76A7F37BFDF8}" name="Sarake3971"/>
    <tableColumn id="3972" xr3:uid="{4F514B3D-F87D-4911-B179-EC896A19D92E}" name="Sarake3972"/>
    <tableColumn id="3973" xr3:uid="{8153C02C-E717-4066-9D90-404080958F5B}" name="Sarake3973"/>
    <tableColumn id="3974" xr3:uid="{ABD04CDD-7E14-46FD-BF18-26BA0B39B9C5}" name="Sarake3974"/>
    <tableColumn id="3975" xr3:uid="{F682C9F1-6AC0-4BFC-8806-81E01AC0A20F}" name="Sarake3975"/>
    <tableColumn id="3976" xr3:uid="{2F0028D0-85E8-4F38-B917-6FBDFC593B4B}" name="Sarake3976"/>
    <tableColumn id="3977" xr3:uid="{6DC5A88B-359F-467C-8B98-5F986B56164F}" name="Sarake3977"/>
    <tableColumn id="3978" xr3:uid="{77BEB2F4-FAFC-4C7C-BDF7-D43FECB84CC7}" name="Sarake3978"/>
    <tableColumn id="3979" xr3:uid="{D5F87F18-1595-4573-B358-84EE79D58DB2}" name="Sarake3979"/>
    <tableColumn id="3980" xr3:uid="{D832E8C2-AB86-4E4F-A8F2-3BEDDD9F5392}" name="Sarake3980"/>
    <tableColumn id="3981" xr3:uid="{04887523-0972-46C4-B87C-002E9ED136FB}" name="Sarake3981"/>
    <tableColumn id="3982" xr3:uid="{E24821FA-7189-44B8-AE4A-F1E42A256DA7}" name="Sarake3982"/>
    <tableColumn id="3983" xr3:uid="{38F132A1-72AC-441A-A8FA-1831AF1405F7}" name="Sarake3983"/>
    <tableColumn id="3984" xr3:uid="{ED370AF7-9388-4FF1-BE7C-E9FD8C3888BD}" name="Sarake3984"/>
    <tableColumn id="3985" xr3:uid="{883CB435-2008-4503-B024-E90DF87114E6}" name="Sarake3985"/>
    <tableColumn id="3986" xr3:uid="{A4CADD13-818B-440C-9B18-57143B719888}" name="Sarake3986"/>
    <tableColumn id="3987" xr3:uid="{788D2CD6-0D33-48B5-9BCA-BD9AB793538A}" name="Sarake3987"/>
    <tableColumn id="3988" xr3:uid="{0C100BD2-9945-4301-B777-5264EFA86724}" name="Sarake3988"/>
    <tableColumn id="3989" xr3:uid="{149EEED2-211E-454C-9ED2-CA496BB9CE28}" name="Sarake3989"/>
    <tableColumn id="3990" xr3:uid="{2046D494-B0AC-4FA8-8957-1B2A937A8343}" name="Sarake3990"/>
    <tableColumn id="3991" xr3:uid="{AF158DB0-8C26-4854-93EE-9D6E326A7608}" name="Sarake3991"/>
    <tableColumn id="3992" xr3:uid="{B8EB73C2-47E1-4076-BB31-2AFA2044D5E9}" name="Sarake3992"/>
    <tableColumn id="3993" xr3:uid="{016F7735-1CE4-4965-90E0-E5C9D61944B8}" name="Sarake3993"/>
    <tableColumn id="3994" xr3:uid="{F1203B15-A11C-41F2-9B41-EB12644F9B3D}" name="Sarake3994"/>
    <tableColumn id="3995" xr3:uid="{658AFC26-355B-4FD7-AADC-E9722076312D}" name="Sarake3995"/>
    <tableColumn id="3996" xr3:uid="{6FD36418-4084-45B2-8D26-3A2D8FC6F1E0}" name="Sarake3996"/>
    <tableColumn id="3997" xr3:uid="{40E82D0B-300D-4D7E-8EF1-70D3966AD53C}" name="Sarake3997"/>
    <tableColumn id="3998" xr3:uid="{F37DA36E-5099-4399-B8F9-71139325249D}" name="Sarake3998"/>
    <tableColumn id="3999" xr3:uid="{9D7BC35F-634B-4354-98F5-AF34A67616AF}" name="Sarake3999"/>
    <tableColumn id="4000" xr3:uid="{4DFE96C5-E109-4094-ADE4-7519A7FEF607}" name="Sarake4000"/>
    <tableColumn id="4001" xr3:uid="{85754E1D-0B3B-4034-BEC4-6596154C591D}" name="Sarake4001"/>
    <tableColumn id="4002" xr3:uid="{54192BC4-726E-44A3-8F74-E02C9F222A34}" name="Sarake4002"/>
    <tableColumn id="4003" xr3:uid="{AD422376-1773-4A8F-840A-77D2A0B950BF}" name="Sarake4003"/>
    <tableColumn id="4004" xr3:uid="{C69A1168-6CA0-43F2-A92C-3A99E0799D84}" name="Sarake4004"/>
    <tableColumn id="4005" xr3:uid="{5C25BA36-09F0-43B1-89A0-1823577A3DBC}" name="Sarake4005"/>
    <tableColumn id="4006" xr3:uid="{59A9FD62-DD53-42C0-917D-71625802BDD1}" name="Sarake4006"/>
    <tableColumn id="4007" xr3:uid="{2ADF6DFF-3E46-454D-AD32-713FDCFCE2CD}" name="Sarake4007"/>
    <tableColumn id="4008" xr3:uid="{F96CAE20-5A34-4A34-8C99-B4359A6A1360}" name="Sarake4008"/>
    <tableColumn id="4009" xr3:uid="{69DF2CC3-F7EC-4CAC-9CD3-C799359E3CC0}" name="Sarake4009"/>
    <tableColumn id="4010" xr3:uid="{776678DD-0B22-416E-A2BE-EC1BC4ACD9BB}" name="Sarake4010"/>
    <tableColumn id="4011" xr3:uid="{1ACED1CE-3AB0-443E-9C02-EC456EFA8939}" name="Sarake4011"/>
    <tableColumn id="4012" xr3:uid="{920AC548-4ACB-4FBD-804A-A390EA0C3E98}" name="Sarake4012"/>
    <tableColumn id="4013" xr3:uid="{B5906EEE-1BAF-47D6-9B1F-53B7D64BD7CC}" name="Sarake4013"/>
    <tableColumn id="4014" xr3:uid="{9B86165F-DDF7-41E5-A770-2EDE49990153}" name="Sarake4014"/>
    <tableColumn id="4015" xr3:uid="{6FED4186-EC37-4CA8-AE97-5FB61F4845E0}" name="Sarake4015"/>
    <tableColumn id="4016" xr3:uid="{AEE42D76-1B66-4A75-AEF1-B277BCB8578D}" name="Sarake4016"/>
    <tableColumn id="4017" xr3:uid="{03503333-01CC-4F6A-9F3D-40B3A2FBA367}" name="Sarake4017"/>
    <tableColumn id="4018" xr3:uid="{D6018E17-3E83-420C-A2B6-04173E14817D}" name="Sarake4018"/>
    <tableColumn id="4019" xr3:uid="{07ECF56C-1722-4379-A736-4C5074F63EA5}" name="Sarake4019"/>
    <tableColumn id="4020" xr3:uid="{06C17753-F733-46CC-B4A5-5D7DA2A7EE52}" name="Sarake4020"/>
    <tableColumn id="4021" xr3:uid="{4FE4C72F-8B1E-411F-9BD4-C2735652B274}" name="Sarake4021"/>
    <tableColumn id="4022" xr3:uid="{DD320230-3295-4AF6-80F3-99F02F69BDCF}" name="Sarake4022"/>
    <tableColumn id="4023" xr3:uid="{D9DD159A-1E08-4D01-AF90-3098E5FD56A6}" name="Sarake4023"/>
    <tableColumn id="4024" xr3:uid="{5926B0B6-10EA-4AC0-9030-37E8543918C8}" name="Sarake4024"/>
    <tableColumn id="4025" xr3:uid="{11526FF3-29B1-4E3A-8188-77EC1847821E}" name="Sarake4025"/>
    <tableColumn id="4026" xr3:uid="{214031A4-4D11-4C5D-A6DF-672BAD5EBF60}" name="Sarake4026"/>
    <tableColumn id="4027" xr3:uid="{EBA8256A-2121-468A-94FB-371DABFBDCE5}" name="Sarake4027"/>
    <tableColumn id="4028" xr3:uid="{FAB4715F-7CE9-4005-9FA7-8A6168A182D7}" name="Sarake4028"/>
    <tableColumn id="4029" xr3:uid="{5F3475A0-472B-49E9-AAD6-4AE2E2D5B9EF}" name="Sarake4029"/>
    <tableColumn id="4030" xr3:uid="{4226638C-5701-4D96-B2AB-19512C9621D6}" name="Sarake4030"/>
    <tableColumn id="4031" xr3:uid="{ED739B65-4256-4B0C-8EA9-3D3BF5C67A9D}" name="Sarake4031"/>
    <tableColumn id="4032" xr3:uid="{91B1EB26-D77A-435F-B3B9-558E4F296A13}" name="Sarake4032"/>
    <tableColumn id="4033" xr3:uid="{29707FEB-2AD4-4842-8D5F-14DEA3BFC742}" name="Sarake4033"/>
    <tableColumn id="4034" xr3:uid="{4F4FC626-2EA2-43AA-B946-E79A861B0C32}" name="Sarake4034"/>
    <tableColumn id="4035" xr3:uid="{AA23D4FA-B5BC-4CF6-99EF-CA3F651C8AB5}" name="Sarake4035"/>
    <tableColumn id="4036" xr3:uid="{2F1B150B-FF43-4E59-A56B-7E8666E4824E}" name="Sarake4036"/>
    <tableColumn id="4037" xr3:uid="{47F7805C-FFA1-49DB-8895-5614105B8FE0}" name="Sarake4037"/>
    <tableColumn id="4038" xr3:uid="{E539B815-9747-4EC3-9B73-982E72A7066D}" name="Sarake4038"/>
    <tableColumn id="4039" xr3:uid="{F30E71C2-56FF-4F77-B99D-80B0869721F9}" name="Sarake4039"/>
    <tableColumn id="4040" xr3:uid="{4E8AB9C2-F7E1-4D00-96FA-5AD5570D1420}" name="Sarake4040"/>
    <tableColumn id="4041" xr3:uid="{EBE5F04E-04CC-414A-8404-F504FC8FB657}" name="Sarake4041"/>
    <tableColumn id="4042" xr3:uid="{4D99FEC0-7A25-44FD-8930-7EE2708AC950}" name="Sarake4042"/>
    <tableColumn id="4043" xr3:uid="{A19396D8-8CAF-495A-819B-22C5FB0D2A3F}" name="Sarake4043"/>
    <tableColumn id="4044" xr3:uid="{ABEE8C63-F3AC-4D26-851D-C935E2EBA647}" name="Sarake4044"/>
    <tableColumn id="4045" xr3:uid="{B514237B-113F-4379-96AB-81A43994C697}" name="Sarake4045"/>
    <tableColumn id="4046" xr3:uid="{4841E1A2-C7CA-4254-B300-926256513AC9}" name="Sarake4046"/>
    <tableColumn id="4047" xr3:uid="{8E49C6F4-469C-4B98-9AAB-59AB0C5C0AE7}" name="Sarake4047"/>
    <tableColumn id="4048" xr3:uid="{34DBCF3B-19E7-4736-B990-B86A3E5C90D2}" name="Sarake4048"/>
    <tableColumn id="4049" xr3:uid="{5D09312F-1DA4-4807-8E02-F47A7D87F336}" name="Sarake4049"/>
    <tableColumn id="4050" xr3:uid="{B44A36C1-D6DA-4FC1-8921-D11D07C75A76}" name="Sarake4050"/>
    <tableColumn id="4051" xr3:uid="{56EF60A7-887F-4FD0-9F14-A0E165441526}" name="Sarake4051"/>
    <tableColumn id="4052" xr3:uid="{F411EC3C-A5BE-408E-90CC-2FE92F853912}" name="Sarake4052"/>
    <tableColumn id="4053" xr3:uid="{CFE52188-3A21-46C6-BE07-BF7CED1238BD}" name="Sarake4053"/>
    <tableColumn id="4054" xr3:uid="{2981D05F-FDE6-41E3-A208-8CA318D02E0F}" name="Sarake4054"/>
    <tableColumn id="4055" xr3:uid="{EDD823CF-C3DD-408B-90FF-D6BDD26B1CAD}" name="Sarake4055"/>
    <tableColumn id="4056" xr3:uid="{261EE1B7-263C-4081-8C2C-A40FC8A5C231}" name="Sarake4056"/>
    <tableColumn id="4057" xr3:uid="{AEEF3666-7F61-4675-9011-15B546AC31F5}" name="Sarake4057"/>
    <tableColumn id="4058" xr3:uid="{A5C22C53-FB5D-4CD1-B38B-8E499F92AA15}" name="Sarake4058"/>
    <tableColumn id="4059" xr3:uid="{E4E183B7-5265-41AB-BC66-CB0656DECB5E}" name="Sarake4059"/>
    <tableColumn id="4060" xr3:uid="{8362729C-A602-4B55-9476-530E70FDDD06}" name="Sarake4060"/>
    <tableColumn id="4061" xr3:uid="{95728324-0BDC-4921-A57F-226781388680}" name="Sarake4061"/>
    <tableColumn id="4062" xr3:uid="{1A829A0E-69B3-45D3-A399-A1C7D652BAE9}" name="Sarake4062"/>
    <tableColumn id="4063" xr3:uid="{99E79EF9-7F49-4B3F-9033-FBFE0A461D34}" name="Sarake4063"/>
    <tableColumn id="4064" xr3:uid="{252CB666-7C56-41D7-AEE5-ECE50FB8AA49}" name="Sarake4064"/>
    <tableColumn id="4065" xr3:uid="{38B3BBFA-A1AD-4261-94F5-B3CBD25460A5}" name="Sarake4065"/>
    <tableColumn id="4066" xr3:uid="{E2F8C693-F53A-495B-BE80-2BE2FA173073}" name="Sarake4066"/>
    <tableColumn id="4067" xr3:uid="{422F0A28-8643-4DB6-8005-FC452FC79F57}" name="Sarake4067"/>
    <tableColumn id="4068" xr3:uid="{BDB944FD-C363-4AAA-8F75-2C9C549CF0E6}" name="Sarake4068"/>
    <tableColumn id="4069" xr3:uid="{9C57E32D-B735-4FF6-92AA-85960744BA64}" name="Sarake4069"/>
    <tableColumn id="4070" xr3:uid="{A3F10676-BF8F-4458-B611-12B2557DB648}" name="Sarake4070"/>
    <tableColumn id="4071" xr3:uid="{B27D8E64-13D5-4361-9D41-91416517C9F5}" name="Sarake4071"/>
    <tableColumn id="4072" xr3:uid="{E274CC09-FBF5-4873-B495-37398AB022D0}" name="Sarake4072"/>
    <tableColumn id="4073" xr3:uid="{BA2082D7-6A10-4DBF-8E1D-2F3E6D6F5E95}" name="Sarake4073"/>
    <tableColumn id="4074" xr3:uid="{2033FF4B-72F1-4070-B5CA-3B738038E2CD}" name="Sarake4074"/>
    <tableColumn id="4075" xr3:uid="{C8572C72-FE96-4360-B8B9-A4F8E5AEE007}" name="Sarake4075"/>
    <tableColumn id="4076" xr3:uid="{4273D5FB-9175-4E62-9A12-FC5CDBCD93FA}" name="Sarake4076"/>
    <tableColumn id="4077" xr3:uid="{3E22E0A3-4BA1-430B-8486-1CEFCD8A262E}" name="Sarake4077"/>
    <tableColumn id="4078" xr3:uid="{9E4A5E50-28ED-4197-9C1A-21DC1FAF7D9A}" name="Sarake4078"/>
    <tableColumn id="4079" xr3:uid="{D67D8674-10A7-4FF5-B311-884359216E6D}" name="Sarake4079"/>
    <tableColumn id="4080" xr3:uid="{7A2CE79A-0039-4B7A-8AE4-1315F72F2697}" name="Sarake4080"/>
    <tableColumn id="4081" xr3:uid="{8831C80A-A490-4F0D-AFF3-E4C5EE7C145E}" name="Sarake4081"/>
    <tableColumn id="4082" xr3:uid="{8D709756-1226-4DE7-8B04-6C3FAD62B7FE}" name="Sarake4082"/>
    <tableColumn id="4083" xr3:uid="{20A9D5FE-DED1-424F-8D99-A9348C8AA397}" name="Sarake4083"/>
    <tableColumn id="4084" xr3:uid="{39A17FA6-A1F9-4088-AE7C-FB82AB8EE77F}" name="Sarake4084"/>
    <tableColumn id="4085" xr3:uid="{121E8EBC-685D-4C05-9C9B-45FC446E320E}" name="Sarake4085"/>
    <tableColumn id="4086" xr3:uid="{DFA5CBAD-3D0C-4415-A844-2982AC993069}" name="Sarake4086"/>
    <tableColumn id="4087" xr3:uid="{063E6F38-B0E9-4A84-A884-93845CDAE179}" name="Sarake4087"/>
    <tableColumn id="4088" xr3:uid="{F3ED4FB2-065F-44C5-913A-61396E3EC488}" name="Sarake4088"/>
    <tableColumn id="4089" xr3:uid="{A6FF1DB5-8F22-4B77-A78A-AB22465A43CD}" name="Sarake4089"/>
    <tableColumn id="4090" xr3:uid="{22C634EA-AB21-420A-A05F-76C9B07F5EE3}" name="Sarake4090"/>
    <tableColumn id="4091" xr3:uid="{BC0533D7-A6D9-43CC-B979-09D1A30362F2}" name="Sarake4091"/>
    <tableColumn id="4092" xr3:uid="{E274B1F6-C530-4392-8095-6CA9ABCE78B4}" name="Sarake4092"/>
    <tableColumn id="4093" xr3:uid="{9B9F614C-CC21-49E6-AD15-878CDD10D170}" name="Sarake4093"/>
    <tableColumn id="4094" xr3:uid="{06CFB9A4-47BF-4892-A801-BDCFFCE9C404}" name="Sarake4094"/>
    <tableColumn id="4095" xr3:uid="{0E731D92-8FA1-44E2-A12F-B6E8BE0A3BD5}" name="Sarake4095"/>
    <tableColumn id="4096" xr3:uid="{D587D82A-FF59-4CB0-AB48-6E95E43B43E7}" name="Sarake4096"/>
    <tableColumn id="4097" xr3:uid="{E3303D8B-CB8F-40DD-9A37-3A658575460F}" name="Sarake4097"/>
    <tableColumn id="4098" xr3:uid="{B6B22E9A-1861-4676-9ADD-DB3A1C5724EF}" name="Sarake4098"/>
    <tableColumn id="4099" xr3:uid="{69EDE9B0-E309-4594-9BF0-B4C9BC519F0F}" name="Sarake4099"/>
    <tableColumn id="4100" xr3:uid="{E82D8E4D-0268-4FED-A429-D4713C3B5E73}" name="Sarake4100"/>
    <tableColumn id="4101" xr3:uid="{473A266C-A401-4ADF-8500-12CA7464A21B}" name="Sarake4101"/>
    <tableColumn id="4102" xr3:uid="{2F6FDA32-7A2C-4AFB-A1C4-38FB9055AEEA}" name="Sarake4102"/>
    <tableColumn id="4103" xr3:uid="{2BCCF1A7-DA66-4DB1-B34F-DA94A14EC211}" name="Sarake4103"/>
    <tableColumn id="4104" xr3:uid="{6F719C15-1506-4F14-AE5B-3647F7903C63}" name="Sarake4104"/>
    <tableColumn id="4105" xr3:uid="{817ED86F-9577-4D1A-A42E-CDB0EF876353}" name="Sarake4105"/>
    <tableColumn id="4106" xr3:uid="{5F93CEFC-677F-42B5-BFAC-7B1692231F53}" name="Sarake4106"/>
    <tableColumn id="4107" xr3:uid="{BB0413BE-69FC-4D33-856F-D2B0C469EF5A}" name="Sarake4107"/>
    <tableColumn id="4108" xr3:uid="{0D7901A7-872C-4F6E-97DC-30BD655D6A8C}" name="Sarake4108"/>
    <tableColumn id="4109" xr3:uid="{43B6ED0B-48B8-428F-8481-8A51CE58C545}" name="Sarake4109"/>
    <tableColumn id="4110" xr3:uid="{2849487B-BD07-477A-BA66-DCA534C57082}" name="Sarake4110"/>
    <tableColumn id="4111" xr3:uid="{C4287D9E-633D-4820-895F-4AB41CAEDE54}" name="Sarake4111"/>
    <tableColumn id="4112" xr3:uid="{C1AFA312-142D-451B-A9FE-8B91758872EE}" name="Sarake4112"/>
    <tableColumn id="4113" xr3:uid="{439899B1-3835-442C-A944-DB93E852A778}" name="Sarake4113"/>
    <tableColumn id="4114" xr3:uid="{18D5C57C-B18E-4985-9145-07E5822110AB}" name="Sarake4114"/>
    <tableColumn id="4115" xr3:uid="{2706744F-065A-432B-B4A8-56AD085E1B80}" name="Sarake4115"/>
    <tableColumn id="4116" xr3:uid="{02C97BB5-E40B-4B4E-A262-0D4A62E8B647}" name="Sarake4116"/>
    <tableColumn id="4117" xr3:uid="{ECF7DDEB-32A0-45C0-ACF3-356C7F72C4C4}" name="Sarake4117"/>
    <tableColumn id="4118" xr3:uid="{7C7CEE7C-BFE8-4829-BD69-FA3D237B719A}" name="Sarake4118"/>
    <tableColumn id="4119" xr3:uid="{13CE72E3-A5F0-4CB4-9C90-BBDCD232F5A1}" name="Sarake4119"/>
    <tableColumn id="4120" xr3:uid="{E2362C7C-76C4-44EB-8FB9-B7E4062E44A9}" name="Sarake4120"/>
    <tableColumn id="4121" xr3:uid="{E5831BE0-42B3-4153-8345-6673C67405AD}" name="Sarake4121"/>
    <tableColumn id="4122" xr3:uid="{502CF6A2-C541-4CF3-A5C2-008386B2D7EC}" name="Sarake4122"/>
    <tableColumn id="4123" xr3:uid="{D4843C15-79B9-4929-B87E-ECCACD18FB77}" name="Sarake4123"/>
    <tableColumn id="4124" xr3:uid="{0F9EBA90-373E-4908-9C2F-0B92FD5EB36B}" name="Sarake4124"/>
    <tableColumn id="4125" xr3:uid="{0DE7EA02-FDDB-42B6-BDE5-065C6D35A05B}" name="Sarake4125"/>
    <tableColumn id="4126" xr3:uid="{991E4D0A-3654-439D-B62E-B355AEDB5999}" name="Sarake4126"/>
    <tableColumn id="4127" xr3:uid="{8D6EB955-076D-4166-B641-FD393FF44428}" name="Sarake4127"/>
    <tableColumn id="4128" xr3:uid="{AA898C72-E431-4E9A-8524-CCDF5019ACDC}" name="Sarake4128"/>
    <tableColumn id="4129" xr3:uid="{8D8AE882-9DC3-420C-B480-22DA8D448083}" name="Sarake4129"/>
    <tableColumn id="4130" xr3:uid="{4F4175A4-1A48-4CA8-8D8F-8C706F148847}" name="Sarake4130"/>
    <tableColumn id="4131" xr3:uid="{BC351C8E-1ACE-4817-89B0-E3A58FDE12B9}" name="Sarake4131"/>
    <tableColumn id="4132" xr3:uid="{472F786C-7BA4-49E3-9420-C5E21EAB54F8}" name="Sarake4132"/>
    <tableColumn id="4133" xr3:uid="{70FDB171-36D2-40DC-A375-BBBB5649B373}" name="Sarake4133"/>
    <tableColumn id="4134" xr3:uid="{F90D7EB4-8E67-4E9D-A716-10B6A2F1011D}" name="Sarake4134"/>
    <tableColumn id="4135" xr3:uid="{A6EE7DD2-6D7E-42EC-AF78-832D4802076A}" name="Sarake4135"/>
    <tableColumn id="4136" xr3:uid="{9EEE7A6E-2928-4906-BCD3-13447DD8E613}" name="Sarake4136"/>
    <tableColumn id="4137" xr3:uid="{57B61565-6FFF-4B8C-940F-615AFD0542B2}" name="Sarake4137"/>
    <tableColumn id="4138" xr3:uid="{ECBA7A73-4053-4F4F-9DD2-2C78C134D97A}" name="Sarake4138"/>
    <tableColumn id="4139" xr3:uid="{210BA729-F69C-4472-B000-6C324C40AB80}" name="Sarake4139"/>
    <tableColumn id="4140" xr3:uid="{8C93D49C-72A7-4092-8568-0147F3DB8CCA}" name="Sarake4140"/>
    <tableColumn id="4141" xr3:uid="{9A113F93-EA05-49E6-9EFA-4012F1610BA9}" name="Sarake4141"/>
    <tableColumn id="4142" xr3:uid="{FE70041E-179C-49CF-A4D9-98ED179A0674}" name="Sarake4142"/>
    <tableColumn id="4143" xr3:uid="{8D2C20EB-7F48-411C-BCE7-CC33D911EBAE}" name="Sarake4143"/>
    <tableColumn id="4144" xr3:uid="{7E44CF01-98D3-48E6-B0D7-08C54CAF5BB3}" name="Sarake4144"/>
    <tableColumn id="4145" xr3:uid="{ADA561E1-F929-4F14-9F37-692B40A3AD54}" name="Sarake4145"/>
    <tableColumn id="4146" xr3:uid="{935405B9-2541-491A-BE4D-4B9D976F3AEE}" name="Sarake4146"/>
    <tableColumn id="4147" xr3:uid="{6DA41B2F-F1AE-44B8-8F20-AD737C005DAC}" name="Sarake4147"/>
    <tableColumn id="4148" xr3:uid="{BD93EB26-93E9-40CD-B110-DFBEB0992697}" name="Sarake4148"/>
    <tableColumn id="4149" xr3:uid="{5166360B-4A77-4968-BB46-B6F6B6BEFAB1}" name="Sarake4149"/>
    <tableColumn id="4150" xr3:uid="{10DB26EB-4CBB-41BC-8322-472D5427BAA8}" name="Sarake4150"/>
    <tableColumn id="4151" xr3:uid="{0F33C33C-157A-46A0-8A6C-19A8BDEDCFF2}" name="Sarake4151"/>
    <tableColumn id="4152" xr3:uid="{1B4AE52D-B040-455A-A456-2D40EA548056}" name="Sarake4152"/>
    <tableColumn id="4153" xr3:uid="{147A9697-52DA-4147-BD85-1AC43B7FB6AB}" name="Sarake4153"/>
    <tableColumn id="4154" xr3:uid="{B78E9B43-CC5D-4E3A-ACF9-2362E6C6E7C5}" name="Sarake4154"/>
    <tableColumn id="4155" xr3:uid="{EAC2F07A-6517-412B-AF21-DDF5E19AFF83}" name="Sarake4155"/>
    <tableColumn id="4156" xr3:uid="{5EE0653B-0C08-47AD-9235-7C643DAA0762}" name="Sarake4156"/>
    <tableColumn id="4157" xr3:uid="{8BE5F277-B622-4BE5-BD10-2334F6F2EF62}" name="Sarake4157"/>
    <tableColumn id="4158" xr3:uid="{72F6F79F-27C0-44C3-8239-BF4E44C60E57}" name="Sarake4158"/>
    <tableColumn id="4159" xr3:uid="{10A810F6-4193-4AC5-B395-0364A614BE5D}" name="Sarake4159"/>
    <tableColumn id="4160" xr3:uid="{0185942E-41D4-45ED-AD82-F61FA04154A4}" name="Sarake4160"/>
    <tableColumn id="4161" xr3:uid="{6FA9DF9A-6609-446B-869F-2CD2E2B89C44}" name="Sarake4161"/>
    <tableColumn id="4162" xr3:uid="{C3C219DD-39CD-47D1-98C5-D801A9F299C5}" name="Sarake4162"/>
    <tableColumn id="4163" xr3:uid="{9B9CCCB3-48F1-45B1-8F74-3A0D6ED244D6}" name="Sarake4163"/>
    <tableColumn id="4164" xr3:uid="{696214AC-5AB0-4E66-80FC-D4928A1D7638}" name="Sarake4164"/>
    <tableColumn id="4165" xr3:uid="{398DA6B8-03E2-4D27-8BB1-9B2D61E7E61F}" name="Sarake4165"/>
    <tableColumn id="4166" xr3:uid="{5375A946-D16D-4CA3-AFBE-0A27E2372601}" name="Sarake4166"/>
    <tableColumn id="4167" xr3:uid="{80A9B96F-0A96-404E-9C2E-2C684D9266BD}" name="Sarake4167"/>
    <tableColumn id="4168" xr3:uid="{B50238B5-4613-4C6D-92FA-9EBF8A62F9C0}" name="Sarake4168"/>
    <tableColumn id="4169" xr3:uid="{1A9E05E0-B347-4AD5-85F6-587DC7F3EB2F}" name="Sarake4169"/>
    <tableColumn id="4170" xr3:uid="{EED246CE-97CA-4F93-A648-B3631C24463C}" name="Sarake4170"/>
    <tableColumn id="4171" xr3:uid="{F00B3422-7423-4CFA-A283-24AA08944FF7}" name="Sarake4171"/>
    <tableColumn id="4172" xr3:uid="{9052C935-0E17-4B97-884D-CBDBFD18911D}" name="Sarake4172"/>
    <tableColumn id="4173" xr3:uid="{9A048715-724F-4FE2-9BAC-22CE27DB35BC}" name="Sarake4173"/>
    <tableColumn id="4174" xr3:uid="{F4F9D098-4637-42B0-98F8-060FD49B79F0}" name="Sarake4174"/>
    <tableColumn id="4175" xr3:uid="{798376EC-7A15-408E-9547-8000E7C9E4F1}" name="Sarake4175"/>
    <tableColumn id="4176" xr3:uid="{D23F30E8-AA9C-47F2-B07C-73D816BEAA83}" name="Sarake4176"/>
    <tableColumn id="4177" xr3:uid="{AFA93605-6D1C-47AB-8E19-1C4329096FE0}" name="Sarake4177"/>
    <tableColumn id="4178" xr3:uid="{F1DB9DFF-53B0-41E0-8815-5B3CA35A3726}" name="Sarake4178"/>
    <tableColumn id="4179" xr3:uid="{197C49AF-7A46-4CE2-BD42-C1F862A79AB8}" name="Sarake4179"/>
    <tableColumn id="4180" xr3:uid="{1CD365A4-4B80-450C-AD9C-61197A80C4EA}" name="Sarake4180"/>
    <tableColumn id="4181" xr3:uid="{F0D596B1-4260-4922-8625-E79584F71E56}" name="Sarake4181"/>
    <tableColumn id="4182" xr3:uid="{04708904-AA18-40B1-AC5E-EE5D0F400E62}" name="Sarake4182"/>
    <tableColumn id="4183" xr3:uid="{5AC19BD9-FEDA-493A-B8C3-541D09DB77CE}" name="Sarake4183"/>
    <tableColumn id="4184" xr3:uid="{148E3404-1094-4164-9D11-F286BEFC1198}" name="Sarake4184"/>
    <tableColumn id="4185" xr3:uid="{55923BC2-05D8-4950-8549-15DCB7840C44}" name="Sarake4185"/>
    <tableColumn id="4186" xr3:uid="{F6A8A6CE-BD86-4E23-9F4F-4318A524DD8A}" name="Sarake4186"/>
    <tableColumn id="4187" xr3:uid="{64CB9EF8-4668-4DA8-A532-1020F197014C}" name="Sarake4187"/>
    <tableColumn id="4188" xr3:uid="{491FCDFE-D726-4AF5-B25A-24645BE15E4F}" name="Sarake4188"/>
    <tableColumn id="4189" xr3:uid="{8F245BB4-2B7B-41E0-8891-79EA73FEF1B4}" name="Sarake4189"/>
    <tableColumn id="4190" xr3:uid="{3B929DB0-9AF9-4B39-855D-A095E2143243}" name="Sarake4190"/>
    <tableColumn id="4191" xr3:uid="{66041D8F-93FA-4B78-9072-4BA74E682367}" name="Sarake4191"/>
    <tableColumn id="4192" xr3:uid="{915C75CA-D4AF-4EEA-BF6A-7BA888FB3530}" name="Sarake4192"/>
    <tableColumn id="4193" xr3:uid="{8B1EF639-8C69-48F8-ACF7-74FB4838D7DC}" name="Sarake4193"/>
    <tableColumn id="4194" xr3:uid="{F5AD236B-BFCB-44EA-B1FF-A2AAC9E174AF}" name="Sarake4194"/>
    <tableColumn id="4195" xr3:uid="{C2BB2018-2EAB-4066-824C-8A090A85F3C3}" name="Sarake4195"/>
    <tableColumn id="4196" xr3:uid="{B9D90653-7F1D-4138-AE11-3B0190130802}" name="Sarake4196"/>
    <tableColumn id="4197" xr3:uid="{A8153AC0-C7FC-4F0D-A666-C34C6F97642F}" name="Sarake4197"/>
    <tableColumn id="4198" xr3:uid="{0CF328D0-E89C-4B2B-8411-455BD1A87D71}" name="Sarake4198"/>
    <tableColumn id="4199" xr3:uid="{2D9F38BF-D906-4CCB-9CB8-4910D17FCE06}" name="Sarake4199"/>
    <tableColumn id="4200" xr3:uid="{42FFBB01-D8DB-4ABC-9321-7E7CFBCE0E45}" name="Sarake4200"/>
    <tableColumn id="4201" xr3:uid="{37E4A526-0022-4869-9B9D-7633AB23CFF6}" name="Sarake4201"/>
    <tableColumn id="4202" xr3:uid="{668B9AAB-ACE5-42DA-83B3-B6554D81D0AD}" name="Sarake4202"/>
    <tableColumn id="4203" xr3:uid="{343C840B-856E-4F61-8894-1BB2D02B4895}" name="Sarake4203"/>
    <tableColumn id="4204" xr3:uid="{A1E13D61-303B-44F1-A8C7-D70DF06B3ECB}" name="Sarake4204"/>
    <tableColumn id="4205" xr3:uid="{36E845A7-E268-4759-934E-31A2269D6746}" name="Sarake4205"/>
    <tableColumn id="4206" xr3:uid="{14EC6910-003A-4ACE-A83C-F4F57BB26FDC}" name="Sarake4206"/>
    <tableColumn id="4207" xr3:uid="{31808900-3B96-4986-B863-844F5C2A00D3}" name="Sarake4207"/>
    <tableColumn id="4208" xr3:uid="{E22978B5-10BE-4025-9DCF-429359FD6525}" name="Sarake4208"/>
    <tableColumn id="4209" xr3:uid="{7A1463BA-EFDC-44EC-AEEF-C6AA81CC94C2}" name="Sarake4209"/>
    <tableColumn id="4210" xr3:uid="{7AB62E47-4FAC-4B2D-AD58-BF7BAEC3E6CF}" name="Sarake4210"/>
    <tableColumn id="4211" xr3:uid="{0E7B59B7-6D7D-4D89-8AA9-02FD2513679F}" name="Sarake4211"/>
    <tableColumn id="4212" xr3:uid="{5206A5E1-4911-4E0E-A80E-D7BA7182335C}" name="Sarake4212"/>
    <tableColumn id="4213" xr3:uid="{9FD9D024-5995-4A60-AE09-C607C8FAEDC6}" name="Sarake4213"/>
    <tableColumn id="4214" xr3:uid="{7CBEAE17-A234-42FF-81D5-8BE16E23D071}" name="Sarake4214"/>
    <tableColumn id="4215" xr3:uid="{B7E5434B-1A43-4E15-9C7E-08C18944A9A4}" name="Sarake4215"/>
    <tableColumn id="4216" xr3:uid="{81C83ECE-10F9-4A8B-87A4-0AB71C56E687}" name="Sarake4216"/>
    <tableColumn id="4217" xr3:uid="{32EA8C5A-7A66-48B7-BEDF-A0C0F682A455}" name="Sarake4217"/>
    <tableColumn id="4218" xr3:uid="{7C71D07E-7410-4BD1-9326-92528FAC9FCE}" name="Sarake4218"/>
    <tableColumn id="4219" xr3:uid="{DEA44A06-4A94-44B5-B521-FFF2D194E513}" name="Sarake4219"/>
    <tableColumn id="4220" xr3:uid="{C9C8E7E1-6C3E-40B3-849D-31413142EEEC}" name="Sarake4220"/>
    <tableColumn id="4221" xr3:uid="{CED5F67F-876E-4484-B7C6-A2065873337E}" name="Sarake4221"/>
    <tableColumn id="4222" xr3:uid="{9CA18D7C-2C1A-45BE-BA4A-94FA16F8A86C}" name="Sarake4222"/>
    <tableColumn id="4223" xr3:uid="{64212D4C-2A9A-42DE-A0AA-EF21EE9E5B0E}" name="Sarake4223"/>
    <tableColumn id="4224" xr3:uid="{9F1BCD97-616B-4CE2-9816-EF8B161721C6}" name="Sarake4224"/>
    <tableColumn id="4225" xr3:uid="{A882D438-5410-48E6-BFD7-081C4EE9600F}" name="Sarake4225"/>
    <tableColumn id="4226" xr3:uid="{E7B738A0-905B-441A-BD5B-657B7FF8CD32}" name="Sarake4226"/>
    <tableColumn id="4227" xr3:uid="{CED33CDC-B927-49E4-B9CB-BAB4DCBA1BC0}" name="Sarake4227"/>
    <tableColumn id="4228" xr3:uid="{BA608141-CB8D-4885-80FE-E11B0AF2B85F}" name="Sarake4228"/>
    <tableColumn id="4229" xr3:uid="{E0BFBB9A-4788-42B2-8710-84521C278E22}" name="Sarake4229"/>
    <tableColumn id="4230" xr3:uid="{811E3730-614A-4C8A-A5F0-ADAEDBAA90A4}" name="Sarake4230"/>
    <tableColumn id="4231" xr3:uid="{92D2E62D-D158-4191-A381-1833B88B9FAF}" name="Sarake4231"/>
    <tableColumn id="4232" xr3:uid="{196C1A15-5C23-4A48-BFD2-8C115D6FEB45}" name="Sarake4232"/>
    <tableColumn id="4233" xr3:uid="{B375079C-3A00-4A69-8194-0058ED8ED823}" name="Sarake4233"/>
    <tableColumn id="4234" xr3:uid="{BA7316A5-5E56-403B-9D9A-A0EC839C11D1}" name="Sarake4234"/>
    <tableColumn id="4235" xr3:uid="{BA5EE689-AA0C-4A48-8D3A-F3B578B993EA}" name="Sarake4235"/>
    <tableColumn id="4236" xr3:uid="{BAC09906-1E27-44E5-BF33-6E89AA2891EE}" name="Sarake4236"/>
    <tableColumn id="4237" xr3:uid="{9E9863BD-A983-4500-AA89-F94DE7F3E336}" name="Sarake4237"/>
    <tableColumn id="4238" xr3:uid="{89C11027-14E5-4450-B7B5-C0B3B93388EE}" name="Sarake4238"/>
    <tableColumn id="4239" xr3:uid="{9E903DBB-22A3-440E-86DA-6164E2BF5C17}" name="Sarake4239"/>
    <tableColumn id="4240" xr3:uid="{D62F5B89-0F2B-4C64-A2E7-76736CDD1C93}" name="Sarake4240"/>
    <tableColumn id="4241" xr3:uid="{9C28DEF7-5315-4EFD-AAE5-D08CDEFE3E12}" name="Sarake4241"/>
    <tableColumn id="4242" xr3:uid="{DFB72E55-36BD-4A01-8508-E83D7B58F648}" name="Sarake4242"/>
    <tableColumn id="4243" xr3:uid="{9D4197EA-0FB7-4127-8FAD-C04DB479C57B}" name="Sarake4243"/>
    <tableColumn id="4244" xr3:uid="{5064503D-2C96-422E-9153-2819B273CEB6}" name="Sarake4244"/>
    <tableColumn id="4245" xr3:uid="{E2FE5778-61C7-44F0-BD2B-B548314E8B1A}" name="Sarake4245"/>
    <tableColumn id="4246" xr3:uid="{49DD11AD-AE01-42BB-A350-684AF3120C66}" name="Sarake4246"/>
    <tableColumn id="4247" xr3:uid="{42E3431C-69D1-4AC3-B908-CFE910FEC8B0}" name="Sarake4247"/>
    <tableColumn id="4248" xr3:uid="{38BB9BC0-7923-4F46-BCD6-3937AED47E23}" name="Sarake4248"/>
    <tableColumn id="4249" xr3:uid="{C439E94F-E866-4BCE-94E7-D3FDA06A79EF}" name="Sarake4249"/>
    <tableColumn id="4250" xr3:uid="{6EAB357B-4F30-4DF5-8633-01A6AAEC14EA}" name="Sarake4250"/>
    <tableColumn id="4251" xr3:uid="{357E95B1-5BD2-40B0-9143-8C8C0389FD27}" name="Sarake4251"/>
    <tableColumn id="4252" xr3:uid="{979A1D8F-4CF4-4B3A-A2AA-8FFC55752099}" name="Sarake4252"/>
    <tableColumn id="4253" xr3:uid="{9A5FFDD9-2A10-41B2-9EC7-69C7114F65B4}" name="Sarake4253"/>
    <tableColumn id="4254" xr3:uid="{058CA571-69AB-49B5-88C9-1D203B14F6BC}" name="Sarake4254"/>
    <tableColumn id="4255" xr3:uid="{CB3E938A-F944-4337-A570-367A712B088B}" name="Sarake4255"/>
    <tableColumn id="4256" xr3:uid="{8F66A676-6DCA-4BF8-BA36-48A6B867ECCB}" name="Sarake4256"/>
    <tableColumn id="4257" xr3:uid="{4FC95274-A115-4552-8F3D-C2C3C383734E}" name="Sarake4257"/>
    <tableColumn id="4258" xr3:uid="{115003DE-27DA-4FF2-AA9D-0112EC69F80B}" name="Sarake4258"/>
    <tableColumn id="4259" xr3:uid="{5324FF16-2274-4F8F-A4E0-BA1D58A86177}" name="Sarake4259"/>
    <tableColumn id="4260" xr3:uid="{0DCEC680-ED6A-44E3-8A39-B0FAD25CC768}" name="Sarake4260"/>
    <tableColumn id="4261" xr3:uid="{997E7FE4-F2C6-4581-9AE1-69E0CD752D83}" name="Sarake4261"/>
    <tableColumn id="4262" xr3:uid="{83B44C58-59D1-4D63-AFBB-74463CF9AB25}" name="Sarake4262"/>
    <tableColumn id="4263" xr3:uid="{CDAB90A2-2607-4C38-9A49-8BB542C9A21E}" name="Sarake4263"/>
    <tableColumn id="4264" xr3:uid="{A9908FA4-7437-47A2-BF77-0F3BBCFC5DA4}" name="Sarake4264"/>
    <tableColumn id="4265" xr3:uid="{FFD53ECF-5998-417D-8E32-9B9E6B954A34}" name="Sarake4265"/>
    <tableColumn id="4266" xr3:uid="{24F9DC78-BC62-4147-99D1-ECB557EC5E29}" name="Sarake4266"/>
    <tableColumn id="4267" xr3:uid="{36FBD977-92E5-4E36-B637-C7C0C0997134}" name="Sarake4267"/>
    <tableColumn id="4268" xr3:uid="{C9DD5697-A397-4960-A0FE-48EC457AC5E2}" name="Sarake4268"/>
    <tableColumn id="4269" xr3:uid="{BDBD0654-5605-4990-ABA7-73582AB91148}" name="Sarake4269"/>
    <tableColumn id="4270" xr3:uid="{0B08610B-2FD5-4501-A242-3F211CD0FEDD}" name="Sarake4270"/>
    <tableColumn id="4271" xr3:uid="{669A6723-B5F0-4F7D-889D-F080A651E2C4}" name="Sarake4271"/>
    <tableColumn id="4272" xr3:uid="{27061A0A-CA00-4436-8BCE-6D72C98F4B2B}" name="Sarake4272"/>
    <tableColumn id="4273" xr3:uid="{FA5DA742-0953-4DEB-A98E-8B571C80AC75}" name="Sarake4273"/>
    <tableColumn id="4274" xr3:uid="{31CA1466-C7D1-4698-9219-3520A7926052}" name="Sarake4274"/>
    <tableColumn id="4275" xr3:uid="{FB4142E8-9D8C-4228-B81B-F4065D2AF049}" name="Sarake4275"/>
    <tableColumn id="4276" xr3:uid="{0D10F5E6-3B8A-4A4A-8DA2-40FE4C964928}" name="Sarake4276"/>
    <tableColumn id="4277" xr3:uid="{92F71B9C-AB39-41BF-87CD-59EFD17C728C}" name="Sarake4277"/>
    <tableColumn id="4278" xr3:uid="{004C4E57-439C-4923-9D1E-A7592FD74E5D}" name="Sarake4278"/>
    <tableColumn id="4279" xr3:uid="{5FA721E1-A0BA-4755-BA0A-26A2AE6BAE8F}" name="Sarake4279"/>
    <tableColumn id="4280" xr3:uid="{251B868B-F2B8-446C-A07B-80E5284F3E36}" name="Sarake4280"/>
    <tableColumn id="4281" xr3:uid="{506A0432-8666-4B2F-BA0A-BF6FC738ACA7}" name="Sarake4281"/>
    <tableColumn id="4282" xr3:uid="{BF0B0D94-6C6A-4A35-A883-5AB3F510ADF9}" name="Sarake4282"/>
    <tableColumn id="4283" xr3:uid="{442140C3-93EE-4173-975C-8AA386DA420C}" name="Sarake4283"/>
    <tableColumn id="4284" xr3:uid="{493E9EC1-4B80-481E-AB2A-9339D4AE396F}" name="Sarake4284"/>
    <tableColumn id="4285" xr3:uid="{BCA2CB6D-EC7C-40D9-8509-C1E96674AF1D}" name="Sarake4285"/>
    <tableColumn id="4286" xr3:uid="{358BF879-7259-4B26-98F3-B821BCEE3A6D}" name="Sarake4286"/>
    <tableColumn id="4287" xr3:uid="{B611D5A0-2D4B-40B1-B960-EA58868CD164}" name="Sarake4287"/>
    <tableColumn id="4288" xr3:uid="{871CD95A-8D2A-4649-A8CD-52D4C401B382}" name="Sarake4288"/>
    <tableColumn id="4289" xr3:uid="{A0396C0C-55ED-4750-B703-71489082C4C4}" name="Sarake4289"/>
    <tableColumn id="4290" xr3:uid="{AFECCF6F-C6CA-4593-B93A-D78EE90271C1}" name="Sarake4290"/>
    <tableColumn id="4291" xr3:uid="{A2BE8B0B-CB40-4188-9FF6-97C5559708C2}" name="Sarake4291"/>
    <tableColumn id="4292" xr3:uid="{24890757-3918-467B-A302-20E29EB353EE}" name="Sarake4292"/>
    <tableColumn id="4293" xr3:uid="{772D29EC-B569-4F9A-9D82-BDD1B1AAAAEF}" name="Sarake4293"/>
    <tableColumn id="4294" xr3:uid="{94CED88C-E237-43F7-AD86-9FEBCAAE9B46}" name="Sarake4294"/>
    <tableColumn id="4295" xr3:uid="{3B90B437-1A1D-4EA2-8677-C5A065E36A06}" name="Sarake4295"/>
    <tableColumn id="4296" xr3:uid="{FE7884C7-48B0-4DF3-B957-86F13F352951}" name="Sarake4296"/>
    <tableColumn id="4297" xr3:uid="{12493E19-B189-4FF7-8634-4EEF25F3B899}" name="Sarake4297"/>
    <tableColumn id="4298" xr3:uid="{31A74339-9D53-4960-AF0D-FAA60F67CA20}" name="Sarake4298"/>
    <tableColumn id="4299" xr3:uid="{AD2954FD-177B-4A67-AE42-D39900C35B62}" name="Sarake4299"/>
    <tableColumn id="4300" xr3:uid="{FE2441FE-39A3-4CC4-90E5-DCB314DDBFF5}" name="Sarake4300"/>
    <tableColumn id="4301" xr3:uid="{FFAFBE41-CAD5-4169-A901-74834F09AFF0}" name="Sarake4301"/>
    <tableColumn id="4302" xr3:uid="{2529D314-8D19-4A66-9BF1-BC8F6DF341DC}" name="Sarake4302"/>
    <tableColumn id="4303" xr3:uid="{664AFBAB-9F7B-4193-9B04-A8665B8E954E}" name="Sarake4303"/>
    <tableColumn id="4304" xr3:uid="{C566E61A-4D9E-43FB-B199-655435AA3680}" name="Sarake4304"/>
    <tableColumn id="4305" xr3:uid="{90B22971-351E-432C-86DA-94D9FA53E09A}" name="Sarake4305"/>
    <tableColumn id="4306" xr3:uid="{BD715A65-1838-4C2F-BF9A-A0F809A330C0}" name="Sarake4306"/>
    <tableColumn id="4307" xr3:uid="{468F93C9-8DD8-4091-87B4-D782B583B2E1}" name="Sarake4307"/>
    <tableColumn id="4308" xr3:uid="{BA4078A3-1C4D-4449-AB0E-C492748421D2}" name="Sarake4308"/>
    <tableColumn id="4309" xr3:uid="{CA3E0304-A628-4A68-BD19-8394B25CC232}" name="Sarake4309"/>
    <tableColumn id="4310" xr3:uid="{13168A1C-5DDD-4370-B663-63F65370FD9A}" name="Sarake4310"/>
    <tableColumn id="4311" xr3:uid="{7B01295B-2204-4BBF-888B-76B22F278BE8}" name="Sarake4311"/>
    <tableColumn id="4312" xr3:uid="{C92773B9-DA16-4057-B176-0FC1D4FA5F3E}" name="Sarake4312"/>
    <tableColumn id="4313" xr3:uid="{663BD09F-A148-493A-9477-F08B849650D5}" name="Sarake4313"/>
    <tableColumn id="4314" xr3:uid="{989B1C99-A6CE-46F8-8492-996C456198C4}" name="Sarake4314"/>
    <tableColumn id="4315" xr3:uid="{D48BFA51-3874-4556-B48C-BEA5823143E1}" name="Sarake4315"/>
    <tableColumn id="4316" xr3:uid="{45822A5B-30C1-4B2B-913B-C12504D7C30D}" name="Sarake4316"/>
    <tableColumn id="4317" xr3:uid="{08772F91-1E1F-4EF5-AFF7-0ECF5BFE2DCE}" name="Sarake4317"/>
    <tableColumn id="4318" xr3:uid="{FE5D77EE-9038-475B-8F4D-22D30ED789C7}" name="Sarake4318"/>
    <tableColumn id="4319" xr3:uid="{EA1D714E-400D-406F-9655-DB9D7904E8E8}" name="Sarake4319"/>
    <tableColumn id="4320" xr3:uid="{4A64AF8F-6D71-4281-AFAB-229A5F6C2A81}" name="Sarake4320"/>
    <tableColumn id="4321" xr3:uid="{86BF0E94-7BAA-4A35-AFE2-58BB72BDC78F}" name="Sarake4321"/>
    <tableColumn id="4322" xr3:uid="{475484A0-FD51-483A-A7AB-9B028558E29F}" name="Sarake4322"/>
    <tableColumn id="4323" xr3:uid="{6C2B2744-2F46-46AA-A8E8-2BACDB802FD2}" name="Sarake4323"/>
    <tableColumn id="4324" xr3:uid="{DCE20F35-4DD0-4680-81EF-9F8A3B69B109}" name="Sarake4324"/>
    <tableColumn id="4325" xr3:uid="{9BD284D2-8278-4DCA-B65A-54C78A4B4A88}" name="Sarake4325"/>
    <tableColumn id="4326" xr3:uid="{D0278E79-46AD-4C10-8A2C-9C4264FAF13C}" name="Sarake4326"/>
    <tableColumn id="4327" xr3:uid="{5095529F-FDB0-4DA1-A86A-EC777BDABE55}" name="Sarake4327"/>
    <tableColumn id="4328" xr3:uid="{FC581DA2-8387-46EA-9825-37B44F7868BD}" name="Sarake4328"/>
    <tableColumn id="4329" xr3:uid="{20E59CD2-50A9-4C02-93E6-F15803BDFB04}" name="Sarake4329"/>
    <tableColumn id="4330" xr3:uid="{554FA399-650F-4F2F-B2E6-5357B0DD0E61}" name="Sarake4330"/>
    <tableColumn id="4331" xr3:uid="{0B94DC80-0527-4E8B-A655-5B5BC8F29608}" name="Sarake4331"/>
    <tableColumn id="4332" xr3:uid="{655810D3-8B05-49CC-B64B-AC55B7EEFD1A}" name="Sarake4332"/>
    <tableColumn id="4333" xr3:uid="{C2338556-659C-4D5A-B07D-F57968B3E27F}" name="Sarake4333"/>
    <tableColumn id="4334" xr3:uid="{133493E6-FD35-48FA-8C09-B5B249A6C850}" name="Sarake4334"/>
    <tableColumn id="4335" xr3:uid="{C2C7A409-80D0-4A61-970F-F6A64FC52C23}" name="Sarake4335"/>
    <tableColumn id="4336" xr3:uid="{1C25FCE6-D997-42A5-8E65-B729B329DEAE}" name="Sarake4336"/>
    <tableColumn id="4337" xr3:uid="{0C2FE638-C4D6-481F-A59E-912C29857059}" name="Sarake4337"/>
    <tableColumn id="4338" xr3:uid="{1F7D7067-2A6F-4C26-8849-F391C28FDF9F}" name="Sarake4338"/>
    <tableColumn id="4339" xr3:uid="{AD1776E9-15E2-4D05-B499-169E92D17942}" name="Sarake4339"/>
    <tableColumn id="4340" xr3:uid="{96A6959C-B0AE-4999-B86B-BDEA546E3449}" name="Sarake4340"/>
    <tableColumn id="4341" xr3:uid="{0D59B3E2-6292-49E2-86AD-BA9EC39481AC}" name="Sarake4341"/>
    <tableColumn id="4342" xr3:uid="{83F3E7D1-3311-4DFD-B232-1066139275D6}" name="Sarake4342"/>
    <tableColumn id="4343" xr3:uid="{D964489F-C997-4EAF-BC60-085CCA5B4AE4}" name="Sarake4343"/>
    <tableColumn id="4344" xr3:uid="{95FA092C-9894-49A6-9ACA-25FB630B0114}" name="Sarake4344"/>
    <tableColumn id="4345" xr3:uid="{00382F51-7ACC-4148-AF8A-D885643DBF37}" name="Sarake4345"/>
    <tableColumn id="4346" xr3:uid="{7CB023C1-090E-46B7-824B-E65280457224}" name="Sarake4346"/>
    <tableColumn id="4347" xr3:uid="{5115673F-7339-4EA1-9ED6-417465DE6BF8}" name="Sarake4347"/>
    <tableColumn id="4348" xr3:uid="{D3CC9D15-00E4-4096-A524-98192DADD5BF}" name="Sarake4348"/>
    <tableColumn id="4349" xr3:uid="{84C357CD-6CEF-4681-A207-851D2B180A2E}" name="Sarake4349"/>
    <tableColumn id="4350" xr3:uid="{712BB6F5-1505-4E04-8FBD-379AD83573CE}" name="Sarake4350"/>
    <tableColumn id="4351" xr3:uid="{C5162F8A-4035-4528-9A0F-A541893B0FDF}" name="Sarake4351"/>
    <tableColumn id="4352" xr3:uid="{6D3860EB-4068-42B6-AC96-B0EC28F1E224}" name="Sarake4352"/>
    <tableColumn id="4353" xr3:uid="{3D0349E7-AE61-4B91-9E16-8FA389A7AC96}" name="Sarake4353"/>
    <tableColumn id="4354" xr3:uid="{CB258794-60E8-4553-AF95-977675A654E0}" name="Sarake4354"/>
    <tableColumn id="4355" xr3:uid="{FF5F2240-DF7E-4EB1-B2D2-5E6781DA6083}" name="Sarake4355"/>
    <tableColumn id="4356" xr3:uid="{91020AFE-B5B4-4D4F-BC4C-2CE8C289BD7E}" name="Sarake4356"/>
    <tableColumn id="4357" xr3:uid="{9BB3AF42-A54A-4740-9D59-74AAA4F19FFF}" name="Sarake4357"/>
    <tableColumn id="4358" xr3:uid="{591D56CA-A435-40EE-82C8-3A603573C1A0}" name="Sarake4358"/>
    <tableColumn id="4359" xr3:uid="{7871940D-F3E2-4E80-85EB-65EC61B1A40F}" name="Sarake4359"/>
    <tableColumn id="4360" xr3:uid="{0BD1AE95-3549-4D96-947D-DB6C3487FD5C}" name="Sarake4360"/>
    <tableColumn id="4361" xr3:uid="{C4741FA1-8638-4FFB-A74E-593ABCAC4D58}" name="Sarake4361"/>
    <tableColumn id="4362" xr3:uid="{27C71D89-FACC-4D40-840E-64B4956DC3D3}" name="Sarake4362"/>
    <tableColumn id="4363" xr3:uid="{53CD6AE8-F41E-4E14-BAD8-5DD01FAB822E}" name="Sarake4363"/>
    <tableColumn id="4364" xr3:uid="{E6CEA602-4AFE-4D22-98C4-CF0F69FB6AD2}" name="Sarake4364"/>
    <tableColumn id="4365" xr3:uid="{903C2BDA-D380-4FE7-BF94-1AC0D7A02CC8}" name="Sarake4365"/>
    <tableColumn id="4366" xr3:uid="{34F107D1-C5E3-4A87-B96A-9DFFB4E4E293}" name="Sarake4366"/>
    <tableColumn id="4367" xr3:uid="{F2F123CF-0ED2-44C0-A6A0-923D3CEAA43C}" name="Sarake4367"/>
    <tableColumn id="4368" xr3:uid="{CC360421-4A55-42FA-B50B-3B71A02B5631}" name="Sarake4368"/>
    <tableColumn id="4369" xr3:uid="{8AD705AE-1040-4FFA-BDB3-7CD3539B7D95}" name="Sarake4369"/>
    <tableColumn id="4370" xr3:uid="{9DABB26A-CB18-4F9F-A61A-13164D2FD857}" name="Sarake4370"/>
    <tableColumn id="4371" xr3:uid="{B17F0528-022B-43B3-BBE4-BC6D831CF037}" name="Sarake4371"/>
    <tableColumn id="4372" xr3:uid="{06497F1E-4BFE-4E92-BABC-EB868E82A145}" name="Sarake4372"/>
    <tableColumn id="4373" xr3:uid="{5B48DE0F-5F9D-42CA-8F0C-44C254E07D73}" name="Sarake4373"/>
    <tableColumn id="4374" xr3:uid="{72254C66-6679-4724-ACCA-A64B4A22FF8F}" name="Sarake4374"/>
    <tableColumn id="4375" xr3:uid="{B512E2A3-1241-407F-8FD1-48C5CA7B2B6B}" name="Sarake4375"/>
    <tableColumn id="4376" xr3:uid="{8281C923-2F48-46B0-80DF-AA3A54EDDFB7}" name="Sarake4376"/>
    <tableColumn id="4377" xr3:uid="{309A706C-7F7F-4F5E-9A3B-7E3741EF5DB2}" name="Sarake4377"/>
    <tableColumn id="4378" xr3:uid="{E04CED1D-136E-4A5A-843C-C0AAC5CAB938}" name="Sarake4378"/>
    <tableColumn id="4379" xr3:uid="{EAE7E852-5653-444D-83C9-C71B53C14E3D}" name="Sarake4379"/>
    <tableColumn id="4380" xr3:uid="{F8C272E3-3D45-461F-94A5-0A71AB97B556}" name="Sarake4380"/>
    <tableColumn id="4381" xr3:uid="{5B27084C-D36B-4AAF-B953-F15D3AAE72CE}" name="Sarake4381"/>
    <tableColumn id="4382" xr3:uid="{01C17257-2619-450C-A3B5-2D4326209231}" name="Sarake4382"/>
    <tableColumn id="4383" xr3:uid="{02DB1D7B-68EC-42CE-B6D6-54DE81625A64}" name="Sarake4383"/>
    <tableColumn id="4384" xr3:uid="{926900DC-3551-42AB-BF4C-194063FF5095}" name="Sarake4384"/>
    <tableColumn id="4385" xr3:uid="{D4BB30C3-E523-4CB8-AE14-27A3B46E3627}" name="Sarake4385"/>
    <tableColumn id="4386" xr3:uid="{DF417D53-1419-4F38-A5DF-0335FA13243E}" name="Sarake4386"/>
    <tableColumn id="4387" xr3:uid="{DD72F96B-2C54-4D98-9216-D050A4E0AD9C}" name="Sarake4387"/>
    <tableColumn id="4388" xr3:uid="{6BCFBC5D-1DE7-430D-B9CC-5733D6FE3302}" name="Sarake4388"/>
    <tableColumn id="4389" xr3:uid="{8D8C66A1-0079-472C-9F11-FFC8F8FCBB04}" name="Sarake4389"/>
    <tableColumn id="4390" xr3:uid="{93A056F0-B7A4-48BC-B242-C5C09434DE28}" name="Sarake4390"/>
    <tableColumn id="4391" xr3:uid="{B3827502-3D6C-4644-BFE7-0BC75504C39A}" name="Sarake4391"/>
    <tableColumn id="4392" xr3:uid="{20BC43F8-477E-4A8E-8182-298A48A77C19}" name="Sarake4392"/>
    <tableColumn id="4393" xr3:uid="{A22B155B-E02C-49B1-BC17-85B237A29B85}" name="Sarake4393"/>
    <tableColumn id="4394" xr3:uid="{2C5EAB04-DDE8-40FC-8F7E-9807A68E4E1F}" name="Sarake4394"/>
    <tableColumn id="4395" xr3:uid="{E3B590C3-BEEA-4045-B406-9A2314F017FD}" name="Sarake4395"/>
    <tableColumn id="4396" xr3:uid="{80D4A03A-C689-4A0F-BEC7-F2D52E7A351B}" name="Sarake4396"/>
    <tableColumn id="4397" xr3:uid="{69556BCD-9277-49C1-B695-F7B470AAB55D}" name="Sarake4397"/>
    <tableColumn id="4398" xr3:uid="{6DCB740B-107A-4F1C-B05A-20C40BC79C48}" name="Sarake4398"/>
    <tableColumn id="4399" xr3:uid="{685A9975-9241-4F4E-8E0D-10ABABDB1E30}" name="Sarake4399"/>
    <tableColumn id="4400" xr3:uid="{33A38758-BF57-46A0-A753-CF8AE0667180}" name="Sarake4400"/>
    <tableColumn id="4401" xr3:uid="{0B3B7433-D0F2-4642-868C-DF77AD4A2186}" name="Sarake4401"/>
    <tableColumn id="4402" xr3:uid="{9E4726AA-F8F6-4216-968B-64C467E18B48}" name="Sarake4402"/>
    <tableColumn id="4403" xr3:uid="{28BE479D-63F6-4940-807C-4290D6CC0692}" name="Sarake4403"/>
    <tableColumn id="4404" xr3:uid="{96F30EFC-A814-43A7-8236-834E486C09A7}" name="Sarake4404"/>
    <tableColumn id="4405" xr3:uid="{BEB4816D-8DD9-42CC-993F-1746A06B6DD9}" name="Sarake4405"/>
    <tableColumn id="4406" xr3:uid="{E7CE80DF-5DE8-4E2C-AE77-C2F840FC23D5}" name="Sarake4406"/>
    <tableColumn id="4407" xr3:uid="{6B8F001C-30B5-4BBD-BFE5-9C0CAF048357}" name="Sarake4407"/>
    <tableColumn id="4408" xr3:uid="{0658A0BE-4BEA-4D45-A649-CF1C20ECFED4}" name="Sarake4408"/>
    <tableColumn id="4409" xr3:uid="{8A22647C-2BA7-43DF-8BA0-3347855B8516}" name="Sarake4409"/>
    <tableColumn id="4410" xr3:uid="{47DA2BAF-38D0-486D-B419-2A0BA4BDFF7B}" name="Sarake4410"/>
    <tableColumn id="4411" xr3:uid="{37AE7D1F-3DF3-4EE8-84C7-814BB4140B0E}" name="Sarake4411"/>
    <tableColumn id="4412" xr3:uid="{109BE0FC-2279-4546-A4F9-4DAD98CFD5F1}" name="Sarake4412"/>
    <tableColumn id="4413" xr3:uid="{D8DF02C7-BFB4-479B-B914-6C176D89DEA0}" name="Sarake4413"/>
    <tableColumn id="4414" xr3:uid="{9ABC7E2B-F579-445E-BCAD-0655FBAA418C}" name="Sarake4414"/>
    <tableColumn id="4415" xr3:uid="{9383C2B6-6F15-46F5-A8DF-73E4A52E9733}" name="Sarake4415"/>
    <tableColumn id="4416" xr3:uid="{A59B77B3-1BA3-4FF5-BE49-DCC998635F6B}" name="Sarake4416"/>
    <tableColumn id="4417" xr3:uid="{3B6B7696-6B48-4FC0-835B-28AF732AA4F4}" name="Sarake4417"/>
    <tableColumn id="4418" xr3:uid="{034B8524-9C81-4A37-88D8-19AA1D527DA7}" name="Sarake4418"/>
    <tableColumn id="4419" xr3:uid="{892A51D3-2896-4680-BD81-532C40DC2430}" name="Sarake4419"/>
    <tableColumn id="4420" xr3:uid="{831597BD-58D2-48A2-B567-F86DF4C76077}" name="Sarake4420"/>
    <tableColumn id="4421" xr3:uid="{A47860EE-A261-41D2-9B6D-58424C083E5A}" name="Sarake4421"/>
    <tableColumn id="4422" xr3:uid="{6AFA3130-19C5-4209-A5B4-8491D94496B4}" name="Sarake4422"/>
    <tableColumn id="4423" xr3:uid="{238010AE-FA6B-447B-8C70-CEB512E4AE2E}" name="Sarake4423"/>
    <tableColumn id="4424" xr3:uid="{BA67CE18-E7B0-4A53-92EF-1DDA0AFE38F6}" name="Sarake4424"/>
    <tableColumn id="4425" xr3:uid="{D2B0BC44-0033-4E19-BAA9-CC906BD6F4C5}" name="Sarake4425"/>
    <tableColumn id="4426" xr3:uid="{F4CA0120-37BC-44E9-8009-853643AA37EB}" name="Sarake4426"/>
    <tableColumn id="4427" xr3:uid="{E64559F6-BA74-49C6-B50A-D24E6E6F557B}" name="Sarake4427"/>
    <tableColumn id="4428" xr3:uid="{3A668DC9-F71E-4326-9B1D-BDCBB4751542}" name="Sarake4428"/>
    <tableColumn id="4429" xr3:uid="{04C75A54-4C46-4E7E-92A9-F624C48EE23B}" name="Sarake4429"/>
    <tableColumn id="4430" xr3:uid="{AA9D23F6-AACB-4264-86E5-F2AF4D909843}" name="Sarake4430"/>
    <tableColumn id="4431" xr3:uid="{8C0EADB4-6540-4220-B909-84C8CEF9BF98}" name="Sarake4431"/>
    <tableColumn id="4432" xr3:uid="{89E41ABB-C28B-4FE8-9880-BA8FEC0E65AD}" name="Sarake4432"/>
    <tableColumn id="4433" xr3:uid="{695685F6-4DFB-428F-858A-4B260D8F2A6B}" name="Sarake4433"/>
    <tableColumn id="4434" xr3:uid="{77F9BB5F-E356-46A9-853A-FE2A46A1167D}" name="Sarake4434"/>
    <tableColumn id="4435" xr3:uid="{528470DC-52FF-48FA-A414-37EF0D5B8AE9}" name="Sarake4435"/>
    <tableColumn id="4436" xr3:uid="{2AAFBC4C-DFDC-4B14-99C8-BBED2B86F5AE}" name="Sarake4436"/>
    <tableColumn id="4437" xr3:uid="{00D095C4-CEF1-4A41-90FD-9EEE3E579870}" name="Sarake4437"/>
    <tableColumn id="4438" xr3:uid="{CE2103A1-C70C-4AF4-9E13-5B0F9F6CA6DC}" name="Sarake4438"/>
    <tableColumn id="4439" xr3:uid="{CD2504C4-8B55-44A1-9EB2-19D4A7C90863}" name="Sarake4439"/>
    <tableColumn id="4440" xr3:uid="{FFE9C34A-5941-4777-A692-CF1C97C1E8B1}" name="Sarake4440"/>
    <tableColumn id="4441" xr3:uid="{DAC34100-C2BE-45A7-A42A-D26DE1D1E5D3}" name="Sarake4441"/>
    <tableColumn id="4442" xr3:uid="{E1ABE0CF-5D34-4D86-8A59-358DB5A58561}" name="Sarake4442"/>
    <tableColumn id="4443" xr3:uid="{64598C53-25C2-4F79-AD30-007005F3C9C9}" name="Sarake4443"/>
    <tableColumn id="4444" xr3:uid="{F8582040-0E6B-4E32-A8D3-ECC8059F6AD7}" name="Sarake4444"/>
    <tableColumn id="4445" xr3:uid="{114A7901-4DCD-4106-946D-D931CA80958F}" name="Sarake4445"/>
    <tableColumn id="4446" xr3:uid="{D49B52D2-000C-487B-A5E1-70CCF57C7C55}" name="Sarake4446"/>
    <tableColumn id="4447" xr3:uid="{1E323899-836C-4648-A5BB-345A220E3BAB}" name="Sarake4447"/>
    <tableColumn id="4448" xr3:uid="{7B2C6D27-3741-48D9-A454-803E75B49C5C}" name="Sarake4448"/>
    <tableColumn id="4449" xr3:uid="{FCD489F0-7E0F-4048-B4BB-7B6BB6714981}" name="Sarake4449"/>
    <tableColumn id="4450" xr3:uid="{BEA7A5EF-C197-4A6B-A855-758DEEFE7DA7}" name="Sarake4450"/>
    <tableColumn id="4451" xr3:uid="{C5421DAE-25CF-4200-BC12-6F4D0FB3AD3B}" name="Sarake4451"/>
    <tableColumn id="4452" xr3:uid="{C00BF22C-654E-4534-839D-1C3DA05BCB56}" name="Sarake4452"/>
    <tableColumn id="4453" xr3:uid="{1AC6209D-A2D3-4DEF-BD15-6FD3C5D06E1A}" name="Sarake4453"/>
    <tableColumn id="4454" xr3:uid="{8A0E1C5C-C0D1-4F2E-9726-502A0EF82E34}" name="Sarake4454"/>
    <tableColumn id="4455" xr3:uid="{F5EFAC07-B801-4D6B-A58D-FBFC94ABC55B}" name="Sarake4455"/>
    <tableColumn id="4456" xr3:uid="{569CF34B-5074-432F-8994-7C3184B73B9E}" name="Sarake4456"/>
    <tableColumn id="4457" xr3:uid="{5402C05C-F5C6-41CF-B51B-2BC78ED712C3}" name="Sarake4457"/>
    <tableColumn id="4458" xr3:uid="{3EFF532A-8DE8-4858-A642-576194654ACA}" name="Sarake4458"/>
    <tableColumn id="4459" xr3:uid="{91978776-7998-4115-9D20-8B75B76ABCAF}" name="Sarake4459"/>
    <tableColumn id="4460" xr3:uid="{D50C2B02-7F7A-4ABF-A5EB-5229FE235670}" name="Sarake4460"/>
    <tableColumn id="4461" xr3:uid="{D7419717-B25E-4CAD-A870-DA93A1ED7BD0}" name="Sarake4461"/>
    <tableColumn id="4462" xr3:uid="{7C395438-FE74-430E-B6D5-6A089C8F0CF5}" name="Sarake4462"/>
    <tableColumn id="4463" xr3:uid="{30AD6C2E-3AD7-4F44-B749-8BE672169017}" name="Sarake4463"/>
    <tableColumn id="4464" xr3:uid="{6A01DA86-98AA-4D52-9D69-A1AD3FFA8CCB}" name="Sarake4464"/>
    <tableColumn id="4465" xr3:uid="{95D2152C-0F61-4A50-85AC-B87234408ACB}" name="Sarake4465"/>
    <tableColumn id="4466" xr3:uid="{58CB5C8E-6CFD-41AD-965A-CA6E2516A7AD}" name="Sarake4466"/>
    <tableColumn id="4467" xr3:uid="{F9C6A115-9EC4-434A-8280-8841018990BA}" name="Sarake4467"/>
    <tableColumn id="4468" xr3:uid="{DE107ADB-71F5-4717-83E0-1AEECF64F2FD}" name="Sarake4468"/>
    <tableColumn id="4469" xr3:uid="{4D837D8D-BCCF-4548-9173-A7F4E0BAC690}" name="Sarake4469"/>
    <tableColumn id="4470" xr3:uid="{77F29EB7-1662-4664-A8DA-AB7A768A4193}" name="Sarake4470"/>
    <tableColumn id="4471" xr3:uid="{3F3D9F24-DD59-4A07-B50E-7F196EDD8F47}" name="Sarake4471"/>
    <tableColumn id="4472" xr3:uid="{327A10F0-2A88-4E6B-BA1B-09C69852A441}" name="Sarake4472"/>
    <tableColumn id="4473" xr3:uid="{A915A582-6ED8-4617-BBE0-75377F4B0CFD}" name="Sarake4473"/>
    <tableColumn id="4474" xr3:uid="{A9A99E2F-757F-4EA7-9097-BAD401469B6B}" name="Sarake4474"/>
    <tableColumn id="4475" xr3:uid="{923D8922-717E-424C-AC07-487FB229D35D}" name="Sarake4475"/>
    <tableColumn id="4476" xr3:uid="{CAB40F24-B260-4E46-8893-07E33F58CB3A}" name="Sarake4476"/>
    <tableColumn id="4477" xr3:uid="{E10B78AE-4963-44F5-B6F2-20E55A80A011}" name="Sarake4477"/>
    <tableColumn id="4478" xr3:uid="{F6ED7A77-D9D0-419C-A90E-DBDA1F0C35F1}" name="Sarake4478"/>
    <tableColumn id="4479" xr3:uid="{2C23BB4B-4C81-49AE-BF74-B06C962EADDF}" name="Sarake4479"/>
    <tableColumn id="4480" xr3:uid="{AD9E82BD-AE58-41A6-B053-D7D95FB9C424}" name="Sarake4480"/>
    <tableColumn id="4481" xr3:uid="{C2F4DFF5-2B02-4236-ACA3-54F93298641D}" name="Sarake4481"/>
    <tableColumn id="4482" xr3:uid="{9F1F3FAD-27E7-46BE-9DDD-4D1F7E75C892}" name="Sarake4482"/>
    <tableColumn id="4483" xr3:uid="{CDC8C349-255B-4F70-BA3D-AFC8C8C18615}" name="Sarake4483"/>
    <tableColumn id="4484" xr3:uid="{8E5D6D7B-6B99-4FE4-B206-221615766BD5}" name="Sarake4484"/>
    <tableColumn id="4485" xr3:uid="{6C34441D-D3D0-4689-B54C-8D3972D61D85}" name="Sarake4485"/>
    <tableColumn id="4486" xr3:uid="{41A4EB55-74F8-4905-A590-F32CE7BE5C6D}" name="Sarake4486"/>
    <tableColumn id="4487" xr3:uid="{6D4ABD70-1230-461A-83CF-85F0EA9E71CA}" name="Sarake4487"/>
    <tableColumn id="4488" xr3:uid="{062E1593-6DD1-4E9B-A4CD-4675FF4DA72A}" name="Sarake4488"/>
    <tableColumn id="4489" xr3:uid="{E85BB8D2-5965-4BE3-8DA2-64831BB1CAB5}" name="Sarake4489"/>
    <tableColumn id="4490" xr3:uid="{F8296A19-12F5-49B4-8853-08834D2818DD}" name="Sarake4490"/>
    <tableColumn id="4491" xr3:uid="{C0C5E089-282D-4913-877A-74ADD7905BBD}" name="Sarake4491"/>
    <tableColumn id="4492" xr3:uid="{2B8528D5-51B9-4AF7-AE35-D5BD8AE415E3}" name="Sarake4492"/>
    <tableColumn id="4493" xr3:uid="{F3C43FBC-2159-4CC8-89E6-16DDD8E890CE}" name="Sarake4493"/>
    <tableColumn id="4494" xr3:uid="{184EE84F-1D29-4154-9D07-56385B4C2CA0}" name="Sarake4494"/>
    <tableColumn id="4495" xr3:uid="{65BC6145-B44B-4A19-8E00-6124B82A25E1}" name="Sarake4495"/>
    <tableColumn id="4496" xr3:uid="{81AFFE12-E772-45C8-AC7A-436F7DFC89AF}" name="Sarake4496"/>
    <tableColumn id="4497" xr3:uid="{12F16754-C035-4B44-B3CC-293CCA6299D5}" name="Sarake4497"/>
    <tableColumn id="4498" xr3:uid="{E23394C7-DAD6-483E-B4B7-1C6DFC99B6EB}" name="Sarake4498"/>
    <tableColumn id="4499" xr3:uid="{DDCD40D2-3A9C-44C6-A37B-444674FB7D03}" name="Sarake4499"/>
    <tableColumn id="4500" xr3:uid="{B6412F5B-2FC0-4CEB-8D9E-1E5673376483}" name="Sarake4500"/>
    <tableColumn id="4501" xr3:uid="{9C4308CB-B786-4901-A138-2F2889347840}" name="Sarake4501"/>
    <tableColumn id="4502" xr3:uid="{476609B6-3DB3-49DC-B776-DB202F65B45C}" name="Sarake4502"/>
    <tableColumn id="4503" xr3:uid="{381CDA71-E6F3-45D4-BF59-99827B945347}" name="Sarake4503"/>
    <tableColumn id="4504" xr3:uid="{6018D6B6-471C-4163-96A5-87F20BC8AA42}" name="Sarake4504"/>
    <tableColumn id="4505" xr3:uid="{6B86CEB7-055B-4131-902F-D520B640AFFB}" name="Sarake4505"/>
    <tableColumn id="4506" xr3:uid="{E2CBE8BC-4FAB-466C-809C-7AC6A4568853}" name="Sarake4506"/>
    <tableColumn id="4507" xr3:uid="{5C686837-5962-420D-B86D-F90551459BA3}" name="Sarake4507"/>
    <tableColumn id="4508" xr3:uid="{DE9478FC-F1D0-468D-8EA8-A9F3E93E8CD7}" name="Sarake4508"/>
    <tableColumn id="4509" xr3:uid="{CE3ECA60-7FAD-4B6C-AAE6-4EFD5960A17A}" name="Sarake4509"/>
    <tableColumn id="4510" xr3:uid="{368A6DEA-8F88-4B2B-830B-A56C32269D1F}" name="Sarake4510"/>
    <tableColumn id="4511" xr3:uid="{66A60BF3-54C5-4363-8F37-24C0113C6890}" name="Sarake4511"/>
    <tableColumn id="4512" xr3:uid="{00327B85-FFE4-40A6-9E3F-F8329D9BD488}" name="Sarake4512"/>
    <tableColumn id="4513" xr3:uid="{30472760-4661-4378-8C26-B77357665B16}" name="Sarake4513"/>
    <tableColumn id="4514" xr3:uid="{1AB1A4AA-E895-48FA-BDDC-45522834999E}" name="Sarake4514"/>
    <tableColumn id="4515" xr3:uid="{FC0E8473-02BB-4FA4-B191-8B38FB0557AF}" name="Sarake4515"/>
    <tableColumn id="4516" xr3:uid="{844B2FF1-6FA5-4A3F-A3F0-A3FFD4DCAA0C}" name="Sarake4516"/>
    <tableColumn id="4517" xr3:uid="{865EABAA-77BB-4130-84D6-7EE28AFBE80D}" name="Sarake4517"/>
    <tableColumn id="4518" xr3:uid="{8619124D-EF08-408D-9B5B-D6263F212845}" name="Sarake4518"/>
    <tableColumn id="4519" xr3:uid="{63306E36-3C31-4AFC-965C-0CB176EA676A}" name="Sarake4519"/>
    <tableColumn id="4520" xr3:uid="{C575905F-5A11-4A9E-82EB-D39FC4A42E03}" name="Sarake4520"/>
    <tableColumn id="4521" xr3:uid="{568CF64B-1774-44F3-B692-F79C826DE50C}" name="Sarake4521"/>
    <tableColumn id="4522" xr3:uid="{0026529D-7EB6-4A16-9378-13E559AA8110}" name="Sarake4522"/>
    <tableColumn id="4523" xr3:uid="{135FE0CA-9A3C-49BE-B8FA-25967E7646C2}" name="Sarake4523"/>
    <tableColumn id="4524" xr3:uid="{898F0E78-3EFB-4BBC-95B0-9DC7CA46C5B7}" name="Sarake4524"/>
    <tableColumn id="4525" xr3:uid="{2A4BACF1-7997-4D4F-BC5D-6FBCCB8BD765}" name="Sarake4525"/>
    <tableColumn id="4526" xr3:uid="{683FEF94-55EC-46EA-8CE2-BC445834CDCF}" name="Sarake4526"/>
    <tableColumn id="4527" xr3:uid="{6D6603F5-CD9F-4518-9E94-89A4BA77D2A1}" name="Sarake4527"/>
    <tableColumn id="4528" xr3:uid="{EE5C21F2-018A-4712-B622-72127BF0947A}" name="Sarake4528"/>
    <tableColumn id="4529" xr3:uid="{62B9979C-70D1-47B1-835B-E0D7E31C9C71}" name="Sarake4529"/>
    <tableColumn id="4530" xr3:uid="{8D5349B6-65ED-4999-A7A4-F821B8DE1130}" name="Sarake4530"/>
    <tableColumn id="4531" xr3:uid="{880CDEBD-FC71-4E6E-997B-91293D804FF9}" name="Sarake4531"/>
    <tableColumn id="4532" xr3:uid="{64CC81E3-686C-4D28-945F-870E2FA67A8E}" name="Sarake4532"/>
    <tableColumn id="4533" xr3:uid="{100F69E8-7263-4255-97CC-1036DCFAB172}" name="Sarake4533"/>
    <tableColumn id="4534" xr3:uid="{709FFA54-A73F-43B3-9B5D-ECA02668FC3B}" name="Sarake4534"/>
    <tableColumn id="4535" xr3:uid="{2BF0CB5D-DA0F-42AE-936E-467BB54CDB5F}" name="Sarake4535"/>
    <tableColumn id="4536" xr3:uid="{EC7B31CF-6AAC-44E4-917C-CF6C4881067C}" name="Sarake4536"/>
    <tableColumn id="4537" xr3:uid="{7AF86BFE-E390-4A92-98C8-4B626D71D38D}" name="Sarake4537"/>
    <tableColumn id="4538" xr3:uid="{0D9829D0-548E-4FFA-897B-83A69A7063BF}" name="Sarake4538"/>
    <tableColumn id="4539" xr3:uid="{3C8F9C53-E3F8-4B59-9EF1-78190F712E3F}" name="Sarake4539"/>
    <tableColumn id="4540" xr3:uid="{F2D809CE-EE1B-4B77-B76C-AAA541CBB961}" name="Sarake4540"/>
    <tableColumn id="4541" xr3:uid="{C1F765E3-33C1-4EC7-9213-44F1AE3EC9A1}" name="Sarake4541"/>
    <tableColumn id="4542" xr3:uid="{E19D6383-9C52-4183-A593-C03003403774}" name="Sarake4542"/>
    <tableColumn id="4543" xr3:uid="{4B6155DE-0A1A-42C3-9518-5D7C12F4E1C4}" name="Sarake4543"/>
    <tableColumn id="4544" xr3:uid="{89D77D38-5024-4B87-B567-065F37C547AF}" name="Sarake4544"/>
    <tableColumn id="4545" xr3:uid="{1ED54D28-E15D-43D4-8B23-800C930FB156}" name="Sarake4545"/>
    <tableColumn id="4546" xr3:uid="{04247418-CB51-4048-84DE-BC7B52DE630C}" name="Sarake4546"/>
    <tableColumn id="4547" xr3:uid="{1AF947B5-FD0D-4131-83E3-FA73854C26B6}" name="Sarake4547"/>
    <tableColumn id="4548" xr3:uid="{3FCB0982-93DF-4279-88FA-D63FB172E3D9}" name="Sarake4548"/>
    <tableColumn id="4549" xr3:uid="{70399D43-7B03-41CF-8175-4A4E524BF11F}" name="Sarake4549"/>
    <tableColumn id="4550" xr3:uid="{C40B35BE-7BBD-4203-9BD8-1AB876DBD873}" name="Sarake4550"/>
    <tableColumn id="4551" xr3:uid="{225E18B4-0F2D-4117-8A39-1E4230746615}" name="Sarake4551"/>
    <tableColumn id="4552" xr3:uid="{A7CFB428-AB37-453D-B26C-30FB64D738B9}" name="Sarake4552"/>
    <tableColumn id="4553" xr3:uid="{FA1F3010-4793-4BE0-8706-98D1730B3478}" name="Sarake4553"/>
    <tableColumn id="4554" xr3:uid="{1C1709CF-C1A6-4567-8819-262E6A44A578}" name="Sarake4554"/>
    <tableColumn id="4555" xr3:uid="{73815805-3115-4A9B-9B7F-45B26212B371}" name="Sarake4555"/>
    <tableColumn id="4556" xr3:uid="{064FCB67-5E71-4538-9498-9917477C1CCA}" name="Sarake4556"/>
    <tableColumn id="4557" xr3:uid="{F5302F62-3EA1-48F6-A1FB-CE6C0C566E57}" name="Sarake4557"/>
    <tableColumn id="4558" xr3:uid="{E456F162-F8DC-417B-934A-19A8881480E7}" name="Sarake4558"/>
    <tableColumn id="4559" xr3:uid="{01F36C6B-87A3-45CD-B71D-9ED0FB347D1E}" name="Sarake4559"/>
    <tableColumn id="4560" xr3:uid="{B682A5DF-D727-4B6C-9273-F4DA0064984E}" name="Sarake4560"/>
    <tableColumn id="4561" xr3:uid="{6D764E97-D8DC-4FED-B6F7-64EBB04C1A88}" name="Sarake4561"/>
    <tableColumn id="4562" xr3:uid="{0185BEF7-8D65-4A04-96FA-BCA3574EF802}" name="Sarake4562"/>
    <tableColumn id="4563" xr3:uid="{4D199FDA-5988-45F3-85E1-4D903FF5A155}" name="Sarake4563"/>
    <tableColumn id="4564" xr3:uid="{2C297401-EA0A-4013-A4D3-3FF4B8CC247F}" name="Sarake4564"/>
    <tableColumn id="4565" xr3:uid="{423BC28E-6401-4A2C-899D-BFEF119BA9D2}" name="Sarake4565"/>
    <tableColumn id="4566" xr3:uid="{619FDCAE-E04F-4F71-B8EC-D908CC5C73EC}" name="Sarake4566"/>
    <tableColumn id="4567" xr3:uid="{50514D29-F492-4707-9132-59C3B1D5124B}" name="Sarake4567"/>
    <tableColumn id="4568" xr3:uid="{91D97D65-D515-445E-AD75-E4088B5D8CE8}" name="Sarake4568"/>
    <tableColumn id="4569" xr3:uid="{4A9B1511-12E0-4909-A129-D3329B163D5B}" name="Sarake4569"/>
    <tableColumn id="4570" xr3:uid="{323E364A-4868-48B0-AD86-DC04452E66A0}" name="Sarake4570"/>
    <tableColumn id="4571" xr3:uid="{3819E7F4-2F5F-43EF-8F7C-2037751FD3A7}" name="Sarake4571"/>
    <tableColumn id="4572" xr3:uid="{BB238072-EF65-4913-9303-08F6E02D6523}" name="Sarake4572"/>
    <tableColumn id="4573" xr3:uid="{5E438941-7618-4D92-914B-A7BA1D14423E}" name="Sarake4573"/>
    <tableColumn id="4574" xr3:uid="{177A8EFA-84C9-430A-A94B-0892431F1D20}" name="Sarake4574"/>
    <tableColumn id="4575" xr3:uid="{993380FB-8BFA-4E52-B1AB-BEBA42EA0582}" name="Sarake4575"/>
    <tableColumn id="4576" xr3:uid="{2EDAF025-0350-4B56-B572-F5C404808935}" name="Sarake4576"/>
    <tableColumn id="4577" xr3:uid="{D312BF1C-02FB-4229-824B-32A8B7FAFEB9}" name="Sarake4577"/>
    <tableColumn id="4578" xr3:uid="{43EDFFB8-5371-4C26-9986-BFD8074B3444}" name="Sarake4578"/>
    <tableColumn id="4579" xr3:uid="{6E3A20DA-5088-4AF9-B7D8-00C624703C22}" name="Sarake4579"/>
    <tableColumn id="4580" xr3:uid="{AFAF689B-1A3E-4CAF-A7FC-0AD0E8152F0B}" name="Sarake4580"/>
    <tableColumn id="4581" xr3:uid="{77521EF5-24A7-46FE-9629-63D3C3F05F2A}" name="Sarake4581"/>
    <tableColumn id="4582" xr3:uid="{F2F32CEB-4145-4BD0-9229-F4DB5C9FA481}" name="Sarake4582"/>
    <tableColumn id="4583" xr3:uid="{FBA60130-B093-4A09-A7AA-34F66C96C754}" name="Sarake4583"/>
    <tableColumn id="4584" xr3:uid="{1DF3F506-1714-4781-B3F9-0890BD6535B8}" name="Sarake4584"/>
    <tableColumn id="4585" xr3:uid="{E2CAAF85-83B8-40A2-951B-C284DD690FD8}" name="Sarake4585"/>
    <tableColumn id="4586" xr3:uid="{CBDC6A35-C787-46EB-8BA0-3F8363F9763D}" name="Sarake4586"/>
    <tableColumn id="4587" xr3:uid="{1F9E42AE-BA5B-47CF-B1B8-8D36D2B3FF37}" name="Sarake4587"/>
    <tableColumn id="4588" xr3:uid="{B32BCCFD-56A6-4B13-BF51-66293D4C939E}" name="Sarake4588"/>
    <tableColumn id="4589" xr3:uid="{1F0C4F02-1D15-4797-BA99-6116B32865BD}" name="Sarake4589"/>
    <tableColumn id="4590" xr3:uid="{64DA11A2-6E41-4FB0-9ECC-CA3E1E6045D5}" name="Sarake4590"/>
    <tableColumn id="4591" xr3:uid="{F42C2C18-E728-4B80-8DDB-202D619036AE}" name="Sarake4591"/>
    <tableColumn id="4592" xr3:uid="{949FBE0B-676E-45F0-ACD0-BE0A5E04780E}" name="Sarake4592"/>
    <tableColumn id="4593" xr3:uid="{DB213C0B-07DF-47FD-B4A6-76F69503B44D}" name="Sarake4593"/>
    <tableColumn id="4594" xr3:uid="{3E49D300-46F6-43BE-B85C-AE153C413EBB}" name="Sarake4594"/>
    <tableColumn id="4595" xr3:uid="{F6F2C4E3-3E82-4616-9CC7-933F0E2A8F84}" name="Sarake4595"/>
    <tableColumn id="4596" xr3:uid="{80C6FAF7-0B5D-4FE2-8F91-26B8C363FDB7}" name="Sarake4596"/>
    <tableColumn id="4597" xr3:uid="{AED8902F-70C2-4A5D-B00D-08D46615D176}" name="Sarake4597"/>
    <tableColumn id="4598" xr3:uid="{8CF4FF0A-58A5-4624-9B07-2F1FAD11864B}" name="Sarake4598"/>
    <tableColumn id="4599" xr3:uid="{883A3EE7-91DC-45E0-A512-A4CC8EC7A890}" name="Sarake4599"/>
    <tableColumn id="4600" xr3:uid="{A8B5559A-97E7-496E-A02C-EC6F0130C26A}" name="Sarake4600"/>
    <tableColumn id="4601" xr3:uid="{EC1DE76B-4504-4220-83B9-747554E8881B}" name="Sarake4601"/>
    <tableColumn id="4602" xr3:uid="{9BF76621-388D-4BA2-B92A-83A69926A4B9}" name="Sarake4602"/>
    <tableColumn id="4603" xr3:uid="{D0E7B93C-974D-4668-9EBD-813571DAB76D}" name="Sarake4603"/>
    <tableColumn id="4604" xr3:uid="{A5D32624-81F1-42AE-B4E1-FBC8C16C4CB9}" name="Sarake4604"/>
    <tableColumn id="4605" xr3:uid="{F3C07648-64F7-44FA-AE17-794CC18677D6}" name="Sarake4605"/>
    <tableColumn id="4606" xr3:uid="{AD6DC49F-05AE-436D-B63E-D83ACE0E13D4}" name="Sarake4606"/>
    <tableColumn id="4607" xr3:uid="{B0F676BF-9D7A-4C24-B91A-B5C9C40FB20E}" name="Sarake4607"/>
    <tableColumn id="4608" xr3:uid="{7C3C9FFC-AA8D-4209-ACF5-FE3FADDC8552}" name="Sarake4608"/>
    <tableColumn id="4609" xr3:uid="{B3542C33-3129-44AF-AB8D-E4652C35C680}" name="Sarake4609"/>
    <tableColumn id="4610" xr3:uid="{FE523DC7-55A1-4D66-B58B-EC9FF6116FA3}" name="Sarake4610"/>
    <tableColumn id="4611" xr3:uid="{4FEBBD7F-CA48-43BC-8B56-0EC12597F45C}" name="Sarake4611"/>
    <tableColumn id="4612" xr3:uid="{9F90D0C0-A562-4BDD-B8D3-F4E1B5549473}" name="Sarake4612"/>
    <tableColumn id="4613" xr3:uid="{C6D6DFC3-2A60-4EA3-9A16-3C0C94247F81}" name="Sarake4613"/>
    <tableColumn id="4614" xr3:uid="{4326E6D2-2D7F-4590-80F9-C595FB8FAFA8}" name="Sarake4614"/>
    <tableColumn id="4615" xr3:uid="{9D2B0FE6-9B22-41A9-92BB-DC0C56F8603A}" name="Sarake4615"/>
    <tableColumn id="4616" xr3:uid="{DEF6EC45-DB62-4B9A-8DB9-98EF191B4435}" name="Sarake4616"/>
    <tableColumn id="4617" xr3:uid="{228CF2AB-39E0-49F3-985A-8D8010738FFF}" name="Sarake4617"/>
    <tableColumn id="4618" xr3:uid="{7CF66A8A-A258-4F6F-B1F5-90B3825C7FC9}" name="Sarake4618"/>
    <tableColumn id="4619" xr3:uid="{E8AFAE42-D77E-4975-8076-D1546BA5CD9D}" name="Sarake4619"/>
    <tableColumn id="4620" xr3:uid="{A72BD11E-2205-483A-B993-008336B9A209}" name="Sarake4620"/>
    <tableColumn id="4621" xr3:uid="{98ABC160-9113-4354-87CE-0D23A8420D49}" name="Sarake4621"/>
    <tableColumn id="4622" xr3:uid="{86903F30-FE51-4987-A7E1-65105ACBFB41}" name="Sarake4622"/>
    <tableColumn id="4623" xr3:uid="{A57AD8F0-AB57-41EF-90C8-EBAD66E749BE}" name="Sarake4623"/>
    <tableColumn id="4624" xr3:uid="{D5EAAF49-0F15-4F74-8722-7F86570A328F}" name="Sarake4624"/>
    <tableColumn id="4625" xr3:uid="{B112E061-0FF8-4A72-8390-34BB153FF77A}" name="Sarake4625"/>
    <tableColumn id="4626" xr3:uid="{5942A3BD-34BA-45F1-BF50-4745408E56F9}" name="Sarake4626"/>
    <tableColumn id="4627" xr3:uid="{A14605BA-2F65-4250-A34C-171A455BE94D}" name="Sarake4627"/>
    <tableColumn id="4628" xr3:uid="{6E619AD7-D3F8-4C54-A9B7-7852F831FC38}" name="Sarake4628"/>
    <tableColumn id="4629" xr3:uid="{93A75F32-E4DA-4FDF-9F04-8F64BEA42745}" name="Sarake4629"/>
    <tableColumn id="4630" xr3:uid="{D84A5EEE-376E-490A-9CEC-2168E5A322DC}" name="Sarake4630"/>
    <tableColumn id="4631" xr3:uid="{E650DEC0-E47E-409C-99B7-4261D9C8DE59}" name="Sarake4631"/>
    <tableColumn id="4632" xr3:uid="{25D70C17-CBBC-47C7-8EE5-1337FA0907AF}" name="Sarake4632"/>
    <tableColumn id="4633" xr3:uid="{F927AC8B-5076-400E-8BFB-33F586F5C5F9}" name="Sarake4633"/>
    <tableColumn id="4634" xr3:uid="{4F8D6FF2-789B-41C7-8D07-CED0F75A7F11}" name="Sarake4634"/>
    <tableColumn id="4635" xr3:uid="{CF9C7576-A342-47B8-A53F-648E4C0CB172}" name="Sarake4635"/>
    <tableColumn id="4636" xr3:uid="{181A2409-96F5-459C-9F41-F1995089CF64}" name="Sarake4636"/>
    <tableColumn id="4637" xr3:uid="{CA37A18F-E7C7-4C90-A138-C706CFE0F7FD}" name="Sarake4637"/>
    <tableColumn id="4638" xr3:uid="{778AB4C4-6545-45CA-AA10-B2292D64EAB0}" name="Sarake4638"/>
    <tableColumn id="4639" xr3:uid="{AD23AD79-46A0-4B92-8F65-88197F91679C}" name="Sarake4639"/>
    <tableColumn id="4640" xr3:uid="{37F5F2F3-662F-43EE-B192-0C4CAFA785DF}" name="Sarake4640"/>
    <tableColumn id="4641" xr3:uid="{6E02BF40-F7CD-48BB-952F-1CA11A25123A}" name="Sarake4641"/>
    <tableColumn id="4642" xr3:uid="{11653D2B-C9C0-47E0-A3D1-C7E67D392107}" name="Sarake4642"/>
    <tableColumn id="4643" xr3:uid="{47C2316C-38FE-4F1E-AB16-C2A2A68B1B08}" name="Sarake4643"/>
    <tableColumn id="4644" xr3:uid="{DAC66934-34AA-4C7B-9DFE-A1071B944919}" name="Sarake4644"/>
    <tableColumn id="4645" xr3:uid="{55C16AF7-530E-43E8-BDA9-E638DF1ABD86}" name="Sarake4645"/>
    <tableColumn id="4646" xr3:uid="{A39C9925-1E14-4B77-8A17-6F800D81DD75}" name="Sarake4646"/>
    <tableColumn id="4647" xr3:uid="{33BF0EB3-57EA-4E94-AE8C-C68FA551463E}" name="Sarake4647"/>
    <tableColumn id="4648" xr3:uid="{E8536279-D1EF-4E28-989B-1623FC990B72}" name="Sarake4648"/>
    <tableColumn id="4649" xr3:uid="{592AFEF5-2E82-4CBE-B41E-5ECFC7D37ABE}" name="Sarake4649"/>
    <tableColumn id="4650" xr3:uid="{EDA75CBD-1A9E-4A3F-8E2E-ED2DE21D2483}" name="Sarake4650"/>
    <tableColumn id="4651" xr3:uid="{463A00C5-D6F2-491D-A95D-CC23839A6C3B}" name="Sarake4651"/>
    <tableColumn id="4652" xr3:uid="{B9E1E479-0480-41BD-B29D-460785B6F238}" name="Sarake4652"/>
    <tableColumn id="4653" xr3:uid="{FD97DC99-6246-4D14-B0D0-9373E616C63C}" name="Sarake4653"/>
    <tableColumn id="4654" xr3:uid="{3E07B561-7DE2-48A8-8353-A231B4756D42}" name="Sarake4654"/>
    <tableColumn id="4655" xr3:uid="{562CA8DE-A334-4702-B6B1-6695D240E739}" name="Sarake4655"/>
    <tableColumn id="4656" xr3:uid="{7B7DE06C-D1FE-47F1-92E2-86FE6A7094A8}" name="Sarake4656"/>
    <tableColumn id="4657" xr3:uid="{3C87C676-D90D-440D-970A-A8C0C2FAAC68}" name="Sarake4657"/>
    <tableColumn id="4658" xr3:uid="{CE7020C3-124E-4F6E-AC17-D9E7D4A88847}" name="Sarake4658"/>
    <tableColumn id="4659" xr3:uid="{AE387553-7FAB-459B-A8E9-2B11BB5E70F4}" name="Sarake4659"/>
    <tableColumn id="4660" xr3:uid="{A4397F0F-C4A8-489C-8174-8B4727EBEFA4}" name="Sarake4660"/>
    <tableColumn id="4661" xr3:uid="{510F5643-1B79-462C-90E9-DF9CB939A9A1}" name="Sarake4661"/>
    <tableColumn id="4662" xr3:uid="{EA2D737E-06DD-4899-B4A3-AC096E9F7ED9}" name="Sarake4662"/>
    <tableColumn id="4663" xr3:uid="{1E7BA66E-A61E-4923-8AFE-9B0351298214}" name="Sarake4663"/>
    <tableColumn id="4664" xr3:uid="{BAAA04E6-D09E-4651-B9EC-7D8BD457B918}" name="Sarake4664"/>
    <tableColumn id="4665" xr3:uid="{2993A47E-11A5-49FF-8B19-93430FE7E327}" name="Sarake4665"/>
    <tableColumn id="4666" xr3:uid="{8D4EC647-660A-4C2B-82FE-B31C7CFA879E}" name="Sarake4666"/>
    <tableColumn id="4667" xr3:uid="{61CDDA9F-94EF-4ABF-9ACE-18D0E784B3CE}" name="Sarake4667"/>
    <tableColumn id="4668" xr3:uid="{C29E6EA5-F922-4F02-840A-55406DEC126A}" name="Sarake4668"/>
    <tableColumn id="4669" xr3:uid="{E83D8B9F-982B-4BBB-A460-C75939B7FDA6}" name="Sarake4669"/>
    <tableColumn id="4670" xr3:uid="{512A05C6-D3E5-4A5D-AD33-22269E0B9317}" name="Sarake4670"/>
    <tableColumn id="4671" xr3:uid="{1EBE4689-B39B-4E4B-87A2-7788A50C2036}" name="Sarake4671"/>
    <tableColumn id="4672" xr3:uid="{DCE08AC1-1AE2-43A3-AF3B-E0BD923D43CC}" name="Sarake4672"/>
    <tableColumn id="4673" xr3:uid="{BB7688B6-A580-4EA7-A29B-C81FDE40AC41}" name="Sarake4673"/>
    <tableColumn id="4674" xr3:uid="{7A0FD6C2-9830-4840-92E2-9D4D7285EE47}" name="Sarake4674"/>
    <tableColumn id="4675" xr3:uid="{A727D4FD-4177-429F-808B-C5B34DC7BC5A}" name="Sarake4675"/>
    <tableColumn id="4676" xr3:uid="{1533F3AA-ACDD-4FDA-BE1B-3C6DD524EA1E}" name="Sarake4676"/>
    <tableColumn id="4677" xr3:uid="{E391367C-B2A9-417B-A417-B14E3D8DF5AE}" name="Sarake4677"/>
    <tableColumn id="4678" xr3:uid="{5BA51052-B479-4C51-BBDB-353AE8CC1CA2}" name="Sarake4678"/>
    <tableColumn id="4679" xr3:uid="{CE71AA85-4671-423C-A91F-BAEA0B8B4325}" name="Sarake4679"/>
    <tableColumn id="4680" xr3:uid="{B0A345C4-5D24-4A8D-83EE-2E9D4C4C4D93}" name="Sarake4680"/>
    <tableColumn id="4681" xr3:uid="{560D4285-0BF6-4E94-9395-2A62569A15AC}" name="Sarake4681"/>
    <tableColumn id="4682" xr3:uid="{C020387E-6064-49BB-9535-5995408D1539}" name="Sarake4682"/>
    <tableColumn id="4683" xr3:uid="{ED9701F0-49F8-48E8-829D-673087C8DB37}" name="Sarake4683"/>
    <tableColumn id="4684" xr3:uid="{41981363-0758-4420-94D9-E33E119F4C36}" name="Sarake4684"/>
    <tableColumn id="4685" xr3:uid="{AA812FB1-45C9-410B-978B-DCBB834F9119}" name="Sarake4685"/>
    <tableColumn id="4686" xr3:uid="{1DC06FF4-0E09-4CB0-A41D-0E86673C6C20}" name="Sarake4686"/>
    <tableColumn id="4687" xr3:uid="{F1CEDDA1-4AB1-47E1-9752-90223C447136}" name="Sarake4687"/>
    <tableColumn id="4688" xr3:uid="{43799012-14B1-4D3A-AFE2-4374AF4B74F6}" name="Sarake4688"/>
    <tableColumn id="4689" xr3:uid="{E5184A6F-64AE-472B-884A-0F9CAD420E55}" name="Sarake4689"/>
    <tableColumn id="4690" xr3:uid="{7BCC624F-4AA4-434A-8634-5C56A4043954}" name="Sarake4690"/>
    <tableColumn id="4691" xr3:uid="{62F154CA-9A60-4A27-B0BF-DA1B11280B60}" name="Sarake4691"/>
    <tableColumn id="4692" xr3:uid="{2B2388E2-0576-485A-B94B-DB87086F95C1}" name="Sarake4692"/>
    <tableColumn id="4693" xr3:uid="{E9D3B316-C13C-49E5-A8B9-460501269618}" name="Sarake4693"/>
    <tableColumn id="4694" xr3:uid="{48B97D93-284D-439D-BA9D-1E1EC31B63DD}" name="Sarake4694"/>
    <tableColumn id="4695" xr3:uid="{C9DB400E-570C-48C9-850D-4BEFB8A0DE15}" name="Sarake4695"/>
    <tableColumn id="4696" xr3:uid="{AA05C94E-7329-4EB4-B32A-718BB5F41585}" name="Sarake4696"/>
    <tableColumn id="4697" xr3:uid="{BFE3B31E-4D46-4880-8B93-2884F4C3F4CC}" name="Sarake4697"/>
    <tableColumn id="4698" xr3:uid="{764BE869-B409-4692-AE92-EBD931E49758}" name="Sarake4698"/>
    <tableColumn id="4699" xr3:uid="{01BC348E-6205-4F5D-9AE9-2934D85B2C9C}" name="Sarake4699"/>
    <tableColumn id="4700" xr3:uid="{A95FE91C-AB23-4E9B-B6FE-FF8E99B33E98}" name="Sarake4700"/>
    <tableColumn id="4701" xr3:uid="{7D89B99F-CAC9-4D91-8EA0-0B66921A8D4A}" name="Sarake4701"/>
    <tableColumn id="4702" xr3:uid="{B54F36C6-9316-48B9-BBFF-382E76F1A041}" name="Sarake4702"/>
    <tableColumn id="4703" xr3:uid="{57308A70-E6DF-46AB-A9B8-99AFB1AF1EF7}" name="Sarake4703"/>
    <tableColumn id="4704" xr3:uid="{C39B4B7D-6897-4CBD-B386-7F33480D33F1}" name="Sarake4704"/>
    <tableColumn id="4705" xr3:uid="{25B32F59-2A3E-4D52-BA77-8353653A395A}" name="Sarake4705"/>
    <tableColumn id="4706" xr3:uid="{0375F460-DC80-48A5-B24B-420BC268C45C}" name="Sarake4706"/>
    <tableColumn id="4707" xr3:uid="{9D9130BD-C9EA-483F-A41F-9438DD238D39}" name="Sarake4707"/>
    <tableColumn id="4708" xr3:uid="{913FC3FE-F9EC-41D9-9615-FC0FDAB4F455}" name="Sarake4708"/>
    <tableColumn id="4709" xr3:uid="{8BB0A1EB-D14C-499B-A356-F25206386DB6}" name="Sarake4709"/>
    <tableColumn id="4710" xr3:uid="{E2B7BFC6-A7E0-4AA0-B096-300485E8F5DA}" name="Sarake4710"/>
    <tableColumn id="4711" xr3:uid="{F83D9EC2-44CC-43E2-A8F2-7A2816FB07AD}" name="Sarake4711"/>
    <tableColumn id="4712" xr3:uid="{93B05980-4FA3-4475-9015-2BEEFEE71326}" name="Sarake4712"/>
    <tableColumn id="4713" xr3:uid="{8624C8E1-450D-414C-A11E-8FC28E3240AF}" name="Sarake4713"/>
    <tableColumn id="4714" xr3:uid="{1EC31658-D572-4258-B4E0-D30CA088562C}" name="Sarake4714"/>
    <tableColumn id="4715" xr3:uid="{F74BE53C-17A9-420F-B6C0-F80E0969DBF1}" name="Sarake4715"/>
    <tableColumn id="4716" xr3:uid="{A5AF9998-6A19-455A-B636-2DDDA5EFD6C8}" name="Sarake4716"/>
    <tableColumn id="4717" xr3:uid="{38BD093D-6A88-429A-BC07-4977D1D98FE9}" name="Sarake4717"/>
    <tableColumn id="4718" xr3:uid="{02350062-25E2-414E-97E0-4E52CF5BE8EE}" name="Sarake4718"/>
    <tableColumn id="4719" xr3:uid="{24AAFA17-122F-4863-8DD7-CB3B701BCA1D}" name="Sarake4719"/>
    <tableColumn id="4720" xr3:uid="{44A4D939-FDF3-4584-9439-A644DB94FB2C}" name="Sarake4720"/>
    <tableColumn id="4721" xr3:uid="{CCC7D27F-7F2D-4D19-B993-24CA3410A7A0}" name="Sarake4721"/>
    <tableColumn id="4722" xr3:uid="{BC1E8BE3-4C0E-4C48-9D6B-1FFBA680C49B}" name="Sarake4722"/>
    <tableColumn id="4723" xr3:uid="{056C60DB-7FA1-4282-92FD-6CA23D8066C2}" name="Sarake4723"/>
    <tableColumn id="4724" xr3:uid="{5B0139C8-A253-4FF7-ACF0-0D4915E13733}" name="Sarake4724"/>
    <tableColumn id="4725" xr3:uid="{BCCD6C8D-407D-468D-8627-52959698FBD6}" name="Sarake4725"/>
    <tableColumn id="4726" xr3:uid="{5A0DC478-D9ED-4023-903D-14F05DBC6095}" name="Sarake4726"/>
    <tableColumn id="4727" xr3:uid="{6C669C0B-8322-407D-A43F-50CB70A35D9A}" name="Sarake4727"/>
    <tableColumn id="4728" xr3:uid="{7D100C65-4DDC-4F0D-9242-B98BCD36F6D7}" name="Sarake4728"/>
    <tableColumn id="4729" xr3:uid="{1829D3F4-99C6-4B76-99AC-E8765C850970}" name="Sarake4729"/>
    <tableColumn id="4730" xr3:uid="{39D4B97B-4309-46E7-A6BC-C9F902832052}" name="Sarake4730"/>
    <tableColumn id="4731" xr3:uid="{F6D7C5B8-F5AF-4E40-98DB-5DAADC1E1B82}" name="Sarake4731"/>
    <tableColumn id="4732" xr3:uid="{BFD3EF0D-7E4E-496E-9920-C2E0B3C7E26F}" name="Sarake4732"/>
    <tableColumn id="4733" xr3:uid="{F325C413-E0EB-4413-83FC-75AC6B308636}" name="Sarake4733"/>
    <tableColumn id="4734" xr3:uid="{1E157EB8-2E84-4C1E-A34D-283652EA5E09}" name="Sarake4734"/>
    <tableColumn id="4735" xr3:uid="{1A4C9A84-D541-459A-A31D-97EB012DB109}" name="Sarake4735"/>
    <tableColumn id="4736" xr3:uid="{D9253E8B-E008-43C9-BEA7-DB923C418DFE}" name="Sarake4736"/>
    <tableColumn id="4737" xr3:uid="{80A30BB9-B6D2-4989-A262-FCE68970039F}" name="Sarake4737"/>
    <tableColumn id="4738" xr3:uid="{61B29979-C25D-4EA9-8149-DA25D7F91CBB}" name="Sarake4738"/>
    <tableColumn id="4739" xr3:uid="{3CE61869-B5B9-4F2C-976F-15FF8F9AF8B3}" name="Sarake4739"/>
    <tableColumn id="4740" xr3:uid="{8B3A920F-6C8E-4ECB-9029-4F3232CCB984}" name="Sarake4740"/>
    <tableColumn id="4741" xr3:uid="{3261B2B8-FFD8-4424-B19B-790359A55A57}" name="Sarake4741"/>
    <tableColumn id="4742" xr3:uid="{58306F04-54DB-4A5C-AA3E-BAFF36E12908}" name="Sarake4742"/>
    <tableColumn id="4743" xr3:uid="{B66FA6A6-B334-40DD-8541-D4808788AFBC}" name="Sarake4743"/>
    <tableColumn id="4744" xr3:uid="{E8880AF9-4F14-41D7-8AEB-ADC44DEAD7BB}" name="Sarake4744"/>
    <tableColumn id="4745" xr3:uid="{A33E7DB5-7293-4877-ADA8-0C1E4366D8E1}" name="Sarake4745"/>
    <tableColumn id="4746" xr3:uid="{EFE45EA1-9F4D-46A3-8629-2443A1416305}" name="Sarake4746"/>
    <tableColumn id="4747" xr3:uid="{3E55E79F-8EA9-40F6-AC82-75D707298B61}" name="Sarake4747"/>
    <tableColumn id="4748" xr3:uid="{C9E91173-0C32-460F-820B-4F25DAB9B731}" name="Sarake4748"/>
    <tableColumn id="4749" xr3:uid="{F0445800-27B5-4A26-8752-E87D839D75C4}" name="Sarake4749"/>
    <tableColumn id="4750" xr3:uid="{426BE137-3736-40D5-8DB8-9960B7999974}" name="Sarake4750"/>
    <tableColumn id="4751" xr3:uid="{BAB453DB-FB38-451F-87D8-B69DDC5D44C4}" name="Sarake4751"/>
    <tableColumn id="4752" xr3:uid="{ACA00B42-4319-421F-9C6E-9C2397FB7E44}" name="Sarake4752"/>
    <tableColumn id="4753" xr3:uid="{7230935D-22D0-4C73-94E2-39042B16E6FC}" name="Sarake4753"/>
    <tableColumn id="4754" xr3:uid="{4EAC79D5-D36B-45CE-B8D8-C7AA9E2F2491}" name="Sarake4754"/>
    <tableColumn id="4755" xr3:uid="{8450D88B-D2A9-45A5-9036-C9891FB00FE9}" name="Sarake4755"/>
    <tableColumn id="4756" xr3:uid="{3EE890C2-1015-4965-AD04-6B0CE00DFA61}" name="Sarake4756"/>
    <tableColumn id="4757" xr3:uid="{211C2C96-4700-43B8-A01D-6853F99F2219}" name="Sarake4757"/>
    <tableColumn id="4758" xr3:uid="{73A714E6-D406-41AE-831E-BE9731BACB0E}" name="Sarake4758"/>
    <tableColumn id="4759" xr3:uid="{017FF401-0A4F-4F23-803F-21413EFBBCC6}" name="Sarake4759"/>
    <tableColumn id="4760" xr3:uid="{DD0F7293-B25F-4881-AEF4-65755D38EEDE}" name="Sarake4760"/>
    <tableColumn id="4761" xr3:uid="{167D8545-7964-4CDE-B646-06FC9D0A81B6}" name="Sarake4761"/>
    <tableColumn id="4762" xr3:uid="{323F0334-B04D-46A9-8176-2D8EDF0765F5}" name="Sarake4762"/>
    <tableColumn id="4763" xr3:uid="{B0D09AB1-75E1-4C78-B289-FFD194E3C012}" name="Sarake4763"/>
    <tableColumn id="4764" xr3:uid="{D69A99B3-E0C4-46EA-89DE-9FD41DF401A1}" name="Sarake4764"/>
    <tableColumn id="4765" xr3:uid="{55B98BF5-4657-4FC7-8DEB-CAD80D69A84B}" name="Sarake4765"/>
    <tableColumn id="4766" xr3:uid="{777AEC6A-7E29-4717-8571-29A7F621C266}" name="Sarake4766"/>
    <tableColumn id="4767" xr3:uid="{F7130125-CBD6-4AEA-8AEB-AC2832F90D7B}" name="Sarake4767"/>
    <tableColumn id="4768" xr3:uid="{158FABDA-BA35-4067-8BE5-87684DE8A73B}" name="Sarake4768"/>
    <tableColumn id="4769" xr3:uid="{E111586D-0A21-40A3-BB0B-20AEC95CB46B}" name="Sarake4769"/>
    <tableColumn id="4770" xr3:uid="{68FC0EBE-58A0-40EF-A9EB-A173B986A708}" name="Sarake4770"/>
    <tableColumn id="4771" xr3:uid="{7B1EB07A-37EB-4DEF-918F-99DB15ABB9AB}" name="Sarake4771"/>
    <tableColumn id="4772" xr3:uid="{8A786F57-768C-464E-B1D7-3ED13189A641}" name="Sarake4772"/>
    <tableColumn id="4773" xr3:uid="{786A506A-67DA-4037-BA32-AFE50D3C5E57}" name="Sarake4773"/>
    <tableColumn id="4774" xr3:uid="{5633889B-7434-4B63-8467-185D4E70F80D}" name="Sarake4774"/>
    <tableColumn id="4775" xr3:uid="{BD36A5A0-C671-48E2-9038-0994B8F5F103}" name="Sarake4775"/>
    <tableColumn id="4776" xr3:uid="{949A046D-85A3-4B83-AB97-241F038D1F42}" name="Sarake4776"/>
    <tableColumn id="4777" xr3:uid="{52C80E2C-166B-4FE8-A187-C8A8316E18B2}" name="Sarake4777"/>
    <tableColumn id="4778" xr3:uid="{050EE794-F71F-4338-B3F1-41201513DD9A}" name="Sarake4778"/>
    <tableColumn id="4779" xr3:uid="{90F4BCBF-D6F2-4AA7-80E7-5632CC4317C7}" name="Sarake4779"/>
    <tableColumn id="4780" xr3:uid="{D744EA5F-66E6-41D4-A3A8-43DA002F7234}" name="Sarake4780"/>
    <tableColumn id="4781" xr3:uid="{5557F3CB-735E-4467-997E-51D68BE7EC9D}" name="Sarake4781"/>
    <tableColumn id="4782" xr3:uid="{4F60800F-5CD4-43E5-8C94-E4E2D15C91ED}" name="Sarake4782"/>
    <tableColumn id="4783" xr3:uid="{8B4221F5-DA67-4CCC-AFDA-B3B77A80FC52}" name="Sarake4783"/>
    <tableColumn id="4784" xr3:uid="{BFB90423-2626-4300-B35C-8C487E0D4B58}" name="Sarake4784"/>
    <tableColumn id="4785" xr3:uid="{32A71380-50E3-46A3-A412-812C47160322}" name="Sarake4785"/>
    <tableColumn id="4786" xr3:uid="{EC128E03-612F-4E6A-9484-83C35D143796}" name="Sarake4786"/>
    <tableColumn id="4787" xr3:uid="{AFEA40CB-6AD2-4EBB-B71B-BAB2BB19F10C}" name="Sarake4787"/>
    <tableColumn id="4788" xr3:uid="{5DFF34F6-A670-4E46-AB24-2477B0B30147}" name="Sarake4788"/>
    <tableColumn id="4789" xr3:uid="{D8BA5C61-FF1A-4EC7-B877-3383A5A6399F}" name="Sarake4789"/>
    <tableColumn id="4790" xr3:uid="{9A0BBCA5-D00B-43FC-B686-81E179AD6D5D}" name="Sarake4790"/>
    <tableColumn id="4791" xr3:uid="{B5530D4E-16E0-4F70-B848-F08BA01F9E4A}" name="Sarake4791"/>
    <tableColumn id="4792" xr3:uid="{774FE33C-3DE9-4658-87E8-FE1DD8029D0E}" name="Sarake4792"/>
    <tableColumn id="4793" xr3:uid="{46EE5A1D-B7F6-4A04-B56C-E586BFF71D4D}" name="Sarake4793"/>
    <tableColumn id="4794" xr3:uid="{EF638CFB-2B38-4562-A977-91E9F3BED175}" name="Sarake4794"/>
    <tableColumn id="4795" xr3:uid="{8B943307-9746-4DC3-841B-227DD48682DD}" name="Sarake4795"/>
    <tableColumn id="4796" xr3:uid="{6A37B7E9-C380-4C7F-A3DE-042E3DE1D48D}" name="Sarake4796"/>
    <tableColumn id="4797" xr3:uid="{2C2EC52B-97A1-4C3E-8B46-EB736A6B730A}" name="Sarake4797"/>
    <tableColumn id="4798" xr3:uid="{022E8A3E-AF13-4AA5-905B-E5ED9DBD4590}" name="Sarake4798"/>
    <tableColumn id="4799" xr3:uid="{29D43F6E-0C5F-4393-88C3-501251D2F1F6}" name="Sarake4799"/>
    <tableColumn id="4800" xr3:uid="{20F0652B-0A47-4728-AF74-E66EA8361A16}" name="Sarake4800"/>
    <tableColumn id="4801" xr3:uid="{8F806D63-A96E-4761-930C-BDACE2306B20}" name="Sarake4801"/>
    <tableColumn id="4802" xr3:uid="{B4AC86B7-E606-4FE1-8F5F-D30480A1961E}" name="Sarake4802"/>
    <tableColumn id="4803" xr3:uid="{ED1E0E41-7BED-48D0-8F69-3064D9CCD2C8}" name="Sarake4803"/>
    <tableColumn id="4804" xr3:uid="{4E57CE19-CA9C-45D9-A430-521B7E81B1D0}" name="Sarake4804"/>
    <tableColumn id="4805" xr3:uid="{1CF90F63-FFFA-4DCA-A0EC-E3F480081514}" name="Sarake4805"/>
    <tableColumn id="4806" xr3:uid="{1384ED22-1FB3-4249-A7C9-00DD3C4295B4}" name="Sarake4806"/>
    <tableColumn id="4807" xr3:uid="{B30F94F6-7605-4DD9-BE14-6D2EEA535FEE}" name="Sarake4807"/>
    <tableColumn id="4808" xr3:uid="{74F40654-5124-4319-8946-FD7F9FFC02A0}" name="Sarake4808"/>
    <tableColumn id="4809" xr3:uid="{0B3C9D60-AF2C-4DAC-A534-F26AD565AE5A}" name="Sarake4809"/>
    <tableColumn id="4810" xr3:uid="{082DAECE-99ED-4D04-BB44-0C0F3A823443}" name="Sarake4810"/>
    <tableColumn id="4811" xr3:uid="{91278A8B-E2C9-4A9F-91F9-20424B8C1A50}" name="Sarake4811"/>
    <tableColumn id="4812" xr3:uid="{A26CEBC3-BE53-4B3F-A55B-810FC85F07DF}" name="Sarake4812"/>
    <tableColumn id="4813" xr3:uid="{3ABC0AF7-32E0-4BAA-931F-D6FE972DB3E9}" name="Sarake4813"/>
    <tableColumn id="4814" xr3:uid="{B8DEC401-3E79-432E-80F0-CC9D13C06C90}" name="Sarake4814"/>
    <tableColumn id="4815" xr3:uid="{96E6DDB4-4B04-4555-9603-8B3188ECA755}" name="Sarake4815"/>
    <tableColumn id="4816" xr3:uid="{2AF27926-0184-457D-82B3-46626044D44C}" name="Sarake4816"/>
    <tableColumn id="4817" xr3:uid="{9273F034-C27A-4A2F-BC08-AB9C4D585D42}" name="Sarake4817"/>
    <tableColumn id="4818" xr3:uid="{0BBD6DC6-78AC-4164-8DE6-F19DBFE02176}" name="Sarake4818"/>
    <tableColumn id="4819" xr3:uid="{30F1D60A-16DF-4DF6-B5CA-E78687B61903}" name="Sarake4819"/>
    <tableColumn id="4820" xr3:uid="{E1921A78-638B-468D-8A5D-A058F10BA91A}" name="Sarake4820"/>
    <tableColumn id="4821" xr3:uid="{3B41891C-692B-4AAA-ABA3-58D5376860B4}" name="Sarake4821"/>
    <tableColumn id="4822" xr3:uid="{3DA22AD4-0EAE-4549-B6D7-5171B0A25D52}" name="Sarake4822"/>
    <tableColumn id="4823" xr3:uid="{F82E381A-8C13-4E7B-90CF-78626A0A58F6}" name="Sarake4823"/>
    <tableColumn id="4824" xr3:uid="{057E0D46-7AC6-4314-8FC3-55294F57B798}" name="Sarake4824"/>
    <tableColumn id="4825" xr3:uid="{88F681FC-7916-49C5-998C-236335E9D23A}" name="Sarake4825"/>
    <tableColumn id="4826" xr3:uid="{9F05FC28-3AF1-499E-9336-4488E7FABB06}" name="Sarake4826"/>
    <tableColumn id="4827" xr3:uid="{B96F2E94-CA26-4353-A01F-35FB4A9E4C0C}" name="Sarake4827"/>
    <tableColumn id="4828" xr3:uid="{0A078ACA-C39B-4A37-A4FD-E86C7C603794}" name="Sarake4828"/>
    <tableColumn id="4829" xr3:uid="{2C7D622C-0F76-4195-BF59-470CD6C22645}" name="Sarake4829"/>
    <tableColumn id="4830" xr3:uid="{AC01D328-DEA9-41D5-B436-6DDB27E856E4}" name="Sarake4830"/>
    <tableColumn id="4831" xr3:uid="{1D8D8526-A01F-4E12-AD49-9AC749886ADC}" name="Sarake4831"/>
    <tableColumn id="4832" xr3:uid="{050B1621-457A-42D3-955A-C06E5BDE2A28}" name="Sarake4832"/>
    <tableColumn id="4833" xr3:uid="{ED84C745-F9DC-44FE-A75E-FC012DD1B8F8}" name="Sarake4833"/>
    <tableColumn id="4834" xr3:uid="{8B5C0E3F-ADF9-48B7-8D38-DE6F2B5F61B8}" name="Sarake4834"/>
    <tableColumn id="4835" xr3:uid="{7F1EC1B3-C8C7-4C31-A5CB-AACCE757570B}" name="Sarake4835"/>
    <tableColumn id="4836" xr3:uid="{8519B7E2-87AE-4523-A4C3-DC6DAC0127E4}" name="Sarake4836"/>
    <tableColumn id="4837" xr3:uid="{D0BB11C5-37B7-4A26-8EE2-2AFF30740814}" name="Sarake4837"/>
    <tableColumn id="4838" xr3:uid="{315F5C9D-9509-4D7E-87A9-A6A7B1857147}" name="Sarake4838"/>
    <tableColumn id="4839" xr3:uid="{1A131233-AD08-49C6-BC71-F9BBCB845560}" name="Sarake4839"/>
    <tableColumn id="4840" xr3:uid="{BA2B212C-631B-4DC0-A276-4B4DDF1CC522}" name="Sarake4840"/>
    <tableColumn id="4841" xr3:uid="{832E2599-37EE-4864-A138-92CA97B609EA}" name="Sarake4841"/>
    <tableColumn id="4842" xr3:uid="{52CA624B-F690-4639-AE34-E9372E4A8EF1}" name="Sarake4842"/>
    <tableColumn id="4843" xr3:uid="{B052C093-759C-4345-B9DF-9DF72FE21C6E}" name="Sarake4843"/>
    <tableColumn id="4844" xr3:uid="{6D43BFF8-2E72-4FBB-99B9-E9AB40A2812D}" name="Sarake4844"/>
    <tableColumn id="4845" xr3:uid="{93DD8980-5C4E-4A58-B8C6-CE9051457BF0}" name="Sarake4845"/>
    <tableColumn id="4846" xr3:uid="{8F456813-5508-40DC-9883-22ABCBA853C1}" name="Sarake4846"/>
    <tableColumn id="4847" xr3:uid="{D7689F28-8349-48BE-9447-0A71231F380C}" name="Sarake4847"/>
    <tableColumn id="4848" xr3:uid="{C6307327-91DF-4519-B506-482C3ACB0235}" name="Sarake4848"/>
    <tableColumn id="4849" xr3:uid="{E058151D-0825-4025-81EE-AE935D7903A3}" name="Sarake4849"/>
    <tableColumn id="4850" xr3:uid="{70870E32-5FC2-4B34-AB89-3010CEDA1372}" name="Sarake4850"/>
    <tableColumn id="4851" xr3:uid="{43DE4800-1FF3-4347-A41D-F8C720A2CD56}" name="Sarake4851"/>
    <tableColumn id="4852" xr3:uid="{002E108E-2FBD-4DB3-86E6-8464CE2A7AC4}" name="Sarake4852"/>
    <tableColumn id="4853" xr3:uid="{4FF596FF-DA00-4098-9752-929DE7049D0E}" name="Sarake4853"/>
    <tableColumn id="4854" xr3:uid="{3022C963-18CF-4E5F-BFA5-26EA1EA086EF}" name="Sarake4854"/>
    <tableColumn id="4855" xr3:uid="{32433D17-09E2-441E-ADA6-609C5747FDAD}" name="Sarake4855"/>
    <tableColumn id="4856" xr3:uid="{F4EE4120-D271-41A4-8EC2-88F8FDD5117C}" name="Sarake4856"/>
    <tableColumn id="4857" xr3:uid="{57B52E34-F767-4753-9906-54EA0856A6DB}" name="Sarake4857"/>
    <tableColumn id="4858" xr3:uid="{9174154D-801A-429E-ADFB-8C8112D3C660}" name="Sarake4858"/>
    <tableColumn id="4859" xr3:uid="{05090A95-8691-4E50-817D-1A914D11F4D7}" name="Sarake4859"/>
    <tableColumn id="4860" xr3:uid="{D5874D31-77FB-4B13-A401-C9028968A0FF}" name="Sarake4860"/>
    <tableColumn id="4861" xr3:uid="{A07F2DB9-1909-40CD-B8B8-14653313BE6A}" name="Sarake4861"/>
    <tableColumn id="4862" xr3:uid="{06CE54B7-85BE-4723-9798-4E20FC7C124A}" name="Sarake4862"/>
    <tableColumn id="4863" xr3:uid="{CA8B73FB-2386-4AB8-A80C-06382D42E128}" name="Sarake4863"/>
    <tableColumn id="4864" xr3:uid="{0DF46268-395B-420E-98E4-76921D6F821A}" name="Sarake4864"/>
    <tableColumn id="4865" xr3:uid="{73E65062-2581-4BDE-AA23-BC66B7FC311B}" name="Sarake4865"/>
    <tableColumn id="4866" xr3:uid="{ED346E06-5B64-4E6A-A949-A46F51BAA53D}" name="Sarake4866"/>
    <tableColumn id="4867" xr3:uid="{36D15778-9B31-4AE7-A1A0-DED30AEAD948}" name="Sarake4867"/>
    <tableColumn id="4868" xr3:uid="{962F9905-FBEB-4247-AE48-33CA356E4FAD}" name="Sarake4868"/>
    <tableColumn id="4869" xr3:uid="{7F5E37E7-2C6B-4931-B25D-9E461CBA903F}" name="Sarake4869"/>
    <tableColumn id="4870" xr3:uid="{5DE75158-F551-4032-BEBB-0973FEC46901}" name="Sarake4870"/>
    <tableColumn id="4871" xr3:uid="{E9B2BAF1-F6F6-4506-9CB2-AF875BAD41BC}" name="Sarake4871"/>
    <tableColumn id="4872" xr3:uid="{C09CFFE0-2A07-4B25-8216-B294C2E754EB}" name="Sarake4872"/>
    <tableColumn id="4873" xr3:uid="{4B89F42F-B8A2-4448-8977-642B9E1F964F}" name="Sarake4873"/>
    <tableColumn id="4874" xr3:uid="{76B6EF80-C529-4B01-ABCC-EDE6AA600581}" name="Sarake4874"/>
    <tableColumn id="4875" xr3:uid="{AC6AAB86-2E40-4DC9-BDD2-7440D6BD4E88}" name="Sarake4875"/>
    <tableColumn id="4876" xr3:uid="{FCCBB59C-E586-4889-A3DB-2E7541165FB3}" name="Sarake4876"/>
    <tableColumn id="4877" xr3:uid="{88F0C5DD-5983-4BA3-A0B3-B4ECA4A93751}" name="Sarake4877"/>
    <tableColumn id="4878" xr3:uid="{C10A94D7-10AD-417C-9209-3A96E9C6F916}" name="Sarake4878"/>
    <tableColumn id="4879" xr3:uid="{0B707EA1-338D-432F-B674-6904AE9EC122}" name="Sarake4879"/>
    <tableColumn id="4880" xr3:uid="{413E2F1B-9C02-47BA-82AD-409D220655BE}" name="Sarake4880"/>
    <tableColumn id="4881" xr3:uid="{F33319A1-F2CA-4E56-87D9-B8811B16CD79}" name="Sarake4881"/>
    <tableColumn id="4882" xr3:uid="{4360F18A-7F89-46F7-852E-CA28FB2037E9}" name="Sarake4882"/>
    <tableColumn id="4883" xr3:uid="{88BD4C4A-90BF-493E-9113-256724C4EA35}" name="Sarake4883"/>
    <tableColumn id="4884" xr3:uid="{82654E20-A8CA-444B-A91E-091C168EA21C}" name="Sarake4884"/>
    <tableColumn id="4885" xr3:uid="{EB7603AF-C53F-4634-B8CE-4C4D909A7219}" name="Sarake4885"/>
    <tableColumn id="4886" xr3:uid="{63A23AE2-DC13-4163-BF99-69361F24EDC1}" name="Sarake4886"/>
    <tableColumn id="4887" xr3:uid="{ED786156-7A75-4476-B4A6-43A628707523}" name="Sarake4887"/>
    <tableColumn id="4888" xr3:uid="{BD16D81E-716A-4746-B342-22E34AEBF203}" name="Sarake4888"/>
    <tableColumn id="4889" xr3:uid="{3900A213-6462-4FD2-9DDE-34CA6FBA1942}" name="Sarake4889"/>
    <tableColumn id="4890" xr3:uid="{0FFCCE22-838E-4AC7-B6B1-9715C7139F1B}" name="Sarake4890"/>
    <tableColumn id="4891" xr3:uid="{6FDF29AB-A67D-4A11-8ECF-3D93272137D9}" name="Sarake4891"/>
    <tableColumn id="4892" xr3:uid="{3F31C913-B8E3-4050-94C2-992EBCF65FC3}" name="Sarake4892"/>
    <tableColumn id="4893" xr3:uid="{9826735E-C784-4EF4-AA84-C46B3006A6AF}" name="Sarake4893"/>
    <tableColumn id="4894" xr3:uid="{A4A215D4-062E-4356-A102-6DCC39DBD579}" name="Sarake4894"/>
    <tableColumn id="4895" xr3:uid="{512704DA-4A22-4CB6-BF92-6A1A584127AF}" name="Sarake4895"/>
    <tableColumn id="4896" xr3:uid="{B6369136-FE91-49A1-8A84-49ABA39B7021}" name="Sarake4896"/>
    <tableColumn id="4897" xr3:uid="{D1D395AD-F539-4B86-B9CF-7C2EBAE8227F}" name="Sarake4897"/>
    <tableColumn id="4898" xr3:uid="{110CFAC7-9EEE-4997-BEC2-9AADA3548801}" name="Sarake4898"/>
    <tableColumn id="4899" xr3:uid="{062BBFEE-3B6F-4367-94E2-CD28DA449510}" name="Sarake4899"/>
    <tableColumn id="4900" xr3:uid="{EC3D537D-EAD6-48C3-A6B5-77053C928309}" name="Sarake4900"/>
    <tableColumn id="4901" xr3:uid="{5F436C9B-D972-48CB-AC8E-CCE7C116337A}" name="Sarake4901"/>
    <tableColumn id="4902" xr3:uid="{7CE9C177-343D-4FD4-9E8E-76D26C27E297}" name="Sarake4902"/>
    <tableColumn id="4903" xr3:uid="{15F98530-AC01-40D5-AA3A-E763B5EF78C1}" name="Sarake4903"/>
    <tableColumn id="4904" xr3:uid="{A39F2553-4224-4413-BA72-95F23FED45E8}" name="Sarake4904"/>
    <tableColumn id="4905" xr3:uid="{DCA1FD1D-54BD-4998-A24A-D9B1E0210746}" name="Sarake4905"/>
    <tableColumn id="4906" xr3:uid="{69F3AC02-C096-4EF5-9188-21FFCE0F307C}" name="Sarake4906"/>
    <tableColumn id="4907" xr3:uid="{C4EC2C19-4CEF-4633-9D8F-1DA0695F74C9}" name="Sarake4907"/>
    <tableColumn id="4908" xr3:uid="{79FF31FA-E281-461D-AEC9-FF28720E787D}" name="Sarake4908"/>
    <tableColumn id="4909" xr3:uid="{713C821C-4D24-4DC4-9F84-E590A2422072}" name="Sarake4909"/>
    <tableColumn id="4910" xr3:uid="{04FE772B-75DD-4D8D-BCBF-B670E9CE6F2A}" name="Sarake4910"/>
    <tableColumn id="4911" xr3:uid="{83CA870B-8D39-4663-9C13-3AA8F74219E8}" name="Sarake4911"/>
    <tableColumn id="4912" xr3:uid="{31DAA1D3-9684-4650-B197-C95F9DC20DED}" name="Sarake4912"/>
    <tableColumn id="4913" xr3:uid="{A42EBA07-EB84-42D3-A890-A0306DBB602A}" name="Sarake4913"/>
    <tableColumn id="4914" xr3:uid="{CADD337F-8850-4298-9451-3C612D696315}" name="Sarake4914"/>
    <tableColumn id="4915" xr3:uid="{281771E3-16C5-4A9A-B23A-5DEF38E6B670}" name="Sarake4915"/>
    <tableColumn id="4916" xr3:uid="{E1C577CD-E53C-406B-BCC2-83ACA1AE8A50}" name="Sarake4916"/>
    <tableColumn id="4917" xr3:uid="{155C98D5-8655-4793-869B-85AB33AD1D93}" name="Sarake4917"/>
    <tableColumn id="4918" xr3:uid="{8070C582-7981-4F3B-975A-F6E836C0696D}" name="Sarake4918"/>
    <tableColumn id="4919" xr3:uid="{DB45A4D5-0DB8-407D-8810-50AD216B08A0}" name="Sarake4919"/>
    <tableColumn id="4920" xr3:uid="{CC19B173-BB12-486C-A68D-1F5C482AA36A}" name="Sarake4920"/>
    <tableColumn id="4921" xr3:uid="{8023CFEE-E8FE-423D-B97D-85AA9A245A2B}" name="Sarake4921"/>
    <tableColumn id="4922" xr3:uid="{80337403-2127-4943-951C-15E7BD108479}" name="Sarake4922"/>
    <tableColumn id="4923" xr3:uid="{490B6F19-996D-464A-8022-C8F820FF190F}" name="Sarake4923"/>
    <tableColumn id="4924" xr3:uid="{DEFF5000-8ACC-4878-AC1C-F99BF1B66A14}" name="Sarake4924"/>
    <tableColumn id="4925" xr3:uid="{D3B5CB84-DF97-4DAA-AA19-E1CC24701E4F}" name="Sarake4925"/>
    <tableColumn id="4926" xr3:uid="{991ED61B-F010-4345-A6DB-ED3FE300F67F}" name="Sarake4926"/>
    <tableColumn id="4927" xr3:uid="{B8197B9A-9F2B-47C4-8B4D-4354CE44D334}" name="Sarake4927"/>
    <tableColumn id="4928" xr3:uid="{980F4ECC-27EC-4BE8-A230-355BC2D346DF}" name="Sarake4928"/>
    <tableColumn id="4929" xr3:uid="{7300EA3E-6942-4DBE-84CC-88AEC4A5177E}" name="Sarake4929"/>
    <tableColumn id="4930" xr3:uid="{D557C6C3-5B98-4A2F-8192-35AC82C6A85B}" name="Sarake4930"/>
    <tableColumn id="4931" xr3:uid="{8BBF79E6-6AE0-44A6-AF63-5883383557F9}" name="Sarake4931"/>
    <tableColumn id="4932" xr3:uid="{D0BBEC1C-BF6D-4736-847D-23A79FF4D86B}" name="Sarake4932"/>
    <tableColumn id="4933" xr3:uid="{B194C5DA-E3A1-4178-AA00-7D8D059FE9E1}" name="Sarake4933"/>
    <tableColumn id="4934" xr3:uid="{30F4BD3A-6F23-46B7-9693-DA142FF44637}" name="Sarake4934"/>
    <tableColumn id="4935" xr3:uid="{3BAE9588-62CE-40F5-A282-A930BFA7194A}" name="Sarake4935"/>
    <tableColumn id="4936" xr3:uid="{A034A5F6-6CDB-44AB-B9B5-094B82AB6CE0}" name="Sarake4936"/>
    <tableColumn id="4937" xr3:uid="{CE4A1E6A-98E5-41EF-8D2B-2EC855096CA5}" name="Sarake4937"/>
    <tableColumn id="4938" xr3:uid="{2EE02F43-71AE-42E1-9438-FE3626082544}" name="Sarake4938"/>
    <tableColumn id="4939" xr3:uid="{2EA8D2DA-46E7-4EDC-ADF3-ED2B81B14EA0}" name="Sarake4939"/>
    <tableColumn id="4940" xr3:uid="{BBFE300B-0166-4A8A-93CE-E17FB3CEAB83}" name="Sarake4940"/>
    <tableColumn id="4941" xr3:uid="{C47D2FA3-A1D0-49C6-8933-70796D41A9BA}" name="Sarake4941"/>
    <tableColumn id="4942" xr3:uid="{99F1A67B-37EE-468D-AE56-984DEEFCE11D}" name="Sarake4942"/>
    <tableColumn id="4943" xr3:uid="{4EDE3634-019E-4622-8F49-9C9D8DF41B11}" name="Sarake4943"/>
    <tableColumn id="4944" xr3:uid="{4101F85C-168D-472C-B009-6276A581819E}" name="Sarake4944"/>
    <tableColumn id="4945" xr3:uid="{3FF0E543-92A6-4BE9-884E-FACB0B2FDF7A}" name="Sarake4945"/>
    <tableColumn id="4946" xr3:uid="{8103B70F-0622-4823-9253-961847B87EEE}" name="Sarake4946"/>
    <tableColumn id="4947" xr3:uid="{538074DD-2E09-40C1-8C43-CF6988174567}" name="Sarake4947"/>
    <tableColumn id="4948" xr3:uid="{08A3E9CE-F7DD-45F0-BD6C-A2D11F9DE8D0}" name="Sarake4948"/>
    <tableColumn id="4949" xr3:uid="{4CE16869-0C85-4570-BA09-FE74D87DD6AC}" name="Sarake4949"/>
    <tableColumn id="4950" xr3:uid="{60146D8D-944B-45E2-945D-3941FB0CD3F9}" name="Sarake4950"/>
    <tableColumn id="4951" xr3:uid="{2B689F2B-2904-4EDC-A077-C437A6D6E0F3}" name="Sarake4951"/>
    <tableColumn id="4952" xr3:uid="{8D33354B-858F-4583-83DE-08D474CB4BCF}" name="Sarake4952"/>
    <tableColumn id="4953" xr3:uid="{FD397885-009B-433A-8946-C6095C61E034}" name="Sarake4953"/>
    <tableColumn id="4954" xr3:uid="{A0FFB837-59DB-4CAF-BEFA-99F9A489233B}" name="Sarake4954"/>
    <tableColumn id="4955" xr3:uid="{2528F0EA-5E97-4198-AEA0-23A1B8B86F0B}" name="Sarake4955"/>
    <tableColumn id="4956" xr3:uid="{0AB2EDBF-EE7A-460F-A728-5843A4F80971}" name="Sarake4956"/>
    <tableColumn id="4957" xr3:uid="{3CAC0E49-5BBB-406C-BF08-02BB8B80994F}" name="Sarake4957"/>
    <tableColumn id="4958" xr3:uid="{CD217BEE-27E3-47D5-9D2E-965ECE858D90}" name="Sarake4958"/>
    <tableColumn id="4959" xr3:uid="{4EB22BB1-A3F4-452D-A993-3FCE2576E485}" name="Sarake4959"/>
    <tableColumn id="4960" xr3:uid="{1DABCC1F-7B0B-4599-B31C-3501BA27359F}" name="Sarake4960"/>
    <tableColumn id="4961" xr3:uid="{20F8E692-5645-41B7-AA3A-E22F864EBB74}" name="Sarake4961"/>
    <tableColumn id="4962" xr3:uid="{3D7D6E12-8F43-46E5-9C4B-2460E464E32F}" name="Sarake4962"/>
    <tableColumn id="4963" xr3:uid="{2F2040BD-0C3C-4EF0-BCCF-DB218DA0F242}" name="Sarake4963"/>
    <tableColumn id="4964" xr3:uid="{9E8FAFAA-8091-476B-8166-C848A8C5A637}" name="Sarake4964"/>
    <tableColumn id="4965" xr3:uid="{F96BC107-D2F2-4958-8F1C-19A502C2F08A}" name="Sarake4965"/>
    <tableColumn id="4966" xr3:uid="{DEF3E07E-38C0-4897-BB27-3E5C9425F7C7}" name="Sarake4966"/>
    <tableColumn id="4967" xr3:uid="{7745FFF8-450C-4F6C-B250-67FC158B6773}" name="Sarake4967"/>
    <tableColumn id="4968" xr3:uid="{22D071C6-4AE3-454E-A71B-B0367ECDD5F8}" name="Sarake4968"/>
    <tableColumn id="4969" xr3:uid="{74C18C73-C037-4D68-B87F-E985FE5C21D6}" name="Sarake4969"/>
    <tableColumn id="4970" xr3:uid="{6D876362-690D-4DF2-B667-8D0E4DE2B21D}" name="Sarake4970"/>
    <tableColumn id="4971" xr3:uid="{76DFFB2C-79A7-4B56-93A6-0E7942F0E1EC}" name="Sarake4971"/>
    <tableColumn id="4972" xr3:uid="{27D9722D-3673-41CE-91E4-F649FA741441}" name="Sarake4972"/>
    <tableColumn id="4973" xr3:uid="{BA016182-2BC4-4EA0-84DF-25C1359CB685}" name="Sarake4973"/>
    <tableColumn id="4974" xr3:uid="{E2A4C84A-BDBD-4FB8-BA92-13372640E647}" name="Sarake4974"/>
    <tableColumn id="4975" xr3:uid="{08D07D65-6295-42C6-8826-DB7D8210F2C2}" name="Sarake4975"/>
    <tableColumn id="4976" xr3:uid="{631BF7B2-DBCB-4D7B-BDDE-D7D202AAB5A6}" name="Sarake4976"/>
    <tableColumn id="4977" xr3:uid="{AF927CE3-89EE-4F8F-99B6-C5FEF186B32C}" name="Sarake4977"/>
    <tableColumn id="4978" xr3:uid="{667BC200-A036-4380-B399-984E85AEA0A5}" name="Sarake4978"/>
    <tableColumn id="4979" xr3:uid="{CAD4F2F2-3AB7-430C-A8DA-7701277B5D9A}" name="Sarake4979"/>
    <tableColumn id="4980" xr3:uid="{2BE9450B-F0AA-4F04-911E-5E227DB18CA4}" name="Sarake4980"/>
    <tableColumn id="4981" xr3:uid="{5AFEF494-A3DA-4FCF-A6CF-92CEA81A378A}" name="Sarake4981"/>
    <tableColumn id="4982" xr3:uid="{7A65C302-387C-4EF4-A711-9F3D8689F717}" name="Sarake4982"/>
    <tableColumn id="4983" xr3:uid="{32434433-ABDD-42DF-A549-16677D9E7900}" name="Sarake4983"/>
    <tableColumn id="4984" xr3:uid="{BEE3AB87-9BCB-48D8-972B-43C96ADB00C3}" name="Sarake4984"/>
    <tableColumn id="4985" xr3:uid="{F5FB3FB9-934A-4FCD-B8B7-C73D52665220}" name="Sarake4985"/>
    <tableColumn id="4986" xr3:uid="{C20575CF-1545-4AAD-8157-BE5593A2633E}" name="Sarake4986"/>
    <tableColumn id="4987" xr3:uid="{B9FBE47B-1074-48A3-A5E4-BCC718FD71CD}" name="Sarake4987"/>
    <tableColumn id="4988" xr3:uid="{84719070-BDAE-4018-AAD3-7714067CFFBB}" name="Sarake4988"/>
    <tableColumn id="4989" xr3:uid="{98903506-FC06-47F5-8AA7-9D30751A7C9F}" name="Sarake4989"/>
    <tableColumn id="4990" xr3:uid="{91A4AA35-B140-44CC-A2E4-69350434842E}" name="Sarake4990"/>
    <tableColumn id="4991" xr3:uid="{1175C807-EEAF-4C96-AF60-4D90B8AB4EF0}" name="Sarake4991"/>
    <tableColumn id="4992" xr3:uid="{E70E8DE8-A815-48B1-A80E-DE413A9B2D6C}" name="Sarake4992"/>
    <tableColumn id="4993" xr3:uid="{662E49FD-430D-449F-A9F1-C762A8DB746B}" name="Sarake4993"/>
    <tableColumn id="4994" xr3:uid="{A31171E8-6DAB-41B2-8E29-22BED8493FF1}" name="Sarake4994"/>
    <tableColumn id="4995" xr3:uid="{0E10A530-B360-4A71-8293-A1AA8BDB5985}" name="Sarake4995"/>
    <tableColumn id="4996" xr3:uid="{D02994CC-31E9-4776-B9DC-7729D204B270}" name="Sarake4996"/>
    <tableColumn id="4997" xr3:uid="{4F438931-0AB8-485B-B378-5D6072836504}" name="Sarake4997"/>
    <tableColumn id="4998" xr3:uid="{6D78AC5F-3C15-4EE0-9DBF-A16B0BB907DE}" name="Sarake4998"/>
    <tableColumn id="4999" xr3:uid="{29E10901-CFC8-417B-BCF7-55B37A7CFABE}" name="Sarake4999"/>
    <tableColumn id="5000" xr3:uid="{97CB29E4-DE31-4CAA-98BC-9D81A6BD74BF}" name="Sarake5000"/>
    <tableColumn id="5001" xr3:uid="{1B09E5E8-F847-468C-832F-AD145EC0F327}" name="Sarake5001"/>
    <tableColumn id="5002" xr3:uid="{89A9BBD3-178A-4207-AECB-9BC8165F2EB9}" name="Sarake5002"/>
    <tableColumn id="5003" xr3:uid="{9C49AC02-BF42-4B7A-9EE2-CC566BA9BE2A}" name="Sarake5003"/>
    <tableColumn id="5004" xr3:uid="{4946615E-43BD-4E4D-B80D-A44A197301E8}" name="Sarake5004"/>
    <tableColumn id="5005" xr3:uid="{67CEF121-0709-41C3-9E4C-92123AFFD625}" name="Sarake5005"/>
    <tableColumn id="5006" xr3:uid="{F8C5EDBD-516D-4AD8-8F7D-0B5AB027EED8}" name="Sarake5006"/>
    <tableColumn id="5007" xr3:uid="{0886BBCD-C4E7-4100-A889-D34EDC7F4B04}" name="Sarake5007"/>
    <tableColumn id="5008" xr3:uid="{5B5C570B-C60E-4AB5-8616-84C326B720DE}" name="Sarake5008"/>
    <tableColumn id="5009" xr3:uid="{CF3D5B87-2FB7-4251-89C3-30F01E4DB579}" name="Sarake5009"/>
    <tableColumn id="5010" xr3:uid="{4754D64F-899F-4647-B953-3DED95776956}" name="Sarake5010"/>
    <tableColumn id="5011" xr3:uid="{177828A0-392D-4F9B-9D80-381D64A2B67F}" name="Sarake5011"/>
    <tableColumn id="5012" xr3:uid="{FC844B57-C47B-41C7-942E-E52396DE19AF}" name="Sarake5012"/>
    <tableColumn id="5013" xr3:uid="{28280BAE-7EB9-46E0-955C-DAC0A83FEC5F}" name="Sarake5013"/>
    <tableColumn id="5014" xr3:uid="{98CC84FF-1472-4A8C-8248-F2D3A7B44467}" name="Sarake5014"/>
    <tableColumn id="5015" xr3:uid="{0A543144-ED7A-4EF6-BEEF-4208AC705F3A}" name="Sarake5015"/>
    <tableColumn id="5016" xr3:uid="{C782F257-0D49-4179-A734-8F9F73FEA145}" name="Sarake5016"/>
    <tableColumn id="5017" xr3:uid="{F8FE97AD-35EC-4F0D-A6C9-703C0BFB0E9D}" name="Sarake5017"/>
    <tableColumn id="5018" xr3:uid="{581759F5-E730-4E74-B1D3-C2672819F214}" name="Sarake5018"/>
    <tableColumn id="5019" xr3:uid="{C48F0D64-9C26-40A6-AD9E-1BEFC844B0B1}" name="Sarake5019"/>
    <tableColumn id="5020" xr3:uid="{D668A47A-A5F0-4692-AEA8-D3681F023A1F}" name="Sarake5020"/>
    <tableColumn id="5021" xr3:uid="{3F18AE1F-525E-4EAB-B0F3-020805E05419}" name="Sarake5021"/>
    <tableColumn id="5022" xr3:uid="{1DD92891-5899-410C-94EF-9F11D84799BF}" name="Sarake5022"/>
    <tableColumn id="5023" xr3:uid="{AE16BAC8-5C32-4025-B78D-6B77E5EC4488}" name="Sarake5023"/>
    <tableColumn id="5024" xr3:uid="{10D3077E-D855-4690-9D3D-67B7F5E12142}" name="Sarake5024"/>
    <tableColumn id="5025" xr3:uid="{2556B914-266D-48E4-BEB5-87607B79D7FA}" name="Sarake5025"/>
    <tableColumn id="5026" xr3:uid="{C1E5BC22-D8E5-4B1D-A3EE-1B5F66EDD4C4}" name="Sarake5026"/>
    <tableColumn id="5027" xr3:uid="{4E176BE0-AA1F-48AB-87C2-C17652F04F5F}" name="Sarake5027"/>
    <tableColumn id="5028" xr3:uid="{208B7E07-758C-48E7-9FFF-1CEF91CFA600}" name="Sarake5028"/>
    <tableColumn id="5029" xr3:uid="{FEA7A88C-AC32-4387-8941-F66F01770EEF}" name="Sarake5029"/>
    <tableColumn id="5030" xr3:uid="{18B8D658-9150-4731-89B1-F9A6E64D2A76}" name="Sarake5030"/>
    <tableColumn id="5031" xr3:uid="{87A49789-FC3F-4115-8B4E-B23E2B80A1E5}" name="Sarake5031"/>
    <tableColumn id="5032" xr3:uid="{A3AD8E80-31B6-4404-B8ED-F92139BD291C}" name="Sarake5032"/>
    <tableColumn id="5033" xr3:uid="{A0510C4C-9E69-45D3-BD2D-B505154DFFB3}" name="Sarake5033"/>
    <tableColumn id="5034" xr3:uid="{BE17D972-63CB-46BD-B2D1-2174F6C1E042}" name="Sarake5034"/>
    <tableColumn id="5035" xr3:uid="{14FE3705-DB6D-4888-B976-764D580CB3EC}" name="Sarake5035"/>
    <tableColumn id="5036" xr3:uid="{48936EA1-01B0-4FF7-8792-9FA47D3283F6}" name="Sarake5036"/>
    <tableColumn id="5037" xr3:uid="{1A930075-3C47-43BB-BEB4-23AB56CE57C4}" name="Sarake5037"/>
    <tableColumn id="5038" xr3:uid="{CC6BFECC-6CCD-4B34-82D3-F67BBB0D5287}" name="Sarake5038"/>
    <tableColumn id="5039" xr3:uid="{02564F3B-8582-4D5A-BBC3-56DD4B42B2EC}" name="Sarake5039"/>
    <tableColumn id="5040" xr3:uid="{98D99FAB-25A2-43DD-B0A6-28F1E72C090D}" name="Sarake5040"/>
    <tableColumn id="5041" xr3:uid="{19F4FD16-1466-4A0B-971E-F67120AE4964}" name="Sarake5041"/>
    <tableColumn id="5042" xr3:uid="{23F6984B-E6F1-4858-AA14-5C172F53E878}" name="Sarake5042"/>
    <tableColumn id="5043" xr3:uid="{993959C9-3257-4EAD-BA33-1B38F1E4CD8D}" name="Sarake5043"/>
    <tableColumn id="5044" xr3:uid="{2259C967-6022-457E-B6F5-EE2E7DA1852B}" name="Sarake5044"/>
    <tableColumn id="5045" xr3:uid="{268CAE74-2D88-411E-A530-924857C22DC8}" name="Sarake5045"/>
    <tableColumn id="5046" xr3:uid="{90D52B22-4690-4F79-A56B-7B8A53B3E1EA}" name="Sarake5046"/>
    <tableColumn id="5047" xr3:uid="{CA46C478-84CD-453A-94C6-AC959EC400A4}" name="Sarake5047"/>
    <tableColumn id="5048" xr3:uid="{1FACDB58-82FF-4215-B32D-84797805C31C}" name="Sarake5048"/>
    <tableColumn id="5049" xr3:uid="{E4BF9272-13B4-4807-B70B-2290FC69332B}" name="Sarake5049"/>
    <tableColumn id="5050" xr3:uid="{37734251-1025-417A-88AF-CC429EC16207}" name="Sarake5050"/>
    <tableColumn id="5051" xr3:uid="{6AEB035C-CBB6-4EFA-AC66-AF408A320895}" name="Sarake5051"/>
    <tableColumn id="5052" xr3:uid="{2B628B64-3470-4881-A6AA-C7EF8C4B6243}" name="Sarake5052"/>
    <tableColumn id="5053" xr3:uid="{1FBD964F-F04F-4EDE-B795-D4D0AA424ED3}" name="Sarake5053"/>
    <tableColumn id="5054" xr3:uid="{9C5C2D29-4AB4-457E-884D-1A5FCD7F5A6A}" name="Sarake5054"/>
    <tableColumn id="5055" xr3:uid="{C625F38A-EBDC-46D5-AA48-B648C1AD8D2D}" name="Sarake5055"/>
    <tableColumn id="5056" xr3:uid="{CDD485E7-8366-4CC7-B9AE-2EBC42F4D508}" name="Sarake5056"/>
    <tableColumn id="5057" xr3:uid="{EF79EB59-8B83-4867-968A-0EB42680F07F}" name="Sarake5057"/>
    <tableColumn id="5058" xr3:uid="{1DAA54A3-F136-40A9-8C45-43B53924F610}" name="Sarake5058"/>
    <tableColumn id="5059" xr3:uid="{B4F3100D-C378-4C81-B668-17D277566B45}" name="Sarake5059"/>
    <tableColumn id="5060" xr3:uid="{863BAF3E-5DED-4CBC-A69C-B86EAC787142}" name="Sarake5060"/>
    <tableColumn id="5061" xr3:uid="{80884C96-267C-45A3-B87B-0F0AAD061E0D}" name="Sarake5061"/>
    <tableColumn id="5062" xr3:uid="{3C044F4B-EB00-4D07-A101-1DC618E3397D}" name="Sarake5062"/>
    <tableColumn id="5063" xr3:uid="{F8D8A29A-3F43-4974-A9E4-544E6728BA74}" name="Sarake5063"/>
    <tableColumn id="5064" xr3:uid="{535C5A33-F44B-448B-A644-0BAD509842E6}" name="Sarake5064"/>
    <tableColumn id="5065" xr3:uid="{A97CE90F-23E8-4850-8831-DDB198ADD5C4}" name="Sarake5065"/>
    <tableColumn id="5066" xr3:uid="{908B421B-5680-4687-AF56-80102C999FF6}" name="Sarake5066"/>
    <tableColumn id="5067" xr3:uid="{DAF4B40A-52F3-4363-8CB9-567ABF9F784E}" name="Sarake5067"/>
    <tableColumn id="5068" xr3:uid="{A032C32C-8470-4EA8-842F-F6343E93D963}" name="Sarake5068"/>
    <tableColumn id="5069" xr3:uid="{8E0C38E2-8DDD-4961-8779-D72E22667048}" name="Sarake5069"/>
    <tableColumn id="5070" xr3:uid="{8C3FCF42-812B-4B65-BB08-317BB329EE36}" name="Sarake5070"/>
    <tableColumn id="5071" xr3:uid="{184E27F8-F2B5-469F-B8F8-16B49CEBF0F6}" name="Sarake5071"/>
    <tableColumn id="5072" xr3:uid="{F71072E6-70DB-4310-9BE1-828903FFE3DC}" name="Sarake5072"/>
    <tableColumn id="5073" xr3:uid="{251965A9-BE40-4BB9-9443-BA0E57BC078D}" name="Sarake5073"/>
    <tableColumn id="5074" xr3:uid="{54737457-F57F-44B1-84C2-D1488593D01B}" name="Sarake5074"/>
    <tableColumn id="5075" xr3:uid="{33357A54-A189-4773-8600-6714A3E74C0E}" name="Sarake5075"/>
    <tableColumn id="5076" xr3:uid="{F249384E-BA66-4DC8-9C3D-0E3781AE3AF1}" name="Sarake5076"/>
    <tableColumn id="5077" xr3:uid="{A49B02B7-F6B7-41F8-8862-0F9EB9210C27}" name="Sarake5077"/>
    <tableColumn id="5078" xr3:uid="{77BABB9B-37FB-4CFD-BD98-0F9CB3A2939C}" name="Sarake5078"/>
    <tableColumn id="5079" xr3:uid="{76C6CD4B-3909-48B0-B84D-DDB9E71A73D4}" name="Sarake5079"/>
    <tableColumn id="5080" xr3:uid="{DBABC01E-FA57-40DB-8B33-BE9A2AD4C3AC}" name="Sarake5080"/>
    <tableColumn id="5081" xr3:uid="{34803A92-A2D3-4294-8ECE-99DA69E38EF2}" name="Sarake5081"/>
    <tableColumn id="5082" xr3:uid="{85C4AAC3-AF3B-4425-B333-0C3EEAD48B62}" name="Sarake5082"/>
    <tableColumn id="5083" xr3:uid="{4C3E6EFA-BF1A-424F-9E63-056F3E64099B}" name="Sarake5083"/>
    <tableColumn id="5084" xr3:uid="{D82FE26A-0ED0-4308-BCB6-5A17E712DA6B}" name="Sarake5084"/>
    <tableColumn id="5085" xr3:uid="{8DE4381C-3FBB-4C17-AB8C-CA88FB1DB42A}" name="Sarake5085"/>
    <tableColumn id="5086" xr3:uid="{2F27B019-2462-477C-93D7-175AD7026002}" name="Sarake5086"/>
    <tableColumn id="5087" xr3:uid="{0B386326-608B-4827-95FD-21F5E1DCFB3A}" name="Sarake5087"/>
    <tableColumn id="5088" xr3:uid="{B2EF4A20-EA4B-4AC4-A1ED-CEFCEC10416D}" name="Sarake5088"/>
    <tableColumn id="5089" xr3:uid="{BD38C217-0E74-442F-A1C6-1E2B22BCCA6A}" name="Sarake5089"/>
    <tableColumn id="5090" xr3:uid="{EA97244E-0902-483F-8A82-74BEB031DA5B}" name="Sarake5090"/>
    <tableColumn id="5091" xr3:uid="{C17C11A4-D699-463C-85E2-5567DB7A3414}" name="Sarake5091"/>
    <tableColumn id="5092" xr3:uid="{4AE19E3B-8AC0-4DC0-8118-14E03E1322B5}" name="Sarake5092"/>
    <tableColumn id="5093" xr3:uid="{167B732E-E421-442F-AE88-E6EC6F42D4C2}" name="Sarake5093"/>
    <tableColumn id="5094" xr3:uid="{44716E88-B41F-4468-977D-408E1BBBBAB2}" name="Sarake5094"/>
    <tableColumn id="5095" xr3:uid="{911D3071-8BB0-4176-9671-E670256ABEEF}" name="Sarake5095"/>
    <tableColumn id="5096" xr3:uid="{9C471B96-68CD-4B92-ADC3-E75694E27E61}" name="Sarake5096"/>
    <tableColumn id="5097" xr3:uid="{ADE7AE75-539D-490A-A3D5-FF053B98FD00}" name="Sarake5097"/>
    <tableColumn id="5098" xr3:uid="{4185D30F-B8D5-4809-9E39-9E8FDFFAB302}" name="Sarake5098"/>
    <tableColumn id="5099" xr3:uid="{008B159D-44D5-40D8-ACDA-C8A54461ED36}" name="Sarake5099"/>
    <tableColumn id="5100" xr3:uid="{10AF48C6-27CF-444D-81C9-470289C82778}" name="Sarake5100"/>
    <tableColumn id="5101" xr3:uid="{440DD9AA-8662-4B30-A15C-8F4366E0DE34}" name="Sarake5101"/>
    <tableColumn id="5102" xr3:uid="{2D2092BB-7B49-4336-9837-402717B9CC86}" name="Sarake5102"/>
    <tableColumn id="5103" xr3:uid="{F7231E01-CFA3-4D68-BFDD-6F6C3E3FCF8C}" name="Sarake5103"/>
    <tableColumn id="5104" xr3:uid="{1E24FD28-6A5A-4657-89D2-3C2A823539E9}" name="Sarake5104"/>
    <tableColumn id="5105" xr3:uid="{84936F05-A502-4BA3-BA68-6A9B5C10F15B}" name="Sarake5105"/>
    <tableColumn id="5106" xr3:uid="{6A865633-4CAD-47B7-8E46-25465D73D8F6}" name="Sarake5106"/>
    <tableColumn id="5107" xr3:uid="{4696FB7E-3D52-4B0E-BA46-9E8A85B9D81C}" name="Sarake5107"/>
    <tableColumn id="5108" xr3:uid="{04E323DC-3274-4ED3-81AE-D88C83D9C4A0}" name="Sarake5108"/>
    <tableColumn id="5109" xr3:uid="{C98D060B-4C4B-42C6-BB09-A0009491D612}" name="Sarake5109"/>
    <tableColumn id="5110" xr3:uid="{9C3902F8-9A67-4A16-86F4-D2AE44370D1C}" name="Sarake5110"/>
    <tableColumn id="5111" xr3:uid="{E0EA0E14-CB57-4587-97DC-CC06864F8E64}" name="Sarake5111"/>
    <tableColumn id="5112" xr3:uid="{A9E462A9-4B36-44CF-A27E-AA387777F289}" name="Sarake5112"/>
    <tableColumn id="5113" xr3:uid="{5732422B-1D8F-4C6C-B4E8-4AF567A0C97B}" name="Sarake5113"/>
    <tableColumn id="5114" xr3:uid="{8B01823C-6D23-459E-9157-3FF7D6E44E2C}" name="Sarake5114"/>
    <tableColumn id="5115" xr3:uid="{6AC221C6-0598-49DB-9531-D0FE9202EA34}" name="Sarake5115"/>
    <tableColumn id="5116" xr3:uid="{B1A4C386-923B-461B-ACD5-DF354F301CC0}" name="Sarake5116"/>
    <tableColumn id="5117" xr3:uid="{11C98F9D-C821-43FC-99B2-0DB6CB12FE68}" name="Sarake5117"/>
    <tableColumn id="5118" xr3:uid="{FE675C6E-A946-4181-BEFE-FA84E902E25A}" name="Sarake5118"/>
    <tableColumn id="5119" xr3:uid="{8AA6C7C0-503E-4825-9404-111C9436EAAB}" name="Sarake5119"/>
    <tableColumn id="5120" xr3:uid="{02A3458B-8FF7-4CC5-8623-C2498F0F14AE}" name="Sarake5120"/>
    <tableColumn id="5121" xr3:uid="{C2B836B9-D3E2-4087-AC99-52D05C829482}" name="Sarake5121"/>
    <tableColumn id="5122" xr3:uid="{99E28530-F3BD-41A6-8732-EB805ED057D9}" name="Sarake5122"/>
    <tableColumn id="5123" xr3:uid="{8C5D1E99-8E73-450E-8B79-6EB5BA5CD200}" name="Sarake5123"/>
    <tableColumn id="5124" xr3:uid="{5F222C23-A26D-4542-B207-8CDB436F7168}" name="Sarake5124"/>
    <tableColumn id="5125" xr3:uid="{E662F12A-80E4-4B7A-BEE5-6D15E6FD878F}" name="Sarake5125"/>
    <tableColumn id="5126" xr3:uid="{77506421-66DD-4331-A721-7ECBC6CE8920}" name="Sarake5126"/>
    <tableColumn id="5127" xr3:uid="{8662A293-D6BB-4946-8B2B-DCE1F44EA93E}" name="Sarake5127"/>
    <tableColumn id="5128" xr3:uid="{5FF3F319-6E68-4F66-9B8B-C52B1B199399}" name="Sarake5128"/>
    <tableColumn id="5129" xr3:uid="{9AD68081-5A70-44B9-90A3-2C1FA83733B0}" name="Sarake5129"/>
    <tableColumn id="5130" xr3:uid="{68E73B7F-0BF2-4E97-B571-15BEFBD7E45F}" name="Sarake5130"/>
    <tableColumn id="5131" xr3:uid="{54F10B00-AEDD-4C86-B1CC-DCCEE74C53D2}" name="Sarake5131"/>
    <tableColumn id="5132" xr3:uid="{5A3A324E-B244-4490-9454-7149A5C4DB3D}" name="Sarake5132"/>
    <tableColumn id="5133" xr3:uid="{3EBD67D0-18FF-469B-B867-1AC7F1F64643}" name="Sarake5133"/>
    <tableColumn id="5134" xr3:uid="{C70AC65A-7AD0-4A42-A572-B540884631FE}" name="Sarake5134"/>
    <tableColumn id="5135" xr3:uid="{A00E68DD-E80E-4FCC-8D26-4272FD671278}" name="Sarake5135"/>
    <tableColumn id="5136" xr3:uid="{2901F5B8-BFD2-4474-962D-7C1AF688274E}" name="Sarake5136"/>
    <tableColumn id="5137" xr3:uid="{5C6529F1-C793-40B7-8C8A-C7A59FC01D89}" name="Sarake5137"/>
    <tableColumn id="5138" xr3:uid="{AB289827-7D0B-411E-9270-7B8CF8B00BEC}" name="Sarake5138"/>
    <tableColumn id="5139" xr3:uid="{4F3BD00E-AE76-4CEB-A642-224B387B2552}" name="Sarake5139"/>
    <tableColumn id="5140" xr3:uid="{33EDC5FB-34C6-494F-9C1D-5C37A0D19A27}" name="Sarake5140"/>
    <tableColumn id="5141" xr3:uid="{D0E09716-AADE-41FF-B4E1-59070AC6D243}" name="Sarake5141"/>
    <tableColumn id="5142" xr3:uid="{FF87099D-6997-43B4-ACEA-AFFB9B27F1E3}" name="Sarake5142"/>
    <tableColumn id="5143" xr3:uid="{75B9C2D8-4CB7-4221-AF5A-9A9E109E482D}" name="Sarake5143"/>
    <tableColumn id="5144" xr3:uid="{0EB12ED6-A2E3-4CEE-921B-91BAA65ABF84}" name="Sarake5144"/>
    <tableColumn id="5145" xr3:uid="{9E7B2A9C-A3F3-4609-B830-9A78B47A410A}" name="Sarake5145"/>
    <tableColumn id="5146" xr3:uid="{AB92BE02-C227-4D5F-B11F-0A937ED55BD3}" name="Sarake5146"/>
    <tableColumn id="5147" xr3:uid="{8E8F036C-4ADC-4BF1-A12D-E8B9720BAE3B}" name="Sarake5147"/>
    <tableColumn id="5148" xr3:uid="{7379FB64-40DE-47C8-868E-9D7DFE552758}" name="Sarake5148"/>
    <tableColumn id="5149" xr3:uid="{3C32CE00-737D-4801-9900-845631FF4555}" name="Sarake5149"/>
    <tableColumn id="5150" xr3:uid="{45CABE9E-1585-4970-A600-A1ECA2EB8305}" name="Sarake5150"/>
    <tableColumn id="5151" xr3:uid="{935C7B2D-F8B8-4D67-BCF0-162783DBA98D}" name="Sarake5151"/>
    <tableColumn id="5152" xr3:uid="{67CC58BA-8DCB-4D5C-8D10-0F0233B0C46E}" name="Sarake5152"/>
    <tableColumn id="5153" xr3:uid="{01C576F9-0B62-4A48-93D6-6A6B7FF53270}" name="Sarake5153"/>
    <tableColumn id="5154" xr3:uid="{8A6E5C50-E904-4D1B-9AD3-075E26DE58FD}" name="Sarake5154"/>
    <tableColumn id="5155" xr3:uid="{E984DB72-EDE4-43D8-8AB3-C3CE9DD19A2C}" name="Sarake5155"/>
    <tableColumn id="5156" xr3:uid="{86C34AC9-F971-4E72-A0F1-916180E4E3AA}" name="Sarake5156"/>
    <tableColumn id="5157" xr3:uid="{DAABAE90-ED96-4CDF-A129-5C8AA79EC8BE}" name="Sarake5157"/>
    <tableColumn id="5158" xr3:uid="{51CC1446-D6C3-4726-8C64-FCF6930F4BCC}" name="Sarake5158"/>
    <tableColumn id="5159" xr3:uid="{494DFEA6-EECE-4743-B41E-2BB409327730}" name="Sarake5159"/>
    <tableColumn id="5160" xr3:uid="{96C272D3-C3E0-430C-A1A3-BE0FDA4D7D12}" name="Sarake5160"/>
    <tableColumn id="5161" xr3:uid="{1A7B968D-3359-4E41-BDCA-BB0E4F30A6BF}" name="Sarake5161"/>
    <tableColumn id="5162" xr3:uid="{E950F91C-B59C-4B99-BED5-C307F0FBFEDD}" name="Sarake5162"/>
    <tableColumn id="5163" xr3:uid="{D89F5DE9-CC07-48F2-B026-B9C195BEFD89}" name="Sarake5163"/>
    <tableColumn id="5164" xr3:uid="{9863CF54-9137-4796-A7A4-DBDC429F78D8}" name="Sarake5164"/>
    <tableColumn id="5165" xr3:uid="{016FDA05-C3A6-4B4D-A9FE-4F3740E55CAB}" name="Sarake5165"/>
    <tableColumn id="5166" xr3:uid="{801B6CAC-A0BE-4CE0-9593-D7B892D85962}" name="Sarake5166"/>
    <tableColumn id="5167" xr3:uid="{7AB08346-26A4-4A3C-8E6D-95F8E2F5C62E}" name="Sarake5167"/>
    <tableColumn id="5168" xr3:uid="{22B3CAFD-C7C3-4EC9-B47E-36F3974B36F1}" name="Sarake5168"/>
    <tableColumn id="5169" xr3:uid="{CFBBE2FC-FFE1-4315-B66C-6B1A63F7BD34}" name="Sarake5169"/>
    <tableColumn id="5170" xr3:uid="{A86DBA86-5104-4AE0-9D57-A7D4077EFA3F}" name="Sarake5170"/>
    <tableColumn id="5171" xr3:uid="{DC6F9081-4F81-4CC4-8665-C80BCCDCB3EF}" name="Sarake5171"/>
    <tableColumn id="5172" xr3:uid="{BBE20A2F-11B4-490A-8FE4-9FBAA6DF9B3A}" name="Sarake5172"/>
    <tableColumn id="5173" xr3:uid="{60906E2F-04F7-4159-A0E5-DDBC796F00D9}" name="Sarake5173"/>
    <tableColumn id="5174" xr3:uid="{7644BC3F-6245-4691-8BFE-F82C6CA67E8B}" name="Sarake5174"/>
    <tableColumn id="5175" xr3:uid="{34B0899C-B476-46A8-A19E-D61F841D0FEC}" name="Sarake5175"/>
    <tableColumn id="5176" xr3:uid="{9E50BC49-7486-4ECA-97D7-431C1FDD5C3E}" name="Sarake5176"/>
    <tableColumn id="5177" xr3:uid="{D55C648A-E853-4B43-92C9-117A5B6269DC}" name="Sarake5177"/>
    <tableColumn id="5178" xr3:uid="{795DDC5A-2F1C-4C71-9256-8C28E8232C18}" name="Sarake5178"/>
    <tableColumn id="5179" xr3:uid="{AC193868-CBC7-48CA-9DE0-1EC00D4F328A}" name="Sarake5179"/>
    <tableColumn id="5180" xr3:uid="{7409716C-C758-4D8A-96B7-05C2C171B8C1}" name="Sarake5180"/>
    <tableColumn id="5181" xr3:uid="{5D6CCAC9-B156-4FB8-984E-FE508A25F0EB}" name="Sarake5181"/>
    <tableColumn id="5182" xr3:uid="{EF592F9C-F65F-487C-BBD8-5B14B25075D7}" name="Sarake5182"/>
    <tableColumn id="5183" xr3:uid="{5113F538-08CC-4A06-A86C-C842B87FFEE5}" name="Sarake5183"/>
    <tableColumn id="5184" xr3:uid="{5B96F1C4-24FB-4765-B995-F60FA6E90CA7}" name="Sarake5184"/>
    <tableColumn id="5185" xr3:uid="{C359F70E-A538-4553-8226-4961DA960760}" name="Sarake5185"/>
    <tableColumn id="5186" xr3:uid="{77DC7328-5D12-49D0-B310-8EC63E74BA18}" name="Sarake5186"/>
    <tableColumn id="5187" xr3:uid="{95D99CB9-9774-46E2-B8A8-F3EB3027D20E}" name="Sarake5187"/>
    <tableColumn id="5188" xr3:uid="{AC8FBB94-04DB-47D7-8649-64C184E67294}" name="Sarake5188"/>
    <tableColumn id="5189" xr3:uid="{E97EA4DC-CA02-454C-AC22-E447B8086227}" name="Sarake5189"/>
    <tableColumn id="5190" xr3:uid="{00D038F1-558A-427E-A803-698C538382D5}" name="Sarake5190"/>
    <tableColumn id="5191" xr3:uid="{38677222-9B16-4C8B-8D33-BF8963B23AD7}" name="Sarake5191"/>
    <tableColumn id="5192" xr3:uid="{57759CD8-713D-47DF-ADE1-EA8EAECCF104}" name="Sarake5192"/>
    <tableColumn id="5193" xr3:uid="{CBD057EF-CD99-41A5-85A7-0AD3F596CE2F}" name="Sarake5193"/>
    <tableColumn id="5194" xr3:uid="{6EA01BE3-64BF-4BC1-A561-BB3874DF3C66}" name="Sarake5194"/>
    <tableColumn id="5195" xr3:uid="{D5CE8365-1650-45AC-887A-9393F326B8E6}" name="Sarake5195"/>
    <tableColumn id="5196" xr3:uid="{ACC0AD0D-ED0F-46C8-B2BC-2CEF816A4422}" name="Sarake5196"/>
    <tableColumn id="5197" xr3:uid="{80475879-7807-42CE-8F7B-132A5565C172}" name="Sarake5197"/>
    <tableColumn id="5198" xr3:uid="{4C362312-3943-4C60-B6E7-5799C50DFDC4}" name="Sarake5198"/>
    <tableColumn id="5199" xr3:uid="{452DB293-F86B-40A0-98E6-ACCFF58AD4E8}" name="Sarake5199"/>
    <tableColumn id="5200" xr3:uid="{ACB5A97C-F306-43CE-A2F4-0CFE6C00940B}" name="Sarake5200"/>
    <tableColumn id="5201" xr3:uid="{2048206A-4B11-4FA0-9C01-2CCD31735FA2}" name="Sarake5201"/>
    <tableColumn id="5202" xr3:uid="{5A1E6148-741D-4955-BB9A-6A2BC63790A8}" name="Sarake5202"/>
    <tableColumn id="5203" xr3:uid="{EFBF9EF3-17A3-4142-ACAB-8F55DD78FAE4}" name="Sarake5203"/>
    <tableColumn id="5204" xr3:uid="{95BC0C94-6862-4406-B970-C3DC46099CCA}" name="Sarake5204"/>
    <tableColumn id="5205" xr3:uid="{7DCFD142-51C3-4E7F-9ED9-4E473B196DC4}" name="Sarake5205"/>
    <tableColumn id="5206" xr3:uid="{C7DFA0D2-3D13-4272-9C2E-AF12C1BCEFB8}" name="Sarake5206"/>
    <tableColumn id="5207" xr3:uid="{4FE0F4E0-C586-4641-ADBC-8F95378C16DF}" name="Sarake5207"/>
    <tableColumn id="5208" xr3:uid="{72277CE1-7850-40C2-B95A-5A882BC3A40A}" name="Sarake5208"/>
    <tableColumn id="5209" xr3:uid="{4C21893B-E5BB-4622-AB8F-25318CA9A03B}" name="Sarake5209"/>
    <tableColumn id="5210" xr3:uid="{E3314A4A-1561-483C-A8E1-0705FB532400}" name="Sarake5210"/>
    <tableColumn id="5211" xr3:uid="{3F169552-C96F-45AB-BDD2-94948348E052}" name="Sarake5211"/>
    <tableColumn id="5212" xr3:uid="{E4ABD11D-02D8-4743-A49A-5F00CA200249}" name="Sarake5212"/>
    <tableColumn id="5213" xr3:uid="{64941E0D-8552-474D-ACC6-2D2C8B18C366}" name="Sarake5213"/>
    <tableColumn id="5214" xr3:uid="{29D4E271-B385-4156-8644-8F5DE335A349}" name="Sarake5214"/>
    <tableColumn id="5215" xr3:uid="{D04D8C8E-BC5F-4B18-8DFD-760B5F9FC1B1}" name="Sarake5215"/>
    <tableColumn id="5216" xr3:uid="{3B72B21D-0EE7-40A6-AB6B-7BEB2CDEF645}" name="Sarake5216"/>
    <tableColumn id="5217" xr3:uid="{E9D58C8A-9036-44F0-ADAD-B9CA90DEAA77}" name="Sarake5217"/>
    <tableColumn id="5218" xr3:uid="{98B586BF-48E6-43FA-96C7-8B6C2C63B417}" name="Sarake5218"/>
    <tableColumn id="5219" xr3:uid="{929FC48F-1B72-468B-A5C4-9E157B44FFFB}" name="Sarake5219"/>
    <tableColumn id="5220" xr3:uid="{33042B22-73D7-4D4E-8FB9-F63FCE2BB217}" name="Sarake5220"/>
    <tableColumn id="5221" xr3:uid="{A6BA3064-6FAC-4F8C-A2DF-7607BBDD3391}" name="Sarake5221"/>
    <tableColumn id="5222" xr3:uid="{8461A6B3-14A5-4718-9304-FB53ABE6FCBA}" name="Sarake5222"/>
    <tableColumn id="5223" xr3:uid="{6782BFDF-AB4E-4CC4-A43C-22E3C96C1AEC}" name="Sarake5223"/>
    <tableColumn id="5224" xr3:uid="{8CB7C5D1-E23C-4EBD-9308-04F9105108FC}" name="Sarake5224"/>
    <tableColumn id="5225" xr3:uid="{E910BA00-B7B0-4513-8CCD-C5785ABF6230}" name="Sarake5225"/>
    <tableColumn id="5226" xr3:uid="{14483487-300E-4046-B53E-F1FB88C18DE1}" name="Sarake5226"/>
    <tableColumn id="5227" xr3:uid="{AC821DDB-D55A-4824-B45A-2AD3DCBBA8FB}" name="Sarake5227"/>
    <tableColumn id="5228" xr3:uid="{D23190D0-FC5B-401E-BBA6-037EC82BB8BB}" name="Sarake5228"/>
    <tableColumn id="5229" xr3:uid="{5611C622-367D-4075-9D4D-2BD4289DAB9B}" name="Sarake5229"/>
    <tableColumn id="5230" xr3:uid="{C9BF6886-43E2-4C99-83EB-0E6F37838CE8}" name="Sarake5230"/>
    <tableColumn id="5231" xr3:uid="{868B9303-61B3-4836-AF77-1BF7C26383C8}" name="Sarake5231"/>
    <tableColumn id="5232" xr3:uid="{7927A311-3595-4619-9F9B-D0ABCDD8F414}" name="Sarake5232"/>
    <tableColumn id="5233" xr3:uid="{1F9F8701-61C5-415A-BB85-5FBBF4DAB773}" name="Sarake5233"/>
    <tableColumn id="5234" xr3:uid="{16A69657-962F-4041-B458-F371B0CC5566}" name="Sarake5234"/>
    <tableColumn id="5235" xr3:uid="{63F60BD3-6D6C-4E89-956B-FC1E15BC864C}" name="Sarake5235"/>
    <tableColumn id="5236" xr3:uid="{260FB429-B034-4E6C-9A7D-091F73C0B97C}" name="Sarake5236"/>
    <tableColumn id="5237" xr3:uid="{B132347D-9053-44CF-9837-85F9C2AEA2FC}" name="Sarake5237"/>
    <tableColumn id="5238" xr3:uid="{A268C324-5C71-4460-8313-8CDE8C4DD1CA}" name="Sarake5238"/>
    <tableColumn id="5239" xr3:uid="{B56F66F3-5F7B-4661-81BD-B66A1102B168}" name="Sarake5239"/>
    <tableColumn id="5240" xr3:uid="{79885680-8135-4908-AFF0-74456E0FFDE3}" name="Sarake5240"/>
    <tableColumn id="5241" xr3:uid="{B4217844-0D72-4228-AEEF-232E5B1041AE}" name="Sarake5241"/>
    <tableColumn id="5242" xr3:uid="{D23629BD-4E06-4604-83D9-6FA7814C871B}" name="Sarake5242"/>
    <tableColumn id="5243" xr3:uid="{7B009777-B880-4C9E-A9A6-07CA99E6DCD6}" name="Sarake5243"/>
    <tableColumn id="5244" xr3:uid="{2D7F75CA-020C-4B8C-9FCE-F44EF2024A67}" name="Sarake5244"/>
    <tableColumn id="5245" xr3:uid="{95C9C1B9-D460-4057-98FE-A84484653972}" name="Sarake5245"/>
    <tableColumn id="5246" xr3:uid="{1C37DC05-D38E-418D-B6B2-65B7CDA53E1F}" name="Sarake5246"/>
    <tableColumn id="5247" xr3:uid="{246BFDCC-1BF7-41A5-A55E-6371867E8D22}" name="Sarake5247"/>
    <tableColumn id="5248" xr3:uid="{84092A25-4C21-4113-9347-0DF610447892}" name="Sarake5248"/>
    <tableColumn id="5249" xr3:uid="{0C0372A9-499F-4DC3-B9BA-ECA6485307FD}" name="Sarake5249"/>
    <tableColumn id="5250" xr3:uid="{F81ACF11-9010-460E-8BCF-FDE0DD240401}" name="Sarake5250"/>
    <tableColumn id="5251" xr3:uid="{B4759233-0B8E-41BC-A461-99A682899D1B}" name="Sarake5251"/>
    <tableColumn id="5252" xr3:uid="{072BEAA8-F5DE-4089-99EB-04FC81230EB1}" name="Sarake5252"/>
    <tableColumn id="5253" xr3:uid="{843FDB98-9DC2-435B-BF45-C0E2B5068836}" name="Sarake5253"/>
    <tableColumn id="5254" xr3:uid="{8741DE9B-8BA6-419E-B1F0-3098921FA46C}" name="Sarake5254"/>
    <tableColumn id="5255" xr3:uid="{5600B303-E20A-4724-A5D1-2422F8BF5B99}" name="Sarake5255"/>
    <tableColumn id="5256" xr3:uid="{FAD2F0D8-723D-4B50-9963-FBFDE2AD123B}" name="Sarake5256"/>
    <tableColumn id="5257" xr3:uid="{9269BE38-ED9F-4570-94D4-4FE102E63C5D}" name="Sarake5257"/>
    <tableColumn id="5258" xr3:uid="{AA610D7A-7514-41CA-8280-61E12AD323F6}" name="Sarake5258"/>
    <tableColumn id="5259" xr3:uid="{FAA9442D-9AD2-4DCA-A264-E917D939F6F5}" name="Sarake5259"/>
    <tableColumn id="5260" xr3:uid="{A973C5BF-159D-4DF4-ABFA-A368D4748059}" name="Sarake5260"/>
    <tableColumn id="5261" xr3:uid="{DDFAB215-3436-4C43-A24A-A241DF1D086A}" name="Sarake5261"/>
    <tableColumn id="5262" xr3:uid="{546E169A-0FE2-4482-A00C-3648CAF31AAD}" name="Sarake5262"/>
    <tableColumn id="5263" xr3:uid="{871B56D5-958D-43E3-A7C8-CC36975C078A}" name="Sarake5263"/>
    <tableColumn id="5264" xr3:uid="{3456ECBF-FCE9-4BA9-8ED8-AA374D044AF7}" name="Sarake5264"/>
    <tableColumn id="5265" xr3:uid="{527CB344-2755-4E65-855F-C19053B74818}" name="Sarake5265"/>
    <tableColumn id="5266" xr3:uid="{2F8D0DFB-42D0-4AC9-8D32-6E7AF698D6DC}" name="Sarake5266"/>
    <tableColumn id="5267" xr3:uid="{4FAFEB6C-65F3-4867-BDBD-9BAD0D8099F2}" name="Sarake5267"/>
    <tableColumn id="5268" xr3:uid="{890176A8-F792-4D3E-AFF3-B91ACD451A92}" name="Sarake5268"/>
    <tableColumn id="5269" xr3:uid="{866E2277-2DB9-49E9-AA5D-9B9D12E24CAA}" name="Sarake5269"/>
    <tableColumn id="5270" xr3:uid="{A744B483-2BD2-4A0E-8E36-DF6D3A194053}" name="Sarake5270"/>
    <tableColumn id="5271" xr3:uid="{0968A3D8-4B3D-4AD3-B415-D3254C8365FF}" name="Sarake5271"/>
    <tableColumn id="5272" xr3:uid="{0711DFA1-7176-49F2-BB96-79D7830D88EF}" name="Sarake5272"/>
    <tableColumn id="5273" xr3:uid="{EC299928-7416-4274-9C00-FE5BAB4EBC7B}" name="Sarake5273"/>
    <tableColumn id="5274" xr3:uid="{B087B80B-713B-4A5A-B13C-C81B3C02227B}" name="Sarake5274"/>
    <tableColumn id="5275" xr3:uid="{DE08549D-AADC-4D6D-BF8C-A5BF0B520375}" name="Sarake5275"/>
    <tableColumn id="5276" xr3:uid="{0D9AB6D0-5886-47C8-9040-87D8317E0594}" name="Sarake5276"/>
    <tableColumn id="5277" xr3:uid="{E91DCE22-44E1-41F6-A766-91623E387555}" name="Sarake5277"/>
    <tableColumn id="5278" xr3:uid="{17E0617D-6A1E-49F5-837B-25EC64D5CD31}" name="Sarake5278"/>
    <tableColumn id="5279" xr3:uid="{88A72DCB-7BF6-4689-AEBC-0BFEF93E9BF9}" name="Sarake5279"/>
    <tableColumn id="5280" xr3:uid="{62DE5F96-77A7-46CC-92EF-5120D4239E03}" name="Sarake5280"/>
    <tableColumn id="5281" xr3:uid="{FD748A54-5DEE-43EA-9541-CD69C8217820}" name="Sarake5281"/>
    <tableColumn id="5282" xr3:uid="{1D4D0C42-2860-4A8F-97DE-606D55FCFC90}" name="Sarake5282"/>
    <tableColumn id="5283" xr3:uid="{7D1FF4D8-6970-47FE-8ED6-74306C059493}" name="Sarake5283"/>
    <tableColumn id="5284" xr3:uid="{B3CFF1C1-8259-4031-A323-1C842E776021}" name="Sarake5284"/>
    <tableColumn id="5285" xr3:uid="{645D482F-5DE1-49D3-A755-7E96C77729CA}" name="Sarake5285"/>
    <tableColumn id="5286" xr3:uid="{CD628668-929D-498D-A2DC-D3C4349E0A6B}" name="Sarake5286"/>
    <tableColumn id="5287" xr3:uid="{094A4E73-8A9A-473D-ACF3-9F90110B7DBB}" name="Sarake5287"/>
    <tableColumn id="5288" xr3:uid="{6BB3AD48-8F55-4DE7-9E5A-65AF5E6CFA67}" name="Sarake5288"/>
    <tableColumn id="5289" xr3:uid="{456C655E-27A4-40E7-88B5-7E55C495E61F}" name="Sarake5289"/>
    <tableColumn id="5290" xr3:uid="{FF5C9C16-8F38-4DB4-9CB5-15CAA8708402}" name="Sarake5290"/>
    <tableColumn id="5291" xr3:uid="{13CB99AB-44C1-4550-95A7-4459402DC5AB}" name="Sarake5291"/>
    <tableColumn id="5292" xr3:uid="{1C50E027-4EBF-4927-ADA7-7E8FE48DA0F4}" name="Sarake5292"/>
    <tableColumn id="5293" xr3:uid="{B6FFD1A9-6C6A-46E4-9C11-B20A0D1A9074}" name="Sarake5293"/>
    <tableColumn id="5294" xr3:uid="{0734BFA5-E007-4144-96A2-328F5F2590E4}" name="Sarake5294"/>
    <tableColumn id="5295" xr3:uid="{E51EFA16-9EE2-47E5-8246-46A8FB4E0E2A}" name="Sarake5295"/>
    <tableColumn id="5296" xr3:uid="{162C2776-3024-4970-8ACA-1016BBB31F78}" name="Sarake5296"/>
    <tableColumn id="5297" xr3:uid="{2C355A44-1B5B-46A6-B8BD-ADAAAA627072}" name="Sarake5297"/>
    <tableColumn id="5298" xr3:uid="{1552D7DD-20C4-428B-BD7B-1001781FAFE1}" name="Sarake5298"/>
    <tableColumn id="5299" xr3:uid="{02639E3D-4809-4BEB-A9E1-2D2A9278CC48}" name="Sarake5299"/>
    <tableColumn id="5300" xr3:uid="{BAF3A5B0-9136-40C6-8D36-51FB896DA059}" name="Sarake5300"/>
    <tableColumn id="5301" xr3:uid="{2FFC54EB-DADB-4BCB-83DA-433194EF781A}" name="Sarake5301"/>
    <tableColumn id="5302" xr3:uid="{7F0DA204-6C33-46CE-93F2-CDFE7E2F2AC5}" name="Sarake5302"/>
    <tableColumn id="5303" xr3:uid="{133B8A0B-7366-4192-9105-233D28E13C55}" name="Sarake5303"/>
    <tableColumn id="5304" xr3:uid="{0F9D621A-DE9D-46B3-988D-6098B786265A}" name="Sarake5304"/>
    <tableColumn id="5305" xr3:uid="{C8734201-A9E1-4D00-B906-B82DAD790782}" name="Sarake5305"/>
    <tableColumn id="5306" xr3:uid="{3F47CD30-136C-4799-B7AA-6646A6131273}" name="Sarake5306"/>
    <tableColumn id="5307" xr3:uid="{30C2BE0E-BD44-42E2-B101-8BC8471A533D}" name="Sarake5307"/>
    <tableColumn id="5308" xr3:uid="{D2F09E14-C30F-4C32-83D5-19B12E0979DC}" name="Sarake5308"/>
    <tableColumn id="5309" xr3:uid="{5F68CD4B-F09E-45EF-8367-6F287F55B434}" name="Sarake5309"/>
    <tableColumn id="5310" xr3:uid="{98C07A13-ACE3-42A0-BAEF-E4898A712F06}" name="Sarake5310"/>
    <tableColumn id="5311" xr3:uid="{E02DB30A-A21F-410F-A23B-12666008E04A}" name="Sarake5311"/>
    <tableColumn id="5312" xr3:uid="{28A4C159-FA6A-4F7E-BFCD-85C465D8305B}" name="Sarake5312"/>
    <tableColumn id="5313" xr3:uid="{25AE50D6-A226-4BCA-97EE-6F7AF89E026F}" name="Sarake5313"/>
    <tableColumn id="5314" xr3:uid="{3AFC52FB-32D9-4BA9-B0C0-4D088C23082A}" name="Sarake5314"/>
    <tableColumn id="5315" xr3:uid="{9114FB91-CDAA-42B4-A362-51C20457C427}" name="Sarake5315"/>
    <tableColumn id="5316" xr3:uid="{CBADC459-DDC3-4B34-A263-02D39807DBC9}" name="Sarake5316"/>
    <tableColumn id="5317" xr3:uid="{439C69DD-234A-4D8F-8453-F628AEAB9047}" name="Sarake5317"/>
    <tableColumn id="5318" xr3:uid="{AEE86D6E-E453-4BD8-B508-A5CAC67209DA}" name="Sarake5318"/>
    <tableColumn id="5319" xr3:uid="{C868D227-6698-4DB2-BAC4-E1EBE4BE7B45}" name="Sarake5319"/>
    <tableColumn id="5320" xr3:uid="{68D4ABCF-CD6E-4B68-A283-0FA210F60AEC}" name="Sarake5320"/>
    <tableColumn id="5321" xr3:uid="{054CCCE7-2A1F-4B50-89F6-FD199AA8D7C2}" name="Sarake5321"/>
    <tableColumn id="5322" xr3:uid="{B4F3C5B7-60F2-404C-BBDA-A10769F6250E}" name="Sarake5322"/>
    <tableColumn id="5323" xr3:uid="{AED47ED4-9A13-4436-99B6-504A1653AF2B}" name="Sarake5323"/>
    <tableColumn id="5324" xr3:uid="{59EE8CA0-3992-4C97-AB48-F784C4ACF0A4}" name="Sarake5324"/>
    <tableColumn id="5325" xr3:uid="{3472DD0B-CA76-4B84-A80B-0E3169BA056A}" name="Sarake5325"/>
    <tableColumn id="5326" xr3:uid="{1E60D2EE-9558-460D-8CB4-1CC7336447B0}" name="Sarake5326"/>
    <tableColumn id="5327" xr3:uid="{993D6887-6788-4A01-8B2A-AF4461D60D3F}" name="Sarake5327"/>
    <tableColumn id="5328" xr3:uid="{FDD8F262-709F-425E-8F9C-145DE1567891}" name="Sarake5328"/>
    <tableColumn id="5329" xr3:uid="{71260D7A-8F74-40CE-9BC9-475B8903A632}" name="Sarake5329"/>
    <tableColumn id="5330" xr3:uid="{C0D76047-8377-4A97-95D9-B284131DDE6A}" name="Sarake5330"/>
    <tableColumn id="5331" xr3:uid="{1CD7ADBD-AFDD-474F-889C-11E9F249A7CF}" name="Sarake5331"/>
    <tableColumn id="5332" xr3:uid="{78AA1ED5-E167-44E0-8AC7-83CD716E46C1}" name="Sarake5332"/>
    <tableColumn id="5333" xr3:uid="{69CF507B-042D-46BD-94EA-CDF8CA2CDEA6}" name="Sarake5333"/>
    <tableColumn id="5334" xr3:uid="{6BAA145C-F027-4697-9997-0E12506551C5}" name="Sarake5334"/>
    <tableColumn id="5335" xr3:uid="{32C83FE9-4001-4428-B036-0F5AE184326A}" name="Sarake5335"/>
    <tableColumn id="5336" xr3:uid="{FFB627D4-7568-4FA8-83FD-DB08D5899C85}" name="Sarake5336"/>
    <tableColumn id="5337" xr3:uid="{16F8CE3F-AD9D-4FFB-BB58-AEDA02994602}" name="Sarake5337"/>
    <tableColumn id="5338" xr3:uid="{A69CE597-CB12-452F-A3F3-D870846527F2}" name="Sarake5338"/>
    <tableColumn id="5339" xr3:uid="{8FBA6322-C8C8-4642-960B-75E6DA3E86EA}" name="Sarake5339"/>
    <tableColumn id="5340" xr3:uid="{8271713D-CFE4-41D4-8925-3D7C892FA691}" name="Sarake5340"/>
    <tableColumn id="5341" xr3:uid="{3B79338A-E101-4026-B222-C2A490F94BEF}" name="Sarake5341"/>
    <tableColumn id="5342" xr3:uid="{D2C06039-4F8B-46B9-A112-BD502CB9E987}" name="Sarake5342"/>
    <tableColumn id="5343" xr3:uid="{67C872AD-AC31-4C19-884E-4365BD7442EC}" name="Sarake5343"/>
    <tableColumn id="5344" xr3:uid="{8DE6DA62-240B-480D-8812-3051CD35FC8D}" name="Sarake5344"/>
    <tableColumn id="5345" xr3:uid="{A301435A-6CB3-4E65-A66D-8C567AB58CA1}" name="Sarake5345"/>
    <tableColumn id="5346" xr3:uid="{A6FE0C83-14A2-4000-A0EA-FD7AA4248C5E}" name="Sarake5346"/>
    <tableColumn id="5347" xr3:uid="{97B8512C-72C9-48A1-9681-69E5CB34CE25}" name="Sarake5347"/>
    <tableColumn id="5348" xr3:uid="{2B5FFA9F-9235-4DA7-A3B5-937699B06704}" name="Sarake5348"/>
    <tableColumn id="5349" xr3:uid="{1C5CB914-2780-4FEB-9114-0630E01968F6}" name="Sarake5349"/>
    <tableColumn id="5350" xr3:uid="{ED0E2648-CD5D-4F5D-B161-C2B3EC2BF6C5}" name="Sarake5350"/>
    <tableColumn id="5351" xr3:uid="{B367A769-5E42-4D96-827B-3BDE831E60AD}" name="Sarake5351"/>
    <tableColumn id="5352" xr3:uid="{1A76A66D-FD7B-495E-8AC6-88B2BF5BC5A4}" name="Sarake5352"/>
    <tableColumn id="5353" xr3:uid="{218F53B4-3E03-468E-8D8A-49CDB6F8CE4F}" name="Sarake5353"/>
    <tableColumn id="5354" xr3:uid="{F02A7FB1-6638-4E8B-BCD9-F8ACF26C27ED}" name="Sarake5354"/>
    <tableColumn id="5355" xr3:uid="{427C996A-38E9-4A7D-BAB4-C5DA28A1E3DE}" name="Sarake5355"/>
    <tableColumn id="5356" xr3:uid="{1AB20621-A544-4144-B702-EC5102B390DA}" name="Sarake5356"/>
    <tableColumn id="5357" xr3:uid="{C7E8AE8A-8656-4890-B424-D41A74D29552}" name="Sarake5357"/>
    <tableColumn id="5358" xr3:uid="{EEA0D3C9-4E7F-42C1-9243-D675799C464F}" name="Sarake5358"/>
    <tableColumn id="5359" xr3:uid="{FBF8C8B7-B8DD-4389-AE63-62C09333120E}" name="Sarake5359"/>
    <tableColumn id="5360" xr3:uid="{85220764-6A32-4061-9F20-F2E731C82F7E}" name="Sarake5360"/>
    <tableColumn id="5361" xr3:uid="{D548F24C-9814-48E0-B6C3-842194C1906F}" name="Sarake5361"/>
    <tableColumn id="5362" xr3:uid="{44A5FDAE-DC9B-4CC4-90A0-781EA9AC9783}" name="Sarake5362"/>
    <tableColumn id="5363" xr3:uid="{E3A9991C-0DB9-4C7A-BEAE-FF7DE4A3614F}" name="Sarake5363"/>
    <tableColumn id="5364" xr3:uid="{4E6B56E5-1A49-4E91-9362-60997D074C40}" name="Sarake5364"/>
    <tableColumn id="5365" xr3:uid="{20A5D9DD-BE83-4D9D-B4E2-F50C100959C3}" name="Sarake5365"/>
    <tableColumn id="5366" xr3:uid="{9B28A31C-9D6E-4866-826C-195CB6D8BD20}" name="Sarake5366"/>
    <tableColumn id="5367" xr3:uid="{E4216F9A-5B8B-48DC-BEF3-A0E7BCC04838}" name="Sarake5367"/>
    <tableColumn id="5368" xr3:uid="{2373D19C-480A-4DF1-A61C-E78B25EF51CC}" name="Sarake5368"/>
    <tableColumn id="5369" xr3:uid="{821691E0-7C51-451F-A708-A9CED6309A02}" name="Sarake5369"/>
    <tableColumn id="5370" xr3:uid="{F2DF3AE1-BED1-4994-B21A-B6CEAF98644E}" name="Sarake5370"/>
    <tableColumn id="5371" xr3:uid="{C8CE5BD5-DD3C-479E-95E9-98665A81A6A5}" name="Sarake5371"/>
    <tableColumn id="5372" xr3:uid="{023D59BA-C828-4EAC-B970-DBCF1B54437D}" name="Sarake5372"/>
    <tableColumn id="5373" xr3:uid="{56371862-ACE3-4974-97D5-3AD0571EA532}" name="Sarake5373"/>
    <tableColumn id="5374" xr3:uid="{D058064B-E684-494F-A540-7DD05FCA8676}" name="Sarake5374"/>
    <tableColumn id="5375" xr3:uid="{87A523F8-F71D-48C5-B5BE-0AE6BB284DD5}" name="Sarake5375"/>
    <tableColumn id="5376" xr3:uid="{C75D422A-A205-463C-9133-909D3B7A7C91}" name="Sarake5376"/>
    <tableColumn id="5377" xr3:uid="{9C7C7BE5-506B-433D-ADA5-F84C9C35E260}" name="Sarake5377"/>
    <tableColumn id="5378" xr3:uid="{2B6233A1-3577-4EBC-B594-5E0224EC9A2A}" name="Sarake5378"/>
    <tableColumn id="5379" xr3:uid="{9AF35311-C782-48D9-BF6C-4AF52430F622}" name="Sarake5379"/>
    <tableColumn id="5380" xr3:uid="{C713B31D-E139-44D4-8A1A-0BEEE437C3BA}" name="Sarake5380"/>
    <tableColumn id="5381" xr3:uid="{024946C2-732C-497C-9520-7BD444083AAE}" name="Sarake5381"/>
    <tableColumn id="5382" xr3:uid="{9E2535CF-1D16-4CDD-BC87-5D8DAFAA1896}" name="Sarake5382"/>
    <tableColumn id="5383" xr3:uid="{C8597590-EDAF-4DB8-A3AF-5E03F78AE57F}" name="Sarake5383"/>
    <tableColumn id="5384" xr3:uid="{DD8743BF-EA22-490F-A00F-B3B40037F496}" name="Sarake5384"/>
    <tableColumn id="5385" xr3:uid="{76A0CAEB-6BB8-4BA1-834B-E300A16F6C3F}" name="Sarake5385"/>
    <tableColumn id="5386" xr3:uid="{53ADDAE7-47DB-4BCD-AD2F-B1466489192F}" name="Sarake5386"/>
    <tableColumn id="5387" xr3:uid="{0E7B9260-DA4B-4E72-BC4A-CB0FD739CA7C}" name="Sarake5387"/>
    <tableColumn id="5388" xr3:uid="{A7F6CBC4-90FE-4FD2-9351-271E9F264C5D}" name="Sarake5388"/>
    <tableColumn id="5389" xr3:uid="{0A69EB44-C1F7-48DC-915F-E809063EBC3F}" name="Sarake5389"/>
    <tableColumn id="5390" xr3:uid="{147BCDCE-6D87-4F4E-9F91-A7869F3B08FB}" name="Sarake5390"/>
    <tableColumn id="5391" xr3:uid="{EB048762-A1B0-494D-85F5-06C13AD07ABD}" name="Sarake5391"/>
    <tableColumn id="5392" xr3:uid="{2265BD25-311A-4EFA-BC20-AD2CDC520ADC}" name="Sarake5392"/>
    <tableColumn id="5393" xr3:uid="{77EBEB2A-8185-4748-82A8-E68EFC338B6B}" name="Sarake5393"/>
    <tableColumn id="5394" xr3:uid="{F2103D73-1A41-4E3D-BBC2-770B55B32B21}" name="Sarake5394"/>
    <tableColumn id="5395" xr3:uid="{3177D324-AA1C-4CCA-8676-C0E9E5AA2290}" name="Sarake5395"/>
    <tableColumn id="5396" xr3:uid="{67C8FE6A-B4F9-45B7-83CF-B3503381D02C}" name="Sarake5396"/>
    <tableColumn id="5397" xr3:uid="{D236CAF2-DCAC-409D-AF24-49B988DFC78E}" name="Sarake5397"/>
    <tableColumn id="5398" xr3:uid="{50B26743-90CC-45B1-8751-88C99467ED6A}" name="Sarake5398"/>
    <tableColumn id="5399" xr3:uid="{09D7F6A3-6147-4600-959D-5C7A66E11E03}" name="Sarake5399"/>
    <tableColumn id="5400" xr3:uid="{B10C67ED-C5CA-4F08-91E0-B32C96F01BCA}" name="Sarake5400"/>
    <tableColumn id="5401" xr3:uid="{CB44AA0B-33FA-4E70-A519-4B85C05418FE}" name="Sarake5401"/>
    <tableColumn id="5402" xr3:uid="{F08C7545-ED58-4AEA-8C59-E77DEBBAABD7}" name="Sarake5402"/>
    <tableColumn id="5403" xr3:uid="{7E2690C7-0F23-43C7-AB09-D08135FD836B}" name="Sarake5403"/>
    <tableColumn id="5404" xr3:uid="{BE1317C1-BF38-4895-B801-EB63D2E71B5C}" name="Sarake5404"/>
    <tableColumn id="5405" xr3:uid="{0C069231-6A13-47E3-8ABA-5CB53F2B12EC}" name="Sarake5405"/>
    <tableColumn id="5406" xr3:uid="{E6F87BDB-CFEB-4C1E-9682-A196C078B0BE}" name="Sarake5406"/>
    <tableColumn id="5407" xr3:uid="{F6A01179-633F-4B7F-8340-13E84A566BF1}" name="Sarake5407"/>
    <tableColumn id="5408" xr3:uid="{D446C1D9-7D9E-4CC9-ABCF-8AD04B5DE362}" name="Sarake5408"/>
    <tableColumn id="5409" xr3:uid="{1C57C325-AD8B-4A43-838B-789F70B69BD7}" name="Sarake5409"/>
    <tableColumn id="5410" xr3:uid="{073DB6BB-8108-429F-94C3-173E6DD05F70}" name="Sarake5410"/>
    <tableColumn id="5411" xr3:uid="{DA212001-F884-478D-A779-4537C190684F}" name="Sarake5411"/>
    <tableColumn id="5412" xr3:uid="{E5A91AFB-5FFF-4238-8D75-5781A4057180}" name="Sarake5412"/>
    <tableColumn id="5413" xr3:uid="{8A11A7D2-3CAE-48AE-A86A-C06A94F601CC}" name="Sarake5413"/>
    <tableColumn id="5414" xr3:uid="{B7A063A8-F74C-4172-98DA-277C22EA4296}" name="Sarake5414"/>
    <tableColumn id="5415" xr3:uid="{0A214230-6F01-4776-9D5A-633363F62244}" name="Sarake5415"/>
    <tableColumn id="5416" xr3:uid="{FBAAA303-AFBC-47DA-A050-BC230A01C232}" name="Sarake5416"/>
    <tableColumn id="5417" xr3:uid="{132B2D0A-FED8-4A63-BAB4-901FF4FE65F0}" name="Sarake5417"/>
    <tableColumn id="5418" xr3:uid="{C908837A-9A2D-4C46-93C3-4E26862FBB94}" name="Sarake5418"/>
    <tableColumn id="5419" xr3:uid="{C531B10B-E8ED-4176-AFA7-1749B7DFA605}" name="Sarake5419"/>
    <tableColumn id="5420" xr3:uid="{7F7A1C04-35A9-41DD-8EEC-E4695A60AC83}" name="Sarake5420"/>
    <tableColumn id="5421" xr3:uid="{1A7D3CF9-5298-4BDB-B628-6F4D12CF06A4}" name="Sarake5421"/>
    <tableColumn id="5422" xr3:uid="{49E06EE1-E7A3-45E9-8BAB-D4040FEBC528}" name="Sarake5422"/>
    <tableColumn id="5423" xr3:uid="{B1C9BA8F-82A3-4C51-9109-C5CAC362BD9B}" name="Sarake5423"/>
    <tableColumn id="5424" xr3:uid="{BD400A82-1129-4DB7-BA82-E01D5114D60A}" name="Sarake5424"/>
    <tableColumn id="5425" xr3:uid="{624A993E-D30C-481D-A0E3-A92B724C6BFD}" name="Sarake5425"/>
    <tableColumn id="5426" xr3:uid="{4851E5AC-7500-4954-95B4-2EBE0D288EC5}" name="Sarake5426"/>
    <tableColumn id="5427" xr3:uid="{BD840C1B-61F1-4E98-9022-3D826A3BE5B2}" name="Sarake5427"/>
    <tableColumn id="5428" xr3:uid="{41024A5F-7C7E-4907-8C17-88BFA5F96276}" name="Sarake5428"/>
    <tableColumn id="5429" xr3:uid="{7488B179-FE43-4F2E-93E8-21B0BD364087}" name="Sarake5429"/>
    <tableColumn id="5430" xr3:uid="{AC564FD7-A746-4402-8547-5065F0CDC962}" name="Sarake5430"/>
    <tableColumn id="5431" xr3:uid="{422BFFA1-DA76-4AF8-A76A-B9956A8D5AFB}" name="Sarake5431"/>
    <tableColumn id="5432" xr3:uid="{0E8FA25A-4B1F-4628-BF1B-BE60EEFBD6F9}" name="Sarake5432"/>
    <tableColumn id="5433" xr3:uid="{C56B4C70-FA05-4C81-AFA3-16B62F63A6D9}" name="Sarake5433"/>
    <tableColumn id="5434" xr3:uid="{223356DB-30CE-4B47-B507-D5A71FDA402E}" name="Sarake5434"/>
    <tableColumn id="5435" xr3:uid="{0C18FE20-78A8-4AFC-94F2-9C2031E3EE4C}" name="Sarake5435"/>
    <tableColumn id="5436" xr3:uid="{684DB6DD-7F7E-4494-AB5F-69B41D6EC900}" name="Sarake5436"/>
    <tableColumn id="5437" xr3:uid="{6DB35340-74E1-410F-A3B7-D2F259B175C9}" name="Sarake5437"/>
    <tableColumn id="5438" xr3:uid="{E42D7A44-F7B0-4405-8123-E116428B3E99}" name="Sarake5438"/>
    <tableColumn id="5439" xr3:uid="{C2F1B983-44C8-4908-BD3E-B9BFF18E06FC}" name="Sarake5439"/>
    <tableColumn id="5440" xr3:uid="{AF2B62E0-32DD-42BF-B303-A73695850454}" name="Sarake5440"/>
    <tableColumn id="5441" xr3:uid="{28A66C54-9938-4FA5-98BF-F85924E5521A}" name="Sarake5441"/>
    <tableColumn id="5442" xr3:uid="{5FB97D0D-EAC2-42E2-8887-C0756997C03E}" name="Sarake5442"/>
    <tableColumn id="5443" xr3:uid="{F67663F5-A822-45DF-A7DF-8CB65E542DE8}" name="Sarake5443"/>
    <tableColumn id="5444" xr3:uid="{52200906-26A4-4CF9-9497-93A9B79D06B1}" name="Sarake5444"/>
    <tableColumn id="5445" xr3:uid="{B4A5DEF3-E7FA-4432-808D-F87D6312B85E}" name="Sarake5445"/>
    <tableColumn id="5446" xr3:uid="{134B5C07-979A-4F52-8099-EF8704E5D5D3}" name="Sarake5446"/>
    <tableColumn id="5447" xr3:uid="{4AB8E1F1-43F3-4C31-B094-93500A3AF425}" name="Sarake5447"/>
    <tableColumn id="5448" xr3:uid="{567DA27D-FA7D-438B-B007-5C7FDFB35828}" name="Sarake5448"/>
    <tableColumn id="5449" xr3:uid="{3C00015F-5BCC-4BC4-833B-198A777C2F50}" name="Sarake5449"/>
    <tableColumn id="5450" xr3:uid="{1C3EF72A-8CC9-4098-B07D-0919D551F25F}" name="Sarake5450"/>
    <tableColumn id="5451" xr3:uid="{1EA07F07-64CD-4A2E-B899-DC2A01BFB407}" name="Sarake5451"/>
    <tableColumn id="5452" xr3:uid="{615A9F04-3CE7-4956-A498-67644AB36AB8}" name="Sarake5452"/>
    <tableColumn id="5453" xr3:uid="{60DD9465-0148-4151-8B21-028AF173B76B}" name="Sarake5453"/>
    <tableColumn id="5454" xr3:uid="{1DAA9ADC-1B27-4F0F-A330-C953954EFF32}" name="Sarake5454"/>
    <tableColumn id="5455" xr3:uid="{9F5C04F5-2861-4881-901A-66FE4BA02662}" name="Sarake5455"/>
    <tableColumn id="5456" xr3:uid="{2C9842E1-58D1-42CA-8CA4-FA3BF3EB2517}" name="Sarake5456"/>
    <tableColumn id="5457" xr3:uid="{A05A49E8-C3D6-4F87-A6E0-5C40C2717DB8}" name="Sarake5457"/>
    <tableColumn id="5458" xr3:uid="{57B05E19-AEAF-4F56-B8CE-B66EB5D44F3E}" name="Sarake5458"/>
    <tableColumn id="5459" xr3:uid="{A00A53AC-2C8B-4445-AD44-49A093702C17}" name="Sarake5459"/>
    <tableColumn id="5460" xr3:uid="{00F1A180-1CFF-46A9-B601-1BF3A6C2DF47}" name="Sarake5460"/>
    <tableColumn id="5461" xr3:uid="{A5F9DE2D-3A81-4B38-9825-64B987333C09}" name="Sarake5461"/>
    <tableColumn id="5462" xr3:uid="{81DEBBF5-A559-4BB1-8FE9-CE6FF3637159}" name="Sarake5462"/>
    <tableColumn id="5463" xr3:uid="{88CCE9FA-597B-462F-B4C9-8E565A098FB7}" name="Sarake5463"/>
    <tableColumn id="5464" xr3:uid="{6F5098C4-412B-4796-8E92-E7252C48C47F}" name="Sarake5464"/>
    <tableColumn id="5465" xr3:uid="{7A4A13A2-C7A7-4933-B868-5597E035072A}" name="Sarake5465"/>
    <tableColumn id="5466" xr3:uid="{86409ABA-1FB5-4453-8618-C0460C94B7B0}" name="Sarake5466"/>
    <tableColumn id="5467" xr3:uid="{DBD04459-FDAD-4660-A24E-00146286247B}" name="Sarake5467"/>
    <tableColumn id="5468" xr3:uid="{85DB3909-FC0E-4D96-9E0A-CD2F8924B482}" name="Sarake5468"/>
    <tableColumn id="5469" xr3:uid="{6718A5DE-9EAA-47A2-99B8-6DC452310579}" name="Sarake5469"/>
    <tableColumn id="5470" xr3:uid="{7CCFB7C5-95E8-4FEC-8821-20C849972760}" name="Sarake5470"/>
    <tableColumn id="5471" xr3:uid="{242940D7-B6AB-47C3-94BF-AFDEB31661A3}" name="Sarake5471"/>
    <tableColumn id="5472" xr3:uid="{36872AE0-CD00-4AC9-8F75-A84B2F056F8D}" name="Sarake5472"/>
    <tableColumn id="5473" xr3:uid="{BD7FAD7B-B65E-464E-A546-8B485A854A26}" name="Sarake5473"/>
    <tableColumn id="5474" xr3:uid="{92888982-F534-47D9-9151-7AADB2577EB9}" name="Sarake5474"/>
    <tableColumn id="5475" xr3:uid="{C2053710-88AB-4451-A501-EA18C1848973}" name="Sarake5475"/>
    <tableColumn id="5476" xr3:uid="{4B0F5481-04C3-4F7B-AA21-F815201A2F8F}" name="Sarake5476"/>
    <tableColumn id="5477" xr3:uid="{6421B4BE-5FC9-4DA6-9FF8-880AADC3C4EC}" name="Sarake5477"/>
    <tableColumn id="5478" xr3:uid="{6912AB2F-53A1-4AD1-A691-2B18BB70D7AC}" name="Sarake5478"/>
    <tableColumn id="5479" xr3:uid="{BC15DB87-7837-42A3-8131-24422B3BADB4}" name="Sarake5479"/>
    <tableColumn id="5480" xr3:uid="{201D9351-7D2E-4C8A-8BDC-E6ACAFCA7B36}" name="Sarake5480"/>
    <tableColumn id="5481" xr3:uid="{D6A61C64-8729-4446-9873-CD42DE010F8B}" name="Sarake5481"/>
    <tableColumn id="5482" xr3:uid="{ACC618A3-9F5B-45D3-AA10-9FF9AAB6ED58}" name="Sarake5482"/>
    <tableColumn id="5483" xr3:uid="{AE7F06E5-E632-4287-8E1B-9BD307A30AD1}" name="Sarake5483"/>
    <tableColumn id="5484" xr3:uid="{A60BCBA4-CA8E-4278-8B2F-926586F2ACE0}" name="Sarake5484"/>
    <tableColumn id="5485" xr3:uid="{596339BB-4733-487C-8B3B-E8FD714E4131}" name="Sarake5485"/>
    <tableColumn id="5486" xr3:uid="{DBABBF4E-3ABC-4CDF-A4D2-D9A2752D61E0}" name="Sarake5486"/>
    <tableColumn id="5487" xr3:uid="{CF3EF08C-1749-41E7-BD32-0CD2E9F2F6EE}" name="Sarake5487"/>
    <tableColumn id="5488" xr3:uid="{E9C807EC-1016-4596-BD47-218EB9CF8F0C}" name="Sarake5488"/>
    <tableColumn id="5489" xr3:uid="{DC7A091E-7335-4853-B675-40FB827ABCD0}" name="Sarake5489"/>
    <tableColumn id="5490" xr3:uid="{76AC3D63-4C94-48C5-9A45-61E6DDB4C722}" name="Sarake5490"/>
    <tableColumn id="5491" xr3:uid="{300BC12C-FF85-4298-B920-08DB00CA9861}" name="Sarake5491"/>
    <tableColumn id="5492" xr3:uid="{13178715-04CF-482C-95D5-33465515CBEA}" name="Sarake5492"/>
    <tableColumn id="5493" xr3:uid="{DA896EF1-ABFC-4D0F-953A-0CBE59C7FEB0}" name="Sarake5493"/>
    <tableColumn id="5494" xr3:uid="{F952A3CE-5059-4BB1-870E-EF15F1C7A83C}" name="Sarake5494"/>
    <tableColumn id="5495" xr3:uid="{16B33764-AF3E-4400-BF99-B846978DF18D}" name="Sarake5495"/>
    <tableColumn id="5496" xr3:uid="{99EA92DC-237F-4A24-B4B1-22688EC85106}" name="Sarake5496"/>
    <tableColumn id="5497" xr3:uid="{78EEC447-DA92-48D8-A3DB-F5BA98FDB721}" name="Sarake5497"/>
    <tableColumn id="5498" xr3:uid="{06D1A3D7-9FE0-41D0-AB12-BEC20B7BC620}" name="Sarake5498"/>
    <tableColumn id="5499" xr3:uid="{95935096-CCD7-4717-A841-20127C0B49EB}" name="Sarake5499"/>
    <tableColumn id="5500" xr3:uid="{1F5436E6-F7DD-4A85-83ED-CACE1529DF2F}" name="Sarake5500"/>
    <tableColumn id="5501" xr3:uid="{03A51618-7375-415A-88A7-F6044903EAEE}" name="Sarake5501"/>
    <tableColumn id="5502" xr3:uid="{F7B1D126-9371-4079-8690-26623F11760F}" name="Sarake5502"/>
    <tableColumn id="5503" xr3:uid="{59898B3B-4154-4091-A4C7-9BF3D3C0AD18}" name="Sarake5503"/>
    <tableColumn id="5504" xr3:uid="{EC6AE2EB-4242-4BFD-A05B-6DBA8CDCFC36}" name="Sarake5504"/>
    <tableColumn id="5505" xr3:uid="{E5C4A2B4-1E05-4100-A284-F5879BFBE4F8}" name="Sarake5505"/>
    <tableColumn id="5506" xr3:uid="{572D4BF7-C267-46A2-9E0B-4A8CD4663F0E}" name="Sarake5506"/>
    <tableColumn id="5507" xr3:uid="{DE24E026-CF3A-4EB5-A961-3040A3C1A856}" name="Sarake5507"/>
    <tableColumn id="5508" xr3:uid="{B246390D-38D0-4058-A939-73B08402FCD1}" name="Sarake5508"/>
    <tableColumn id="5509" xr3:uid="{9F941C56-1DB4-4D19-85CA-5040D4EC2241}" name="Sarake5509"/>
    <tableColumn id="5510" xr3:uid="{0314B0EA-C7DD-4774-A335-27685CE2050F}" name="Sarake5510"/>
    <tableColumn id="5511" xr3:uid="{54448A88-32E3-4F3E-8052-F4D26D83DF0D}" name="Sarake5511"/>
    <tableColumn id="5512" xr3:uid="{0BB8AAF5-46C0-4AFD-BBF6-9A6ACB171D77}" name="Sarake5512"/>
    <tableColumn id="5513" xr3:uid="{46309599-9A9C-4152-8F98-79B796D7123C}" name="Sarake5513"/>
    <tableColumn id="5514" xr3:uid="{1DB07A6C-A1C0-49C1-8B4E-6A12B4CD93E1}" name="Sarake5514"/>
    <tableColumn id="5515" xr3:uid="{41CA63F9-2F82-4E1C-95C9-F00110F08663}" name="Sarake5515"/>
    <tableColumn id="5516" xr3:uid="{84439CC2-2F06-479B-8C31-47BA5F3E6193}" name="Sarake5516"/>
    <tableColumn id="5517" xr3:uid="{3FF6C9AA-664D-4042-9144-F975655B4792}" name="Sarake5517"/>
    <tableColumn id="5518" xr3:uid="{33780A15-431A-49DE-9A5D-065750F941A9}" name="Sarake5518"/>
    <tableColumn id="5519" xr3:uid="{20048260-7BEE-4654-B070-E5CDF617EB3F}" name="Sarake5519"/>
    <tableColumn id="5520" xr3:uid="{315546BE-8577-41F4-AE00-666D93327820}" name="Sarake5520"/>
    <tableColumn id="5521" xr3:uid="{D9F5B6E4-B22E-4CF9-8AB1-93692374DE33}" name="Sarake5521"/>
    <tableColumn id="5522" xr3:uid="{E7CD9817-FE23-4EA2-AE20-1D99DE34D9E1}" name="Sarake5522"/>
    <tableColumn id="5523" xr3:uid="{195240E4-C6FA-4B1A-87ED-FB7FE914C9E5}" name="Sarake5523"/>
    <tableColumn id="5524" xr3:uid="{D7776467-1609-42DD-9176-3E9DA3852938}" name="Sarake5524"/>
    <tableColumn id="5525" xr3:uid="{3BC3F934-CE3A-41E6-BBCF-C985763B29E2}" name="Sarake5525"/>
    <tableColumn id="5526" xr3:uid="{ED59536D-D69E-4B93-8A78-E557593D2995}" name="Sarake5526"/>
    <tableColumn id="5527" xr3:uid="{71DC6C1F-0C3C-4799-BA4C-6D91BDD7333D}" name="Sarake5527"/>
    <tableColumn id="5528" xr3:uid="{CC55FBD8-CC38-4135-A555-8FAE99DB0645}" name="Sarake5528"/>
    <tableColumn id="5529" xr3:uid="{C2F277B2-3133-4F59-A66F-386951752EE2}" name="Sarake5529"/>
    <tableColumn id="5530" xr3:uid="{A24834DA-F2D9-4627-9405-CA24CCD836ED}" name="Sarake5530"/>
    <tableColumn id="5531" xr3:uid="{AEA350B3-6780-4122-ADF7-14AEC2667720}" name="Sarake5531"/>
    <tableColumn id="5532" xr3:uid="{9F031D88-59DC-4D0B-810C-44E6F4325093}" name="Sarake5532"/>
    <tableColumn id="5533" xr3:uid="{FFEBFC3E-601D-4D92-A567-4C2F299976EC}" name="Sarake5533"/>
    <tableColumn id="5534" xr3:uid="{8E5B37BC-3740-4A70-872F-9C95837604C1}" name="Sarake5534"/>
    <tableColumn id="5535" xr3:uid="{1AB62871-62C1-4811-B607-CD1EF2F049BC}" name="Sarake5535"/>
    <tableColumn id="5536" xr3:uid="{3014BC37-A0F3-4432-A666-BFFA650345A2}" name="Sarake5536"/>
    <tableColumn id="5537" xr3:uid="{595EDFC4-256C-47A1-848D-44405409D27F}" name="Sarake5537"/>
    <tableColumn id="5538" xr3:uid="{B7A4327F-719E-48BE-BC0C-645974E4E486}" name="Sarake5538"/>
    <tableColumn id="5539" xr3:uid="{AC50FC3D-EE6C-4F5A-9A57-4370C49C69C8}" name="Sarake5539"/>
    <tableColumn id="5540" xr3:uid="{44C360F5-1A70-4E49-B322-E435F11C9FF1}" name="Sarake5540"/>
    <tableColumn id="5541" xr3:uid="{4CA73E1B-A88D-4993-81FA-289F8FEECB1D}" name="Sarake5541"/>
    <tableColumn id="5542" xr3:uid="{A3C26A27-0F7F-4095-A3D8-7FB1EDCBEC4F}" name="Sarake5542"/>
    <tableColumn id="5543" xr3:uid="{63597B5C-6DF5-4CCA-96C6-71B50BF86F76}" name="Sarake5543"/>
    <tableColumn id="5544" xr3:uid="{CD73EF36-2C67-4DA7-B898-8A89E3FD9AB6}" name="Sarake5544"/>
    <tableColumn id="5545" xr3:uid="{5982C7EC-96C4-41D8-B9AA-D54745F7CAD9}" name="Sarake5545"/>
    <tableColumn id="5546" xr3:uid="{62F112CA-2C42-425F-B02E-2A8B6212E129}" name="Sarake5546"/>
    <tableColumn id="5547" xr3:uid="{073D98CB-9406-4FEC-84ED-B9C9EAA36404}" name="Sarake5547"/>
    <tableColumn id="5548" xr3:uid="{D5997D60-64B2-49E8-9ED8-71172B6DB384}" name="Sarake5548"/>
    <tableColumn id="5549" xr3:uid="{FEE4510B-1CF9-4DEB-B904-6E4FF1E1DF0B}" name="Sarake5549"/>
    <tableColumn id="5550" xr3:uid="{02C1D176-2479-4363-A919-784EBD64F3AC}" name="Sarake5550"/>
    <tableColumn id="5551" xr3:uid="{19DAC156-1ACD-474A-B337-E820A168F419}" name="Sarake5551"/>
    <tableColumn id="5552" xr3:uid="{C8231351-9AC4-46F3-B35E-1A5D858CBA8B}" name="Sarake5552"/>
    <tableColumn id="5553" xr3:uid="{89B5CDAD-9CBE-49E1-B8FB-91D37ABBC52A}" name="Sarake5553"/>
    <tableColumn id="5554" xr3:uid="{2D48B7C9-014A-49D9-A2D5-F930A6960381}" name="Sarake5554"/>
    <tableColumn id="5555" xr3:uid="{6D362BC4-555E-44DC-973D-593B3F9D3E03}" name="Sarake5555"/>
    <tableColumn id="5556" xr3:uid="{2C805FD8-A146-4B03-9454-E1DFA5AF48A8}" name="Sarake5556"/>
    <tableColumn id="5557" xr3:uid="{45004C11-C124-47C5-8DEC-6E6265FC1124}" name="Sarake5557"/>
    <tableColumn id="5558" xr3:uid="{E31C1B6C-CDA0-4434-88B6-10F6F4BDB813}" name="Sarake5558"/>
    <tableColumn id="5559" xr3:uid="{87C2979B-449A-4287-B60F-B5C49F90F8B5}" name="Sarake5559"/>
    <tableColumn id="5560" xr3:uid="{3A09B241-B041-48DD-9435-A29421B9AA4C}" name="Sarake5560"/>
    <tableColumn id="5561" xr3:uid="{BF4F8340-A665-4632-AD26-5310B9671DF2}" name="Sarake5561"/>
    <tableColumn id="5562" xr3:uid="{8C8567BA-C97A-4A61-8AE4-93AD11385308}" name="Sarake5562"/>
    <tableColumn id="5563" xr3:uid="{D8C57968-4F0D-496D-BD30-00FF6DBCD821}" name="Sarake5563"/>
    <tableColumn id="5564" xr3:uid="{DB2B274A-BF38-4747-95E8-EB7A61DD5CF6}" name="Sarake5564"/>
    <tableColumn id="5565" xr3:uid="{72AF0B65-405E-4D18-A82A-F432024DA309}" name="Sarake5565"/>
    <tableColumn id="5566" xr3:uid="{97C64AC6-D597-4BC0-9BF1-8045CF7E8CFF}" name="Sarake5566"/>
    <tableColumn id="5567" xr3:uid="{2E9C2729-4896-43A5-AA35-7E7C76C7ED28}" name="Sarake5567"/>
    <tableColumn id="5568" xr3:uid="{A965E10C-445A-4E0B-A315-63C8EEBFE331}" name="Sarake5568"/>
    <tableColumn id="5569" xr3:uid="{AA0A15B2-4401-46DB-B22E-B4BDF22E6C7E}" name="Sarake5569"/>
    <tableColumn id="5570" xr3:uid="{20E1CFB7-E2A3-44AC-81C5-E9956E5FCF1F}" name="Sarake5570"/>
    <tableColumn id="5571" xr3:uid="{55CE1CAF-9D0B-4485-BA8E-53083E93D52D}" name="Sarake5571"/>
    <tableColumn id="5572" xr3:uid="{F334B27E-245D-4961-BA81-FE12DA04CFA6}" name="Sarake5572"/>
    <tableColumn id="5573" xr3:uid="{4C532151-7ACC-4F89-AB38-78C8CB8A0F49}" name="Sarake5573"/>
    <tableColumn id="5574" xr3:uid="{F5237744-B984-4343-B193-F9D187B51BF1}" name="Sarake5574"/>
    <tableColumn id="5575" xr3:uid="{A35BAF31-7C12-4332-B9D5-31241E0D55CE}" name="Sarake5575"/>
    <tableColumn id="5576" xr3:uid="{6D1079F7-93C2-447D-80D1-799E014C0ABA}" name="Sarake5576"/>
    <tableColumn id="5577" xr3:uid="{67415B55-0A02-40D1-A54B-072CF4DCB2AD}" name="Sarake5577"/>
    <tableColumn id="5578" xr3:uid="{CF6AC56B-EF8B-4890-96C9-5D79E73D7D1E}" name="Sarake5578"/>
    <tableColumn id="5579" xr3:uid="{99A787B0-8B7D-441F-B3A4-D95FA7A96226}" name="Sarake5579"/>
    <tableColumn id="5580" xr3:uid="{113051AA-94AB-4FD6-8BAE-2CBB51E08DFD}" name="Sarake5580"/>
    <tableColumn id="5581" xr3:uid="{6423AA6A-BFD3-4238-A2A7-A55B1C237058}" name="Sarake5581"/>
    <tableColumn id="5582" xr3:uid="{8B7AD44D-89BA-4240-842D-FACA1B295860}" name="Sarake5582"/>
    <tableColumn id="5583" xr3:uid="{06E543B7-B15D-4D6C-8D5E-B92F1B5F083D}" name="Sarake5583"/>
    <tableColumn id="5584" xr3:uid="{0D4ECCD2-5F75-492A-B5A5-0DDC96DEC12F}" name="Sarake5584"/>
    <tableColumn id="5585" xr3:uid="{6A556263-3654-4543-AAD9-DDB40C092124}" name="Sarake5585"/>
    <tableColumn id="5586" xr3:uid="{392480DE-C882-433D-9854-089840B398BF}" name="Sarake5586"/>
    <tableColumn id="5587" xr3:uid="{3E771013-0A3D-4A40-B532-55494BC5DBA7}" name="Sarake5587"/>
    <tableColumn id="5588" xr3:uid="{3C5CA736-F63F-47FA-BEE7-BDE99B1C864E}" name="Sarake5588"/>
    <tableColumn id="5589" xr3:uid="{7F8F22FF-75B5-4EE1-8CF0-E3639866FD48}" name="Sarake5589"/>
    <tableColumn id="5590" xr3:uid="{D9197939-FAF7-4A22-8B16-3A754A55B592}" name="Sarake5590"/>
    <tableColumn id="5591" xr3:uid="{EB667E3B-7EEC-4C33-8C89-245499F241C4}" name="Sarake5591"/>
    <tableColumn id="5592" xr3:uid="{15C07BA0-7B82-42A6-9884-DD7C68A4F0B4}" name="Sarake5592"/>
    <tableColumn id="5593" xr3:uid="{A1F03C74-E7F6-404B-830A-953B3A83DDB2}" name="Sarake5593"/>
    <tableColumn id="5594" xr3:uid="{17DA2FCF-759D-413F-A539-795D2C2EF4F3}" name="Sarake5594"/>
    <tableColumn id="5595" xr3:uid="{5E088FE6-CD7F-4575-98F5-E8520C42D448}" name="Sarake5595"/>
    <tableColumn id="5596" xr3:uid="{7F26D24B-C11E-4829-8BFE-D0831FAAE1CE}" name="Sarake5596"/>
    <tableColumn id="5597" xr3:uid="{60EC9546-1BD6-4D05-90DA-719B9FC5FA90}" name="Sarake5597"/>
    <tableColumn id="5598" xr3:uid="{75463A7C-3A17-499A-BD81-59C778954B0C}" name="Sarake5598"/>
    <tableColumn id="5599" xr3:uid="{7AF5D7DA-2976-4596-A24A-BBDE478691DD}" name="Sarake5599"/>
    <tableColumn id="5600" xr3:uid="{51CD7871-2E1D-49C6-A5D2-CC78692B3EAE}" name="Sarake5600"/>
    <tableColumn id="5601" xr3:uid="{858D2568-6BC6-4B0E-8A5E-D0FDE9BEBAEE}" name="Sarake5601"/>
    <tableColumn id="5602" xr3:uid="{89AA6FDC-D256-439D-80E5-19D7DEF2355C}" name="Sarake5602"/>
    <tableColumn id="5603" xr3:uid="{65C47C50-9BAB-45FA-80C9-383DD73494D2}" name="Sarake5603"/>
    <tableColumn id="5604" xr3:uid="{5AD060B4-50B0-48CB-B227-CB47B8EE1CF1}" name="Sarake5604"/>
    <tableColumn id="5605" xr3:uid="{0BE4EE2A-C827-4C0E-B925-5E33F7763EAB}" name="Sarake5605"/>
    <tableColumn id="5606" xr3:uid="{1D1DCE85-E192-4276-8B03-CA1F48E8D8F1}" name="Sarake5606"/>
    <tableColumn id="5607" xr3:uid="{40B37B02-BBCD-45BE-A1E5-2ED98D56C8D8}" name="Sarake5607"/>
    <tableColumn id="5608" xr3:uid="{EB602501-B169-4071-828C-775BBD1AAD10}" name="Sarake5608"/>
    <tableColumn id="5609" xr3:uid="{D6312B13-5E61-4EB6-B030-785C1530C419}" name="Sarake5609"/>
    <tableColumn id="5610" xr3:uid="{EC187076-3028-4534-BD3E-4D7109E3CDD5}" name="Sarake5610"/>
    <tableColumn id="5611" xr3:uid="{3B0182AE-D291-4F32-A614-9BCE5A44E291}" name="Sarake5611"/>
    <tableColumn id="5612" xr3:uid="{B660416F-62A1-4B38-ACB4-6811CE6FCCD0}" name="Sarake5612"/>
    <tableColumn id="5613" xr3:uid="{99017005-B201-4049-B4B3-0F8B8631931A}" name="Sarake5613"/>
    <tableColumn id="5614" xr3:uid="{A47564FE-1E12-4F83-B50E-B81F45D8975F}" name="Sarake5614"/>
    <tableColumn id="5615" xr3:uid="{07F0A1F8-5C5C-498E-8015-D10CD4DC63DD}" name="Sarake5615"/>
    <tableColumn id="5616" xr3:uid="{A3B576C4-88A0-4F6E-B81F-29491565A803}" name="Sarake5616"/>
    <tableColumn id="5617" xr3:uid="{D2838915-A52F-4130-A089-F0093D619723}" name="Sarake5617"/>
    <tableColumn id="5618" xr3:uid="{A57AA5EC-F35A-4D4C-8813-F957E5AE8762}" name="Sarake5618"/>
    <tableColumn id="5619" xr3:uid="{7C84C9DC-9332-4611-82F7-F3EC877DB81E}" name="Sarake5619"/>
    <tableColumn id="5620" xr3:uid="{914B2D11-596E-47C7-B7E3-872E9F944DD9}" name="Sarake5620"/>
    <tableColumn id="5621" xr3:uid="{C7A963A5-B6A9-4463-990D-C3E231A3D5A8}" name="Sarake5621"/>
    <tableColumn id="5622" xr3:uid="{A3900CEC-0748-43C7-A464-4BC9DD9C9F56}" name="Sarake5622"/>
    <tableColumn id="5623" xr3:uid="{C2586589-A43F-43C5-A356-4A081D867A75}" name="Sarake5623"/>
    <tableColumn id="5624" xr3:uid="{C062076A-6D9F-4E66-81B5-676B99B0BC58}" name="Sarake5624"/>
    <tableColumn id="5625" xr3:uid="{5B19EC57-9D22-41EF-A84A-FC7106513C8D}" name="Sarake5625"/>
    <tableColumn id="5626" xr3:uid="{0DFF3DE6-4507-442B-B483-07153FE117C2}" name="Sarake5626"/>
    <tableColumn id="5627" xr3:uid="{6208525E-693A-46F6-921B-9797EB0B8150}" name="Sarake5627"/>
    <tableColumn id="5628" xr3:uid="{2F66F4CB-8F73-4C24-8DCB-04C4B83B9707}" name="Sarake5628"/>
    <tableColumn id="5629" xr3:uid="{CE81B2E3-675E-4443-B9A2-8D35AAC7F5D9}" name="Sarake5629"/>
    <tableColumn id="5630" xr3:uid="{ACE9A90A-7AB5-4141-889D-3FAD1CD43E1A}" name="Sarake5630"/>
    <tableColumn id="5631" xr3:uid="{112FD33F-2EA4-4FBF-8689-127ABA667FDD}" name="Sarake5631"/>
    <tableColumn id="5632" xr3:uid="{0CEA4409-906C-41F4-B2CD-89273F1D79BD}" name="Sarake5632"/>
    <tableColumn id="5633" xr3:uid="{7422650E-FDB3-4FD4-866A-0F112A6CC19D}" name="Sarake5633"/>
    <tableColumn id="5634" xr3:uid="{1231BA2E-6A75-4B4C-B0D3-635BC07EBF97}" name="Sarake5634"/>
    <tableColumn id="5635" xr3:uid="{60109A08-FA9F-4D40-93AB-9D24933172E7}" name="Sarake5635"/>
    <tableColumn id="5636" xr3:uid="{07E32E54-2E49-4EC6-96F5-12C3D2890A94}" name="Sarake5636"/>
    <tableColumn id="5637" xr3:uid="{6BF19E60-D672-46B6-8757-76B3145EA506}" name="Sarake5637"/>
    <tableColumn id="5638" xr3:uid="{EDBCAD20-333C-4BF8-9B3F-35985D523866}" name="Sarake5638"/>
    <tableColumn id="5639" xr3:uid="{C5DDA95E-3CEB-41A2-A7BF-F3DE689AD2D4}" name="Sarake5639"/>
    <tableColumn id="5640" xr3:uid="{2B2C8177-A6A3-4487-8E97-1BB2CCBB49FD}" name="Sarake5640"/>
    <tableColumn id="5641" xr3:uid="{2E4004C4-CEEA-4E5D-9964-4285788CC8C7}" name="Sarake5641"/>
    <tableColumn id="5642" xr3:uid="{60627E95-2033-4BA0-9174-EB172D970E5B}" name="Sarake5642"/>
    <tableColumn id="5643" xr3:uid="{A1EA2EE1-2BC3-46C6-960D-587EA9E9009C}" name="Sarake5643"/>
    <tableColumn id="5644" xr3:uid="{CB7FDF7D-8625-4211-8487-51928E055305}" name="Sarake5644"/>
    <tableColumn id="5645" xr3:uid="{C55FE175-B9B4-41CB-B856-DCB98DC7E612}" name="Sarake5645"/>
    <tableColumn id="5646" xr3:uid="{B697CE57-CE95-4FEA-A89F-BF19600A273E}" name="Sarake5646"/>
    <tableColumn id="5647" xr3:uid="{DE178AEC-70F3-4E48-8892-22DE0458AFA6}" name="Sarake5647"/>
    <tableColumn id="5648" xr3:uid="{9F398C7B-DA3E-483E-8DE7-1DD2698FAC44}" name="Sarake5648"/>
    <tableColumn id="5649" xr3:uid="{0A9A0FAD-2236-426E-836A-E86BD2D94369}" name="Sarake5649"/>
    <tableColumn id="5650" xr3:uid="{1B801A24-7805-4EE8-B13B-7B8D0DC69B9F}" name="Sarake5650"/>
    <tableColumn id="5651" xr3:uid="{CD51FDD9-4DFB-47D7-B827-1961CDDDFB99}" name="Sarake5651"/>
    <tableColumn id="5652" xr3:uid="{E5B08BB1-29F3-4615-8E07-80F98ED4BF3D}" name="Sarake5652"/>
    <tableColumn id="5653" xr3:uid="{4B0CA508-4464-4F97-854B-B3BFBB61F908}" name="Sarake5653"/>
    <tableColumn id="5654" xr3:uid="{035E9F67-8108-40F7-96B1-7BEE7811BD8A}" name="Sarake5654"/>
    <tableColumn id="5655" xr3:uid="{212FEE88-64CC-4EBD-BE2B-76B4796F68C8}" name="Sarake5655"/>
    <tableColumn id="5656" xr3:uid="{7F6F3E43-84E1-44F7-8334-1D626239C398}" name="Sarake5656"/>
    <tableColumn id="5657" xr3:uid="{53E4CB57-3C05-4138-97C9-089FD69D3347}" name="Sarake5657"/>
    <tableColumn id="5658" xr3:uid="{518D5947-7824-46FA-9F58-E47ED76B05D4}" name="Sarake5658"/>
    <tableColumn id="5659" xr3:uid="{2CAADA71-4EA0-4025-9BD0-681887BA3756}" name="Sarake5659"/>
    <tableColumn id="5660" xr3:uid="{D611DD68-200F-48B0-945A-E73B9B390E93}" name="Sarake5660"/>
    <tableColumn id="5661" xr3:uid="{EE800F51-6F93-45A2-AE20-E3AFC26E93B5}" name="Sarake5661"/>
    <tableColumn id="5662" xr3:uid="{493251BF-F22F-4FE3-8E9C-9358B340877A}" name="Sarake5662"/>
    <tableColumn id="5663" xr3:uid="{44A2BAE9-8FCD-4365-A49D-1917740B5318}" name="Sarake5663"/>
    <tableColumn id="5664" xr3:uid="{82B88F3F-9944-4CCE-9C6F-0FFF6D830906}" name="Sarake5664"/>
    <tableColumn id="5665" xr3:uid="{A81ADFF3-8B4D-42B7-8BBF-EF8F6E43ED19}" name="Sarake5665"/>
    <tableColumn id="5666" xr3:uid="{5A85F04B-447E-42C3-8CC0-7A205F62637A}" name="Sarake5666"/>
    <tableColumn id="5667" xr3:uid="{5CEAB41B-A57E-4269-BD81-7CCFAFADE180}" name="Sarake5667"/>
    <tableColumn id="5668" xr3:uid="{913722CF-3010-4910-B1B2-8271B595BDAF}" name="Sarake5668"/>
    <tableColumn id="5669" xr3:uid="{2DBF3C95-FF17-4C25-A36E-639055790416}" name="Sarake5669"/>
    <tableColumn id="5670" xr3:uid="{DF018A30-F081-442C-B517-A7724FBDD908}" name="Sarake5670"/>
    <tableColumn id="5671" xr3:uid="{1D3590C6-06F6-4D3E-AC51-4E526C46B94A}" name="Sarake5671"/>
    <tableColumn id="5672" xr3:uid="{F7A2B051-EE50-4417-9D7D-17FE32E5BA5C}" name="Sarake5672"/>
    <tableColumn id="5673" xr3:uid="{58218226-3749-45C4-897A-5C6C64596FFC}" name="Sarake5673"/>
    <tableColumn id="5674" xr3:uid="{93E81E16-CA73-4EA8-9672-52E48FC00520}" name="Sarake5674"/>
    <tableColumn id="5675" xr3:uid="{4110CCC5-E976-4F3D-85E1-890D010A14F1}" name="Sarake5675"/>
    <tableColumn id="5676" xr3:uid="{B29FE242-5529-4C98-B6E5-1D9A1C20A3FA}" name="Sarake5676"/>
    <tableColumn id="5677" xr3:uid="{5053613C-916A-4C5E-8753-AF1334FF1E50}" name="Sarake5677"/>
    <tableColumn id="5678" xr3:uid="{29F36919-A426-4B6C-A117-B9F666BEEADC}" name="Sarake5678"/>
    <tableColumn id="5679" xr3:uid="{63B3C204-3669-4BCC-B6DC-4A5360BD2560}" name="Sarake5679"/>
    <tableColumn id="5680" xr3:uid="{951768E7-1A35-49F0-AC10-CF7645A995D3}" name="Sarake5680"/>
    <tableColumn id="5681" xr3:uid="{85060435-0C63-4AE2-B454-FFF99A147717}" name="Sarake5681"/>
    <tableColumn id="5682" xr3:uid="{7B5FED42-AB08-49FD-89B7-4D2E28906153}" name="Sarake5682"/>
    <tableColumn id="5683" xr3:uid="{AED69D3C-C36E-4976-98FB-ADB5E95698E3}" name="Sarake5683"/>
    <tableColumn id="5684" xr3:uid="{E6B4661A-9DC8-4680-93BB-13E8C30FEFDC}" name="Sarake5684"/>
    <tableColumn id="5685" xr3:uid="{3AABDAF8-4FB0-4AAA-8A33-B182DEE7FA7B}" name="Sarake5685"/>
    <tableColumn id="5686" xr3:uid="{E461F783-31A4-44C8-AEEA-C6B94CAC61A4}" name="Sarake5686"/>
    <tableColumn id="5687" xr3:uid="{2A3EBD83-F6F3-469D-A3B9-2B677F9108C1}" name="Sarake5687"/>
    <tableColumn id="5688" xr3:uid="{B7F32674-5000-4E6E-9ED2-B312D64B8B43}" name="Sarake5688"/>
    <tableColumn id="5689" xr3:uid="{B0B37432-21E0-4295-9559-591E239AF585}" name="Sarake5689"/>
    <tableColumn id="5690" xr3:uid="{47C44F87-0A9B-4438-A34D-FFC5963E92EE}" name="Sarake5690"/>
    <tableColumn id="5691" xr3:uid="{AE1B892F-340B-4098-8A0F-A14BD1632AFB}" name="Sarake5691"/>
    <tableColumn id="5692" xr3:uid="{67586F8C-4034-4DD4-82D8-00AAEDFDE58E}" name="Sarake5692"/>
    <tableColumn id="5693" xr3:uid="{386903E2-D09F-47F7-AB93-12E7FB7E9606}" name="Sarake5693"/>
    <tableColumn id="5694" xr3:uid="{9D02439D-EF96-457D-A883-C7D95B093D32}" name="Sarake5694"/>
    <tableColumn id="5695" xr3:uid="{08A5A3AD-6267-41CB-97AF-6CFA228B9E67}" name="Sarake5695"/>
    <tableColumn id="5696" xr3:uid="{2C309D2A-F776-4CFC-A900-A856FC2A44AE}" name="Sarake5696"/>
    <tableColumn id="5697" xr3:uid="{F2598C61-CDA7-4D48-A6DA-537B11BB11E9}" name="Sarake5697"/>
    <tableColumn id="5698" xr3:uid="{7B19D9B0-8427-47A4-AE64-5CF2CE844EC6}" name="Sarake5698"/>
    <tableColumn id="5699" xr3:uid="{71D75FD4-B320-4B6B-A956-90BE0009D476}" name="Sarake5699"/>
    <tableColumn id="5700" xr3:uid="{E10AF2D7-F862-43E0-BE9C-04E0E4C02B77}" name="Sarake5700"/>
    <tableColumn id="5701" xr3:uid="{50EA0ECE-A32E-4029-9F20-FA7508C91520}" name="Sarake5701"/>
    <tableColumn id="5702" xr3:uid="{71369D3C-5AFB-4E59-B249-8DDAC64B428D}" name="Sarake5702"/>
    <tableColumn id="5703" xr3:uid="{6A344BC4-FBA2-43AF-A20F-261179D8FC66}" name="Sarake5703"/>
    <tableColumn id="5704" xr3:uid="{0A7892D4-96A8-4921-A0C2-6660CB87F347}" name="Sarake5704"/>
    <tableColumn id="5705" xr3:uid="{88C81782-E023-4977-A488-0B47DC209208}" name="Sarake5705"/>
    <tableColumn id="5706" xr3:uid="{C2E35AA5-EBA7-4A88-A1AB-060465BC9B87}" name="Sarake5706"/>
    <tableColumn id="5707" xr3:uid="{2526A9AF-A41C-4E79-8329-A7F391A95DC2}" name="Sarake5707"/>
    <tableColumn id="5708" xr3:uid="{899776E2-83CC-422F-B454-CCB9EAFCE87E}" name="Sarake5708"/>
    <tableColumn id="5709" xr3:uid="{963CA6EA-B864-4243-8F54-9894B7AA7205}" name="Sarake5709"/>
    <tableColumn id="5710" xr3:uid="{8FAEAADF-C71F-4BE0-8A5B-9D59443E7D90}" name="Sarake5710"/>
    <tableColumn id="5711" xr3:uid="{48B46063-28EA-4763-A3EF-BAF412429243}" name="Sarake5711"/>
    <tableColumn id="5712" xr3:uid="{750DA183-7D11-4D1A-93E4-9FCAEF080FA2}" name="Sarake5712"/>
    <tableColumn id="5713" xr3:uid="{BAD96869-229D-4D9B-ADFF-C7A5B3F62C02}" name="Sarake5713"/>
    <tableColumn id="5714" xr3:uid="{34F6C5F8-0462-4432-8F95-B9EE1555FC3D}" name="Sarake5714"/>
    <tableColumn id="5715" xr3:uid="{5AE6658E-240C-422F-8BFB-19EE230E1208}" name="Sarake5715"/>
    <tableColumn id="5716" xr3:uid="{1BDA36D1-3FC7-49E0-9DE5-3E1F567E30CA}" name="Sarake5716"/>
    <tableColumn id="5717" xr3:uid="{861E5CCF-D1B4-45C7-82B5-F7DD414B1024}" name="Sarake5717"/>
    <tableColumn id="5718" xr3:uid="{AE27D3C9-818F-4910-AB24-6D4641A0A807}" name="Sarake5718"/>
    <tableColumn id="5719" xr3:uid="{3F93B1C1-E742-4E66-97A0-976ED3DCB088}" name="Sarake5719"/>
    <tableColumn id="5720" xr3:uid="{ACD53DE0-615A-4998-81E3-C2C77AB03767}" name="Sarake5720"/>
    <tableColumn id="5721" xr3:uid="{EC624E91-116F-40E0-B458-B9373979FDBB}" name="Sarake5721"/>
    <tableColumn id="5722" xr3:uid="{4E90CC14-4EDE-4A5C-91DD-2B7E531C1540}" name="Sarake5722"/>
    <tableColumn id="5723" xr3:uid="{F432ED8B-676A-4BB9-B060-ADBFBB79A877}" name="Sarake5723"/>
    <tableColumn id="5724" xr3:uid="{DB3A0112-6394-4CAC-BDBC-B25376116468}" name="Sarake5724"/>
    <tableColumn id="5725" xr3:uid="{52F38700-C06E-43A4-A366-F0DC7805DFDE}" name="Sarake5725"/>
    <tableColumn id="5726" xr3:uid="{9D9BD8C0-7902-47A7-A9DA-60892790BED3}" name="Sarake5726"/>
    <tableColumn id="5727" xr3:uid="{C890F090-C949-4576-8077-3DD53E208CC7}" name="Sarake5727"/>
    <tableColumn id="5728" xr3:uid="{B97E8E25-339C-4E74-BAB9-70F27D57A044}" name="Sarake5728"/>
    <tableColumn id="5729" xr3:uid="{9C859E5B-6AC1-4AB8-99FA-79673B81F12E}" name="Sarake5729"/>
    <tableColumn id="5730" xr3:uid="{91C70B75-E738-40E5-B4D3-3AB06E94FB2B}" name="Sarake5730"/>
    <tableColumn id="5731" xr3:uid="{727EEB82-1D10-4937-A633-806D458D3AF2}" name="Sarake5731"/>
    <tableColumn id="5732" xr3:uid="{BD15F530-0CB1-47BD-BFBA-002B72EB2047}" name="Sarake5732"/>
    <tableColumn id="5733" xr3:uid="{A5581306-9AE8-46D3-8F14-DB4F2D790EF5}" name="Sarake5733"/>
    <tableColumn id="5734" xr3:uid="{2968F34A-5B0E-4CC7-BECA-F2369401CDB5}" name="Sarake5734"/>
    <tableColumn id="5735" xr3:uid="{150B0F7A-1965-471D-AD70-8906F5C891D5}" name="Sarake5735"/>
    <tableColumn id="5736" xr3:uid="{3B97A404-A966-419F-B95F-BA020A635E61}" name="Sarake5736"/>
    <tableColumn id="5737" xr3:uid="{3CC2FAB5-8101-4C87-885A-9AAEE898FB56}" name="Sarake5737"/>
    <tableColumn id="5738" xr3:uid="{2C6C0AF0-D317-47DD-876E-3A175BC6752C}" name="Sarake5738"/>
    <tableColumn id="5739" xr3:uid="{B0CCE6C5-A1AD-4C6B-A37D-DEBDC880FA80}" name="Sarake5739"/>
    <tableColumn id="5740" xr3:uid="{EBA76DB5-EE79-4B8E-9734-A65C7DA64DFE}" name="Sarake5740"/>
    <tableColumn id="5741" xr3:uid="{02DAF8EA-F952-4DB1-B7B6-87F6CD553D6F}" name="Sarake5741"/>
    <tableColumn id="5742" xr3:uid="{C40DD9A3-F9BE-4351-B030-D4FAB6B31FC2}" name="Sarake5742"/>
    <tableColumn id="5743" xr3:uid="{C414CDD1-D6A9-4C01-88EF-F147654EF19B}" name="Sarake5743"/>
    <tableColumn id="5744" xr3:uid="{DC13528C-C043-4BE6-9B93-3684B93073F8}" name="Sarake5744"/>
    <tableColumn id="5745" xr3:uid="{BA8E6B20-7DB7-462A-9A7B-BEB130228E36}" name="Sarake5745"/>
    <tableColumn id="5746" xr3:uid="{218A3CD4-6E10-4DCA-A8A7-514EC0292EC9}" name="Sarake5746"/>
    <tableColumn id="5747" xr3:uid="{D434CD8D-8395-47ED-9E54-D43EC4ED267F}" name="Sarake5747"/>
    <tableColumn id="5748" xr3:uid="{B9FA6755-75D3-448D-A635-5E0522025580}" name="Sarake5748"/>
    <tableColumn id="5749" xr3:uid="{0E1FE838-A207-4C3D-B5E1-2F675EF2B96F}" name="Sarake5749"/>
    <tableColumn id="5750" xr3:uid="{8AC55461-3EAD-4461-B20B-E12B55929FB8}" name="Sarake5750"/>
    <tableColumn id="5751" xr3:uid="{8303B491-34C7-47B5-96EF-759EBDAA989D}" name="Sarake5751"/>
    <tableColumn id="5752" xr3:uid="{7C33629B-C563-4CF2-8A17-7C7965622CFD}" name="Sarake5752"/>
    <tableColumn id="5753" xr3:uid="{46A6FE85-A0C5-466A-9971-A9609C2917C3}" name="Sarake5753"/>
    <tableColumn id="5754" xr3:uid="{DD924231-406C-41A1-97B5-C6D5E1B02239}" name="Sarake5754"/>
    <tableColumn id="5755" xr3:uid="{B67EEFED-D356-4FA9-BC0F-566E2B12B03E}" name="Sarake5755"/>
    <tableColumn id="5756" xr3:uid="{059C5208-CF40-4FEF-9637-D59DF88CE2A2}" name="Sarake5756"/>
    <tableColumn id="5757" xr3:uid="{049951DE-AA54-42AB-A210-329E3504D84B}" name="Sarake5757"/>
    <tableColumn id="5758" xr3:uid="{5319CC2B-5DE4-4678-A84C-BDD10D74AAC3}" name="Sarake5758"/>
    <tableColumn id="5759" xr3:uid="{A0B66311-EF90-4A43-B464-19F969212ED9}" name="Sarake5759"/>
    <tableColumn id="5760" xr3:uid="{6F893006-6F7E-4C30-843F-683759D936ED}" name="Sarake5760"/>
    <tableColumn id="5761" xr3:uid="{6CA014EC-570E-4791-B5A4-37274BA2F63B}" name="Sarake5761"/>
    <tableColumn id="5762" xr3:uid="{B2F3D1BB-AF9D-4727-AF4A-2FE38E30D0CF}" name="Sarake5762"/>
    <tableColumn id="5763" xr3:uid="{7E77ABBC-24AC-4254-AE0E-170F65BCA107}" name="Sarake5763"/>
    <tableColumn id="5764" xr3:uid="{DB1875EE-C1BD-4B26-9948-79C0055818B3}" name="Sarake5764"/>
    <tableColumn id="5765" xr3:uid="{FA494EFB-1B2D-4EE8-ABCA-427C359D87E0}" name="Sarake5765"/>
    <tableColumn id="5766" xr3:uid="{F058DFB9-560C-4B4B-8302-CA7C49EDA237}" name="Sarake5766"/>
    <tableColumn id="5767" xr3:uid="{078FB7E9-8E88-4ED9-B0A6-098B6EEF3606}" name="Sarake5767"/>
    <tableColumn id="5768" xr3:uid="{AA81704D-6935-4EDE-94CD-673D21F9107D}" name="Sarake5768"/>
    <tableColumn id="5769" xr3:uid="{4A6F275B-C3F2-4FDD-AD05-FB6718F533C5}" name="Sarake5769"/>
    <tableColumn id="5770" xr3:uid="{19BEA8A6-0B32-4AE5-AEC1-FE61F19013D9}" name="Sarake5770"/>
    <tableColumn id="5771" xr3:uid="{EE63554C-B604-4C8D-B7A0-8F4F7F6DF956}" name="Sarake5771"/>
    <tableColumn id="5772" xr3:uid="{557F859E-0F8E-4B72-BA5B-E0D586249514}" name="Sarake5772"/>
    <tableColumn id="5773" xr3:uid="{0421BD37-5D26-44ED-86C7-219C72F647B2}" name="Sarake5773"/>
    <tableColumn id="5774" xr3:uid="{B464FDFA-469C-444B-AC68-911BEF06FD86}" name="Sarake5774"/>
    <tableColumn id="5775" xr3:uid="{C55D130F-7148-4B66-86FD-E8566D732A6E}" name="Sarake5775"/>
    <tableColumn id="5776" xr3:uid="{771EC468-1A91-4DAD-921B-20648E2DBDB6}" name="Sarake5776"/>
    <tableColumn id="5777" xr3:uid="{89CF557A-D807-458B-A0A8-782F0F168C5D}" name="Sarake5777"/>
    <tableColumn id="5778" xr3:uid="{3601CE14-74C4-4AA9-870D-03AE24D269EB}" name="Sarake5778"/>
    <tableColumn id="5779" xr3:uid="{3CC16D66-E141-4E8E-BBF1-4A5B3284069A}" name="Sarake5779"/>
    <tableColumn id="5780" xr3:uid="{F02644FA-216A-4ED1-AFD6-F22DF48BC748}" name="Sarake5780"/>
    <tableColumn id="5781" xr3:uid="{DF36F41F-2B56-4739-BAA1-3238079937E0}" name="Sarake5781"/>
    <tableColumn id="5782" xr3:uid="{79368B63-4C9B-42E7-9090-9FAAFA66D3A1}" name="Sarake5782"/>
    <tableColumn id="5783" xr3:uid="{8587A246-A0CA-4547-901A-48E4115EFB09}" name="Sarake5783"/>
    <tableColumn id="5784" xr3:uid="{4728489D-5E60-440C-B87C-9334567B6131}" name="Sarake5784"/>
    <tableColumn id="5785" xr3:uid="{BA832CEB-EC3C-4009-A830-B1E86DCDDB92}" name="Sarake5785"/>
    <tableColumn id="5786" xr3:uid="{B20CEC44-E47E-46AB-8D62-9544137AC5F9}" name="Sarake5786"/>
    <tableColumn id="5787" xr3:uid="{74D10096-8558-4A9A-AEF8-2B79A6549F7D}" name="Sarake5787"/>
    <tableColumn id="5788" xr3:uid="{DE57B41A-77D4-4060-A52F-F630308EC444}" name="Sarake5788"/>
    <tableColumn id="5789" xr3:uid="{FA67B74B-5844-4851-A78E-30D8A5134A19}" name="Sarake5789"/>
    <tableColumn id="5790" xr3:uid="{51FDE796-4F05-4771-A317-0954A3BD1988}" name="Sarake5790"/>
    <tableColumn id="5791" xr3:uid="{519E42B7-504E-4330-9A6A-F0152DBCC933}" name="Sarake5791"/>
    <tableColumn id="5792" xr3:uid="{8118D084-655A-4FEA-9B2A-265D5DD8C814}" name="Sarake5792"/>
    <tableColumn id="5793" xr3:uid="{842E0D49-3C9A-410B-BD8C-183AB06D4417}" name="Sarake5793"/>
    <tableColumn id="5794" xr3:uid="{8FD9C703-6227-4E6E-BAB0-7006076CAB58}" name="Sarake5794"/>
    <tableColumn id="5795" xr3:uid="{C32E6586-4B53-4998-B1C6-7DDB6C63A7C6}" name="Sarake5795"/>
    <tableColumn id="5796" xr3:uid="{E859C5CE-6B8F-447B-B56A-1DCA9AD35662}" name="Sarake5796"/>
    <tableColumn id="5797" xr3:uid="{94C6AB8C-427F-49BB-939F-DEC810C9F26E}" name="Sarake5797"/>
    <tableColumn id="5798" xr3:uid="{940A9D06-E355-4831-AA15-BD86C4159B69}" name="Sarake5798"/>
    <tableColumn id="5799" xr3:uid="{E2CA63FC-D0BD-47D6-941B-48E4D4123AAF}" name="Sarake5799"/>
    <tableColumn id="5800" xr3:uid="{39EA228B-FB51-4D86-B2CD-0617867F2D44}" name="Sarake5800"/>
    <tableColumn id="5801" xr3:uid="{8F023000-4BFE-44B3-BBF7-FB9D9708EB2B}" name="Sarake5801"/>
    <tableColumn id="5802" xr3:uid="{89A902AF-2B55-4600-BA62-E85703649D7D}" name="Sarake5802"/>
    <tableColumn id="5803" xr3:uid="{8BC416A8-B758-4BFC-B45B-5059D871826D}" name="Sarake5803"/>
    <tableColumn id="5804" xr3:uid="{C8CAAC9A-B0C1-4990-9B30-D0DDB7B0A312}" name="Sarake5804"/>
    <tableColumn id="5805" xr3:uid="{14FE6648-7057-4146-9A3C-6612F983B3A5}" name="Sarake5805"/>
    <tableColumn id="5806" xr3:uid="{12274E53-D032-47CE-BB00-ED4BA9D7803C}" name="Sarake5806"/>
    <tableColumn id="5807" xr3:uid="{71078556-55C5-41F1-B36C-EECF01E40434}" name="Sarake5807"/>
    <tableColumn id="5808" xr3:uid="{3C692C78-BDF6-4308-9FEB-CBD71EAB8465}" name="Sarake5808"/>
    <tableColumn id="5809" xr3:uid="{CCEED9D8-6E43-4169-BECC-F22415ECF993}" name="Sarake5809"/>
    <tableColumn id="5810" xr3:uid="{D9B7E10A-627C-4802-9222-7C44519CDDEB}" name="Sarake5810"/>
    <tableColumn id="5811" xr3:uid="{F76605BF-179E-44EA-B14E-36F1F052CBE9}" name="Sarake5811"/>
    <tableColumn id="5812" xr3:uid="{E87DC3C7-70CA-41D3-BD0A-1B08C38ACD8F}" name="Sarake5812"/>
    <tableColumn id="5813" xr3:uid="{921357B6-4497-45D1-B398-89C42E0259B8}" name="Sarake5813"/>
    <tableColumn id="5814" xr3:uid="{31D49798-2268-46C7-8466-26B9A33892E3}" name="Sarake5814"/>
    <tableColumn id="5815" xr3:uid="{C34F241E-EA5A-4877-B4A5-F135EBC24C5B}" name="Sarake5815"/>
    <tableColumn id="5816" xr3:uid="{2AD5F276-206D-4F95-A1B5-4CABC3015EC6}" name="Sarake5816"/>
    <tableColumn id="5817" xr3:uid="{1C0F5299-248F-4DAF-935F-A785D8858AFB}" name="Sarake5817"/>
    <tableColumn id="5818" xr3:uid="{283DC041-1D90-44DF-BAC5-E57DC366E793}" name="Sarake5818"/>
    <tableColumn id="5819" xr3:uid="{07D0F13E-8489-4886-B08D-434299AE8F9C}" name="Sarake5819"/>
    <tableColumn id="5820" xr3:uid="{BD7CBD40-4973-437B-907E-E00D945B0349}" name="Sarake5820"/>
    <tableColumn id="5821" xr3:uid="{7F2E6835-FC57-47C8-A66F-B56A7D184185}" name="Sarake5821"/>
    <tableColumn id="5822" xr3:uid="{B4A0A8D7-AB75-4BA9-8387-1BE556600124}" name="Sarake5822"/>
    <tableColumn id="5823" xr3:uid="{FC83E933-913C-4B05-AC88-96B841AA0483}" name="Sarake5823"/>
    <tableColumn id="5824" xr3:uid="{E57D2939-21DA-404C-8C92-16D69E8F4B84}" name="Sarake5824"/>
    <tableColumn id="5825" xr3:uid="{02FB4C0A-507A-4FD0-BB19-744709FEE798}" name="Sarake5825"/>
    <tableColumn id="5826" xr3:uid="{88C80699-1113-47D4-A943-74F6D3CBA234}" name="Sarake5826"/>
    <tableColumn id="5827" xr3:uid="{CA0EB479-4350-4252-BC8A-6C11D9D87BB6}" name="Sarake5827"/>
    <tableColumn id="5828" xr3:uid="{E13D8280-E798-4938-BDF7-D9726E94C83F}" name="Sarake5828"/>
    <tableColumn id="5829" xr3:uid="{64DA14B5-3507-4444-B0B0-761AF588B1C0}" name="Sarake5829"/>
    <tableColumn id="5830" xr3:uid="{259299AC-BF13-46B3-A5A2-3DFFAE217965}" name="Sarake5830"/>
    <tableColumn id="5831" xr3:uid="{A62CF395-BB8A-419C-8AC5-F1B34D6AD6FA}" name="Sarake5831"/>
    <tableColumn id="5832" xr3:uid="{BAA36B5D-8269-4AB2-8CA7-1A5D3542385C}" name="Sarake5832"/>
    <tableColumn id="5833" xr3:uid="{E8412292-EED5-4F91-86A6-287D529D6FCB}" name="Sarake5833"/>
    <tableColumn id="5834" xr3:uid="{EE660EC7-A2CC-4A27-A4C2-41B69BB35C7B}" name="Sarake5834"/>
    <tableColumn id="5835" xr3:uid="{75C8FFF8-EDB9-42DF-8F4E-53DA3D8F0590}" name="Sarake5835"/>
    <tableColumn id="5836" xr3:uid="{D8E36E7E-6C1A-4694-9689-DB2EAAE56816}" name="Sarake5836"/>
    <tableColumn id="5837" xr3:uid="{DF35380A-3D32-45B4-88B1-145DF1AE89B1}" name="Sarake5837"/>
    <tableColumn id="5838" xr3:uid="{357C350B-DD0E-4B84-B784-2CB74DA65FAF}" name="Sarake5838"/>
    <tableColumn id="5839" xr3:uid="{C2DE1532-FCA1-4DE1-85B6-B88C037CBB95}" name="Sarake5839"/>
    <tableColumn id="5840" xr3:uid="{EB7BF3D0-BE5D-403C-A560-BBB5094C62B3}" name="Sarake5840"/>
    <tableColumn id="5841" xr3:uid="{14A1073A-93E7-4E2E-8018-FD6E80028A17}" name="Sarake5841"/>
    <tableColumn id="5842" xr3:uid="{A213FEFA-50C2-4539-89DB-9A6EB2D55123}" name="Sarake5842"/>
    <tableColumn id="5843" xr3:uid="{A0B8CE4A-BF04-4CCE-9438-83EC3883D853}" name="Sarake5843"/>
    <tableColumn id="5844" xr3:uid="{10D7A094-CBAD-4495-BCC0-5CE66DE117AF}" name="Sarake5844"/>
    <tableColumn id="5845" xr3:uid="{84FFCECD-8521-4D8C-A4CE-8887238686FA}" name="Sarake5845"/>
    <tableColumn id="5846" xr3:uid="{DFA730C6-E1FB-48B4-8498-33CBC0485DF3}" name="Sarake5846"/>
    <tableColumn id="5847" xr3:uid="{F3D39C40-5048-4865-9986-9B7622F8CE16}" name="Sarake5847"/>
    <tableColumn id="5848" xr3:uid="{CD1849DF-5E4D-42CB-83BF-A05ADD3BC5CA}" name="Sarake5848"/>
    <tableColumn id="5849" xr3:uid="{AC7A0318-6767-43D7-818E-9444E2D55762}" name="Sarake5849"/>
    <tableColumn id="5850" xr3:uid="{F75634BC-87B1-4BCA-9224-B8A836E29AAC}" name="Sarake5850"/>
    <tableColumn id="5851" xr3:uid="{05D64B31-E3CB-41D4-B0F1-B49F5A236260}" name="Sarake5851"/>
    <tableColumn id="5852" xr3:uid="{F3498736-E9A2-49C9-81D1-7230D0604C2D}" name="Sarake5852"/>
    <tableColumn id="5853" xr3:uid="{4C28BD47-4124-4D62-A2BE-C7818FAD39C6}" name="Sarake5853"/>
    <tableColumn id="5854" xr3:uid="{EF844FF3-2A7D-4BC9-81E6-8CD10AF8C1C0}" name="Sarake5854"/>
    <tableColumn id="5855" xr3:uid="{2D0FFA4D-1B0D-47F2-A644-1CD8DDAF4200}" name="Sarake5855"/>
    <tableColumn id="5856" xr3:uid="{8E33ADA7-659F-405E-9F59-465385C9028D}" name="Sarake5856"/>
    <tableColumn id="5857" xr3:uid="{B1275DCF-A400-4A19-9F4E-BAB9CDC05DF8}" name="Sarake5857"/>
    <tableColumn id="5858" xr3:uid="{EB6BAFB4-0C7F-4E5E-9B02-A195513FC059}" name="Sarake5858"/>
    <tableColumn id="5859" xr3:uid="{C5A3B34B-AB8F-4920-84F1-41FE0C42FEBC}" name="Sarake5859"/>
    <tableColumn id="5860" xr3:uid="{61D172F6-9898-4562-98F5-FCA8B62E29BF}" name="Sarake5860"/>
    <tableColumn id="5861" xr3:uid="{93D0A69F-1A40-4242-805A-0F935296E0EE}" name="Sarake5861"/>
    <tableColumn id="5862" xr3:uid="{54B22C63-B1B7-457B-990E-6845B243B589}" name="Sarake5862"/>
    <tableColumn id="5863" xr3:uid="{141D165A-EF55-441F-9078-7B97DFB26851}" name="Sarake5863"/>
    <tableColumn id="5864" xr3:uid="{A2D10D22-229A-45BE-865E-F83765A3CC1B}" name="Sarake5864"/>
    <tableColumn id="5865" xr3:uid="{A10A8D03-34FA-42F5-9729-F03427BF1C5B}" name="Sarake5865"/>
    <tableColumn id="5866" xr3:uid="{8CC54D2E-E6C9-4908-A663-BBA21A2A39DD}" name="Sarake5866"/>
    <tableColumn id="5867" xr3:uid="{CA26D702-3B59-4368-A539-34BF136F47FF}" name="Sarake5867"/>
    <tableColumn id="5868" xr3:uid="{BF82CE3F-C682-4577-9CC4-0E4AAE435A91}" name="Sarake5868"/>
    <tableColumn id="5869" xr3:uid="{65697EC1-ED50-4C94-AFEB-A888D94FCCBD}" name="Sarake5869"/>
    <tableColumn id="5870" xr3:uid="{52CC7B5A-30EC-4AE9-88B4-D6168FEAAAE8}" name="Sarake5870"/>
    <tableColumn id="5871" xr3:uid="{105D73D8-B652-4FE7-8127-18B586E55F3C}" name="Sarake5871"/>
    <tableColumn id="5872" xr3:uid="{19E60983-C3CC-4764-80E6-33B07F2FE393}" name="Sarake5872"/>
    <tableColumn id="5873" xr3:uid="{AF2FEEDD-0F5E-441E-89B0-9DE6D1C8A539}" name="Sarake5873"/>
    <tableColumn id="5874" xr3:uid="{A86109BF-F640-4744-85D1-3D4DD8F25B21}" name="Sarake5874"/>
    <tableColumn id="5875" xr3:uid="{BD9BB8D8-A98E-4A2C-A4A7-6CD73C5D26E7}" name="Sarake5875"/>
    <tableColumn id="5876" xr3:uid="{8B2AC78A-3D94-40DA-BEA2-25DDCAC10E6F}" name="Sarake5876"/>
    <tableColumn id="5877" xr3:uid="{43499D82-A012-4EC5-B69C-33AAA84DBFE4}" name="Sarake5877"/>
    <tableColumn id="5878" xr3:uid="{E0E26399-9B13-4808-B16D-935B145E05BA}" name="Sarake5878"/>
    <tableColumn id="5879" xr3:uid="{3F7752F6-C357-493C-BA41-417973B44216}" name="Sarake5879"/>
    <tableColumn id="5880" xr3:uid="{D176239F-F769-46F8-8E58-779D8215696F}" name="Sarake5880"/>
    <tableColumn id="5881" xr3:uid="{74747B50-D18E-4432-B35E-E78AAA341004}" name="Sarake5881"/>
    <tableColumn id="5882" xr3:uid="{9704E9B6-9C11-4C7C-8E05-6C8062290AE0}" name="Sarake5882"/>
    <tableColumn id="5883" xr3:uid="{504F7B72-4457-4C9D-BF4E-56FDFBC2F962}" name="Sarake5883"/>
    <tableColumn id="5884" xr3:uid="{A2D3C028-3F13-4FBE-B856-78A00851694D}" name="Sarake5884"/>
    <tableColumn id="5885" xr3:uid="{9BF4E37A-A149-4897-93A2-D3B0D8F7E77B}" name="Sarake5885"/>
    <tableColumn id="5886" xr3:uid="{A769F996-C9EF-4233-9C5A-4818F1EB4937}" name="Sarake5886"/>
    <tableColumn id="5887" xr3:uid="{BC564960-451F-45E5-AC40-7106E3C82503}" name="Sarake5887"/>
    <tableColumn id="5888" xr3:uid="{4B319953-12E9-4611-B69B-E913872B83D5}" name="Sarake5888"/>
    <tableColumn id="5889" xr3:uid="{1EA7B092-3384-401F-8EBF-1E56E691CE29}" name="Sarake5889"/>
    <tableColumn id="5890" xr3:uid="{76922D26-DDE7-4136-8056-05523BB0AC80}" name="Sarake5890"/>
    <tableColumn id="5891" xr3:uid="{CC2A2675-C01D-4070-ACF5-E9CBA5408641}" name="Sarake5891"/>
    <tableColumn id="5892" xr3:uid="{754C70DA-7FF5-41B0-84D5-31D2C5E0CC1B}" name="Sarake5892"/>
    <tableColumn id="5893" xr3:uid="{6DB22D70-F8EE-4730-8E52-74BAE3B84227}" name="Sarake5893"/>
    <tableColumn id="5894" xr3:uid="{202799DC-853D-4E00-A66A-C62B6EF50DD1}" name="Sarake5894"/>
    <tableColumn id="5895" xr3:uid="{C2755D40-1F13-4501-830C-E6467F08D799}" name="Sarake5895"/>
    <tableColumn id="5896" xr3:uid="{7F69A2A9-0AA2-40BE-B992-E59BA9F703D9}" name="Sarake5896"/>
    <tableColumn id="5897" xr3:uid="{55C608DA-6411-4905-A92B-9562A8A94664}" name="Sarake5897"/>
    <tableColumn id="5898" xr3:uid="{05683338-D599-429D-8E0A-1E95237497AD}" name="Sarake5898"/>
    <tableColumn id="5899" xr3:uid="{7139EA96-6D68-4528-BD12-3121232D3CF6}" name="Sarake5899"/>
    <tableColumn id="5900" xr3:uid="{ABAD15E4-C87C-4001-B6FF-7FBF8DB4DE59}" name="Sarake5900"/>
    <tableColumn id="5901" xr3:uid="{D3F65AFC-152C-4D5A-A18D-C5112AF1BD70}" name="Sarake5901"/>
    <tableColumn id="5902" xr3:uid="{3C6942F8-387E-48B4-A47A-995EEFD1A0EC}" name="Sarake5902"/>
    <tableColumn id="5903" xr3:uid="{8DBB4E14-2F49-40C6-88A4-139E9A7ADDEF}" name="Sarake5903"/>
    <tableColumn id="5904" xr3:uid="{2E743A67-673B-4FFC-B85E-51781B5B935E}" name="Sarake5904"/>
    <tableColumn id="5905" xr3:uid="{07C2132B-BD92-4B4B-B755-216377002644}" name="Sarake5905"/>
    <tableColumn id="5906" xr3:uid="{29F67459-152D-4356-A6F5-431CEE6B4E8D}" name="Sarake5906"/>
    <tableColumn id="5907" xr3:uid="{A26CE61D-42D1-4A5A-8BA0-ECDEC13A319A}" name="Sarake5907"/>
    <tableColumn id="5908" xr3:uid="{9723D653-C4C0-49C3-8D5E-6BE67C0753E8}" name="Sarake5908"/>
    <tableColumn id="5909" xr3:uid="{DED237C0-612D-4CF0-991C-1B9B07BAABFA}" name="Sarake5909"/>
    <tableColumn id="5910" xr3:uid="{8E9DD1FC-1354-4A17-8708-B145BD2F3DC6}" name="Sarake5910"/>
    <tableColumn id="5911" xr3:uid="{144DEA5A-B56F-4BD8-8D9E-5AFDDB559B87}" name="Sarake5911"/>
    <tableColumn id="5912" xr3:uid="{B2BBCDCE-D9DA-48AF-BC69-1F1BC8A93C4A}" name="Sarake5912"/>
    <tableColumn id="5913" xr3:uid="{1FC986E9-16E7-421E-9742-98FACAA4854A}" name="Sarake5913"/>
    <tableColumn id="5914" xr3:uid="{C1176D94-37DA-4172-B574-8CB46A2E1B38}" name="Sarake5914"/>
    <tableColumn id="5915" xr3:uid="{CFE4FFCF-658D-4B92-974E-EDAEE8D984B8}" name="Sarake5915"/>
    <tableColumn id="5916" xr3:uid="{FD1E5127-8145-46EA-AFF6-36C97CD25596}" name="Sarake5916"/>
    <tableColumn id="5917" xr3:uid="{56A82BDE-3942-49B5-A01A-1BEBBDDC3E00}" name="Sarake5917"/>
    <tableColumn id="5918" xr3:uid="{D8041D6C-2094-4AC6-856F-59940A5B4D2A}" name="Sarake5918"/>
    <tableColumn id="5919" xr3:uid="{9A9F270D-6F97-41CE-9747-910B9FEEEA11}" name="Sarake5919"/>
    <tableColumn id="5920" xr3:uid="{A23CBF80-D7DA-4D3C-8630-683A2700A746}" name="Sarake5920"/>
    <tableColumn id="5921" xr3:uid="{56756FC2-6873-4874-B66F-7CE1610D5BDF}" name="Sarake5921"/>
    <tableColumn id="5922" xr3:uid="{CF02AA7A-6768-472F-A548-BB232F01B71E}" name="Sarake5922"/>
    <tableColumn id="5923" xr3:uid="{A493D604-3A6A-4081-BC04-35DAA5629B03}" name="Sarake5923"/>
    <tableColumn id="5924" xr3:uid="{14B27037-B0E1-4CAA-89B9-18C9658A214A}" name="Sarake5924"/>
    <tableColumn id="5925" xr3:uid="{D75A9B43-2F07-47B4-8308-F3755B59A673}" name="Sarake5925"/>
    <tableColumn id="5926" xr3:uid="{F48F0E9C-B727-40D9-9CE8-2B6DB9D46B4F}" name="Sarake5926"/>
    <tableColumn id="5927" xr3:uid="{19B1F9E5-225C-4F77-AD56-915C01BB4F32}" name="Sarake5927"/>
    <tableColumn id="5928" xr3:uid="{D32BDA92-10F9-4D18-8CBE-D7E2792F8361}" name="Sarake5928"/>
    <tableColumn id="5929" xr3:uid="{1E8EBEBC-EACD-4DC3-8365-92C359A16E6B}" name="Sarake5929"/>
    <tableColumn id="5930" xr3:uid="{2748B25C-D133-4E03-AD84-B23F06CACFD5}" name="Sarake5930"/>
    <tableColumn id="5931" xr3:uid="{4D3CB911-95B4-4D76-BD36-698692D673E6}" name="Sarake5931"/>
    <tableColumn id="5932" xr3:uid="{6D318B71-C675-42FE-AEF7-4BA9FA640FFA}" name="Sarake5932"/>
    <tableColumn id="5933" xr3:uid="{46BE9BA6-8CBA-451A-BEC2-A2DC9B431A10}" name="Sarake5933"/>
    <tableColumn id="5934" xr3:uid="{1D228CC8-5F33-4C8E-8F6B-DC4E4C758635}" name="Sarake5934"/>
    <tableColumn id="5935" xr3:uid="{304DD198-BDEA-4B6D-B25A-EFD45D57EE1F}" name="Sarake5935"/>
    <tableColumn id="5936" xr3:uid="{317DF4B4-556D-42DD-B0C7-A4D67DB4A095}" name="Sarake5936"/>
    <tableColumn id="5937" xr3:uid="{DD3A82E7-FC33-4E07-8045-613602BA6B78}" name="Sarake5937"/>
    <tableColumn id="5938" xr3:uid="{A61CACF4-0A71-4224-8987-A212883973EC}" name="Sarake5938"/>
    <tableColumn id="5939" xr3:uid="{03E848B2-4A48-4926-8E6E-A069F81790E6}" name="Sarake5939"/>
    <tableColumn id="5940" xr3:uid="{3AF5B49E-B55D-4B14-AFDB-C3FA6DEACDA6}" name="Sarake5940"/>
    <tableColumn id="5941" xr3:uid="{F8A94755-7984-4FDB-9336-1BA68AC13FCB}" name="Sarake5941"/>
    <tableColumn id="5942" xr3:uid="{B681DBDE-1C9F-491D-9D3B-30C129267A08}" name="Sarake5942"/>
    <tableColumn id="5943" xr3:uid="{A7B58CCD-4AFE-417B-9849-0081FBAD1A16}" name="Sarake5943"/>
    <tableColumn id="5944" xr3:uid="{AA69D596-C446-4F99-B1F9-8CBFBFF27434}" name="Sarake5944"/>
    <tableColumn id="5945" xr3:uid="{3244D6A8-A008-4FA9-9781-6061B008FF65}" name="Sarake5945"/>
    <tableColumn id="5946" xr3:uid="{A591E270-AE69-4E60-B5FF-F2D5B4602CD6}" name="Sarake5946"/>
    <tableColumn id="5947" xr3:uid="{2D8848CE-F465-4E6D-B11E-A26116D67543}" name="Sarake5947"/>
    <tableColumn id="5948" xr3:uid="{FA54B314-C5DF-45EA-AFDB-B070085CC41A}" name="Sarake5948"/>
    <tableColumn id="5949" xr3:uid="{310EB8B7-1D37-4CC1-AD75-414111AFA6B1}" name="Sarake5949"/>
    <tableColumn id="5950" xr3:uid="{1CC7540A-EF17-4EFA-AFFB-D7DDB5CC00EC}" name="Sarake5950"/>
    <tableColumn id="5951" xr3:uid="{A671D21B-14F5-477C-A407-FFA5ADDA17CE}" name="Sarake5951"/>
    <tableColumn id="5952" xr3:uid="{967B7FA9-6157-43C6-8094-9910A02CD172}" name="Sarake5952"/>
    <tableColumn id="5953" xr3:uid="{65DA575C-AEA1-495B-8231-8A5DEB26DDDD}" name="Sarake5953"/>
    <tableColumn id="5954" xr3:uid="{E7F0723C-56D4-46D0-9FA2-4DD47660C98B}" name="Sarake5954"/>
    <tableColumn id="5955" xr3:uid="{60E0A495-5B34-4891-AE24-DA665343085E}" name="Sarake5955"/>
    <tableColumn id="5956" xr3:uid="{2FF55539-266C-47EF-815F-B6884D2B19D1}" name="Sarake5956"/>
    <tableColumn id="5957" xr3:uid="{3953BC58-6280-4F56-A097-6B2599A033F8}" name="Sarake5957"/>
    <tableColumn id="5958" xr3:uid="{FD7975CD-3BB4-4FCA-B4D5-3FA2C33F3149}" name="Sarake5958"/>
    <tableColumn id="5959" xr3:uid="{D93DB69B-134F-4928-8065-3F9090E671D0}" name="Sarake5959"/>
    <tableColumn id="5960" xr3:uid="{96ADD842-FF9F-49EF-8455-A35FE4F1689E}" name="Sarake5960"/>
    <tableColumn id="5961" xr3:uid="{FAD3433F-C8CE-4193-AB60-6470A5E70F6F}" name="Sarake5961"/>
    <tableColumn id="5962" xr3:uid="{EC5F7B4C-CD1D-46E9-A6CF-883B630098A5}" name="Sarake5962"/>
    <tableColumn id="5963" xr3:uid="{91AA7C0F-53E0-4A55-9AF5-B6CAE38D8CEF}" name="Sarake5963"/>
    <tableColumn id="5964" xr3:uid="{EEDE03C0-15CC-412C-AAFA-C6BF9644A1BD}" name="Sarake5964"/>
    <tableColumn id="5965" xr3:uid="{526FE76A-45D4-4B3E-A547-DB0CCD7AA5BF}" name="Sarake5965"/>
    <tableColumn id="5966" xr3:uid="{CD0F8FB9-1B10-4C81-855A-E7329F188298}" name="Sarake5966"/>
    <tableColumn id="5967" xr3:uid="{8FCA2BE2-86F8-40D9-86F1-0C4497EAAE49}" name="Sarake5967"/>
    <tableColumn id="5968" xr3:uid="{7E47EB91-A5E9-4ADD-B0D1-DE30E28166CA}" name="Sarake5968"/>
    <tableColumn id="5969" xr3:uid="{044E0880-4FE9-4CF4-8B37-0D294E0FE5C4}" name="Sarake5969"/>
    <tableColumn id="5970" xr3:uid="{8379147E-D0F0-485B-A619-B751F37E8D76}" name="Sarake5970"/>
    <tableColumn id="5971" xr3:uid="{EC271245-78A2-4CCD-80A7-3930DD3FA57B}" name="Sarake5971"/>
    <tableColumn id="5972" xr3:uid="{ED606D54-F5BB-4EF4-B318-983D5350231C}" name="Sarake5972"/>
    <tableColumn id="5973" xr3:uid="{4A90C744-CA60-405D-9B44-44524E129E83}" name="Sarake5973"/>
    <tableColumn id="5974" xr3:uid="{0AC06C14-8298-40F3-ABCE-6AAAD72F72FB}" name="Sarake5974"/>
    <tableColumn id="5975" xr3:uid="{9C9BF0D6-9D7F-445A-9C7C-0543F386CABE}" name="Sarake5975"/>
    <tableColumn id="5976" xr3:uid="{929EC87B-A2EF-41FC-813C-CB5058C483B3}" name="Sarake5976"/>
    <tableColumn id="5977" xr3:uid="{411C514B-80BA-4263-A407-AFA29D3E641E}" name="Sarake5977"/>
    <tableColumn id="5978" xr3:uid="{FBEA7463-1F07-4622-B5A8-C5EFA3F57C27}" name="Sarake5978"/>
    <tableColumn id="5979" xr3:uid="{FFB213AB-5B46-4959-96CD-18C917E53F22}" name="Sarake5979"/>
    <tableColumn id="5980" xr3:uid="{8997F3CB-B7BE-45C1-A443-5553B46791C3}" name="Sarake5980"/>
    <tableColumn id="5981" xr3:uid="{A0341F64-5EEA-4F67-B0EF-584F34F7470C}" name="Sarake5981"/>
    <tableColumn id="5982" xr3:uid="{1A79E5E1-3163-4AF4-A1B0-ECF4C86493A3}" name="Sarake5982"/>
    <tableColumn id="5983" xr3:uid="{9373698E-B91E-4A8A-88F3-9F4E09B97E26}" name="Sarake5983"/>
    <tableColumn id="5984" xr3:uid="{11E1C5E1-A9EE-4BAD-9446-B5CFFF0DF01D}" name="Sarake5984"/>
    <tableColumn id="5985" xr3:uid="{79B20616-24F4-4518-B0D4-8D4DE54DB596}" name="Sarake5985"/>
    <tableColumn id="5986" xr3:uid="{821A7205-935C-4AC9-A4E5-EC6D4CA637FC}" name="Sarake5986"/>
    <tableColumn id="5987" xr3:uid="{E5C311DB-EB52-43E9-AED0-C5508E8E0887}" name="Sarake5987"/>
    <tableColumn id="5988" xr3:uid="{FE48B191-2383-4012-A18C-C81D7B56533E}" name="Sarake5988"/>
    <tableColumn id="5989" xr3:uid="{CECDD1B5-2E5D-4D5E-B591-1EBD65A6D96A}" name="Sarake5989"/>
    <tableColumn id="5990" xr3:uid="{D30C9D51-522B-410C-A23D-6C94C7EC3CF5}" name="Sarake5990"/>
    <tableColumn id="5991" xr3:uid="{1B13073E-DA8E-47D1-9BB2-B94AA4CD57D7}" name="Sarake5991"/>
    <tableColumn id="5992" xr3:uid="{312F9459-161E-4755-A304-E4CA0AA9D59F}" name="Sarake5992"/>
    <tableColumn id="5993" xr3:uid="{45E02FD3-FED4-4D84-AFB1-5FC9A09A6496}" name="Sarake5993"/>
    <tableColumn id="5994" xr3:uid="{755AA622-6991-4066-AD29-0430CAC9E1B7}" name="Sarake5994"/>
    <tableColumn id="5995" xr3:uid="{9B147AB4-9247-41B2-9E86-7799B6DABC88}" name="Sarake5995"/>
    <tableColumn id="5996" xr3:uid="{25A91F6C-16AA-4F91-9583-815046727327}" name="Sarake5996"/>
    <tableColumn id="5997" xr3:uid="{E60E6C21-3EB2-4346-AA61-EBDF8C7FA63A}" name="Sarake5997"/>
    <tableColumn id="5998" xr3:uid="{DCCF3F5E-B5F4-4366-9F95-8BD6364F732F}" name="Sarake5998"/>
    <tableColumn id="5999" xr3:uid="{E27D7459-332F-427F-AEAF-AC27FA34FF7C}" name="Sarake5999"/>
    <tableColumn id="6000" xr3:uid="{B1960ACC-5CAA-4876-ACB8-B80297D08FDD}" name="Sarake6000"/>
    <tableColumn id="6001" xr3:uid="{6F5423E9-2CCA-4B67-9D13-63600704A9B7}" name="Sarake6001"/>
    <tableColumn id="6002" xr3:uid="{F643C726-8325-4E6C-92E5-9D00DDE1D0C3}" name="Sarake6002"/>
    <tableColumn id="6003" xr3:uid="{06D59B50-CD1D-49E2-AF36-24A2B4410899}" name="Sarake6003"/>
    <tableColumn id="6004" xr3:uid="{F721EE25-1649-4654-9567-5FAC04E4009C}" name="Sarake6004"/>
    <tableColumn id="6005" xr3:uid="{E61536A5-046E-44EF-8AC1-72BA77191F0A}" name="Sarake6005"/>
    <tableColumn id="6006" xr3:uid="{347426C8-70EB-4223-9136-87D8FF6C2190}" name="Sarake6006"/>
    <tableColumn id="6007" xr3:uid="{BD398F9C-B732-4D5E-AF6A-1668FEB3FF95}" name="Sarake6007"/>
    <tableColumn id="6008" xr3:uid="{844A4691-FB32-4874-931F-403FA28F281B}" name="Sarake6008"/>
    <tableColumn id="6009" xr3:uid="{908E6C68-CE02-425B-9F7F-253A9783B4CA}" name="Sarake6009"/>
    <tableColumn id="6010" xr3:uid="{D82FFC9C-0134-41CB-A68B-EAB2439866A4}" name="Sarake6010"/>
    <tableColumn id="6011" xr3:uid="{BCB975C4-E01C-4A82-A6DA-8D0054F4E669}" name="Sarake6011"/>
    <tableColumn id="6012" xr3:uid="{D5AEBB30-25CC-44BA-AECD-DDE124ED8594}" name="Sarake6012"/>
    <tableColumn id="6013" xr3:uid="{A884B396-7646-49C3-B7EB-90B827F3BC77}" name="Sarake6013"/>
    <tableColumn id="6014" xr3:uid="{818EB704-8ECA-42DF-A74E-70F88203370A}" name="Sarake6014"/>
    <tableColumn id="6015" xr3:uid="{657B8CEB-41F6-457A-AE38-FC95111350BF}" name="Sarake6015"/>
    <tableColumn id="6016" xr3:uid="{8CC53D2A-B97B-4E8B-B808-EC16600B13B1}" name="Sarake6016"/>
    <tableColumn id="6017" xr3:uid="{706AE678-D87F-41E6-96DC-F318F6A664E0}" name="Sarake6017"/>
    <tableColumn id="6018" xr3:uid="{C7CD1E05-83F1-4AF0-8E7E-A03605E267DB}" name="Sarake6018"/>
    <tableColumn id="6019" xr3:uid="{3B43B7BC-B78B-443C-8BB5-25971812DB9F}" name="Sarake6019"/>
    <tableColumn id="6020" xr3:uid="{09A11FCD-05AB-4B86-B036-52EB4A3C9EC7}" name="Sarake6020"/>
    <tableColumn id="6021" xr3:uid="{68BF0244-9733-4CCD-81E7-B348C1D5D18E}" name="Sarake6021"/>
    <tableColumn id="6022" xr3:uid="{6E461180-1CF2-40F1-9593-8B5B69798856}" name="Sarake6022"/>
    <tableColumn id="6023" xr3:uid="{6B94A8D2-4C46-48D6-99B1-BEF4D1474D34}" name="Sarake6023"/>
    <tableColumn id="6024" xr3:uid="{6F6E761B-D86E-4238-89F6-A0A6D4A38544}" name="Sarake6024"/>
    <tableColumn id="6025" xr3:uid="{D312020A-5945-46C3-A8AC-582C6282282F}" name="Sarake6025"/>
    <tableColumn id="6026" xr3:uid="{F6F5E482-420A-4688-9A85-8ED47394E9EF}" name="Sarake6026"/>
    <tableColumn id="6027" xr3:uid="{76AFCF23-B0FF-4E56-861E-78CDBC4948C3}" name="Sarake6027"/>
    <tableColumn id="6028" xr3:uid="{AF8EF8C0-6017-4D4C-8857-B813210884BB}" name="Sarake6028"/>
    <tableColumn id="6029" xr3:uid="{00970195-AA37-4294-8D6E-9076E848B5FB}" name="Sarake6029"/>
    <tableColumn id="6030" xr3:uid="{A4D50520-1708-4675-BFCF-2B1DB605DA68}" name="Sarake6030"/>
    <tableColumn id="6031" xr3:uid="{27AB4BB9-7E2D-4DB0-85FA-3D947DDC1BA4}" name="Sarake6031"/>
    <tableColumn id="6032" xr3:uid="{BECC2D84-D823-4753-AC83-8E40D81CBC52}" name="Sarake6032"/>
    <tableColumn id="6033" xr3:uid="{F40FA8E0-2583-4FF0-8CBC-D980837958C9}" name="Sarake6033"/>
    <tableColumn id="6034" xr3:uid="{E472DD80-D058-4D55-803F-F2868A353608}" name="Sarake6034"/>
    <tableColumn id="6035" xr3:uid="{884E93B7-CC25-4FA7-8F5E-9A86BB93C468}" name="Sarake6035"/>
    <tableColumn id="6036" xr3:uid="{FFAC77C8-1092-4DE9-9184-A46A129D9F45}" name="Sarake6036"/>
    <tableColumn id="6037" xr3:uid="{1236190B-0A26-4585-A8A8-2E2F8C09AE4C}" name="Sarake6037"/>
    <tableColumn id="6038" xr3:uid="{EDDB0721-BF69-486A-90E9-D4E361752C47}" name="Sarake6038"/>
    <tableColumn id="6039" xr3:uid="{AF1BD0DE-CFB8-475F-815B-BF8FD7381025}" name="Sarake6039"/>
    <tableColumn id="6040" xr3:uid="{A231ABEF-9FAD-47AA-A699-4F34C9FE8AD7}" name="Sarake6040"/>
    <tableColumn id="6041" xr3:uid="{80A1FC76-FEF6-4D4E-AA7B-672A88418C2D}" name="Sarake6041"/>
    <tableColumn id="6042" xr3:uid="{F3FB30E3-F94F-4D3D-A761-DB4E0BF65F26}" name="Sarake6042"/>
    <tableColumn id="6043" xr3:uid="{EFD5858D-0ACF-4498-AE1E-C84658C54579}" name="Sarake6043"/>
    <tableColumn id="6044" xr3:uid="{C33E7367-D20C-472B-A673-1868124F3D3A}" name="Sarake6044"/>
    <tableColumn id="6045" xr3:uid="{1A8B488F-52B5-42B1-902C-41854253FC21}" name="Sarake6045"/>
    <tableColumn id="6046" xr3:uid="{B03BDDDD-F522-40BD-9ABD-82C065249715}" name="Sarake6046"/>
    <tableColumn id="6047" xr3:uid="{B60AA07D-9B26-4426-A4A0-D3128FE53F34}" name="Sarake6047"/>
    <tableColumn id="6048" xr3:uid="{DEA341BB-459A-466E-BD4D-87B4E5CA2C94}" name="Sarake6048"/>
    <tableColumn id="6049" xr3:uid="{C721F79B-A071-4C7D-AF6B-B2AC0B5D48A6}" name="Sarake6049"/>
    <tableColumn id="6050" xr3:uid="{D405A2D1-916A-4A20-826F-D69BB2598784}" name="Sarake6050"/>
    <tableColumn id="6051" xr3:uid="{1F2C0488-A5CF-435F-8950-E575A8D3AA72}" name="Sarake6051"/>
    <tableColumn id="6052" xr3:uid="{A4EB2CCB-F3EC-46A5-81F4-F9DE66A9E490}" name="Sarake6052"/>
    <tableColumn id="6053" xr3:uid="{F1249E22-5F4B-4198-B4BA-80EEB238E6B5}" name="Sarake6053"/>
    <tableColumn id="6054" xr3:uid="{03577734-8EBE-4B15-B414-55BF9B94A51A}" name="Sarake6054"/>
    <tableColumn id="6055" xr3:uid="{312C8810-1E26-4473-8106-3BFE99EFE1D5}" name="Sarake6055"/>
    <tableColumn id="6056" xr3:uid="{B5CD3829-548B-4E7E-A47A-58A3BCCBCCFF}" name="Sarake6056"/>
    <tableColumn id="6057" xr3:uid="{1AE81AA9-37D7-49FD-B788-8EC7C9B12174}" name="Sarake6057"/>
    <tableColumn id="6058" xr3:uid="{144781D3-BE3F-408B-B98C-706F95DF44CC}" name="Sarake6058"/>
    <tableColumn id="6059" xr3:uid="{29A6EC0B-6F26-4467-953E-CDA492C717C3}" name="Sarake6059"/>
    <tableColumn id="6060" xr3:uid="{53BF8739-8132-4A04-B3AB-AF5C0A4FE2FB}" name="Sarake6060"/>
    <tableColumn id="6061" xr3:uid="{879E4511-B1F3-4CA9-9F89-9435F58A0A4E}" name="Sarake6061"/>
    <tableColumn id="6062" xr3:uid="{E2E68A1C-3C9C-41CF-973F-31FC7B5F34E1}" name="Sarake6062"/>
    <tableColumn id="6063" xr3:uid="{4185D13E-D0E0-484A-B76B-934A034D5C98}" name="Sarake6063"/>
    <tableColumn id="6064" xr3:uid="{608E6BC7-D2E2-4A6D-93BB-7ACD48F521D3}" name="Sarake6064"/>
    <tableColumn id="6065" xr3:uid="{278E2B5D-5DF2-4567-8261-C12A7704948A}" name="Sarake6065"/>
    <tableColumn id="6066" xr3:uid="{8425D2D5-F5CC-4F81-9FF5-12D9070D0ABC}" name="Sarake6066"/>
    <tableColumn id="6067" xr3:uid="{301BBA50-F7D7-4034-B2BB-C66F2D9347EE}" name="Sarake6067"/>
    <tableColumn id="6068" xr3:uid="{9E9E38B0-6495-4399-9643-70FA37FE4B4A}" name="Sarake6068"/>
    <tableColumn id="6069" xr3:uid="{E6C6BB6F-A210-4900-B0F7-5A7A244C22BE}" name="Sarake6069"/>
    <tableColumn id="6070" xr3:uid="{C9899A79-1056-4CE1-B3A0-31E9936BBDDF}" name="Sarake6070"/>
    <tableColumn id="6071" xr3:uid="{500C0928-2E41-436D-A856-1956F4678125}" name="Sarake6071"/>
    <tableColumn id="6072" xr3:uid="{D02A82F4-DA09-44F6-8033-90B4F224DD96}" name="Sarake6072"/>
    <tableColumn id="6073" xr3:uid="{ACAAA490-39A2-4557-84E1-F0CDE8710AAB}" name="Sarake6073"/>
    <tableColumn id="6074" xr3:uid="{1FD121BB-57D4-4092-A393-A72F7C2CF19F}" name="Sarake6074"/>
    <tableColumn id="6075" xr3:uid="{63A92582-E9E7-4554-B98F-DA5A162C497A}" name="Sarake6075"/>
    <tableColumn id="6076" xr3:uid="{D9FC303D-5E5B-4504-80CA-E5DA221DB5C8}" name="Sarake6076"/>
    <tableColumn id="6077" xr3:uid="{AF62195D-48AA-4611-9B73-1EF2A142EF47}" name="Sarake6077"/>
    <tableColumn id="6078" xr3:uid="{B3396421-4258-44E3-B4E7-944E55E210D7}" name="Sarake6078"/>
    <tableColumn id="6079" xr3:uid="{71093B45-A5A3-4076-A4E1-B1A51A87CE6A}" name="Sarake6079"/>
    <tableColumn id="6080" xr3:uid="{B5A15C8B-5153-48F2-AA45-0779EAB1F2D7}" name="Sarake6080"/>
    <tableColumn id="6081" xr3:uid="{462C5AF5-F8E3-426C-BE37-7AA1B152A4EA}" name="Sarake6081"/>
    <tableColumn id="6082" xr3:uid="{D042821A-C6E3-4B6D-A7A9-178FDE5280D9}" name="Sarake6082"/>
    <tableColumn id="6083" xr3:uid="{8227BEC5-DC64-40E6-986F-DC642FDBF069}" name="Sarake6083"/>
    <tableColumn id="6084" xr3:uid="{59126EF0-4E1C-4D47-8560-B5BD3EBDA680}" name="Sarake6084"/>
    <tableColumn id="6085" xr3:uid="{75935B68-77F4-4C9E-8089-33D2689048EA}" name="Sarake6085"/>
    <tableColumn id="6086" xr3:uid="{3F7D4F66-7424-4FE0-8140-2FC8E762660D}" name="Sarake6086"/>
    <tableColumn id="6087" xr3:uid="{619528E5-A562-4BEF-8D5C-891B7CAAC1F7}" name="Sarake6087"/>
    <tableColumn id="6088" xr3:uid="{6AD171EE-45C3-47B1-9C30-E1CCBBEDA525}" name="Sarake6088"/>
    <tableColumn id="6089" xr3:uid="{9E3827B9-8AA5-4F5C-A7A2-2280F6101314}" name="Sarake6089"/>
    <tableColumn id="6090" xr3:uid="{BF6D0FB8-E259-492F-8A08-2A26A53D2BF6}" name="Sarake6090"/>
    <tableColumn id="6091" xr3:uid="{C6496D3D-9580-42F9-AA0C-E377FAF1A471}" name="Sarake6091"/>
    <tableColumn id="6092" xr3:uid="{1F88F464-B492-45D6-A379-3181278DB89B}" name="Sarake6092"/>
    <tableColumn id="6093" xr3:uid="{7B1339E1-1B6B-4F9F-948F-69C6F04B34C0}" name="Sarake6093"/>
    <tableColumn id="6094" xr3:uid="{A7E9E08B-344C-4C15-B139-E15AC42E075A}" name="Sarake6094"/>
    <tableColumn id="6095" xr3:uid="{8AEF5CB4-F78B-4AAF-BBD7-F390953D3A53}" name="Sarake6095"/>
    <tableColumn id="6096" xr3:uid="{E85DA1CB-4260-4EB9-91F5-AFC20AFBEEF3}" name="Sarake6096"/>
    <tableColumn id="6097" xr3:uid="{B7136CDA-1F2F-431E-9402-78B4BFBD4742}" name="Sarake6097"/>
    <tableColumn id="6098" xr3:uid="{15B3DC17-8BF4-47D5-9E49-BABC21C709AD}" name="Sarake6098"/>
    <tableColumn id="6099" xr3:uid="{514C8058-4E10-4EA9-9DE7-4ECE1ABB9619}" name="Sarake6099"/>
    <tableColumn id="6100" xr3:uid="{C7EA9B6A-FCC8-4256-B738-C256BFDF42D5}" name="Sarake6100"/>
    <tableColumn id="6101" xr3:uid="{03ED75A0-1321-4BA2-A4FB-3477D9AE85B1}" name="Sarake6101"/>
    <tableColumn id="6102" xr3:uid="{CB44BF2F-37D4-40EC-B628-91613347E80C}" name="Sarake6102"/>
    <tableColumn id="6103" xr3:uid="{49EF0995-90B5-4773-84D5-D0F29273918A}" name="Sarake6103"/>
    <tableColumn id="6104" xr3:uid="{B37249A3-CA53-46A7-8E31-1B39456DEFEA}" name="Sarake6104"/>
    <tableColumn id="6105" xr3:uid="{862E7F8D-2E03-4096-B793-141DEDAD81FD}" name="Sarake6105"/>
    <tableColumn id="6106" xr3:uid="{5A7ECBB3-E8AD-490E-9495-DEB9E2BFD786}" name="Sarake6106"/>
    <tableColumn id="6107" xr3:uid="{996451D3-077A-4BC8-BD44-7494036FB3FB}" name="Sarake6107"/>
    <tableColumn id="6108" xr3:uid="{EC89EC49-C3AF-4431-A03D-E9004FD915D2}" name="Sarake6108"/>
    <tableColumn id="6109" xr3:uid="{CB5C4840-5A68-4BE4-9A26-E1FE2FBD6502}" name="Sarake6109"/>
    <tableColumn id="6110" xr3:uid="{F11DA5F0-E34F-4F4F-8E72-255E30370827}" name="Sarake6110"/>
    <tableColumn id="6111" xr3:uid="{A6E59731-92F6-4D30-95A3-35AA45519654}" name="Sarake6111"/>
    <tableColumn id="6112" xr3:uid="{1453BEF0-2B14-41CF-8995-6A82F21B8558}" name="Sarake6112"/>
    <tableColumn id="6113" xr3:uid="{4806DE89-D9F5-4B1A-BD79-61840D444458}" name="Sarake6113"/>
    <tableColumn id="6114" xr3:uid="{1823653F-C57B-4E90-8ACE-3C7BBB17BE5F}" name="Sarake6114"/>
    <tableColumn id="6115" xr3:uid="{1E335A2E-613A-41F5-B80B-C3251075000F}" name="Sarake6115"/>
    <tableColumn id="6116" xr3:uid="{258F73ED-D455-4978-9DB5-DC55180E5CD6}" name="Sarake6116"/>
    <tableColumn id="6117" xr3:uid="{4EFB75D5-5561-49C4-8D5B-C1761303EFD1}" name="Sarake6117"/>
    <tableColumn id="6118" xr3:uid="{78ED2E21-B04A-4E7B-A6BC-F4F171371D99}" name="Sarake6118"/>
    <tableColumn id="6119" xr3:uid="{82D0E9C9-47A7-405B-A93F-13BEE9FE7A61}" name="Sarake6119"/>
    <tableColumn id="6120" xr3:uid="{1D7018ED-08BC-4237-B018-B0936EB1A0EB}" name="Sarake6120"/>
    <tableColumn id="6121" xr3:uid="{5D8A0A6F-8703-4760-A5E8-F002E673F845}" name="Sarake6121"/>
    <tableColumn id="6122" xr3:uid="{41721767-5E70-488F-AA66-0BEFCF07B9C8}" name="Sarake6122"/>
    <tableColumn id="6123" xr3:uid="{119B9B7F-1B7D-4C25-9088-3B4B2E236599}" name="Sarake6123"/>
    <tableColumn id="6124" xr3:uid="{C7343755-A754-4F19-967A-899D40318ED4}" name="Sarake6124"/>
    <tableColumn id="6125" xr3:uid="{7FACD9E5-8748-4348-BB86-74C9C06DD2CB}" name="Sarake6125"/>
    <tableColumn id="6126" xr3:uid="{4E403933-7C5D-455F-BF94-92D172E30A83}" name="Sarake6126"/>
    <tableColumn id="6127" xr3:uid="{2A8E51DF-1104-4256-9CAD-095A9004A069}" name="Sarake6127"/>
    <tableColumn id="6128" xr3:uid="{F82165BD-155B-40DC-B024-EA5AA03159C9}" name="Sarake6128"/>
    <tableColumn id="6129" xr3:uid="{EAC592D3-9491-435A-BABB-F2BB4411A89B}" name="Sarake6129"/>
    <tableColumn id="6130" xr3:uid="{7850C007-E1CE-4150-AD6F-10970891023D}" name="Sarake6130"/>
    <tableColumn id="6131" xr3:uid="{D91EB824-47AE-4D81-9747-F6569CF55C01}" name="Sarake6131"/>
    <tableColumn id="6132" xr3:uid="{60588769-2689-4D71-B8F4-0516229B3E9C}" name="Sarake6132"/>
    <tableColumn id="6133" xr3:uid="{696F4BF8-9BF3-4C8B-ABA5-00E631C458AD}" name="Sarake6133"/>
    <tableColumn id="6134" xr3:uid="{D0E692FD-F28E-4F95-A918-045F09D2EB6B}" name="Sarake6134"/>
    <tableColumn id="6135" xr3:uid="{E1235EA8-3DDF-4799-9D00-C707D6C73981}" name="Sarake6135"/>
    <tableColumn id="6136" xr3:uid="{A47CE28E-5794-499D-8A77-C2B75208B440}" name="Sarake6136"/>
    <tableColumn id="6137" xr3:uid="{7EDC9777-7D0A-444F-A579-D269EC712242}" name="Sarake6137"/>
    <tableColumn id="6138" xr3:uid="{E637A9DF-4673-4D28-9E74-BE6926DB9E30}" name="Sarake6138"/>
    <tableColumn id="6139" xr3:uid="{DF358984-09DB-423A-8BF5-E066EEF6D183}" name="Sarake6139"/>
    <tableColumn id="6140" xr3:uid="{63FEF91A-2EB7-49BD-98F5-6AF9A1774046}" name="Sarake6140"/>
    <tableColumn id="6141" xr3:uid="{97748EC4-58B1-4744-B7C2-1306D704EBFD}" name="Sarake6141"/>
    <tableColumn id="6142" xr3:uid="{B8C258B8-2C20-41BC-B1EE-08262460586D}" name="Sarake6142"/>
    <tableColumn id="6143" xr3:uid="{73276812-78E5-4248-91CD-F396845DA992}" name="Sarake6143"/>
    <tableColumn id="6144" xr3:uid="{71E7F8BD-2E1B-43B6-A01C-43FA8AD7A45D}" name="Sarake6144"/>
    <tableColumn id="6145" xr3:uid="{7BA995F1-35AE-4DF6-A1F7-D45871F3B097}" name="Sarake6145"/>
    <tableColumn id="6146" xr3:uid="{A0140291-57E0-47F6-818E-7FE46658F62A}" name="Sarake6146"/>
    <tableColumn id="6147" xr3:uid="{6BC091F3-3858-4C37-BCC3-A177C94F11DA}" name="Sarake6147"/>
    <tableColumn id="6148" xr3:uid="{D74391EF-14D6-48D5-BCEA-34E638754EF7}" name="Sarake6148"/>
    <tableColumn id="6149" xr3:uid="{23D90A7F-651F-46D7-B654-DCD56B9C2D74}" name="Sarake6149"/>
    <tableColumn id="6150" xr3:uid="{AE00C683-6547-4827-A2D4-6A4146FE4607}" name="Sarake6150"/>
    <tableColumn id="6151" xr3:uid="{CB42B4E2-B3F7-4C58-B23A-8718948CA7EC}" name="Sarake6151"/>
    <tableColumn id="6152" xr3:uid="{15F0675D-22B2-4131-AB92-5FFAD75D6F9F}" name="Sarake6152"/>
    <tableColumn id="6153" xr3:uid="{6E149E3E-A844-4EED-970A-520513626247}" name="Sarake6153"/>
    <tableColumn id="6154" xr3:uid="{F32AD1F3-62EA-4474-90E9-0E9B1B8C1317}" name="Sarake6154"/>
    <tableColumn id="6155" xr3:uid="{BDF7DA85-9800-4E48-96A4-38036D3A1348}" name="Sarake6155"/>
    <tableColumn id="6156" xr3:uid="{6C38FE2F-EB50-4A65-9BC0-984BCE34726D}" name="Sarake6156"/>
    <tableColumn id="6157" xr3:uid="{EF5C5076-FDE3-49ED-A120-576B604222DE}" name="Sarake6157"/>
    <tableColumn id="6158" xr3:uid="{99F410DF-F7BF-4FE0-9CC5-D5254E20B2D1}" name="Sarake6158"/>
    <tableColumn id="6159" xr3:uid="{1140B11F-4669-4936-8B19-EE404C0FA022}" name="Sarake6159"/>
    <tableColumn id="6160" xr3:uid="{C3F1526D-2B8C-47B5-98E1-DF4D5A8EA7E6}" name="Sarake6160"/>
    <tableColumn id="6161" xr3:uid="{BCA42578-65C7-4F5B-8E37-99B75576DAD7}" name="Sarake6161"/>
    <tableColumn id="6162" xr3:uid="{7E4685DD-FB9A-40EA-BE4B-CDDE2DA26AF8}" name="Sarake6162"/>
    <tableColumn id="6163" xr3:uid="{3673A78D-3242-4264-9844-9D417BAFF31E}" name="Sarake6163"/>
    <tableColumn id="6164" xr3:uid="{FB68C86A-976E-447A-95DA-88D14B3E4F28}" name="Sarake6164"/>
    <tableColumn id="6165" xr3:uid="{5CCD9C8B-5ADE-47CA-8B1D-616638301B02}" name="Sarake6165"/>
    <tableColumn id="6166" xr3:uid="{70CD4F2F-4744-4936-85E6-6401AB353B1A}" name="Sarake6166"/>
    <tableColumn id="6167" xr3:uid="{2C432557-BC87-4A44-8BC3-78F3033CC41F}" name="Sarake6167"/>
    <tableColumn id="6168" xr3:uid="{0936F3CD-D867-4E26-AFC5-187C45CD39FC}" name="Sarake6168"/>
    <tableColumn id="6169" xr3:uid="{BDCCA4C1-F8D0-47DF-AA72-D9E4F3B9FB50}" name="Sarake6169"/>
    <tableColumn id="6170" xr3:uid="{29955530-9C06-488E-9D0E-EA6678E5FE96}" name="Sarake6170"/>
    <tableColumn id="6171" xr3:uid="{218A1810-DDF3-4736-8A16-25D54AA17D38}" name="Sarake6171"/>
    <tableColumn id="6172" xr3:uid="{9B523872-6FD7-43BB-8A86-7E12BAF39CF5}" name="Sarake6172"/>
    <tableColumn id="6173" xr3:uid="{76B76219-0C5D-4207-B227-0B10CC72F1E1}" name="Sarake6173"/>
    <tableColumn id="6174" xr3:uid="{4D2D15F9-1492-483F-BDF3-57179ED2129F}" name="Sarake6174"/>
    <tableColumn id="6175" xr3:uid="{0936282A-F1CB-40AE-AA6B-2A96715EEAAE}" name="Sarake6175"/>
    <tableColumn id="6176" xr3:uid="{0D2FADE4-1455-4607-BDBA-847B55A7CFB1}" name="Sarake6176"/>
    <tableColumn id="6177" xr3:uid="{B07F3FAA-7B01-4162-8DC4-C109DE0D914C}" name="Sarake6177"/>
    <tableColumn id="6178" xr3:uid="{D573EC52-1D8E-41C1-BEF7-CA0E2D224E6E}" name="Sarake6178"/>
    <tableColumn id="6179" xr3:uid="{30F1F1DA-03CC-452D-981D-7214E6B4D4C1}" name="Sarake6179"/>
    <tableColumn id="6180" xr3:uid="{D62961AF-B323-41D7-95EE-BE7ACBA19BE7}" name="Sarake6180"/>
    <tableColumn id="6181" xr3:uid="{12543ADC-4184-40E0-A53D-904D3C020974}" name="Sarake6181"/>
    <tableColumn id="6182" xr3:uid="{89AF0A67-675B-4BCE-89BF-F994A4077125}" name="Sarake6182"/>
    <tableColumn id="6183" xr3:uid="{648074FC-51E7-4C4D-9FB9-04CA2BD52509}" name="Sarake6183"/>
    <tableColumn id="6184" xr3:uid="{C37A81B9-A4DF-4DB9-83E1-79D67C48D3FA}" name="Sarake6184"/>
    <tableColumn id="6185" xr3:uid="{0817FFC8-9548-4177-9EEE-1444041780B9}" name="Sarake6185"/>
    <tableColumn id="6186" xr3:uid="{3D0C3301-141D-4C50-9844-5D615D531BA1}" name="Sarake6186"/>
    <tableColumn id="6187" xr3:uid="{CFAE5B51-D333-4EC1-99CD-77BFAA069290}" name="Sarake6187"/>
    <tableColumn id="6188" xr3:uid="{80C9E0D5-913D-4B76-806E-925BF353B6C8}" name="Sarake6188"/>
    <tableColumn id="6189" xr3:uid="{8931040B-639F-44C9-AC73-7FB6CE5B69A4}" name="Sarake6189"/>
    <tableColumn id="6190" xr3:uid="{9AAAAC98-CAF1-4E16-9366-59F4828818F9}" name="Sarake6190"/>
    <tableColumn id="6191" xr3:uid="{7625139E-D71B-46DC-B620-150B9FA1987A}" name="Sarake6191"/>
    <tableColumn id="6192" xr3:uid="{F26C45CE-0AA8-4699-B913-6B8E06D3A100}" name="Sarake6192"/>
    <tableColumn id="6193" xr3:uid="{023BBBD8-198F-446B-8927-E531A02E4D9E}" name="Sarake6193"/>
    <tableColumn id="6194" xr3:uid="{7D1E91BE-7DE7-4B34-83AE-7CC6B3F2F10A}" name="Sarake6194"/>
    <tableColumn id="6195" xr3:uid="{56DA5CF7-DCC1-4713-B788-A5D50EE1D706}" name="Sarake6195"/>
    <tableColumn id="6196" xr3:uid="{333161BF-81BE-4972-9F78-F430FE27BF42}" name="Sarake6196"/>
    <tableColumn id="6197" xr3:uid="{B7ED39B4-344B-4B8F-8D54-81220A4172A7}" name="Sarake6197"/>
    <tableColumn id="6198" xr3:uid="{FD88C950-0909-4DFF-BED0-45895C638D9A}" name="Sarake6198"/>
    <tableColumn id="6199" xr3:uid="{11076F99-98AA-46AD-8E7E-9E2EE6C6AAC8}" name="Sarake6199"/>
    <tableColumn id="6200" xr3:uid="{B1830231-38C7-4A1B-8209-1B5956D98866}" name="Sarake6200"/>
    <tableColumn id="6201" xr3:uid="{1D72F8A3-4EEE-42C1-B642-0FC92E6A18DC}" name="Sarake6201"/>
    <tableColumn id="6202" xr3:uid="{D4D91F41-231E-4333-A8B1-D32A4EA21CB1}" name="Sarake6202"/>
    <tableColumn id="6203" xr3:uid="{BFBACD52-CF2A-401E-8EFA-263701C6CBAD}" name="Sarake6203"/>
    <tableColumn id="6204" xr3:uid="{CA820A96-87EE-4297-8C79-058846CFAB19}" name="Sarake6204"/>
    <tableColumn id="6205" xr3:uid="{15BCC022-4A0C-4AA9-BE0A-5FDC23744B75}" name="Sarake6205"/>
    <tableColumn id="6206" xr3:uid="{B267102F-A917-4C43-847C-DDD62618EE99}" name="Sarake6206"/>
    <tableColumn id="6207" xr3:uid="{3F50313D-3A71-4CCF-81CE-6069B9EDC20E}" name="Sarake6207"/>
    <tableColumn id="6208" xr3:uid="{1909805E-58BD-455D-99FD-BDF66F3B0119}" name="Sarake6208"/>
    <tableColumn id="6209" xr3:uid="{78CA9320-7565-4FE3-9007-E07F82BC2465}" name="Sarake6209"/>
    <tableColumn id="6210" xr3:uid="{3DFF9B72-2089-4B75-822C-E1DA53343AA0}" name="Sarake6210"/>
    <tableColumn id="6211" xr3:uid="{401EB209-C50A-457F-953E-276DD8CD7332}" name="Sarake6211"/>
    <tableColumn id="6212" xr3:uid="{661159CD-1284-4AE2-A39A-092D86D80559}" name="Sarake6212"/>
    <tableColumn id="6213" xr3:uid="{C6A1BF1F-E2AE-4277-859D-F8C5B1996408}" name="Sarake6213"/>
    <tableColumn id="6214" xr3:uid="{CDF0AB3B-DE61-476D-9408-8AD1F5D305B7}" name="Sarake6214"/>
    <tableColumn id="6215" xr3:uid="{AE70799E-F33C-42FD-A46A-E09E3BACCA9A}" name="Sarake6215"/>
    <tableColumn id="6216" xr3:uid="{88F518A6-1F85-4773-A918-300E51712C44}" name="Sarake6216"/>
    <tableColumn id="6217" xr3:uid="{E012B3C8-AB67-4948-8C71-47479DDAD4FF}" name="Sarake6217"/>
    <tableColumn id="6218" xr3:uid="{2C07E44C-C1FB-4F8E-9EBF-C987F7AAD3A8}" name="Sarake6218"/>
    <tableColumn id="6219" xr3:uid="{74E46174-D0A2-499B-A7C2-B91C03FFB9A1}" name="Sarake6219"/>
    <tableColumn id="6220" xr3:uid="{0670F116-F9B6-4913-B69D-F8011D225DF3}" name="Sarake6220"/>
    <tableColumn id="6221" xr3:uid="{8475E26A-137C-4DE3-B2B6-38F66E6EC1E3}" name="Sarake6221"/>
    <tableColumn id="6222" xr3:uid="{110B7876-2ADF-4B33-8373-1D2C492A1EB3}" name="Sarake6222"/>
    <tableColumn id="6223" xr3:uid="{1F42341A-6D68-462C-806B-38CD897726CC}" name="Sarake6223"/>
    <tableColumn id="6224" xr3:uid="{03821299-BE30-48FE-B475-8027D45A304C}" name="Sarake6224"/>
    <tableColumn id="6225" xr3:uid="{0AA72AA1-B457-4255-BDD3-AE56DEC60602}" name="Sarake6225"/>
    <tableColumn id="6226" xr3:uid="{530A381D-A302-4C7C-A43D-D31A8A562072}" name="Sarake6226"/>
    <tableColumn id="6227" xr3:uid="{A0EDEDF1-2D6B-4483-9613-133137F4899C}" name="Sarake6227"/>
    <tableColumn id="6228" xr3:uid="{D28587A3-610D-4632-BFA1-07EC18B2455B}" name="Sarake6228"/>
    <tableColumn id="6229" xr3:uid="{651A1D5F-1E4F-42A0-9FA2-7DB749243F30}" name="Sarake6229"/>
    <tableColumn id="6230" xr3:uid="{492E437F-14E1-4E14-8C7E-73B2DD6E1D98}" name="Sarake6230"/>
    <tableColumn id="6231" xr3:uid="{0BC9C8BD-B392-4DA5-A5E2-617150EF3225}" name="Sarake6231"/>
    <tableColumn id="6232" xr3:uid="{D903E475-DB3B-4682-BBF7-9A8BD4257639}" name="Sarake6232"/>
    <tableColumn id="6233" xr3:uid="{A2FC69E7-4E49-444E-905A-F80D84897131}" name="Sarake6233"/>
    <tableColumn id="6234" xr3:uid="{B43E1D20-C70F-4C87-9E2D-1151B09D403F}" name="Sarake6234"/>
    <tableColumn id="6235" xr3:uid="{E03FF75B-FCDF-4AF0-8BEF-6B2430EA8BD1}" name="Sarake6235"/>
    <tableColumn id="6236" xr3:uid="{B53D773E-F358-48D2-8397-5FED42188954}" name="Sarake6236"/>
    <tableColumn id="6237" xr3:uid="{206AEAAF-1FEC-4DFD-A7F7-6E7C1BE210F1}" name="Sarake6237"/>
    <tableColumn id="6238" xr3:uid="{AA418834-0BA5-4DA5-B571-09808943CD88}" name="Sarake6238"/>
    <tableColumn id="6239" xr3:uid="{97EB4E03-79EC-40DD-A4A8-27B53DF0FF6D}" name="Sarake6239"/>
    <tableColumn id="6240" xr3:uid="{B56D4160-DB80-4286-A2DB-F27B80C68C38}" name="Sarake6240"/>
    <tableColumn id="6241" xr3:uid="{CE3D0CBA-67AC-4F5F-BDE6-9B68D269886B}" name="Sarake6241"/>
    <tableColumn id="6242" xr3:uid="{F4E08834-8EF3-4AD3-9A55-49A2E264AF12}" name="Sarake6242"/>
    <tableColumn id="6243" xr3:uid="{C3A4BBAD-B46D-41E1-9EBE-F8E04EF61714}" name="Sarake6243"/>
    <tableColumn id="6244" xr3:uid="{3E4637F5-B157-4277-85A6-09807A56AC67}" name="Sarake6244"/>
    <tableColumn id="6245" xr3:uid="{381B4BBC-B8C1-46C3-8C49-A5FEACAC7837}" name="Sarake6245"/>
    <tableColumn id="6246" xr3:uid="{A27476C1-51A4-4BE6-BDA3-506DCB60B6E1}" name="Sarake6246"/>
    <tableColumn id="6247" xr3:uid="{E2C12FC6-1127-406D-A127-E7018A64B244}" name="Sarake6247"/>
    <tableColumn id="6248" xr3:uid="{5769B4A2-1B9A-4959-8EB0-76145174FA4D}" name="Sarake6248"/>
    <tableColumn id="6249" xr3:uid="{84E91527-11E6-42F0-B513-6F119A0E1AFE}" name="Sarake6249"/>
    <tableColumn id="6250" xr3:uid="{3C266AF8-635C-4ECA-BEEC-930BF290E9EF}" name="Sarake6250"/>
    <tableColumn id="6251" xr3:uid="{6522E2C2-1D24-4E10-8BD1-486279090C6E}" name="Sarake6251"/>
    <tableColumn id="6252" xr3:uid="{3A3DA920-7FDF-4B20-AAF8-519354BB84A0}" name="Sarake6252"/>
    <tableColumn id="6253" xr3:uid="{08D27D52-2DB4-4BCA-9E5B-D50362625392}" name="Sarake6253"/>
    <tableColumn id="6254" xr3:uid="{5635CE2E-D36D-4E69-B0B3-0A7703CC6261}" name="Sarake6254"/>
    <tableColumn id="6255" xr3:uid="{B15F9846-9EE4-4121-BBBA-E2D8D09D2B3A}" name="Sarake6255"/>
    <tableColumn id="6256" xr3:uid="{586FEF27-BBBF-4C6C-B779-5B27B37EB306}" name="Sarake6256"/>
    <tableColumn id="6257" xr3:uid="{5B9C0948-5ABC-429F-BF9E-1814C91A09B9}" name="Sarake6257"/>
    <tableColumn id="6258" xr3:uid="{66B4B0FC-2FDC-4278-8F68-1949D2AD9A62}" name="Sarake6258"/>
    <tableColumn id="6259" xr3:uid="{71813EAF-47D1-4F75-B107-3060B10F7997}" name="Sarake6259"/>
    <tableColumn id="6260" xr3:uid="{68D553D4-B8A5-43CC-AEEF-24AF19DA3002}" name="Sarake6260"/>
    <tableColumn id="6261" xr3:uid="{5C48B9ED-2600-48C0-88A9-2BA4B0462682}" name="Sarake6261"/>
    <tableColumn id="6262" xr3:uid="{B2830B47-CF9D-4A23-A477-E6A319FC549C}" name="Sarake6262"/>
    <tableColumn id="6263" xr3:uid="{4BB84BDC-C53D-424A-8E5E-BD96C2A63D54}" name="Sarake6263"/>
    <tableColumn id="6264" xr3:uid="{F864416E-9C3C-4ADB-B595-5790FAAD22B6}" name="Sarake6264"/>
    <tableColumn id="6265" xr3:uid="{C65C7CB7-2D8A-4E38-946C-27A0D0827623}" name="Sarake6265"/>
    <tableColumn id="6266" xr3:uid="{A2A20F11-6096-4509-9DD8-8DE258A515E3}" name="Sarake6266"/>
    <tableColumn id="6267" xr3:uid="{816F7F76-0F16-4BDA-89BA-ECF27824B4BD}" name="Sarake6267"/>
    <tableColumn id="6268" xr3:uid="{08CA4260-1D39-48B3-B206-7D0F15EBEE6E}" name="Sarake6268"/>
    <tableColumn id="6269" xr3:uid="{DDE336EC-CC49-416B-A993-539991204044}" name="Sarake6269"/>
    <tableColumn id="6270" xr3:uid="{18EC136E-9466-45E1-AAA1-8405C7692161}" name="Sarake6270"/>
    <tableColumn id="6271" xr3:uid="{609A4A49-DB00-4864-B55B-7119E1F6BA62}" name="Sarake6271"/>
    <tableColumn id="6272" xr3:uid="{40B44304-A9A9-4882-A0FF-49841FA264E3}" name="Sarake6272"/>
    <tableColumn id="6273" xr3:uid="{B845C017-AA2B-4744-83B3-2EF72BCA598F}" name="Sarake6273"/>
    <tableColumn id="6274" xr3:uid="{A1F40B4F-581F-4564-9386-069FFC7B550A}" name="Sarake6274"/>
    <tableColumn id="6275" xr3:uid="{D316D2FB-2010-4CCD-83EB-C408DA42447F}" name="Sarake6275"/>
    <tableColumn id="6276" xr3:uid="{C4D138F0-2654-4A1B-9DB8-C5175DB42482}" name="Sarake6276"/>
    <tableColumn id="6277" xr3:uid="{EB7230D4-01B5-48D0-9F70-3201EF498303}" name="Sarake6277"/>
    <tableColumn id="6278" xr3:uid="{3D562C39-19B2-4284-B3A5-FAA890A27499}" name="Sarake6278"/>
    <tableColumn id="6279" xr3:uid="{4DB2132E-C640-4121-A639-A1FE94206B91}" name="Sarake6279"/>
    <tableColumn id="6280" xr3:uid="{BFE9ED03-09BF-44CB-8B3F-D1FD4C022D9E}" name="Sarake6280"/>
    <tableColumn id="6281" xr3:uid="{2AD5C34C-FC75-45AA-9B6B-B03790626CDF}" name="Sarake6281"/>
    <tableColumn id="6282" xr3:uid="{FAAA4987-A50F-46DB-9697-98E1BC8CF42A}" name="Sarake6282"/>
    <tableColumn id="6283" xr3:uid="{3780F06E-E44C-4685-B9E1-4306C4238C4A}" name="Sarake6283"/>
    <tableColumn id="6284" xr3:uid="{684E437E-F3ED-4F83-BA70-55C897244406}" name="Sarake6284"/>
    <tableColumn id="6285" xr3:uid="{94D89DD5-A50D-4A18-9069-9578CF10376A}" name="Sarake6285"/>
    <tableColumn id="6286" xr3:uid="{91FCE55B-8E6D-4D2E-BC6A-C99D69F1922A}" name="Sarake6286"/>
    <tableColumn id="6287" xr3:uid="{C978BB6A-ADDF-4B8D-8E18-A06B924DBD6F}" name="Sarake6287"/>
    <tableColumn id="6288" xr3:uid="{049ECE5B-6C30-4C39-99AA-5E419D030D7C}" name="Sarake6288"/>
    <tableColumn id="6289" xr3:uid="{9E48440E-1104-4193-BBED-7F27F7C628DA}" name="Sarake6289"/>
    <tableColumn id="6290" xr3:uid="{B248E336-9A12-45BA-A03B-3DEC7F4EB318}" name="Sarake6290"/>
    <tableColumn id="6291" xr3:uid="{ECB0C4BC-2DB4-4E54-B58F-8D7D17BBE9D8}" name="Sarake6291"/>
    <tableColumn id="6292" xr3:uid="{17E2EC9C-F40D-4262-B539-D2F7D1D5C25F}" name="Sarake6292"/>
    <tableColumn id="6293" xr3:uid="{84DD7F4B-C59F-4938-A930-58DA3ED97331}" name="Sarake6293"/>
    <tableColumn id="6294" xr3:uid="{81EDB6AD-090A-467D-8483-2FB0D94105F4}" name="Sarake6294"/>
    <tableColumn id="6295" xr3:uid="{B85D3430-1EA9-4025-B96B-83C55C287989}" name="Sarake6295"/>
    <tableColumn id="6296" xr3:uid="{63600F22-B72E-4063-83AA-6C84D30F3E4A}" name="Sarake6296"/>
    <tableColumn id="6297" xr3:uid="{1380525C-0530-49B0-8437-F859184762F8}" name="Sarake6297"/>
    <tableColumn id="6298" xr3:uid="{CFD342D0-28AE-463B-BE61-B1573C5D281A}" name="Sarake6298"/>
    <tableColumn id="6299" xr3:uid="{8FCC0C95-A215-45C2-8227-71F68FA87027}" name="Sarake6299"/>
    <tableColumn id="6300" xr3:uid="{0570B9BB-F299-4738-92A1-D0103A84ABF6}" name="Sarake6300"/>
    <tableColumn id="6301" xr3:uid="{A283D27E-DE2D-4183-BA14-ECFD3B7D4632}" name="Sarake6301"/>
    <tableColumn id="6302" xr3:uid="{083C76A3-693E-41E8-81CC-CEFE09A6EEA9}" name="Sarake6302"/>
    <tableColumn id="6303" xr3:uid="{24AD5F25-DE9E-43EA-964C-0C615C1A22BF}" name="Sarake6303"/>
    <tableColumn id="6304" xr3:uid="{C36CED86-8313-42D7-AA45-E15031901D51}" name="Sarake6304"/>
    <tableColumn id="6305" xr3:uid="{D5CADC20-5620-494D-873F-92AEF1C7EDAB}" name="Sarake6305"/>
    <tableColumn id="6306" xr3:uid="{F5648982-733D-443B-A2D7-A441E6187DC6}" name="Sarake6306"/>
    <tableColumn id="6307" xr3:uid="{A5FD03C9-32C2-4352-BECA-2C06FA5B050C}" name="Sarake6307"/>
    <tableColumn id="6308" xr3:uid="{88733180-BDEC-490A-8193-04A7E3784EC0}" name="Sarake6308"/>
    <tableColumn id="6309" xr3:uid="{7AF14658-E026-4482-8711-068590DE24BC}" name="Sarake6309"/>
    <tableColumn id="6310" xr3:uid="{071AD8A8-FCEC-43FB-8F60-812E99330FBC}" name="Sarake6310"/>
    <tableColumn id="6311" xr3:uid="{35C0D4D6-9228-49EF-9F37-46A24A6735EC}" name="Sarake6311"/>
    <tableColumn id="6312" xr3:uid="{51EB1FAB-BC7D-4023-BB9C-924DE0DA9C9C}" name="Sarake6312"/>
    <tableColumn id="6313" xr3:uid="{49EF2483-02DC-4A58-B7DD-E06B27B7B74F}" name="Sarake6313"/>
    <tableColumn id="6314" xr3:uid="{4182080C-2C89-495D-87A9-F739DDFE4CAC}" name="Sarake6314"/>
    <tableColumn id="6315" xr3:uid="{1EF3663F-37F8-4CC9-8A85-B260E28D7555}" name="Sarake6315"/>
    <tableColumn id="6316" xr3:uid="{3F517302-5613-4966-BC41-10434CC25252}" name="Sarake6316"/>
    <tableColumn id="6317" xr3:uid="{47D353FA-365D-4B34-AA9D-34624D115100}" name="Sarake6317"/>
    <tableColumn id="6318" xr3:uid="{39C10785-4208-4477-93BF-E2A50302F1DE}" name="Sarake6318"/>
    <tableColumn id="6319" xr3:uid="{E806CBFB-8E6B-4696-8C94-3FD111FE69EB}" name="Sarake6319"/>
    <tableColumn id="6320" xr3:uid="{DED92C5A-8844-4178-B16B-936FB1309B35}" name="Sarake6320"/>
    <tableColumn id="6321" xr3:uid="{A5FE29FE-D5A1-48EC-BC86-41A81972BE30}" name="Sarake6321"/>
    <tableColumn id="6322" xr3:uid="{DB659ED6-3B62-4226-AD5C-2EDCECA0ACED}" name="Sarake6322"/>
    <tableColumn id="6323" xr3:uid="{59EC0F9C-6FAB-4AB9-8366-991DC583098D}" name="Sarake6323"/>
    <tableColumn id="6324" xr3:uid="{B3B17729-715F-4FED-A9B4-6A28C0095673}" name="Sarake6324"/>
    <tableColumn id="6325" xr3:uid="{003B8342-838A-4054-B05A-F45528911CD7}" name="Sarake6325"/>
    <tableColumn id="6326" xr3:uid="{7E2DB9E5-7017-491C-B41A-4AB97D2CC136}" name="Sarake6326"/>
    <tableColumn id="6327" xr3:uid="{C50DD51C-991D-4A25-80BE-57A2DC9C4C23}" name="Sarake6327"/>
    <tableColumn id="6328" xr3:uid="{97E5F345-9969-4F72-8844-681CEADCF756}" name="Sarake6328"/>
    <tableColumn id="6329" xr3:uid="{7E218FD4-FD2E-4F7C-A951-99C8E76C0DD6}" name="Sarake6329"/>
    <tableColumn id="6330" xr3:uid="{D280F706-7A88-4B19-9694-A82F3C08F4BF}" name="Sarake6330"/>
    <tableColumn id="6331" xr3:uid="{D2001CDE-3F4D-418E-9E2B-6C986AC044DA}" name="Sarake6331"/>
    <tableColumn id="6332" xr3:uid="{5F29F910-64D0-4AE3-ACE0-CEF18561543B}" name="Sarake6332"/>
    <tableColumn id="6333" xr3:uid="{F326C88B-D41D-4972-9288-BC467D146630}" name="Sarake6333"/>
    <tableColumn id="6334" xr3:uid="{5737C09A-09E6-4E02-A033-3034F310040B}" name="Sarake6334"/>
    <tableColumn id="6335" xr3:uid="{778E440B-BC66-4AD2-87BE-586B89DDE9DD}" name="Sarake6335"/>
    <tableColumn id="6336" xr3:uid="{D6781292-735D-409B-93A5-353D2106A3C9}" name="Sarake6336"/>
    <tableColumn id="6337" xr3:uid="{F35D95D7-3E4D-42FC-9BF0-B503575532D9}" name="Sarake6337"/>
    <tableColumn id="6338" xr3:uid="{C4493204-5D9B-4900-92CF-3A302E195EDA}" name="Sarake6338"/>
    <tableColumn id="6339" xr3:uid="{A70A940D-72B2-497A-9F45-43988969A64C}" name="Sarake6339"/>
    <tableColumn id="6340" xr3:uid="{32833D1F-F414-4A2A-A770-6876EB6D938E}" name="Sarake6340"/>
    <tableColumn id="6341" xr3:uid="{EC269448-5F20-4115-896C-EFA1CE3D5964}" name="Sarake6341"/>
    <tableColumn id="6342" xr3:uid="{12D290C8-8EED-4727-89BA-454F8A9B946D}" name="Sarake6342"/>
    <tableColumn id="6343" xr3:uid="{E869C953-4511-4455-ABBF-B3A00A7DC6AA}" name="Sarake6343"/>
    <tableColumn id="6344" xr3:uid="{F7F8B86C-E8D3-4ACA-B48C-8BF8500DBCBA}" name="Sarake6344"/>
    <tableColumn id="6345" xr3:uid="{3FE2E06B-CF03-4742-B7BC-37452D03F0D1}" name="Sarake6345"/>
    <tableColumn id="6346" xr3:uid="{FDC9CAD6-CA7C-4FD0-B6D1-084E54D5A326}" name="Sarake6346"/>
    <tableColumn id="6347" xr3:uid="{25A51329-3E87-4A16-9255-AC6A85CF5592}" name="Sarake6347"/>
    <tableColumn id="6348" xr3:uid="{DEC69A68-F767-4948-8361-A269F7913800}" name="Sarake6348"/>
    <tableColumn id="6349" xr3:uid="{1E475721-7BDE-4537-8C10-C672312D55E3}" name="Sarake6349"/>
    <tableColumn id="6350" xr3:uid="{52B2DD43-4A19-40E3-86F5-CB05C415B628}" name="Sarake6350"/>
    <tableColumn id="6351" xr3:uid="{50FC013B-8C87-4CEA-A213-9ECC61B9CBF6}" name="Sarake6351"/>
    <tableColumn id="6352" xr3:uid="{92FAD3FC-4DE4-43F3-9D1A-D656A6B190DE}" name="Sarake6352"/>
    <tableColumn id="6353" xr3:uid="{0AFF214E-39EF-4442-8CF4-9931BCB31146}" name="Sarake6353"/>
    <tableColumn id="6354" xr3:uid="{A005E466-D8D1-4BCD-B221-38867643741D}" name="Sarake6354"/>
    <tableColumn id="6355" xr3:uid="{1DC1C291-6CFD-4DF2-BE8A-EB66DF40B5E9}" name="Sarake6355"/>
    <tableColumn id="6356" xr3:uid="{86872B86-68B3-4ED7-8EA8-98C4DF01845B}" name="Sarake6356"/>
    <tableColumn id="6357" xr3:uid="{97A2E339-0EBB-43B3-B393-A8CE7B4AA60D}" name="Sarake6357"/>
    <tableColumn id="6358" xr3:uid="{D38B094B-BD23-4BDF-813A-BD613D8FDF2F}" name="Sarake6358"/>
    <tableColumn id="6359" xr3:uid="{A97DED42-0ED0-49A2-A7E6-4EA631DA3474}" name="Sarake6359"/>
    <tableColumn id="6360" xr3:uid="{FE524C06-5B8F-4491-9763-3716899C4F15}" name="Sarake6360"/>
    <tableColumn id="6361" xr3:uid="{B039A842-79DC-429F-AAA8-84306B0EB59D}" name="Sarake6361"/>
    <tableColumn id="6362" xr3:uid="{B88E50F0-AFB6-4102-ACF8-A512D5F5CEBD}" name="Sarake6362"/>
    <tableColumn id="6363" xr3:uid="{EF885057-5FE2-49DB-8E23-DED3DDEC75FB}" name="Sarake6363"/>
    <tableColumn id="6364" xr3:uid="{2AD92591-C55D-4982-93EB-FDA4E1B57656}" name="Sarake6364"/>
    <tableColumn id="6365" xr3:uid="{0EED51DC-A15E-4E45-8CA0-0AC4728B8CBB}" name="Sarake6365"/>
    <tableColumn id="6366" xr3:uid="{94C6DD83-03C8-4333-BF36-A6819C7D55A8}" name="Sarake6366"/>
    <tableColumn id="6367" xr3:uid="{1EFDDF4B-137E-4FE5-AA78-2803B17872D1}" name="Sarake6367"/>
    <tableColumn id="6368" xr3:uid="{DEDBCD04-3FFE-4177-A213-4C1CE8545E9C}" name="Sarake6368"/>
    <tableColumn id="6369" xr3:uid="{89EE29FE-22E8-4170-B085-6F7EA5DBD9AE}" name="Sarake6369"/>
    <tableColumn id="6370" xr3:uid="{535DB45A-AA5C-418D-A58E-93A24B488DC0}" name="Sarake6370"/>
    <tableColumn id="6371" xr3:uid="{F8683C5D-82D9-46B5-8433-840D92E25318}" name="Sarake6371"/>
    <tableColumn id="6372" xr3:uid="{C63AA914-20E7-48A0-8B90-6C207CF18138}" name="Sarake6372"/>
    <tableColumn id="6373" xr3:uid="{F1D68547-56F3-4B8A-A5EB-B00DB43484AA}" name="Sarake6373"/>
    <tableColumn id="6374" xr3:uid="{E0EE379D-1124-40A8-9683-2E05CF790BA1}" name="Sarake6374"/>
    <tableColumn id="6375" xr3:uid="{CA47F8C2-36C8-4C54-B5B6-6C11FE0A1839}" name="Sarake6375"/>
    <tableColumn id="6376" xr3:uid="{FC84A95C-0622-4806-8A1D-4AA7AE11D00F}" name="Sarake6376"/>
    <tableColumn id="6377" xr3:uid="{6B181C1A-07A4-48D4-A97B-E2A92E7BEB4C}" name="Sarake6377"/>
    <tableColumn id="6378" xr3:uid="{06D1F914-324F-45EA-8562-66868717C0C8}" name="Sarake6378"/>
    <tableColumn id="6379" xr3:uid="{9D86884B-32E7-422F-9AC0-572A3BAD698D}" name="Sarake6379"/>
    <tableColumn id="6380" xr3:uid="{B41F5EB1-3442-47D3-A9DF-3E457240FF13}" name="Sarake6380"/>
    <tableColumn id="6381" xr3:uid="{B5D0BFC4-FC67-4DF3-A6C6-7D104C4D2BB7}" name="Sarake6381"/>
    <tableColumn id="6382" xr3:uid="{830E8B0C-CB80-4689-A2A9-F9784A894A11}" name="Sarake6382"/>
    <tableColumn id="6383" xr3:uid="{B1320A1F-85E9-410A-866B-5CA8CDA3A8B8}" name="Sarake6383"/>
    <tableColumn id="6384" xr3:uid="{AAD0DDD2-83B2-4766-9841-776C6CB81B9D}" name="Sarake6384"/>
    <tableColumn id="6385" xr3:uid="{26A9BC77-2FC1-4B41-B0A6-392F0CA71546}" name="Sarake6385"/>
    <tableColumn id="6386" xr3:uid="{02483D0C-0428-4218-A851-92A5EE74ED86}" name="Sarake6386"/>
    <tableColumn id="6387" xr3:uid="{6654B526-8210-4A47-A794-E2ABAA88F75A}" name="Sarake6387"/>
    <tableColumn id="6388" xr3:uid="{81353672-A6A7-478A-8CFC-9A7B92C0EB01}" name="Sarake6388"/>
    <tableColumn id="6389" xr3:uid="{BE9C6C8E-1E42-46FD-9AE3-78B8BCDDF7FE}" name="Sarake6389"/>
    <tableColumn id="6390" xr3:uid="{53E7832E-5DC9-4D47-9113-C2558CEB983F}" name="Sarake6390"/>
    <tableColumn id="6391" xr3:uid="{C132358B-BD25-4C69-A846-414778AF1CD4}" name="Sarake6391"/>
    <tableColumn id="6392" xr3:uid="{D0FD001E-A9F2-4734-9611-3E9BDBE4F6D7}" name="Sarake6392"/>
    <tableColumn id="6393" xr3:uid="{A8E52508-9D82-4726-80E0-ED253A2B0773}" name="Sarake6393"/>
    <tableColumn id="6394" xr3:uid="{2584F791-8BE4-41E9-A90E-09A00A99AB08}" name="Sarake6394"/>
    <tableColumn id="6395" xr3:uid="{7917597C-AD20-4CE0-865E-A4B7D3D035BF}" name="Sarake6395"/>
    <tableColumn id="6396" xr3:uid="{603A835E-FF0E-4B7F-8F0C-31A0C1202BD7}" name="Sarake6396"/>
    <tableColumn id="6397" xr3:uid="{E67D2E4B-514E-4129-ADF7-DB36A4C66132}" name="Sarake6397"/>
    <tableColumn id="6398" xr3:uid="{91F315A2-030C-4C88-B121-A0A8CDEF22DD}" name="Sarake6398"/>
    <tableColumn id="6399" xr3:uid="{E251944E-0660-4BB4-A238-25EA0EB3A4EF}" name="Sarake6399"/>
    <tableColumn id="6400" xr3:uid="{619167DE-B9A0-4E51-93F7-53B460187EEC}" name="Sarake6400"/>
    <tableColumn id="6401" xr3:uid="{21A4C657-A6EA-42E6-8416-4B6709251937}" name="Sarake6401"/>
    <tableColumn id="6402" xr3:uid="{478CE476-EE91-4065-BB1A-1C1D79026137}" name="Sarake6402"/>
    <tableColumn id="6403" xr3:uid="{CBEB1297-7E5A-416D-B4B9-3FFC4938CA3B}" name="Sarake6403"/>
    <tableColumn id="6404" xr3:uid="{9432308A-1934-436A-98B7-376CE771B96C}" name="Sarake6404"/>
    <tableColumn id="6405" xr3:uid="{DA0C8D1C-BDFA-483D-8499-E695C4B2994C}" name="Sarake6405"/>
    <tableColumn id="6406" xr3:uid="{3AFF6094-9B01-4D14-BBB8-8D5D92128437}" name="Sarake6406"/>
    <tableColumn id="6407" xr3:uid="{E2186E70-28A6-4F99-95DB-30F57E81F576}" name="Sarake6407"/>
    <tableColumn id="6408" xr3:uid="{CA00C4A5-8606-4412-A121-74B744B0CD37}" name="Sarake6408"/>
    <tableColumn id="6409" xr3:uid="{4C13720F-6CEA-4E61-9EF9-64C45DED4928}" name="Sarake6409"/>
    <tableColumn id="6410" xr3:uid="{A7123D2C-D846-4471-9E0D-EF88A7EA58BC}" name="Sarake6410"/>
    <tableColumn id="6411" xr3:uid="{E945F19A-C464-499C-B364-1C02585B157C}" name="Sarake6411"/>
    <tableColumn id="6412" xr3:uid="{EE9B40DF-B4AB-4B58-97F2-1CC5596DF5C9}" name="Sarake6412"/>
    <tableColumn id="6413" xr3:uid="{FDB2AA47-2AEC-4118-A71F-BC157CCE0B24}" name="Sarake6413"/>
    <tableColumn id="6414" xr3:uid="{B63DFB14-DAAA-488E-9C1D-CE6E72BA4DF8}" name="Sarake6414"/>
    <tableColumn id="6415" xr3:uid="{A01DCC0A-7AEC-484B-9521-C324ABEA50C7}" name="Sarake6415"/>
    <tableColumn id="6416" xr3:uid="{2CE492C6-D972-47B3-9D96-D63D1EEFFF02}" name="Sarake6416"/>
    <tableColumn id="6417" xr3:uid="{1997CA7E-2F6C-4593-BD61-EF6807AA4C1C}" name="Sarake6417"/>
    <tableColumn id="6418" xr3:uid="{AFE8A2AA-EB86-4869-991E-F3160DD01D96}" name="Sarake6418"/>
    <tableColumn id="6419" xr3:uid="{C7DE1CA2-1D4F-4551-BF75-2132088FD434}" name="Sarake6419"/>
    <tableColumn id="6420" xr3:uid="{DF15DF59-2FE3-4F35-8160-2876503E190B}" name="Sarake6420"/>
    <tableColumn id="6421" xr3:uid="{F6158BA1-385F-49E0-A138-3CD0015FE89B}" name="Sarake6421"/>
    <tableColumn id="6422" xr3:uid="{9FB6EBDA-5FEE-4B33-8692-9E3A5AE64315}" name="Sarake6422"/>
    <tableColumn id="6423" xr3:uid="{5D74EBBC-DE54-4DA9-8F25-B2BC02B37457}" name="Sarake6423"/>
    <tableColumn id="6424" xr3:uid="{C18F9664-4B30-4490-8741-108B60081189}" name="Sarake6424"/>
    <tableColumn id="6425" xr3:uid="{9BCFDB70-2EF6-47EB-9B55-B8FEA91B496A}" name="Sarake6425"/>
    <tableColumn id="6426" xr3:uid="{C318A438-B5F4-43B2-A2ED-D224993E69A4}" name="Sarake6426"/>
    <tableColumn id="6427" xr3:uid="{39002E0B-3582-481F-9FE7-3DB6C1FCD51B}" name="Sarake6427"/>
    <tableColumn id="6428" xr3:uid="{997A8597-6854-42A6-9AFA-783ADB21E030}" name="Sarake6428"/>
    <tableColumn id="6429" xr3:uid="{8A231725-475B-4053-98F8-269E02A154CD}" name="Sarake6429"/>
    <tableColumn id="6430" xr3:uid="{143E6213-5C40-4D0D-8515-BC1D6FBCB9D7}" name="Sarake6430"/>
    <tableColumn id="6431" xr3:uid="{C02DB0B0-52FB-4E19-9406-4E4D137D608F}" name="Sarake6431"/>
    <tableColumn id="6432" xr3:uid="{13199DAC-B4C6-4906-A3A7-C20CC7B22DD1}" name="Sarake6432"/>
    <tableColumn id="6433" xr3:uid="{54F5740B-C309-4EFA-B0DF-AB3D792A4226}" name="Sarake6433"/>
    <tableColumn id="6434" xr3:uid="{0F291431-6961-42A6-9312-096991FC7B97}" name="Sarake6434"/>
    <tableColumn id="6435" xr3:uid="{11DF3C10-B625-4DC3-8DA4-7BEC6F0E92D4}" name="Sarake6435"/>
    <tableColumn id="6436" xr3:uid="{4C1BFE01-2829-4562-B692-C5F626057DE7}" name="Sarake6436"/>
    <tableColumn id="6437" xr3:uid="{205BEDF9-9EEF-4299-A47B-582697B49BB9}" name="Sarake6437"/>
    <tableColumn id="6438" xr3:uid="{58473116-CC0F-45C3-A63E-AB110F4D8DCC}" name="Sarake6438"/>
    <tableColumn id="6439" xr3:uid="{47892239-446C-47B7-93EB-46D090AC37E0}" name="Sarake6439"/>
    <tableColumn id="6440" xr3:uid="{1296A9EA-1AB8-4EB6-B8F6-564F5C86B5C6}" name="Sarake6440"/>
    <tableColumn id="6441" xr3:uid="{53663F16-E395-4794-AB1E-934EB10AB331}" name="Sarake6441"/>
    <tableColumn id="6442" xr3:uid="{5158402D-3F33-40B2-A4F4-FBC9C0D085F9}" name="Sarake6442"/>
    <tableColumn id="6443" xr3:uid="{7871FFA6-3E97-49ED-8A0C-43E1C817E07F}" name="Sarake6443"/>
    <tableColumn id="6444" xr3:uid="{340BEF27-4E72-4362-BC49-FD0263CB8226}" name="Sarake6444"/>
    <tableColumn id="6445" xr3:uid="{E92D7D15-3DAE-4EE1-B2B8-0F945653DDB2}" name="Sarake6445"/>
    <tableColumn id="6446" xr3:uid="{4455E9F3-4FD5-4589-ACFC-F55CDD8C8274}" name="Sarake6446"/>
    <tableColumn id="6447" xr3:uid="{3B53D8C1-923E-4EC1-BAE8-08DA6DBBE861}" name="Sarake6447"/>
    <tableColumn id="6448" xr3:uid="{116CB6DC-DF0C-4664-A306-94CC3C4FCE29}" name="Sarake6448"/>
    <tableColumn id="6449" xr3:uid="{18492BF3-5FCF-44BC-89F5-3306A20275A5}" name="Sarake6449"/>
    <tableColumn id="6450" xr3:uid="{C25C34F4-255A-4CA4-B01F-3569028A77CC}" name="Sarake6450"/>
    <tableColumn id="6451" xr3:uid="{03895F21-903E-4874-A98E-C315AD2FECC2}" name="Sarake6451"/>
    <tableColumn id="6452" xr3:uid="{8364E800-AF38-483E-97E3-C93F49AB737D}" name="Sarake6452"/>
    <tableColumn id="6453" xr3:uid="{15DAB300-6AF5-476A-B439-BCBA427D0257}" name="Sarake6453"/>
    <tableColumn id="6454" xr3:uid="{2387D57E-51D4-4A7C-A5B2-8AA247F1E8F2}" name="Sarake6454"/>
    <tableColumn id="6455" xr3:uid="{C6098445-D27D-40B7-8FCA-CBD7077B5F47}" name="Sarake6455"/>
    <tableColumn id="6456" xr3:uid="{999881FB-9603-42F8-93D0-FC2C44D0CB90}" name="Sarake6456"/>
    <tableColumn id="6457" xr3:uid="{732F480B-19D8-4504-B141-BC5BD5D7364E}" name="Sarake6457"/>
    <tableColumn id="6458" xr3:uid="{D60B6FDE-A3FF-4310-9490-9EFC47D32286}" name="Sarake6458"/>
    <tableColumn id="6459" xr3:uid="{AB8D1DDD-0121-4965-9C0C-990ECAF77666}" name="Sarake6459"/>
    <tableColumn id="6460" xr3:uid="{3C60E3C0-8B0E-408A-9B74-16DD5E88F0F7}" name="Sarake6460"/>
    <tableColumn id="6461" xr3:uid="{FF107F9B-ADD8-421C-8AAC-56D71E53CBED}" name="Sarake6461"/>
    <tableColumn id="6462" xr3:uid="{15A69E9B-B123-4565-970A-B31E4D809345}" name="Sarake6462"/>
    <tableColumn id="6463" xr3:uid="{A62FC5C9-AD78-4631-8F43-A67446C48BF3}" name="Sarake6463"/>
    <tableColumn id="6464" xr3:uid="{80357730-DFB7-489C-94C1-10EF12C024DC}" name="Sarake6464"/>
    <tableColumn id="6465" xr3:uid="{4537D014-4644-49A4-AE98-9896DEAA0485}" name="Sarake6465"/>
    <tableColumn id="6466" xr3:uid="{BE1C41EB-2A87-4594-921A-7CF2703B14B6}" name="Sarake6466"/>
    <tableColumn id="6467" xr3:uid="{5CC1F9B6-64B0-49ED-B07F-266BDBE67CAB}" name="Sarake6467"/>
    <tableColumn id="6468" xr3:uid="{CF3E029C-05E5-4375-8428-7E1B117B0C32}" name="Sarake6468"/>
    <tableColumn id="6469" xr3:uid="{8F384676-A104-4E60-B9EC-2F45D302703F}" name="Sarake6469"/>
    <tableColumn id="6470" xr3:uid="{C76C9593-521E-4F71-9C30-CE0B727127B5}" name="Sarake6470"/>
    <tableColumn id="6471" xr3:uid="{7CB96722-4EF0-4AF7-9A21-CE9BA1D37084}" name="Sarake6471"/>
    <tableColumn id="6472" xr3:uid="{8D4416CE-CDCF-4D8A-9BE6-4B2E0782824A}" name="Sarake6472"/>
    <tableColumn id="6473" xr3:uid="{0C6E1AEE-01A7-492A-B5FF-EDB60C6D7B95}" name="Sarake6473"/>
    <tableColumn id="6474" xr3:uid="{41A02CC7-B963-4F5A-8E16-F6B0744CD408}" name="Sarake6474"/>
    <tableColumn id="6475" xr3:uid="{4B65CBCA-7D9F-45C3-A960-3E62EAB4EC7F}" name="Sarake6475"/>
    <tableColumn id="6476" xr3:uid="{B9A3987A-6033-4D3E-BDF3-132271574A68}" name="Sarake6476"/>
    <tableColumn id="6477" xr3:uid="{8E358024-2E65-44B7-9786-ADA571B5D15F}" name="Sarake6477"/>
    <tableColumn id="6478" xr3:uid="{3E8C43A7-B1DF-4461-B2B6-0DEAD4F6E4EC}" name="Sarake6478"/>
    <tableColumn id="6479" xr3:uid="{9A07FF5E-060F-4F09-BD1B-A4F7B608F92A}" name="Sarake6479"/>
    <tableColumn id="6480" xr3:uid="{419013EC-F8AC-4671-848C-345D5FB5AA86}" name="Sarake6480"/>
    <tableColumn id="6481" xr3:uid="{467FE4A7-BA38-4306-8602-1980A4DC3332}" name="Sarake6481"/>
    <tableColumn id="6482" xr3:uid="{06128484-0D51-456E-8993-96B3C97188D6}" name="Sarake6482"/>
    <tableColumn id="6483" xr3:uid="{2C198CC6-C05E-4F7B-9FAC-D4B829C5609E}" name="Sarake6483"/>
    <tableColumn id="6484" xr3:uid="{65B4A484-A580-46E5-9DC2-7D0830B99A10}" name="Sarake6484"/>
    <tableColumn id="6485" xr3:uid="{6AFB6B5F-D956-4F5C-B4CB-1AC4D226E2F6}" name="Sarake6485"/>
    <tableColumn id="6486" xr3:uid="{D6A3E49D-9400-45F6-B408-DF588F4B79FF}" name="Sarake6486"/>
    <tableColumn id="6487" xr3:uid="{5D1DB5D7-4247-46BD-9407-8B53CEFDFF9B}" name="Sarake6487"/>
    <tableColumn id="6488" xr3:uid="{A5381E04-22D2-4059-93F2-0ACCFA795015}" name="Sarake6488"/>
    <tableColumn id="6489" xr3:uid="{4AD33635-572A-4826-8B50-E76BC9100D91}" name="Sarake6489"/>
    <tableColumn id="6490" xr3:uid="{E7BCCEAD-9F1C-4E8A-8E19-EC63DDC09A28}" name="Sarake6490"/>
    <tableColumn id="6491" xr3:uid="{D72E3430-410A-4C91-88E9-31D085B52A76}" name="Sarake6491"/>
    <tableColumn id="6492" xr3:uid="{7448F8BC-58DF-4642-AC19-A98B0D8DE1BC}" name="Sarake6492"/>
    <tableColumn id="6493" xr3:uid="{BBB5E246-47C7-4CB0-8ECF-6827FDEE7948}" name="Sarake6493"/>
    <tableColumn id="6494" xr3:uid="{62A873D7-6C91-47AD-B66C-AE4B534E1779}" name="Sarake6494"/>
    <tableColumn id="6495" xr3:uid="{79CAC06B-9584-4DB5-8CE8-FC9D8EE4A2F9}" name="Sarake6495"/>
    <tableColumn id="6496" xr3:uid="{74E32C88-8035-4F94-A895-EB35C7C24729}" name="Sarake6496"/>
    <tableColumn id="6497" xr3:uid="{BEBE7C66-F72D-4CE2-B383-8EAD0678FCA9}" name="Sarake6497"/>
    <tableColumn id="6498" xr3:uid="{81BBAC2C-46FC-4CB3-83B5-F7CE4A69FAE9}" name="Sarake6498"/>
    <tableColumn id="6499" xr3:uid="{5A7ED12F-F21E-4F64-BFA3-59AA18C047F9}" name="Sarake6499"/>
    <tableColumn id="6500" xr3:uid="{F3680D9B-BB39-4BF7-8F23-D57F496291D5}" name="Sarake6500"/>
    <tableColumn id="6501" xr3:uid="{7B55F991-973D-40FC-A35B-B2DF94E85AC0}" name="Sarake6501"/>
    <tableColumn id="6502" xr3:uid="{ABE7D024-9C9B-4FA6-93B9-9289504A4695}" name="Sarake6502"/>
    <tableColumn id="6503" xr3:uid="{8F557483-8253-40FE-BADD-AED0DD660867}" name="Sarake6503"/>
    <tableColumn id="6504" xr3:uid="{5F3E7EB8-4581-40D6-82F3-5895682ADEA8}" name="Sarake6504"/>
    <tableColumn id="6505" xr3:uid="{17713080-DBE8-43EF-81C8-56B2BE1398FA}" name="Sarake6505"/>
    <tableColumn id="6506" xr3:uid="{48B1153A-E7CE-4FD6-BF65-248D403ADAEA}" name="Sarake6506"/>
    <tableColumn id="6507" xr3:uid="{200C7F2F-D90D-45E0-BFE8-6C8F8AB9CA93}" name="Sarake6507"/>
    <tableColumn id="6508" xr3:uid="{01633F88-522C-445F-904D-B15BFC90174C}" name="Sarake6508"/>
    <tableColumn id="6509" xr3:uid="{5B57A0D2-7B82-4EAE-86EA-8DBFB753BAA3}" name="Sarake6509"/>
    <tableColumn id="6510" xr3:uid="{717A9EDE-C53B-487B-9BB7-0C649876048F}" name="Sarake6510"/>
    <tableColumn id="6511" xr3:uid="{19EACA6C-BE3E-426D-A72C-F8F7A289EF7B}" name="Sarake6511"/>
    <tableColumn id="6512" xr3:uid="{7F86279B-F967-42B3-82C0-7992381CBFD3}" name="Sarake6512"/>
    <tableColumn id="6513" xr3:uid="{B60887AD-573C-4B80-BC17-919B677CA1C7}" name="Sarake6513"/>
    <tableColumn id="6514" xr3:uid="{ACA15926-C38E-4C9B-9AA0-AEAB718DD574}" name="Sarake6514"/>
    <tableColumn id="6515" xr3:uid="{AB0F57A7-59A6-4ECD-AA52-F2FE6CA5BB70}" name="Sarake6515"/>
    <tableColumn id="6516" xr3:uid="{ACF614DD-29BC-433D-BEE6-10BAD5FD1F77}" name="Sarake6516"/>
    <tableColumn id="6517" xr3:uid="{4CE9EC0C-1C13-4FDD-B407-CB60AA1D008A}" name="Sarake6517"/>
    <tableColumn id="6518" xr3:uid="{7E6C9334-26EA-4216-8E81-99D42E3243B0}" name="Sarake6518"/>
    <tableColumn id="6519" xr3:uid="{5E8DD0C8-3CBA-4C2F-A1AB-4EF7DC9AE677}" name="Sarake6519"/>
    <tableColumn id="6520" xr3:uid="{ADD2D406-CF3A-4CFE-81B2-39B1E7B18871}" name="Sarake6520"/>
    <tableColumn id="6521" xr3:uid="{43A2725C-E32F-450D-B037-C68F1BBD1B60}" name="Sarake6521"/>
    <tableColumn id="6522" xr3:uid="{35559A97-19AA-417B-96AE-09710C122EAD}" name="Sarake6522"/>
    <tableColumn id="6523" xr3:uid="{73AC1708-D241-4A5A-A84E-CF4E32499532}" name="Sarake6523"/>
    <tableColumn id="6524" xr3:uid="{DCC31C47-5BE0-4441-8D89-C23BE777ABA5}" name="Sarake6524"/>
    <tableColumn id="6525" xr3:uid="{A2708392-1B9D-4DF7-8DEF-C63A02A9C9BD}" name="Sarake6525"/>
    <tableColumn id="6526" xr3:uid="{3B617E91-0330-44C8-A672-6151DE12E3FF}" name="Sarake6526"/>
    <tableColumn id="6527" xr3:uid="{D08CB2C3-7EB6-4163-9DD7-67953646214E}" name="Sarake6527"/>
    <tableColumn id="6528" xr3:uid="{A573FE50-90D6-42A4-951B-7C758BCCFB66}" name="Sarake6528"/>
    <tableColumn id="6529" xr3:uid="{DAAA1869-FD5D-4DE7-B642-638DB233F6E6}" name="Sarake6529"/>
    <tableColumn id="6530" xr3:uid="{710C9242-A69C-41C9-82F8-13D99EB4BFC3}" name="Sarake6530"/>
    <tableColumn id="6531" xr3:uid="{C5CEA73E-982A-4B7A-B553-C8DAA39FED70}" name="Sarake6531"/>
    <tableColumn id="6532" xr3:uid="{5E34BA20-1B99-4B06-BAB1-1CDFA72B00B7}" name="Sarake6532"/>
    <tableColumn id="6533" xr3:uid="{BA8E5C5B-4A50-414A-A7DF-4932DA4E696F}" name="Sarake6533"/>
    <tableColumn id="6534" xr3:uid="{5A810B2F-B5DB-4750-9002-9AC73C0AA626}" name="Sarake6534"/>
    <tableColumn id="6535" xr3:uid="{268731C3-904B-429A-8506-34632FEC03E5}" name="Sarake6535"/>
    <tableColumn id="6536" xr3:uid="{FC6F9481-B77F-4D35-8634-1DC72C7071E2}" name="Sarake6536"/>
    <tableColumn id="6537" xr3:uid="{2516FEB9-08DE-479F-B989-075EE0D54B93}" name="Sarake6537"/>
    <tableColumn id="6538" xr3:uid="{A25A5000-53F6-4A0F-A15A-B01EB2BAEE0A}" name="Sarake6538"/>
    <tableColumn id="6539" xr3:uid="{EE8C26BA-D95E-4864-81B7-4E5FF8D85650}" name="Sarake6539"/>
    <tableColumn id="6540" xr3:uid="{77A59222-0950-4787-A2F6-FD083B41739F}" name="Sarake6540"/>
    <tableColumn id="6541" xr3:uid="{B94851FA-976F-4C7B-8971-7B48546C832E}" name="Sarake6541"/>
    <tableColumn id="6542" xr3:uid="{18093C68-253C-40BC-A911-218D534D0617}" name="Sarake6542"/>
    <tableColumn id="6543" xr3:uid="{74743AE3-C21C-4F90-923C-61F3E1BCF9C0}" name="Sarake6543"/>
    <tableColumn id="6544" xr3:uid="{011D9DE7-E038-460B-84BE-0BFE8EC0F3EE}" name="Sarake6544"/>
    <tableColumn id="6545" xr3:uid="{1CD2587C-1078-48B4-B28C-C7ADA00228B0}" name="Sarake6545"/>
    <tableColumn id="6546" xr3:uid="{757B998B-A8C5-46F0-A702-A7A23117D0B9}" name="Sarake6546"/>
    <tableColumn id="6547" xr3:uid="{4606D531-7283-4FF0-A9FF-61A74894AA38}" name="Sarake6547"/>
    <tableColumn id="6548" xr3:uid="{C4C016DC-0430-4B92-87D6-95D397B2CC86}" name="Sarake6548"/>
    <tableColumn id="6549" xr3:uid="{93AF4AB4-5E3D-4AFA-AF28-07DA7856D8C4}" name="Sarake6549"/>
    <tableColumn id="6550" xr3:uid="{E98EAA3D-6A6B-44F2-9768-A2868764A3B1}" name="Sarake6550"/>
    <tableColumn id="6551" xr3:uid="{979138C8-9CCE-4BF6-A219-FBD77A8A9030}" name="Sarake6551"/>
    <tableColumn id="6552" xr3:uid="{9C48726B-4621-4F2E-86F3-778B3B5FE77E}" name="Sarake6552"/>
    <tableColumn id="6553" xr3:uid="{0F08AC58-F7B0-45C1-8236-2BE08F2A0ECB}" name="Sarake6553"/>
    <tableColumn id="6554" xr3:uid="{3991D4B7-6946-40A0-8F6B-7D865EF87048}" name="Sarake6554"/>
    <tableColumn id="6555" xr3:uid="{32DE137E-5424-45EC-B59B-CBE6D018216C}" name="Sarake6555"/>
    <tableColumn id="6556" xr3:uid="{B58A0997-16F4-4B34-94F4-47814D3C29A3}" name="Sarake6556"/>
    <tableColumn id="6557" xr3:uid="{E98CF3AA-85C9-4CFE-A007-CE6F1F82F779}" name="Sarake6557"/>
    <tableColumn id="6558" xr3:uid="{C7E3705D-F749-41B3-A17E-B029A0DD60A4}" name="Sarake6558"/>
    <tableColumn id="6559" xr3:uid="{FA9555F1-2377-44D7-965B-AF7A4F3F1990}" name="Sarake6559"/>
    <tableColumn id="6560" xr3:uid="{BD5A7916-8BC0-4F81-AA53-E30AEF28673F}" name="Sarake6560"/>
    <tableColumn id="6561" xr3:uid="{F3DA03C8-0C76-4D9B-B00F-6F9FE255E7F4}" name="Sarake6561"/>
    <tableColumn id="6562" xr3:uid="{C3EA0528-5DC3-48ED-A36D-038C3B84E8C5}" name="Sarake6562"/>
    <tableColumn id="6563" xr3:uid="{21D5B146-0400-487D-B4F8-BFA19E0FC3AF}" name="Sarake6563"/>
    <tableColumn id="6564" xr3:uid="{137DA37A-3497-4CAE-9253-C6EEC12855F7}" name="Sarake6564"/>
    <tableColumn id="6565" xr3:uid="{BFDFB016-DA5A-45B3-B88F-E06EB374131C}" name="Sarake6565"/>
    <tableColumn id="6566" xr3:uid="{3A082CFE-CC21-44F3-AFCC-1BE17C403CCE}" name="Sarake6566"/>
    <tableColumn id="6567" xr3:uid="{DA213564-630F-477B-9FC1-0B86A974CE84}" name="Sarake6567"/>
    <tableColumn id="6568" xr3:uid="{00510DA7-A9E2-4ACD-B432-7641D716D8FA}" name="Sarake6568"/>
    <tableColumn id="6569" xr3:uid="{662919A8-12D7-450A-920F-2AFA792B3703}" name="Sarake6569"/>
    <tableColumn id="6570" xr3:uid="{F3FC6675-286E-4DF0-A3A0-3437419D8707}" name="Sarake6570"/>
    <tableColumn id="6571" xr3:uid="{E09F30AD-13CB-419D-A2DE-B0370837AFDC}" name="Sarake6571"/>
    <tableColumn id="6572" xr3:uid="{9CAD969D-85D3-486E-A23B-5A58A3C66929}" name="Sarake6572"/>
    <tableColumn id="6573" xr3:uid="{3E3BFD20-3BCC-4A0B-93C6-6DF17FF17B73}" name="Sarake6573"/>
    <tableColumn id="6574" xr3:uid="{6F51A28B-E7EF-40D4-A240-935A75075D52}" name="Sarake6574"/>
    <tableColumn id="6575" xr3:uid="{117BFC9C-3EAE-477A-9373-E6FA0D717897}" name="Sarake6575"/>
    <tableColumn id="6576" xr3:uid="{5A76BBBE-14AC-419D-AB19-B6150F1058FD}" name="Sarake6576"/>
    <tableColumn id="6577" xr3:uid="{34107FB9-4605-410F-9CC7-A093B1DA8295}" name="Sarake6577"/>
    <tableColumn id="6578" xr3:uid="{87AACB88-5623-4F96-A8A9-628155CBFF07}" name="Sarake6578"/>
    <tableColumn id="6579" xr3:uid="{7E05FC17-C6DA-4BD8-A99D-73BF59C04A6B}" name="Sarake6579"/>
    <tableColumn id="6580" xr3:uid="{C7DE8857-DA80-446D-8C9E-11CFD6A27B68}" name="Sarake6580"/>
    <tableColumn id="6581" xr3:uid="{C9E945F5-08D5-4BBC-BFA3-28E824E2F82A}" name="Sarake6581"/>
    <tableColumn id="6582" xr3:uid="{BFCEC438-5ECA-4711-8489-CEEF3D1B5BF5}" name="Sarake6582"/>
    <tableColumn id="6583" xr3:uid="{C60E6B30-0208-451D-A493-7F475855C5E4}" name="Sarake6583"/>
    <tableColumn id="6584" xr3:uid="{34714A28-6760-4DC4-B28C-D1A183F00DE3}" name="Sarake6584"/>
    <tableColumn id="6585" xr3:uid="{F1675D98-48C5-405A-BEDB-9C0AF5ECE5CB}" name="Sarake6585"/>
    <tableColumn id="6586" xr3:uid="{CC6504A8-FBB6-4C73-A968-EB193329004A}" name="Sarake6586"/>
    <tableColumn id="6587" xr3:uid="{FCADFCDA-CD9D-45F5-B7AD-1A5423CBF14B}" name="Sarake6587"/>
    <tableColumn id="6588" xr3:uid="{1D97C45A-283C-4C10-BFFE-8B1D784762D2}" name="Sarake6588"/>
    <tableColumn id="6589" xr3:uid="{271F400F-824C-4C23-9B6E-85CD493D976A}" name="Sarake6589"/>
    <tableColumn id="6590" xr3:uid="{6E3CFD75-FBB8-4390-8321-8E5E7B8E49BA}" name="Sarake6590"/>
    <tableColumn id="6591" xr3:uid="{FD638943-7585-4B74-A513-51A36A76CADC}" name="Sarake6591"/>
    <tableColumn id="6592" xr3:uid="{10F334B9-8AC2-4B7C-A77D-15A1A0D79A98}" name="Sarake6592"/>
    <tableColumn id="6593" xr3:uid="{87BFAB02-D085-433E-A6AA-2FDC4C8F4D52}" name="Sarake6593"/>
    <tableColumn id="6594" xr3:uid="{AE2CAFC7-978E-4628-9455-54BA33C4B686}" name="Sarake6594"/>
    <tableColumn id="6595" xr3:uid="{6C95CE40-4A59-4F1C-8D4B-BCC5236600BE}" name="Sarake6595"/>
    <tableColumn id="6596" xr3:uid="{F226DF78-435E-48DB-9831-4DB3BF2F235E}" name="Sarake6596"/>
    <tableColumn id="6597" xr3:uid="{951ABB26-1220-409F-A3F7-82A16F1D5143}" name="Sarake6597"/>
    <tableColumn id="6598" xr3:uid="{8FB8F435-4F9F-4183-AC6E-ADBCE652F2B5}" name="Sarake6598"/>
    <tableColumn id="6599" xr3:uid="{E83B38D8-C8B5-4EF0-BB79-A307E9ABB26E}" name="Sarake6599"/>
    <tableColumn id="6600" xr3:uid="{1343F647-0573-4EC6-B3BD-B894F6E427B7}" name="Sarake6600"/>
    <tableColumn id="6601" xr3:uid="{83F020E5-F314-4F56-8949-363D987D7F4A}" name="Sarake6601"/>
    <tableColumn id="6602" xr3:uid="{6781A3AA-B613-4E98-9769-808A2B884C95}" name="Sarake6602"/>
    <tableColumn id="6603" xr3:uid="{5A73B1D3-281A-4826-9BF0-E2BC25C24766}" name="Sarake6603"/>
    <tableColumn id="6604" xr3:uid="{89F55821-FF02-4492-88BA-C9ACF4A9AD23}" name="Sarake6604"/>
    <tableColumn id="6605" xr3:uid="{E87B2031-FF4A-42D0-AA27-13C1C565A5AA}" name="Sarake6605"/>
    <tableColumn id="6606" xr3:uid="{FD51D8C1-1A3E-4D7C-A3DC-016CE378A382}" name="Sarake6606"/>
    <tableColumn id="6607" xr3:uid="{79CE6F42-E6B1-4A0F-9F56-05D851B66A8B}" name="Sarake6607"/>
    <tableColumn id="6608" xr3:uid="{1545DF9F-77EA-4568-8509-F875E8EBB91D}" name="Sarake6608"/>
    <tableColumn id="6609" xr3:uid="{B01E8F3B-0247-42D6-A48E-FEF900B86679}" name="Sarake6609"/>
    <tableColumn id="6610" xr3:uid="{7903F781-B0F9-4817-ACD0-590A2ABAC5BA}" name="Sarake6610"/>
    <tableColumn id="6611" xr3:uid="{F650FEA7-F8AA-42A1-953D-694A151EA4BD}" name="Sarake6611"/>
    <tableColumn id="6612" xr3:uid="{C4D3D4E7-1647-4B46-B79C-38B9D5D4A61F}" name="Sarake6612"/>
    <tableColumn id="6613" xr3:uid="{EED844B4-CC3D-4C7F-A0BE-85EE7DE59383}" name="Sarake6613"/>
    <tableColumn id="6614" xr3:uid="{0350A4F8-317F-4D77-8965-C05400D7E9DE}" name="Sarake6614"/>
    <tableColumn id="6615" xr3:uid="{F972BD5D-FF41-49EF-B8B0-E354CEBFEDE7}" name="Sarake6615"/>
    <tableColumn id="6616" xr3:uid="{AE7A9338-0B2D-4A33-8FA9-F90ACFAA8D3C}" name="Sarake6616"/>
    <tableColumn id="6617" xr3:uid="{8EAF4EEF-453F-4C8A-84F6-FAA57EE38DD9}" name="Sarake6617"/>
    <tableColumn id="6618" xr3:uid="{75FDE21D-8EAA-4BE9-888D-2C9DEE17FC83}" name="Sarake6618"/>
    <tableColumn id="6619" xr3:uid="{2BCF2922-AE79-441F-B3EA-CA71AEEB60A0}" name="Sarake6619"/>
    <tableColumn id="6620" xr3:uid="{FB9D15D8-9301-43B0-A4C1-CC5C6E8274D7}" name="Sarake6620"/>
    <tableColumn id="6621" xr3:uid="{70D34320-3343-4EBF-8499-DD2C2BC40C65}" name="Sarake6621"/>
    <tableColumn id="6622" xr3:uid="{A02B9DAC-94AC-476B-A5AE-0BE1D381E4BD}" name="Sarake6622"/>
    <tableColumn id="6623" xr3:uid="{C3DA8E45-EE8F-42AA-AFFE-24E4A5CD3322}" name="Sarake6623"/>
    <tableColumn id="6624" xr3:uid="{DCA882D1-B0ED-46E0-B36D-5D93C883310F}" name="Sarake6624"/>
    <tableColumn id="6625" xr3:uid="{9E1CBA2C-A797-4220-B351-007263057C0D}" name="Sarake6625"/>
    <tableColumn id="6626" xr3:uid="{708AB709-4D32-4AB0-A347-26C60044AE32}" name="Sarake6626"/>
    <tableColumn id="6627" xr3:uid="{4FC28F26-5E26-4424-81C7-CBB9D5319A7C}" name="Sarake6627"/>
    <tableColumn id="6628" xr3:uid="{4BA3B335-5342-44ED-AFFA-C4295519FA34}" name="Sarake6628"/>
    <tableColumn id="6629" xr3:uid="{87099A4C-CA76-4061-8851-543D935DF20A}" name="Sarake6629"/>
    <tableColumn id="6630" xr3:uid="{BEE51FD8-AFBB-4894-8245-2A437F67BF44}" name="Sarake6630"/>
    <tableColumn id="6631" xr3:uid="{B720D3ED-2DA6-4BA9-8486-02F27B3E0A64}" name="Sarake6631"/>
    <tableColumn id="6632" xr3:uid="{D3AFEE6A-6C59-4A1E-8430-813594DBDAE1}" name="Sarake6632"/>
    <tableColumn id="6633" xr3:uid="{4FD41395-69B3-48F2-B924-0F965C9498F5}" name="Sarake6633"/>
    <tableColumn id="6634" xr3:uid="{2FDC6D02-F419-4CE5-975E-5F0D3E445FBD}" name="Sarake6634"/>
    <tableColumn id="6635" xr3:uid="{4DBA147D-D52A-418C-9F56-C78953163FFC}" name="Sarake6635"/>
    <tableColumn id="6636" xr3:uid="{BC3208BC-EE7D-43D1-852B-785D1B6CFE68}" name="Sarake6636"/>
    <tableColumn id="6637" xr3:uid="{B874D32A-5DFC-49DE-AF2A-BDBF4CC22F6B}" name="Sarake6637"/>
    <tableColumn id="6638" xr3:uid="{F6263359-058B-4596-AE64-436D3F4C9F17}" name="Sarake6638"/>
    <tableColumn id="6639" xr3:uid="{DCC7F8F2-14B4-490D-8EA9-29E1ADA78745}" name="Sarake6639"/>
    <tableColumn id="6640" xr3:uid="{F45C427D-DF13-4451-98C1-9BBB9BD23BFB}" name="Sarake6640"/>
    <tableColumn id="6641" xr3:uid="{26549E2D-D43C-47C3-B67B-738FD7431BC3}" name="Sarake6641"/>
    <tableColumn id="6642" xr3:uid="{00C7706E-84FE-47C9-91BB-A08A09017D77}" name="Sarake6642"/>
    <tableColumn id="6643" xr3:uid="{3A857524-6129-4B91-913E-711AE5439EE5}" name="Sarake6643"/>
    <tableColumn id="6644" xr3:uid="{3CA09664-7EDD-4250-9C11-FBCD9E560985}" name="Sarake6644"/>
    <tableColumn id="6645" xr3:uid="{7CC6D78C-4972-4B86-A9E1-07187DC45C84}" name="Sarake6645"/>
    <tableColumn id="6646" xr3:uid="{6EDE668C-B186-419B-A093-CF5893E2DD34}" name="Sarake6646"/>
    <tableColumn id="6647" xr3:uid="{BAEED940-4887-44B4-823D-4FA75D7E9284}" name="Sarake6647"/>
    <tableColumn id="6648" xr3:uid="{00CB61BC-22C2-4310-A16A-248A9E1A35C4}" name="Sarake6648"/>
    <tableColumn id="6649" xr3:uid="{549C390A-A13A-4BF3-9EF5-D5C29380AAB6}" name="Sarake6649"/>
    <tableColumn id="6650" xr3:uid="{FADB0FC4-21E3-4918-819F-34EF5BCC7ABF}" name="Sarake6650"/>
    <tableColumn id="6651" xr3:uid="{8B45B59D-3374-423B-9C06-A57561A3E770}" name="Sarake6651"/>
    <tableColumn id="6652" xr3:uid="{1888CA22-090F-4F04-9F26-37673BC40855}" name="Sarake6652"/>
    <tableColumn id="6653" xr3:uid="{F4509D10-FBB5-4FC5-ADEE-835FE12F7D59}" name="Sarake6653"/>
    <tableColumn id="6654" xr3:uid="{7B3E236A-8479-441E-9B99-B121A37DDD9A}" name="Sarake6654"/>
    <tableColumn id="6655" xr3:uid="{997BCDA6-5B5C-4FE7-A8A5-7B4264D6021D}" name="Sarake6655"/>
    <tableColumn id="6656" xr3:uid="{A26DE8D1-6D6E-453D-ABF8-DF50861F78AD}" name="Sarake6656"/>
    <tableColumn id="6657" xr3:uid="{56544F0A-7857-43AC-8CA8-4E4B7F9EEB9A}" name="Sarake6657"/>
    <tableColumn id="6658" xr3:uid="{F7540684-A1FA-4DB4-9F18-1C5541050A99}" name="Sarake6658"/>
    <tableColumn id="6659" xr3:uid="{0BF7B124-5E07-4C57-A7A3-8DC46A76BE9C}" name="Sarake6659"/>
    <tableColumn id="6660" xr3:uid="{5E24A591-B9D1-42E9-84B3-6E555E0BF0E2}" name="Sarake6660"/>
    <tableColumn id="6661" xr3:uid="{E46A403C-C322-4845-806D-A359F0413D2B}" name="Sarake6661"/>
    <tableColumn id="6662" xr3:uid="{AA639F33-C24A-4188-BF15-E5DE30D1E79B}" name="Sarake6662"/>
    <tableColumn id="6663" xr3:uid="{24F17428-5786-4144-A342-8AB48A0C600D}" name="Sarake6663"/>
    <tableColumn id="6664" xr3:uid="{4AD8A609-D46B-40CC-AE00-412E08F05282}" name="Sarake6664"/>
    <tableColumn id="6665" xr3:uid="{9E769F5E-ADC5-4F11-8ACE-8A6C392641CF}" name="Sarake6665"/>
    <tableColumn id="6666" xr3:uid="{0CBC1D9F-F88E-491E-9BBE-3C415FFDC2DD}" name="Sarake6666"/>
    <tableColumn id="6667" xr3:uid="{C2FC8D07-963E-4E43-AFD2-0D7056AA37FA}" name="Sarake6667"/>
    <tableColumn id="6668" xr3:uid="{FBD7368C-40C8-454A-BEEB-AF46D6755B6B}" name="Sarake6668"/>
    <tableColumn id="6669" xr3:uid="{5549F5C1-E996-491F-B168-A6F105ED22C6}" name="Sarake6669"/>
    <tableColumn id="6670" xr3:uid="{2F236967-8794-4842-B28E-E745A5D690A0}" name="Sarake6670"/>
    <tableColumn id="6671" xr3:uid="{64EB08A8-5D8E-492D-A9A4-F2B9BA07A715}" name="Sarake6671"/>
    <tableColumn id="6672" xr3:uid="{2F2AA934-9598-4FF4-A25F-00133EAA6F66}" name="Sarake6672"/>
    <tableColumn id="6673" xr3:uid="{6E5833F5-B156-4D52-99A5-51D5E7A29784}" name="Sarake6673"/>
    <tableColumn id="6674" xr3:uid="{54E598AA-2544-4BD6-BDBC-A71D5AA8025F}" name="Sarake6674"/>
    <tableColumn id="6675" xr3:uid="{D6126DB0-2976-4767-8E01-06356E6A6B2D}" name="Sarake6675"/>
    <tableColumn id="6676" xr3:uid="{C53E320E-E5C9-4F5A-AA3F-E96E06E36970}" name="Sarake6676"/>
    <tableColumn id="6677" xr3:uid="{987E8030-8D08-4D00-8321-84ACAE9386E0}" name="Sarake6677"/>
    <tableColumn id="6678" xr3:uid="{12B85235-52B8-4BDD-A0C8-5AA16DD39A4E}" name="Sarake6678"/>
    <tableColumn id="6679" xr3:uid="{A8F34DC9-E573-4F67-88E0-4D643474F7DC}" name="Sarake6679"/>
    <tableColumn id="6680" xr3:uid="{96E84E28-638C-4087-B282-4199B995A160}" name="Sarake6680"/>
    <tableColumn id="6681" xr3:uid="{E17AB820-685C-492C-A81A-6ACF5A938119}" name="Sarake6681"/>
    <tableColumn id="6682" xr3:uid="{064BDFC3-F8EA-4FE6-BE2F-BBA36B602C6E}" name="Sarake6682"/>
    <tableColumn id="6683" xr3:uid="{DCCBE201-5912-49AD-B995-E0E85C98BBDF}" name="Sarake6683"/>
    <tableColumn id="6684" xr3:uid="{620BAF84-836D-4714-96E1-DD63767371A4}" name="Sarake6684"/>
    <tableColumn id="6685" xr3:uid="{6B8AC032-99C3-497A-B672-93D5591C63CC}" name="Sarake6685"/>
    <tableColumn id="6686" xr3:uid="{E42D0CED-8F62-4738-B7D0-388B69B2C766}" name="Sarake6686"/>
    <tableColumn id="6687" xr3:uid="{F57F08ED-57F8-4650-9D14-EE5CFB9FB2C3}" name="Sarake6687"/>
    <tableColumn id="6688" xr3:uid="{76929074-8127-48E1-9DCA-3C11277F887A}" name="Sarake6688"/>
    <tableColumn id="6689" xr3:uid="{DA9A0E20-BE4C-494B-B49C-0D1DAC853261}" name="Sarake6689"/>
    <tableColumn id="6690" xr3:uid="{413E66AA-2820-4FC6-B6B1-92584C56D0DD}" name="Sarake6690"/>
    <tableColumn id="6691" xr3:uid="{268975C7-1AAF-4483-8C9C-649F488F0AA3}" name="Sarake6691"/>
    <tableColumn id="6692" xr3:uid="{7000CF9D-0A9C-4B1D-8199-515BCE0F92E4}" name="Sarake6692"/>
    <tableColumn id="6693" xr3:uid="{9019E0C6-4CAA-446E-A615-9BE284A87E92}" name="Sarake6693"/>
    <tableColumn id="6694" xr3:uid="{F0862731-C308-4F47-A0FE-44C2D9BBFE0A}" name="Sarake6694"/>
    <tableColumn id="6695" xr3:uid="{2D40DC61-8080-4666-8B92-94E63627B8E5}" name="Sarake6695"/>
    <tableColumn id="6696" xr3:uid="{AC0B8DA0-0D87-435E-BFBB-595B2B301BCC}" name="Sarake6696"/>
    <tableColumn id="6697" xr3:uid="{59628C22-A991-4A69-9636-F641E69FF797}" name="Sarake6697"/>
    <tableColumn id="6698" xr3:uid="{5C006C1E-767D-47FA-8FB5-6FF633AA441E}" name="Sarake6698"/>
    <tableColumn id="6699" xr3:uid="{68D758C5-6E37-42A7-85BD-DD35E2935E6A}" name="Sarake6699"/>
    <tableColumn id="6700" xr3:uid="{9408028D-C615-4284-89E5-42AE84C9388A}" name="Sarake6700"/>
    <tableColumn id="6701" xr3:uid="{CAD38A53-6E4F-48CB-89B1-5506928AC58D}" name="Sarake6701"/>
    <tableColumn id="6702" xr3:uid="{5334BA4E-6E7F-4D0A-8E34-8C16A464BC50}" name="Sarake6702"/>
    <tableColumn id="6703" xr3:uid="{C3A32943-34CE-4ACC-BB39-31A25E58E37F}" name="Sarake6703"/>
    <tableColumn id="6704" xr3:uid="{03ADCB9B-9F34-4A25-914F-617DD71C76BD}" name="Sarake6704"/>
    <tableColumn id="6705" xr3:uid="{50A24925-D39D-4D8B-B41F-141E98A1723F}" name="Sarake6705"/>
    <tableColumn id="6706" xr3:uid="{1736C001-79EE-4A42-B649-AB58505663B7}" name="Sarake6706"/>
    <tableColumn id="6707" xr3:uid="{EBA03F11-CADA-4685-930C-8A544101F0D2}" name="Sarake6707"/>
    <tableColumn id="6708" xr3:uid="{27BF22AC-C893-47E0-ADB5-F3C29A37045B}" name="Sarake6708"/>
    <tableColumn id="6709" xr3:uid="{DE443E53-F77E-4153-A059-BE508CE647AE}" name="Sarake6709"/>
    <tableColumn id="6710" xr3:uid="{9091AA0D-1B80-495E-B182-EEB44CFF539C}" name="Sarake6710"/>
    <tableColumn id="6711" xr3:uid="{A7D2E6D6-4462-4299-B43A-708C38C36F71}" name="Sarake6711"/>
    <tableColumn id="6712" xr3:uid="{3E03C20C-86B5-4F42-B6F1-73FD4ED6CE94}" name="Sarake6712"/>
    <tableColumn id="6713" xr3:uid="{8610354D-E195-40B9-BBD5-4477BC3E8D1F}" name="Sarake6713"/>
    <tableColumn id="6714" xr3:uid="{C8CAD009-0913-4923-9102-8DA5011DFDFD}" name="Sarake6714"/>
    <tableColumn id="6715" xr3:uid="{2C4EA479-D930-40D5-9160-E1D2B76985D5}" name="Sarake6715"/>
    <tableColumn id="6716" xr3:uid="{565FB8E0-239B-4DDE-B490-2DE80DD793E6}" name="Sarake6716"/>
    <tableColumn id="6717" xr3:uid="{CED7C522-D19B-44EC-8B5A-D68655E1213B}" name="Sarake6717"/>
    <tableColumn id="6718" xr3:uid="{91DCDF55-656A-4CB0-8BD9-32BA625B1F72}" name="Sarake6718"/>
    <tableColumn id="6719" xr3:uid="{A48D4C51-9BD2-4A0C-A3B7-D4920AFBE6D5}" name="Sarake6719"/>
    <tableColumn id="6720" xr3:uid="{05238CB1-97F4-48DE-819E-A9CB7C3C098B}" name="Sarake6720"/>
    <tableColumn id="6721" xr3:uid="{7FB2192E-680D-4540-9429-BBBFC5465977}" name="Sarake6721"/>
    <tableColumn id="6722" xr3:uid="{A789EC3B-18B7-4CFF-AD2D-6EE68FE2FE17}" name="Sarake6722"/>
    <tableColumn id="6723" xr3:uid="{D0E48AB8-720B-4626-8A34-E3DD784116D7}" name="Sarake6723"/>
    <tableColumn id="6724" xr3:uid="{B27CF3DE-9D4D-45D6-8048-00960877D172}" name="Sarake6724"/>
    <tableColumn id="6725" xr3:uid="{A07EA1BF-F404-4D52-8E38-3405370D18E5}" name="Sarake6725"/>
    <tableColumn id="6726" xr3:uid="{7A8223E8-C54D-4607-9793-7051A7FDC0A8}" name="Sarake6726"/>
    <tableColumn id="6727" xr3:uid="{9793F7F8-06AA-400C-AB77-1EC79927D9D4}" name="Sarake6727"/>
    <tableColumn id="6728" xr3:uid="{38D18D2A-E2F3-4FEF-B75D-55CB1F98461A}" name="Sarake6728"/>
    <tableColumn id="6729" xr3:uid="{88D47E46-AFB3-447A-A247-06610D216F5C}" name="Sarake6729"/>
    <tableColumn id="6730" xr3:uid="{67711C9C-D3D0-465D-B266-E71B91B7CB69}" name="Sarake6730"/>
    <tableColumn id="6731" xr3:uid="{EC2235F0-90A3-4B3A-AD02-616410C60561}" name="Sarake6731"/>
    <tableColumn id="6732" xr3:uid="{7FAB4B18-21F6-4E8D-9D5F-693084015DBD}" name="Sarake6732"/>
    <tableColumn id="6733" xr3:uid="{6194DC31-46EA-4516-BA62-F5DED7C2196E}" name="Sarake6733"/>
    <tableColumn id="6734" xr3:uid="{C6D6D862-ED33-4F68-B514-85C22643B228}" name="Sarake6734"/>
    <tableColumn id="6735" xr3:uid="{8B3E134C-01B6-43FE-A794-81678CA603AA}" name="Sarake6735"/>
    <tableColumn id="6736" xr3:uid="{2F7A3B89-5FD7-4CD7-B173-1355A22A709C}" name="Sarake6736"/>
    <tableColumn id="6737" xr3:uid="{69AC9717-4F54-42FB-9669-13BDFEFF733B}" name="Sarake6737"/>
    <tableColumn id="6738" xr3:uid="{FA609FDE-280C-4E49-9BA4-A6C14484E51C}" name="Sarake6738"/>
    <tableColumn id="6739" xr3:uid="{21EEE1D6-59D8-4759-9613-30AC9AE24F0B}" name="Sarake6739"/>
    <tableColumn id="6740" xr3:uid="{7536EFAE-03F4-4936-B094-296D8E722100}" name="Sarake6740"/>
    <tableColumn id="6741" xr3:uid="{45304F5E-7CCA-4A13-AE53-D8519EB7C0E6}" name="Sarake6741"/>
    <tableColumn id="6742" xr3:uid="{9F39B8D8-02D9-4CB0-A042-71A21CB006B8}" name="Sarake6742"/>
    <tableColumn id="6743" xr3:uid="{3DE25F90-AA5D-480E-A9E4-A086073890C2}" name="Sarake6743"/>
    <tableColumn id="6744" xr3:uid="{021B1843-9233-403C-837E-FEF6A4831C7D}" name="Sarake6744"/>
    <tableColumn id="6745" xr3:uid="{F50B4153-A23D-4DAC-9F51-2C9CF7E98EDF}" name="Sarake6745"/>
    <tableColumn id="6746" xr3:uid="{328B6DBD-E096-4C0A-9CFA-0AF96391B634}" name="Sarake6746"/>
    <tableColumn id="6747" xr3:uid="{43A4FEA3-85A8-4126-B55C-DD7766D7D935}" name="Sarake6747"/>
    <tableColumn id="6748" xr3:uid="{58EEAF7C-C4AE-4E96-99DC-466F916903DC}" name="Sarake6748"/>
    <tableColumn id="6749" xr3:uid="{8B645FE6-C8D6-443C-AB7F-26826E074F93}" name="Sarake6749"/>
    <tableColumn id="6750" xr3:uid="{F07BEB39-F2F8-4833-89BF-DEA82AA1BE7D}" name="Sarake6750"/>
    <tableColumn id="6751" xr3:uid="{7A440C2F-1163-4B1F-9E23-3F643EC01A7E}" name="Sarake6751"/>
    <tableColumn id="6752" xr3:uid="{00D4230C-B26B-4F27-ACC6-4652EA6ECE8F}" name="Sarake6752"/>
    <tableColumn id="6753" xr3:uid="{290BC5B2-4347-44A3-80CF-EED32C08BCC8}" name="Sarake6753"/>
    <tableColumn id="6754" xr3:uid="{CB8C9122-721D-4581-9969-E8681A571848}" name="Sarake6754"/>
    <tableColumn id="6755" xr3:uid="{7A788A88-9042-48D3-B4AC-90ECC652B66F}" name="Sarake6755"/>
    <tableColumn id="6756" xr3:uid="{110586F0-A901-4120-9216-DEF9B8042813}" name="Sarake6756"/>
    <tableColumn id="6757" xr3:uid="{8AF67A0F-E0CE-403D-992D-0A2C695DA41E}" name="Sarake6757"/>
    <tableColumn id="6758" xr3:uid="{BE3C82D4-8EA4-4613-B2F0-DAE3C0C9447A}" name="Sarake6758"/>
    <tableColumn id="6759" xr3:uid="{F1CDB7B7-17DD-460F-887B-AB0C1D9D41A3}" name="Sarake6759"/>
    <tableColumn id="6760" xr3:uid="{AF459D81-26F9-4D2A-BD13-3B5500606407}" name="Sarake6760"/>
    <tableColumn id="6761" xr3:uid="{DFE67145-E049-494C-B727-BF9BF4200C83}" name="Sarake6761"/>
    <tableColumn id="6762" xr3:uid="{46707A7F-2E48-4A3C-9646-A5B7ED12DFB6}" name="Sarake6762"/>
    <tableColumn id="6763" xr3:uid="{C4060896-AD25-4256-A959-73B272F1B5B5}" name="Sarake6763"/>
    <tableColumn id="6764" xr3:uid="{3BFB2C07-615B-4BBF-BE18-5A9695A9C6AD}" name="Sarake6764"/>
    <tableColumn id="6765" xr3:uid="{1F724248-883B-466A-9AC5-3ACBA71211FF}" name="Sarake6765"/>
    <tableColumn id="6766" xr3:uid="{8B2EF133-5F61-45E7-826D-DB55C41DF9EC}" name="Sarake6766"/>
    <tableColumn id="6767" xr3:uid="{B082E5E6-E748-4069-923C-F81DA7196E69}" name="Sarake6767"/>
    <tableColumn id="6768" xr3:uid="{0D577368-60A1-41C2-AF54-12E910158377}" name="Sarake6768"/>
    <tableColumn id="6769" xr3:uid="{4D45D178-4DF9-4B41-8119-2B27460947D3}" name="Sarake6769"/>
    <tableColumn id="6770" xr3:uid="{18FAEE80-8951-440F-B5E4-64554D1703A4}" name="Sarake6770"/>
    <tableColumn id="6771" xr3:uid="{AE307514-11AC-4406-A154-E78728FC27E3}" name="Sarake6771"/>
    <tableColumn id="6772" xr3:uid="{224D0E7E-CB2E-4FD0-AD6E-CEBFFE1DBB61}" name="Sarake6772"/>
    <tableColumn id="6773" xr3:uid="{F5A897F2-DBAB-40DA-B77D-1B4F055ED96C}" name="Sarake6773"/>
    <tableColumn id="6774" xr3:uid="{943AB437-5C50-4C16-BF20-EEF1AF327A3F}" name="Sarake6774"/>
    <tableColumn id="6775" xr3:uid="{5EA6BA36-571D-428A-9D46-19152144B67B}" name="Sarake6775"/>
    <tableColumn id="6776" xr3:uid="{8EB0FC11-FA52-4D8F-B0E7-DF966142D3CF}" name="Sarake6776"/>
    <tableColumn id="6777" xr3:uid="{633B9B1F-91AC-43C2-9EEA-0A153C89DEF2}" name="Sarake6777"/>
    <tableColumn id="6778" xr3:uid="{225DFE69-80F1-4D6F-A78C-9D1AC6505BE9}" name="Sarake6778"/>
    <tableColumn id="6779" xr3:uid="{11A9A42B-32A2-4AC4-92A5-C839E421CA4E}" name="Sarake6779"/>
    <tableColumn id="6780" xr3:uid="{8545AECD-3919-46B1-B901-AD3E6EBC4474}" name="Sarake6780"/>
    <tableColumn id="6781" xr3:uid="{0948FD1C-17E2-4CDE-9EFC-CAA96B5DD38C}" name="Sarake6781"/>
    <tableColumn id="6782" xr3:uid="{B3BF985C-9E34-46ED-BB7F-CC86DC4C459F}" name="Sarake6782"/>
    <tableColumn id="6783" xr3:uid="{B912C556-D598-4DF9-AF57-6BB160D4C303}" name="Sarake6783"/>
    <tableColumn id="6784" xr3:uid="{7665D7D8-CB21-49E4-983E-15521E6F74AF}" name="Sarake6784"/>
    <tableColumn id="6785" xr3:uid="{46302CF6-BF6C-47C9-9879-5F205EA727FB}" name="Sarake6785"/>
    <tableColumn id="6786" xr3:uid="{BBA184E1-A863-4A32-926C-281B1913BF98}" name="Sarake6786"/>
    <tableColumn id="6787" xr3:uid="{8F8476EB-D2F6-4CE6-9D52-119F0B243DBE}" name="Sarake6787"/>
    <tableColumn id="6788" xr3:uid="{4CE20BEC-98F0-445F-B000-4EF1FFB5B40D}" name="Sarake6788"/>
    <tableColumn id="6789" xr3:uid="{121C87DE-D354-43C6-B6FA-4B8C07E7F55E}" name="Sarake6789"/>
    <tableColumn id="6790" xr3:uid="{8485E370-CE13-4461-B05C-D0D087368E54}" name="Sarake6790"/>
    <tableColumn id="6791" xr3:uid="{BAE16F51-55C7-4655-B423-2A8F25E46EDA}" name="Sarake6791"/>
    <tableColumn id="6792" xr3:uid="{73918DC3-EAEF-4A33-90B8-790CE7332D1A}" name="Sarake6792"/>
    <tableColumn id="6793" xr3:uid="{EDF3D7F0-ADF5-46B7-899E-2B356D3C52FA}" name="Sarake6793"/>
    <tableColumn id="6794" xr3:uid="{D08AE0DE-5311-4897-80F1-DBC845D40B48}" name="Sarake6794"/>
    <tableColumn id="6795" xr3:uid="{6C9F600C-9276-45F8-8CB3-59559F3590BD}" name="Sarake6795"/>
    <tableColumn id="6796" xr3:uid="{82A341A8-363A-4429-9FBD-46631A96E635}" name="Sarake6796"/>
    <tableColumn id="6797" xr3:uid="{89736F30-C042-4FE9-9C61-950DFA7263F2}" name="Sarake6797"/>
    <tableColumn id="6798" xr3:uid="{EA93FDD8-C64A-4FDC-9145-4CE15CEBA54D}" name="Sarake6798"/>
    <tableColumn id="6799" xr3:uid="{5564FB9E-6511-43B3-A1DA-520A8B6B1AB4}" name="Sarake6799"/>
    <tableColumn id="6800" xr3:uid="{04C2B962-F583-499C-A12C-C066E6176CDB}" name="Sarake6800"/>
    <tableColumn id="6801" xr3:uid="{C0A927F3-AF47-498E-A91C-FE83B9BB776C}" name="Sarake6801"/>
    <tableColumn id="6802" xr3:uid="{F38F5041-D7BC-4566-B9B9-B52161561D78}" name="Sarake6802"/>
    <tableColumn id="6803" xr3:uid="{29A496C5-3B3E-4B03-89B5-0531D6834AB3}" name="Sarake6803"/>
    <tableColumn id="6804" xr3:uid="{D6668975-BCA5-41C9-BDF8-83BCBF7C0506}" name="Sarake6804"/>
    <tableColumn id="6805" xr3:uid="{01566F02-E17E-4D85-9A88-75F607D77B56}" name="Sarake6805"/>
    <tableColumn id="6806" xr3:uid="{C3471F20-E06C-437F-995B-279E34F8FEF7}" name="Sarake6806"/>
    <tableColumn id="6807" xr3:uid="{A3770F65-E3F2-4052-8671-8633F97A9934}" name="Sarake6807"/>
    <tableColumn id="6808" xr3:uid="{D84D10CE-D5AA-4F24-8D11-C65849EC1C29}" name="Sarake6808"/>
    <tableColumn id="6809" xr3:uid="{2C2BAF9D-F5CA-4EEC-9E1C-42294D980B14}" name="Sarake6809"/>
    <tableColumn id="6810" xr3:uid="{7972CA40-8B63-4A4A-917F-1BABB576BE1F}" name="Sarake6810"/>
    <tableColumn id="6811" xr3:uid="{EE3BBA4B-6681-484D-917E-E98D94966B6F}" name="Sarake6811"/>
    <tableColumn id="6812" xr3:uid="{28232847-1DDC-48FF-9B3C-684740758A3F}" name="Sarake6812"/>
    <tableColumn id="6813" xr3:uid="{D48BDC54-BA7F-439A-9756-DE23C354516A}" name="Sarake6813"/>
    <tableColumn id="6814" xr3:uid="{1BC5A007-2383-4A06-B4B7-05EBDA09D9A9}" name="Sarake6814"/>
    <tableColumn id="6815" xr3:uid="{B2157A65-8D62-4413-8CA7-6C11AAF3DA09}" name="Sarake6815"/>
    <tableColumn id="6816" xr3:uid="{0594FA14-2906-4107-8DB0-13AF895694A7}" name="Sarake6816"/>
    <tableColumn id="6817" xr3:uid="{67126862-8930-42AA-8713-69783F8D056F}" name="Sarake6817"/>
    <tableColumn id="6818" xr3:uid="{1B2931C8-0057-4A72-94F9-30814D308A1B}" name="Sarake6818"/>
    <tableColumn id="6819" xr3:uid="{6CBCF93F-4524-43DE-906D-ACD758F8C82A}" name="Sarake6819"/>
    <tableColumn id="6820" xr3:uid="{C0A27571-4969-48D0-B24A-37BA2C8DBEB9}" name="Sarake6820"/>
    <tableColumn id="6821" xr3:uid="{612D9ED8-5C24-4CAA-B76D-00D35C3A164B}" name="Sarake6821"/>
    <tableColumn id="6822" xr3:uid="{451A3C0E-0D25-4ACE-A569-9E506E7D1D33}" name="Sarake6822"/>
    <tableColumn id="6823" xr3:uid="{FDEE3564-BFDA-4524-9155-EB5C9713B6E1}" name="Sarake6823"/>
    <tableColumn id="6824" xr3:uid="{27FEF4ED-6D06-429C-AA7D-65B1B67F0A67}" name="Sarake6824"/>
    <tableColumn id="6825" xr3:uid="{9B5ED7B9-F8AD-4371-88F6-055D33870138}" name="Sarake6825"/>
    <tableColumn id="6826" xr3:uid="{2D2FBD47-224F-4D8B-830A-C20FB57928B5}" name="Sarake6826"/>
    <tableColumn id="6827" xr3:uid="{7091E3F0-4068-49D0-ADD8-055296D4276E}" name="Sarake6827"/>
    <tableColumn id="6828" xr3:uid="{1E03EB75-FC03-49AF-9A10-2CFE6147ED1F}" name="Sarake6828"/>
    <tableColumn id="6829" xr3:uid="{2294E0E7-DF12-40DF-8AB8-2F8A17A5FDAA}" name="Sarake6829"/>
    <tableColumn id="6830" xr3:uid="{E2049682-8927-4740-BF4D-D25692AA4163}" name="Sarake6830"/>
    <tableColumn id="6831" xr3:uid="{7B5032E4-8F35-4809-9ABD-437928DCCCB6}" name="Sarake6831"/>
    <tableColumn id="6832" xr3:uid="{D0DBCBC2-8C2C-40CF-9235-66013BE17FED}" name="Sarake6832"/>
    <tableColumn id="6833" xr3:uid="{B21B3BD1-8619-4ABF-A31D-7CB70C5CA2D8}" name="Sarake6833"/>
    <tableColumn id="6834" xr3:uid="{334B6895-C70B-4E8D-90D1-9F84FCED306F}" name="Sarake6834"/>
    <tableColumn id="6835" xr3:uid="{52A14E27-F01A-41A6-B360-59B8A1F5B1F5}" name="Sarake6835"/>
    <tableColumn id="6836" xr3:uid="{DC31A597-2B65-4F1C-AF48-0F233B731009}" name="Sarake6836"/>
    <tableColumn id="6837" xr3:uid="{053545F0-0510-490F-B7A1-E93812F613E5}" name="Sarake6837"/>
    <tableColumn id="6838" xr3:uid="{E4B37BCA-F0CD-4A50-BDA6-568C1DEC99E7}" name="Sarake6838"/>
    <tableColumn id="6839" xr3:uid="{2E7D9082-8373-49DB-9105-B45F9D1752DB}" name="Sarake6839"/>
    <tableColumn id="6840" xr3:uid="{082CF087-78FB-4C5E-AEAA-31089C01D78F}" name="Sarake6840"/>
    <tableColumn id="6841" xr3:uid="{50FB7BB5-0696-4D43-9A28-6E6E7372F401}" name="Sarake6841"/>
    <tableColumn id="6842" xr3:uid="{EFEC56F0-0F22-4BAF-94FA-5418C2CD1886}" name="Sarake6842"/>
    <tableColumn id="6843" xr3:uid="{4C61F328-F840-4EC9-AA4E-5DF9D3A02AC7}" name="Sarake6843"/>
    <tableColumn id="6844" xr3:uid="{264FA3B9-C470-49FC-92A5-6F1279D5796B}" name="Sarake6844"/>
    <tableColumn id="6845" xr3:uid="{B4132BDA-07EA-4AC2-BE2A-E8AF30A0ECF7}" name="Sarake6845"/>
    <tableColumn id="6846" xr3:uid="{C91DEAAD-3E99-4A8C-BB8D-8E620459FF5D}" name="Sarake6846"/>
    <tableColumn id="6847" xr3:uid="{5F02EABC-9D92-4D76-906A-0F8DBD45F69A}" name="Sarake6847"/>
    <tableColumn id="6848" xr3:uid="{104ED369-28BD-4CA0-99F2-78E8616F837E}" name="Sarake6848"/>
    <tableColumn id="6849" xr3:uid="{3929A6C0-00EB-4072-AEB9-7ACB000EDC5A}" name="Sarake6849"/>
    <tableColumn id="6850" xr3:uid="{28EAAD14-BA03-4B9B-A2CF-BB535532B088}" name="Sarake6850"/>
    <tableColumn id="6851" xr3:uid="{68C90FB4-556B-40D3-BBD0-D29E9F21101A}" name="Sarake6851"/>
    <tableColumn id="6852" xr3:uid="{62FE66B7-2477-4B3C-BC85-7B7D486D047A}" name="Sarake6852"/>
    <tableColumn id="6853" xr3:uid="{7C819BF0-B4E4-4037-86C0-9A9CBAC7810E}" name="Sarake6853"/>
    <tableColumn id="6854" xr3:uid="{054A34B7-0665-4F19-A9BE-87D58B172A87}" name="Sarake6854"/>
    <tableColumn id="6855" xr3:uid="{34691114-E1F0-483B-8211-DA21F85CA31A}" name="Sarake6855"/>
    <tableColumn id="6856" xr3:uid="{C58E401C-1D87-4EFD-BAFE-69FC7ADBC1A3}" name="Sarake6856"/>
    <tableColumn id="6857" xr3:uid="{11A6CF32-FF79-4F4E-A56C-00D97220D3EA}" name="Sarake6857"/>
    <tableColumn id="6858" xr3:uid="{01884397-BB88-4E17-AC9D-25275AF42AC0}" name="Sarake6858"/>
    <tableColumn id="6859" xr3:uid="{7B25A629-6CD5-4FBF-9899-D59B3C2FD396}" name="Sarake6859"/>
    <tableColumn id="6860" xr3:uid="{8A9F4D39-5B63-444C-837C-FCA7801A2A1F}" name="Sarake6860"/>
    <tableColumn id="6861" xr3:uid="{2B5258A2-DFC0-4FF0-81A9-0B4A1EFC6CB5}" name="Sarake6861"/>
    <tableColumn id="6862" xr3:uid="{937F48D5-8E28-4DFD-B4D5-FF02FE9A4BBF}" name="Sarake6862"/>
    <tableColumn id="6863" xr3:uid="{096BB68C-74D1-46AD-AEDD-8EE0D05A1F9B}" name="Sarake6863"/>
    <tableColumn id="6864" xr3:uid="{DB69D7CC-1690-4A99-81F1-1EC9D2CC04D9}" name="Sarake6864"/>
    <tableColumn id="6865" xr3:uid="{DCBFDED6-D219-4F4C-95DD-883BD93B196C}" name="Sarake6865"/>
    <tableColumn id="6866" xr3:uid="{7E7E3CA1-5288-4313-AD41-D2A5FD7781EB}" name="Sarake6866"/>
    <tableColumn id="6867" xr3:uid="{C8971EE4-4234-4552-84CE-E7F8097BC251}" name="Sarake6867"/>
    <tableColumn id="6868" xr3:uid="{97623ACC-E37C-4BB0-92D3-9828D6AB0B4D}" name="Sarake6868"/>
    <tableColumn id="6869" xr3:uid="{81BD59F1-0AB3-4F87-B4BA-9DAE126ED2D1}" name="Sarake6869"/>
    <tableColumn id="6870" xr3:uid="{7DCB8CEF-6ABC-4A3C-A3A9-1270137B1B14}" name="Sarake6870"/>
    <tableColumn id="6871" xr3:uid="{4D8B8CB3-FA35-48D7-B03E-E0974583E513}" name="Sarake6871"/>
    <tableColumn id="6872" xr3:uid="{A72B5D62-029E-40A2-862B-A67C43CE7590}" name="Sarake6872"/>
    <tableColumn id="6873" xr3:uid="{0BCEA2B4-CFAB-4B82-A162-1D7C45F25D90}" name="Sarake6873"/>
    <tableColumn id="6874" xr3:uid="{A8EBBCC0-9E46-401C-862D-275F1F7062C6}" name="Sarake6874"/>
    <tableColumn id="6875" xr3:uid="{595DB529-F565-4145-8EB6-268C3611F309}" name="Sarake6875"/>
    <tableColumn id="6876" xr3:uid="{2E55AA94-A6FB-4899-BE58-D979A1924D17}" name="Sarake6876"/>
    <tableColumn id="6877" xr3:uid="{D62CCD6E-B25D-4518-9A7D-FE09DC8B94A2}" name="Sarake6877"/>
    <tableColumn id="6878" xr3:uid="{380D541A-7CCE-4FA2-A961-B18DD8A7DBED}" name="Sarake6878"/>
    <tableColumn id="6879" xr3:uid="{AB5C6A7B-9151-4736-B77C-FAA39660D25C}" name="Sarake6879"/>
    <tableColumn id="6880" xr3:uid="{0D9AAF7A-EE23-4460-936B-297D19974C8A}" name="Sarake6880"/>
    <tableColumn id="6881" xr3:uid="{CE86AD4B-6EBE-4ABF-8089-06EED4B1BBC2}" name="Sarake6881"/>
    <tableColumn id="6882" xr3:uid="{A418722A-2CDF-43C2-A752-6559A7AC6A02}" name="Sarake6882"/>
    <tableColumn id="6883" xr3:uid="{F5A3DFAE-735A-4244-BAB6-6062878E4D47}" name="Sarake6883"/>
    <tableColumn id="6884" xr3:uid="{0DFC419E-92EB-4965-9236-A97748EEC82F}" name="Sarake6884"/>
    <tableColumn id="6885" xr3:uid="{BF54414A-9863-44FE-90AE-C69C7D720D0C}" name="Sarake6885"/>
    <tableColumn id="6886" xr3:uid="{F102C532-CDBB-411D-89C5-062E043FFB92}" name="Sarake6886"/>
    <tableColumn id="6887" xr3:uid="{6467EA96-B993-4379-B666-BD911BC9C3C4}" name="Sarake6887"/>
    <tableColumn id="6888" xr3:uid="{586FE769-9E9F-41B7-BA95-5A62F1050A1D}" name="Sarake6888"/>
    <tableColumn id="6889" xr3:uid="{96A995FB-6749-4C21-8213-5EF34BDE6E5D}" name="Sarake6889"/>
    <tableColumn id="6890" xr3:uid="{EBE87BBF-C96C-4391-82CF-4E328989741C}" name="Sarake6890"/>
    <tableColumn id="6891" xr3:uid="{9727BAE4-369D-4F16-9715-A15CACA1E0E6}" name="Sarake6891"/>
    <tableColumn id="6892" xr3:uid="{B7E76BCF-5B49-4E54-8071-862C31EA9288}" name="Sarake6892"/>
    <tableColumn id="6893" xr3:uid="{42B7C7AF-E7A1-4342-8F4A-F74D2B3A771D}" name="Sarake6893"/>
    <tableColumn id="6894" xr3:uid="{166A7F43-2E0B-4259-BC43-DD9A2C8800BF}" name="Sarake6894"/>
    <tableColumn id="6895" xr3:uid="{2552E3AC-7230-45E2-9B41-AD5619F9A862}" name="Sarake6895"/>
    <tableColumn id="6896" xr3:uid="{FF27F0A4-0268-4021-A0BC-D4B1E0C7187C}" name="Sarake6896"/>
    <tableColumn id="6897" xr3:uid="{EBFA68D4-B1BE-4885-A861-AB56C8AE5D07}" name="Sarake6897"/>
    <tableColumn id="6898" xr3:uid="{567CE7EB-D507-4557-8729-FE0C1D42EC85}" name="Sarake6898"/>
    <tableColumn id="6899" xr3:uid="{2ACE1C50-8AE6-4286-BA41-4B5B658CB3DB}" name="Sarake6899"/>
    <tableColumn id="6900" xr3:uid="{F3759066-EF07-4115-833F-79F02F761631}" name="Sarake6900"/>
    <tableColumn id="6901" xr3:uid="{45BAE4A1-DFD3-4C6E-ACDD-AECB7EBF73A3}" name="Sarake6901"/>
    <tableColumn id="6902" xr3:uid="{E8F4ECBE-38B7-4057-AE14-1C1084BA129D}" name="Sarake6902"/>
    <tableColumn id="6903" xr3:uid="{ADFCA2D4-A1C4-4DBC-800D-FE49E6342048}" name="Sarake6903"/>
    <tableColumn id="6904" xr3:uid="{8452B66B-33C8-46D5-B9A0-D19AC6F3D155}" name="Sarake6904"/>
    <tableColumn id="6905" xr3:uid="{436323F6-AF08-4F5D-9D4D-DC751B13CDFB}" name="Sarake6905"/>
    <tableColumn id="6906" xr3:uid="{4DE236E2-BFC6-4043-A5AA-F6AAA4D99073}" name="Sarake6906"/>
    <tableColumn id="6907" xr3:uid="{5667EB4A-9157-4745-9376-E41A6A40C794}" name="Sarake6907"/>
    <tableColumn id="6908" xr3:uid="{AB314D21-7002-439D-97F9-E9F04F317B6A}" name="Sarake6908"/>
    <tableColumn id="6909" xr3:uid="{AE8B8790-D63E-410B-A219-7AD39B226712}" name="Sarake6909"/>
    <tableColumn id="6910" xr3:uid="{F5CABCDD-9899-41C4-B8D3-698822E54062}" name="Sarake6910"/>
    <tableColumn id="6911" xr3:uid="{EB87875C-8F32-4E42-9F11-3FE74AF25B65}" name="Sarake6911"/>
    <tableColumn id="6912" xr3:uid="{46918221-6CA4-4B33-9A90-0071D0500D1A}" name="Sarake6912"/>
    <tableColumn id="6913" xr3:uid="{E010FBC3-F1A7-42D6-B855-54AD95F8DA19}" name="Sarake6913"/>
    <tableColumn id="6914" xr3:uid="{69EA30ED-1C6C-4588-88BB-35DC8438C426}" name="Sarake6914"/>
    <tableColumn id="6915" xr3:uid="{51A9AD34-0634-45A1-A759-76E5699DE143}" name="Sarake6915"/>
    <tableColumn id="6916" xr3:uid="{AF70CEA0-C8B7-434E-A95C-29B64DA7DE24}" name="Sarake6916"/>
    <tableColumn id="6917" xr3:uid="{B80C86F6-19DE-4727-B1F3-8AB9EB80EBC4}" name="Sarake6917"/>
    <tableColumn id="6918" xr3:uid="{CF47457F-2B06-4CFE-99CE-8F2F29011F4D}" name="Sarake6918"/>
    <tableColumn id="6919" xr3:uid="{46738E0C-E4E6-4A3F-98D0-E5539BDCB7C1}" name="Sarake6919"/>
    <tableColumn id="6920" xr3:uid="{3D44B95F-860B-4045-8FCE-B37637FE8C81}" name="Sarake6920"/>
    <tableColumn id="6921" xr3:uid="{5907961F-70C8-4F0A-B5E8-6AE65B8A1BEE}" name="Sarake6921"/>
    <tableColumn id="6922" xr3:uid="{46F80C59-F26B-4365-A0B8-77BA2D8ED26E}" name="Sarake6922"/>
    <tableColumn id="6923" xr3:uid="{A056DDBF-3615-4BAF-A4F6-488A54652E41}" name="Sarake6923"/>
    <tableColumn id="6924" xr3:uid="{F53B30E1-DB1C-4D8D-87F2-F4C93F6E8807}" name="Sarake6924"/>
    <tableColumn id="6925" xr3:uid="{971F8089-271D-49A3-8E14-2A8505D72F97}" name="Sarake6925"/>
    <tableColumn id="6926" xr3:uid="{8FFBFBF0-DEF6-46A4-9326-3E4ECBCF36C9}" name="Sarake6926"/>
    <tableColumn id="6927" xr3:uid="{9A0BF178-7135-4984-B738-72DA6A3EBB69}" name="Sarake6927"/>
    <tableColumn id="6928" xr3:uid="{BFC28B37-12ED-4E76-AD8E-0E1828C590E8}" name="Sarake6928"/>
    <tableColumn id="6929" xr3:uid="{5FDDE8DF-2CA2-496D-8BAA-6852B5F71851}" name="Sarake6929"/>
    <tableColumn id="6930" xr3:uid="{37A63EBD-3058-4D28-8A97-F83E9BAB2C4B}" name="Sarake6930"/>
    <tableColumn id="6931" xr3:uid="{94928DEB-4619-4008-ABC7-068F65AF9B30}" name="Sarake6931"/>
    <tableColumn id="6932" xr3:uid="{0B3FB082-9466-413D-AE70-7C6B26ACF712}" name="Sarake6932"/>
    <tableColumn id="6933" xr3:uid="{9891C65F-2A54-4691-8F44-9A195A8B2A24}" name="Sarake6933"/>
    <tableColumn id="6934" xr3:uid="{F40E6856-8EE4-496A-B9B0-6BE433339ADE}" name="Sarake6934"/>
    <tableColumn id="6935" xr3:uid="{3C9796F8-93CB-44F1-ADAF-AC102AD0A696}" name="Sarake6935"/>
    <tableColumn id="6936" xr3:uid="{0731463D-E038-45BC-AB6E-05F4C61BEF7E}" name="Sarake6936"/>
    <tableColumn id="6937" xr3:uid="{9D53588E-08E7-400B-AA0F-93B023636032}" name="Sarake6937"/>
    <tableColumn id="6938" xr3:uid="{4D74F834-9516-465E-9244-1D6F7D083B62}" name="Sarake6938"/>
    <tableColumn id="6939" xr3:uid="{82915063-8004-4167-81C3-10D180A1B754}" name="Sarake6939"/>
    <tableColumn id="6940" xr3:uid="{3994DBF8-D062-4B81-A4A2-BC6BEDB3CF64}" name="Sarake6940"/>
    <tableColumn id="6941" xr3:uid="{358A7CB0-5EB8-4C82-B971-21C9236DB89E}" name="Sarake6941"/>
    <tableColumn id="6942" xr3:uid="{1DA3885B-407F-4403-9127-4790FA69B7F9}" name="Sarake6942"/>
    <tableColumn id="6943" xr3:uid="{96D3844A-8B06-4460-BAFE-1C89908612B1}" name="Sarake6943"/>
    <tableColumn id="6944" xr3:uid="{C319728A-AA79-48B2-9DCA-735E429422D2}" name="Sarake6944"/>
    <tableColumn id="6945" xr3:uid="{48D37974-1B3B-4802-99A7-168C8FDF76D2}" name="Sarake6945"/>
    <tableColumn id="6946" xr3:uid="{6366607F-BA6F-4294-9A59-FE5E15213248}" name="Sarake6946"/>
    <tableColumn id="6947" xr3:uid="{A93B3185-CE5C-4C1E-A5C2-89A566AB7ED0}" name="Sarake6947"/>
    <tableColumn id="6948" xr3:uid="{E74C50B0-7244-4D2A-B924-BC2B5DC87008}" name="Sarake6948"/>
    <tableColumn id="6949" xr3:uid="{F0644B75-0C2E-4983-86F2-FAEFE99E7156}" name="Sarake6949"/>
    <tableColumn id="6950" xr3:uid="{F1458CDA-76CD-40F8-8D53-746F48B22885}" name="Sarake6950"/>
    <tableColumn id="6951" xr3:uid="{46AAEAC2-19A2-47C7-81E9-1C198FFC8E63}" name="Sarake6951"/>
    <tableColumn id="6952" xr3:uid="{653946AF-1F22-4698-803B-F8DF65A77625}" name="Sarake6952"/>
    <tableColumn id="6953" xr3:uid="{A00EF779-FC3A-4AFC-B6A4-0F43F4A0B12C}" name="Sarake6953"/>
    <tableColumn id="6954" xr3:uid="{1D487A26-132F-4A2E-A4E3-3EEAFE9074B3}" name="Sarake6954"/>
    <tableColumn id="6955" xr3:uid="{FD405433-4F79-4B3F-9B4A-FE5F41BC2909}" name="Sarake6955"/>
    <tableColumn id="6956" xr3:uid="{EE1254E7-3876-4091-ACE7-0BE21C0A256A}" name="Sarake6956"/>
    <tableColumn id="6957" xr3:uid="{2579B788-C136-4314-95E8-6F7E5469C51E}" name="Sarake6957"/>
    <tableColumn id="6958" xr3:uid="{BFFFCD56-B545-4688-9D88-B7AEFE94FC0E}" name="Sarake6958"/>
    <tableColumn id="6959" xr3:uid="{790B33EF-257F-4294-925D-C9CAF3FA86C6}" name="Sarake6959"/>
    <tableColumn id="6960" xr3:uid="{08E22FDD-E7A3-4B3F-B42B-FC6590485B1C}" name="Sarake6960"/>
    <tableColumn id="6961" xr3:uid="{193D5610-F5EA-4F04-A46E-42CB49EB69C4}" name="Sarake6961"/>
    <tableColumn id="6962" xr3:uid="{449046B7-D445-4D9E-9DEA-AFAA609C25BB}" name="Sarake6962"/>
    <tableColumn id="6963" xr3:uid="{DFB0119F-4563-4909-AA65-0D8DCC348C50}" name="Sarake6963"/>
    <tableColumn id="6964" xr3:uid="{B08D79F4-975B-4C75-B867-F9064ED807BC}" name="Sarake6964"/>
    <tableColumn id="6965" xr3:uid="{D0967E38-7E3B-4F95-B735-7612A1BB7A06}" name="Sarake6965"/>
    <tableColumn id="6966" xr3:uid="{81542948-8068-4277-A9A4-16E2FE98EE72}" name="Sarake6966"/>
    <tableColumn id="6967" xr3:uid="{DAB93ABB-7CB9-4B94-93B1-0B429279189A}" name="Sarake6967"/>
    <tableColumn id="6968" xr3:uid="{5E514515-41A3-4A63-B3FA-14ACB0861532}" name="Sarake6968"/>
    <tableColumn id="6969" xr3:uid="{35AFFEDF-F361-4156-AFEC-9E55283405B7}" name="Sarake6969"/>
    <tableColumn id="6970" xr3:uid="{61D21C35-B1EC-4841-8977-DC5B79C4CA16}" name="Sarake6970"/>
    <tableColumn id="6971" xr3:uid="{BB30B5D3-C570-4B0E-A831-4C05D1489B06}" name="Sarake6971"/>
    <tableColumn id="6972" xr3:uid="{5FC2CF4C-09B4-4167-A59E-C3B68B48C89E}" name="Sarake6972"/>
    <tableColumn id="6973" xr3:uid="{FE994BBB-7CC6-41E4-A9B7-FBBF83B64832}" name="Sarake6973"/>
    <tableColumn id="6974" xr3:uid="{EF7FBEC8-C6DF-4424-821E-0C13C212A72E}" name="Sarake6974"/>
    <tableColumn id="6975" xr3:uid="{52D28729-94A9-487E-BD1E-920D0ADB4F3B}" name="Sarake6975"/>
    <tableColumn id="6976" xr3:uid="{B5AA7746-8FE2-4049-A477-5C0C01B71A1B}" name="Sarake6976"/>
    <tableColumn id="6977" xr3:uid="{715D3011-7E6F-4B0E-B39D-91654582DA56}" name="Sarake6977"/>
    <tableColumn id="6978" xr3:uid="{CFE41C45-6B5C-44E6-AD49-D8CAA0EABCCF}" name="Sarake6978"/>
    <tableColumn id="6979" xr3:uid="{72DB083C-5F09-4056-B348-B79959AB0969}" name="Sarake6979"/>
    <tableColumn id="6980" xr3:uid="{931CE692-E767-43CF-B85F-B2C459F39CD2}" name="Sarake6980"/>
    <tableColumn id="6981" xr3:uid="{8F467BB2-C6AB-4363-BDD6-2FFEE24E0720}" name="Sarake6981"/>
    <tableColumn id="6982" xr3:uid="{9E36A8D0-9B9A-45B5-AC27-2C1AE35FE404}" name="Sarake6982"/>
    <tableColumn id="6983" xr3:uid="{F82FD4DD-940D-4D4A-906A-56BA11FDDCA1}" name="Sarake6983"/>
    <tableColumn id="6984" xr3:uid="{45042E90-6C20-4750-A077-517E0DEABE09}" name="Sarake6984"/>
    <tableColumn id="6985" xr3:uid="{8D482C95-CDAD-49E7-8C3C-04F0A8BB112A}" name="Sarake6985"/>
    <tableColumn id="6986" xr3:uid="{2E93F682-9B40-4A01-9567-703AB1BFFA77}" name="Sarake6986"/>
    <tableColumn id="6987" xr3:uid="{32DD3747-58E7-44A9-AD75-F760F3A1CB2A}" name="Sarake6987"/>
    <tableColumn id="6988" xr3:uid="{95675F3D-0E7E-477B-8766-705BE2DCC403}" name="Sarake6988"/>
    <tableColumn id="6989" xr3:uid="{8C2E8776-8D3E-460E-ABDA-024984D3DDC4}" name="Sarake6989"/>
    <tableColumn id="6990" xr3:uid="{7E31DC4E-D4B2-4BA0-B2AE-ADB5AD0CC470}" name="Sarake6990"/>
    <tableColumn id="6991" xr3:uid="{FF872483-50F7-432E-B077-B9D632A3A920}" name="Sarake6991"/>
    <tableColumn id="6992" xr3:uid="{7B0DD4B6-5F9A-4976-BB24-3972685F08B2}" name="Sarake6992"/>
    <tableColumn id="6993" xr3:uid="{CE8D03E8-F98B-47D8-8FB0-9C743734CD11}" name="Sarake6993"/>
    <tableColumn id="6994" xr3:uid="{F033E004-F721-4009-B399-73EA79AE8DF4}" name="Sarake6994"/>
    <tableColumn id="6995" xr3:uid="{C6E97B2D-630E-49C9-82E6-B7900DBDFBE5}" name="Sarake6995"/>
    <tableColumn id="6996" xr3:uid="{9254CBEB-9543-46A3-B87A-20DBE31964D3}" name="Sarake6996"/>
    <tableColumn id="6997" xr3:uid="{65AB1AD1-A6E7-48C5-8033-DE0899ABBAF2}" name="Sarake6997"/>
    <tableColumn id="6998" xr3:uid="{387B8AA7-F810-47B6-8AAB-44E2E1D0F6E6}" name="Sarake6998"/>
    <tableColumn id="6999" xr3:uid="{50B7B113-737F-4A31-A77B-A6BBC317CCA0}" name="Sarake6999"/>
    <tableColumn id="7000" xr3:uid="{D5955E16-FE08-420F-B1DD-95098C502220}" name="Sarake7000"/>
    <tableColumn id="7001" xr3:uid="{C432EF16-1373-4607-86F8-3E6FAFAF33A1}" name="Sarake7001"/>
    <tableColumn id="7002" xr3:uid="{90CBD307-E24E-41BB-8800-DE76B1FB56B1}" name="Sarake7002"/>
    <tableColumn id="7003" xr3:uid="{69D5EEA1-AB15-4070-B9F7-97FCA9899344}" name="Sarake7003"/>
    <tableColumn id="7004" xr3:uid="{0C6F8600-CFC8-4083-B702-69E5A30CCB67}" name="Sarake7004"/>
    <tableColumn id="7005" xr3:uid="{EBA98D60-6C41-437D-AAEB-6EEC381383BA}" name="Sarake7005"/>
    <tableColumn id="7006" xr3:uid="{24479EA0-58C7-49DC-A787-6FE0BB9C4917}" name="Sarake7006"/>
    <tableColumn id="7007" xr3:uid="{114EB231-D490-4BA5-A6C4-13D5107E0996}" name="Sarake7007"/>
    <tableColumn id="7008" xr3:uid="{A05F0AE4-27BA-4F71-A330-6D185F7FDB82}" name="Sarake7008"/>
    <tableColumn id="7009" xr3:uid="{121CA863-D5FB-49DB-815F-F301339F0B6B}" name="Sarake7009"/>
    <tableColumn id="7010" xr3:uid="{204EFF57-090B-40B6-8518-F3D8A4CCF76D}" name="Sarake7010"/>
    <tableColumn id="7011" xr3:uid="{29F0B7B2-70D5-425C-95F5-AA872B4D8B42}" name="Sarake7011"/>
    <tableColumn id="7012" xr3:uid="{A1A6497E-745D-4274-ABF3-9EBAE30E5109}" name="Sarake7012"/>
    <tableColumn id="7013" xr3:uid="{9F4F9081-E531-4A39-A1C4-29D047C5A854}" name="Sarake7013"/>
    <tableColumn id="7014" xr3:uid="{C50ACB93-209D-4D7E-9235-EE91FD7DD9A1}" name="Sarake7014"/>
    <tableColumn id="7015" xr3:uid="{12884E9D-AF4C-45A4-8DBA-27F83E80D61B}" name="Sarake7015"/>
    <tableColumn id="7016" xr3:uid="{076D7A37-4C3E-49C0-8E02-83BF8B0FBC9F}" name="Sarake7016"/>
    <tableColumn id="7017" xr3:uid="{50B0B008-713E-4D6E-BA46-1EB89D8D64D4}" name="Sarake7017"/>
    <tableColumn id="7018" xr3:uid="{D7B4BFA7-2C4A-4B71-9117-3F8631017266}" name="Sarake7018"/>
    <tableColumn id="7019" xr3:uid="{950B2669-3BB4-4D31-8C16-CE82B096F580}" name="Sarake7019"/>
    <tableColumn id="7020" xr3:uid="{F6EFAC1C-8ABC-4CF3-BDD7-2C33D9F49A38}" name="Sarake7020"/>
    <tableColumn id="7021" xr3:uid="{9456BA4E-7439-43CD-89CA-F19E5B5F750F}" name="Sarake7021"/>
    <tableColumn id="7022" xr3:uid="{B2C081F9-2535-4A0E-A9BD-8DB0D01ABAF6}" name="Sarake7022"/>
    <tableColumn id="7023" xr3:uid="{861F59DC-F6EB-43E1-A85A-D72CBF34899B}" name="Sarake7023"/>
    <tableColumn id="7024" xr3:uid="{83D21E66-6C1C-48DE-B807-0E7ED6415995}" name="Sarake7024"/>
    <tableColumn id="7025" xr3:uid="{34421BF2-4CC9-42F8-82F9-7D3903B48B1E}" name="Sarake7025"/>
    <tableColumn id="7026" xr3:uid="{D7AD1287-ABC4-4B40-9DE0-B972D672E5DF}" name="Sarake7026"/>
    <tableColumn id="7027" xr3:uid="{EF15CFCA-FFC5-4AF4-9BAC-14A4EC84FB2C}" name="Sarake7027"/>
    <tableColumn id="7028" xr3:uid="{A78ABC7A-C51F-43B8-BF67-2419E6AF2FDE}" name="Sarake7028"/>
    <tableColumn id="7029" xr3:uid="{7E7E0A26-2746-4AE9-B9B5-C983D0AD76AD}" name="Sarake7029"/>
    <tableColumn id="7030" xr3:uid="{A92998FC-2827-491A-85BF-33F7FEF52704}" name="Sarake7030"/>
    <tableColumn id="7031" xr3:uid="{0D15C076-25BA-49E7-85F3-E9EC0E56916C}" name="Sarake7031"/>
    <tableColumn id="7032" xr3:uid="{B21ED7CA-B61D-43E6-BA04-C66AD99E5E1A}" name="Sarake7032"/>
    <tableColumn id="7033" xr3:uid="{E22C4C34-B954-4E27-8CA3-1200E9C18764}" name="Sarake7033"/>
    <tableColumn id="7034" xr3:uid="{D026B864-10DB-440B-9987-539784FBB98C}" name="Sarake7034"/>
    <tableColumn id="7035" xr3:uid="{18B3BE4A-ECE0-4395-BFA8-F08CC3AB2C4A}" name="Sarake7035"/>
    <tableColumn id="7036" xr3:uid="{ED9E3DD8-37C2-42FD-9AFB-4ABF7C09E313}" name="Sarake7036"/>
    <tableColumn id="7037" xr3:uid="{354782EA-CBAB-409E-8FEA-8AD4A3EA0EDA}" name="Sarake7037"/>
    <tableColumn id="7038" xr3:uid="{CCEFBFB2-2D46-4BC8-A8F0-D6B0CD1F28D7}" name="Sarake7038"/>
    <tableColumn id="7039" xr3:uid="{91F854E4-4EBE-4F50-883B-F1254C3D13E6}" name="Sarake7039"/>
    <tableColumn id="7040" xr3:uid="{7EFCCCAC-2108-446C-A8FD-FCC7A99C13DB}" name="Sarake7040"/>
    <tableColumn id="7041" xr3:uid="{17B012F6-E4DE-4891-A008-BC14700E9C1E}" name="Sarake7041"/>
    <tableColumn id="7042" xr3:uid="{D82AC0C0-0E9F-4002-BA4E-5CED0ED06FFA}" name="Sarake7042"/>
    <tableColumn id="7043" xr3:uid="{B899EDE6-C2C4-4DC9-9AB7-39A4E90BC393}" name="Sarake7043"/>
    <tableColumn id="7044" xr3:uid="{C5A70CC1-7FBC-47EF-84F1-9293C57B1737}" name="Sarake7044"/>
    <tableColumn id="7045" xr3:uid="{C273CAD9-A94D-4095-9906-D51403B309A8}" name="Sarake7045"/>
    <tableColumn id="7046" xr3:uid="{FF22079A-4C0B-4976-983D-77E4331FC86A}" name="Sarake7046"/>
    <tableColumn id="7047" xr3:uid="{1A84C087-0F8E-4AB1-A472-092FD499CAB5}" name="Sarake7047"/>
    <tableColumn id="7048" xr3:uid="{52BC8FD7-C854-4EFF-AE4A-0DEF083082A9}" name="Sarake7048"/>
    <tableColumn id="7049" xr3:uid="{1937AD7C-7342-44AC-B860-FA7301CA0FED}" name="Sarake7049"/>
    <tableColumn id="7050" xr3:uid="{3ACF30FA-34FE-4D7E-90CD-94A3481CC691}" name="Sarake7050"/>
    <tableColumn id="7051" xr3:uid="{C1996DE9-62AF-456A-9053-4728D524F7A3}" name="Sarake7051"/>
    <tableColumn id="7052" xr3:uid="{05333664-8437-4430-AA11-78AC5EFDA499}" name="Sarake7052"/>
    <tableColumn id="7053" xr3:uid="{BB7ABD78-0D43-4E80-B318-27736CFC2A0B}" name="Sarake7053"/>
    <tableColumn id="7054" xr3:uid="{30080040-A4CD-4BE5-A009-642C3B035E55}" name="Sarake7054"/>
    <tableColumn id="7055" xr3:uid="{0186D178-C058-4590-8B16-F1D5D0130289}" name="Sarake7055"/>
    <tableColumn id="7056" xr3:uid="{D06C603F-2C96-41C5-88E2-0FD402C1B129}" name="Sarake7056"/>
    <tableColumn id="7057" xr3:uid="{49BB479E-8DA4-4882-9212-74C28D037D2F}" name="Sarake7057"/>
    <tableColumn id="7058" xr3:uid="{E17F254A-ABAD-4D98-9A3D-CECC7EA417A8}" name="Sarake7058"/>
    <tableColumn id="7059" xr3:uid="{998488EE-7879-4748-86FC-E8190C2C653F}" name="Sarake7059"/>
    <tableColumn id="7060" xr3:uid="{0111D042-03C7-434A-8723-2D9AFA182216}" name="Sarake7060"/>
    <tableColumn id="7061" xr3:uid="{BBC0CC29-732F-4B6A-AB5D-B04043910973}" name="Sarake7061"/>
    <tableColumn id="7062" xr3:uid="{2064A5F9-1D9A-469B-AFDE-9AA298FC770E}" name="Sarake7062"/>
    <tableColumn id="7063" xr3:uid="{FC4F358F-69A9-42A1-A838-72BFD502B5A2}" name="Sarake7063"/>
    <tableColumn id="7064" xr3:uid="{3C283C24-29FA-4222-9D80-96CD93F688CE}" name="Sarake7064"/>
    <tableColumn id="7065" xr3:uid="{77C4FAD6-B4BD-4127-A93C-20F7D73E04EF}" name="Sarake7065"/>
    <tableColumn id="7066" xr3:uid="{AF76BDBA-2384-47F5-911E-FFD1C0B9C60A}" name="Sarake7066"/>
    <tableColumn id="7067" xr3:uid="{524179A9-7EE4-4815-BC72-1AE5D3DE3FD5}" name="Sarake7067"/>
    <tableColumn id="7068" xr3:uid="{4C6929C9-1F53-4216-A936-96B20972EA3A}" name="Sarake7068"/>
    <tableColumn id="7069" xr3:uid="{3D66BFF5-CF93-40B4-A0D1-5C81B7A0EA60}" name="Sarake7069"/>
    <tableColumn id="7070" xr3:uid="{ADB266F5-0AE1-4388-905F-91990C0DF2E2}" name="Sarake7070"/>
    <tableColumn id="7071" xr3:uid="{97C50E54-E4A0-446F-9DDE-242E57B5CF08}" name="Sarake7071"/>
    <tableColumn id="7072" xr3:uid="{E7BE0680-6325-4508-82E4-3003A269F9C0}" name="Sarake7072"/>
    <tableColumn id="7073" xr3:uid="{8919D81F-C97B-467A-B6CB-4710C9434C2D}" name="Sarake7073"/>
    <tableColumn id="7074" xr3:uid="{89127A3D-D232-4256-8C2B-94E5346ADACF}" name="Sarake7074"/>
    <tableColumn id="7075" xr3:uid="{ED627F53-1B29-42F4-8930-4D6CE7B6681C}" name="Sarake7075"/>
    <tableColumn id="7076" xr3:uid="{1D963C64-F24E-436C-AC96-01EB38906931}" name="Sarake7076"/>
    <tableColumn id="7077" xr3:uid="{4B2B5DCF-7710-4AA2-99F2-87EA57740D8A}" name="Sarake7077"/>
    <tableColumn id="7078" xr3:uid="{FDBCA1D8-113C-412A-908D-D083C30B2030}" name="Sarake7078"/>
    <tableColumn id="7079" xr3:uid="{9FFA862D-9C4F-4A32-8DED-53669FE159AD}" name="Sarake7079"/>
    <tableColumn id="7080" xr3:uid="{FE1BEF0E-DD72-4A5A-8FE0-9665EA3EDDEB}" name="Sarake7080"/>
    <tableColumn id="7081" xr3:uid="{5F2D3D3E-5CA5-40CF-94CD-6D22C01BA614}" name="Sarake7081"/>
    <tableColumn id="7082" xr3:uid="{E9C3D5B0-8E34-4795-84DC-3E7B02328B65}" name="Sarake7082"/>
    <tableColumn id="7083" xr3:uid="{46D35D86-1830-4BA9-AD15-CC1ECDB44C21}" name="Sarake7083"/>
    <tableColumn id="7084" xr3:uid="{DD3799C6-854B-4AEC-80D9-F205DE19AF81}" name="Sarake7084"/>
    <tableColumn id="7085" xr3:uid="{387EC664-E73E-4DCE-A893-5C112032DB37}" name="Sarake7085"/>
    <tableColumn id="7086" xr3:uid="{5D0488F3-0739-4FE5-A80A-B9C0CFAE970C}" name="Sarake7086"/>
    <tableColumn id="7087" xr3:uid="{79B69969-3D08-49FB-BE2A-195B61581CD2}" name="Sarake7087"/>
    <tableColumn id="7088" xr3:uid="{58F6C995-2E98-42EA-A78F-F7260F683B98}" name="Sarake7088"/>
    <tableColumn id="7089" xr3:uid="{B494E7CE-AC4B-49F4-BB03-DB853460B5B4}" name="Sarake7089"/>
    <tableColumn id="7090" xr3:uid="{5B0013C7-FD5A-40A3-A066-7AC764F3FD8E}" name="Sarake7090"/>
    <tableColumn id="7091" xr3:uid="{397A83A6-9FC3-41EF-9891-AA0A3E178026}" name="Sarake7091"/>
    <tableColumn id="7092" xr3:uid="{DD4171C9-CD1A-47D4-811A-5163DE06581B}" name="Sarake7092"/>
    <tableColumn id="7093" xr3:uid="{A56FE9E7-5528-43FA-A749-013CD64B6E44}" name="Sarake7093"/>
    <tableColumn id="7094" xr3:uid="{3AAB829B-ADEC-4F04-9B2F-0ECD1740E345}" name="Sarake7094"/>
    <tableColumn id="7095" xr3:uid="{1F301DCC-2902-4595-9EE3-C600103D90A9}" name="Sarake7095"/>
    <tableColumn id="7096" xr3:uid="{62255168-13DE-4DCC-9BEB-AC654CF6BF27}" name="Sarake7096"/>
    <tableColumn id="7097" xr3:uid="{157EBAB6-A76E-4087-9425-624C25BAEFE9}" name="Sarake7097"/>
    <tableColumn id="7098" xr3:uid="{670B47CB-8770-4D84-9D56-E01CA76A7D3F}" name="Sarake7098"/>
    <tableColumn id="7099" xr3:uid="{E69ED8E2-4C6E-4E1F-AA77-E4B6DE131C34}" name="Sarake7099"/>
    <tableColumn id="7100" xr3:uid="{590E700C-7815-4220-BF79-4E085520A323}" name="Sarake7100"/>
    <tableColumn id="7101" xr3:uid="{F1C5245B-7036-4226-BC83-CFA3DA0B1F55}" name="Sarake7101"/>
    <tableColumn id="7102" xr3:uid="{7121D763-0E42-484C-943F-2AA65323C744}" name="Sarake7102"/>
    <tableColumn id="7103" xr3:uid="{E646A01D-E959-46BF-B90D-4A123814C310}" name="Sarake7103"/>
    <tableColumn id="7104" xr3:uid="{1CD3F9F5-8810-48B1-AC37-7A41446C6091}" name="Sarake7104"/>
    <tableColumn id="7105" xr3:uid="{69698113-1EF0-4476-8BDD-16548F72A879}" name="Sarake7105"/>
    <tableColumn id="7106" xr3:uid="{5603B5A5-61CE-4C1E-B2AA-36F9F110AFDA}" name="Sarake7106"/>
    <tableColumn id="7107" xr3:uid="{384AB79A-7544-41F3-9C57-809A83E24CD6}" name="Sarake7107"/>
    <tableColumn id="7108" xr3:uid="{A68CA961-BCC8-4345-A74E-592A76ABEA50}" name="Sarake7108"/>
    <tableColumn id="7109" xr3:uid="{9F44B7CC-A0ED-408F-B311-3CE47D5EEC2A}" name="Sarake7109"/>
    <tableColumn id="7110" xr3:uid="{11479702-4165-4337-B056-1899F18D18A2}" name="Sarake7110"/>
    <tableColumn id="7111" xr3:uid="{10B36B4D-D3E5-4279-B9F4-241E8FF3B8AB}" name="Sarake7111"/>
    <tableColumn id="7112" xr3:uid="{FE3B6F77-CE16-4362-9DB2-58509BA1F33D}" name="Sarake7112"/>
    <tableColumn id="7113" xr3:uid="{69E4E696-B2FD-48C2-9FFD-4334B7CDDF10}" name="Sarake7113"/>
    <tableColumn id="7114" xr3:uid="{307171AC-681A-4E4A-84D1-2C48F0E93AAE}" name="Sarake7114"/>
    <tableColumn id="7115" xr3:uid="{69E3D159-46D0-493A-9764-D7A2CF950972}" name="Sarake7115"/>
    <tableColumn id="7116" xr3:uid="{D9F04F70-E786-4B8B-B437-686E82C53CA2}" name="Sarake7116"/>
    <tableColumn id="7117" xr3:uid="{8E715F6D-7AAD-44B2-BB11-B617BA6FFBCD}" name="Sarake7117"/>
    <tableColumn id="7118" xr3:uid="{81816DCD-B9A1-4B80-85F3-36030483D4FD}" name="Sarake7118"/>
    <tableColumn id="7119" xr3:uid="{4EABC918-8516-4046-B3A7-01F0BA6CF76D}" name="Sarake7119"/>
    <tableColumn id="7120" xr3:uid="{685C3B0C-1BB9-454C-973E-9D1BE3E2E09A}" name="Sarake7120"/>
    <tableColumn id="7121" xr3:uid="{2B5D2A71-CD65-48FC-8D11-C3F1413F2042}" name="Sarake7121"/>
    <tableColumn id="7122" xr3:uid="{E9CF0FF3-A19B-48AA-A3BB-3760B1688224}" name="Sarake7122"/>
    <tableColumn id="7123" xr3:uid="{BD57E9A6-92E9-4824-B184-5B11B45ACBD1}" name="Sarake7123"/>
    <tableColumn id="7124" xr3:uid="{74D3CFBD-79FF-454A-963C-56AFCD13B07B}" name="Sarake7124"/>
    <tableColumn id="7125" xr3:uid="{C0D27D09-B1DF-42E8-A9A2-C5E73E44AD7A}" name="Sarake7125"/>
    <tableColumn id="7126" xr3:uid="{5DE8A798-F6B8-4349-8311-F3569510FE13}" name="Sarake7126"/>
    <tableColumn id="7127" xr3:uid="{04E22EEC-AF10-4ED0-803C-38B0D484B42A}" name="Sarake7127"/>
    <tableColumn id="7128" xr3:uid="{7FEFFBDB-509F-4D0E-8277-1FCEDF4263D8}" name="Sarake7128"/>
    <tableColumn id="7129" xr3:uid="{B93361FD-7AA5-4B1E-B462-2E42E5AC7371}" name="Sarake7129"/>
    <tableColumn id="7130" xr3:uid="{F19F8E81-69DD-4EC1-AF23-D3C03C3783E0}" name="Sarake7130"/>
    <tableColumn id="7131" xr3:uid="{6EEB1737-1BDF-4137-A2CC-D38D312AAC91}" name="Sarake7131"/>
    <tableColumn id="7132" xr3:uid="{0DFC81AC-B5B4-4F9B-9DD9-0C01ACBF7AAE}" name="Sarake7132"/>
    <tableColumn id="7133" xr3:uid="{B0A974DB-4831-4696-A07F-1695CA0C70C6}" name="Sarake7133"/>
    <tableColumn id="7134" xr3:uid="{25C58AE7-ED9C-4BDD-AE78-99AF26A2C21D}" name="Sarake7134"/>
    <tableColumn id="7135" xr3:uid="{EE928736-C994-40A0-B81C-883BD2B9733A}" name="Sarake7135"/>
    <tableColumn id="7136" xr3:uid="{A46CC497-4B11-4596-9DF9-D29844E7E6F0}" name="Sarake7136"/>
    <tableColumn id="7137" xr3:uid="{D8053539-B656-48B5-A58B-7526E567627D}" name="Sarake7137"/>
    <tableColumn id="7138" xr3:uid="{7EB43D8B-F359-4324-9250-2B412A0668A7}" name="Sarake7138"/>
    <tableColumn id="7139" xr3:uid="{8351D4DC-0AC7-492F-B810-C5F38A4817C0}" name="Sarake7139"/>
    <tableColumn id="7140" xr3:uid="{BB4ADA0B-1977-48CF-84D0-9C9311514EDD}" name="Sarake7140"/>
    <tableColumn id="7141" xr3:uid="{EEE9ED46-E66F-42F4-8343-4303158576DB}" name="Sarake7141"/>
    <tableColumn id="7142" xr3:uid="{0956A910-E9BC-4935-901F-73FFAA6543B4}" name="Sarake7142"/>
    <tableColumn id="7143" xr3:uid="{9DA66A47-B83E-4E96-BD77-4FD21CE19CCB}" name="Sarake7143"/>
    <tableColumn id="7144" xr3:uid="{E16662EE-AEB0-44C5-9B0F-3E0B8284F8C3}" name="Sarake7144"/>
    <tableColumn id="7145" xr3:uid="{028CA71F-F352-4CF4-BC52-84CCCF94708D}" name="Sarake7145"/>
    <tableColumn id="7146" xr3:uid="{CEEE8795-E562-47A7-BACF-2BB0AB5B858E}" name="Sarake7146"/>
    <tableColumn id="7147" xr3:uid="{C371A32E-AF19-4ACA-A5F9-421B21303E52}" name="Sarake7147"/>
    <tableColumn id="7148" xr3:uid="{72B874B2-61DC-4291-8394-0D9D49E0EF6E}" name="Sarake7148"/>
    <tableColumn id="7149" xr3:uid="{37616F04-00F5-4194-B64B-01FC4E053F1D}" name="Sarake7149"/>
    <tableColumn id="7150" xr3:uid="{E271C1BC-0C2B-4817-9B4D-420BE4AA50B7}" name="Sarake7150"/>
    <tableColumn id="7151" xr3:uid="{92C768A6-B12F-4A98-9E89-D25A86349C0F}" name="Sarake7151"/>
    <tableColumn id="7152" xr3:uid="{3ABD9AB5-5A07-4E50-8402-527161A05846}" name="Sarake7152"/>
    <tableColumn id="7153" xr3:uid="{8BCCB9A6-8F58-46A6-9C78-49BFEC1923BA}" name="Sarake7153"/>
    <tableColumn id="7154" xr3:uid="{9354F7CE-DDCF-4F85-A3DD-2FDAB43BA111}" name="Sarake7154"/>
    <tableColumn id="7155" xr3:uid="{51C9B557-5BD6-4E70-B702-08589FC90043}" name="Sarake7155"/>
    <tableColumn id="7156" xr3:uid="{8C86DEBB-689B-4C6F-B781-56D898A3D304}" name="Sarake7156"/>
    <tableColumn id="7157" xr3:uid="{C97C35F4-9F91-469C-8986-C9303379CBFA}" name="Sarake7157"/>
    <tableColumn id="7158" xr3:uid="{85AB7162-D9F5-4DC0-9629-A4BBAA0370E7}" name="Sarake7158"/>
    <tableColumn id="7159" xr3:uid="{2CEAE97A-E0DB-4065-9575-78B628D3CA1C}" name="Sarake7159"/>
    <tableColumn id="7160" xr3:uid="{7C230589-BEA4-418B-AA87-7328023E62F5}" name="Sarake7160"/>
    <tableColumn id="7161" xr3:uid="{0651B406-1290-4D9C-BA35-888021EAC7E5}" name="Sarake7161"/>
    <tableColumn id="7162" xr3:uid="{C8FF9416-55F0-4657-AF81-7DFE4D661EEB}" name="Sarake7162"/>
    <tableColumn id="7163" xr3:uid="{16F38AF1-D7E0-4900-9993-23131495354D}" name="Sarake7163"/>
    <tableColumn id="7164" xr3:uid="{773E4962-B2B9-4B29-AC72-A846B7A8D9DE}" name="Sarake7164"/>
    <tableColumn id="7165" xr3:uid="{DD56E520-CD18-47E8-86D8-7D2296B54660}" name="Sarake7165"/>
    <tableColumn id="7166" xr3:uid="{24E719B4-269C-453E-9F0C-5D3AC8E6FF17}" name="Sarake7166"/>
    <tableColumn id="7167" xr3:uid="{7429A2D7-F7A3-46EA-B02D-9A72AA6650E3}" name="Sarake7167"/>
    <tableColumn id="7168" xr3:uid="{E2E61D31-F83D-4B07-AA40-70F5218ECB6F}" name="Sarake7168"/>
    <tableColumn id="7169" xr3:uid="{B68EE664-B2C8-4311-9936-6F5C1B226860}" name="Sarake7169"/>
    <tableColumn id="7170" xr3:uid="{95C1CF46-F93B-4AF5-946C-3F804B0F9FD8}" name="Sarake7170"/>
    <tableColumn id="7171" xr3:uid="{D97F3A78-0D13-45B3-AC70-B6125724112C}" name="Sarake7171"/>
    <tableColumn id="7172" xr3:uid="{B2FB13C6-10DF-4996-AE1B-CC73A02876E4}" name="Sarake7172"/>
    <tableColumn id="7173" xr3:uid="{B16BE305-FF5A-484B-8799-3FE4D25C909E}" name="Sarake7173"/>
    <tableColumn id="7174" xr3:uid="{7A8BE7F5-149B-4DAC-A86A-78549ADD688D}" name="Sarake7174"/>
    <tableColumn id="7175" xr3:uid="{8CD540A5-8750-4A3A-90A8-C6743199ABBE}" name="Sarake7175"/>
    <tableColumn id="7176" xr3:uid="{F9C2A49E-1417-4748-BE90-7A58CC3C8B25}" name="Sarake7176"/>
    <tableColumn id="7177" xr3:uid="{7FCE6134-659A-4759-8F99-B8CE1F8C6F41}" name="Sarake7177"/>
    <tableColumn id="7178" xr3:uid="{86B9D3C0-9D6B-4312-BED9-DE84575DBDC0}" name="Sarake7178"/>
    <tableColumn id="7179" xr3:uid="{61B4E28C-3200-4898-A0C4-CAB3E34404DB}" name="Sarake7179"/>
    <tableColumn id="7180" xr3:uid="{8CE6AE4E-4AC0-43E8-88B9-AF1CFCD3DD24}" name="Sarake7180"/>
    <tableColumn id="7181" xr3:uid="{E9163049-FB62-4989-B194-DECC2D57F36E}" name="Sarake7181"/>
    <tableColumn id="7182" xr3:uid="{1A85C219-B130-4CF8-A3AE-B367F4C1DCA0}" name="Sarake7182"/>
    <tableColumn id="7183" xr3:uid="{78BC4049-5783-4F71-AD0F-859695A43B44}" name="Sarake7183"/>
    <tableColumn id="7184" xr3:uid="{4AD63EE1-7D20-4AEE-A2E0-62B711CFADB3}" name="Sarake7184"/>
    <tableColumn id="7185" xr3:uid="{85DA4CCF-FE2C-4804-91DA-CDB89E011D51}" name="Sarake7185"/>
    <tableColumn id="7186" xr3:uid="{D163255A-EE6C-4239-86AB-75E6C8B7B46E}" name="Sarake7186"/>
    <tableColumn id="7187" xr3:uid="{2637D8B9-224C-44EE-A655-F6BD854DE5AB}" name="Sarake7187"/>
    <tableColumn id="7188" xr3:uid="{472FEFD8-2815-45B8-8057-4D4A262E03B4}" name="Sarake7188"/>
    <tableColumn id="7189" xr3:uid="{03E58E42-A1A1-4645-8964-5EAB45840E44}" name="Sarake7189"/>
    <tableColumn id="7190" xr3:uid="{402B9BD8-5C7A-47BE-BA53-23CC2E7CE0F3}" name="Sarake7190"/>
    <tableColumn id="7191" xr3:uid="{2E32F47C-A209-42D7-A8FC-3CD7164E911B}" name="Sarake7191"/>
    <tableColumn id="7192" xr3:uid="{FA777253-ECA0-4A56-B9B6-DAA4AB078BA2}" name="Sarake7192"/>
    <tableColumn id="7193" xr3:uid="{469499D2-EB24-44BE-927B-DB383B67F2F2}" name="Sarake7193"/>
    <tableColumn id="7194" xr3:uid="{F8A39748-8634-4421-B25B-546A230130F7}" name="Sarake7194"/>
    <tableColumn id="7195" xr3:uid="{E41BA6F0-A37E-4794-9D55-8AF47120582C}" name="Sarake7195"/>
    <tableColumn id="7196" xr3:uid="{AFA6FC1D-1D79-4D3F-BB1F-58BE0C8EF34D}" name="Sarake7196"/>
    <tableColumn id="7197" xr3:uid="{55DC91A5-DCEC-40CE-BDB1-57D012BEB377}" name="Sarake7197"/>
    <tableColumn id="7198" xr3:uid="{5060D7CB-022C-4CE2-9D4A-F6BB2605EBA1}" name="Sarake7198"/>
    <tableColumn id="7199" xr3:uid="{A0E8A8F6-D9AC-46EF-AA3F-56A1917B2E36}" name="Sarake7199"/>
    <tableColumn id="7200" xr3:uid="{E85626FD-583E-4DAE-8003-EBA86E9B0305}" name="Sarake7200"/>
    <tableColumn id="7201" xr3:uid="{54E3EB83-89F5-406B-9361-184FAFE237DE}" name="Sarake7201"/>
    <tableColumn id="7202" xr3:uid="{59FC1361-014D-4057-8174-79AE9A54B792}" name="Sarake7202"/>
    <tableColumn id="7203" xr3:uid="{B9FB061A-819F-473D-B47E-7E61E824FF54}" name="Sarake7203"/>
    <tableColumn id="7204" xr3:uid="{28104C12-DED3-4067-A144-706F2C5768DD}" name="Sarake7204"/>
    <tableColumn id="7205" xr3:uid="{DCB51C16-AA90-4069-AF17-97337E12A7CA}" name="Sarake7205"/>
    <tableColumn id="7206" xr3:uid="{D475DBAD-4168-459F-BA14-678F08064CFD}" name="Sarake7206"/>
    <tableColumn id="7207" xr3:uid="{BDB091F5-DB29-4993-829A-3EE5EFC05A6B}" name="Sarake7207"/>
    <tableColumn id="7208" xr3:uid="{63C24BDF-FFDF-4325-A0AC-7A981CE3F10C}" name="Sarake7208"/>
    <tableColumn id="7209" xr3:uid="{4BEAA477-F467-4959-B11A-64F745348F72}" name="Sarake7209"/>
    <tableColumn id="7210" xr3:uid="{89954D75-E11C-484B-BDC7-3CA0E5175643}" name="Sarake7210"/>
    <tableColumn id="7211" xr3:uid="{5BA6AC68-127D-4B8A-AE7B-E39734B32F8C}" name="Sarake7211"/>
    <tableColumn id="7212" xr3:uid="{9122F195-832B-4C5B-B59A-00459B9ED1C6}" name="Sarake7212"/>
    <tableColumn id="7213" xr3:uid="{AC306115-BA98-404C-9793-B58B2A96819A}" name="Sarake7213"/>
    <tableColumn id="7214" xr3:uid="{ED6C4028-9353-4CB2-8484-B4CFBF68B35F}" name="Sarake7214"/>
    <tableColumn id="7215" xr3:uid="{ADD9E257-D025-4232-80D2-DB1EEF7CD4A5}" name="Sarake7215"/>
    <tableColumn id="7216" xr3:uid="{C2C619FE-2054-412B-8A00-5A156192FCF1}" name="Sarake7216"/>
    <tableColumn id="7217" xr3:uid="{A19EAF19-6E4D-44BE-9231-1C914D2458B8}" name="Sarake7217"/>
    <tableColumn id="7218" xr3:uid="{D5F4CDBE-DF6C-4165-992F-BBB0E5E128A3}" name="Sarake7218"/>
    <tableColumn id="7219" xr3:uid="{20415BE7-AEBD-40B7-B0A3-0489CE248566}" name="Sarake7219"/>
    <tableColumn id="7220" xr3:uid="{DF482516-2430-48C3-9956-95E7C0ADA519}" name="Sarake7220"/>
    <tableColumn id="7221" xr3:uid="{4749ACA2-D1FE-4B5C-A6A7-5693DC6D6204}" name="Sarake7221"/>
    <tableColumn id="7222" xr3:uid="{60E3DD3F-D5C3-4533-83AC-18446A1B7FDC}" name="Sarake7222"/>
    <tableColumn id="7223" xr3:uid="{392BDA37-0AF9-4D14-B0D3-8013892077DD}" name="Sarake7223"/>
    <tableColumn id="7224" xr3:uid="{7C2ACF13-3D03-464F-9CC6-BB715391F182}" name="Sarake7224"/>
    <tableColumn id="7225" xr3:uid="{A93A48A3-5D03-4E23-BFE4-EB182CABC88D}" name="Sarake7225"/>
    <tableColumn id="7226" xr3:uid="{EA53698B-10FB-47AF-846F-228521BDBF2B}" name="Sarake7226"/>
    <tableColumn id="7227" xr3:uid="{79AFD729-6959-4E5C-BBAE-2ECC872AD986}" name="Sarake7227"/>
    <tableColumn id="7228" xr3:uid="{98342DF2-9A93-42B6-818C-57625E0FDED1}" name="Sarake7228"/>
    <tableColumn id="7229" xr3:uid="{6C110CDB-8B4B-4D2A-BA34-FDA449953220}" name="Sarake7229"/>
    <tableColumn id="7230" xr3:uid="{10B8AE1C-D615-43B8-B95C-DF7F579303A8}" name="Sarake7230"/>
    <tableColumn id="7231" xr3:uid="{6AD43CFF-EC24-415E-98C4-02E513AFD328}" name="Sarake7231"/>
    <tableColumn id="7232" xr3:uid="{C37BABAB-3DA7-46A2-A6BD-316C0391B679}" name="Sarake7232"/>
    <tableColumn id="7233" xr3:uid="{831BE763-2DC9-4338-97D0-ADF831567060}" name="Sarake7233"/>
    <tableColumn id="7234" xr3:uid="{2CB6A009-86B0-4123-B01F-87FA9AF6B08B}" name="Sarake7234"/>
    <tableColumn id="7235" xr3:uid="{FCBDCF72-F29E-4E30-94EF-B815B0F4DD8E}" name="Sarake7235"/>
    <tableColumn id="7236" xr3:uid="{48B68935-6F87-40F4-9223-9D782862B32B}" name="Sarake7236"/>
    <tableColumn id="7237" xr3:uid="{489272C0-58F7-479D-B638-A6154C1F48DF}" name="Sarake7237"/>
    <tableColumn id="7238" xr3:uid="{18C8231E-9425-4365-92D6-700EC4635D27}" name="Sarake7238"/>
    <tableColumn id="7239" xr3:uid="{D23203AA-4343-4C7B-AF0D-4D45C02A3159}" name="Sarake7239"/>
    <tableColumn id="7240" xr3:uid="{6A10E2F1-E08B-4971-A589-4E7C95A139E3}" name="Sarake7240"/>
    <tableColumn id="7241" xr3:uid="{7EA9CE7C-94BB-4C60-B5B1-13D2D15D4B40}" name="Sarake7241"/>
    <tableColumn id="7242" xr3:uid="{4EF81A64-5B6C-43DB-BBCF-D67E5C562E3A}" name="Sarake7242"/>
    <tableColumn id="7243" xr3:uid="{18E891FB-95D7-47E4-84F8-A8465219C29C}" name="Sarake7243"/>
    <tableColumn id="7244" xr3:uid="{BF9742E9-8FB6-43EE-B10C-09C5FA2E1318}" name="Sarake7244"/>
    <tableColumn id="7245" xr3:uid="{C798C470-939A-4D8C-BED4-64F7E304AA63}" name="Sarake7245"/>
    <tableColumn id="7246" xr3:uid="{44625DDF-B432-4345-90C1-28AC4759F59D}" name="Sarake7246"/>
    <tableColumn id="7247" xr3:uid="{65AF9650-D9BD-41BB-B015-4E676CAED131}" name="Sarake7247"/>
    <tableColumn id="7248" xr3:uid="{BC182132-3144-4704-9557-26ED14DF41C3}" name="Sarake7248"/>
    <tableColumn id="7249" xr3:uid="{7EBAFB25-5816-4596-B809-98A24E76175C}" name="Sarake7249"/>
    <tableColumn id="7250" xr3:uid="{5C6CAF4F-0429-4079-B2C1-D7942BE8D21A}" name="Sarake7250"/>
    <tableColumn id="7251" xr3:uid="{61B47E46-99CA-4782-813C-04F98F0BBC89}" name="Sarake7251"/>
    <tableColumn id="7252" xr3:uid="{B849975E-2172-43C6-9C28-3149ECFFA342}" name="Sarake7252"/>
    <tableColumn id="7253" xr3:uid="{9B1D10F2-B316-4880-BC40-9954C86D9110}" name="Sarake7253"/>
    <tableColumn id="7254" xr3:uid="{093D7E22-F1F9-47EA-90DA-36CDCAE7813F}" name="Sarake7254"/>
    <tableColumn id="7255" xr3:uid="{E010AA72-02F0-4A85-9D3D-AB0C3083141E}" name="Sarake7255"/>
    <tableColumn id="7256" xr3:uid="{92420ADB-BEA3-49DD-9BB7-6189C7A8EEBE}" name="Sarake7256"/>
    <tableColumn id="7257" xr3:uid="{63C490D6-DA84-476D-A3D5-01A790707107}" name="Sarake7257"/>
    <tableColumn id="7258" xr3:uid="{53E316D5-9422-4D01-9CC2-5E93D259A903}" name="Sarake7258"/>
    <tableColumn id="7259" xr3:uid="{464EA2C3-7521-43AF-AFE9-26D55E377AE6}" name="Sarake7259"/>
    <tableColumn id="7260" xr3:uid="{650911A7-FAB7-4FA5-9B9C-2467508A125F}" name="Sarake7260"/>
    <tableColumn id="7261" xr3:uid="{3AE69EFF-15DD-4E02-9F1E-5C4161ED4762}" name="Sarake7261"/>
    <tableColumn id="7262" xr3:uid="{500E2C4C-659F-4E30-8061-C9E7C0F6E90B}" name="Sarake7262"/>
    <tableColumn id="7263" xr3:uid="{802A36ED-6C15-463A-9839-585B93EDD910}" name="Sarake7263"/>
    <tableColumn id="7264" xr3:uid="{EF3F94F7-7808-4A82-A041-DAB6406A3FE4}" name="Sarake7264"/>
    <tableColumn id="7265" xr3:uid="{D67CB502-F381-4F19-94DF-1853EFF33D23}" name="Sarake7265"/>
    <tableColumn id="7266" xr3:uid="{1DD33A8E-B149-4689-8D80-AC1DDD2BEAF6}" name="Sarake7266"/>
    <tableColumn id="7267" xr3:uid="{BAB0CBF3-1BA3-47F0-907F-B7F422AF8B10}" name="Sarake7267"/>
    <tableColumn id="7268" xr3:uid="{9F3D86ED-9150-4EEF-AF06-4505BB4D9A78}" name="Sarake7268"/>
    <tableColumn id="7269" xr3:uid="{5C05500F-1D04-42CF-A1FF-9077715B6F65}" name="Sarake7269"/>
    <tableColumn id="7270" xr3:uid="{7B682D34-ACB8-410C-B35B-82F1459E11EC}" name="Sarake7270"/>
    <tableColumn id="7271" xr3:uid="{C1384B5B-0109-4A75-A6D3-293FF09226A6}" name="Sarake7271"/>
    <tableColumn id="7272" xr3:uid="{33FE1019-A44F-4D6D-8FC5-1C6BD8864D9B}" name="Sarake7272"/>
    <tableColumn id="7273" xr3:uid="{54AAA7FF-A8D9-4118-B496-91674C990064}" name="Sarake7273"/>
    <tableColumn id="7274" xr3:uid="{85DD51C7-05A5-4451-86E8-54D20E546B8C}" name="Sarake7274"/>
    <tableColumn id="7275" xr3:uid="{09E4C428-62FB-4420-8C18-09741712CA91}" name="Sarake7275"/>
    <tableColumn id="7276" xr3:uid="{6F5D13D9-A64E-4D1F-B2F5-9747AC4F7DEA}" name="Sarake7276"/>
    <tableColumn id="7277" xr3:uid="{12210214-87EB-4F4C-A8F8-D7B5C085C836}" name="Sarake7277"/>
    <tableColumn id="7278" xr3:uid="{E95515D2-D12C-4026-A443-3C3128B0C3D0}" name="Sarake7278"/>
    <tableColumn id="7279" xr3:uid="{9ABD3A5A-6B0D-4527-8F9F-A5B2C719C854}" name="Sarake7279"/>
    <tableColumn id="7280" xr3:uid="{6B4CBC52-E02B-4CB8-8E04-436800F8A5BC}" name="Sarake7280"/>
    <tableColumn id="7281" xr3:uid="{2BB316EF-AFB2-43BB-89C5-AB2834083B20}" name="Sarake7281"/>
    <tableColumn id="7282" xr3:uid="{D30706C6-BCE7-46E6-AABB-162343F027D6}" name="Sarake7282"/>
    <tableColumn id="7283" xr3:uid="{97F155C5-D07F-4C50-B90A-74795635DC26}" name="Sarake7283"/>
    <tableColumn id="7284" xr3:uid="{02287B23-B866-40CD-8F4F-7E576C013E16}" name="Sarake7284"/>
    <tableColumn id="7285" xr3:uid="{F99B52D5-8BF6-42D3-9C80-11F3E3F370F7}" name="Sarake7285"/>
    <tableColumn id="7286" xr3:uid="{04490D94-DB25-46EE-BADC-0975A567E2D9}" name="Sarake7286"/>
    <tableColumn id="7287" xr3:uid="{92A03BCC-2EB4-4F8C-BC12-ADE07604954C}" name="Sarake7287"/>
    <tableColumn id="7288" xr3:uid="{A36D0765-6E7C-46FD-A48D-37ECF72F6053}" name="Sarake7288"/>
    <tableColumn id="7289" xr3:uid="{59A733CF-BF8B-4528-83C4-58754506A086}" name="Sarake7289"/>
    <tableColumn id="7290" xr3:uid="{4ABBA891-FB93-4ADD-A0F2-7C337B05AF1C}" name="Sarake7290"/>
    <tableColumn id="7291" xr3:uid="{54D50A66-75DE-45CC-B2B7-DCBAA32E908B}" name="Sarake7291"/>
    <tableColumn id="7292" xr3:uid="{082DBE48-60D9-4C13-81FA-CB801B6DF489}" name="Sarake7292"/>
    <tableColumn id="7293" xr3:uid="{3E9DD21E-FF94-4CAD-8B04-8853E69AF390}" name="Sarake7293"/>
    <tableColumn id="7294" xr3:uid="{AB02C236-5796-43F5-B6E3-259C719197D2}" name="Sarake7294"/>
    <tableColumn id="7295" xr3:uid="{DB31A1CA-03E4-4957-B353-33A68D097537}" name="Sarake7295"/>
    <tableColumn id="7296" xr3:uid="{41E93EFD-8357-43CA-9C09-7A8F976B0A13}" name="Sarake7296"/>
    <tableColumn id="7297" xr3:uid="{6A8A6C79-EE51-4A68-927B-ED38D546BBCF}" name="Sarake7297"/>
    <tableColumn id="7298" xr3:uid="{AE0AC52E-890A-4DB5-BEB7-BAAFCC0B699D}" name="Sarake7298"/>
    <tableColumn id="7299" xr3:uid="{CABE6D7D-E883-4ACB-8B12-B03155889DC2}" name="Sarake7299"/>
    <tableColumn id="7300" xr3:uid="{6C3FC85C-2618-467E-8924-72116F1B6338}" name="Sarake7300"/>
    <tableColumn id="7301" xr3:uid="{9136A958-65A2-4F27-8761-F28427F1E7CB}" name="Sarake7301"/>
    <tableColumn id="7302" xr3:uid="{5F950F11-D839-401A-A909-E1721195A7C8}" name="Sarake7302"/>
    <tableColumn id="7303" xr3:uid="{42060992-EBD1-4371-B94C-89747A4AE157}" name="Sarake7303"/>
    <tableColumn id="7304" xr3:uid="{C00FA609-AEDC-4BB7-BA2E-2210933E98FA}" name="Sarake7304"/>
    <tableColumn id="7305" xr3:uid="{6DB1CC56-AB7C-4238-88D9-B35E99B0AE28}" name="Sarake7305"/>
    <tableColumn id="7306" xr3:uid="{F80B5602-78CE-47F2-8D76-5EFDEFC2508D}" name="Sarake7306"/>
    <tableColumn id="7307" xr3:uid="{0D4E9DA3-45CE-4918-9681-9D9F551CB4AB}" name="Sarake7307"/>
    <tableColumn id="7308" xr3:uid="{B6400597-0E4A-4D2D-8877-FD7495256BAB}" name="Sarake7308"/>
    <tableColumn id="7309" xr3:uid="{8CCAC77E-1DC5-4A94-B174-E8EC6BD4CDCC}" name="Sarake7309"/>
    <tableColumn id="7310" xr3:uid="{0796D0BE-918D-4C70-B626-7B18080187C6}" name="Sarake7310"/>
    <tableColumn id="7311" xr3:uid="{363B2F6C-8173-46A0-B2FF-A3F193CBB6B6}" name="Sarake7311"/>
    <tableColumn id="7312" xr3:uid="{AFEC48EF-8707-40B2-A80C-7CA85867B7AE}" name="Sarake7312"/>
    <tableColumn id="7313" xr3:uid="{ABC5974D-847B-4158-8E1E-649162423B77}" name="Sarake7313"/>
    <tableColumn id="7314" xr3:uid="{299969EE-C89D-4F1D-A549-8F71F95EE716}" name="Sarake7314"/>
    <tableColumn id="7315" xr3:uid="{74A2DB95-A8A2-484B-BC45-F68684FCFA6A}" name="Sarake7315"/>
    <tableColumn id="7316" xr3:uid="{450E0F55-8ED6-49CD-AFFD-BBB51734DD0E}" name="Sarake7316"/>
    <tableColumn id="7317" xr3:uid="{D4AC9136-E960-4492-9098-BAF9348A6F87}" name="Sarake7317"/>
    <tableColumn id="7318" xr3:uid="{5C79D8DC-65E5-46F9-A512-54F0DB3F3C14}" name="Sarake7318"/>
    <tableColumn id="7319" xr3:uid="{B7143B06-54FD-4CF7-BDC6-BD07C00DFDB0}" name="Sarake7319"/>
    <tableColumn id="7320" xr3:uid="{1E4A94C7-DF20-4E65-9378-495CA0F9BB97}" name="Sarake7320"/>
    <tableColumn id="7321" xr3:uid="{30AEE7C4-7BD6-4BC3-B89A-1A78F0986CB0}" name="Sarake7321"/>
    <tableColumn id="7322" xr3:uid="{2E671510-5CFA-4579-9A47-33FB2315BFA2}" name="Sarake7322"/>
    <tableColumn id="7323" xr3:uid="{C334C394-E158-4B20-82E4-489E36E04109}" name="Sarake7323"/>
    <tableColumn id="7324" xr3:uid="{08ED1D36-0F5E-4651-82D8-D6CBB5D62DAC}" name="Sarake7324"/>
    <tableColumn id="7325" xr3:uid="{98401A13-0D64-400A-A1FC-CEABF262F14D}" name="Sarake7325"/>
    <tableColumn id="7326" xr3:uid="{80C9587D-6646-4609-8F9F-C20BDC3356CD}" name="Sarake7326"/>
    <tableColumn id="7327" xr3:uid="{F1374C82-FC0C-40C8-B4F0-EF001E372096}" name="Sarake7327"/>
    <tableColumn id="7328" xr3:uid="{1DE76E94-0307-4F15-BA18-87C5F1A1AA02}" name="Sarake7328"/>
    <tableColumn id="7329" xr3:uid="{EEB773FB-6702-4960-8FDC-0CC84F455F68}" name="Sarake7329"/>
    <tableColumn id="7330" xr3:uid="{B09CCA42-8482-4038-A0CE-C3A698DC48F3}" name="Sarake7330"/>
    <tableColumn id="7331" xr3:uid="{D9D07BD8-0FDA-48D7-99CC-55D8BB5A80D9}" name="Sarake7331"/>
    <tableColumn id="7332" xr3:uid="{C9959A6F-2507-4FB7-951D-C0784CB8B6F0}" name="Sarake7332"/>
    <tableColumn id="7333" xr3:uid="{944097B6-2BA5-4872-9DC0-C44FEFE4119D}" name="Sarake7333"/>
    <tableColumn id="7334" xr3:uid="{68043231-6C9A-43BA-8FB6-4760A90457D0}" name="Sarake7334"/>
    <tableColumn id="7335" xr3:uid="{4FCE3BDA-4CB5-46F3-819C-983E9BE4F959}" name="Sarake7335"/>
    <tableColumn id="7336" xr3:uid="{505839EF-55E2-4BF1-8347-EA8324BF2418}" name="Sarake7336"/>
    <tableColumn id="7337" xr3:uid="{0AA87527-09E2-48A6-8022-CB5E37C900B7}" name="Sarake7337"/>
    <tableColumn id="7338" xr3:uid="{106310CA-B149-4D1B-9F92-2E536F1D5743}" name="Sarake7338"/>
    <tableColumn id="7339" xr3:uid="{A38BF8C0-F538-44FB-A628-DCE956F1947F}" name="Sarake7339"/>
    <tableColumn id="7340" xr3:uid="{244F7915-DB0C-4312-8A64-48597AC46310}" name="Sarake7340"/>
    <tableColumn id="7341" xr3:uid="{63C21675-0D72-4FDE-A9F3-766E93EA2A3D}" name="Sarake7341"/>
    <tableColumn id="7342" xr3:uid="{DF7D88C5-64F4-44C4-9656-69C2A345A846}" name="Sarake7342"/>
    <tableColumn id="7343" xr3:uid="{80ED6B5A-CC8C-4AD8-9029-4AAC1AF3056A}" name="Sarake7343"/>
    <tableColumn id="7344" xr3:uid="{A5935466-34A6-4023-B7A2-CDB242C588E1}" name="Sarake7344"/>
    <tableColumn id="7345" xr3:uid="{DCC5351B-57FD-411E-A46A-FDD81A008DA9}" name="Sarake7345"/>
    <tableColumn id="7346" xr3:uid="{E0C187C6-3FDC-4ED9-977D-EE480E151C15}" name="Sarake7346"/>
    <tableColumn id="7347" xr3:uid="{B3E64DF0-F32B-4612-884C-38EDCC1DD836}" name="Sarake7347"/>
    <tableColumn id="7348" xr3:uid="{93732034-A54B-4E56-BF05-E1C253854FFB}" name="Sarake7348"/>
    <tableColumn id="7349" xr3:uid="{87F75467-7256-46D8-8517-47F729AF7DC5}" name="Sarake7349"/>
    <tableColumn id="7350" xr3:uid="{3E7C6F16-8249-4568-A4B6-04CD71FB2138}" name="Sarake7350"/>
    <tableColumn id="7351" xr3:uid="{91F5DA1A-865A-4288-851B-8C4543D98A9E}" name="Sarake7351"/>
    <tableColumn id="7352" xr3:uid="{8DE947C6-236D-4A2C-98CB-C5491B2831E4}" name="Sarake7352"/>
    <tableColumn id="7353" xr3:uid="{32B36E19-47F9-4EA1-A7A6-BDE80A2DD1DE}" name="Sarake7353"/>
    <tableColumn id="7354" xr3:uid="{3DDB288B-E150-438C-BE27-F6DBC4B0C284}" name="Sarake7354"/>
    <tableColumn id="7355" xr3:uid="{BEAECE70-01F7-4763-85B6-F571A22628F6}" name="Sarake7355"/>
    <tableColumn id="7356" xr3:uid="{A0F49DAF-3DE6-4A48-A858-E4DA3048E85C}" name="Sarake7356"/>
    <tableColumn id="7357" xr3:uid="{6F1A5889-2D8B-4EBA-9960-326159FBA9FC}" name="Sarake7357"/>
    <tableColumn id="7358" xr3:uid="{842E35B8-3926-437E-99E5-7A3CED3D2796}" name="Sarake7358"/>
    <tableColumn id="7359" xr3:uid="{F993FBDF-C90F-4E86-96CE-0E4EEA837200}" name="Sarake7359"/>
    <tableColumn id="7360" xr3:uid="{82BDE9E3-C404-4F60-B441-E2DBFB15324E}" name="Sarake7360"/>
    <tableColumn id="7361" xr3:uid="{BAC5578A-0856-464F-8BB0-F87973E364C9}" name="Sarake7361"/>
    <tableColumn id="7362" xr3:uid="{253352FA-09F7-4F47-92D6-D4ED0E017AD2}" name="Sarake7362"/>
    <tableColumn id="7363" xr3:uid="{4E9B9D8E-3E4E-4398-A331-D14213A9A8AE}" name="Sarake7363"/>
    <tableColumn id="7364" xr3:uid="{CFD7B1F4-B800-44B3-A9F4-1A83761A2B26}" name="Sarake7364"/>
    <tableColumn id="7365" xr3:uid="{A2E7CBA2-7294-43D3-A28D-24E8EC1D6FE4}" name="Sarake7365"/>
    <tableColumn id="7366" xr3:uid="{128C3B53-1010-4204-AA58-0B8B70B2602E}" name="Sarake7366"/>
    <tableColumn id="7367" xr3:uid="{A64DAF68-96F8-41F2-AD2C-38FEB341D3EB}" name="Sarake7367"/>
    <tableColumn id="7368" xr3:uid="{5ECF5063-2B9C-4E45-B9FF-14B02C66BC93}" name="Sarake7368"/>
    <tableColumn id="7369" xr3:uid="{6D4F0421-C7C2-44BC-A100-EC33576328D6}" name="Sarake7369"/>
    <tableColumn id="7370" xr3:uid="{BF692786-81FD-46CA-B9DE-DE6A3C9184BA}" name="Sarake7370"/>
    <tableColumn id="7371" xr3:uid="{512F5239-6812-48A3-83C8-9C68C86A66A2}" name="Sarake7371"/>
    <tableColumn id="7372" xr3:uid="{AC0AB82E-BB4F-45F6-99A8-8ED222E85101}" name="Sarake7372"/>
    <tableColumn id="7373" xr3:uid="{AA9F3395-2E29-4F3F-805E-3FAF8C751B79}" name="Sarake7373"/>
    <tableColumn id="7374" xr3:uid="{250490E6-EF86-42F6-9EE8-7EA85724A062}" name="Sarake7374"/>
    <tableColumn id="7375" xr3:uid="{7A11371C-320D-4C31-B06D-FCA206144620}" name="Sarake7375"/>
    <tableColumn id="7376" xr3:uid="{94F5101F-ED3B-4197-9EFF-EA0E0B190AE3}" name="Sarake7376"/>
    <tableColumn id="7377" xr3:uid="{28F0E663-3059-4D92-8F44-E076E7A7E5BF}" name="Sarake7377"/>
    <tableColumn id="7378" xr3:uid="{008EE8E9-B732-4C17-8537-3E069DF71159}" name="Sarake7378"/>
    <tableColumn id="7379" xr3:uid="{4BBCCF01-CAD6-4447-A7D1-F87476763CE5}" name="Sarake7379"/>
    <tableColumn id="7380" xr3:uid="{5162054C-10EE-439F-A9A9-EE2765F2D02E}" name="Sarake7380"/>
    <tableColumn id="7381" xr3:uid="{9605C710-2EDE-46B0-98B5-57E86F2AA484}" name="Sarake7381"/>
    <tableColumn id="7382" xr3:uid="{270D99C2-4EE4-4483-9271-7F61C340C5C6}" name="Sarake7382"/>
    <tableColumn id="7383" xr3:uid="{ADCCDEEC-F69E-40E0-B9ED-6785B2B17AD6}" name="Sarake7383"/>
    <tableColumn id="7384" xr3:uid="{EDEF1BE1-A09F-4C4D-BA88-471A6BAB9551}" name="Sarake7384"/>
    <tableColumn id="7385" xr3:uid="{430C923C-CE8D-4EB2-8F9A-BE1F94CE88AB}" name="Sarake7385"/>
    <tableColumn id="7386" xr3:uid="{9D4747AD-4208-4E4F-ABEE-E3A6BD6AE879}" name="Sarake7386"/>
    <tableColumn id="7387" xr3:uid="{52E45DA6-507D-4785-86FA-79B2BC2DE152}" name="Sarake7387"/>
    <tableColumn id="7388" xr3:uid="{C0E99BDA-F5B3-477C-B764-F43BC699D84B}" name="Sarake7388"/>
    <tableColumn id="7389" xr3:uid="{22906764-535B-4681-9510-75C482C1BA38}" name="Sarake7389"/>
    <tableColumn id="7390" xr3:uid="{23F2BCB2-1F0D-4074-A485-499340B735A8}" name="Sarake7390"/>
    <tableColumn id="7391" xr3:uid="{119321B8-41EC-4A77-9CF0-B9EB1713AF01}" name="Sarake7391"/>
    <tableColumn id="7392" xr3:uid="{D9EED1E3-4835-4906-9FAD-F4252B28A8E9}" name="Sarake7392"/>
    <tableColumn id="7393" xr3:uid="{299C85B8-822F-4EF1-A391-DA9F3C1C0044}" name="Sarake7393"/>
    <tableColumn id="7394" xr3:uid="{60BCFEEB-FAD3-44A4-954B-06782597B6B6}" name="Sarake7394"/>
    <tableColumn id="7395" xr3:uid="{41F56A81-DC82-4EB9-BF74-364F243D5593}" name="Sarake7395"/>
    <tableColumn id="7396" xr3:uid="{6B0145DD-17F3-49E7-B601-B5E8CBE5D8CC}" name="Sarake7396"/>
    <tableColumn id="7397" xr3:uid="{94E6FA6D-4EC6-4C9E-AAA0-5AFA43758D51}" name="Sarake7397"/>
    <tableColumn id="7398" xr3:uid="{716B721B-D771-488F-AB4B-140B85C80A00}" name="Sarake7398"/>
    <tableColumn id="7399" xr3:uid="{13BEE094-5102-4788-A2E0-A9C458CAE285}" name="Sarake7399"/>
    <tableColumn id="7400" xr3:uid="{F7B79713-EB6E-4719-8388-23194AD6A662}" name="Sarake7400"/>
    <tableColumn id="7401" xr3:uid="{39EABAE4-5BE4-446C-989C-F5564A28319C}" name="Sarake7401"/>
    <tableColumn id="7402" xr3:uid="{CE43C2E9-E668-44DC-8BA3-84FC80A399BF}" name="Sarake7402"/>
    <tableColumn id="7403" xr3:uid="{56A53645-C472-4A40-84A3-FE6FA271A51D}" name="Sarake7403"/>
    <tableColumn id="7404" xr3:uid="{826C7427-B097-436A-AE6A-4F2C9B5FD4D0}" name="Sarake7404"/>
    <tableColumn id="7405" xr3:uid="{DD4534F9-29F3-469A-A4BD-83B1838171CD}" name="Sarake7405"/>
    <tableColumn id="7406" xr3:uid="{9E72FA8F-9E78-4055-8FA3-5CF898E5E7FE}" name="Sarake7406"/>
    <tableColumn id="7407" xr3:uid="{BBC9A3EF-9F0E-4BE3-BF25-BF84B01BA995}" name="Sarake7407"/>
    <tableColumn id="7408" xr3:uid="{45DC6B32-DDB9-440E-8C1A-E9D0FB1CBBCF}" name="Sarake7408"/>
    <tableColumn id="7409" xr3:uid="{01FC8ADC-7019-44F2-8CD3-F312694A3903}" name="Sarake7409"/>
    <tableColumn id="7410" xr3:uid="{B883F4BF-78A4-46AF-85CA-F4CB3ED2645D}" name="Sarake7410"/>
    <tableColumn id="7411" xr3:uid="{218A94EE-FD28-408E-849F-796B5FCFC294}" name="Sarake7411"/>
    <tableColumn id="7412" xr3:uid="{510ED69B-204C-4F90-BDBF-3E0CE4BA155D}" name="Sarake7412"/>
    <tableColumn id="7413" xr3:uid="{DEFD93C4-1E78-4C95-B0F1-742EAACDCA11}" name="Sarake7413"/>
    <tableColumn id="7414" xr3:uid="{C1C2C3AB-B296-47C7-92AB-A38C4E97DD28}" name="Sarake7414"/>
    <tableColumn id="7415" xr3:uid="{83FB1DFD-F204-43DA-8D10-31DB3C79BD3B}" name="Sarake7415"/>
    <tableColumn id="7416" xr3:uid="{9A0CA373-2707-4ED1-9B66-3A465E858698}" name="Sarake7416"/>
    <tableColumn id="7417" xr3:uid="{B5A7D95C-A20A-471E-BAE6-C8EC750A1B61}" name="Sarake7417"/>
    <tableColumn id="7418" xr3:uid="{34B9C8D7-04F2-477F-8F92-918E66EC9DC7}" name="Sarake7418"/>
    <tableColumn id="7419" xr3:uid="{D8AFA19C-D7FF-4695-A184-327E01D9AC1A}" name="Sarake7419"/>
    <tableColumn id="7420" xr3:uid="{6F31ECC4-FBE8-44AC-890F-5630822FEA26}" name="Sarake7420"/>
    <tableColumn id="7421" xr3:uid="{CBECD423-B3DD-44EC-8685-F5C7F81B3EDD}" name="Sarake7421"/>
    <tableColumn id="7422" xr3:uid="{0615F732-CF6A-4FE1-AE52-E540E4485F06}" name="Sarake7422"/>
    <tableColumn id="7423" xr3:uid="{84C28317-14BB-4BC1-B39B-F1DFA6C8062F}" name="Sarake7423"/>
    <tableColumn id="7424" xr3:uid="{64D67040-F55A-4DB9-8F53-B25BE538CBBD}" name="Sarake7424"/>
    <tableColumn id="7425" xr3:uid="{C9DE138C-6B36-456B-88FC-A969D57B763A}" name="Sarake7425"/>
    <tableColumn id="7426" xr3:uid="{52A048C1-29FA-4D36-B3B9-BF5A349F01FE}" name="Sarake7426"/>
    <tableColumn id="7427" xr3:uid="{A5F4EC77-2D1A-4C3D-8888-87F13C337AAB}" name="Sarake7427"/>
    <tableColumn id="7428" xr3:uid="{85D7F017-19B7-49E0-8C19-359DF31B919A}" name="Sarake7428"/>
    <tableColumn id="7429" xr3:uid="{F655F542-8F5D-4E26-9EDD-414B38842C09}" name="Sarake7429"/>
    <tableColumn id="7430" xr3:uid="{51DC07C0-E595-4666-80DA-EB9656E9F596}" name="Sarake7430"/>
    <tableColumn id="7431" xr3:uid="{58B42243-F3DC-4E8A-983B-A781125BD7A8}" name="Sarake7431"/>
    <tableColumn id="7432" xr3:uid="{61B67C93-6730-427F-87D8-BBAEAE66EC92}" name="Sarake7432"/>
    <tableColumn id="7433" xr3:uid="{2F097EEF-7883-45CD-A541-0053415D9D54}" name="Sarake7433"/>
    <tableColumn id="7434" xr3:uid="{F2BCA5CB-1050-4257-9B22-124B1B8A285C}" name="Sarake7434"/>
    <tableColumn id="7435" xr3:uid="{63129347-A1AF-4B2E-A722-ECB6E91A0113}" name="Sarake7435"/>
    <tableColumn id="7436" xr3:uid="{013889E8-F8E6-4A0C-A78C-5B9957E48904}" name="Sarake7436"/>
    <tableColumn id="7437" xr3:uid="{C7985E56-A6AE-413D-8E17-0C92697F88FD}" name="Sarake7437"/>
    <tableColumn id="7438" xr3:uid="{DCD993B0-A3C3-403A-9554-FFB6BF927A3F}" name="Sarake7438"/>
    <tableColumn id="7439" xr3:uid="{D133EA84-BCAB-4689-9069-C14A600B8179}" name="Sarake7439"/>
    <tableColumn id="7440" xr3:uid="{EDF96EEC-381E-4D7A-897E-39334656EE3E}" name="Sarake7440"/>
    <tableColumn id="7441" xr3:uid="{551195B1-A165-4C37-85D1-3975F24019BF}" name="Sarake7441"/>
    <tableColumn id="7442" xr3:uid="{5A4A4CAB-2116-4305-B555-1204949BD1C8}" name="Sarake7442"/>
    <tableColumn id="7443" xr3:uid="{F063DD65-7E16-4DD5-A84E-2CD35E1879E6}" name="Sarake7443"/>
    <tableColumn id="7444" xr3:uid="{B493464E-6908-4147-BD07-4FF3B737C83A}" name="Sarake7444"/>
    <tableColumn id="7445" xr3:uid="{14ADA273-48C6-4E56-9DBE-FC870B05E672}" name="Sarake7445"/>
    <tableColumn id="7446" xr3:uid="{DF88EF0A-66B5-4D01-8400-39CDCF394D24}" name="Sarake7446"/>
    <tableColumn id="7447" xr3:uid="{3E1E297F-5A70-4832-8250-104CF730B57B}" name="Sarake7447"/>
    <tableColumn id="7448" xr3:uid="{4988C4A8-B1ED-4B90-A349-62060C1D176B}" name="Sarake7448"/>
    <tableColumn id="7449" xr3:uid="{62957567-EA3D-4286-9088-771859B41D97}" name="Sarake7449"/>
    <tableColumn id="7450" xr3:uid="{4CAB7838-D630-40D5-A510-C23285E26BBD}" name="Sarake7450"/>
    <tableColumn id="7451" xr3:uid="{EE34B94F-C95E-43E8-88E6-46E0FA782CE1}" name="Sarake7451"/>
    <tableColumn id="7452" xr3:uid="{1E421003-7F9A-44FE-A773-4015FCCAB031}" name="Sarake7452"/>
    <tableColumn id="7453" xr3:uid="{ADBD4D5D-B396-4ED7-A380-D0A7B5941BC5}" name="Sarake7453"/>
    <tableColumn id="7454" xr3:uid="{F8D4E842-8EC6-4429-9BC2-F884A6F9D2F4}" name="Sarake7454"/>
    <tableColumn id="7455" xr3:uid="{FE141E68-36EC-4A17-B5FC-6C1401AB3548}" name="Sarake7455"/>
    <tableColumn id="7456" xr3:uid="{C5233C58-E6E5-41FC-BA07-63D6EF634C6A}" name="Sarake7456"/>
    <tableColumn id="7457" xr3:uid="{F156D59A-77D6-4667-A10D-E0F04DAA4737}" name="Sarake7457"/>
    <tableColumn id="7458" xr3:uid="{C8302EDB-0A6A-4392-8652-545761D22CEB}" name="Sarake7458"/>
    <tableColumn id="7459" xr3:uid="{0AC88633-DC40-4D72-99E1-B4246536B32B}" name="Sarake7459"/>
    <tableColumn id="7460" xr3:uid="{6A9F6103-748A-4A9E-96C1-B30E1E245613}" name="Sarake7460"/>
    <tableColumn id="7461" xr3:uid="{82733DD5-2E36-465D-AB36-123382844E89}" name="Sarake7461"/>
    <tableColumn id="7462" xr3:uid="{C3269888-E489-4C46-A423-40F642AEF240}" name="Sarake7462"/>
    <tableColumn id="7463" xr3:uid="{2565FE1E-A25A-4EAD-A7E7-3D95F0D48034}" name="Sarake7463"/>
    <tableColumn id="7464" xr3:uid="{C748A0D3-8640-40C4-8BD6-F9BFC86FB8E3}" name="Sarake7464"/>
    <tableColumn id="7465" xr3:uid="{C107B796-FAA9-448E-AFE4-8A331CAA0058}" name="Sarake7465"/>
    <tableColumn id="7466" xr3:uid="{28C8093C-DEDB-4C84-9F7E-DF4DC7565330}" name="Sarake7466"/>
    <tableColumn id="7467" xr3:uid="{3EDE3EF6-15F5-4BBB-BB45-C33022A9F011}" name="Sarake7467"/>
    <tableColumn id="7468" xr3:uid="{C4FCDC7E-512F-4D5B-978E-57CA9F74973A}" name="Sarake7468"/>
    <tableColumn id="7469" xr3:uid="{8DC6C5AB-27EC-4E92-B556-52CCBF4E0A5E}" name="Sarake7469"/>
    <tableColumn id="7470" xr3:uid="{0856CE77-8F9D-4425-977B-5FC2EE022D3B}" name="Sarake7470"/>
    <tableColumn id="7471" xr3:uid="{DD536C33-DCB9-49BB-9CBE-81F067212449}" name="Sarake7471"/>
    <tableColumn id="7472" xr3:uid="{A1F386BF-2FD1-4A4A-A5E6-02B688A6269F}" name="Sarake7472"/>
    <tableColumn id="7473" xr3:uid="{35CC4BEA-F2D0-430C-8B86-8D57E530835F}" name="Sarake7473"/>
    <tableColumn id="7474" xr3:uid="{EEF12647-6DE1-4991-B42F-BC0057E74EE9}" name="Sarake7474"/>
    <tableColumn id="7475" xr3:uid="{72D1C674-8C54-49FE-8CDD-E3FF2CD59729}" name="Sarake7475"/>
    <tableColumn id="7476" xr3:uid="{EB70B347-7DDD-4D51-8F06-8F150C199C88}" name="Sarake7476"/>
    <tableColumn id="7477" xr3:uid="{852E7FD8-EBD0-4B88-B4DA-45D1DFE22C3C}" name="Sarake7477"/>
    <tableColumn id="7478" xr3:uid="{03D1A75C-BF3C-4725-A0BA-FB290D64B603}" name="Sarake7478"/>
    <tableColumn id="7479" xr3:uid="{6B5EB22B-2FDA-410A-B6CB-D727562F8C8B}" name="Sarake7479"/>
    <tableColumn id="7480" xr3:uid="{2E2F4968-8259-43D9-B949-E139AAF3106D}" name="Sarake7480"/>
    <tableColumn id="7481" xr3:uid="{C03D8A9C-77A3-4C74-8E1D-0E280BEF59E3}" name="Sarake7481"/>
    <tableColumn id="7482" xr3:uid="{DE8932DE-F9EE-4AA3-920E-C707BD25B375}" name="Sarake7482"/>
    <tableColumn id="7483" xr3:uid="{185DE785-E9B3-4622-B5DB-34C4043DF944}" name="Sarake7483"/>
    <tableColumn id="7484" xr3:uid="{2D09C084-7B6D-4A26-80D3-8820289B1D92}" name="Sarake7484"/>
    <tableColumn id="7485" xr3:uid="{E04FDE7A-708E-4B9E-B1DB-8B8E161268F5}" name="Sarake7485"/>
    <tableColumn id="7486" xr3:uid="{DF6034F1-20BC-4965-8735-B8CB2F177A25}" name="Sarake7486"/>
    <tableColumn id="7487" xr3:uid="{05D3AEB3-CBE2-4637-92C4-59C75312779F}" name="Sarake7487"/>
    <tableColumn id="7488" xr3:uid="{4A500012-ADA7-429A-BB0B-D96F62BC6E57}" name="Sarake7488"/>
    <tableColumn id="7489" xr3:uid="{E16D6DE2-A712-494F-8101-F8C409AEFB4C}" name="Sarake7489"/>
    <tableColumn id="7490" xr3:uid="{3CF82B8B-2D56-41AE-9281-4DAA35C7CD67}" name="Sarake7490"/>
    <tableColumn id="7491" xr3:uid="{290A644E-98FE-43F6-BAD2-495831B6B91A}" name="Sarake7491"/>
    <tableColumn id="7492" xr3:uid="{F018373A-C61E-4139-BA6C-3E7B23A5F669}" name="Sarake7492"/>
    <tableColumn id="7493" xr3:uid="{8B812B8E-D949-4E9C-92D8-8C8BBBFD8004}" name="Sarake7493"/>
    <tableColumn id="7494" xr3:uid="{3B18C234-3B93-4C42-84B3-E25E630771DC}" name="Sarake7494"/>
    <tableColumn id="7495" xr3:uid="{E498F76A-212F-49F9-B6B8-DFE7C6AD0545}" name="Sarake7495"/>
    <tableColumn id="7496" xr3:uid="{987B7C91-F29C-4EBC-9E12-C1208EB37F36}" name="Sarake7496"/>
    <tableColumn id="7497" xr3:uid="{D6360525-C715-4E0D-86DD-8A59F0941C81}" name="Sarake7497"/>
    <tableColumn id="7498" xr3:uid="{2C48107E-9EC9-45A7-9F04-ECC7568E0572}" name="Sarake7498"/>
    <tableColumn id="7499" xr3:uid="{4CABF8C1-3AF9-429B-BA43-51C785751CCA}" name="Sarake7499"/>
    <tableColumn id="7500" xr3:uid="{7EF0828F-9970-467E-AEB2-F6F950DEE334}" name="Sarake7500"/>
    <tableColumn id="7501" xr3:uid="{5E459AAA-6028-4DCA-83F1-E0EF9EB30ED7}" name="Sarake7501"/>
    <tableColumn id="7502" xr3:uid="{EC4EC231-A50E-4599-8B36-216F337C0917}" name="Sarake7502"/>
    <tableColumn id="7503" xr3:uid="{D9096281-5B5E-42A4-A99C-7223DFF22941}" name="Sarake7503"/>
    <tableColumn id="7504" xr3:uid="{3920E57C-A550-43B3-B844-0BBBCE51AD77}" name="Sarake7504"/>
    <tableColumn id="7505" xr3:uid="{A101A088-D1C6-4D2C-9DA8-5C544D6C8AEE}" name="Sarake7505"/>
    <tableColumn id="7506" xr3:uid="{C68CF42D-9FF7-42AF-8E7F-794E4FBF524E}" name="Sarake7506"/>
    <tableColumn id="7507" xr3:uid="{D32664B7-C04A-4457-A081-585023104122}" name="Sarake7507"/>
    <tableColumn id="7508" xr3:uid="{684FE4CB-7691-4E2D-A683-3B19C62339CA}" name="Sarake7508"/>
    <tableColumn id="7509" xr3:uid="{6E8623BD-3092-4A24-86B3-56E1A3083F0F}" name="Sarake7509"/>
    <tableColumn id="7510" xr3:uid="{602CB66B-ED82-4175-B549-130039745EDB}" name="Sarake7510"/>
    <tableColumn id="7511" xr3:uid="{180C7CC9-A5FB-4E0F-9B2C-6563AB9AFE34}" name="Sarake7511"/>
    <tableColumn id="7512" xr3:uid="{D8778CCE-E9E8-4F59-A397-64E9C09FCB60}" name="Sarake7512"/>
    <tableColumn id="7513" xr3:uid="{352D6A2F-2C6F-447B-83D5-58D0436D976F}" name="Sarake7513"/>
    <tableColumn id="7514" xr3:uid="{30B5938B-395C-42D0-80F0-020CF45DDA4C}" name="Sarake7514"/>
    <tableColumn id="7515" xr3:uid="{75E3A40E-58B1-4F7C-B6EB-C8DA074F3986}" name="Sarake7515"/>
    <tableColumn id="7516" xr3:uid="{0DAED6FE-EE5E-45CF-9A1D-DCD7A14A1DAD}" name="Sarake7516"/>
    <tableColumn id="7517" xr3:uid="{36D0A320-5CB9-42BF-AB77-AA9702A11002}" name="Sarake7517"/>
    <tableColumn id="7518" xr3:uid="{AD79E9BC-5095-41D9-9DB6-E2B083B093AE}" name="Sarake7518"/>
    <tableColumn id="7519" xr3:uid="{7ADCA3B5-E437-4FCF-B26C-D8DE6434C256}" name="Sarake7519"/>
    <tableColumn id="7520" xr3:uid="{D3AA39E3-8072-4399-81CA-5C572ECE9286}" name="Sarake7520"/>
    <tableColumn id="7521" xr3:uid="{F678BBA0-4941-47AF-B356-EA18BC3AD5AB}" name="Sarake7521"/>
    <tableColumn id="7522" xr3:uid="{5ED9B824-32A3-4A98-AE6F-801A63BBBADB}" name="Sarake7522"/>
    <tableColumn id="7523" xr3:uid="{1C268E90-D7C4-459A-BB15-7F595CD80878}" name="Sarake7523"/>
    <tableColumn id="7524" xr3:uid="{E68CEE8E-EFE3-4993-AAFB-CD153A6716F2}" name="Sarake7524"/>
    <tableColumn id="7525" xr3:uid="{F8A8D644-9268-494E-B36C-6ED1B0A3A3AD}" name="Sarake7525"/>
    <tableColumn id="7526" xr3:uid="{6DD7E710-8891-4EC4-A543-7CB0F2E63B66}" name="Sarake7526"/>
    <tableColumn id="7527" xr3:uid="{90254CB1-1A89-4857-883A-FA73AC5D07B1}" name="Sarake7527"/>
    <tableColumn id="7528" xr3:uid="{37A1062E-EFA7-4399-88A2-1C32B1900BA1}" name="Sarake7528"/>
    <tableColumn id="7529" xr3:uid="{13125418-C31C-4BFA-BDCD-060C4AEAAB2E}" name="Sarake7529"/>
    <tableColumn id="7530" xr3:uid="{585C3F75-C908-43A4-BFD9-530A1608CFE6}" name="Sarake7530"/>
    <tableColumn id="7531" xr3:uid="{29DDA3B1-9F65-401F-B960-FFC5ED5D9C08}" name="Sarake7531"/>
    <tableColumn id="7532" xr3:uid="{2D4F013F-1791-4226-9AC2-7F7F40E360EF}" name="Sarake7532"/>
    <tableColumn id="7533" xr3:uid="{04756B32-861C-429C-B711-1231376E5415}" name="Sarake7533"/>
    <tableColumn id="7534" xr3:uid="{8180A485-7D15-41C7-81DF-1DCD4FF48B61}" name="Sarake7534"/>
    <tableColumn id="7535" xr3:uid="{44536C4A-07C0-4851-BFBD-D9D388844ACE}" name="Sarake7535"/>
    <tableColumn id="7536" xr3:uid="{E0E41A7D-5135-4740-9A73-6C8FE1B674BE}" name="Sarake7536"/>
    <tableColumn id="7537" xr3:uid="{40324816-4F9F-442E-A01F-DE2648FAB227}" name="Sarake7537"/>
    <tableColumn id="7538" xr3:uid="{6B0ECFE5-4FBD-4769-826A-B68A10C93559}" name="Sarake7538"/>
    <tableColumn id="7539" xr3:uid="{341FF610-B478-4A24-B0DC-42DE411A8492}" name="Sarake7539"/>
    <tableColumn id="7540" xr3:uid="{85DF4DB4-7495-4344-91A6-6D3218951F16}" name="Sarake7540"/>
    <tableColumn id="7541" xr3:uid="{50EF6995-F342-463F-B2DD-1C13A98F7D4B}" name="Sarake7541"/>
    <tableColumn id="7542" xr3:uid="{301551BB-C51A-4039-8EA8-203094C81A48}" name="Sarake7542"/>
    <tableColumn id="7543" xr3:uid="{1A052469-D15D-4BA3-A7FF-CFF167A313E9}" name="Sarake7543"/>
    <tableColumn id="7544" xr3:uid="{B59E1A95-13B5-4347-8436-A763A1728FC2}" name="Sarake7544"/>
    <tableColumn id="7545" xr3:uid="{F3EAB2DF-5D2D-4C59-9147-8FDB9047E25E}" name="Sarake7545"/>
    <tableColumn id="7546" xr3:uid="{F23C0221-F051-46CD-A20A-F643E9CE72AD}" name="Sarake7546"/>
    <tableColumn id="7547" xr3:uid="{4CFF0B07-4EB5-41A7-B6C8-F60BD8626CA1}" name="Sarake7547"/>
    <tableColumn id="7548" xr3:uid="{377C2AF6-954B-40A3-9F18-E1FBF8CE34A0}" name="Sarake7548"/>
    <tableColumn id="7549" xr3:uid="{1DCE2A5D-DFA4-4C4D-97A6-47BC081EFDF0}" name="Sarake7549"/>
    <tableColumn id="7550" xr3:uid="{9ADB5583-7417-48A4-81F1-960A7C7F41D8}" name="Sarake7550"/>
    <tableColumn id="7551" xr3:uid="{4B0FFD35-665E-4A7B-A3E4-5958242227CF}" name="Sarake7551"/>
    <tableColumn id="7552" xr3:uid="{1E8C2D52-AD40-4000-A467-05618B52C7C2}" name="Sarake7552"/>
    <tableColumn id="7553" xr3:uid="{38FA0C93-9A7C-4BD5-99AB-9E97BC3BF827}" name="Sarake7553"/>
    <tableColumn id="7554" xr3:uid="{55DC1BB4-ED02-448B-BEB7-F134D80EED26}" name="Sarake7554"/>
    <tableColumn id="7555" xr3:uid="{DB9E7A08-83C4-4509-A6E0-5AE0A8A3FD9C}" name="Sarake7555"/>
    <tableColumn id="7556" xr3:uid="{C92BCF00-D432-45BC-A1A7-61D3A683810E}" name="Sarake7556"/>
    <tableColumn id="7557" xr3:uid="{D84AE2F7-83F2-4DDA-BA9A-1A1F38ECFE1B}" name="Sarake7557"/>
    <tableColumn id="7558" xr3:uid="{066272F2-F7C0-4E34-A4E6-2A9078BC4CF8}" name="Sarake7558"/>
    <tableColumn id="7559" xr3:uid="{B9759C50-64F9-4033-ABFD-32E0D42F5E7F}" name="Sarake7559"/>
    <tableColumn id="7560" xr3:uid="{0F5449C6-D660-4F4C-9EF7-506E273DCA51}" name="Sarake7560"/>
    <tableColumn id="7561" xr3:uid="{3A14D861-B6F8-478E-9E5A-3F35D01A4231}" name="Sarake7561"/>
    <tableColumn id="7562" xr3:uid="{E72203CF-8619-4B81-B031-6975A13DDDB8}" name="Sarake7562"/>
    <tableColumn id="7563" xr3:uid="{28F97578-F59E-4DF2-84B4-4E70A8DCAFC7}" name="Sarake7563"/>
    <tableColumn id="7564" xr3:uid="{3E33A7EE-179A-4BAE-B2EC-C624D406CF33}" name="Sarake7564"/>
    <tableColumn id="7565" xr3:uid="{F967F676-46CF-4B0D-A7D5-5DACA92E35C6}" name="Sarake7565"/>
    <tableColumn id="7566" xr3:uid="{FC843516-E9E7-4446-A6DB-AEEAD5A8FE92}" name="Sarake7566"/>
    <tableColumn id="7567" xr3:uid="{A0797B5E-98D9-4096-88EB-7312BE779E35}" name="Sarake7567"/>
    <tableColumn id="7568" xr3:uid="{1D258E04-145A-4741-87E1-D487D5DC2B0E}" name="Sarake7568"/>
    <tableColumn id="7569" xr3:uid="{09214F66-F1C8-49EA-85A6-3C04B6E25A6D}" name="Sarake7569"/>
    <tableColumn id="7570" xr3:uid="{F18AF1FC-F9D5-4486-AD3C-58FE4A8D2546}" name="Sarake7570"/>
    <tableColumn id="7571" xr3:uid="{A7DA85C5-882D-410D-A1A4-8E33E8088B53}" name="Sarake7571"/>
    <tableColumn id="7572" xr3:uid="{74718AE3-CC16-489E-BC79-423C1C8DA740}" name="Sarake7572"/>
    <tableColumn id="7573" xr3:uid="{8A85DCB6-ECA3-42BC-AA18-2872CE6D6792}" name="Sarake7573"/>
    <tableColumn id="7574" xr3:uid="{65915CE0-18EA-4B83-8A5E-7E25B0A5DD36}" name="Sarake7574"/>
    <tableColumn id="7575" xr3:uid="{3B83724A-D3E0-434A-BD63-64047F787662}" name="Sarake7575"/>
    <tableColumn id="7576" xr3:uid="{4DE5EF22-7F5E-476E-A974-47D0475A0FB4}" name="Sarake7576"/>
    <tableColumn id="7577" xr3:uid="{FDDBB068-7D17-4480-A11D-7B4FE45E0EF3}" name="Sarake7577"/>
    <tableColumn id="7578" xr3:uid="{8B1A1D2F-0F2F-4E86-AC76-B32A0BCFD469}" name="Sarake7578"/>
    <tableColumn id="7579" xr3:uid="{F940DBCF-C61B-43F5-8C05-BE01ADFF0B16}" name="Sarake7579"/>
    <tableColumn id="7580" xr3:uid="{E40D46B8-C600-4610-A6D1-BE20169A9CF3}" name="Sarake7580"/>
    <tableColumn id="7581" xr3:uid="{A1E94275-A835-4179-96E8-8FE94BA49536}" name="Sarake7581"/>
    <tableColumn id="7582" xr3:uid="{CFA1088C-64AB-418F-9381-4BC6AA9F9779}" name="Sarake7582"/>
    <tableColumn id="7583" xr3:uid="{1F10C076-C178-4983-8952-B745DEAE08DF}" name="Sarake7583"/>
    <tableColumn id="7584" xr3:uid="{D1D78332-01E9-4CE2-BD79-84A274D47AA5}" name="Sarake7584"/>
    <tableColumn id="7585" xr3:uid="{1EF9FA14-D4B4-424D-A426-B1E455DE1F7F}" name="Sarake7585"/>
    <tableColumn id="7586" xr3:uid="{EAD2677B-21BB-4B23-A71D-45E730A255D9}" name="Sarake7586"/>
    <tableColumn id="7587" xr3:uid="{B4D1D890-F4F2-4851-A475-9488DDDD12AB}" name="Sarake7587"/>
    <tableColumn id="7588" xr3:uid="{776066D9-A8E8-4A3A-B10A-0B1078D3BB57}" name="Sarake7588"/>
    <tableColumn id="7589" xr3:uid="{969D1854-E35C-4F3A-BFDC-1FD77D27BBDD}" name="Sarake7589"/>
    <tableColumn id="7590" xr3:uid="{6CE112ED-05A5-4127-9AC0-55E33A68373E}" name="Sarake7590"/>
    <tableColumn id="7591" xr3:uid="{EC9F25DA-5358-4ECC-B062-37C900A352F3}" name="Sarake7591"/>
    <tableColumn id="7592" xr3:uid="{2F4A7FAB-70C0-4D35-BF83-3DABBD42851F}" name="Sarake7592"/>
    <tableColumn id="7593" xr3:uid="{76CA9C21-52E6-4766-8A3F-99397625D4B9}" name="Sarake7593"/>
    <tableColumn id="7594" xr3:uid="{B24EC17F-DE9C-4745-8546-F3CA4229A7F4}" name="Sarake7594"/>
    <tableColumn id="7595" xr3:uid="{CBBE49D4-4AC4-4939-890E-A56B7CCAA42C}" name="Sarake7595"/>
    <tableColumn id="7596" xr3:uid="{25FF5F0E-4566-482C-B937-F7C8EDDA9204}" name="Sarake7596"/>
    <tableColumn id="7597" xr3:uid="{9001F7F2-DFF6-49FA-B841-BD671DD21215}" name="Sarake7597"/>
    <tableColumn id="7598" xr3:uid="{863E68FA-699E-4F53-ACB2-C4F3BA129F24}" name="Sarake7598"/>
    <tableColumn id="7599" xr3:uid="{F88D31A0-AD8F-4CA4-B7DE-CC294B9F8753}" name="Sarake7599"/>
    <tableColumn id="7600" xr3:uid="{5567FF8B-DCCE-4573-9B48-37CE94CCA067}" name="Sarake7600"/>
    <tableColumn id="7601" xr3:uid="{7D5B641E-A55C-4085-8273-5E6DADE71A68}" name="Sarake7601"/>
    <tableColumn id="7602" xr3:uid="{993E5B25-F0C7-4081-A9F6-E948BF6B5355}" name="Sarake7602"/>
    <tableColumn id="7603" xr3:uid="{0CE217D0-1533-4AC2-88FF-71B27A38253D}" name="Sarake7603"/>
    <tableColumn id="7604" xr3:uid="{FF8F9BE1-D745-4F42-B0FA-DA123E1D08E9}" name="Sarake7604"/>
    <tableColumn id="7605" xr3:uid="{6978EF82-A5AA-4667-A7E6-8857C708DE3B}" name="Sarake7605"/>
    <tableColumn id="7606" xr3:uid="{13E772FA-C6E7-477C-B577-5B03AB835CC3}" name="Sarake7606"/>
    <tableColumn id="7607" xr3:uid="{D84EE1CB-F5C7-449E-AD5A-91F4BBA50BB6}" name="Sarake7607"/>
    <tableColumn id="7608" xr3:uid="{F9273CB1-4FAF-493C-8D70-F3B17F6C8C54}" name="Sarake7608"/>
    <tableColumn id="7609" xr3:uid="{EC28699C-CB0A-46D6-A331-3CAE7AFDD279}" name="Sarake7609"/>
    <tableColumn id="7610" xr3:uid="{A9962996-4A55-48C7-A5E2-8CCACD374551}" name="Sarake7610"/>
    <tableColumn id="7611" xr3:uid="{6ECCEC0C-6A39-49BF-BB58-AB9F48F4A194}" name="Sarake7611"/>
    <tableColumn id="7612" xr3:uid="{E08D1A25-AB4F-42D2-A1D2-33CB349BF73D}" name="Sarake7612"/>
    <tableColumn id="7613" xr3:uid="{81B5FC27-E943-4C0A-8FA5-9B2847ECC0FB}" name="Sarake7613"/>
    <tableColumn id="7614" xr3:uid="{D2221A49-1595-46B0-9D84-CC4621636E35}" name="Sarake7614"/>
    <tableColumn id="7615" xr3:uid="{476E8862-15B1-4D79-A5B6-05FC53E4961A}" name="Sarake7615"/>
    <tableColumn id="7616" xr3:uid="{1EDC687A-C078-4C41-BB46-512A67FE503F}" name="Sarake7616"/>
    <tableColumn id="7617" xr3:uid="{60CBA12F-5514-4B98-A300-AEE4278CB1B4}" name="Sarake7617"/>
    <tableColumn id="7618" xr3:uid="{842E3B4A-07AF-42D8-8206-DB23BBFA6F84}" name="Sarake7618"/>
    <tableColumn id="7619" xr3:uid="{6E8BFCB1-DC9C-428C-9B23-5C192116E334}" name="Sarake7619"/>
    <tableColumn id="7620" xr3:uid="{E022E634-FE33-4A7A-8C04-F65E3B4AE908}" name="Sarake7620"/>
    <tableColumn id="7621" xr3:uid="{969FC56A-18EB-4099-A75F-BD9970412CA8}" name="Sarake7621"/>
    <tableColumn id="7622" xr3:uid="{08C63BB8-1B79-4B89-9BBE-57323304B601}" name="Sarake7622"/>
    <tableColumn id="7623" xr3:uid="{101CD8C8-9B78-43CC-BC47-4F0920B676D0}" name="Sarake7623"/>
    <tableColumn id="7624" xr3:uid="{6A6CAE15-AB0A-4EC8-A633-8D2C1F42C735}" name="Sarake7624"/>
    <tableColumn id="7625" xr3:uid="{B7D82506-7D68-4E3A-805B-6E666F5EAF88}" name="Sarake7625"/>
    <tableColumn id="7626" xr3:uid="{CAC1ACF0-349E-4D89-A8E2-C0C603B09FF1}" name="Sarake7626"/>
    <tableColumn id="7627" xr3:uid="{6CABC849-2260-4F1D-A261-C22FBCE9F6CA}" name="Sarake7627"/>
    <tableColumn id="7628" xr3:uid="{40C5EBCF-E12D-4721-B2DE-A6D426C8DD1C}" name="Sarake7628"/>
    <tableColumn id="7629" xr3:uid="{5A6B058C-50EC-4E6C-AF7C-B5F2F6D2E4B2}" name="Sarake7629"/>
    <tableColumn id="7630" xr3:uid="{CE3ECB12-10FA-401B-BCA2-5099BC257A79}" name="Sarake7630"/>
    <tableColumn id="7631" xr3:uid="{3F9E5ED7-31E8-4249-AB5A-9B1282B0F27B}" name="Sarake7631"/>
    <tableColumn id="7632" xr3:uid="{D65158D8-81F0-40AE-902A-8D4F492D4CCC}" name="Sarake7632"/>
    <tableColumn id="7633" xr3:uid="{3FDAAB5A-E232-47B8-9BCE-1CFE6E7F3DE5}" name="Sarake7633"/>
    <tableColumn id="7634" xr3:uid="{87E04AEB-1FD5-4C99-BF0E-7EBA36DAA12D}" name="Sarake7634"/>
    <tableColumn id="7635" xr3:uid="{3E666DBF-4FBA-4441-B116-56E28E5F0830}" name="Sarake7635"/>
    <tableColumn id="7636" xr3:uid="{81BCD61A-DA77-48CA-8BFD-3903BDAF68DF}" name="Sarake7636"/>
    <tableColumn id="7637" xr3:uid="{3A45D3AE-5EC5-42C2-848A-939C024071BD}" name="Sarake7637"/>
    <tableColumn id="7638" xr3:uid="{DBE4D56D-69AF-477E-9785-C7B3C94351A0}" name="Sarake7638"/>
    <tableColumn id="7639" xr3:uid="{A6E53558-C998-4B7F-B943-0F96B1002466}" name="Sarake7639"/>
    <tableColumn id="7640" xr3:uid="{81F23DB6-D4B5-4AA3-9F85-5E40D8D05EC6}" name="Sarake7640"/>
    <tableColumn id="7641" xr3:uid="{AE732473-7824-4928-B901-DF315CD6DAE9}" name="Sarake7641"/>
    <tableColumn id="7642" xr3:uid="{C36FB348-0C78-4D8C-9313-2E73D27B4B81}" name="Sarake7642"/>
    <tableColumn id="7643" xr3:uid="{11CCEECA-F779-4D56-A76C-59FBC66BF551}" name="Sarake7643"/>
    <tableColumn id="7644" xr3:uid="{F054179A-85F4-4D32-9169-DAF9B308F04C}" name="Sarake7644"/>
    <tableColumn id="7645" xr3:uid="{9184CB8D-C4E1-4B0F-BEA6-AB103A5172D3}" name="Sarake7645"/>
    <tableColumn id="7646" xr3:uid="{FC0B1686-8463-4F84-B395-88F1A256D26A}" name="Sarake7646"/>
    <tableColumn id="7647" xr3:uid="{B9F59418-2DC2-4013-ABC0-BCD03500C9E0}" name="Sarake7647"/>
    <tableColumn id="7648" xr3:uid="{E8C741CB-0E84-4D65-9459-C6D3E1BBFD4A}" name="Sarake7648"/>
    <tableColumn id="7649" xr3:uid="{A523A376-12FB-430B-AECD-922AE0417EDF}" name="Sarake7649"/>
    <tableColumn id="7650" xr3:uid="{7E040B40-F32D-4CA4-AAA6-443A7FCE379B}" name="Sarake7650"/>
    <tableColumn id="7651" xr3:uid="{12F006CF-D408-40BA-A496-F18AEE5CA407}" name="Sarake7651"/>
    <tableColumn id="7652" xr3:uid="{4C26BB13-72B0-478D-9EC1-4DE04DAE5AAE}" name="Sarake7652"/>
    <tableColumn id="7653" xr3:uid="{8E40E25E-1832-441C-BAB0-1CC0F15140F6}" name="Sarake7653"/>
    <tableColumn id="7654" xr3:uid="{25B46E4C-9F5A-40B9-8753-474D1B6753D1}" name="Sarake7654"/>
    <tableColumn id="7655" xr3:uid="{8715F048-1C0D-4F7F-A023-57EC2EFD089F}" name="Sarake7655"/>
    <tableColumn id="7656" xr3:uid="{4E3901C3-1AB9-4C80-B5E1-E3FF2A00AE5F}" name="Sarake7656"/>
    <tableColumn id="7657" xr3:uid="{D8A281C8-518D-4D14-8372-04FFAF91D1E6}" name="Sarake7657"/>
    <tableColumn id="7658" xr3:uid="{76A91977-4581-4893-8B52-DDF211F85ECC}" name="Sarake7658"/>
    <tableColumn id="7659" xr3:uid="{2AF74CE8-BA60-456E-8CCD-DE1E61CFA658}" name="Sarake7659"/>
    <tableColumn id="7660" xr3:uid="{2E865B61-E517-4C3C-9D11-849E22C427C5}" name="Sarake7660"/>
    <tableColumn id="7661" xr3:uid="{D3179548-5F72-4A1A-BE02-33DC27ABB7B3}" name="Sarake7661"/>
    <tableColumn id="7662" xr3:uid="{B6B1BCEE-5ED8-46C8-9709-5CEC7D7F8D98}" name="Sarake7662"/>
    <tableColumn id="7663" xr3:uid="{5027E734-1046-4930-ACD3-053BC5B8D6C4}" name="Sarake7663"/>
    <tableColumn id="7664" xr3:uid="{F559DBC8-0A9F-4A42-B996-7C5C1655A854}" name="Sarake7664"/>
    <tableColumn id="7665" xr3:uid="{20340A14-58A3-4F1E-839F-A2EDB8AFDBF8}" name="Sarake7665"/>
    <tableColumn id="7666" xr3:uid="{5234E291-E6A5-4683-8428-0E100B23D0D7}" name="Sarake7666"/>
    <tableColumn id="7667" xr3:uid="{B5E8E7DE-9225-46C4-9CFE-613EE9F1FA95}" name="Sarake7667"/>
    <tableColumn id="7668" xr3:uid="{1AD385E8-0047-482A-A3D5-8BDE036C9795}" name="Sarake7668"/>
    <tableColumn id="7669" xr3:uid="{70038785-C4E3-40FA-87F2-8CC42C51FAFC}" name="Sarake7669"/>
    <tableColumn id="7670" xr3:uid="{4869E894-B1EF-4A82-A1BD-44941E66F015}" name="Sarake7670"/>
    <tableColumn id="7671" xr3:uid="{63BEEBF2-466C-4BD8-9BC2-2F2A2CBAFB6B}" name="Sarake7671"/>
    <tableColumn id="7672" xr3:uid="{90A0E00F-5AB1-490E-A56C-8C4A604AE867}" name="Sarake7672"/>
    <tableColumn id="7673" xr3:uid="{3450EBBA-E4AC-476B-B0B7-AE7CDB6927F5}" name="Sarake7673"/>
    <tableColumn id="7674" xr3:uid="{EBB11B40-D4EF-43E4-8968-8A562967C711}" name="Sarake7674"/>
    <tableColumn id="7675" xr3:uid="{F026727D-6F96-4F8F-835E-1737EFA46708}" name="Sarake7675"/>
    <tableColumn id="7676" xr3:uid="{A9BD3D5C-ACB1-422F-B139-92583048AFA9}" name="Sarake7676"/>
    <tableColumn id="7677" xr3:uid="{23ED09C1-94EA-4ECD-8CA2-DD12F0AB2065}" name="Sarake7677"/>
    <tableColumn id="7678" xr3:uid="{0A58966D-C097-4BF6-87B2-85D7D215D224}" name="Sarake7678"/>
    <tableColumn id="7679" xr3:uid="{B7A7A60C-2B2A-41E9-B927-807BBDC829E9}" name="Sarake7679"/>
    <tableColumn id="7680" xr3:uid="{8EF77460-172D-4B67-A529-9ACF3D086507}" name="Sarake7680"/>
    <tableColumn id="7681" xr3:uid="{8E3044C5-AF30-4D7B-8E38-DE0338442EDE}" name="Sarake7681"/>
    <tableColumn id="7682" xr3:uid="{4F9C2DED-919A-4D36-8954-2F22632A1D89}" name="Sarake7682"/>
    <tableColumn id="7683" xr3:uid="{DF9B4128-54BE-4BC8-90DA-5907B3EEAF97}" name="Sarake7683"/>
    <tableColumn id="7684" xr3:uid="{34DC1D2D-BFBA-4135-A1CA-B6CDE5367FB0}" name="Sarake7684"/>
    <tableColumn id="7685" xr3:uid="{C2DE10DE-07E2-49D4-9EC4-8D223111434D}" name="Sarake7685"/>
    <tableColumn id="7686" xr3:uid="{628319F9-D300-46F3-ABC9-33F9BBE413F5}" name="Sarake7686"/>
    <tableColumn id="7687" xr3:uid="{D6D19424-0A47-4539-A119-02505D954A97}" name="Sarake7687"/>
    <tableColumn id="7688" xr3:uid="{8A35D2D7-915B-48A1-A3D5-0834F98453FF}" name="Sarake7688"/>
    <tableColumn id="7689" xr3:uid="{5BD5239A-2928-4023-B5DD-AE873689B742}" name="Sarake7689"/>
    <tableColumn id="7690" xr3:uid="{D6D7522B-7B4C-486C-BAC5-2C7C76A90937}" name="Sarake7690"/>
    <tableColumn id="7691" xr3:uid="{2C149D78-DB4F-4BEE-B4EF-AD0A38FF2C7E}" name="Sarake7691"/>
    <tableColumn id="7692" xr3:uid="{F97EB642-6068-4FB0-B300-8FF6A75618EB}" name="Sarake7692"/>
    <tableColumn id="7693" xr3:uid="{EEB185CB-414D-43EA-9A2E-389FA27EBB19}" name="Sarake7693"/>
    <tableColumn id="7694" xr3:uid="{ACA10EDD-4603-45D9-AA26-33C94ECFB4D5}" name="Sarake7694"/>
    <tableColumn id="7695" xr3:uid="{D6B4BC20-7EE2-432C-A026-E5E01BE48C25}" name="Sarake7695"/>
    <tableColumn id="7696" xr3:uid="{76CE80D6-8CBA-41C5-B4AB-16939D6D354E}" name="Sarake7696"/>
    <tableColumn id="7697" xr3:uid="{01603D34-3608-4DBD-943E-97096B22B03D}" name="Sarake7697"/>
    <tableColumn id="7698" xr3:uid="{D1C58865-8C24-412E-8DC9-A27BD305FC60}" name="Sarake7698"/>
    <tableColumn id="7699" xr3:uid="{ABE7C6F4-A347-440E-A160-B986B87079AB}" name="Sarake7699"/>
    <tableColumn id="7700" xr3:uid="{0B46F26E-87DC-4B58-BDAB-F817B13DBE63}" name="Sarake7700"/>
    <tableColumn id="7701" xr3:uid="{9AD71371-30A8-4B9C-89E8-89ED63F53F9A}" name="Sarake7701"/>
    <tableColumn id="7702" xr3:uid="{11B533CE-2AF1-40D8-BE07-D8714239DA04}" name="Sarake7702"/>
    <tableColumn id="7703" xr3:uid="{9C3252BF-90F7-466E-A39D-CB91615DA246}" name="Sarake7703"/>
    <tableColumn id="7704" xr3:uid="{CD488A30-A17C-4378-A70F-7031F41C7BB7}" name="Sarake7704"/>
    <tableColumn id="7705" xr3:uid="{02569460-2D7D-4A08-ACDE-E50945D0F3C9}" name="Sarake7705"/>
    <tableColumn id="7706" xr3:uid="{C06C0C17-3F08-4227-9055-AA7C1C635E7B}" name="Sarake7706"/>
    <tableColumn id="7707" xr3:uid="{152B215D-77B4-43BB-8864-088D9E2D20CC}" name="Sarake7707"/>
    <tableColumn id="7708" xr3:uid="{BB75CBCA-6EA9-4866-97C9-5655E45CD9C3}" name="Sarake7708"/>
    <tableColumn id="7709" xr3:uid="{4F6D2A5E-1563-4815-B801-F4A3AEE26C2B}" name="Sarake7709"/>
    <tableColumn id="7710" xr3:uid="{4D929726-0E93-4298-AA71-7A182E3AB40B}" name="Sarake7710"/>
    <tableColumn id="7711" xr3:uid="{F08B83AE-3206-499B-A12F-D16EEDA760CE}" name="Sarake7711"/>
    <tableColumn id="7712" xr3:uid="{9CE5D6A1-E8F4-4BE6-A348-E1B6C0BBBC65}" name="Sarake7712"/>
    <tableColumn id="7713" xr3:uid="{7A1E86E9-5C94-4032-9A68-17EA5171B291}" name="Sarake7713"/>
    <tableColumn id="7714" xr3:uid="{86B60919-CC50-4413-9ACA-564A0BFB59BB}" name="Sarake7714"/>
    <tableColumn id="7715" xr3:uid="{00841C1B-A7FC-46E4-BD6A-322EF8F1017D}" name="Sarake7715"/>
    <tableColumn id="7716" xr3:uid="{24855A44-40C1-4073-976B-CA543EADF191}" name="Sarake7716"/>
    <tableColumn id="7717" xr3:uid="{A48BFC9A-830B-4CED-99FB-A7AAB4EB0F1F}" name="Sarake7717"/>
    <tableColumn id="7718" xr3:uid="{4E72C879-073B-48B9-A65C-4C874FD9528B}" name="Sarake7718"/>
    <tableColumn id="7719" xr3:uid="{8D4EBDCD-EE89-49B0-8C70-5190C2C5ABBE}" name="Sarake7719"/>
    <tableColumn id="7720" xr3:uid="{5DC30146-BE2E-4CF7-BF5E-A35E1CFF9F05}" name="Sarake7720"/>
    <tableColumn id="7721" xr3:uid="{A907EAAE-EB28-464B-A3D3-0C86AD727759}" name="Sarake7721"/>
    <tableColumn id="7722" xr3:uid="{7346603E-4BB5-479E-BBE2-7C81AB0B6AB2}" name="Sarake7722"/>
    <tableColumn id="7723" xr3:uid="{48AED92E-99A8-41DE-A7D0-C38A03C89C1E}" name="Sarake7723"/>
    <tableColumn id="7724" xr3:uid="{4C2FE434-69DA-4C6F-9339-A40D8A91ECBC}" name="Sarake7724"/>
    <tableColumn id="7725" xr3:uid="{01630E22-D3AD-4ACD-8CD5-E95EFC34F2FF}" name="Sarake7725"/>
    <tableColumn id="7726" xr3:uid="{7FE16546-76DE-4916-9712-B7E0246787A7}" name="Sarake7726"/>
    <tableColumn id="7727" xr3:uid="{2EF599A6-8C6E-4CBF-A417-2F76D4B5DE5F}" name="Sarake7727"/>
    <tableColumn id="7728" xr3:uid="{4BE83CDF-2ABD-4C0A-8EA6-A0B0A1A11FDD}" name="Sarake7728"/>
    <tableColumn id="7729" xr3:uid="{7E8C7391-31F2-433F-BC20-3C57E1870AB4}" name="Sarake7729"/>
    <tableColumn id="7730" xr3:uid="{268A8FAF-4245-4CB8-9AA0-43763BB76424}" name="Sarake7730"/>
    <tableColumn id="7731" xr3:uid="{DF5BFB0E-FAD6-4ED1-96B7-5E676B7CC1D8}" name="Sarake7731"/>
    <tableColumn id="7732" xr3:uid="{E33F3FB8-9BE5-48F7-9FC2-E2F31C7857CD}" name="Sarake7732"/>
    <tableColumn id="7733" xr3:uid="{D645CAA8-DE60-4DB3-85F3-43AD0681DEB2}" name="Sarake7733"/>
    <tableColumn id="7734" xr3:uid="{6C915938-621C-49ED-ADB9-7DB2200494FF}" name="Sarake7734"/>
    <tableColumn id="7735" xr3:uid="{49E4A145-B08B-4E9D-8C72-4838A94102AC}" name="Sarake7735"/>
    <tableColumn id="7736" xr3:uid="{C411271C-E72D-40CD-BCF4-C44030060DC3}" name="Sarake7736"/>
    <tableColumn id="7737" xr3:uid="{92AC80F2-4837-40CC-9407-77066350C4E4}" name="Sarake7737"/>
    <tableColumn id="7738" xr3:uid="{24E12A59-7E43-4006-8940-F838E7436E09}" name="Sarake7738"/>
    <tableColumn id="7739" xr3:uid="{A742111B-2514-43AF-8099-B61185C59366}" name="Sarake7739"/>
    <tableColumn id="7740" xr3:uid="{B3E23C67-92B1-4E97-89B1-8145F1B094BB}" name="Sarake7740"/>
    <tableColumn id="7741" xr3:uid="{5CA6C710-15E2-4BB7-95E8-A5093EC1EA08}" name="Sarake7741"/>
    <tableColumn id="7742" xr3:uid="{262DAAC0-B879-4823-9289-3F8AD1DAF100}" name="Sarake7742"/>
    <tableColumn id="7743" xr3:uid="{41ECF94F-932B-4AEB-96E7-BFCE1C37B7EF}" name="Sarake7743"/>
    <tableColumn id="7744" xr3:uid="{CE08D1E5-C36A-4F56-9723-5D2F075B9118}" name="Sarake7744"/>
    <tableColumn id="7745" xr3:uid="{5D21BAF9-9BD7-4DF7-90D4-C3B005B484E9}" name="Sarake7745"/>
    <tableColumn id="7746" xr3:uid="{E170C4AD-3E00-462D-859B-CFEC37253C5C}" name="Sarake7746"/>
    <tableColumn id="7747" xr3:uid="{B9B984BC-989C-456E-AA6C-0E5C627E94E9}" name="Sarake7747"/>
    <tableColumn id="7748" xr3:uid="{9EF586CA-2991-4638-ABED-B1513564681C}" name="Sarake7748"/>
    <tableColumn id="7749" xr3:uid="{C2880E8A-164C-40F5-8487-F0DD5BE93C97}" name="Sarake7749"/>
    <tableColumn id="7750" xr3:uid="{AE02BCDB-3EAF-4CB7-83FB-05F39405646E}" name="Sarake7750"/>
    <tableColumn id="7751" xr3:uid="{F4E06E4B-980F-4903-8647-5F91F44D51BE}" name="Sarake7751"/>
    <tableColumn id="7752" xr3:uid="{77D49FC0-5544-4F7F-8541-EB5150232E5E}" name="Sarake7752"/>
    <tableColumn id="7753" xr3:uid="{CC795F21-FE67-48A5-BA70-8359F2B238EA}" name="Sarake7753"/>
    <tableColumn id="7754" xr3:uid="{C3426207-C54B-4BB7-BDB6-C99F0C800EEB}" name="Sarake7754"/>
    <tableColumn id="7755" xr3:uid="{D85101BC-2D03-4745-8AFB-70BBB2BE350B}" name="Sarake7755"/>
    <tableColumn id="7756" xr3:uid="{2836B954-82EC-403A-BF09-6B47BBEBF052}" name="Sarake7756"/>
    <tableColumn id="7757" xr3:uid="{208112F2-5B2A-4111-80A7-6EF3FC514CB0}" name="Sarake7757"/>
    <tableColumn id="7758" xr3:uid="{33808CB8-965E-4ED3-BC00-F4A31E3015C5}" name="Sarake7758"/>
    <tableColumn id="7759" xr3:uid="{CD146BEC-DA95-483E-83CE-0104B0676C90}" name="Sarake7759"/>
    <tableColumn id="7760" xr3:uid="{361D73F3-3A83-465A-B701-927DDCCB1E7E}" name="Sarake7760"/>
    <tableColumn id="7761" xr3:uid="{73E1458B-262E-4B34-850C-AF1E27D3E351}" name="Sarake7761"/>
    <tableColumn id="7762" xr3:uid="{1A90247E-0F15-49EB-B256-816ADA0AA886}" name="Sarake7762"/>
    <tableColumn id="7763" xr3:uid="{324CFC59-F5BA-47C8-8AEF-E436E1422738}" name="Sarake7763"/>
    <tableColumn id="7764" xr3:uid="{25597ED4-F63C-4A63-913E-62C99CE1B413}" name="Sarake7764"/>
    <tableColumn id="7765" xr3:uid="{59B41758-ACA9-44D5-A6BE-E74B855A53C8}" name="Sarake7765"/>
    <tableColumn id="7766" xr3:uid="{A09D0243-1E49-470B-8E03-31CF25DB50AB}" name="Sarake7766"/>
    <tableColumn id="7767" xr3:uid="{DA7FA588-D463-44E6-BED2-ECA054042FA4}" name="Sarake7767"/>
    <tableColumn id="7768" xr3:uid="{C79F8577-ED6E-4992-8C5D-1C0EF1822BFE}" name="Sarake7768"/>
    <tableColumn id="7769" xr3:uid="{81F9FF22-A32F-43AA-B224-F249E37AC633}" name="Sarake7769"/>
    <tableColumn id="7770" xr3:uid="{812F685A-6BAD-435A-82D4-62F1144C4820}" name="Sarake7770"/>
    <tableColumn id="7771" xr3:uid="{8353D6DC-F699-4D79-B975-7E6E296EA17E}" name="Sarake7771"/>
    <tableColumn id="7772" xr3:uid="{63A3F1CF-E318-4E2C-BFD0-A71466B128B1}" name="Sarake7772"/>
    <tableColumn id="7773" xr3:uid="{DEAC61C4-60F4-425D-8AFF-2A44C8F14EA9}" name="Sarake7773"/>
    <tableColumn id="7774" xr3:uid="{C49E3B6A-FDEC-46C8-87B1-0F98A43633D6}" name="Sarake7774"/>
    <tableColumn id="7775" xr3:uid="{32A6F7C1-4DAC-489A-A337-F0197A0CC823}" name="Sarake7775"/>
    <tableColumn id="7776" xr3:uid="{4D342B17-3C62-414E-ACB4-BBF1161DEA5E}" name="Sarake7776"/>
    <tableColumn id="7777" xr3:uid="{8FC10585-83A5-41BC-B129-B10AA5B662C2}" name="Sarake7777"/>
    <tableColumn id="7778" xr3:uid="{9EDECFE1-C62D-446B-974D-00D9DD693510}" name="Sarake7778"/>
    <tableColumn id="7779" xr3:uid="{751B880F-5982-4CF6-9221-916A9C616E71}" name="Sarake7779"/>
    <tableColumn id="7780" xr3:uid="{3030F913-1D5A-425B-94D0-73176F241777}" name="Sarake7780"/>
    <tableColumn id="7781" xr3:uid="{16234FC4-F8E6-454E-AD2D-A3650222B43B}" name="Sarake7781"/>
    <tableColumn id="7782" xr3:uid="{41A803D8-9798-4BEA-972B-CCA9982ECB71}" name="Sarake7782"/>
    <tableColumn id="7783" xr3:uid="{7DB6D0C0-3FAF-441E-9F21-220BDAF2EF2C}" name="Sarake7783"/>
    <tableColumn id="7784" xr3:uid="{0BB37C99-91A7-4B58-B154-7B9F58E35EB2}" name="Sarake7784"/>
    <tableColumn id="7785" xr3:uid="{2C99B950-4BD6-4016-929D-F8928AEA09B3}" name="Sarake7785"/>
    <tableColumn id="7786" xr3:uid="{08A21E02-AFEE-4FAD-B1BA-E2E84FFF70ED}" name="Sarake7786"/>
    <tableColumn id="7787" xr3:uid="{DEA337E0-A5F1-4E65-9817-80E9E25A2394}" name="Sarake7787"/>
    <tableColumn id="7788" xr3:uid="{7D2FC1D4-75ED-4C5A-8290-86DBE32DFD0C}" name="Sarake7788"/>
    <tableColumn id="7789" xr3:uid="{9341F0FF-981B-480B-B5EF-9F6651F5FA89}" name="Sarake7789"/>
    <tableColumn id="7790" xr3:uid="{BED610A5-7E00-4204-8C28-B7041BE209DD}" name="Sarake7790"/>
    <tableColumn id="7791" xr3:uid="{93A5D54F-85F5-436C-B1CE-C9C17EA0E45A}" name="Sarake7791"/>
    <tableColumn id="7792" xr3:uid="{B53724FA-C904-4D37-824A-05BD2F47DD79}" name="Sarake7792"/>
    <tableColumn id="7793" xr3:uid="{3087CA3A-C26D-46A6-984F-28DCD6D8E3EB}" name="Sarake7793"/>
    <tableColumn id="7794" xr3:uid="{6EAF79D1-B426-4539-A4E8-10D0C0C6FB53}" name="Sarake7794"/>
    <tableColumn id="7795" xr3:uid="{26847A79-C0FF-4665-BC05-C0E21DBB98B1}" name="Sarake7795"/>
    <tableColumn id="7796" xr3:uid="{BA0F9AB2-E066-4839-92F6-5931DC0317FF}" name="Sarake7796"/>
    <tableColumn id="7797" xr3:uid="{2940873C-6C4B-4FD2-B0CB-A0D59D8EFC21}" name="Sarake7797"/>
    <tableColumn id="7798" xr3:uid="{FB1733F9-08A6-4260-B3B2-4112898A2130}" name="Sarake7798"/>
    <tableColumn id="7799" xr3:uid="{D5F4BE5C-E129-486E-9444-96F26A066B93}" name="Sarake7799"/>
    <tableColumn id="7800" xr3:uid="{406A39D7-6AD9-4E9E-8367-1E70A850F122}" name="Sarake7800"/>
    <tableColumn id="7801" xr3:uid="{19362559-BBC6-4A58-AE7F-2E58C649B283}" name="Sarake7801"/>
    <tableColumn id="7802" xr3:uid="{5523B871-9BFA-46CE-8560-EEB571AE7329}" name="Sarake7802"/>
    <tableColumn id="7803" xr3:uid="{5F282D51-5AB4-4F33-8657-19C9C6F7CED8}" name="Sarake7803"/>
    <tableColumn id="7804" xr3:uid="{6F581CAC-2664-4EC8-882C-E0BEE228DF94}" name="Sarake7804"/>
    <tableColumn id="7805" xr3:uid="{1ACB46FD-519B-4519-B942-E7618C4A65B4}" name="Sarake7805"/>
    <tableColumn id="7806" xr3:uid="{CA7D0CFB-6ED3-4BD4-8E74-3E6F7C0DFED2}" name="Sarake7806"/>
    <tableColumn id="7807" xr3:uid="{8616083A-70C8-4BE4-AE41-9E89042A8D12}" name="Sarake7807"/>
    <tableColumn id="7808" xr3:uid="{90360D51-D660-436D-8951-1BB8EE874B39}" name="Sarake7808"/>
    <tableColumn id="7809" xr3:uid="{AC4D2049-C8D7-445F-B102-583346C3A4C1}" name="Sarake7809"/>
    <tableColumn id="7810" xr3:uid="{6732D99A-DED3-490B-A5F0-96D8AF09108E}" name="Sarake7810"/>
    <tableColumn id="7811" xr3:uid="{49AE5B0F-BB57-40FE-9A6C-85E75D7E3A6E}" name="Sarake7811"/>
    <tableColumn id="7812" xr3:uid="{3B322C3E-A9D4-4D77-B999-F9ABB42C1C8E}" name="Sarake7812"/>
    <tableColumn id="7813" xr3:uid="{DB7F79FD-D73B-49C8-B553-56A88E6B6BC4}" name="Sarake7813"/>
    <tableColumn id="7814" xr3:uid="{1461B162-C6C8-4464-A86D-12A7FBA490AE}" name="Sarake7814"/>
    <tableColumn id="7815" xr3:uid="{16FE8D74-9FC2-4EE3-8CAD-BC14933C7EF4}" name="Sarake7815"/>
    <tableColumn id="7816" xr3:uid="{E82F6B6B-17FD-4EDD-907B-B52E2E40FC69}" name="Sarake7816"/>
    <tableColumn id="7817" xr3:uid="{760BC8AE-0F7A-484C-9B4A-80CAF7C8F10E}" name="Sarake7817"/>
    <tableColumn id="7818" xr3:uid="{BD7B2C59-35FB-482C-8EC5-FC664863D201}" name="Sarake7818"/>
    <tableColumn id="7819" xr3:uid="{1B546D3F-D9C6-4828-8C51-4171BE21E117}" name="Sarake7819"/>
    <tableColumn id="7820" xr3:uid="{D099B0C0-AA7B-4742-992D-B4F67CAFC33F}" name="Sarake7820"/>
    <tableColumn id="7821" xr3:uid="{18416369-70BD-4B6D-9FE6-FAD327EF04F8}" name="Sarake7821"/>
    <tableColumn id="7822" xr3:uid="{7E6A8EB8-DD07-466B-A891-4BCE8F8AE97B}" name="Sarake7822"/>
    <tableColumn id="7823" xr3:uid="{D3CD31D0-912B-4E38-80C9-B576C04C9735}" name="Sarake7823"/>
    <tableColumn id="7824" xr3:uid="{8FD10420-8131-439C-A6B0-73CFFCCE915D}" name="Sarake7824"/>
    <tableColumn id="7825" xr3:uid="{43630EEA-1522-47AD-9644-8D61D9526000}" name="Sarake7825"/>
    <tableColumn id="7826" xr3:uid="{437AD893-EEC8-4BCF-8239-C6705ADBA742}" name="Sarake7826"/>
    <tableColumn id="7827" xr3:uid="{9D79DF39-FB3E-4FA8-8617-2EFD4F3EBA6C}" name="Sarake7827"/>
    <tableColumn id="7828" xr3:uid="{1EF98063-0D2A-40CD-9CA7-F3651AE7FE31}" name="Sarake7828"/>
    <tableColumn id="7829" xr3:uid="{CC00407D-3FBD-4DC0-8D73-552935530029}" name="Sarake7829"/>
    <tableColumn id="7830" xr3:uid="{FE1A8E35-1FB6-432C-9C89-2C1F57A79E07}" name="Sarake7830"/>
    <tableColumn id="7831" xr3:uid="{857B641A-60FA-4326-AA8C-48F1E004F902}" name="Sarake7831"/>
    <tableColumn id="7832" xr3:uid="{F771EDE1-B0B0-4AD7-A8D5-09690AFED313}" name="Sarake7832"/>
    <tableColumn id="7833" xr3:uid="{C89E565D-CE09-41F2-9054-875EEB54F7E5}" name="Sarake7833"/>
    <tableColumn id="7834" xr3:uid="{0C7735E3-0C77-48C3-A7D4-05142F07456F}" name="Sarake7834"/>
    <tableColumn id="7835" xr3:uid="{7AC69190-CBA5-49A1-9A01-D01E779CD03F}" name="Sarake7835"/>
    <tableColumn id="7836" xr3:uid="{D1797822-3493-4282-AA28-69555F01C331}" name="Sarake7836"/>
    <tableColumn id="7837" xr3:uid="{BC5397CF-01A6-45AA-92CE-860786552F22}" name="Sarake7837"/>
    <tableColumn id="7838" xr3:uid="{C63F1B1D-F68F-48B3-9A2A-FF8A77E34594}" name="Sarake7838"/>
    <tableColumn id="7839" xr3:uid="{E55BC9B9-3C33-41DB-920E-870E0DE49641}" name="Sarake7839"/>
    <tableColumn id="7840" xr3:uid="{FA355C6A-B5EB-4159-A27C-BE7829EAF70C}" name="Sarake7840"/>
    <tableColumn id="7841" xr3:uid="{70416118-BD5A-4939-AFDE-49497BD19481}" name="Sarake7841"/>
    <tableColumn id="7842" xr3:uid="{126F2AA8-7B65-49BB-9668-833D5C6652F0}" name="Sarake7842"/>
    <tableColumn id="7843" xr3:uid="{2AB693DD-1A4E-4614-9F0A-FA4C0F7C8966}" name="Sarake7843"/>
    <tableColumn id="7844" xr3:uid="{5F79F271-B95F-432D-B60D-7695012FE4F9}" name="Sarake7844"/>
    <tableColumn id="7845" xr3:uid="{257D46ED-F722-4CCB-BFEF-B6FA52FBBA90}" name="Sarake7845"/>
    <tableColumn id="7846" xr3:uid="{50CBDF25-B09E-47B6-B8C1-2D890D3819D5}" name="Sarake7846"/>
    <tableColumn id="7847" xr3:uid="{67F37BBE-29E0-4A41-A738-8133320EB5A6}" name="Sarake7847"/>
    <tableColumn id="7848" xr3:uid="{033A12B3-82E5-4F68-8AC1-9AAF44BBFF04}" name="Sarake7848"/>
    <tableColumn id="7849" xr3:uid="{B92A33E2-0202-4092-AC12-22967335FB4C}" name="Sarake7849"/>
    <tableColumn id="7850" xr3:uid="{07B8CDB2-5688-4CC5-A31C-E1C8FD94CCA7}" name="Sarake7850"/>
    <tableColumn id="7851" xr3:uid="{564EF214-2375-45E8-A7E6-B325CF9B283B}" name="Sarake7851"/>
    <tableColumn id="7852" xr3:uid="{C619B2D3-5CF8-4B5C-B4A9-872AD2B3D86B}" name="Sarake7852"/>
    <tableColumn id="7853" xr3:uid="{C6648B48-131E-42EE-911F-61CFCE0AEC8B}" name="Sarake7853"/>
    <tableColumn id="7854" xr3:uid="{1434399F-1659-434F-B0EF-B5C4085B4A0D}" name="Sarake7854"/>
    <tableColumn id="7855" xr3:uid="{CA0F6529-38FF-4D5F-8C4F-C7BAB7874197}" name="Sarake7855"/>
    <tableColumn id="7856" xr3:uid="{8197D199-83C3-4264-837E-EB02808FB157}" name="Sarake7856"/>
    <tableColumn id="7857" xr3:uid="{66010DB5-2AE6-4A31-8B75-64901D0C4025}" name="Sarake7857"/>
    <tableColumn id="7858" xr3:uid="{5C097D4B-8DB1-4282-85D3-5FBDFF100CA2}" name="Sarake7858"/>
    <tableColumn id="7859" xr3:uid="{6E019637-79C3-4FAD-B394-0B3E7D9CAA52}" name="Sarake7859"/>
    <tableColumn id="7860" xr3:uid="{6C423AE4-84F1-499F-80E3-AEBD20DBEB69}" name="Sarake7860"/>
    <tableColumn id="7861" xr3:uid="{FB2B366D-8672-49E4-ADBF-6E08C042C7FB}" name="Sarake7861"/>
    <tableColumn id="7862" xr3:uid="{E842A680-545E-40F9-8A4C-78DE28FEFBF1}" name="Sarake7862"/>
    <tableColumn id="7863" xr3:uid="{53AC11A7-03A0-4775-B48A-672C3F9D5870}" name="Sarake7863"/>
    <tableColumn id="7864" xr3:uid="{86A5D2ED-2EC4-40B7-89AB-09824B063D19}" name="Sarake7864"/>
    <tableColumn id="7865" xr3:uid="{3B49E6BA-3004-42C9-A03D-0FF02E61F0A5}" name="Sarake7865"/>
    <tableColumn id="7866" xr3:uid="{4CE0E991-0D90-4A38-AD7A-7D8BDA9616B6}" name="Sarake7866"/>
    <tableColumn id="7867" xr3:uid="{75BBCF0B-C286-43FE-A11C-3DE151A069BD}" name="Sarake7867"/>
    <tableColumn id="7868" xr3:uid="{63DB2C52-1A6F-4613-85EF-9B445FE23EC3}" name="Sarake7868"/>
    <tableColumn id="7869" xr3:uid="{7480CEE3-44B9-4EF7-986B-64A77AE21F0E}" name="Sarake7869"/>
    <tableColumn id="7870" xr3:uid="{AE95B60F-D4AA-4EC2-AFCB-010A30B44E50}" name="Sarake7870"/>
    <tableColumn id="7871" xr3:uid="{64039681-8A04-4428-BD4C-2E663D8034A6}" name="Sarake7871"/>
    <tableColumn id="7872" xr3:uid="{8DC5E3E6-F5FA-41DC-A7CD-47D61487BC06}" name="Sarake7872"/>
    <tableColumn id="7873" xr3:uid="{8B24EC21-D32C-4B73-8694-2F1A2661C841}" name="Sarake7873"/>
    <tableColumn id="7874" xr3:uid="{D15E5986-AF89-455C-9CBE-8ABC3C0D081E}" name="Sarake7874"/>
    <tableColumn id="7875" xr3:uid="{23F88A2A-C2FF-42B8-8DBC-07524CA45564}" name="Sarake7875"/>
    <tableColumn id="7876" xr3:uid="{5B28750C-46B9-40D4-92D1-6111F56AE629}" name="Sarake7876"/>
    <tableColumn id="7877" xr3:uid="{1665CD20-7D7A-4707-AE07-EC8379A91D82}" name="Sarake7877"/>
    <tableColumn id="7878" xr3:uid="{BF81FE34-656C-48F6-A701-782B0FF1F568}" name="Sarake7878"/>
    <tableColumn id="7879" xr3:uid="{D87D502A-96D7-4C8D-BFD4-0AD7369F5842}" name="Sarake7879"/>
    <tableColumn id="7880" xr3:uid="{CDE6B9D1-68AF-4739-A66F-7E1755513B03}" name="Sarake7880"/>
    <tableColumn id="7881" xr3:uid="{21141A5E-5CEB-4CD0-88B7-3022EBE81E45}" name="Sarake7881"/>
    <tableColumn id="7882" xr3:uid="{9F2A8C6C-AEA4-4C6B-BBD2-532FAF2DD114}" name="Sarake7882"/>
    <tableColumn id="7883" xr3:uid="{86AED277-2734-446C-84FF-38B82CAEA9E6}" name="Sarake7883"/>
    <tableColumn id="7884" xr3:uid="{9127B22D-24E3-4C31-80E0-D9441A4FD771}" name="Sarake7884"/>
    <tableColumn id="7885" xr3:uid="{B88743B4-2B9D-44E3-84B9-50181D68EFAF}" name="Sarake7885"/>
    <tableColumn id="7886" xr3:uid="{35AA89B1-8BD6-484E-BCE0-82CBEB8BF900}" name="Sarake7886"/>
    <tableColumn id="7887" xr3:uid="{6E3E5B1D-2F83-40BB-AF20-8F44BCD2AD31}" name="Sarake7887"/>
    <tableColumn id="7888" xr3:uid="{8082BE9C-E552-4D5E-9BAC-24B7581D5CF6}" name="Sarake7888"/>
    <tableColumn id="7889" xr3:uid="{01A503E8-7101-4069-8EEF-44C51C1DD466}" name="Sarake7889"/>
    <tableColumn id="7890" xr3:uid="{4BD2F5B4-D0BD-4360-99F4-36EB812894B3}" name="Sarake7890"/>
    <tableColumn id="7891" xr3:uid="{47F18BE8-E437-4356-92BF-8CC9430D9F94}" name="Sarake7891"/>
    <tableColumn id="7892" xr3:uid="{5C66F7C5-CFCD-45C2-ACED-D6266C020022}" name="Sarake7892"/>
    <tableColumn id="7893" xr3:uid="{69756B99-D9BF-45AB-A64D-6DF9737FB285}" name="Sarake7893"/>
    <tableColumn id="7894" xr3:uid="{A57D08F9-58D3-4A97-A0A3-00E98DF7CB7D}" name="Sarake7894"/>
    <tableColumn id="7895" xr3:uid="{1B74D78D-85E2-4400-A4BC-B5D18A20C3B4}" name="Sarake7895"/>
    <tableColumn id="7896" xr3:uid="{45F46F98-088C-46EF-951C-CDECDF7B2D67}" name="Sarake7896"/>
    <tableColumn id="7897" xr3:uid="{F3C7E9C1-1B60-4225-BFF8-A6A5E56C9F43}" name="Sarake7897"/>
    <tableColumn id="7898" xr3:uid="{E5189BDF-F553-4AC8-8469-E1A3E0456C73}" name="Sarake7898"/>
    <tableColumn id="7899" xr3:uid="{01F42E6D-95F2-48D9-B0BF-8262AF91288C}" name="Sarake7899"/>
    <tableColumn id="7900" xr3:uid="{2F360231-0C8D-4878-A3EA-9C65584BA75D}" name="Sarake7900"/>
    <tableColumn id="7901" xr3:uid="{D3742484-0B08-4CA4-A161-D07BE63F95E9}" name="Sarake7901"/>
    <tableColumn id="7902" xr3:uid="{DED9C52E-068A-4BB0-876E-8F7F09E02EEE}" name="Sarake7902"/>
    <tableColumn id="7903" xr3:uid="{76FFA48D-4649-4524-909E-5A0D661E8161}" name="Sarake7903"/>
    <tableColumn id="7904" xr3:uid="{E82192CF-C5DC-4973-AB1C-A8C421A1AE19}" name="Sarake7904"/>
    <tableColumn id="7905" xr3:uid="{D2C31C31-4E87-4805-911F-F110CE09ED5B}" name="Sarake7905"/>
    <tableColumn id="7906" xr3:uid="{F4988477-94B9-44EB-ADCF-47CF9F9CD362}" name="Sarake7906"/>
    <tableColumn id="7907" xr3:uid="{27CF032D-F649-4565-9F8B-6827A20D667C}" name="Sarake7907"/>
    <tableColumn id="7908" xr3:uid="{E2EFC301-E518-4902-B404-3F5D1D9E907F}" name="Sarake7908"/>
    <tableColumn id="7909" xr3:uid="{3F3B70E8-5F22-43E1-AD14-6168CA8EF1CA}" name="Sarake7909"/>
    <tableColumn id="7910" xr3:uid="{DB20368F-98D3-4D07-BBB9-08FEEB1D4104}" name="Sarake7910"/>
    <tableColumn id="7911" xr3:uid="{BE9E436D-B2A5-4AE2-AB48-28512E3AC505}" name="Sarake7911"/>
    <tableColumn id="7912" xr3:uid="{2A781AF5-1BE6-405F-83D0-58A1B50C5D34}" name="Sarake7912"/>
    <tableColumn id="7913" xr3:uid="{D28F31F4-5088-4EE5-B1DC-9BB8F1D98D5A}" name="Sarake7913"/>
    <tableColumn id="7914" xr3:uid="{5130397C-7F4E-472B-B418-CC02B8373C8E}" name="Sarake7914"/>
    <tableColumn id="7915" xr3:uid="{0AC8A5A7-857D-4DBA-ACB7-BBA59D19B98A}" name="Sarake7915"/>
    <tableColumn id="7916" xr3:uid="{B8C92408-DBAB-48A0-AA26-79BF65F45E2F}" name="Sarake7916"/>
    <tableColumn id="7917" xr3:uid="{3150023D-D149-4A1A-B9D6-F77006C9683B}" name="Sarake7917"/>
    <tableColumn id="7918" xr3:uid="{A5A933DD-631A-412D-ACEA-00D08F1B2BE4}" name="Sarake7918"/>
    <tableColumn id="7919" xr3:uid="{0730AD1E-5388-4DA4-8A2B-D7CBA1943EAB}" name="Sarake7919"/>
    <tableColumn id="7920" xr3:uid="{14DEF3E8-B021-467C-9B2C-FBFB77D03BFD}" name="Sarake7920"/>
    <tableColumn id="7921" xr3:uid="{58C34127-8BDF-45F5-AD28-0D99109B3D23}" name="Sarake7921"/>
    <tableColumn id="7922" xr3:uid="{53FD63DC-276A-4317-B27E-A9AB6E99C796}" name="Sarake7922"/>
    <tableColumn id="7923" xr3:uid="{1C9D8D46-2B35-4FA8-A67E-F024C59BE0B7}" name="Sarake7923"/>
    <tableColumn id="7924" xr3:uid="{65E807CD-0623-42E3-ABF0-113C704FA7D8}" name="Sarake7924"/>
    <tableColumn id="7925" xr3:uid="{023AFBFF-AC02-4295-A471-234A2703282B}" name="Sarake7925"/>
    <tableColumn id="7926" xr3:uid="{C13D88F4-7682-44FF-9E13-9641D72866E9}" name="Sarake7926"/>
    <tableColumn id="7927" xr3:uid="{A420FC97-1CE8-4334-A9DC-407E552956B7}" name="Sarake7927"/>
    <tableColumn id="7928" xr3:uid="{09B249AE-C710-4091-AB16-79B788824DAD}" name="Sarake7928"/>
    <tableColumn id="7929" xr3:uid="{D463FD9B-3F3F-4D66-A606-E833D795397E}" name="Sarake7929"/>
    <tableColumn id="7930" xr3:uid="{CAE6D4AE-49BA-414D-BD00-EFF5966417E9}" name="Sarake7930"/>
    <tableColumn id="7931" xr3:uid="{9EF0A8D1-CA7A-488B-8B5F-C8607D54FD38}" name="Sarake7931"/>
    <tableColumn id="7932" xr3:uid="{10BD350A-C2E9-48EA-B667-D41A2474D77D}" name="Sarake7932"/>
    <tableColumn id="7933" xr3:uid="{471365D9-7CCA-4149-8FE5-FA2C811A53E1}" name="Sarake7933"/>
    <tableColumn id="7934" xr3:uid="{D39F46CD-3B74-4524-A9DB-00CCA5B036EB}" name="Sarake7934"/>
    <tableColumn id="7935" xr3:uid="{4159A9C4-8740-4876-B0DD-218F766B25BB}" name="Sarake7935"/>
    <tableColumn id="7936" xr3:uid="{F78CE15E-273C-46C0-87D3-9C189B7BB767}" name="Sarake7936"/>
    <tableColumn id="7937" xr3:uid="{35D308B5-C96F-4707-A861-4D36403A069E}" name="Sarake7937"/>
    <tableColumn id="7938" xr3:uid="{13FF0CE4-9F46-493C-854A-41CB8F33102D}" name="Sarake7938"/>
    <tableColumn id="7939" xr3:uid="{0B15F28E-0098-46B2-B0C8-775A24CD5AAA}" name="Sarake7939"/>
    <tableColumn id="7940" xr3:uid="{1766E582-488B-4E34-A1D0-C557A29BB1F4}" name="Sarake7940"/>
    <tableColumn id="7941" xr3:uid="{380D0640-61DC-4BA4-BD8A-E293556BD040}" name="Sarake7941"/>
    <tableColumn id="7942" xr3:uid="{876B6674-5A98-4F6C-B1FD-AA78A6D6959B}" name="Sarake7942"/>
    <tableColumn id="7943" xr3:uid="{089FEF90-AA1D-4055-BA0E-E6E365219C04}" name="Sarake7943"/>
    <tableColumn id="7944" xr3:uid="{999909C6-F6B5-47F1-B384-07E34C2681E5}" name="Sarake7944"/>
    <tableColumn id="7945" xr3:uid="{30FA2A3D-1E8C-4753-872A-761676DDF8FE}" name="Sarake7945"/>
    <tableColumn id="7946" xr3:uid="{E789A26B-8909-490F-8A37-7F45927BFF64}" name="Sarake7946"/>
    <tableColumn id="7947" xr3:uid="{E9A8A35B-FD7F-4871-BECA-0EDF9B11110E}" name="Sarake7947"/>
    <tableColumn id="7948" xr3:uid="{A73FBDF0-DF8E-4BE4-9FF3-E0C0AF07E37A}" name="Sarake7948"/>
    <tableColumn id="7949" xr3:uid="{30DCDF64-FBB3-4079-B1E6-40B62B664A31}" name="Sarake7949"/>
    <tableColumn id="7950" xr3:uid="{8F766171-3E10-4BDA-926A-7B5C6B3F985F}" name="Sarake7950"/>
    <tableColumn id="7951" xr3:uid="{6A420319-6F56-4E5D-9E1E-1C2F85D32EAB}" name="Sarake7951"/>
    <tableColumn id="7952" xr3:uid="{0F7C9078-F6DF-4852-847D-705A3311B42F}" name="Sarake7952"/>
    <tableColumn id="7953" xr3:uid="{30E7E88D-F357-493F-BDFD-AAE3ABDE38EB}" name="Sarake7953"/>
    <tableColumn id="7954" xr3:uid="{DD80C41D-D653-4767-AE57-015BFC7D5E30}" name="Sarake7954"/>
    <tableColumn id="7955" xr3:uid="{FE6C4D58-6584-417F-BFF5-656B65747CEA}" name="Sarake7955"/>
    <tableColumn id="7956" xr3:uid="{81C0648F-C37B-48DA-B577-39929506DECF}" name="Sarake7956"/>
    <tableColumn id="7957" xr3:uid="{46A4C33C-45E6-458C-B020-C2B0C402C507}" name="Sarake7957"/>
    <tableColumn id="7958" xr3:uid="{FE38070A-BABE-46C8-BCA5-CE2E62F2A46C}" name="Sarake7958"/>
    <tableColumn id="7959" xr3:uid="{D23BB64A-BBB1-41EF-BAD2-7200DD614266}" name="Sarake7959"/>
    <tableColumn id="7960" xr3:uid="{1DFC4FA7-99D7-4C8D-BD34-47F9535B4D4B}" name="Sarake7960"/>
    <tableColumn id="7961" xr3:uid="{84C36F91-CC0B-4970-B503-083A5F95D9CE}" name="Sarake7961"/>
    <tableColumn id="7962" xr3:uid="{932F4A22-0B9B-4251-812E-BDCADC996B42}" name="Sarake7962"/>
    <tableColumn id="7963" xr3:uid="{2A8E071A-010F-4BA7-9854-A45B86BBF30A}" name="Sarake7963"/>
    <tableColumn id="7964" xr3:uid="{28726A96-9DF9-426A-A91D-763A55D7BDB5}" name="Sarake7964"/>
    <tableColumn id="7965" xr3:uid="{5B0307C3-919D-4F1D-8218-0D4900D7BE85}" name="Sarake7965"/>
    <tableColumn id="7966" xr3:uid="{B85719C5-D9AA-4147-BA9A-F63E99D76F57}" name="Sarake7966"/>
    <tableColumn id="7967" xr3:uid="{0086078C-9016-4294-AB21-004ACB17BC0E}" name="Sarake7967"/>
    <tableColumn id="7968" xr3:uid="{DFB797D7-17DF-49E2-991E-7716AF87036A}" name="Sarake7968"/>
    <tableColumn id="7969" xr3:uid="{466CAF18-3345-473C-9229-D363704EC762}" name="Sarake7969"/>
    <tableColumn id="7970" xr3:uid="{47C3F177-F395-4E3A-9B8D-9EE4614B4384}" name="Sarake7970"/>
    <tableColumn id="7971" xr3:uid="{D8A2738B-7A07-4767-AFB8-B2F0456061C8}" name="Sarake7971"/>
    <tableColumn id="7972" xr3:uid="{2CD108B7-A04A-4937-BB85-E114100D3CFC}" name="Sarake7972"/>
    <tableColumn id="7973" xr3:uid="{7811FA92-D5A7-4362-A68B-03F7837B740A}" name="Sarake7973"/>
    <tableColumn id="7974" xr3:uid="{CD906BC4-E053-4259-9D8C-05EBA16C93FE}" name="Sarake7974"/>
    <tableColumn id="7975" xr3:uid="{D8B3A5A5-A736-4BAB-8DDF-76CF15825E74}" name="Sarake7975"/>
    <tableColumn id="7976" xr3:uid="{EAB079E5-11D8-4A5B-9B80-E840EF3A69B0}" name="Sarake7976"/>
    <tableColumn id="7977" xr3:uid="{8A98FE25-F954-4C10-B2ED-F07BC4F633DF}" name="Sarake7977"/>
    <tableColumn id="7978" xr3:uid="{238A9829-3393-4DEF-B2BE-6D5998ADB7F7}" name="Sarake7978"/>
    <tableColumn id="7979" xr3:uid="{32CC67CB-EB9D-44E7-BF98-16AFA72ED0AB}" name="Sarake7979"/>
    <tableColumn id="7980" xr3:uid="{CDB2C21B-F329-4988-9F3E-250187FF42C3}" name="Sarake7980"/>
    <tableColumn id="7981" xr3:uid="{F363558C-8AE6-4869-AAE4-92DAC66CAA56}" name="Sarake7981"/>
    <tableColumn id="7982" xr3:uid="{F3E09242-A05A-48C7-8609-1C7CB1D21E67}" name="Sarake7982"/>
    <tableColumn id="7983" xr3:uid="{36332E7A-0840-4E6B-B91C-2779F819091A}" name="Sarake7983"/>
    <tableColumn id="7984" xr3:uid="{1DD4D3CF-B9D1-44FE-8282-102265140B30}" name="Sarake7984"/>
    <tableColumn id="7985" xr3:uid="{DC0583DE-A7A1-4FCC-9FD7-1A7777A1303C}" name="Sarake7985"/>
    <tableColumn id="7986" xr3:uid="{801DB3DE-6667-4CD4-8CC4-0B03B28F89CD}" name="Sarake7986"/>
    <tableColumn id="7987" xr3:uid="{9F4D9C77-EBDF-4CC4-8756-B986D9984401}" name="Sarake7987"/>
    <tableColumn id="7988" xr3:uid="{C765C54A-02EF-4B77-A4AD-913837D43E6B}" name="Sarake7988"/>
    <tableColumn id="7989" xr3:uid="{91530709-C0C2-4E78-8D0D-1006ACA0AD99}" name="Sarake7989"/>
    <tableColumn id="7990" xr3:uid="{8366EC98-D7CE-483C-9F2E-8F8FB61B3867}" name="Sarake7990"/>
    <tableColumn id="7991" xr3:uid="{DA295ADE-46C3-414B-875E-A3A03D8D7A88}" name="Sarake7991"/>
    <tableColumn id="7992" xr3:uid="{B8828206-D2F5-4857-A376-BE8DDE9B93F3}" name="Sarake7992"/>
    <tableColumn id="7993" xr3:uid="{79A48817-5AC3-4460-99DE-2B39E55B0D50}" name="Sarake7993"/>
    <tableColumn id="7994" xr3:uid="{ED7DD950-9CF3-464F-B678-D311D34708F0}" name="Sarake7994"/>
    <tableColumn id="7995" xr3:uid="{1585A4AB-1694-4F42-A0C6-01B0EDD08D68}" name="Sarake7995"/>
    <tableColumn id="7996" xr3:uid="{C2C8BC87-A02D-4630-B6D6-29A6FE2BA030}" name="Sarake7996"/>
    <tableColumn id="7997" xr3:uid="{41EFBB72-4498-4CF6-B77F-8B1DA3B07A5A}" name="Sarake7997"/>
    <tableColumn id="7998" xr3:uid="{98C7F7E5-98F7-4D49-BF93-84A63DC7F648}" name="Sarake7998"/>
    <tableColumn id="7999" xr3:uid="{D0B8B997-DCE5-415D-8ABD-76726598D6EA}" name="Sarake7999"/>
    <tableColumn id="8000" xr3:uid="{A17B3E79-BE71-4C8F-A69B-B4A59E689A01}" name="Sarake8000"/>
    <tableColumn id="8001" xr3:uid="{8E3B2EB7-921D-43B6-98CA-8A67B6310622}" name="Sarake8001"/>
    <tableColumn id="8002" xr3:uid="{267D55EA-AC0F-454F-954D-0B8AA752C5E9}" name="Sarake8002"/>
    <tableColumn id="8003" xr3:uid="{3C752946-BF12-469F-A0DD-3752615331CF}" name="Sarake8003"/>
    <tableColumn id="8004" xr3:uid="{B46FCC9C-4E75-4AB7-96E8-B18782BBBF45}" name="Sarake8004"/>
    <tableColumn id="8005" xr3:uid="{46A7312B-1299-4116-A0C4-3C947FCE0787}" name="Sarake8005"/>
    <tableColumn id="8006" xr3:uid="{DBBF30B6-FA45-4DC8-A7AB-8F323505730B}" name="Sarake8006"/>
    <tableColumn id="8007" xr3:uid="{435507BB-6CD6-4EAA-9AAC-AE81194CBD2D}" name="Sarake8007"/>
    <tableColumn id="8008" xr3:uid="{013FC720-4961-4616-A060-280130E4B7F4}" name="Sarake8008"/>
    <tableColumn id="8009" xr3:uid="{151AB9DC-A713-41AB-A148-74B5CEAE285D}" name="Sarake8009"/>
    <tableColumn id="8010" xr3:uid="{667C33FC-0A9F-4564-8A16-C1D4E6618B45}" name="Sarake8010"/>
    <tableColumn id="8011" xr3:uid="{00479CC6-229A-41AC-AC15-30F259C7F2D1}" name="Sarake8011"/>
    <tableColumn id="8012" xr3:uid="{52F1CD80-FF11-471F-89E9-CD7BFC267B88}" name="Sarake8012"/>
    <tableColumn id="8013" xr3:uid="{34B07413-9D79-4CDA-81F5-135C9F741FD9}" name="Sarake8013"/>
    <tableColumn id="8014" xr3:uid="{5F5E8260-4232-46B8-AA70-960247C01F80}" name="Sarake8014"/>
    <tableColumn id="8015" xr3:uid="{A14A58CD-4712-4A75-A5E7-DE4404D0846A}" name="Sarake8015"/>
    <tableColumn id="8016" xr3:uid="{89E577A3-75EB-4265-B1C3-93134EE0CD54}" name="Sarake8016"/>
    <tableColumn id="8017" xr3:uid="{02D21BEF-90AC-4976-975C-D5FBC9ED97C7}" name="Sarake8017"/>
    <tableColumn id="8018" xr3:uid="{9EE11BC5-96AA-4C46-99BE-02BA4D5C7E2B}" name="Sarake8018"/>
    <tableColumn id="8019" xr3:uid="{2673ADC0-3F09-4D2A-A2A2-50B458A0EBC8}" name="Sarake8019"/>
    <tableColumn id="8020" xr3:uid="{3345471F-7829-4EA3-AFC9-C0CE8AA9FC32}" name="Sarake8020"/>
    <tableColumn id="8021" xr3:uid="{45856197-B406-4E9F-A278-41DAD352F28C}" name="Sarake8021"/>
    <tableColumn id="8022" xr3:uid="{EB21BDDE-55AC-4C8A-AD0C-479121127431}" name="Sarake8022"/>
    <tableColumn id="8023" xr3:uid="{39A7E748-3A23-42D5-A6DA-65D4106940EE}" name="Sarake8023"/>
    <tableColumn id="8024" xr3:uid="{DCDAA87D-8BFB-4577-ADBF-DE85B1DFC084}" name="Sarake8024"/>
    <tableColumn id="8025" xr3:uid="{2EE69F4E-635F-4120-A927-B9BB9C01AD2F}" name="Sarake8025"/>
    <tableColumn id="8026" xr3:uid="{6257AB48-DCDD-4EA1-96BD-0139B029B3FF}" name="Sarake8026"/>
    <tableColumn id="8027" xr3:uid="{1E441ECE-A6C4-4A83-B6BA-33811185EAEA}" name="Sarake8027"/>
    <tableColumn id="8028" xr3:uid="{5B3B0FE8-95AA-40CF-BE19-489511AF705C}" name="Sarake8028"/>
    <tableColumn id="8029" xr3:uid="{87DEEBDF-33B1-4AB3-A15B-A03467050BB5}" name="Sarake8029"/>
    <tableColumn id="8030" xr3:uid="{95B34A8A-3F47-4D03-9A49-B307C07BBF39}" name="Sarake8030"/>
    <tableColumn id="8031" xr3:uid="{80710A4B-F500-4981-B6D5-5F276A952A46}" name="Sarake8031"/>
    <tableColumn id="8032" xr3:uid="{C0B685C4-3CF4-44B6-85C5-B312D9AA19A6}" name="Sarake8032"/>
    <tableColumn id="8033" xr3:uid="{A7EBBF92-79B5-4A84-8879-350E562D74F9}" name="Sarake8033"/>
    <tableColumn id="8034" xr3:uid="{FAA07F06-9E9E-4797-89AF-D87D89E5C097}" name="Sarake8034"/>
    <tableColumn id="8035" xr3:uid="{B885468B-8B3C-4C9A-8F3A-3F87886E24CE}" name="Sarake8035"/>
    <tableColumn id="8036" xr3:uid="{EF89A613-C583-48B1-BF3D-E9B7D208B6BE}" name="Sarake8036"/>
    <tableColumn id="8037" xr3:uid="{6195C3F4-2C28-4B0B-B0DB-5DEE6891D6B5}" name="Sarake8037"/>
    <tableColumn id="8038" xr3:uid="{1378E3D8-7E3E-4FB7-AF61-88F1B579D292}" name="Sarake8038"/>
    <tableColumn id="8039" xr3:uid="{D18AF899-4B1B-4D1D-BCA0-49261037B489}" name="Sarake8039"/>
    <tableColumn id="8040" xr3:uid="{DB69D633-62F7-4BA2-A4B2-EE5783359A2C}" name="Sarake8040"/>
    <tableColumn id="8041" xr3:uid="{62FF9310-98BB-4247-9840-2580FD0C7195}" name="Sarake8041"/>
    <tableColumn id="8042" xr3:uid="{837EB5B0-573E-46DC-B6E5-BA769582A7E6}" name="Sarake8042"/>
    <tableColumn id="8043" xr3:uid="{48E3DAB1-724A-43D9-9C27-4DD4B59B39B4}" name="Sarake8043"/>
    <tableColumn id="8044" xr3:uid="{C13D864E-861A-470F-8AEF-B5E3663AD96F}" name="Sarake8044"/>
    <tableColumn id="8045" xr3:uid="{5B51B851-7DE4-4186-8C83-DEC01B6D6129}" name="Sarake8045"/>
    <tableColumn id="8046" xr3:uid="{5F64F4B8-0FC0-4A66-AC74-2057CBB0DB5F}" name="Sarake8046"/>
    <tableColumn id="8047" xr3:uid="{4F9302F9-5A99-4C51-85A7-70E45CC99A54}" name="Sarake8047"/>
    <tableColumn id="8048" xr3:uid="{50BBE02A-9039-4A02-BD73-5BE89F557DF6}" name="Sarake8048"/>
    <tableColumn id="8049" xr3:uid="{E5DF0743-FAFA-4E39-9EB2-1AB516E10EF8}" name="Sarake8049"/>
    <tableColumn id="8050" xr3:uid="{FE5D15D6-82D3-49A4-9212-A629672F3EA2}" name="Sarake8050"/>
    <tableColumn id="8051" xr3:uid="{4D80C179-4849-426B-84B9-292F189922B5}" name="Sarake8051"/>
    <tableColumn id="8052" xr3:uid="{FDD3A4BB-1701-4A9C-9BAD-C2B2C59B6727}" name="Sarake8052"/>
    <tableColumn id="8053" xr3:uid="{1DCFEC47-B780-435F-9C69-74505DA23CEA}" name="Sarake8053"/>
    <tableColumn id="8054" xr3:uid="{7BDB1F4B-F597-4C21-A92D-809E9A85EB97}" name="Sarake8054"/>
    <tableColumn id="8055" xr3:uid="{E654F201-339E-4CF1-AC8B-86D7D06693C9}" name="Sarake8055"/>
    <tableColumn id="8056" xr3:uid="{59EB2064-5C27-4CD4-A974-B48EAC71D9F5}" name="Sarake8056"/>
    <tableColumn id="8057" xr3:uid="{52C96A5C-9A3C-4F5F-93C3-BD59AF19D96A}" name="Sarake8057"/>
    <tableColumn id="8058" xr3:uid="{E053FA5C-1822-4269-9BA2-1225A54E87F7}" name="Sarake8058"/>
    <tableColumn id="8059" xr3:uid="{65EA4199-681E-4E41-81BB-8FC37DFFA434}" name="Sarake8059"/>
    <tableColumn id="8060" xr3:uid="{A6511798-5BCF-49ED-A6AA-BBE2BD0065CA}" name="Sarake8060"/>
    <tableColumn id="8061" xr3:uid="{07EC3BE8-F8C2-4E1E-AB52-DEA3870C8D99}" name="Sarake8061"/>
    <tableColumn id="8062" xr3:uid="{B3AFD5CB-AEC5-44C6-B9FB-80EFABC14EF3}" name="Sarake8062"/>
    <tableColumn id="8063" xr3:uid="{8B94C1CB-A835-4949-9EE9-74B672C13120}" name="Sarake8063"/>
    <tableColumn id="8064" xr3:uid="{159858D8-7011-4166-895B-C51E761CCCF3}" name="Sarake8064"/>
    <tableColumn id="8065" xr3:uid="{54E07801-54A8-4FE8-B58E-291F6B3FA549}" name="Sarake8065"/>
    <tableColumn id="8066" xr3:uid="{CAD7A7B0-6180-46C0-B5CF-0D126605E13F}" name="Sarake8066"/>
    <tableColumn id="8067" xr3:uid="{383EE034-0960-4146-B26E-2EB42C83106F}" name="Sarake8067"/>
    <tableColumn id="8068" xr3:uid="{2908F652-A1D0-4CE7-A29A-37432AA4EA44}" name="Sarake8068"/>
    <tableColumn id="8069" xr3:uid="{F64568DF-FF1F-4110-BE45-4BED87D754FF}" name="Sarake8069"/>
    <tableColumn id="8070" xr3:uid="{D4450028-D2E3-4281-B304-C260C1FA5269}" name="Sarake8070"/>
    <tableColumn id="8071" xr3:uid="{EB6DC379-C6E9-4DE4-A359-AD6551ECFE0F}" name="Sarake8071"/>
    <tableColumn id="8072" xr3:uid="{9B76DEF1-6C86-447A-9A7B-B9E53BEB218E}" name="Sarake8072"/>
    <tableColumn id="8073" xr3:uid="{80757F5E-0BA3-416F-9863-DF642F790346}" name="Sarake8073"/>
    <tableColumn id="8074" xr3:uid="{D790AC09-E6B7-4E77-BB2A-290FD87E89BE}" name="Sarake8074"/>
    <tableColumn id="8075" xr3:uid="{4BBE684C-842A-4222-AD95-EA8B8AC1A53D}" name="Sarake8075"/>
    <tableColumn id="8076" xr3:uid="{9497232E-4C48-440E-8527-B18F474C9443}" name="Sarake8076"/>
    <tableColumn id="8077" xr3:uid="{4C8C9EAE-23BF-48CF-ABC8-00EEC6849FB9}" name="Sarake8077"/>
    <tableColumn id="8078" xr3:uid="{65CB8216-0279-465B-A5D1-17BA4ED54693}" name="Sarake8078"/>
    <tableColumn id="8079" xr3:uid="{C1C8F3A0-2EB2-45D8-86F3-E730F627E0A3}" name="Sarake8079"/>
    <tableColumn id="8080" xr3:uid="{DCE0AB2A-77C3-472E-8239-53636F266B49}" name="Sarake8080"/>
    <tableColumn id="8081" xr3:uid="{0F1A2A4A-360E-4E48-A2EC-14033486E3DB}" name="Sarake8081"/>
    <tableColumn id="8082" xr3:uid="{150C0192-F93B-4272-B6E8-E552F4E83CE8}" name="Sarake8082"/>
    <tableColumn id="8083" xr3:uid="{278B2912-BE46-4C91-AE2C-5C0287035267}" name="Sarake8083"/>
    <tableColumn id="8084" xr3:uid="{A36D674A-4A0D-487D-9653-B3313D112642}" name="Sarake8084"/>
    <tableColumn id="8085" xr3:uid="{FCFD8254-C703-4C32-B0E6-B9805DECBAA5}" name="Sarake8085"/>
    <tableColumn id="8086" xr3:uid="{4372E64D-05C7-4410-8CB7-155648273ED6}" name="Sarake8086"/>
    <tableColumn id="8087" xr3:uid="{81CEBC61-3316-45F1-AD68-09CFA7804ED1}" name="Sarake8087"/>
    <tableColumn id="8088" xr3:uid="{E0EF78BA-4312-44D3-85C3-D2A6DA14BC89}" name="Sarake8088"/>
    <tableColumn id="8089" xr3:uid="{61DE7447-0447-43E7-A69D-441120999F8C}" name="Sarake8089"/>
    <tableColumn id="8090" xr3:uid="{0C787318-677A-429D-896F-FF02604D5A38}" name="Sarake8090"/>
    <tableColumn id="8091" xr3:uid="{89BC9616-C343-4872-A6FE-06AD99FEFEBF}" name="Sarake8091"/>
    <tableColumn id="8092" xr3:uid="{84A4A721-6204-4AA5-8792-8D1CFB68BA24}" name="Sarake8092"/>
    <tableColumn id="8093" xr3:uid="{0A00EF22-F222-46BD-B20B-2BA2F124656C}" name="Sarake8093"/>
    <tableColumn id="8094" xr3:uid="{BEBEC46D-A107-40F2-80B0-94E63062A7C4}" name="Sarake8094"/>
    <tableColumn id="8095" xr3:uid="{0B85A161-EFAA-4FE0-AE46-069E884F6F72}" name="Sarake8095"/>
    <tableColumn id="8096" xr3:uid="{B053C0A3-A1C2-4F25-A32B-C89B9507787F}" name="Sarake8096"/>
    <tableColumn id="8097" xr3:uid="{80D634BF-AA61-429F-A701-B0AFF79C738A}" name="Sarake8097"/>
    <tableColumn id="8098" xr3:uid="{3CE64C32-0059-4BAF-B11D-38AD96321CC1}" name="Sarake8098"/>
    <tableColumn id="8099" xr3:uid="{14A72AE9-8D5F-498E-B72A-E89930F481F2}" name="Sarake8099"/>
    <tableColumn id="8100" xr3:uid="{12EDB235-EB8C-4875-B7F5-E2D1759DC20B}" name="Sarake8100"/>
    <tableColumn id="8101" xr3:uid="{FC74873A-E218-4EBD-A3DC-1D754311D181}" name="Sarake8101"/>
    <tableColumn id="8102" xr3:uid="{9D4AA06D-EE68-4144-9258-1528E8BD5352}" name="Sarake8102"/>
    <tableColumn id="8103" xr3:uid="{04949E7D-C0D3-45D7-AF73-BFE4300414BF}" name="Sarake8103"/>
    <tableColumn id="8104" xr3:uid="{FA3B9E8F-B215-4CFD-B006-547CE9210BAB}" name="Sarake8104"/>
    <tableColumn id="8105" xr3:uid="{91D4A864-B032-4F3A-8173-D898952CE539}" name="Sarake8105"/>
    <tableColumn id="8106" xr3:uid="{D82814D6-8034-4559-AA9F-35154DCB751C}" name="Sarake8106"/>
    <tableColumn id="8107" xr3:uid="{31EEEFA2-0C4A-4A38-9D58-6D352E352D78}" name="Sarake8107"/>
    <tableColumn id="8108" xr3:uid="{1B4F2577-0E8C-4C9E-A910-FE73364BB1A8}" name="Sarake8108"/>
    <tableColumn id="8109" xr3:uid="{68273FF0-8FC2-43E7-AD49-5AE56206F15B}" name="Sarake8109"/>
    <tableColumn id="8110" xr3:uid="{2D86DD34-B7B1-42A2-9871-145A3EE7A0B5}" name="Sarake8110"/>
    <tableColumn id="8111" xr3:uid="{DDC2822F-729E-41D9-A881-D4977271D21D}" name="Sarake8111"/>
    <tableColumn id="8112" xr3:uid="{58CD58ED-50AC-44F1-8276-D2D294DD11D9}" name="Sarake8112"/>
    <tableColumn id="8113" xr3:uid="{AA4A9F9C-8533-4801-B254-0C81B0E421CE}" name="Sarake8113"/>
    <tableColumn id="8114" xr3:uid="{F581342F-408C-42D6-8CAB-5C8FFF7A7A49}" name="Sarake8114"/>
    <tableColumn id="8115" xr3:uid="{0AB69053-0518-49E1-B20E-721730CEA368}" name="Sarake8115"/>
    <tableColumn id="8116" xr3:uid="{BCC72515-1F97-426D-A21C-FA62B9EA9DF4}" name="Sarake8116"/>
    <tableColumn id="8117" xr3:uid="{32C37036-E922-4EFF-AA3E-D468790DB471}" name="Sarake8117"/>
    <tableColumn id="8118" xr3:uid="{FA2FD860-76F2-4BD9-B007-62454786D185}" name="Sarake8118"/>
    <tableColumn id="8119" xr3:uid="{3A18DC58-2F7D-406F-ACA4-6C72828B4B4A}" name="Sarake8119"/>
    <tableColumn id="8120" xr3:uid="{FD0DEC08-A000-4FEB-B3D8-EAB395FCE702}" name="Sarake8120"/>
    <tableColumn id="8121" xr3:uid="{6AC8B50E-6418-415A-A1FA-AD8A4A111194}" name="Sarake8121"/>
    <tableColumn id="8122" xr3:uid="{EBAEADD9-9659-4256-B43C-15AE201A16D9}" name="Sarake8122"/>
    <tableColumn id="8123" xr3:uid="{7F616622-799D-4B73-8349-327E0F6C282C}" name="Sarake8123"/>
    <tableColumn id="8124" xr3:uid="{8CFB9DA2-F56A-47EB-95C7-CBA48E109389}" name="Sarake8124"/>
    <tableColumn id="8125" xr3:uid="{07FFD236-F5AA-4313-A41B-2AAEF695B8EC}" name="Sarake8125"/>
    <tableColumn id="8126" xr3:uid="{DB6A7234-430E-415B-82D1-C964FA831909}" name="Sarake8126"/>
    <tableColumn id="8127" xr3:uid="{6F4512EB-D02D-46EA-8996-CE72C4B010EB}" name="Sarake8127"/>
    <tableColumn id="8128" xr3:uid="{FADBC510-CD5E-4C79-B9EA-1D49E10856BC}" name="Sarake8128"/>
    <tableColumn id="8129" xr3:uid="{D9FD4CFC-DC3D-4FE4-B01D-5143B2546265}" name="Sarake8129"/>
    <tableColumn id="8130" xr3:uid="{5AF158D9-E6FC-4CD0-A483-0E7FE7E6E95D}" name="Sarake8130"/>
    <tableColumn id="8131" xr3:uid="{FAF4CAF3-6445-46F5-87AD-2BDE2557BD74}" name="Sarake8131"/>
    <tableColumn id="8132" xr3:uid="{095A8281-DF92-464D-943F-459B348B0E5B}" name="Sarake8132"/>
    <tableColumn id="8133" xr3:uid="{486AC09B-5D15-4FFE-8670-25C230D5AA09}" name="Sarake8133"/>
    <tableColumn id="8134" xr3:uid="{038D6468-570B-4161-AED0-724EC77506AC}" name="Sarake8134"/>
    <tableColumn id="8135" xr3:uid="{C368AAB4-515A-4DD3-A190-68B6D5797478}" name="Sarake8135"/>
    <tableColumn id="8136" xr3:uid="{EA2BB713-0B8D-4355-990A-7F3C04631F21}" name="Sarake8136"/>
    <tableColumn id="8137" xr3:uid="{2F49C9F5-83DB-452A-A4CB-6AEE3028E498}" name="Sarake8137"/>
    <tableColumn id="8138" xr3:uid="{12E9A4E3-285D-4614-8E65-3BE1D977F9CA}" name="Sarake8138"/>
    <tableColumn id="8139" xr3:uid="{DCFE7A1D-2FB7-4FC0-85B4-34FE2343D30F}" name="Sarake8139"/>
    <tableColumn id="8140" xr3:uid="{E21AAE42-4308-4092-814E-8C893F6DCF7D}" name="Sarake8140"/>
    <tableColumn id="8141" xr3:uid="{A125C2BA-AD51-448A-8B5E-4A4D4F22E46F}" name="Sarake8141"/>
    <tableColumn id="8142" xr3:uid="{16BFC6EB-CBBA-42F9-8DC1-724C7DD22B04}" name="Sarake8142"/>
    <tableColumn id="8143" xr3:uid="{641115AC-DA9E-478E-8170-AF1FED6768AC}" name="Sarake8143"/>
    <tableColumn id="8144" xr3:uid="{B528B534-D64D-4FFC-B97D-6B735839B6FD}" name="Sarake8144"/>
    <tableColumn id="8145" xr3:uid="{A117E119-C413-4EB0-B866-79D0F842120C}" name="Sarake8145"/>
    <tableColumn id="8146" xr3:uid="{04E248B5-F599-47B8-898A-30D8A8D16E99}" name="Sarake8146"/>
    <tableColumn id="8147" xr3:uid="{1E63BBC3-D6A4-4191-B926-5557DD768573}" name="Sarake8147"/>
    <tableColumn id="8148" xr3:uid="{EEC6830F-C6F3-4D15-A56B-EB7060025299}" name="Sarake8148"/>
    <tableColumn id="8149" xr3:uid="{F0A9B235-F584-4F4E-88D8-C0D3D99DFFAD}" name="Sarake8149"/>
    <tableColumn id="8150" xr3:uid="{8B472AD4-CF86-4179-BB1C-39D24E5BEA8D}" name="Sarake8150"/>
    <tableColumn id="8151" xr3:uid="{D9169F22-65FC-40D6-8953-688C276568F2}" name="Sarake8151"/>
    <tableColumn id="8152" xr3:uid="{CB2AF099-AAFA-4862-865E-984C8FE0230A}" name="Sarake8152"/>
    <tableColumn id="8153" xr3:uid="{8F605FD8-E6C9-4427-B040-8784D706F017}" name="Sarake8153"/>
    <tableColumn id="8154" xr3:uid="{008A6C8B-68BB-4B48-AA43-A5515E24F0DE}" name="Sarake8154"/>
    <tableColumn id="8155" xr3:uid="{8484DACA-083E-4129-AAC4-DB5B49D42050}" name="Sarake8155"/>
    <tableColumn id="8156" xr3:uid="{E444C9DA-ADEB-43FF-BBFC-D5A8E134257B}" name="Sarake8156"/>
    <tableColumn id="8157" xr3:uid="{1787CFE4-3041-403B-BBD6-79AC5CB9099F}" name="Sarake8157"/>
    <tableColumn id="8158" xr3:uid="{9693246F-F639-47CA-92DC-0A4C8C3E938D}" name="Sarake8158"/>
    <tableColumn id="8159" xr3:uid="{BA86E8CF-5687-47BD-BCAD-E160592AB7DE}" name="Sarake8159"/>
    <tableColumn id="8160" xr3:uid="{68F3CC80-D052-474F-A558-C124C13BEFC0}" name="Sarake8160"/>
    <tableColumn id="8161" xr3:uid="{0FB5A55B-070D-4F5B-A268-68E371E44D12}" name="Sarake8161"/>
    <tableColumn id="8162" xr3:uid="{07FED48F-72D7-4457-AA5F-4FA2FB98B2C6}" name="Sarake8162"/>
    <tableColumn id="8163" xr3:uid="{76C2CFBD-3C40-430F-9719-937D87278414}" name="Sarake8163"/>
    <tableColumn id="8164" xr3:uid="{80CF5867-A224-4641-AB9D-52199296A7D0}" name="Sarake8164"/>
    <tableColumn id="8165" xr3:uid="{ED955AC5-7500-495C-93F5-A23C26D2BDC1}" name="Sarake8165"/>
    <tableColumn id="8166" xr3:uid="{960D97CF-6B77-4C22-8559-340309A9940C}" name="Sarake8166"/>
    <tableColumn id="8167" xr3:uid="{F3F120EC-8FAA-4F2A-BD20-D38A0717BE32}" name="Sarake8167"/>
    <tableColumn id="8168" xr3:uid="{51630C6F-59CD-428B-A904-334D945AA691}" name="Sarake8168"/>
    <tableColumn id="8169" xr3:uid="{17D42E3F-A9CB-4EAC-A68E-12B37C4BE389}" name="Sarake8169"/>
    <tableColumn id="8170" xr3:uid="{E9296446-2E81-4E21-9AC0-04D724FC9337}" name="Sarake8170"/>
    <tableColumn id="8171" xr3:uid="{2C635D6D-BC4F-4B68-92C3-41EB36C53EE5}" name="Sarake8171"/>
    <tableColumn id="8172" xr3:uid="{AE5E815C-CCD0-4EDD-A910-1E994CFF1783}" name="Sarake8172"/>
    <tableColumn id="8173" xr3:uid="{F6C3FEFB-7334-4F1C-913A-CB06ECEBD050}" name="Sarake8173"/>
    <tableColumn id="8174" xr3:uid="{B61167FD-84D9-4B57-8470-DD7E9811C2F3}" name="Sarake8174"/>
    <tableColumn id="8175" xr3:uid="{FE85ED99-22DC-4EE8-8FDA-C190D27D3308}" name="Sarake8175"/>
    <tableColumn id="8176" xr3:uid="{75955289-74C0-4F19-898E-7864F53C0233}" name="Sarake8176"/>
    <tableColumn id="8177" xr3:uid="{AC2A1DD2-78B1-4B6F-A68B-63A73AF0CDFB}" name="Sarake8177"/>
    <tableColumn id="8178" xr3:uid="{9701EBC0-B8C0-4F86-BC97-F7B0ACCC5AFB}" name="Sarake8178"/>
    <tableColumn id="8179" xr3:uid="{670A9788-B92B-4F06-B94A-66C9E40B9645}" name="Sarake8179"/>
    <tableColumn id="8180" xr3:uid="{5F89FFC2-A540-4A58-8C4C-BE62FAFA10FF}" name="Sarake8180"/>
    <tableColumn id="8181" xr3:uid="{8D3CA7D5-D6D5-4862-81FE-12AF1ADEC100}" name="Sarake8181"/>
    <tableColumn id="8182" xr3:uid="{DB53940E-7CF7-4C13-827B-B980C61653B9}" name="Sarake8182"/>
    <tableColumn id="8183" xr3:uid="{837F4FA7-75A9-4673-800A-F8EF7898606C}" name="Sarake8183"/>
    <tableColumn id="8184" xr3:uid="{FED22786-03C1-4BD8-9B61-C080E8E39E3A}" name="Sarake8184"/>
    <tableColumn id="8185" xr3:uid="{F0260F38-11B2-4E9A-92F6-8AD4E867F51E}" name="Sarake8185"/>
    <tableColumn id="8186" xr3:uid="{A91C9827-CFAD-40D8-A789-CE95F53EDC2D}" name="Sarake8186"/>
    <tableColumn id="8187" xr3:uid="{0617E3DE-6E48-438F-9029-6C0AFA266AA9}" name="Sarake8187"/>
    <tableColumn id="8188" xr3:uid="{5829D9F4-6B7B-433C-B5E3-63F9A356C61C}" name="Sarake8188"/>
    <tableColumn id="8189" xr3:uid="{7CFCF1D6-8FA6-4DF5-AF23-516043929593}" name="Sarake8189"/>
    <tableColumn id="8190" xr3:uid="{E9480DF8-CAB3-4121-990F-91D4465F9567}" name="Sarake8190"/>
    <tableColumn id="8191" xr3:uid="{0664730A-0D6C-4462-8CA8-90CA30881341}" name="Sarake8191"/>
    <tableColumn id="8192" xr3:uid="{23E04F74-D224-4FA5-B9D9-6031B9E149A0}" name="Sarake8192"/>
    <tableColumn id="8193" xr3:uid="{A7506A22-D263-4F44-AD9F-4CBA00EB6CD8}" name="Sarake8193"/>
    <tableColumn id="8194" xr3:uid="{76A19877-7053-45EE-B203-88A3C105B72C}" name="Sarake8194"/>
    <tableColumn id="8195" xr3:uid="{E4003648-EACA-49FB-987E-EB969C6BA235}" name="Sarake8195"/>
    <tableColumn id="8196" xr3:uid="{E685D22A-53C9-4C79-85A4-29272B2F94DE}" name="Sarake8196"/>
    <tableColumn id="8197" xr3:uid="{7713361B-E1CB-4F6E-9BC0-ED269E5F64D1}" name="Sarake8197"/>
    <tableColumn id="8198" xr3:uid="{C0DF3DA1-A246-4C29-864A-1619BBBC9E80}" name="Sarake8198"/>
    <tableColumn id="8199" xr3:uid="{B439D1FB-0260-4AE5-B7C9-6B9E61484D72}" name="Sarake8199"/>
    <tableColumn id="8200" xr3:uid="{A114D24D-BB81-461C-89E1-599961445BDC}" name="Sarake8200"/>
    <tableColumn id="8201" xr3:uid="{E43896EC-9AED-4800-8257-933104B0A3C2}" name="Sarake8201"/>
    <tableColumn id="8202" xr3:uid="{DA14D57D-73DB-4457-BA02-95578E7D340A}" name="Sarake8202"/>
    <tableColumn id="8203" xr3:uid="{6D6A23F5-1C70-47CE-9BD6-E29864E7486E}" name="Sarake8203"/>
    <tableColumn id="8204" xr3:uid="{815932DC-019C-4D15-9AF9-98677A6ADE93}" name="Sarake8204"/>
    <tableColumn id="8205" xr3:uid="{72FDBE48-CFD1-4CAD-8B50-F82A7E6094E1}" name="Sarake8205"/>
    <tableColumn id="8206" xr3:uid="{6EB6B9DD-07D9-40D6-9F1C-80E99494826C}" name="Sarake8206"/>
    <tableColumn id="8207" xr3:uid="{23A2AEE1-72F8-4BB6-B525-582604379EB0}" name="Sarake8207"/>
    <tableColumn id="8208" xr3:uid="{E11E87C0-1B8D-4159-A7D8-A678B49BDCD3}" name="Sarake8208"/>
    <tableColumn id="8209" xr3:uid="{AF13425E-CEDE-4F41-8FB4-828201A828DB}" name="Sarake8209"/>
    <tableColumn id="8210" xr3:uid="{ED713E3F-1C44-42BF-9777-767F19360FFC}" name="Sarake8210"/>
    <tableColumn id="8211" xr3:uid="{81A69918-5436-4154-9B3F-03A4A573AB19}" name="Sarake8211"/>
    <tableColumn id="8212" xr3:uid="{83B38F2B-5548-43E1-A11B-545A1456A081}" name="Sarake8212"/>
    <tableColumn id="8213" xr3:uid="{1AE8A438-F90F-4AE3-8D85-557D50A8FD63}" name="Sarake8213"/>
    <tableColumn id="8214" xr3:uid="{D3036DB3-8412-4437-A543-FF5BCC28D0AD}" name="Sarake8214"/>
    <tableColumn id="8215" xr3:uid="{07954CF2-8B9D-43BE-A6B0-DDEDBE5FC17E}" name="Sarake8215"/>
    <tableColumn id="8216" xr3:uid="{9ED193F7-F30A-4CC7-A11F-517453264617}" name="Sarake8216"/>
    <tableColumn id="8217" xr3:uid="{1691D2B9-CB3B-4859-AADC-760358B17EB9}" name="Sarake8217"/>
    <tableColumn id="8218" xr3:uid="{C1F3ACA8-F39C-4F6B-AF76-66FD6A5DD222}" name="Sarake8218"/>
    <tableColumn id="8219" xr3:uid="{169AF9BD-510C-4B98-AD71-D4921D7FD130}" name="Sarake8219"/>
    <tableColumn id="8220" xr3:uid="{74575D2B-805B-4BF0-9ECE-0785DF696F54}" name="Sarake8220"/>
    <tableColumn id="8221" xr3:uid="{99BDEA7F-13C6-4556-A7B8-202078859536}" name="Sarake8221"/>
    <tableColumn id="8222" xr3:uid="{768F4C3C-5438-4032-BE1E-B7A00B21A317}" name="Sarake8222"/>
    <tableColumn id="8223" xr3:uid="{73CB7454-AEE2-4F7F-B9EE-71DF0F54C7CB}" name="Sarake8223"/>
    <tableColumn id="8224" xr3:uid="{672AD04D-8005-41AE-A60D-3623720C948F}" name="Sarake8224"/>
    <tableColumn id="8225" xr3:uid="{1A9972B0-4377-40F0-89CF-08417ADA9AA3}" name="Sarake8225"/>
    <tableColumn id="8226" xr3:uid="{453095EE-EAE5-4ACF-A849-DE5E8AA07A80}" name="Sarake8226"/>
    <tableColumn id="8227" xr3:uid="{4FA5EE51-0247-4E60-94D7-F12CFC796C9F}" name="Sarake8227"/>
    <tableColumn id="8228" xr3:uid="{DE0DC548-0937-486A-A5F1-7A25D50DE2EE}" name="Sarake8228"/>
    <tableColumn id="8229" xr3:uid="{1F311E99-9E59-4A07-B656-6A6441D1E605}" name="Sarake8229"/>
    <tableColumn id="8230" xr3:uid="{BA50B966-E8D5-43AA-AF5A-63D344AC0F37}" name="Sarake8230"/>
    <tableColumn id="8231" xr3:uid="{1176104C-0F84-4A44-B129-775F34F9E360}" name="Sarake8231"/>
    <tableColumn id="8232" xr3:uid="{95E2DC6B-CDFD-4D6C-9D89-697BA427291B}" name="Sarake8232"/>
    <tableColumn id="8233" xr3:uid="{9B09E283-054E-430B-8FF6-47BC2877A693}" name="Sarake8233"/>
    <tableColumn id="8234" xr3:uid="{1404F0C2-1A8A-4310-B240-4D221EAAF4C4}" name="Sarake8234"/>
    <tableColumn id="8235" xr3:uid="{B4D5419B-3451-4CE6-A07C-4BA0F39C83CD}" name="Sarake8235"/>
    <tableColumn id="8236" xr3:uid="{3A0AA027-6094-4C78-B073-353FF8B65281}" name="Sarake8236"/>
    <tableColumn id="8237" xr3:uid="{F3F5507A-A934-4631-B7AE-A45D3E2A3C65}" name="Sarake8237"/>
    <tableColumn id="8238" xr3:uid="{7FCAA795-3109-41B7-AFB9-A2DE396E4A20}" name="Sarake8238"/>
    <tableColumn id="8239" xr3:uid="{5DA62842-710D-4E30-B00D-1A02B548A1AE}" name="Sarake8239"/>
    <tableColumn id="8240" xr3:uid="{75035B39-55BC-4750-855E-F36D207146B9}" name="Sarake8240"/>
    <tableColumn id="8241" xr3:uid="{2056B6EC-D948-4D47-8118-121B1A7A4618}" name="Sarake8241"/>
    <tableColumn id="8242" xr3:uid="{4157E8B3-C74C-453A-9CAD-8E90D2E40E93}" name="Sarake8242"/>
    <tableColumn id="8243" xr3:uid="{A9A2D443-24BC-4263-8AC5-2EE68BCA2F55}" name="Sarake8243"/>
    <tableColumn id="8244" xr3:uid="{08D5CA79-D909-467C-907B-76C57D25664C}" name="Sarake8244"/>
    <tableColumn id="8245" xr3:uid="{43693961-7F83-4FA3-9FA8-0F666CB96B17}" name="Sarake8245"/>
    <tableColumn id="8246" xr3:uid="{58382AF0-DDE0-4E43-9A07-2D0A7BEC67C3}" name="Sarake8246"/>
    <tableColumn id="8247" xr3:uid="{8FAAE0CA-3043-477E-9812-BEC77EC42894}" name="Sarake8247"/>
    <tableColumn id="8248" xr3:uid="{899D1DD9-3919-4CB1-8AE0-EFE4EA3A7AF9}" name="Sarake8248"/>
    <tableColumn id="8249" xr3:uid="{05638938-61F4-4D19-AC94-F711D8F5CFA8}" name="Sarake8249"/>
    <tableColumn id="8250" xr3:uid="{F3AE7822-BDD8-48D4-B1B6-3975B72E3A96}" name="Sarake8250"/>
    <tableColumn id="8251" xr3:uid="{10EB0220-9D63-4DE5-B24A-86799522AF9E}" name="Sarake8251"/>
    <tableColumn id="8252" xr3:uid="{3981E08B-8A52-43FD-8674-0162B617A39E}" name="Sarake8252"/>
    <tableColumn id="8253" xr3:uid="{8F04ECAC-1765-4185-BE91-498C74192F46}" name="Sarake8253"/>
    <tableColumn id="8254" xr3:uid="{47A430C1-F312-4396-96AD-9F2E1131F18C}" name="Sarake8254"/>
    <tableColumn id="8255" xr3:uid="{1A7BDD8A-B3D5-47CD-AA2E-6E7BCB8F35E1}" name="Sarake8255"/>
    <tableColumn id="8256" xr3:uid="{E4F2C760-9E15-470E-85C6-5F412510890C}" name="Sarake8256"/>
    <tableColumn id="8257" xr3:uid="{DABCFB08-AF4A-4413-96D7-C643272FC6CF}" name="Sarake8257"/>
    <tableColumn id="8258" xr3:uid="{765BC22A-B1FB-4201-82AF-5D720B71C1F8}" name="Sarake8258"/>
    <tableColumn id="8259" xr3:uid="{221AB845-2A4A-4E6D-A6CE-ABCCD2F6CCDD}" name="Sarake8259"/>
    <tableColumn id="8260" xr3:uid="{92A01C39-09C0-4485-A3EA-4FD8AA79280C}" name="Sarake8260"/>
    <tableColumn id="8261" xr3:uid="{E0F3AE82-A428-45B5-B9D7-125CCE0715CC}" name="Sarake8261"/>
    <tableColumn id="8262" xr3:uid="{00AC39F1-FCE3-42C9-A504-D922E8D0570F}" name="Sarake8262"/>
    <tableColumn id="8263" xr3:uid="{0E42BF62-7D68-407A-B1A2-53139BE2E625}" name="Sarake8263"/>
    <tableColumn id="8264" xr3:uid="{B09819A5-577F-4B48-B150-1D938AD646A5}" name="Sarake8264"/>
    <tableColumn id="8265" xr3:uid="{152D56B9-1939-418A-892A-3A7DF2B24300}" name="Sarake8265"/>
    <tableColumn id="8266" xr3:uid="{DF2E9BE3-BB86-4E86-A5DC-108A374064E4}" name="Sarake8266"/>
    <tableColumn id="8267" xr3:uid="{63A9163E-76C6-4BB3-8CE8-9245A8233DC0}" name="Sarake8267"/>
    <tableColumn id="8268" xr3:uid="{5FC22FBC-C3EC-412F-A3B5-8F7FDBEEAC84}" name="Sarake8268"/>
    <tableColumn id="8269" xr3:uid="{1BD4958A-257C-473E-97F4-AC954CFCFA1C}" name="Sarake8269"/>
    <tableColumn id="8270" xr3:uid="{8527B5BE-F654-40EC-93F3-37A5093CCFB2}" name="Sarake8270"/>
    <tableColumn id="8271" xr3:uid="{58383208-64A0-40EB-BBC1-C55FC4DEBE14}" name="Sarake8271"/>
    <tableColumn id="8272" xr3:uid="{8946A5E9-16F8-49E7-93A7-A3D292F8ABB6}" name="Sarake8272"/>
    <tableColumn id="8273" xr3:uid="{FB0D0FAA-32F2-46C8-BF72-2101439344FC}" name="Sarake8273"/>
    <tableColumn id="8274" xr3:uid="{022C070D-8467-43C0-B49D-22C675690A01}" name="Sarake8274"/>
    <tableColumn id="8275" xr3:uid="{9FAE3A6D-F4C2-414F-8F19-6E3930CA14D1}" name="Sarake8275"/>
    <tableColumn id="8276" xr3:uid="{D7B9DDA2-A0D1-4A31-A8E9-3FDFF50356B9}" name="Sarake8276"/>
    <tableColumn id="8277" xr3:uid="{182A4390-930F-4138-8DF5-99C7F9FE2A42}" name="Sarake8277"/>
    <tableColumn id="8278" xr3:uid="{7AA318E6-FC8C-4D90-AEF4-A2A094E70C5D}" name="Sarake8278"/>
    <tableColumn id="8279" xr3:uid="{956FF934-B626-4D5B-A37F-23DD44C5ADCF}" name="Sarake8279"/>
    <tableColumn id="8280" xr3:uid="{1C8490F5-FB13-458A-95DE-705ECF4A3965}" name="Sarake8280"/>
    <tableColumn id="8281" xr3:uid="{9BAD6A93-2B4A-41BC-9A85-05FE97CED9F0}" name="Sarake8281"/>
    <tableColumn id="8282" xr3:uid="{DDB6E3E3-52EC-44F6-940D-E3C46D40A5C2}" name="Sarake8282"/>
    <tableColumn id="8283" xr3:uid="{C52F6F39-A99C-4233-B1A6-A6751A6424A3}" name="Sarake8283"/>
    <tableColumn id="8284" xr3:uid="{B51B38F7-00DB-4DC5-8555-7EF29BF59F8B}" name="Sarake8284"/>
    <tableColumn id="8285" xr3:uid="{64FEE193-4EA6-4802-B933-484603C686F4}" name="Sarake8285"/>
    <tableColumn id="8286" xr3:uid="{C0EB5CAB-6DB4-4A89-B41C-AAEB70F24FD1}" name="Sarake8286"/>
    <tableColumn id="8287" xr3:uid="{F2541509-40C8-4393-8793-CE545367F0DA}" name="Sarake8287"/>
    <tableColumn id="8288" xr3:uid="{094A3C08-4DEC-41A2-A11A-E0D8C5AF997C}" name="Sarake8288"/>
    <tableColumn id="8289" xr3:uid="{2E025DCD-F300-4A01-B8D4-1226A16FD38F}" name="Sarake8289"/>
    <tableColumn id="8290" xr3:uid="{CE0ECEDC-2CED-4B08-9ACE-90CA003D2EFD}" name="Sarake8290"/>
    <tableColumn id="8291" xr3:uid="{E63820ED-2750-4CF0-9528-0987E9DDDDA9}" name="Sarake8291"/>
    <tableColumn id="8292" xr3:uid="{4FA88614-D7CB-4DD1-9B22-DD0605FDD26E}" name="Sarake8292"/>
    <tableColumn id="8293" xr3:uid="{852CD5FA-7D39-450C-9AD0-E944A818EB41}" name="Sarake8293"/>
    <tableColumn id="8294" xr3:uid="{E268DC0B-6C29-46F1-AFF7-BC484E7ACB56}" name="Sarake8294"/>
    <tableColumn id="8295" xr3:uid="{4843693D-C503-4D98-9C43-929649A354BF}" name="Sarake8295"/>
    <tableColumn id="8296" xr3:uid="{810C4DD3-99A6-4307-A03B-0B8DC0B7FF54}" name="Sarake8296"/>
    <tableColumn id="8297" xr3:uid="{E98702A9-8FAE-43D5-9FDE-EE6423304419}" name="Sarake8297"/>
    <tableColumn id="8298" xr3:uid="{C165C90A-8976-44E8-A9D7-1596A4CF1296}" name="Sarake8298"/>
    <tableColumn id="8299" xr3:uid="{D5098467-BDCC-460C-9A22-C64BCD4E5288}" name="Sarake8299"/>
    <tableColumn id="8300" xr3:uid="{0462FB25-BD3A-4537-882D-36FE6A9F6D5B}" name="Sarake8300"/>
    <tableColumn id="8301" xr3:uid="{401B02DB-E4A5-4CFA-9B2C-B85FB8AB8482}" name="Sarake8301"/>
    <tableColumn id="8302" xr3:uid="{7BFBB501-E597-49A6-B913-03680AB90932}" name="Sarake8302"/>
    <tableColumn id="8303" xr3:uid="{82785574-05F6-4B41-A70B-94762A0C97D9}" name="Sarake8303"/>
    <tableColumn id="8304" xr3:uid="{7051C3D2-9A62-4B26-B261-AE09AEAFF11D}" name="Sarake8304"/>
    <tableColumn id="8305" xr3:uid="{17A75200-9A70-4DCD-A5C5-F2B75A0A61CA}" name="Sarake8305"/>
    <tableColumn id="8306" xr3:uid="{66F2B88B-AF5F-4CCA-AE6A-0308612C13A2}" name="Sarake8306"/>
    <tableColumn id="8307" xr3:uid="{1E7A0B11-070F-492A-A8D5-158AB6A7683A}" name="Sarake8307"/>
    <tableColumn id="8308" xr3:uid="{CC4FC5E6-2CC0-4673-929C-F8397A37FC3B}" name="Sarake8308"/>
    <tableColumn id="8309" xr3:uid="{30ECED1A-6D39-4DFE-BFDE-ACD55BF81736}" name="Sarake8309"/>
    <tableColumn id="8310" xr3:uid="{4C98E101-9AB2-43C8-A982-692BACF28878}" name="Sarake8310"/>
    <tableColumn id="8311" xr3:uid="{22EC552A-857E-49F3-9239-0310232AFF48}" name="Sarake8311"/>
    <tableColumn id="8312" xr3:uid="{6C8FF4C1-87C8-4DA7-8826-DF8506D60A91}" name="Sarake8312"/>
    <tableColumn id="8313" xr3:uid="{97B9A350-D0B2-4C00-BF63-70ABA73D8194}" name="Sarake8313"/>
    <tableColumn id="8314" xr3:uid="{B28B1C97-7C9F-4675-BB65-A1CE5302BA9F}" name="Sarake8314"/>
    <tableColumn id="8315" xr3:uid="{AEA40036-0EB4-41FF-B034-62F3D0FEC9D6}" name="Sarake8315"/>
    <tableColumn id="8316" xr3:uid="{71A84C27-54C2-4DDD-9137-201B4EB93479}" name="Sarake8316"/>
    <tableColumn id="8317" xr3:uid="{9F573B49-F8E9-4668-8844-8C5860E3BE0A}" name="Sarake8317"/>
    <tableColumn id="8318" xr3:uid="{91795C0C-9752-4041-93AE-4F9DAFE66B8D}" name="Sarake8318"/>
    <tableColumn id="8319" xr3:uid="{127DF89C-0136-4362-8024-E8FD86ED4F2F}" name="Sarake8319"/>
    <tableColumn id="8320" xr3:uid="{3447D260-EEBD-4CFD-AD50-5F0B36AE39C6}" name="Sarake8320"/>
    <tableColumn id="8321" xr3:uid="{7622625D-3344-4525-9B67-B39B6C5FE01F}" name="Sarake8321"/>
    <tableColumn id="8322" xr3:uid="{E1A9C66D-BBFF-4091-BC55-535EAD59800A}" name="Sarake8322"/>
    <tableColumn id="8323" xr3:uid="{309B8315-C7C5-470A-98D9-6DA0A3B0F92A}" name="Sarake8323"/>
    <tableColumn id="8324" xr3:uid="{D1A8EBFF-8253-4E1F-9C06-E45115C9E44D}" name="Sarake8324"/>
    <tableColumn id="8325" xr3:uid="{5196DC78-0889-4418-8987-482FC67B4603}" name="Sarake8325"/>
    <tableColumn id="8326" xr3:uid="{B799A4DC-65F6-47FF-AC4F-DF27AA1585B8}" name="Sarake8326"/>
    <tableColumn id="8327" xr3:uid="{E078836E-A69F-4D0B-BFB5-3A218AD60C87}" name="Sarake8327"/>
    <tableColumn id="8328" xr3:uid="{B49FA5B5-9A4A-471A-87E3-9DCF0C2FA33A}" name="Sarake8328"/>
    <tableColumn id="8329" xr3:uid="{99F7B235-6CCD-4EAE-A3EE-D5E2237E9A26}" name="Sarake8329"/>
    <tableColumn id="8330" xr3:uid="{616BB6F8-D2B4-40AA-82C3-AED5BE03F97D}" name="Sarake8330"/>
    <tableColumn id="8331" xr3:uid="{B2576EF0-FCE3-48DB-B3D1-FA8F1BF54A26}" name="Sarake8331"/>
    <tableColumn id="8332" xr3:uid="{0DB08712-C071-4884-AF33-11FAFE4121E8}" name="Sarake8332"/>
    <tableColumn id="8333" xr3:uid="{6B462177-37CD-424B-8942-BD37F3CA9726}" name="Sarake8333"/>
    <tableColumn id="8334" xr3:uid="{F2B319EC-8BA2-4421-B280-B3BACC453077}" name="Sarake8334"/>
    <tableColumn id="8335" xr3:uid="{FD78B1E3-BD18-4B4C-8BEB-56AE2D09E3AD}" name="Sarake8335"/>
    <tableColumn id="8336" xr3:uid="{D8C93220-7A10-4495-B067-CA53B32A41CB}" name="Sarake8336"/>
    <tableColumn id="8337" xr3:uid="{1C80DA3D-7C62-487B-B597-89A01B0EB1A7}" name="Sarake8337"/>
    <tableColumn id="8338" xr3:uid="{D827A6BF-7FBB-4F20-B19F-A61D6DF5CD85}" name="Sarake8338"/>
    <tableColumn id="8339" xr3:uid="{F66C70DE-132C-4EC4-A15E-5BA7E0363423}" name="Sarake8339"/>
    <tableColumn id="8340" xr3:uid="{CF6FF091-629D-4783-B932-E61F9E3DFF3D}" name="Sarake8340"/>
    <tableColumn id="8341" xr3:uid="{38311FD2-B930-4E67-9A69-14E8E4279660}" name="Sarake8341"/>
    <tableColumn id="8342" xr3:uid="{579D8FAB-0AD9-4924-9649-A18CD173F516}" name="Sarake8342"/>
    <tableColumn id="8343" xr3:uid="{2739987B-4CA6-423E-A5A8-B8B8CB3C170C}" name="Sarake8343"/>
    <tableColumn id="8344" xr3:uid="{B0374C76-31F5-4A11-9F21-09F15D543B3F}" name="Sarake8344"/>
    <tableColumn id="8345" xr3:uid="{E43FFEDF-55D6-4726-B730-32D78B5E7464}" name="Sarake8345"/>
    <tableColumn id="8346" xr3:uid="{3BE6244A-3111-4BFD-A89F-5D8CDFFE396E}" name="Sarake8346"/>
    <tableColumn id="8347" xr3:uid="{AF51B0E3-1405-48F6-92CF-05CD6E1A9459}" name="Sarake8347"/>
    <tableColumn id="8348" xr3:uid="{E4C68C47-83FA-48B0-8704-A68E2F09A20A}" name="Sarake8348"/>
    <tableColumn id="8349" xr3:uid="{DDE0BF95-3DD6-4EEA-9FE9-C523E6929052}" name="Sarake8349"/>
    <tableColumn id="8350" xr3:uid="{2015740E-1DB6-4B24-890E-AE0755D7356B}" name="Sarake8350"/>
    <tableColumn id="8351" xr3:uid="{32887926-D399-4E0E-AF2A-0C880E36A37E}" name="Sarake8351"/>
    <tableColumn id="8352" xr3:uid="{03611D2D-6A54-4710-956F-4EBF2EF5DE2E}" name="Sarake8352"/>
    <tableColumn id="8353" xr3:uid="{9CCB93B5-8B98-4C00-9180-3B3B53D5D2AB}" name="Sarake8353"/>
    <tableColumn id="8354" xr3:uid="{73DAAF3F-C953-49C7-B7E6-5BB2D56CCED7}" name="Sarake8354"/>
    <tableColumn id="8355" xr3:uid="{F866B44E-D309-4AD4-BC06-829366329FA6}" name="Sarake8355"/>
    <tableColumn id="8356" xr3:uid="{F96CF716-46A6-4D1D-85DA-6CC64EE59D58}" name="Sarake8356"/>
    <tableColumn id="8357" xr3:uid="{4848DB1E-321A-4F34-A4FD-24FA741CED0A}" name="Sarake8357"/>
    <tableColumn id="8358" xr3:uid="{F2E7A864-0C69-4FC2-B3A8-5FECB02AF23E}" name="Sarake8358"/>
    <tableColumn id="8359" xr3:uid="{B0C84E88-4137-4527-BDC5-8379A349963A}" name="Sarake8359"/>
    <tableColumn id="8360" xr3:uid="{3E77CB42-DE4E-47E6-866F-FDDA9B32D398}" name="Sarake8360"/>
    <tableColumn id="8361" xr3:uid="{3BA04475-DECF-4C4E-A020-2C1A9622E433}" name="Sarake8361"/>
    <tableColumn id="8362" xr3:uid="{D13ADCFA-8739-4789-801B-E6F621E261B6}" name="Sarake8362"/>
    <tableColumn id="8363" xr3:uid="{9AF64C49-F938-4E01-A8C4-0C4002618873}" name="Sarake8363"/>
    <tableColumn id="8364" xr3:uid="{DE36D74B-E88B-4790-B120-BA60C38D018C}" name="Sarake8364"/>
    <tableColumn id="8365" xr3:uid="{E33A63EB-D11D-44DC-B9C0-E1026CBE7F29}" name="Sarake8365"/>
    <tableColumn id="8366" xr3:uid="{03E347DF-E735-485C-8BF1-FC07500C8AAA}" name="Sarake8366"/>
    <tableColumn id="8367" xr3:uid="{03579215-0A36-4097-A245-A6AB5BFB2924}" name="Sarake8367"/>
    <tableColumn id="8368" xr3:uid="{C5E4C64F-0FEA-4065-926F-D3745D97A894}" name="Sarake8368"/>
    <tableColumn id="8369" xr3:uid="{165D488A-913D-4106-83AD-33068374AC38}" name="Sarake8369"/>
    <tableColumn id="8370" xr3:uid="{8725BDD0-24E8-4037-B2F5-0B2BE89B51B8}" name="Sarake8370"/>
    <tableColumn id="8371" xr3:uid="{57F0ABEA-6938-43FE-9A95-B5A53335D598}" name="Sarake8371"/>
    <tableColumn id="8372" xr3:uid="{D1ACEA7D-D612-49CE-AE37-28FE279C77A2}" name="Sarake8372"/>
    <tableColumn id="8373" xr3:uid="{32D92D03-2C3E-40FD-8E34-ECCD2C8444F0}" name="Sarake8373"/>
    <tableColumn id="8374" xr3:uid="{8999D20E-4C13-4E8A-A4DE-1A2649B9D45E}" name="Sarake8374"/>
    <tableColumn id="8375" xr3:uid="{C083DD9D-9FF4-4596-983D-D986D05E3200}" name="Sarake8375"/>
    <tableColumn id="8376" xr3:uid="{1D5B2BDD-5E82-4184-86CF-F155355B5DDD}" name="Sarake8376"/>
    <tableColumn id="8377" xr3:uid="{89906D25-AC8C-4B20-8969-E9C28C15F0A6}" name="Sarake8377"/>
    <tableColumn id="8378" xr3:uid="{B71B6689-2E75-4268-B123-A1C08FA6C100}" name="Sarake8378"/>
    <tableColumn id="8379" xr3:uid="{E7279E8D-9F31-4AAF-810E-F7F363226010}" name="Sarake8379"/>
    <tableColumn id="8380" xr3:uid="{33FC83E7-C116-4416-9C75-B4B8006EC226}" name="Sarake8380"/>
    <tableColumn id="8381" xr3:uid="{1CA1B660-671B-481B-A7C4-013D125B54B1}" name="Sarake8381"/>
    <tableColumn id="8382" xr3:uid="{DDA1E0CE-E6A6-451B-A48A-A28978DF45CB}" name="Sarake8382"/>
    <tableColumn id="8383" xr3:uid="{CF59A779-E8C1-4D41-A04F-7E3E11071C91}" name="Sarake8383"/>
    <tableColumn id="8384" xr3:uid="{08A5D869-64B7-4241-9859-F1FE269F9E53}" name="Sarake8384"/>
    <tableColumn id="8385" xr3:uid="{406522D1-841E-4A60-AAD3-E7666A616E8D}" name="Sarake8385"/>
    <tableColumn id="8386" xr3:uid="{7A8E351A-8073-4646-AD94-F8C7359ED706}" name="Sarake8386"/>
    <tableColumn id="8387" xr3:uid="{202940E7-86A0-478D-ABFE-5B7933350484}" name="Sarake8387"/>
    <tableColumn id="8388" xr3:uid="{4B237E4D-A411-47CB-96E7-D1B0B87DE400}" name="Sarake8388"/>
    <tableColumn id="8389" xr3:uid="{7F139DDE-893A-4F9B-AFC5-DAE9E2069BCC}" name="Sarake8389"/>
    <tableColumn id="8390" xr3:uid="{E82D0C0E-2618-4545-A109-DF639D8F9701}" name="Sarake8390"/>
    <tableColumn id="8391" xr3:uid="{9918E7C1-5EEE-437E-96FC-474FD781EEB4}" name="Sarake8391"/>
    <tableColumn id="8392" xr3:uid="{4A7E0671-9F54-4F18-8C3C-9DB2F3706CDD}" name="Sarake8392"/>
    <tableColumn id="8393" xr3:uid="{BA1D9759-D55D-42EA-94A0-89C7B324B885}" name="Sarake8393"/>
    <tableColumn id="8394" xr3:uid="{23644E27-6189-43AF-A778-023B92E45276}" name="Sarake8394"/>
    <tableColumn id="8395" xr3:uid="{EF65C465-20FF-4F3E-9AC8-E4083B1C1428}" name="Sarake8395"/>
    <tableColumn id="8396" xr3:uid="{56DDD244-7EB9-4B6D-BF82-172C7B48C293}" name="Sarake8396"/>
    <tableColumn id="8397" xr3:uid="{E38CDC20-D3F5-403C-98BC-17C0B8D254BB}" name="Sarake8397"/>
    <tableColumn id="8398" xr3:uid="{8C2AB4AE-A9A6-4832-BAC7-993BE77A8F30}" name="Sarake8398"/>
    <tableColumn id="8399" xr3:uid="{F695852F-42A3-485A-9C6A-C593722D10CA}" name="Sarake8399"/>
    <tableColumn id="8400" xr3:uid="{20103100-25E2-4842-8301-74B1313E6B71}" name="Sarake8400"/>
    <tableColumn id="8401" xr3:uid="{982FEA2C-C152-4D47-BF14-78FB195C160D}" name="Sarake8401"/>
    <tableColumn id="8402" xr3:uid="{3C207EF4-A4FF-4B08-BC2F-0B3DC7CB0328}" name="Sarake8402"/>
    <tableColumn id="8403" xr3:uid="{4546D04D-21D0-4FC5-9BB7-7A0E34C0686D}" name="Sarake8403"/>
    <tableColumn id="8404" xr3:uid="{9A2DA7C5-D43A-4936-B247-34F86E1E2FCD}" name="Sarake8404"/>
    <tableColumn id="8405" xr3:uid="{AD53B873-987E-47C5-B134-B4A7CC8046F5}" name="Sarake8405"/>
    <tableColumn id="8406" xr3:uid="{1BB333A8-35A4-4090-9CF4-810A041EBC65}" name="Sarake8406"/>
    <tableColumn id="8407" xr3:uid="{D397E00D-2813-477C-9940-39573A458968}" name="Sarake8407"/>
    <tableColumn id="8408" xr3:uid="{6EC4493C-8290-4A13-B776-C5450229F320}" name="Sarake8408"/>
    <tableColumn id="8409" xr3:uid="{B6AC0DE5-7606-4496-A088-B952F6A97767}" name="Sarake8409"/>
    <tableColumn id="8410" xr3:uid="{B64AECB9-E868-4459-A178-04BCD68488F8}" name="Sarake8410"/>
    <tableColumn id="8411" xr3:uid="{2E73B928-D2F5-4D40-B069-877DB9D6BBF3}" name="Sarake8411"/>
    <tableColumn id="8412" xr3:uid="{0ED38A08-BE60-4693-8D76-E6BD7F396155}" name="Sarake8412"/>
    <tableColumn id="8413" xr3:uid="{358BE284-646E-4898-A41C-DEDC93AB910E}" name="Sarake8413"/>
    <tableColumn id="8414" xr3:uid="{93A28E25-8620-4606-B4CE-5DEFB091E9F9}" name="Sarake8414"/>
    <tableColumn id="8415" xr3:uid="{D732207A-9B1C-4EAD-A814-6490511A55B4}" name="Sarake8415"/>
    <tableColumn id="8416" xr3:uid="{73695CC1-24E4-4EC5-95CB-DC8A7F34D740}" name="Sarake8416"/>
    <tableColumn id="8417" xr3:uid="{625BCB68-3AE3-4D66-AF56-CA066EF2D5DF}" name="Sarake8417"/>
    <tableColumn id="8418" xr3:uid="{F9A4854D-D408-4FE0-B251-74DB907AF9A0}" name="Sarake8418"/>
    <tableColumn id="8419" xr3:uid="{1CC5DED3-B82B-462B-B7B2-F5565DDEB848}" name="Sarake8419"/>
    <tableColumn id="8420" xr3:uid="{0F9B8C8D-EF66-4420-BD09-DF1092A1D955}" name="Sarake8420"/>
    <tableColumn id="8421" xr3:uid="{6DED7731-31F7-4E90-9223-DFA1C9C91171}" name="Sarake8421"/>
    <tableColumn id="8422" xr3:uid="{DC41DA40-A0EC-4FFA-A8D2-1E28847DDD98}" name="Sarake8422"/>
    <tableColumn id="8423" xr3:uid="{8ABC6056-BF20-4022-9E59-FC5CE9A6B02E}" name="Sarake8423"/>
    <tableColumn id="8424" xr3:uid="{F4FA6A77-7567-4151-A446-0E30424DBEE3}" name="Sarake8424"/>
    <tableColumn id="8425" xr3:uid="{CD797E0F-B788-43A7-9E15-553F1DE0FC75}" name="Sarake8425"/>
    <tableColumn id="8426" xr3:uid="{121F045A-1854-4AAA-A186-9F2361872D73}" name="Sarake8426"/>
    <tableColumn id="8427" xr3:uid="{99D02660-45AC-419F-9C81-73D0BCD71EB1}" name="Sarake8427"/>
    <tableColumn id="8428" xr3:uid="{C096B259-9999-48B7-8760-AD812693786C}" name="Sarake8428"/>
    <tableColumn id="8429" xr3:uid="{505588AD-434F-42B6-B086-053BBE35D893}" name="Sarake8429"/>
    <tableColumn id="8430" xr3:uid="{B7A11777-A1D5-4B14-A29B-915842917CCC}" name="Sarake8430"/>
    <tableColumn id="8431" xr3:uid="{EC9E1D81-E476-4EE7-8C40-3042D43F9F97}" name="Sarake8431"/>
    <tableColumn id="8432" xr3:uid="{3DDB3E01-05F1-4690-8B85-CB17AEAA7DA1}" name="Sarake8432"/>
    <tableColumn id="8433" xr3:uid="{62EBEACC-6B30-4654-8766-5E4F46202FB8}" name="Sarake8433"/>
    <tableColumn id="8434" xr3:uid="{76DA6970-0F19-4DE1-8CFC-034DAD3A08C1}" name="Sarake8434"/>
    <tableColumn id="8435" xr3:uid="{B042AED4-02A7-4F85-97DA-921CB3796CA9}" name="Sarake8435"/>
    <tableColumn id="8436" xr3:uid="{78277463-3A34-4B34-8ABB-2CF368ED82FA}" name="Sarake8436"/>
    <tableColumn id="8437" xr3:uid="{A744AD5E-01AA-474A-830C-DD6A7816D287}" name="Sarake8437"/>
    <tableColumn id="8438" xr3:uid="{D5AF55FF-F2BE-4FF2-A621-3B60CEA03131}" name="Sarake8438"/>
    <tableColumn id="8439" xr3:uid="{77B17B5A-57D9-42AB-BCAB-E7D103D1BAC4}" name="Sarake8439"/>
    <tableColumn id="8440" xr3:uid="{40EAFB9C-CA2C-4D6F-AF06-1B4A3498CAAD}" name="Sarake8440"/>
    <tableColumn id="8441" xr3:uid="{40279648-0CCB-413E-B93D-2386F21CDC38}" name="Sarake8441"/>
    <tableColumn id="8442" xr3:uid="{6C1081E7-31C2-4BCD-BC5E-ADEC8E13E94D}" name="Sarake8442"/>
    <tableColumn id="8443" xr3:uid="{C70209DC-3C4B-41A7-8D3E-DA2CB482EB53}" name="Sarake8443"/>
    <tableColumn id="8444" xr3:uid="{1A657A77-6635-4539-98EF-D6F6D1D13D48}" name="Sarake8444"/>
    <tableColumn id="8445" xr3:uid="{A7D0C2AF-48ED-4DA3-9783-487B6204D524}" name="Sarake8445"/>
    <tableColumn id="8446" xr3:uid="{F4C9714C-EFA0-4BE6-A6A5-FA156F6DE735}" name="Sarake8446"/>
    <tableColumn id="8447" xr3:uid="{77DF7300-981D-41A6-A3EE-934A6F7B79C0}" name="Sarake8447"/>
    <tableColumn id="8448" xr3:uid="{B0626F78-AB5C-491B-B0B6-D653E1C12F87}" name="Sarake8448"/>
    <tableColumn id="8449" xr3:uid="{578C797D-3971-44E3-9E97-990B2ED1C73E}" name="Sarake8449"/>
    <tableColumn id="8450" xr3:uid="{D9070ED9-AB00-4BDE-BC5E-CEEEF0D8498B}" name="Sarake8450"/>
    <tableColumn id="8451" xr3:uid="{90D22A32-603D-4036-B21E-8F9EE40999F3}" name="Sarake8451"/>
    <tableColumn id="8452" xr3:uid="{7586ACB9-B851-4D35-8AD8-8BF712F54F00}" name="Sarake8452"/>
    <tableColumn id="8453" xr3:uid="{6F4EEBEC-16C4-486F-8B82-213A64463261}" name="Sarake8453"/>
    <tableColumn id="8454" xr3:uid="{BA9AC444-5F3C-40A0-AAB1-4C9DD15776F4}" name="Sarake8454"/>
    <tableColumn id="8455" xr3:uid="{4CA01DFB-75D5-4A67-86EC-AD21ADE0B6A8}" name="Sarake8455"/>
    <tableColumn id="8456" xr3:uid="{A2AC20DA-C356-42A1-A952-FA2F6B6127CE}" name="Sarake8456"/>
    <tableColumn id="8457" xr3:uid="{8871A421-27C0-4BD8-88C5-AFD67BAF81E0}" name="Sarake8457"/>
    <tableColumn id="8458" xr3:uid="{2AAAEC11-BFBF-4F60-9E4A-D1E33C3EB033}" name="Sarake8458"/>
    <tableColumn id="8459" xr3:uid="{134585FD-7139-417F-B8B5-FB9841DD3BF6}" name="Sarake8459"/>
    <tableColumn id="8460" xr3:uid="{F2169371-CB6F-4A11-A283-D5FCC36E025E}" name="Sarake8460"/>
    <tableColumn id="8461" xr3:uid="{986BE8FF-8A87-45B4-9828-3A2FFD1B6796}" name="Sarake8461"/>
    <tableColumn id="8462" xr3:uid="{FA27BBFE-5720-44F5-BAA0-D577C04C8AA5}" name="Sarake8462"/>
    <tableColumn id="8463" xr3:uid="{CD5A1502-88EC-4CEA-BFF9-276252AFE5BA}" name="Sarake8463"/>
    <tableColumn id="8464" xr3:uid="{0FF9C009-5A99-42F2-80E3-8DF70C13CF9D}" name="Sarake8464"/>
    <tableColumn id="8465" xr3:uid="{CC0BCE12-F163-4F20-A3DF-1D1E63DF8B7C}" name="Sarake8465"/>
    <tableColumn id="8466" xr3:uid="{C3B4EAFE-B6FB-4DA9-B0D2-0ED757DD30B2}" name="Sarake8466"/>
    <tableColumn id="8467" xr3:uid="{56A79C16-6FED-42C4-8E1B-C980EF170770}" name="Sarake8467"/>
    <tableColumn id="8468" xr3:uid="{644EECE5-0BEB-44F6-8579-D36738F7C3EE}" name="Sarake8468"/>
    <tableColumn id="8469" xr3:uid="{4ECA3AB6-108A-4DD3-A739-779EAD3E85A6}" name="Sarake8469"/>
    <tableColumn id="8470" xr3:uid="{4B378D2A-7F55-46B3-BA67-791718D918F2}" name="Sarake8470"/>
    <tableColumn id="8471" xr3:uid="{A7DCAD46-CC84-40B0-98C7-857B415D3D52}" name="Sarake8471"/>
    <tableColumn id="8472" xr3:uid="{7B3652CA-4385-4253-998B-41020FA87B93}" name="Sarake8472"/>
    <tableColumn id="8473" xr3:uid="{3226D869-B29E-428B-BF1D-DF94DF0838C6}" name="Sarake8473"/>
    <tableColumn id="8474" xr3:uid="{C437F1B6-1FE6-4E78-A19B-1225EE22D176}" name="Sarake8474"/>
    <tableColumn id="8475" xr3:uid="{47A9788B-3F97-43A7-BBFB-11EF9818EE10}" name="Sarake8475"/>
    <tableColumn id="8476" xr3:uid="{6CEAF5AA-430B-4511-97C6-560798084F95}" name="Sarake8476"/>
    <tableColumn id="8477" xr3:uid="{DEF7C940-16AB-469E-A2DB-3A18CC735ED2}" name="Sarake8477"/>
    <tableColumn id="8478" xr3:uid="{6A87BF32-71D0-4235-95DE-D9052128372C}" name="Sarake8478"/>
    <tableColumn id="8479" xr3:uid="{67299BB5-937C-4A5D-B718-50586BE9742B}" name="Sarake8479"/>
    <tableColumn id="8480" xr3:uid="{B9F5A94D-CF71-4216-8E0A-668DDC0C143A}" name="Sarake8480"/>
    <tableColumn id="8481" xr3:uid="{D07B1FBD-8CFE-425E-8CF8-63AFE089FE8A}" name="Sarake8481"/>
    <tableColumn id="8482" xr3:uid="{A9DB6A8C-A07A-43E3-982A-C2F6391BDE8C}" name="Sarake8482"/>
    <tableColumn id="8483" xr3:uid="{3FF1936D-F077-4230-B7C1-303834FC0CA0}" name="Sarake8483"/>
    <tableColumn id="8484" xr3:uid="{15D4A082-92FB-4365-9655-64164270F90C}" name="Sarake8484"/>
    <tableColumn id="8485" xr3:uid="{2C843FA2-35EB-4D9C-8B8D-A07EF2D2D8A3}" name="Sarake8485"/>
    <tableColumn id="8486" xr3:uid="{DA4F6E52-7231-4355-89E2-3BAF85AE082C}" name="Sarake8486"/>
    <tableColumn id="8487" xr3:uid="{84D0A5B1-F92A-4D5C-97EC-FBE60AFEAC84}" name="Sarake8487"/>
    <tableColumn id="8488" xr3:uid="{C431281D-0D3B-462E-A57E-B36A1EC960DA}" name="Sarake8488"/>
    <tableColumn id="8489" xr3:uid="{47C4641B-37C3-4D05-8391-B0B5B8BCFD7B}" name="Sarake8489"/>
    <tableColumn id="8490" xr3:uid="{65CE198B-1585-4917-BF40-A7231DEEE2B1}" name="Sarake8490"/>
    <tableColumn id="8491" xr3:uid="{EB28FCC9-FA76-4165-A491-45A77051DE79}" name="Sarake8491"/>
    <tableColumn id="8492" xr3:uid="{6D9E01E7-CEA8-48AB-8089-0A4832423EA5}" name="Sarake8492"/>
    <tableColumn id="8493" xr3:uid="{8D5F9DA2-288E-4BD2-89B0-C852FD4EBAC3}" name="Sarake8493"/>
    <tableColumn id="8494" xr3:uid="{7152D87C-386A-4AA4-9389-DC63DAFF0F1A}" name="Sarake8494"/>
    <tableColumn id="8495" xr3:uid="{30536EA0-12BC-40B4-ABA0-1492F124A35C}" name="Sarake8495"/>
    <tableColumn id="8496" xr3:uid="{9E26001C-DD45-4081-89F7-155C66E7B6C9}" name="Sarake8496"/>
    <tableColumn id="8497" xr3:uid="{98DA197F-05B6-487D-B87E-2F80654AF79A}" name="Sarake8497"/>
    <tableColumn id="8498" xr3:uid="{A8DCA3FD-108F-48DC-87D3-7D3A6351C747}" name="Sarake8498"/>
    <tableColumn id="8499" xr3:uid="{E5704D2A-2C7A-487F-97C3-251F60C71892}" name="Sarake8499"/>
    <tableColumn id="8500" xr3:uid="{8D38016D-64BF-48B1-B6AA-CF3BEB687C1B}" name="Sarake8500"/>
    <tableColumn id="8501" xr3:uid="{50CBD206-2285-46A9-BEFB-C8DB0D6C501B}" name="Sarake8501"/>
    <tableColumn id="8502" xr3:uid="{1B05E3DC-15F5-4C9C-A054-5656847CA6D4}" name="Sarake8502"/>
    <tableColumn id="8503" xr3:uid="{EA34C727-741C-4865-9E62-DC636038F415}" name="Sarake8503"/>
    <tableColumn id="8504" xr3:uid="{94AB8E37-555C-43F5-9378-746EADF63CCB}" name="Sarake8504"/>
    <tableColumn id="8505" xr3:uid="{EA8A907E-1881-4603-839B-ADF2E7A2646D}" name="Sarake8505"/>
    <tableColumn id="8506" xr3:uid="{F3F9CA90-69E6-4538-B364-D692BE6032D7}" name="Sarake8506"/>
    <tableColumn id="8507" xr3:uid="{A638B60C-C334-4DF2-B67B-EBEC05884EA3}" name="Sarake8507"/>
    <tableColumn id="8508" xr3:uid="{5C6F0B5C-4946-499D-B7C2-FF5544DDE53A}" name="Sarake8508"/>
    <tableColumn id="8509" xr3:uid="{82667148-C352-4229-BE00-32B12A360C35}" name="Sarake8509"/>
    <tableColumn id="8510" xr3:uid="{C5ECE94C-EFE3-4215-B15A-B997FCF55E72}" name="Sarake8510"/>
    <tableColumn id="8511" xr3:uid="{EF8F65F2-DB8C-4626-8A6E-643F3DE5AB66}" name="Sarake8511"/>
    <tableColumn id="8512" xr3:uid="{3724544F-EFE0-4F13-AC77-B81ED87EB335}" name="Sarake8512"/>
    <tableColumn id="8513" xr3:uid="{DEBD491A-5F7F-427C-92A1-34EB9AF67676}" name="Sarake8513"/>
    <tableColumn id="8514" xr3:uid="{FC8F021C-83B2-422C-A509-427242F81DAE}" name="Sarake8514"/>
    <tableColumn id="8515" xr3:uid="{F79E3E2E-08D2-4074-81E7-E91C108E79DB}" name="Sarake8515"/>
    <tableColumn id="8516" xr3:uid="{76F8DEEB-9416-4AF1-88FE-E2907251B96F}" name="Sarake8516"/>
    <tableColumn id="8517" xr3:uid="{A59206CF-303A-4B58-B881-FF5A6B47E7D7}" name="Sarake8517"/>
    <tableColumn id="8518" xr3:uid="{7C8ACDE0-388C-4B80-AF79-D8603EFA53E2}" name="Sarake8518"/>
    <tableColumn id="8519" xr3:uid="{520E0D98-ADDD-47D2-96A4-289988F7FD79}" name="Sarake8519"/>
    <tableColumn id="8520" xr3:uid="{E65DC7CC-3891-4C20-95EB-D4826A273337}" name="Sarake8520"/>
    <tableColumn id="8521" xr3:uid="{6E2B86DD-FA3C-4AA8-A2D5-88EF5E370853}" name="Sarake8521"/>
    <tableColumn id="8522" xr3:uid="{5692F4E9-B3A8-468F-93D5-DF40D8302035}" name="Sarake8522"/>
    <tableColumn id="8523" xr3:uid="{75A87483-3E06-4B3F-AADD-F117D39B3BAE}" name="Sarake8523"/>
    <tableColumn id="8524" xr3:uid="{A8ADAD5D-C2AC-4836-8E00-E58AD9E4D954}" name="Sarake8524"/>
    <tableColumn id="8525" xr3:uid="{A4952F5A-A0DE-45D4-BBB6-5A3B6A084ADF}" name="Sarake8525"/>
    <tableColumn id="8526" xr3:uid="{F48E3817-E3AA-41A4-B3A8-BADC3CFA0E58}" name="Sarake8526"/>
    <tableColumn id="8527" xr3:uid="{D9BE9E99-66DC-4414-80C0-5752B2FD77DD}" name="Sarake8527"/>
    <tableColumn id="8528" xr3:uid="{51CBF38B-A9A0-4C25-A38D-CA2E1B25011C}" name="Sarake8528"/>
    <tableColumn id="8529" xr3:uid="{C7A68795-CE41-40AE-9359-118A82929827}" name="Sarake8529"/>
    <tableColumn id="8530" xr3:uid="{09CACE46-842F-4BB7-9610-86BEA6D23260}" name="Sarake8530"/>
    <tableColumn id="8531" xr3:uid="{F46C1D8B-CB0B-4E68-B947-8806F8E3E83C}" name="Sarake8531"/>
    <tableColumn id="8532" xr3:uid="{8D6A71DC-CA6B-4A59-94D4-704777976CAB}" name="Sarake8532"/>
    <tableColumn id="8533" xr3:uid="{F0229359-A041-4D8D-A648-428EFD3D3117}" name="Sarake8533"/>
    <tableColumn id="8534" xr3:uid="{A6D0E052-CFF6-4830-90CD-658F4042066C}" name="Sarake8534"/>
    <tableColumn id="8535" xr3:uid="{33083B1D-7545-4A5C-A53A-A7B545E7BAE5}" name="Sarake8535"/>
    <tableColumn id="8536" xr3:uid="{783F7D76-2A2F-475B-88E6-CE5088E0F93C}" name="Sarake8536"/>
    <tableColumn id="8537" xr3:uid="{184F8F8D-EB97-4622-BFCA-74584A2415CF}" name="Sarake8537"/>
    <tableColumn id="8538" xr3:uid="{64523CCB-0B6D-432D-BC02-8842D95B0C55}" name="Sarake8538"/>
    <tableColumn id="8539" xr3:uid="{372ED9C3-1263-4F15-BD8C-7CDCA498A5C8}" name="Sarake8539"/>
    <tableColumn id="8540" xr3:uid="{B35B3E49-1CD5-46F7-945B-8E94E0671E60}" name="Sarake8540"/>
    <tableColumn id="8541" xr3:uid="{A0906AF5-A8EB-4F2E-A575-9E563C362D73}" name="Sarake8541"/>
    <tableColumn id="8542" xr3:uid="{88FF32D9-2868-4529-8760-D9C12F9D4746}" name="Sarake8542"/>
    <tableColumn id="8543" xr3:uid="{1D3FAAF1-4879-4314-93AC-300DA7A6C0FC}" name="Sarake8543"/>
    <tableColumn id="8544" xr3:uid="{BBCAE90A-FFDF-46A3-A2AD-A2BB23017333}" name="Sarake8544"/>
    <tableColumn id="8545" xr3:uid="{06C1AAB5-3D88-459B-934C-70E2AB704044}" name="Sarake8545"/>
    <tableColumn id="8546" xr3:uid="{6E727324-32CB-44ED-BC7A-C3158A59B22A}" name="Sarake8546"/>
    <tableColumn id="8547" xr3:uid="{76A811BF-8E59-401C-A1E9-E3A2F6CFC4ED}" name="Sarake8547"/>
    <tableColumn id="8548" xr3:uid="{739AEB87-5824-4245-9282-E846B91C8B12}" name="Sarake8548"/>
    <tableColumn id="8549" xr3:uid="{5E0451D9-3596-4B7C-8D4A-25FF61FDDA05}" name="Sarake8549"/>
    <tableColumn id="8550" xr3:uid="{89A8CB5A-0F85-47F8-88B7-83AA571ECB4C}" name="Sarake8550"/>
    <tableColumn id="8551" xr3:uid="{FE12272C-466E-47E2-809D-160785C5012A}" name="Sarake8551"/>
    <tableColumn id="8552" xr3:uid="{29DA2499-FAF1-494C-8BCE-D79881E5F900}" name="Sarake8552"/>
    <tableColumn id="8553" xr3:uid="{9209CBAA-BCC3-4670-92C5-3EFEF052D7D3}" name="Sarake8553"/>
    <tableColumn id="8554" xr3:uid="{28F9FE47-ABB2-4676-94B8-09F8A5D01E89}" name="Sarake8554"/>
    <tableColumn id="8555" xr3:uid="{817E603A-FFA7-4947-BAE1-2083605CA5A4}" name="Sarake8555"/>
    <tableColumn id="8556" xr3:uid="{C85E015E-5850-4CA9-8E2D-AD7A9D396EE3}" name="Sarake8556"/>
    <tableColumn id="8557" xr3:uid="{C68560DB-C997-41BD-AA5E-E63C6CDD7AE2}" name="Sarake8557"/>
    <tableColumn id="8558" xr3:uid="{5ACD7786-8458-4407-B13F-57260C60AF1A}" name="Sarake8558"/>
    <tableColumn id="8559" xr3:uid="{45B54C78-B433-4756-B2B6-DD3744665328}" name="Sarake8559"/>
    <tableColumn id="8560" xr3:uid="{7C61470C-75D3-44B4-966B-EF7821BE58F4}" name="Sarake8560"/>
    <tableColumn id="8561" xr3:uid="{90EFED27-0336-4DC0-822C-46BECE2D804B}" name="Sarake8561"/>
    <tableColumn id="8562" xr3:uid="{F9BE88FB-B31D-4290-86F4-0372E6D96B89}" name="Sarake8562"/>
    <tableColumn id="8563" xr3:uid="{4C5D3238-9E03-4E26-958F-B391472FEEAF}" name="Sarake8563"/>
    <tableColumn id="8564" xr3:uid="{5BCB5C04-FD14-4B17-B393-65F37228214D}" name="Sarake8564"/>
    <tableColumn id="8565" xr3:uid="{9770F677-B377-4232-977F-E7FB3F221C7A}" name="Sarake8565"/>
    <tableColumn id="8566" xr3:uid="{24CFA458-BC48-4539-881F-270BF3F2D1DD}" name="Sarake8566"/>
    <tableColumn id="8567" xr3:uid="{FB9E15AA-90F0-45AF-B2C8-2AE27EA27207}" name="Sarake8567"/>
    <tableColumn id="8568" xr3:uid="{26D8542D-B96D-4AFF-BCFC-EF585B448264}" name="Sarake8568"/>
    <tableColumn id="8569" xr3:uid="{FAC79D85-CF49-47C5-A426-C110D0DFE5D3}" name="Sarake8569"/>
    <tableColumn id="8570" xr3:uid="{4FFCB6F6-BEDD-4910-98DC-231630A2A455}" name="Sarake8570"/>
    <tableColumn id="8571" xr3:uid="{ACCDF859-2467-4A17-B67D-0CC211648583}" name="Sarake8571"/>
    <tableColumn id="8572" xr3:uid="{5161D424-21B3-4817-8B1D-2B90FC5B276C}" name="Sarake8572"/>
    <tableColumn id="8573" xr3:uid="{229145EA-3160-404F-AB94-88E230C8B37E}" name="Sarake8573"/>
    <tableColumn id="8574" xr3:uid="{E10CC47D-FC53-40A7-AB03-41047D333D1D}" name="Sarake8574"/>
    <tableColumn id="8575" xr3:uid="{EB4F2D02-EECC-4C85-86BB-DBFB71B7A011}" name="Sarake8575"/>
    <tableColumn id="8576" xr3:uid="{7AA99951-4910-4440-A569-D6612375CEBF}" name="Sarake8576"/>
    <tableColumn id="8577" xr3:uid="{0990BAF2-3475-43B5-89FF-007CDB1A15F7}" name="Sarake8577"/>
    <tableColumn id="8578" xr3:uid="{E343B65E-F3FC-4C84-86C9-0290010C9FCC}" name="Sarake8578"/>
    <tableColumn id="8579" xr3:uid="{E8982AFC-0C61-4393-B4A9-7A1AA4E9DDE7}" name="Sarake8579"/>
    <tableColumn id="8580" xr3:uid="{A90FB3F4-F3CD-4879-B166-8C7BA4D7F4C1}" name="Sarake8580"/>
    <tableColumn id="8581" xr3:uid="{96F4E65A-A7C0-45E6-A1A1-9BFE291C573C}" name="Sarake8581"/>
    <tableColumn id="8582" xr3:uid="{710A637C-38DC-4C2C-A7BB-BDC330CB95C4}" name="Sarake8582"/>
    <tableColumn id="8583" xr3:uid="{C91CD396-EB50-4261-84EB-42C6D9F2DBD8}" name="Sarake8583"/>
    <tableColumn id="8584" xr3:uid="{9A257B15-0451-4382-8D95-FD602C6D8366}" name="Sarake8584"/>
    <tableColumn id="8585" xr3:uid="{6825A8F9-824B-4A2E-8952-66827563B430}" name="Sarake8585"/>
    <tableColumn id="8586" xr3:uid="{08D0A5CB-5057-4C02-BFDD-C83E1344A8B6}" name="Sarake8586"/>
    <tableColumn id="8587" xr3:uid="{2866AAAD-E8A7-44D9-995E-71B42CCD378D}" name="Sarake8587"/>
    <tableColumn id="8588" xr3:uid="{9D413C16-DFC4-4D44-A998-E39FE0C8E12A}" name="Sarake8588"/>
    <tableColumn id="8589" xr3:uid="{5957814F-519A-41ED-94A5-F6BD2EDBF461}" name="Sarake8589"/>
    <tableColumn id="8590" xr3:uid="{DA75B8BD-3E2F-49B6-A508-EEC43CE50ACA}" name="Sarake8590"/>
    <tableColumn id="8591" xr3:uid="{314B1260-BA0D-41FD-AD5A-8C41BB1390C3}" name="Sarake8591"/>
    <tableColumn id="8592" xr3:uid="{9DA1A569-8437-49BD-9ABC-D5BA72DE04CD}" name="Sarake8592"/>
    <tableColumn id="8593" xr3:uid="{1D99D1B8-0B3A-4273-84CB-916EF31B4043}" name="Sarake8593"/>
    <tableColumn id="8594" xr3:uid="{55DD844E-A22E-4635-BEDF-97C2AEF94CE1}" name="Sarake8594"/>
    <tableColumn id="8595" xr3:uid="{9DA00E59-C6D1-40E5-88BE-B5DE1AB698CB}" name="Sarake8595"/>
    <tableColumn id="8596" xr3:uid="{DE3322E7-2662-4EB5-A065-2FD5D06BCFD3}" name="Sarake8596"/>
    <tableColumn id="8597" xr3:uid="{239992EF-9FCE-4AFE-9352-39DB21D19B63}" name="Sarake8597"/>
    <tableColumn id="8598" xr3:uid="{CC70FA48-CC5C-4101-8E8C-15A4AE06F60D}" name="Sarake8598"/>
    <tableColumn id="8599" xr3:uid="{765E4B7E-2299-4DB6-ADB1-D501DD9CE26C}" name="Sarake8599"/>
    <tableColumn id="8600" xr3:uid="{F7AF6742-CDBF-40C0-8537-D30B8F6BAFEB}" name="Sarake8600"/>
    <tableColumn id="8601" xr3:uid="{1350BF2C-88E7-40DA-9CE0-59ABE2078AC9}" name="Sarake8601"/>
    <tableColumn id="8602" xr3:uid="{D81D8F81-71D0-4805-900F-EE9F5DC0824E}" name="Sarake8602"/>
    <tableColumn id="8603" xr3:uid="{F19C7605-5B8C-4907-8BFB-4E424930AB15}" name="Sarake8603"/>
    <tableColumn id="8604" xr3:uid="{4ABC641A-8F9A-445F-A7A4-E985CB08E272}" name="Sarake8604"/>
    <tableColumn id="8605" xr3:uid="{963E5F9E-4512-4884-8FAC-205E0F0B15B7}" name="Sarake8605"/>
    <tableColumn id="8606" xr3:uid="{713E8F7D-F41D-4398-8FC8-B888899C3651}" name="Sarake8606"/>
    <tableColumn id="8607" xr3:uid="{4D007F01-7E2C-4B45-9A09-870805ACB97D}" name="Sarake8607"/>
    <tableColumn id="8608" xr3:uid="{6480B533-5E31-45FA-81A2-93F3B46A7B16}" name="Sarake8608"/>
    <tableColumn id="8609" xr3:uid="{8E5A0BD8-D5D3-4009-B70A-86A36A09EA29}" name="Sarake8609"/>
    <tableColumn id="8610" xr3:uid="{CEFC8C50-B72A-4B3D-9EBC-5376668E53E1}" name="Sarake8610"/>
    <tableColumn id="8611" xr3:uid="{277C7C00-F329-427D-89DF-E318C8CEAE6C}" name="Sarake8611"/>
    <tableColumn id="8612" xr3:uid="{1F267B1F-7A48-4C03-A068-CB4A0F783442}" name="Sarake8612"/>
    <tableColumn id="8613" xr3:uid="{9EDDCA0E-439A-4DBD-AEC9-43A4636B55BE}" name="Sarake8613"/>
    <tableColumn id="8614" xr3:uid="{1E644DE8-1443-40DE-93F8-95DC0D952D24}" name="Sarake8614"/>
    <tableColumn id="8615" xr3:uid="{74B4B3BC-5BF2-4261-9729-B8DA3BFBC6FD}" name="Sarake8615"/>
    <tableColumn id="8616" xr3:uid="{D1916771-A8A5-484F-A5B2-E412F2DBEAEE}" name="Sarake8616"/>
    <tableColumn id="8617" xr3:uid="{3159D6C1-D961-4EF0-9663-835A5C045DA2}" name="Sarake8617"/>
    <tableColumn id="8618" xr3:uid="{77544427-2E23-47F7-8A7F-762C41C5FE2D}" name="Sarake8618"/>
    <tableColumn id="8619" xr3:uid="{1DC30603-BE2A-4B6B-A67B-7356BA09580E}" name="Sarake8619"/>
    <tableColumn id="8620" xr3:uid="{C58D74DD-C4D4-432A-9186-8D809B3772AD}" name="Sarake8620"/>
    <tableColumn id="8621" xr3:uid="{D29ECA8A-CEEF-458F-BBC2-961ED9865A1C}" name="Sarake8621"/>
    <tableColumn id="8622" xr3:uid="{6C61943C-8AA9-4076-B297-170E72D3386B}" name="Sarake8622"/>
    <tableColumn id="8623" xr3:uid="{486898AC-D073-42E0-802B-9FC9C30D8E8C}" name="Sarake8623"/>
    <tableColumn id="8624" xr3:uid="{B0BE7C12-6D48-4075-9A80-D24B54328B46}" name="Sarake8624"/>
    <tableColumn id="8625" xr3:uid="{48A90426-33EA-4D6E-86AC-3AFA3ED65349}" name="Sarake8625"/>
    <tableColumn id="8626" xr3:uid="{1633B604-0BBB-4B98-8054-CCDB076A61A1}" name="Sarake8626"/>
    <tableColumn id="8627" xr3:uid="{5DC51C05-61F3-418D-B2BF-8BD2F6114CC9}" name="Sarake8627"/>
    <tableColumn id="8628" xr3:uid="{AFBF9A3B-E3F5-43BA-8373-3A616F3C78D9}" name="Sarake8628"/>
    <tableColumn id="8629" xr3:uid="{D335ED59-72D2-4C0E-B940-8BFFA2BD92C9}" name="Sarake8629"/>
    <tableColumn id="8630" xr3:uid="{A5DE1C9B-7A18-4979-87EE-A245E05D5D7B}" name="Sarake8630"/>
    <tableColumn id="8631" xr3:uid="{70B34BE9-75E1-45E9-9B13-BB4503E1B437}" name="Sarake8631"/>
    <tableColumn id="8632" xr3:uid="{7278323C-EE33-41B2-9AC4-2A3C12C628A3}" name="Sarake8632"/>
    <tableColumn id="8633" xr3:uid="{38FAAFB2-6C8A-4E8B-B190-C2648BD80B3F}" name="Sarake8633"/>
    <tableColumn id="8634" xr3:uid="{7BBB79A9-6727-4BAB-A5C1-A353C80B3ADD}" name="Sarake8634"/>
    <tableColumn id="8635" xr3:uid="{EAC57F61-D466-4E1F-A52A-477161F647CA}" name="Sarake8635"/>
    <tableColumn id="8636" xr3:uid="{CB27AB3E-091A-40FE-A81F-20A4FE60BAAA}" name="Sarake8636"/>
    <tableColumn id="8637" xr3:uid="{641CAE1D-0118-4499-879C-80729B42A58F}" name="Sarake8637"/>
    <tableColumn id="8638" xr3:uid="{0F99EDBE-F7C4-4E4C-8CBB-142AA3686522}" name="Sarake8638"/>
    <tableColumn id="8639" xr3:uid="{1FAED250-C7BF-4370-9EC9-B0C89B295CC9}" name="Sarake8639"/>
    <tableColumn id="8640" xr3:uid="{E445ECA8-61E7-4F52-B0E1-0909CD560AAC}" name="Sarake8640"/>
    <tableColumn id="8641" xr3:uid="{768AD20C-1E59-4749-840B-B4040DFC6560}" name="Sarake8641"/>
    <tableColumn id="8642" xr3:uid="{2F9D61E8-2492-4164-80BE-1944F456B7F2}" name="Sarake8642"/>
    <tableColumn id="8643" xr3:uid="{0287B0A3-BE20-45FA-8AF8-044C0B660C6B}" name="Sarake8643"/>
    <tableColumn id="8644" xr3:uid="{E6BDB927-7DFC-4B63-B3A8-964F26D023C0}" name="Sarake8644"/>
    <tableColumn id="8645" xr3:uid="{66C7FDD3-EC28-497D-A6B0-4212CD50BE42}" name="Sarake8645"/>
    <tableColumn id="8646" xr3:uid="{372553DC-1242-4F33-8620-8083F8CAAC6E}" name="Sarake8646"/>
    <tableColumn id="8647" xr3:uid="{AAC89A17-FF81-455D-9EB1-829F0A320E0C}" name="Sarake8647"/>
    <tableColumn id="8648" xr3:uid="{13D70539-A055-4675-9CC5-223FBD2F116B}" name="Sarake8648"/>
    <tableColumn id="8649" xr3:uid="{22555D84-31F6-402F-8B38-64FB6737B2EE}" name="Sarake8649"/>
    <tableColumn id="8650" xr3:uid="{350DC7AA-0048-48F5-83EB-239F802AA376}" name="Sarake8650"/>
    <tableColumn id="8651" xr3:uid="{2C5A9CB9-F56C-45E8-9467-6F6A0B38656B}" name="Sarake8651"/>
    <tableColumn id="8652" xr3:uid="{15EAD159-B884-430A-9655-53AC1A05072F}" name="Sarake8652"/>
    <tableColumn id="8653" xr3:uid="{53C7C026-2B4D-40D1-A0E2-27D2E7CF0726}" name="Sarake8653"/>
    <tableColumn id="8654" xr3:uid="{D8B64D1E-E07A-4D50-B522-B5B83DD53C03}" name="Sarake8654"/>
    <tableColumn id="8655" xr3:uid="{04AAABC5-43BD-4190-AFD9-B9770B9EC7D1}" name="Sarake8655"/>
    <tableColumn id="8656" xr3:uid="{F513177A-D049-43FB-92BB-5474A41FC888}" name="Sarake8656"/>
    <tableColumn id="8657" xr3:uid="{0CF74A6A-CA0E-47CD-BFD5-32C842D89D59}" name="Sarake8657"/>
    <tableColumn id="8658" xr3:uid="{0D2B193D-0A45-4747-849B-56EEB59CEE1E}" name="Sarake8658"/>
    <tableColumn id="8659" xr3:uid="{EF65D0BF-8C21-4AD1-A009-77D38806CC7E}" name="Sarake8659"/>
    <tableColumn id="8660" xr3:uid="{0381C591-2CF3-4557-8307-9BF496194765}" name="Sarake8660"/>
    <tableColumn id="8661" xr3:uid="{271A690D-F162-43AE-87BF-2A7D8F66CFA5}" name="Sarake8661"/>
    <tableColumn id="8662" xr3:uid="{B209C4C7-6822-4A5E-9C9E-A987C54E22A0}" name="Sarake8662"/>
    <tableColumn id="8663" xr3:uid="{3F560385-7CA4-4BDC-B05F-8B23E75DC21C}" name="Sarake8663"/>
    <tableColumn id="8664" xr3:uid="{EC23A613-B184-4864-AA05-628DE131D200}" name="Sarake8664"/>
    <tableColumn id="8665" xr3:uid="{CB056855-74D9-4D33-B059-3AF097B3CAAB}" name="Sarake8665"/>
    <tableColumn id="8666" xr3:uid="{573426F9-B8C9-4984-BF55-A9851F33F0EB}" name="Sarake8666"/>
    <tableColumn id="8667" xr3:uid="{B771C066-27E0-44A5-8472-485FEED84E52}" name="Sarake8667"/>
    <tableColumn id="8668" xr3:uid="{E2691466-5F8C-4C7A-A1B9-280FA4C56CEA}" name="Sarake8668"/>
    <tableColumn id="8669" xr3:uid="{DE051036-4A6F-459B-BABE-F232EC2531F1}" name="Sarake8669"/>
    <tableColumn id="8670" xr3:uid="{13764C53-CA4B-4817-9E74-FEF066ADA133}" name="Sarake8670"/>
    <tableColumn id="8671" xr3:uid="{7A758CB7-2D3E-48A9-9176-13ED28DD2E8A}" name="Sarake8671"/>
    <tableColumn id="8672" xr3:uid="{F03BDAD2-BFF9-4965-A470-4CF98A5A56DC}" name="Sarake8672"/>
    <tableColumn id="8673" xr3:uid="{3AB7CC89-C694-4112-9ACE-576AF517A3B7}" name="Sarake8673"/>
    <tableColumn id="8674" xr3:uid="{C8AFA4DE-7105-4E3B-AAFC-36668BEE79A9}" name="Sarake8674"/>
    <tableColumn id="8675" xr3:uid="{015BCB0C-3FA4-4F44-9CC5-77CCB154B937}" name="Sarake8675"/>
    <tableColumn id="8676" xr3:uid="{2A971D0B-FEB3-4501-A617-564A7F28984D}" name="Sarake8676"/>
    <tableColumn id="8677" xr3:uid="{F9BF91A0-AD0A-4D60-863A-F19D6A2FB388}" name="Sarake8677"/>
    <tableColumn id="8678" xr3:uid="{2000084B-0D40-436C-ACBC-9B92F3FF71B4}" name="Sarake8678"/>
    <tableColumn id="8679" xr3:uid="{FBA2AC49-666A-4851-A0F0-6D3B016C1831}" name="Sarake8679"/>
    <tableColumn id="8680" xr3:uid="{09E0999A-8E65-4B86-86E5-4394D2402360}" name="Sarake8680"/>
    <tableColumn id="8681" xr3:uid="{B948ACE2-E81A-43A5-BE04-B97EFEC66781}" name="Sarake8681"/>
    <tableColumn id="8682" xr3:uid="{5017D822-09A6-4AFD-89CC-15DCBF41248F}" name="Sarake8682"/>
    <tableColumn id="8683" xr3:uid="{662CA047-D00B-414B-9675-E03BFC17DA91}" name="Sarake8683"/>
    <tableColumn id="8684" xr3:uid="{BEDF59C0-8ABD-4FDB-8C8A-118053BFAEB6}" name="Sarake8684"/>
    <tableColumn id="8685" xr3:uid="{04259B70-B90A-4F0F-A1C8-E4C2B984CE6A}" name="Sarake8685"/>
    <tableColumn id="8686" xr3:uid="{3EAB5124-48B7-4D60-8DAD-5988A79835C2}" name="Sarake8686"/>
    <tableColumn id="8687" xr3:uid="{896B677C-D62B-41D4-A214-560EF0E8FE42}" name="Sarake8687"/>
    <tableColumn id="8688" xr3:uid="{0E19EE3E-BA40-48BA-BE3B-A6466A26FE92}" name="Sarake8688"/>
    <tableColumn id="8689" xr3:uid="{AC2B0D4A-58C7-41C1-882F-C0B79F47F8EF}" name="Sarake8689"/>
    <tableColumn id="8690" xr3:uid="{3B41AA0E-F0EB-41D9-B68C-3D14A3097D7B}" name="Sarake8690"/>
    <tableColumn id="8691" xr3:uid="{0ECE124D-0651-4474-8ED2-C382E0B8163A}" name="Sarake8691"/>
    <tableColumn id="8692" xr3:uid="{F2CE2876-E1FF-41F6-927D-1CF1917E675C}" name="Sarake8692"/>
    <tableColumn id="8693" xr3:uid="{D252C7A6-1E5F-47B6-A6D3-3D5F04DEA1BD}" name="Sarake8693"/>
    <tableColumn id="8694" xr3:uid="{22F445C1-836A-4573-A8CD-06179102E1B4}" name="Sarake8694"/>
    <tableColumn id="8695" xr3:uid="{65177CD5-D4EE-42F3-A9A6-064EF3F418DF}" name="Sarake8695"/>
    <tableColumn id="8696" xr3:uid="{B8DF16CD-E8E6-496C-A4C1-0EECC7A681DE}" name="Sarake8696"/>
    <tableColumn id="8697" xr3:uid="{A2AA33E8-060A-4519-A880-96FA76B81585}" name="Sarake8697"/>
    <tableColumn id="8698" xr3:uid="{F752F697-C41D-4761-AD0A-E7B17596C125}" name="Sarake8698"/>
    <tableColumn id="8699" xr3:uid="{F3BB3B6D-6D05-4FCA-B117-D5B64138D957}" name="Sarake8699"/>
    <tableColumn id="8700" xr3:uid="{08308682-C872-4463-A0C8-75B1521115B5}" name="Sarake8700"/>
    <tableColumn id="8701" xr3:uid="{B93E7F27-45D9-485D-A48C-CB26FFA7EF24}" name="Sarake8701"/>
    <tableColumn id="8702" xr3:uid="{99C1D20F-7151-4FCE-B008-1B5F2B91819E}" name="Sarake8702"/>
    <tableColumn id="8703" xr3:uid="{15638F08-5303-4328-B394-5DD28C839D8F}" name="Sarake8703"/>
    <tableColumn id="8704" xr3:uid="{2D800332-2686-447F-B646-0347493CCD0E}" name="Sarake8704"/>
    <tableColumn id="8705" xr3:uid="{8259DDD6-152D-42AA-A4D4-596C78E72516}" name="Sarake8705"/>
    <tableColumn id="8706" xr3:uid="{7A924545-3BA8-4548-AA3C-E2A18360212B}" name="Sarake8706"/>
    <tableColumn id="8707" xr3:uid="{159D201E-BF28-48B4-A922-FD2A6854E991}" name="Sarake8707"/>
    <tableColumn id="8708" xr3:uid="{05BFF10D-C5EF-48AF-80DC-7C6AC8B80E0E}" name="Sarake8708"/>
    <tableColumn id="8709" xr3:uid="{1C008FB7-AAFF-4A02-B221-148321E1C302}" name="Sarake8709"/>
    <tableColumn id="8710" xr3:uid="{1961B96D-539C-451E-9215-79A2C8435C7B}" name="Sarake8710"/>
    <tableColumn id="8711" xr3:uid="{ACC36368-0A0B-444E-ADC0-93FD34933DD7}" name="Sarake8711"/>
    <tableColumn id="8712" xr3:uid="{B5F74DF2-2E64-41A5-A3BE-CBEC8DAF74BC}" name="Sarake8712"/>
    <tableColumn id="8713" xr3:uid="{B6B64BD5-9689-4D2D-AF46-456B48A34ED4}" name="Sarake8713"/>
    <tableColumn id="8714" xr3:uid="{4A170BE0-A6C2-4E5D-BFB9-0EB9836B8B52}" name="Sarake8714"/>
    <tableColumn id="8715" xr3:uid="{F679A738-BDF7-4400-B8BF-FBCE00A73D9A}" name="Sarake8715"/>
    <tableColumn id="8716" xr3:uid="{75957D4C-0648-491D-864F-D045DC3B2A35}" name="Sarake8716"/>
    <tableColumn id="8717" xr3:uid="{54FE5409-2193-4154-9603-25E1D7FBA794}" name="Sarake8717"/>
    <tableColumn id="8718" xr3:uid="{D6C671B9-70C4-4314-B1D5-40C9AB68C460}" name="Sarake8718"/>
    <tableColumn id="8719" xr3:uid="{5DF727BF-F9CD-44CF-9C7C-D0D138BE705E}" name="Sarake8719"/>
    <tableColumn id="8720" xr3:uid="{134272C6-F445-4ED4-8EDD-7CCAA0C4FA5D}" name="Sarake8720"/>
    <tableColumn id="8721" xr3:uid="{0A150444-AE6D-4C25-BD1B-0227A9FB0E11}" name="Sarake8721"/>
    <tableColumn id="8722" xr3:uid="{ED82124D-8CB7-4D45-AF76-B5300BDF433E}" name="Sarake8722"/>
    <tableColumn id="8723" xr3:uid="{38EB10ED-F1BD-4CB3-873D-6018B4FE81A5}" name="Sarake8723"/>
    <tableColumn id="8724" xr3:uid="{D35235F7-ADF7-479F-9862-7750EC60A57D}" name="Sarake8724"/>
    <tableColumn id="8725" xr3:uid="{1317EC15-191F-4578-9F7B-9609C5543B42}" name="Sarake8725"/>
    <tableColumn id="8726" xr3:uid="{BF98D265-837F-4B4A-A931-0F7DF47DD7C8}" name="Sarake8726"/>
    <tableColumn id="8727" xr3:uid="{072823A1-AAFD-40F3-AB67-04C4DEAC874F}" name="Sarake8727"/>
    <tableColumn id="8728" xr3:uid="{54DA5C34-BC40-4E5C-BB10-D47F53F24DBB}" name="Sarake8728"/>
    <tableColumn id="8729" xr3:uid="{1B667BA0-5743-4177-B039-074F29C737B4}" name="Sarake8729"/>
    <tableColumn id="8730" xr3:uid="{8F6FBDBF-4902-481B-B814-D503FD3428EE}" name="Sarake8730"/>
    <tableColumn id="8731" xr3:uid="{7C7B088F-B687-4ECD-AE87-7C39037E5371}" name="Sarake8731"/>
    <tableColumn id="8732" xr3:uid="{5E6D2E37-9730-4CE0-BDA4-21A14E318C3B}" name="Sarake8732"/>
    <tableColumn id="8733" xr3:uid="{74785560-3C16-4B43-B209-6C6D212F7017}" name="Sarake8733"/>
    <tableColumn id="8734" xr3:uid="{042EA5C7-BB22-4D97-B7C8-0D1573715F19}" name="Sarake8734"/>
    <tableColumn id="8735" xr3:uid="{D3890C80-CD63-4537-BE51-2CEA6022F52C}" name="Sarake8735"/>
    <tableColumn id="8736" xr3:uid="{DA617FFD-BE73-497F-A452-249EA76E89D8}" name="Sarake8736"/>
    <tableColumn id="8737" xr3:uid="{FA481131-AEA2-4AA8-B3D4-CE2CB92F1C7F}" name="Sarake8737"/>
    <tableColumn id="8738" xr3:uid="{AC55BDD1-CE4C-4605-B010-FA404C822FDA}" name="Sarake8738"/>
    <tableColumn id="8739" xr3:uid="{897F4CA4-763B-4EC6-A9BE-BB38F809C84E}" name="Sarake8739"/>
    <tableColumn id="8740" xr3:uid="{4FCD2B71-3F23-470A-8BBE-B5BF5565AB48}" name="Sarake8740"/>
    <tableColumn id="8741" xr3:uid="{0C028516-C4C4-4D85-ACF0-86658D7E2044}" name="Sarake8741"/>
    <tableColumn id="8742" xr3:uid="{C75B257A-7ABF-4C47-9B52-6D40937CCBF9}" name="Sarake8742"/>
    <tableColumn id="8743" xr3:uid="{A2B63C85-4A2C-4853-95D5-CD15F8BDB8BA}" name="Sarake8743"/>
    <tableColumn id="8744" xr3:uid="{E975B8AC-D498-495D-8B92-9CA51BA22D0A}" name="Sarake8744"/>
    <tableColumn id="8745" xr3:uid="{DCC58598-90BD-4B52-9F74-284577ADA2BF}" name="Sarake8745"/>
    <tableColumn id="8746" xr3:uid="{CCD68FEF-1A66-49D9-B576-B611625B4F5E}" name="Sarake8746"/>
    <tableColumn id="8747" xr3:uid="{41F3DD8D-FDD8-4F24-A1A6-96C4350B8D0A}" name="Sarake8747"/>
    <tableColumn id="8748" xr3:uid="{B7F1A111-F7BD-4AFD-9ACD-775581F310D9}" name="Sarake8748"/>
    <tableColumn id="8749" xr3:uid="{AFD7FD7A-3877-490F-980E-917A2297BFEA}" name="Sarake8749"/>
    <tableColumn id="8750" xr3:uid="{3EAB0DD0-5AD3-4B58-9D9E-705A114D7F8F}" name="Sarake8750"/>
    <tableColumn id="8751" xr3:uid="{3A011717-A20C-4AEB-8C50-416D757B481E}" name="Sarake8751"/>
    <tableColumn id="8752" xr3:uid="{6DB1B797-E361-4575-9181-8129FE330735}" name="Sarake8752"/>
    <tableColumn id="8753" xr3:uid="{56E38846-5370-4A84-A83D-75D1195FE387}" name="Sarake8753"/>
    <tableColumn id="8754" xr3:uid="{238D5882-CCD7-485A-A185-F9E002972347}" name="Sarake8754"/>
    <tableColumn id="8755" xr3:uid="{5DF8E77E-5C61-49B1-84AD-FB88EC6EE7B4}" name="Sarake8755"/>
    <tableColumn id="8756" xr3:uid="{12D85223-DE44-4D67-BAE1-DFC82F76278A}" name="Sarake8756"/>
    <tableColumn id="8757" xr3:uid="{CB0B188F-5861-401B-ABA9-599434F4A344}" name="Sarake8757"/>
    <tableColumn id="8758" xr3:uid="{8DE9F2FA-B62E-4CB2-AA18-FDCE658CE1E6}" name="Sarake8758"/>
    <tableColumn id="8759" xr3:uid="{6EAAA0E3-0C35-4F9B-BC3C-D44436174079}" name="Sarake8759"/>
    <tableColumn id="8760" xr3:uid="{A4865B21-2E14-4A23-BA2B-57EB513A9FC9}" name="Sarake8760"/>
    <tableColumn id="8761" xr3:uid="{E7C721C9-7B33-4F59-810D-1214E61ED6E4}" name="Sarake8761"/>
    <tableColumn id="8762" xr3:uid="{0A5C8790-0CBA-4DA3-B81E-331F1139FD9C}" name="Sarake8762"/>
    <tableColumn id="8763" xr3:uid="{707DD30F-FFAC-4E34-8E4E-3695D7B01FBE}" name="Sarake8763"/>
    <tableColumn id="8764" xr3:uid="{4B2E702C-3E57-4EFA-A608-09C63A25C27F}" name="Sarake8764"/>
    <tableColumn id="8765" xr3:uid="{51158AD7-B391-4BF4-8389-216842767566}" name="Sarake8765"/>
    <tableColumn id="8766" xr3:uid="{27BAE9C3-BCC8-4FDE-9529-4D3F8FAE2B6E}" name="Sarake8766"/>
    <tableColumn id="8767" xr3:uid="{B60E99D0-234A-493C-8E2B-18AD9DA547E8}" name="Sarake8767"/>
    <tableColumn id="8768" xr3:uid="{A1C6462C-1E22-4764-B475-7D38EB9C957D}" name="Sarake8768"/>
    <tableColumn id="8769" xr3:uid="{58B820B9-6B79-4D79-822C-D3D6C59A48EB}" name="Sarake8769"/>
    <tableColumn id="8770" xr3:uid="{DD512882-01ED-4A51-9970-5AD841B230AC}" name="Sarake8770"/>
    <tableColumn id="8771" xr3:uid="{6B144881-ADF8-4F37-84F8-6A6B466939A9}" name="Sarake8771"/>
    <tableColumn id="8772" xr3:uid="{515EE4D1-658A-4DD6-9296-08DA43F6BA8F}" name="Sarake8772"/>
    <tableColumn id="8773" xr3:uid="{32377ADD-1A20-40DE-8D5D-F10002E01AA6}" name="Sarake8773"/>
    <tableColumn id="8774" xr3:uid="{5835EF61-D3DC-4A32-AEB8-1064574FBC8E}" name="Sarake8774"/>
    <tableColumn id="8775" xr3:uid="{DD12EAE3-3752-4CBB-8CEF-8E7C44A89781}" name="Sarake8775"/>
    <tableColumn id="8776" xr3:uid="{D539321F-8275-49BA-944F-42E11FD5BB59}" name="Sarake8776"/>
    <tableColumn id="8777" xr3:uid="{C1AE7741-2696-4A46-9E73-9A5100436C8F}" name="Sarake8777"/>
    <tableColumn id="8778" xr3:uid="{839AF2BA-7B83-42BF-9FCB-4006B7BABE89}" name="Sarake8778"/>
    <tableColumn id="8779" xr3:uid="{78499A7E-3E22-4EF1-8751-6741DA198A71}" name="Sarake8779"/>
    <tableColumn id="8780" xr3:uid="{314F947D-F755-487A-A87A-302A1E487078}" name="Sarake8780"/>
    <tableColumn id="8781" xr3:uid="{1061A23E-82E3-4861-8372-B9FAA13DBEF2}" name="Sarake8781"/>
    <tableColumn id="8782" xr3:uid="{BB5502A1-D351-42DF-8F83-DABF9C9F0C61}" name="Sarake8782"/>
    <tableColumn id="8783" xr3:uid="{CE6D3A11-FA11-4EC5-9BF5-6379B4892402}" name="Sarake8783"/>
    <tableColumn id="8784" xr3:uid="{7A736E20-1216-4402-A098-3988F9C67D08}" name="Sarake8784"/>
    <tableColumn id="8785" xr3:uid="{61D344E8-53F5-471C-8777-723D957B5EF5}" name="Sarake8785"/>
    <tableColumn id="8786" xr3:uid="{114A6ACA-5583-4928-B47D-8795692185DB}" name="Sarake8786"/>
    <tableColumn id="8787" xr3:uid="{7253E3AA-79A4-452B-9E02-1801C369F564}" name="Sarake8787"/>
    <tableColumn id="8788" xr3:uid="{14991089-CFE5-4DA9-931B-9E3504205E73}" name="Sarake8788"/>
    <tableColumn id="8789" xr3:uid="{57D11ACE-4390-460E-B92F-A75F789C4767}" name="Sarake8789"/>
    <tableColumn id="8790" xr3:uid="{25F33C3A-B097-4D00-8291-2BA78B23E034}" name="Sarake8790"/>
    <tableColumn id="8791" xr3:uid="{59F9C356-D4BC-4ACF-A498-39CDA83EDBA7}" name="Sarake8791"/>
    <tableColumn id="8792" xr3:uid="{E21D6CB5-2E6D-477E-BD56-4A8DDC5E9BC4}" name="Sarake8792"/>
    <tableColumn id="8793" xr3:uid="{B8B0C07E-08CF-4113-9E05-A5AD2D187D6B}" name="Sarake8793"/>
    <tableColumn id="8794" xr3:uid="{977D4450-B8C6-4830-B819-ADB2DFF5B394}" name="Sarake8794"/>
    <tableColumn id="8795" xr3:uid="{A9C358D5-4A8D-40B9-AC99-2BF4DE1468AE}" name="Sarake8795"/>
    <tableColumn id="8796" xr3:uid="{599232A8-BCC4-41C4-AC65-860A80A752B9}" name="Sarake8796"/>
    <tableColumn id="8797" xr3:uid="{53195819-FF1B-4C29-A299-681080A5E5BC}" name="Sarake8797"/>
    <tableColumn id="8798" xr3:uid="{4A7A8E45-EE45-46D2-98CF-C34AB7068DA3}" name="Sarake8798"/>
    <tableColumn id="8799" xr3:uid="{FAAE151C-98C6-4D23-A2D6-0DB2302DD517}" name="Sarake8799"/>
    <tableColumn id="8800" xr3:uid="{BF8A7D53-A4DB-46FB-8BB7-98C9F05F3E40}" name="Sarake8800"/>
    <tableColumn id="8801" xr3:uid="{172E7883-2153-4C59-AEC8-3D9DB4447767}" name="Sarake8801"/>
    <tableColumn id="8802" xr3:uid="{499AE8C5-29A3-490C-BA5A-D799EB051EC8}" name="Sarake8802"/>
    <tableColumn id="8803" xr3:uid="{5D466BA0-AE08-4E5D-9594-86DC3FB541FF}" name="Sarake8803"/>
    <tableColumn id="8804" xr3:uid="{0F42F3BE-5398-4B57-AB19-7B888C2EE890}" name="Sarake8804"/>
    <tableColumn id="8805" xr3:uid="{FD286C0B-4C4E-47D5-ABE0-90F3572CBF61}" name="Sarake8805"/>
    <tableColumn id="8806" xr3:uid="{AD1BCFE3-2841-4830-9762-834631E0C567}" name="Sarake8806"/>
    <tableColumn id="8807" xr3:uid="{D7914039-7A58-4478-930E-1BD733745A88}" name="Sarake8807"/>
    <tableColumn id="8808" xr3:uid="{6F3D537D-D5DF-4361-9840-298151263C2B}" name="Sarake8808"/>
    <tableColumn id="8809" xr3:uid="{EF25700B-1579-4CBC-905B-A1A4A59C10D4}" name="Sarake8809"/>
    <tableColumn id="8810" xr3:uid="{2F0A77BA-5569-4C42-94B0-0CDEF386F23C}" name="Sarake8810"/>
    <tableColumn id="8811" xr3:uid="{28A4AA2E-1145-4C45-991D-C9D7C5E6B13A}" name="Sarake8811"/>
    <tableColumn id="8812" xr3:uid="{718883F1-D044-4B7B-B1C5-5357075DB2A5}" name="Sarake8812"/>
    <tableColumn id="8813" xr3:uid="{4228C513-5F68-429F-9F9F-52E92B3F2C98}" name="Sarake8813"/>
    <tableColumn id="8814" xr3:uid="{8DCDF818-9BA4-4D87-B44D-8775F166DBB4}" name="Sarake8814"/>
    <tableColumn id="8815" xr3:uid="{E2371FC6-A35A-4957-9D2D-B6A166179B27}" name="Sarake8815"/>
    <tableColumn id="8816" xr3:uid="{C35E9D38-B9E1-4B6F-B9F2-70A35EC86841}" name="Sarake8816"/>
    <tableColumn id="8817" xr3:uid="{DD5A705C-8B66-4BD6-B643-CBEAF1C6AFA9}" name="Sarake8817"/>
    <tableColumn id="8818" xr3:uid="{7AC1B7BC-1F29-4231-8204-FC84AC418936}" name="Sarake8818"/>
    <tableColumn id="8819" xr3:uid="{B441815E-C4F6-470A-868B-683AE111E7EE}" name="Sarake8819"/>
    <tableColumn id="8820" xr3:uid="{BE426755-5E3C-4A10-A98A-3BEFAE714BA2}" name="Sarake8820"/>
    <tableColumn id="8821" xr3:uid="{5B592C9E-32A0-4CA4-B533-4C5A2B4EE5F2}" name="Sarake8821"/>
    <tableColumn id="8822" xr3:uid="{416B2264-86AB-47AC-9D96-75C488BF1DD7}" name="Sarake8822"/>
    <tableColumn id="8823" xr3:uid="{7E27D6DF-91C5-4A2E-A581-F8139A959912}" name="Sarake8823"/>
    <tableColumn id="8824" xr3:uid="{5B3B1A0B-E1CD-416A-8B78-8399C64955F1}" name="Sarake8824"/>
    <tableColumn id="8825" xr3:uid="{0D2B5EB6-C1A3-46A6-88A4-C2E4F0BB06D5}" name="Sarake8825"/>
    <tableColumn id="8826" xr3:uid="{40CA84D6-B671-4A42-BD01-A9F70F61C53F}" name="Sarake8826"/>
    <tableColumn id="8827" xr3:uid="{67C478C8-86FA-4EE9-A272-59961FA8C5C7}" name="Sarake8827"/>
    <tableColumn id="8828" xr3:uid="{B99E2FDD-2CB1-4ED8-B610-6B463E8CBE80}" name="Sarake8828"/>
    <tableColumn id="8829" xr3:uid="{32A8B118-CD3C-4A1D-A9D9-07090AE52F20}" name="Sarake8829"/>
    <tableColumn id="8830" xr3:uid="{2C1FC971-54B2-4FB3-BF55-CE1F071240F8}" name="Sarake8830"/>
    <tableColumn id="8831" xr3:uid="{6EB70D6E-BBBA-4FB6-A5F2-031AB48B71BF}" name="Sarake8831"/>
    <tableColumn id="8832" xr3:uid="{A9D22776-4515-4B66-88A5-F96197387A34}" name="Sarake8832"/>
    <tableColumn id="8833" xr3:uid="{D057BCB3-D88B-42BA-9B88-91F0093E4066}" name="Sarake8833"/>
    <tableColumn id="8834" xr3:uid="{57DCEA57-1119-43BC-BA70-3698E498407D}" name="Sarake8834"/>
    <tableColumn id="8835" xr3:uid="{6EEF5E48-BDEB-48BD-BB4E-6831FD32D305}" name="Sarake8835"/>
    <tableColumn id="8836" xr3:uid="{159B36A1-9314-4E48-B5CF-319672B6A14E}" name="Sarake8836"/>
    <tableColumn id="8837" xr3:uid="{6A7C0AB9-1B22-42E1-9A79-9FEBEE0105BA}" name="Sarake8837"/>
    <tableColumn id="8838" xr3:uid="{16F25713-58AB-41CA-9545-0675451FCA68}" name="Sarake8838"/>
    <tableColumn id="8839" xr3:uid="{5C90EC6F-6C35-4D51-9D7E-14D5A52A701B}" name="Sarake8839"/>
    <tableColumn id="8840" xr3:uid="{52C93B9C-AD4F-49BF-AD2F-615DF0DAE070}" name="Sarake8840"/>
    <tableColumn id="8841" xr3:uid="{206F3093-37C7-4A00-846E-4BF8B56925F4}" name="Sarake8841"/>
    <tableColumn id="8842" xr3:uid="{C20549BD-6CD4-4018-A0E4-99EA7027FAC8}" name="Sarake8842"/>
    <tableColumn id="8843" xr3:uid="{B0F15F1F-1F18-4D52-9964-0E3087C62242}" name="Sarake8843"/>
    <tableColumn id="8844" xr3:uid="{49A3A8DC-C24F-47E6-BD31-4151AB86E2A4}" name="Sarake8844"/>
    <tableColumn id="8845" xr3:uid="{5938D6AA-8272-4DF3-A29F-A4415736074E}" name="Sarake8845"/>
    <tableColumn id="8846" xr3:uid="{5793119B-F79A-4229-9F5B-5B4BE68F7B95}" name="Sarake8846"/>
    <tableColumn id="8847" xr3:uid="{6F10346E-B7EC-44A6-A126-6593CFC385B3}" name="Sarake8847"/>
    <tableColumn id="8848" xr3:uid="{01AB4A4C-DCA5-4A67-99C0-96A0C4A787A8}" name="Sarake8848"/>
    <tableColumn id="8849" xr3:uid="{9AB5A189-6402-483E-916E-A2270488654A}" name="Sarake8849"/>
    <tableColumn id="8850" xr3:uid="{54DBAE83-9205-4EF6-9EB6-D187D0C9E8A4}" name="Sarake8850"/>
    <tableColumn id="8851" xr3:uid="{F6990B58-62DA-45AA-AD27-C9800FC0119E}" name="Sarake8851"/>
    <tableColumn id="8852" xr3:uid="{F8542A80-0B61-42DB-A0DD-277E89EBFB37}" name="Sarake8852"/>
    <tableColumn id="8853" xr3:uid="{A2A197F6-2673-4225-9651-1EAD8C778B17}" name="Sarake8853"/>
    <tableColumn id="8854" xr3:uid="{504CD9B0-55FA-4331-B17A-B9A8E9D895B1}" name="Sarake8854"/>
    <tableColumn id="8855" xr3:uid="{409587ED-50EC-4CCD-82C6-D2F73380947D}" name="Sarake8855"/>
    <tableColumn id="8856" xr3:uid="{E95C0793-77A9-402C-9A1B-F9D8378EAFFD}" name="Sarake8856"/>
    <tableColumn id="8857" xr3:uid="{93284FAE-954C-406C-BBEC-1FB96A0C9289}" name="Sarake8857"/>
    <tableColumn id="8858" xr3:uid="{FDA497E4-31E6-45DC-850D-59D6D26D2D43}" name="Sarake8858"/>
    <tableColumn id="8859" xr3:uid="{22B2D17D-CCAF-4883-BB6D-A6BEDE1C8703}" name="Sarake8859"/>
    <tableColumn id="8860" xr3:uid="{D7C6C7EA-C657-449E-AD74-EFAD820E619D}" name="Sarake8860"/>
    <tableColumn id="8861" xr3:uid="{8A61F721-01FC-4C13-8256-3FAB41B9F25C}" name="Sarake8861"/>
    <tableColumn id="8862" xr3:uid="{EDF9CC6B-22A4-4470-831D-AF8A9B199A00}" name="Sarake8862"/>
    <tableColumn id="8863" xr3:uid="{3C989D24-A4FC-42FD-9C35-49D9CD6627FD}" name="Sarake8863"/>
    <tableColumn id="8864" xr3:uid="{BD52F31F-138A-4F32-A0DF-A95A4AFCD15E}" name="Sarake8864"/>
    <tableColumn id="8865" xr3:uid="{EA01E4E4-C7D4-475D-A4E7-E2B7A936EB2B}" name="Sarake8865"/>
    <tableColumn id="8866" xr3:uid="{C9D61DCB-D238-4C30-8EDC-BF23103149D4}" name="Sarake8866"/>
    <tableColumn id="8867" xr3:uid="{3F88D22D-0F42-48E9-BC1A-F5993C78849F}" name="Sarake8867"/>
    <tableColumn id="8868" xr3:uid="{D1889837-655F-4C44-8AAD-D895C2205A4B}" name="Sarake8868"/>
    <tableColumn id="8869" xr3:uid="{E31F9CD5-EAE4-4D54-9D3A-083E5869E865}" name="Sarake8869"/>
    <tableColumn id="8870" xr3:uid="{A02258D1-F810-49AE-95BE-B7C74F3261BA}" name="Sarake8870"/>
    <tableColumn id="8871" xr3:uid="{6A133814-34E7-40F7-9CD7-3FB1AEEBA9B5}" name="Sarake8871"/>
    <tableColumn id="8872" xr3:uid="{B1B6E29D-D75B-489E-942D-02ECB8ACAE3E}" name="Sarake8872"/>
    <tableColumn id="8873" xr3:uid="{FB712C82-1423-4F4F-9807-3318014AA003}" name="Sarake8873"/>
    <tableColumn id="8874" xr3:uid="{2F2C5CB0-F2C7-4AEB-A3F6-2BE814629278}" name="Sarake8874"/>
    <tableColumn id="8875" xr3:uid="{C610C073-60AA-4D8B-9247-1C7CA35A5945}" name="Sarake8875"/>
    <tableColumn id="8876" xr3:uid="{4C72FA13-DF26-4321-8081-8061D8E814FF}" name="Sarake8876"/>
    <tableColumn id="8877" xr3:uid="{F39944E7-3F20-4F6B-AED2-F9C77C0EF30B}" name="Sarake8877"/>
    <tableColumn id="8878" xr3:uid="{4FD5D431-08BD-4FAE-BC83-4A6C7BD331E1}" name="Sarake8878"/>
    <tableColumn id="8879" xr3:uid="{F538771C-EB69-4D3F-83A5-50840FCEA8BF}" name="Sarake8879"/>
    <tableColumn id="8880" xr3:uid="{C96E8ACA-7AFC-4C60-A9FC-108031E2B070}" name="Sarake8880"/>
    <tableColumn id="8881" xr3:uid="{EEB422F5-DBC9-4C8C-88C3-65DB4FFC5C76}" name="Sarake8881"/>
    <tableColumn id="8882" xr3:uid="{56F09A35-DF64-4F5C-8152-2537F629140B}" name="Sarake8882"/>
    <tableColumn id="8883" xr3:uid="{F75E5FDA-C2AA-49B0-90D9-659F0E03225F}" name="Sarake8883"/>
    <tableColumn id="8884" xr3:uid="{7F7AC5E2-CE4F-48CD-A32F-F049034DB2B6}" name="Sarake8884"/>
    <tableColumn id="8885" xr3:uid="{19ACE4DC-D3CD-477B-AE42-85F7B58D1186}" name="Sarake8885"/>
    <tableColumn id="8886" xr3:uid="{AFFE2569-F653-4DAF-90D3-22E94AE17B5C}" name="Sarake8886"/>
    <tableColumn id="8887" xr3:uid="{58558178-E690-4999-BBD8-CC33076AC0A2}" name="Sarake8887"/>
    <tableColumn id="8888" xr3:uid="{AEBD2FE4-E2A9-4975-AA45-2C8D7365FB20}" name="Sarake8888"/>
    <tableColumn id="8889" xr3:uid="{18167DA4-2E30-4DC4-BA8C-7CE835A75A9E}" name="Sarake8889"/>
    <tableColumn id="8890" xr3:uid="{7175556E-1F6E-43D0-A4D7-2D40AFA34792}" name="Sarake8890"/>
    <tableColumn id="8891" xr3:uid="{E7D86114-7BD3-4FD6-9807-6176C320B98D}" name="Sarake8891"/>
    <tableColumn id="8892" xr3:uid="{4704FB99-6AAE-47CD-AA51-E918204CA2D9}" name="Sarake8892"/>
    <tableColumn id="8893" xr3:uid="{E2A7B76E-9B5D-45E4-B25B-158BF3B190B5}" name="Sarake8893"/>
    <tableColumn id="8894" xr3:uid="{42454926-E96C-4B60-90A0-F070CA77FF78}" name="Sarake8894"/>
    <tableColumn id="8895" xr3:uid="{2E562634-5174-4DF7-BD6F-54504DDB5F9B}" name="Sarake8895"/>
    <tableColumn id="8896" xr3:uid="{EF0A3A70-C355-432E-B1C5-65ABA601407A}" name="Sarake8896"/>
    <tableColumn id="8897" xr3:uid="{CB185E6C-54F6-4F93-9913-7E8854E9C383}" name="Sarake8897"/>
    <tableColumn id="8898" xr3:uid="{D85BE0EB-83D3-4D7A-8D43-23E2F91B71D9}" name="Sarake8898"/>
    <tableColumn id="8899" xr3:uid="{FC998498-408A-4F45-84AB-1818271E4492}" name="Sarake8899"/>
    <tableColumn id="8900" xr3:uid="{B123F6E0-C8E2-4551-93FB-C9556532E3CD}" name="Sarake8900"/>
    <tableColumn id="8901" xr3:uid="{D9F3E6EF-4A95-4433-AD30-EF07C3B1BD92}" name="Sarake8901"/>
    <tableColumn id="8902" xr3:uid="{FAB8106E-716D-46C7-AAFB-E4B010C8EB3E}" name="Sarake8902"/>
    <tableColumn id="8903" xr3:uid="{321F97F1-90DF-49F9-8CCF-3298B581E064}" name="Sarake8903"/>
    <tableColumn id="8904" xr3:uid="{7CB49554-9A06-4B0F-A20B-F861731DFACD}" name="Sarake8904"/>
    <tableColumn id="8905" xr3:uid="{0AC7BD20-3446-425A-94B5-FD93115FC710}" name="Sarake8905"/>
    <tableColumn id="8906" xr3:uid="{421D1538-BCD7-4DB4-87F1-E4AEB6DDBFBF}" name="Sarake8906"/>
    <tableColumn id="8907" xr3:uid="{E67E456B-CA61-47EC-A25F-9D8E0A42AB3C}" name="Sarake8907"/>
    <tableColumn id="8908" xr3:uid="{6F9BD694-C901-4B5A-B2D5-B6E24DB75099}" name="Sarake8908"/>
    <tableColumn id="8909" xr3:uid="{C400BD24-6E09-43A6-8F7F-E1E7A3D8FE01}" name="Sarake8909"/>
    <tableColumn id="8910" xr3:uid="{7EE54953-725D-4EAE-A211-6C7716DA62A7}" name="Sarake8910"/>
    <tableColumn id="8911" xr3:uid="{7E4263F7-B8FD-4717-8AB7-471AC7B9BCC3}" name="Sarake8911"/>
    <tableColumn id="8912" xr3:uid="{B9C0D533-B0FC-4F78-9600-DDD1A8A2A311}" name="Sarake8912"/>
    <tableColumn id="8913" xr3:uid="{C7A6500C-2D7E-4B05-8E5B-E1FD562EEF8D}" name="Sarake8913"/>
    <tableColumn id="8914" xr3:uid="{4B8C29D1-3857-40C1-A0B5-A6FD40C7DDF4}" name="Sarake8914"/>
    <tableColumn id="8915" xr3:uid="{57246ED8-0A8E-4C41-9E24-1FA643CA7ED9}" name="Sarake8915"/>
    <tableColumn id="8916" xr3:uid="{9FF92A68-9011-4C89-8FB1-20BAD63E2791}" name="Sarake8916"/>
    <tableColumn id="8917" xr3:uid="{025F62A0-84C7-4DED-B0F8-87073021BDEC}" name="Sarake8917"/>
    <tableColumn id="8918" xr3:uid="{35D37D85-3224-4F41-B53B-F2DE5B69DC9B}" name="Sarake8918"/>
    <tableColumn id="8919" xr3:uid="{57D7E5E0-42AF-4181-9E07-91C8DE1E330C}" name="Sarake8919"/>
    <tableColumn id="8920" xr3:uid="{A0205D5E-CE69-461A-B3D0-E1F65B51AE91}" name="Sarake8920"/>
    <tableColumn id="8921" xr3:uid="{314C0D09-0DB3-409E-BDAF-65988DC5B294}" name="Sarake8921"/>
    <tableColumn id="8922" xr3:uid="{68DC0C34-8559-4C5E-8B2E-CB3FA67B8EFA}" name="Sarake8922"/>
    <tableColumn id="8923" xr3:uid="{B54BF2FA-68BD-422E-8292-5D31EC0B6B16}" name="Sarake8923"/>
    <tableColumn id="8924" xr3:uid="{E489A66F-7C6E-458A-91F2-13FAC0B1B4EF}" name="Sarake8924"/>
    <tableColumn id="8925" xr3:uid="{582FA265-0BE5-489D-BED8-55FCEBBFAA66}" name="Sarake8925"/>
    <tableColumn id="8926" xr3:uid="{A37A47D9-2FDA-4FD6-A011-0B8555F06C01}" name="Sarake8926"/>
    <tableColumn id="8927" xr3:uid="{F4650517-9E92-4AD9-B429-946FC7CD922E}" name="Sarake8927"/>
    <tableColumn id="8928" xr3:uid="{0881CAE5-1F76-45EF-A5B3-77936A785FA4}" name="Sarake8928"/>
    <tableColumn id="8929" xr3:uid="{22119CB9-E91F-40C4-B10C-0BCCC22EEA43}" name="Sarake8929"/>
    <tableColumn id="8930" xr3:uid="{3058A691-AA80-46F1-956F-38AACC270B58}" name="Sarake8930"/>
    <tableColumn id="8931" xr3:uid="{0C66D55C-3AD5-4C25-8392-E847C6393360}" name="Sarake8931"/>
    <tableColumn id="8932" xr3:uid="{C34C3DF4-831E-4B6B-A55A-F43BDCB0F6F5}" name="Sarake8932"/>
    <tableColumn id="8933" xr3:uid="{9E68AC02-23B0-4434-80DB-8813D547B375}" name="Sarake8933"/>
    <tableColumn id="8934" xr3:uid="{C56388EE-E964-42A7-AC22-682A3B169C7B}" name="Sarake8934"/>
    <tableColumn id="8935" xr3:uid="{815FC911-8ECE-4683-AFAB-A52D0995C0E5}" name="Sarake8935"/>
    <tableColumn id="8936" xr3:uid="{23002B86-0446-4F0F-925E-76211186E0FB}" name="Sarake8936"/>
    <tableColumn id="8937" xr3:uid="{9DD8DBFD-4575-47C7-BD8B-16A682189817}" name="Sarake8937"/>
    <tableColumn id="8938" xr3:uid="{3AA50CA9-F328-4106-A01E-A0DB65008C6C}" name="Sarake8938"/>
    <tableColumn id="8939" xr3:uid="{F833A8C9-7E25-48BF-A108-7244C39EA669}" name="Sarake8939"/>
    <tableColumn id="8940" xr3:uid="{A74502FB-EC88-4BFE-BFA5-C89042116F2F}" name="Sarake8940"/>
    <tableColumn id="8941" xr3:uid="{09217E3D-0F75-4A29-8270-96E6EC888003}" name="Sarake8941"/>
    <tableColumn id="8942" xr3:uid="{F2D17756-2C6C-4B09-B6C0-6FF9290DF315}" name="Sarake8942"/>
    <tableColumn id="8943" xr3:uid="{3B8BA4B3-7AE5-4C62-A654-26C64206533E}" name="Sarake8943"/>
    <tableColumn id="8944" xr3:uid="{3BA92B73-E799-4E28-BA4B-2DCAA251B117}" name="Sarake8944"/>
    <tableColumn id="8945" xr3:uid="{FD3F4FD1-1469-4E5B-B1AF-746340BF3D42}" name="Sarake8945"/>
    <tableColumn id="8946" xr3:uid="{8A342121-0623-4E8A-B9A4-1617CC12D5D9}" name="Sarake8946"/>
    <tableColumn id="8947" xr3:uid="{B80EC432-CB29-4A9B-98A0-18E859825BCE}" name="Sarake8947"/>
    <tableColumn id="8948" xr3:uid="{02F28616-7201-4B25-B3DF-7139D27AA7F8}" name="Sarake8948"/>
    <tableColumn id="8949" xr3:uid="{5BB4F233-EDC3-4794-A2B9-B9F16A214030}" name="Sarake8949"/>
    <tableColumn id="8950" xr3:uid="{EBD74A37-CCB7-44B0-9FED-26D5C28D47D1}" name="Sarake8950"/>
    <tableColumn id="8951" xr3:uid="{4CB4F2EB-9B75-41BD-BE93-8F4F90D449CD}" name="Sarake8951"/>
    <tableColumn id="8952" xr3:uid="{91ED7C1C-5CF1-4C0C-83C9-C4B8702D542F}" name="Sarake8952"/>
    <tableColumn id="8953" xr3:uid="{E2E173EB-0A0E-4517-A0F4-F2848A8E6952}" name="Sarake8953"/>
    <tableColumn id="8954" xr3:uid="{C9E0BAE0-B740-4593-A0CB-EA07FB80273A}" name="Sarake8954"/>
    <tableColumn id="8955" xr3:uid="{B2E3907A-A24D-400E-B48B-5E2AD853B9B4}" name="Sarake8955"/>
    <tableColumn id="8956" xr3:uid="{1AD99D5B-F9E6-42AD-B1D8-2F23966C5650}" name="Sarake8956"/>
    <tableColumn id="8957" xr3:uid="{9B7F6AC7-3A24-4342-87A9-A41E6E17AF0D}" name="Sarake8957"/>
    <tableColumn id="8958" xr3:uid="{A7349D98-68CA-48D2-A025-ED45E52C1719}" name="Sarake8958"/>
    <tableColumn id="8959" xr3:uid="{228EC833-1821-4086-B99D-086B1E9F8A98}" name="Sarake8959"/>
    <tableColumn id="8960" xr3:uid="{550AD8CA-013A-4431-9674-EDC1B45FC959}" name="Sarake8960"/>
    <tableColumn id="8961" xr3:uid="{F29F713D-52A4-400D-BADB-338AE81F5A77}" name="Sarake8961"/>
    <tableColumn id="8962" xr3:uid="{8CACF69F-9C03-4966-963E-FFC5565EF33E}" name="Sarake8962"/>
    <tableColumn id="8963" xr3:uid="{80D202E4-28DB-4204-895A-83A88E8D17B9}" name="Sarake8963"/>
    <tableColumn id="8964" xr3:uid="{D20956FC-78CC-49C4-A7BD-B58724918DF1}" name="Sarake8964"/>
    <tableColumn id="8965" xr3:uid="{18C6DAC4-802B-4686-84F8-97F3B502F95D}" name="Sarake8965"/>
    <tableColumn id="8966" xr3:uid="{EF90F9CB-9FE4-40FE-9216-9FED804EBDD0}" name="Sarake8966"/>
    <tableColumn id="8967" xr3:uid="{094480BB-1593-41A0-AF26-F6A2693C2964}" name="Sarake8967"/>
    <tableColumn id="8968" xr3:uid="{F1F53216-338D-492F-B975-22F3606F1787}" name="Sarake8968"/>
    <tableColumn id="8969" xr3:uid="{67A59298-D78B-4A3D-9B55-16DD9F2E0D34}" name="Sarake8969"/>
    <tableColumn id="8970" xr3:uid="{5B4D833D-A8DC-42F3-BB37-4654C29E707F}" name="Sarake8970"/>
    <tableColumn id="8971" xr3:uid="{ABF5C912-ACA5-4F5D-BAE9-B2E5890182AA}" name="Sarake8971"/>
    <tableColumn id="8972" xr3:uid="{DDF57E8D-E629-49E9-90DC-F142115DED16}" name="Sarake8972"/>
    <tableColumn id="8973" xr3:uid="{401394C2-396D-46CA-AC7F-FFBAE24FF57D}" name="Sarake8973"/>
    <tableColumn id="8974" xr3:uid="{17F62D05-5DEF-4436-9176-F03757468CAC}" name="Sarake8974"/>
    <tableColumn id="8975" xr3:uid="{7AA56C3B-56D0-4291-93B5-1859B2C0A213}" name="Sarake8975"/>
    <tableColumn id="8976" xr3:uid="{4126F3BF-3503-40CF-B40E-718970F01A56}" name="Sarake8976"/>
    <tableColumn id="8977" xr3:uid="{E9FCED3E-618A-4614-B532-DBC34C0321F7}" name="Sarake8977"/>
    <tableColumn id="8978" xr3:uid="{55B4C840-AA41-46CD-B253-80EDAA047581}" name="Sarake8978"/>
    <tableColumn id="8979" xr3:uid="{BEB50A7A-930E-455E-9F6B-8B43C5ADD170}" name="Sarake8979"/>
    <tableColumn id="8980" xr3:uid="{1E626CB0-6F82-443E-8F40-CFCC4B22324C}" name="Sarake8980"/>
    <tableColumn id="8981" xr3:uid="{2FF56571-2263-4CB4-9E17-92DA8FD77A7A}" name="Sarake8981"/>
    <tableColumn id="8982" xr3:uid="{257FE572-C86B-4A1C-A229-BE0A1C6376CF}" name="Sarake8982"/>
    <tableColumn id="8983" xr3:uid="{06487BCC-E273-4FC8-B4CD-52C389D3CD39}" name="Sarake8983"/>
    <tableColumn id="8984" xr3:uid="{A96C3175-C1AC-49A9-99DD-ACD2C484CF79}" name="Sarake8984"/>
    <tableColumn id="8985" xr3:uid="{630C69A2-C21E-4C6B-94A9-D3E790327EC9}" name="Sarake8985"/>
    <tableColumn id="8986" xr3:uid="{62759CB8-E97D-447D-8EC0-D619BF9FCF6C}" name="Sarake8986"/>
    <tableColumn id="8987" xr3:uid="{1E28A2D2-032F-48E5-912D-813981B29DCA}" name="Sarake8987"/>
    <tableColumn id="8988" xr3:uid="{9A1324AB-902D-4830-85E9-D3B076625F8F}" name="Sarake8988"/>
    <tableColumn id="8989" xr3:uid="{C13CDDEB-FB96-4781-9530-2F1447ACB1FC}" name="Sarake8989"/>
    <tableColumn id="8990" xr3:uid="{78F1CB8F-489B-4E32-A863-E50E20E810D3}" name="Sarake8990"/>
    <tableColumn id="8991" xr3:uid="{C172E509-EDAB-4E6C-B53D-0C0AB0E7F240}" name="Sarake8991"/>
    <tableColumn id="8992" xr3:uid="{B8DB3F8B-6DCA-4906-B821-DFC36ABD19F4}" name="Sarake8992"/>
    <tableColumn id="8993" xr3:uid="{C6D696CC-2E2E-4CBD-851C-F6CB15FC1024}" name="Sarake8993"/>
    <tableColumn id="8994" xr3:uid="{CFEE5A63-D68A-49A1-A0DF-381D2E1AD807}" name="Sarake8994"/>
    <tableColumn id="8995" xr3:uid="{B5739844-B0C6-468C-948D-81F5AC5FD5A7}" name="Sarake8995"/>
    <tableColumn id="8996" xr3:uid="{8C428F72-3A46-42D5-8A93-C55ADAB012C1}" name="Sarake8996"/>
    <tableColumn id="8997" xr3:uid="{F7DD2874-33E3-44A4-8889-6066BD43A818}" name="Sarake8997"/>
    <tableColumn id="8998" xr3:uid="{F5741085-A5A0-4656-91CA-693CA74C2F09}" name="Sarake8998"/>
    <tableColumn id="8999" xr3:uid="{BAC84C3B-38AB-4422-A044-7250FD816D5B}" name="Sarake8999"/>
    <tableColumn id="9000" xr3:uid="{B16B5BFE-3F79-41F7-ACA6-4F040B1A46E0}" name="Sarake9000"/>
    <tableColumn id="9001" xr3:uid="{8E05B7A6-74DE-4BFD-92E7-CFC344296735}" name="Sarake9001"/>
    <tableColumn id="9002" xr3:uid="{84F76D55-0D58-4F6C-A4B9-F131A21619B7}" name="Sarake9002"/>
    <tableColumn id="9003" xr3:uid="{390C1C7D-D60B-4FBE-BB44-102DAB5E911E}" name="Sarake9003"/>
    <tableColumn id="9004" xr3:uid="{B0B454C7-E3AF-4798-8D53-D9B7A5672497}" name="Sarake9004"/>
    <tableColumn id="9005" xr3:uid="{5E847170-CD8F-4726-B0B7-335335AD6402}" name="Sarake9005"/>
    <tableColumn id="9006" xr3:uid="{C243F458-06E8-4974-B4CA-3D1B565DC4BA}" name="Sarake9006"/>
    <tableColumn id="9007" xr3:uid="{134BFBFE-C73C-44CA-8C22-FC46676478C4}" name="Sarake9007"/>
    <tableColumn id="9008" xr3:uid="{E2A9606D-4F45-4E38-9B98-A414420E7C69}" name="Sarake9008"/>
    <tableColumn id="9009" xr3:uid="{4C819C91-5EED-41D6-9315-29830A84992D}" name="Sarake9009"/>
    <tableColumn id="9010" xr3:uid="{0F1E03A1-5450-4ADE-BF75-A66757B94060}" name="Sarake9010"/>
    <tableColumn id="9011" xr3:uid="{9436E5B5-6512-4F5A-9E01-29737DAAA41F}" name="Sarake9011"/>
    <tableColumn id="9012" xr3:uid="{66D1CB66-724D-4465-8DFD-5FF6A8A4E5AB}" name="Sarake9012"/>
    <tableColumn id="9013" xr3:uid="{917B5AA9-73F1-49F2-AE23-54E8369566D4}" name="Sarake9013"/>
    <tableColumn id="9014" xr3:uid="{062826EF-75EF-4E5D-9427-C2E579CE4721}" name="Sarake9014"/>
    <tableColumn id="9015" xr3:uid="{AE435CDB-5B33-4BDA-8495-FA5A4B9C1ADE}" name="Sarake9015"/>
    <tableColumn id="9016" xr3:uid="{B0937D36-8E33-4ACC-8D17-1FD38703DEA8}" name="Sarake9016"/>
    <tableColumn id="9017" xr3:uid="{A7AE26B1-688A-4A2F-BC13-83D5458E14B7}" name="Sarake9017"/>
    <tableColumn id="9018" xr3:uid="{6D33BE23-A029-415E-9C8F-17381333666E}" name="Sarake9018"/>
    <tableColumn id="9019" xr3:uid="{6EBB839E-14ED-4D73-B5D6-DAC5C459C598}" name="Sarake9019"/>
    <tableColumn id="9020" xr3:uid="{B0EF4EF6-26C2-442A-8EEB-D384D96FFD81}" name="Sarake9020"/>
    <tableColumn id="9021" xr3:uid="{031968DC-ADED-4976-ABCB-6E7A8393A8C1}" name="Sarake9021"/>
    <tableColumn id="9022" xr3:uid="{3D31A0FC-2E96-4344-9F6F-E8B310AF0117}" name="Sarake9022"/>
    <tableColumn id="9023" xr3:uid="{479CC81C-CFE1-4181-8785-077C28C23CC6}" name="Sarake9023"/>
    <tableColumn id="9024" xr3:uid="{71CDE4F2-57B2-4C9D-8C5D-CFAF31595C84}" name="Sarake9024"/>
    <tableColumn id="9025" xr3:uid="{90BAA705-8F78-4820-A35F-909084263778}" name="Sarake9025"/>
    <tableColumn id="9026" xr3:uid="{B867B8F2-18F8-492E-91B5-F9BA207E62DD}" name="Sarake9026"/>
    <tableColumn id="9027" xr3:uid="{EFAF4FE5-D698-4CF0-8E42-350566C05D8D}" name="Sarake9027"/>
    <tableColumn id="9028" xr3:uid="{0BA69335-97D5-458C-9A58-32E8AEFD83E8}" name="Sarake9028"/>
    <tableColumn id="9029" xr3:uid="{204841F6-29FD-4E9F-B3B5-8E1037E8CCDE}" name="Sarake9029"/>
    <tableColumn id="9030" xr3:uid="{CF0D8DC1-07A5-4B03-A86E-D6C41EEF4AF1}" name="Sarake9030"/>
    <tableColumn id="9031" xr3:uid="{88078B5E-58FA-48C0-8B06-A3FAE35A567A}" name="Sarake9031"/>
    <tableColumn id="9032" xr3:uid="{B191C698-8B9E-45D7-B3F4-210D06BC9865}" name="Sarake9032"/>
    <tableColumn id="9033" xr3:uid="{3967C5C4-4E0F-4300-8920-41BD48C81DAD}" name="Sarake9033"/>
    <tableColumn id="9034" xr3:uid="{1F1260E8-AD95-40BF-9762-AAC63392F313}" name="Sarake9034"/>
    <tableColumn id="9035" xr3:uid="{0399CF3C-E82E-4CFF-A4D8-F7A1D15A20AE}" name="Sarake9035"/>
    <tableColumn id="9036" xr3:uid="{6831B14C-37D0-45D6-9AFB-26520B683E70}" name="Sarake9036"/>
    <tableColumn id="9037" xr3:uid="{EA57A39B-4CEC-4DB2-BAFF-42A70A55CDFE}" name="Sarake9037"/>
    <tableColumn id="9038" xr3:uid="{B2E8347D-1E08-487F-AC12-CDD44C131BD1}" name="Sarake9038"/>
    <tableColumn id="9039" xr3:uid="{0F2361C5-3E1F-438C-BFD5-7EA6BD830A81}" name="Sarake9039"/>
    <tableColumn id="9040" xr3:uid="{91FA51D7-15AF-4252-8971-5AE919E6EF24}" name="Sarake9040"/>
    <tableColumn id="9041" xr3:uid="{765D3A19-B0BD-496E-BED0-705E0536DFF4}" name="Sarake9041"/>
    <tableColumn id="9042" xr3:uid="{63A27F8B-9C67-4A66-BA5D-5A78543DE8A1}" name="Sarake9042"/>
    <tableColumn id="9043" xr3:uid="{E863452F-8D2B-4D28-8705-3651FCE92E85}" name="Sarake9043"/>
    <tableColumn id="9044" xr3:uid="{A2626974-A59B-4BC2-A3AA-761E7594B29C}" name="Sarake9044"/>
    <tableColumn id="9045" xr3:uid="{3BF82F25-4224-49F9-904D-2097D6ACF413}" name="Sarake9045"/>
    <tableColumn id="9046" xr3:uid="{B9E0FBEE-722B-4F2A-A4BC-4CC8E852F5AC}" name="Sarake9046"/>
    <tableColumn id="9047" xr3:uid="{30E92CCC-7DC1-454A-A16F-FA372B290520}" name="Sarake9047"/>
    <tableColumn id="9048" xr3:uid="{8649F013-63E6-45DC-99D8-F850491E9153}" name="Sarake9048"/>
    <tableColumn id="9049" xr3:uid="{ED83E04B-79EB-469C-90C3-410865B0DAA8}" name="Sarake9049"/>
    <tableColumn id="9050" xr3:uid="{14DBB478-9EDA-4B81-B90A-7E81027D8B3A}" name="Sarake9050"/>
    <tableColumn id="9051" xr3:uid="{2193B874-D0BD-4E6D-BB67-E21A1BA79255}" name="Sarake9051"/>
    <tableColumn id="9052" xr3:uid="{5BD53775-2FD7-4149-BA23-0807CB12DFD3}" name="Sarake9052"/>
    <tableColumn id="9053" xr3:uid="{7A29D04A-3C22-4CEC-88B7-94B92347127A}" name="Sarake9053"/>
    <tableColumn id="9054" xr3:uid="{2B00A8A3-B9B1-489E-AC25-AA914BD1AD5F}" name="Sarake9054"/>
    <tableColumn id="9055" xr3:uid="{36EF0AB0-7FC5-4111-B3F8-AC2533F77D54}" name="Sarake9055"/>
    <tableColumn id="9056" xr3:uid="{8E548513-066B-4E5C-98BD-AA0CFC4A8D6C}" name="Sarake9056"/>
    <tableColumn id="9057" xr3:uid="{2850BAB3-6561-423F-876B-1125B127CDD6}" name="Sarake9057"/>
    <tableColumn id="9058" xr3:uid="{015B3BAC-D447-4C34-AABC-AE1F457821EF}" name="Sarake9058"/>
    <tableColumn id="9059" xr3:uid="{7235EE72-DFBA-4ED5-BC5E-CB073FA26E95}" name="Sarake9059"/>
    <tableColumn id="9060" xr3:uid="{4B01FC43-6FF4-4BE3-B655-85FE3612659B}" name="Sarake9060"/>
    <tableColumn id="9061" xr3:uid="{DB0F0F52-D2B4-43D6-B466-FC046C3B6186}" name="Sarake9061"/>
    <tableColumn id="9062" xr3:uid="{F295B7A6-C82A-49A7-A7E6-6C672ED1CA1A}" name="Sarake9062"/>
    <tableColumn id="9063" xr3:uid="{D8A30656-AF6F-4181-A000-D154D9FDDE6B}" name="Sarake9063"/>
    <tableColumn id="9064" xr3:uid="{D06CE449-0D1D-470A-9009-950A858C3D07}" name="Sarake9064"/>
    <tableColumn id="9065" xr3:uid="{636F23D0-EE46-41D9-8AAE-4713AAB00B27}" name="Sarake9065"/>
    <tableColumn id="9066" xr3:uid="{732D24C8-CEFA-4E3B-AE0B-E931DF661ABB}" name="Sarake9066"/>
    <tableColumn id="9067" xr3:uid="{5F18DEB5-661A-4614-922F-5A6A916202AD}" name="Sarake9067"/>
    <tableColumn id="9068" xr3:uid="{95E3616E-D757-4746-AC4C-7687D5F1FDA3}" name="Sarake9068"/>
    <tableColumn id="9069" xr3:uid="{C926B7F8-2E30-4CE5-94D2-759C9DB963F6}" name="Sarake9069"/>
    <tableColumn id="9070" xr3:uid="{32E2C685-7D8B-44BA-8001-B6095050A94F}" name="Sarake9070"/>
    <tableColumn id="9071" xr3:uid="{614AE064-4606-4883-9201-23C24E9F48C4}" name="Sarake9071"/>
    <tableColumn id="9072" xr3:uid="{AB5EFBC7-45CD-403E-ABB3-B02D7FC46916}" name="Sarake9072"/>
    <tableColumn id="9073" xr3:uid="{BF37E04E-D952-45FA-8C1E-591A611EB3CC}" name="Sarake9073"/>
    <tableColumn id="9074" xr3:uid="{A29FC703-3E89-4CDA-8788-16D79A020A81}" name="Sarake9074"/>
    <tableColumn id="9075" xr3:uid="{ED3D06BB-0215-4E53-A82B-82899E276A80}" name="Sarake9075"/>
    <tableColumn id="9076" xr3:uid="{F595A3E0-E6F7-4B89-AFDD-8F640A4EB3B0}" name="Sarake9076"/>
    <tableColumn id="9077" xr3:uid="{ED87CFB9-B180-4C0D-AF81-70A5392D15AE}" name="Sarake9077"/>
    <tableColumn id="9078" xr3:uid="{4004C26D-1595-4023-8F03-4B0BBF62AF5C}" name="Sarake9078"/>
    <tableColumn id="9079" xr3:uid="{3B015700-D556-4BB8-9471-89F7D4CA0D77}" name="Sarake9079"/>
    <tableColumn id="9080" xr3:uid="{B0691099-21A5-4C9A-8510-100A80B39BEE}" name="Sarake9080"/>
    <tableColumn id="9081" xr3:uid="{1F7B8BA5-5E55-4891-A8B3-7320F714270F}" name="Sarake9081"/>
    <tableColumn id="9082" xr3:uid="{3F4F3A13-8D71-41F7-AF6B-29473341FF8C}" name="Sarake9082"/>
    <tableColumn id="9083" xr3:uid="{49E40754-F573-4459-A473-4A9F17F68A37}" name="Sarake9083"/>
    <tableColumn id="9084" xr3:uid="{B2CEC39F-4769-49BE-8742-CC84EE5ECCA8}" name="Sarake9084"/>
    <tableColumn id="9085" xr3:uid="{782C9863-C6C2-4AB3-B38E-EB4EE055CF3B}" name="Sarake9085"/>
    <tableColumn id="9086" xr3:uid="{C61A37B7-708A-4D9B-9414-0CD79BA1C25F}" name="Sarake9086"/>
    <tableColumn id="9087" xr3:uid="{8D0CF470-AD00-46FB-873B-B34A6BBAE8B2}" name="Sarake9087"/>
    <tableColumn id="9088" xr3:uid="{407DB5D0-E13B-4021-9A01-D969854368CC}" name="Sarake9088"/>
    <tableColumn id="9089" xr3:uid="{AE9A212F-2A5E-4129-A011-4D99945CB473}" name="Sarake9089"/>
    <tableColumn id="9090" xr3:uid="{96879489-7649-4106-B212-C809D87EDE1C}" name="Sarake9090"/>
    <tableColumn id="9091" xr3:uid="{195D3EBA-9243-4834-B32F-C2EBFE4D2007}" name="Sarake9091"/>
    <tableColumn id="9092" xr3:uid="{43802444-2826-4906-8F37-582A8CCD94CD}" name="Sarake9092"/>
    <tableColumn id="9093" xr3:uid="{6E9E8626-B21D-466B-B0F1-06BE9FBEB670}" name="Sarake9093"/>
    <tableColumn id="9094" xr3:uid="{D93AB489-08B7-44C7-9907-AEFB1745278D}" name="Sarake9094"/>
    <tableColumn id="9095" xr3:uid="{42DD4D39-22BC-49D4-9C10-C3B2240DCBF9}" name="Sarake9095"/>
    <tableColumn id="9096" xr3:uid="{543FC753-FCBE-457E-BF79-4AD6E7ECF2A7}" name="Sarake9096"/>
    <tableColumn id="9097" xr3:uid="{7EE4B6DD-82A7-438F-B4AE-D3AC6063EEB3}" name="Sarake9097"/>
    <tableColumn id="9098" xr3:uid="{C429B205-DEA8-4056-8A48-17FD83D3ACE2}" name="Sarake9098"/>
    <tableColumn id="9099" xr3:uid="{65A600FA-57A5-4E1F-AD33-E799360831B6}" name="Sarake9099"/>
    <tableColumn id="9100" xr3:uid="{EE12DD06-AB75-4E39-8578-FAC6813EEFE6}" name="Sarake9100"/>
    <tableColumn id="9101" xr3:uid="{B9FAFCEB-0DE4-425D-84CC-52C6A56EA26C}" name="Sarake9101"/>
    <tableColumn id="9102" xr3:uid="{A4FEF212-DAE3-4C89-A130-CFDB8394E9A2}" name="Sarake9102"/>
    <tableColumn id="9103" xr3:uid="{518021DB-9EC6-4D27-A2B6-80D9BCCA96F6}" name="Sarake9103"/>
    <tableColumn id="9104" xr3:uid="{8FC84A60-BB7B-40A5-9FE3-4D47791B2C2D}" name="Sarake9104"/>
    <tableColumn id="9105" xr3:uid="{CA9DAAEA-51DE-47E5-98FC-EAA30A1093FF}" name="Sarake9105"/>
    <tableColumn id="9106" xr3:uid="{2D20255D-D273-415B-8F6A-B8B79048C886}" name="Sarake9106"/>
    <tableColumn id="9107" xr3:uid="{D90E9083-7ABD-45CE-8B30-A22CE2248AD9}" name="Sarake9107"/>
    <tableColumn id="9108" xr3:uid="{5320E06B-9CDD-4A6A-AC1E-28C757C1E85B}" name="Sarake9108"/>
    <tableColumn id="9109" xr3:uid="{814B8E76-FA02-468D-A44F-EEBAB2E95178}" name="Sarake9109"/>
    <tableColumn id="9110" xr3:uid="{47C0143C-4892-4D61-A1D9-338CF9119825}" name="Sarake9110"/>
    <tableColumn id="9111" xr3:uid="{DCB546DF-938F-4D79-A8B9-94A0F14AAC39}" name="Sarake9111"/>
    <tableColumn id="9112" xr3:uid="{09FF3EAC-B593-4C81-99D5-4300DC7D196B}" name="Sarake9112"/>
    <tableColumn id="9113" xr3:uid="{CFB9AF84-1952-4D7D-82D7-F6281A354561}" name="Sarake9113"/>
    <tableColumn id="9114" xr3:uid="{45ACAA08-94CF-4D5C-8C36-B2958F313EFB}" name="Sarake9114"/>
    <tableColumn id="9115" xr3:uid="{413BAE22-3E0D-493C-9759-3D0715BE7CEB}" name="Sarake9115"/>
    <tableColumn id="9116" xr3:uid="{2D3758E6-39F5-49D3-9112-938357152C3C}" name="Sarake9116"/>
    <tableColumn id="9117" xr3:uid="{E08C3933-EEF8-40F2-9017-936884DD5672}" name="Sarake9117"/>
    <tableColumn id="9118" xr3:uid="{A5EB926A-69A1-4357-BB03-86E14A043A5E}" name="Sarake9118"/>
    <tableColumn id="9119" xr3:uid="{F8BF1FD3-BA40-4B6A-A8D4-E4ADC1790408}" name="Sarake9119"/>
    <tableColumn id="9120" xr3:uid="{57A64025-1E2A-4C4A-9759-EF11DCDBC9E5}" name="Sarake9120"/>
    <tableColumn id="9121" xr3:uid="{5C72EB77-F01B-4302-80DA-AFCE588B846F}" name="Sarake9121"/>
    <tableColumn id="9122" xr3:uid="{27151118-47E5-4DAA-916A-7BFD33BF2179}" name="Sarake9122"/>
    <tableColumn id="9123" xr3:uid="{68D89F17-6D2D-455C-A420-546AE53502E4}" name="Sarake9123"/>
    <tableColumn id="9124" xr3:uid="{38AAE0E3-3D2E-492C-9355-6EC18AA88D80}" name="Sarake9124"/>
    <tableColumn id="9125" xr3:uid="{773B8922-CCA3-475B-9FF8-11EC70D5ECED}" name="Sarake9125"/>
    <tableColumn id="9126" xr3:uid="{C26588F7-EF59-4E70-91CC-43F1CFCFCFD2}" name="Sarake9126"/>
    <tableColumn id="9127" xr3:uid="{454C8B56-125B-47CE-9864-0E2B73E02A89}" name="Sarake9127"/>
    <tableColumn id="9128" xr3:uid="{2BEB6CAB-9F5B-45DC-9F56-4E0C1441429B}" name="Sarake9128"/>
    <tableColumn id="9129" xr3:uid="{DFC76865-93D4-4BB4-BAFA-3A7AE581B0A7}" name="Sarake9129"/>
    <tableColumn id="9130" xr3:uid="{1733B73C-2E73-4F09-BE2F-6DE562299024}" name="Sarake9130"/>
    <tableColumn id="9131" xr3:uid="{6A10F5A6-4F2B-40F6-A2C9-1457116A7A92}" name="Sarake9131"/>
    <tableColumn id="9132" xr3:uid="{09773B37-AAAA-4542-9848-C1EF93C74E27}" name="Sarake9132"/>
    <tableColumn id="9133" xr3:uid="{9BEE0691-E6B2-40B8-913A-7435F061A677}" name="Sarake9133"/>
    <tableColumn id="9134" xr3:uid="{0A109A2E-F91D-488D-9C65-91A1F8796BF2}" name="Sarake9134"/>
    <tableColumn id="9135" xr3:uid="{E0C5D141-655E-4CE9-B2CB-AE67B6DBAA66}" name="Sarake9135"/>
    <tableColumn id="9136" xr3:uid="{667A961E-010B-4335-86B7-28A1C4F638F0}" name="Sarake9136"/>
    <tableColumn id="9137" xr3:uid="{A87CD12D-D37C-4A49-9AC2-5BF88524BC87}" name="Sarake9137"/>
    <tableColumn id="9138" xr3:uid="{DA3CC1A2-5C85-4D37-8C3C-C9A372734633}" name="Sarake9138"/>
    <tableColumn id="9139" xr3:uid="{C8FF1338-2320-4538-8523-2E2DD5C41DFD}" name="Sarake9139"/>
    <tableColumn id="9140" xr3:uid="{78A2FC1B-26D2-4599-8446-BEDBD5ADFD88}" name="Sarake9140"/>
    <tableColumn id="9141" xr3:uid="{6D6253E7-989C-4F43-AC3C-29A9A5E9E2A5}" name="Sarake9141"/>
    <tableColumn id="9142" xr3:uid="{B3AC51EF-47C1-4E37-9C64-924DA969132D}" name="Sarake9142"/>
    <tableColumn id="9143" xr3:uid="{B2100AAE-7C25-46ED-B3E9-1309850D8624}" name="Sarake9143"/>
    <tableColumn id="9144" xr3:uid="{07D50DFA-C342-40A5-96C8-BB19C892BE08}" name="Sarake9144"/>
    <tableColumn id="9145" xr3:uid="{73FCCF07-3DC0-44D9-AA5D-DF5D88773ECB}" name="Sarake9145"/>
    <tableColumn id="9146" xr3:uid="{0DB8B204-B047-425A-AE7E-936AD218D040}" name="Sarake9146"/>
    <tableColumn id="9147" xr3:uid="{99057B07-3AA1-47CA-9B7D-E7653EEED7B9}" name="Sarake9147"/>
    <tableColumn id="9148" xr3:uid="{0EFF65BF-97A6-4C92-BD1C-84D393779327}" name="Sarake9148"/>
    <tableColumn id="9149" xr3:uid="{D2ED40EF-5944-4E67-BF15-008393C35F22}" name="Sarake9149"/>
    <tableColumn id="9150" xr3:uid="{6E3C0A1E-37EB-424F-BA94-65762240B4F5}" name="Sarake9150"/>
    <tableColumn id="9151" xr3:uid="{72ED8418-4CC1-403B-99B0-85EA3E2D9362}" name="Sarake9151"/>
    <tableColumn id="9152" xr3:uid="{F3B1EC6E-1078-48DA-A30E-B228CA2EEEEF}" name="Sarake9152"/>
    <tableColumn id="9153" xr3:uid="{1E9CB57E-1861-407B-8294-6D3355A5E651}" name="Sarake9153"/>
    <tableColumn id="9154" xr3:uid="{2D0F717F-8144-46A1-AA46-8EBACCAAE828}" name="Sarake9154"/>
    <tableColumn id="9155" xr3:uid="{8A3FB72E-C6E0-4A04-ADF1-521AB3517EF4}" name="Sarake9155"/>
    <tableColumn id="9156" xr3:uid="{ABD00C6A-22C7-4A77-8A9C-2B0581B593C8}" name="Sarake9156"/>
    <tableColumn id="9157" xr3:uid="{4E422DDF-EC4D-4D84-96FE-3F998985DA86}" name="Sarake9157"/>
    <tableColumn id="9158" xr3:uid="{906A9A73-5BA7-4CF8-89F5-3D669AF70D74}" name="Sarake9158"/>
    <tableColumn id="9159" xr3:uid="{02BF2EC9-ED29-411D-9526-207C92D585B7}" name="Sarake9159"/>
    <tableColumn id="9160" xr3:uid="{C8E3E5BF-467D-4036-9A6C-869371736520}" name="Sarake9160"/>
    <tableColumn id="9161" xr3:uid="{1CA784D3-A90F-4A59-AECA-74B281D73A9B}" name="Sarake9161"/>
    <tableColumn id="9162" xr3:uid="{29EA3135-51CE-4AE0-8FBD-98CE0081D844}" name="Sarake9162"/>
    <tableColumn id="9163" xr3:uid="{9052773E-E905-4290-A561-ACB18FB5564D}" name="Sarake9163"/>
    <tableColumn id="9164" xr3:uid="{E89037F8-9B49-4C7D-BA13-CB7419E8BA2A}" name="Sarake9164"/>
    <tableColumn id="9165" xr3:uid="{411FF66A-7A7C-4C07-9249-46E886B06AEE}" name="Sarake9165"/>
    <tableColumn id="9166" xr3:uid="{68E747C8-B7C1-4D05-B5C2-AE2A44884D37}" name="Sarake9166"/>
    <tableColumn id="9167" xr3:uid="{2F7C5F0E-AAA3-4B38-8FE2-81F0E27F114C}" name="Sarake9167"/>
    <tableColumn id="9168" xr3:uid="{047D6B34-2ABC-41CA-90B2-9858675DA1B1}" name="Sarake9168"/>
    <tableColumn id="9169" xr3:uid="{D0357BBB-B42B-4867-A5DE-C268F1E948F7}" name="Sarake9169"/>
    <tableColumn id="9170" xr3:uid="{446A7320-CDC4-419F-BC39-2EFC7B4C9106}" name="Sarake9170"/>
    <tableColumn id="9171" xr3:uid="{7C97F7DD-8664-4D31-8B6C-AADB572E0462}" name="Sarake9171"/>
    <tableColumn id="9172" xr3:uid="{88BC983A-A2CD-4D25-A547-B376F42877A0}" name="Sarake9172"/>
    <tableColumn id="9173" xr3:uid="{1DCF2E0C-0F0A-4EC9-87E9-6A33C5923D3B}" name="Sarake9173"/>
    <tableColumn id="9174" xr3:uid="{7040418A-8F2E-4421-8C2A-221A9EF0F78A}" name="Sarake9174"/>
    <tableColumn id="9175" xr3:uid="{88463F74-B5EE-48ED-A53D-C7E68C30C013}" name="Sarake9175"/>
    <tableColumn id="9176" xr3:uid="{6A5B8490-F49F-4846-8F32-F7CA33CC58AF}" name="Sarake9176"/>
    <tableColumn id="9177" xr3:uid="{51584685-F545-4159-B89E-B8539B222B2D}" name="Sarake9177"/>
    <tableColumn id="9178" xr3:uid="{E8FF6FC8-7236-4A5B-B88C-44C9CC7E3043}" name="Sarake9178"/>
    <tableColumn id="9179" xr3:uid="{FFB5DF3F-F457-4EE4-A30A-2CD647415855}" name="Sarake9179"/>
    <tableColumn id="9180" xr3:uid="{CFD33904-6726-4960-95C7-3C9391FE0A1C}" name="Sarake9180"/>
    <tableColumn id="9181" xr3:uid="{30993C3A-7A52-401F-969F-E26CE3689842}" name="Sarake9181"/>
    <tableColumn id="9182" xr3:uid="{E18CD134-49CB-47EC-A031-E20309798E4F}" name="Sarake9182"/>
    <tableColumn id="9183" xr3:uid="{1B4FA87B-C180-4095-837C-3B6903A9387D}" name="Sarake9183"/>
    <tableColumn id="9184" xr3:uid="{A9280D1D-3D2E-4515-9C9A-13E9C4CCBC51}" name="Sarake9184"/>
    <tableColumn id="9185" xr3:uid="{11198B0C-7930-415A-9CD7-D869E046A44C}" name="Sarake9185"/>
    <tableColumn id="9186" xr3:uid="{7DBF9CDF-5D9F-47EA-874D-81D6ECAABE75}" name="Sarake9186"/>
    <tableColumn id="9187" xr3:uid="{C6408101-40DD-44C0-8110-4195657B99DC}" name="Sarake9187"/>
    <tableColumn id="9188" xr3:uid="{41B34070-1129-4AF8-AFA0-A210B9C15B88}" name="Sarake9188"/>
    <tableColumn id="9189" xr3:uid="{07503DE2-E2CB-4A6F-A6F4-6D4836C493A5}" name="Sarake9189"/>
    <tableColumn id="9190" xr3:uid="{7D4AB3A0-0A8B-462A-A748-875A3A2FF798}" name="Sarake9190"/>
    <tableColumn id="9191" xr3:uid="{DDDE3EA0-643C-4646-A4AD-CB65982B9165}" name="Sarake9191"/>
    <tableColumn id="9192" xr3:uid="{73BE2F83-BD9D-44E8-89A2-E12B4A7496A4}" name="Sarake9192"/>
    <tableColumn id="9193" xr3:uid="{8BA889B4-B036-4B14-9555-9899B6A0F121}" name="Sarake9193"/>
    <tableColumn id="9194" xr3:uid="{1A375DC6-8154-45BF-8CD5-0A99A30A90F2}" name="Sarake9194"/>
    <tableColumn id="9195" xr3:uid="{7B3CA8C5-2480-4AE0-ACBB-7AC45BDB864F}" name="Sarake9195"/>
    <tableColumn id="9196" xr3:uid="{77A55B17-8A6C-4436-BA1E-FFF5F7F3A02E}" name="Sarake9196"/>
    <tableColumn id="9197" xr3:uid="{7510FF53-F39F-4952-97EC-7165C14E3981}" name="Sarake9197"/>
    <tableColumn id="9198" xr3:uid="{BAAF77EE-5DB3-4954-8341-C4AFCDEE6122}" name="Sarake9198"/>
    <tableColumn id="9199" xr3:uid="{7CE594E0-3621-4BE3-90B5-08CD3D082A12}" name="Sarake9199"/>
    <tableColumn id="9200" xr3:uid="{63E45C0A-FA9E-4115-9FB4-0A295411FA43}" name="Sarake9200"/>
    <tableColumn id="9201" xr3:uid="{2E5056B5-E8EF-4DA0-BB15-A5075DFC45D3}" name="Sarake9201"/>
    <tableColumn id="9202" xr3:uid="{FB8E1706-D957-4810-9B3D-4150E4C19430}" name="Sarake9202"/>
    <tableColumn id="9203" xr3:uid="{F4C91DA0-C14C-414B-94CE-7E740BE50721}" name="Sarake9203"/>
    <tableColumn id="9204" xr3:uid="{48C1B16D-61FC-4CE8-A56C-4C78E3FBE18E}" name="Sarake9204"/>
    <tableColumn id="9205" xr3:uid="{51FA5C97-BA10-4A58-BC48-9B37B158E4EA}" name="Sarake9205"/>
    <tableColumn id="9206" xr3:uid="{02A0B5BE-0AF9-4187-8EED-1F78EABA2344}" name="Sarake9206"/>
    <tableColumn id="9207" xr3:uid="{9025A04E-9EF5-46A5-BA0E-7A8C4C426A7C}" name="Sarake9207"/>
    <tableColumn id="9208" xr3:uid="{2D90BFFC-7C05-4642-A22F-73FD11851F38}" name="Sarake9208"/>
    <tableColumn id="9209" xr3:uid="{B65BCCEE-1218-413D-9D70-9764BF3819A3}" name="Sarake9209"/>
    <tableColumn id="9210" xr3:uid="{FD586053-4F40-4BDA-A0FC-87D809331EC5}" name="Sarake9210"/>
    <tableColumn id="9211" xr3:uid="{899C1FA5-933E-4F4E-85C5-07059DF7B302}" name="Sarake9211"/>
    <tableColumn id="9212" xr3:uid="{2EF032C9-AD53-4F63-8154-E590935D8B43}" name="Sarake9212"/>
    <tableColumn id="9213" xr3:uid="{68F2EDE7-284E-4011-8127-9DA24965D0A5}" name="Sarake9213"/>
    <tableColumn id="9214" xr3:uid="{02B5C55E-FE64-401A-B053-95141FF4CF41}" name="Sarake9214"/>
    <tableColumn id="9215" xr3:uid="{FE12FE82-D621-4FDA-B3CB-B05A72228B10}" name="Sarake9215"/>
    <tableColumn id="9216" xr3:uid="{B1A23983-8B14-43E8-A902-65BDFC77F593}" name="Sarake9216"/>
    <tableColumn id="9217" xr3:uid="{4C0B4054-BB2F-413F-8F08-510A67A84E89}" name="Sarake9217"/>
    <tableColumn id="9218" xr3:uid="{ECEC1B67-5587-4A95-A11C-7041EAEA8CFE}" name="Sarake9218"/>
    <tableColumn id="9219" xr3:uid="{8EB5AF9E-2BB2-47BF-850A-B5B9DD81AFBF}" name="Sarake9219"/>
    <tableColumn id="9220" xr3:uid="{DAD92A5E-D35E-4600-A955-A8EFA03900E1}" name="Sarake9220"/>
    <tableColumn id="9221" xr3:uid="{628E53C7-EA08-4A2F-A086-2CC9E5C96038}" name="Sarake9221"/>
    <tableColumn id="9222" xr3:uid="{F94792B1-5522-4D30-A13E-BD08A58A1455}" name="Sarake9222"/>
    <tableColumn id="9223" xr3:uid="{817685FF-031F-4E2C-AB37-2ECA44007DAF}" name="Sarake9223"/>
    <tableColumn id="9224" xr3:uid="{98E9D1BA-1A52-4E57-85A1-BDFEECEAD193}" name="Sarake9224"/>
    <tableColumn id="9225" xr3:uid="{798B0ABC-31D6-4357-A1CB-FDEA767C269B}" name="Sarake9225"/>
    <tableColumn id="9226" xr3:uid="{5981FA35-F123-4893-9F4A-DF026262CF4E}" name="Sarake9226"/>
    <tableColumn id="9227" xr3:uid="{7AB7DD8C-21FD-4B75-A37B-364836489F8A}" name="Sarake9227"/>
    <tableColumn id="9228" xr3:uid="{7F2D0977-A82A-43BE-AF29-3D2BA9859660}" name="Sarake9228"/>
    <tableColumn id="9229" xr3:uid="{F2B3C64E-CBFC-42BF-B48A-66D4084B2848}" name="Sarake9229"/>
    <tableColumn id="9230" xr3:uid="{E72322CF-FE14-48FA-9B15-B2FD399171DD}" name="Sarake9230"/>
    <tableColumn id="9231" xr3:uid="{F7232440-9ECD-446B-83BF-7475948B70E3}" name="Sarake9231"/>
    <tableColumn id="9232" xr3:uid="{2E522FDD-041D-4996-B169-4FE1F5847A40}" name="Sarake9232"/>
    <tableColumn id="9233" xr3:uid="{35434899-184A-4D84-901D-7C8096546895}" name="Sarake9233"/>
    <tableColumn id="9234" xr3:uid="{CD448B39-7677-4B77-A4FB-A5B5E72A082B}" name="Sarake9234"/>
    <tableColumn id="9235" xr3:uid="{F51AFB8A-FD02-46D8-ACED-B000442C6CAC}" name="Sarake9235"/>
    <tableColumn id="9236" xr3:uid="{1337CD94-512F-44EA-AD5B-FC0B0F8A7B19}" name="Sarake9236"/>
    <tableColumn id="9237" xr3:uid="{C9CA50A5-97FA-46AC-91F6-3D74549E334F}" name="Sarake9237"/>
    <tableColumn id="9238" xr3:uid="{09145A97-10A4-4B8A-B022-E416297116AF}" name="Sarake9238"/>
    <tableColumn id="9239" xr3:uid="{D29675D1-A858-4A82-8406-CBB20A92F88E}" name="Sarake9239"/>
    <tableColumn id="9240" xr3:uid="{97D42DC0-D0B7-4D3D-94D2-EC4D72F51E89}" name="Sarake9240"/>
    <tableColumn id="9241" xr3:uid="{4F31336A-589A-4A97-A0CE-634C5421FF64}" name="Sarake9241"/>
    <tableColumn id="9242" xr3:uid="{A318D204-2D12-42CE-A067-467D95F688FF}" name="Sarake9242"/>
    <tableColumn id="9243" xr3:uid="{E2E54AD1-ECC6-49C3-9731-2AAB517F7A8F}" name="Sarake9243"/>
    <tableColumn id="9244" xr3:uid="{5CE3294B-D292-456D-8033-5A836E6E1A48}" name="Sarake9244"/>
    <tableColumn id="9245" xr3:uid="{C9E14D64-7011-4030-A4BD-71A65E5EA4B7}" name="Sarake9245"/>
    <tableColumn id="9246" xr3:uid="{5AED06DC-9222-4A60-8BC1-8587249F6A77}" name="Sarake9246"/>
    <tableColumn id="9247" xr3:uid="{1F359C3B-D553-4FDD-80E2-DD776D00C19D}" name="Sarake9247"/>
    <tableColumn id="9248" xr3:uid="{1311A9DC-3833-4B0D-9B10-DE153A683233}" name="Sarake9248"/>
    <tableColumn id="9249" xr3:uid="{FD1A860A-7D1C-46F3-9A57-2C7A7C7E7D13}" name="Sarake9249"/>
    <tableColumn id="9250" xr3:uid="{B3CDF0DD-8413-475C-92AF-54C6CE59F0FB}" name="Sarake9250"/>
    <tableColumn id="9251" xr3:uid="{50744BD1-D148-4BA4-A03D-159831F5B4AE}" name="Sarake9251"/>
    <tableColumn id="9252" xr3:uid="{BE5756F8-2BE5-4608-9BD0-CAFB32B0751E}" name="Sarake9252"/>
    <tableColumn id="9253" xr3:uid="{3C38A830-3EFD-4D20-A48F-5D87BAD8F370}" name="Sarake9253"/>
    <tableColumn id="9254" xr3:uid="{BF5790C7-41EE-47EC-ADBD-F1CC30B370B8}" name="Sarake9254"/>
    <tableColumn id="9255" xr3:uid="{360197E4-FFDA-4514-8034-75B2D4A4B2FA}" name="Sarake9255"/>
    <tableColumn id="9256" xr3:uid="{41C330A5-DACA-48E5-87CC-8A2925B470B9}" name="Sarake9256"/>
    <tableColumn id="9257" xr3:uid="{D528B43F-DB11-4ADA-B954-CD33E955A8C3}" name="Sarake9257"/>
    <tableColumn id="9258" xr3:uid="{CE60E257-3629-4246-91A9-2BCCC5513D7E}" name="Sarake9258"/>
    <tableColumn id="9259" xr3:uid="{41C8C69F-CF3C-4BD2-A964-134573598EDC}" name="Sarake9259"/>
    <tableColumn id="9260" xr3:uid="{0B0DB22B-B535-44B4-B0E5-1A99F5D98D36}" name="Sarake9260"/>
    <tableColumn id="9261" xr3:uid="{8B888972-317F-45EF-B563-3B7EE650C22D}" name="Sarake9261"/>
    <tableColumn id="9262" xr3:uid="{B4C2EA7F-29A7-4C95-A3BC-B161083AC4FF}" name="Sarake9262"/>
    <tableColumn id="9263" xr3:uid="{43F3868E-AB77-48EC-9410-4DE504F9428B}" name="Sarake9263"/>
    <tableColumn id="9264" xr3:uid="{8F6831A2-658B-491A-B6A3-7E5418F01DB1}" name="Sarake9264"/>
    <tableColumn id="9265" xr3:uid="{7B12996A-1133-4513-947E-9A71E4279657}" name="Sarake9265"/>
    <tableColumn id="9266" xr3:uid="{2A7947AD-0664-4648-AC43-492736FDC7AB}" name="Sarake9266"/>
    <tableColumn id="9267" xr3:uid="{41D9C1B3-3924-48E2-A348-91C26FC09D88}" name="Sarake9267"/>
    <tableColumn id="9268" xr3:uid="{5F158D33-4C4E-4D5A-AB87-61D043BA267E}" name="Sarake9268"/>
    <tableColumn id="9269" xr3:uid="{A93B556D-128A-4737-B468-9FF7353DE951}" name="Sarake9269"/>
    <tableColumn id="9270" xr3:uid="{DE11B355-C2AE-4577-B223-83DAC49FC471}" name="Sarake9270"/>
    <tableColumn id="9271" xr3:uid="{8C278230-BE22-4BBE-98B0-0E705C81DCFE}" name="Sarake9271"/>
    <tableColumn id="9272" xr3:uid="{414CFD87-5577-4C63-A81B-01C1C8B90E35}" name="Sarake9272"/>
    <tableColumn id="9273" xr3:uid="{9CD0BF4B-E554-477B-B493-89C9B1D34A6D}" name="Sarake9273"/>
    <tableColumn id="9274" xr3:uid="{E6374392-CE44-4405-8818-1FC8EF8DAE60}" name="Sarake9274"/>
    <tableColumn id="9275" xr3:uid="{BDF3ACED-6BA7-4018-BC97-4548DC670787}" name="Sarake9275"/>
    <tableColumn id="9276" xr3:uid="{9B690045-E57B-41E0-A8CC-9E6F410803B5}" name="Sarake9276"/>
    <tableColumn id="9277" xr3:uid="{9B12182A-5566-4721-B5CA-7FC61B682342}" name="Sarake9277"/>
    <tableColumn id="9278" xr3:uid="{6B459631-AA22-4844-9845-237A0CEEC9C0}" name="Sarake9278"/>
    <tableColumn id="9279" xr3:uid="{9E3D5498-52A9-40EE-B5A5-92ECC7D94B1A}" name="Sarake9279"/>
    <tableColumn id="9280" xr3:uid="{4C784890-E70C-4D66-9038-1D6C4F424841}" name="Sarake9280"/>
    <tableColumn id="9281" xr3:uid="{2BEAAD5D-E6CC-42A7-8CFB-18257A529115}" name="Sarake9281"/>
    <tableColumn id="9282" xr3:uid="{79205183-795D-4958-9CD4-7FC8C0B602F3}" name="Sarake9282"/>
    <tableColumn id="9283" xr3:uid="{ADA7A39F-4CBB-4C9A-BF16-3A2DFC162626}" name="Sarake9283"/>
    <tableColumn id="9284" xr3:uid="{43B0550F-1792-46C8-AD92-AC934953E7B4}" name="Sarake9284"/>
    <tableColumn id="9285" xr3:uid="{848C5092-C6FF-4DE0-91AC-6CA539885C5C}" name="Sarake9285"/>
    <tableColumn id="9286" xr3:uid="{2FB7E271-7408-40FC-A8E6-F51B40BA8E35}" name="Sarake9286"/>
    <tableColumn id="9287" xr3:uid="{A6A3B8EC-D031-46E9-8DF9-22B358FEBA51}" name="Sarake9287"/>
    <tableColumn id="9288" xr3:uid="{4A3A1F2C-747F-4DB0-8C9E-ED453FD2E149}" name="Sarake9288"/>
    <tableColumn id="9289" xr3:uid="{3182C483-8821-46BA-9057-35A36463DC21}" name="Sarake9289"/>
    <tableColumn id="9290" xr3:uid="{63391E6B-38BE-4602-90AA-6BD2E98D34A5}" name="Sarake9290"/>
    <tableColumn id="9291" xr3:uid="{0D4C971C-2D65-4615-ABC3-56A1A9EFA2A7}" name="Sarake9291"/>
    <tableColumn id="9292" xr3:uid="{49E4AD62-2099-4CBF-B10A-52E2F77A59FB}" name="Sarake9292"/>
    <tableColumn id="9293" xr3:uid="{6DCE26BB-8319-4D66-AC3C-645FFD52300C}" name="Sarake9293"/>
    <tableColumn id="9294" xr3:uid="{877AA19F-F712-4AAC-9C0F-8A5BCE6F19D6}" name="Sarake9294"/>
    <tableColumn id="9295" xr3:uid="{FB306177-95CC-4993-AF57-019EBB977FDF}" name="Sarake9295"/>
    <tableColumn id="9296" xr3:uid="{1158B41F-FF18-4EF9-A7E1-9AC85C543A04}" name="Sarake9296"/>
    <tableColumn id="9297" xr3:uid="{48012CBF-9D25-4D2B-BA37-8DBFEC4186E9}" name="Sarake9297"/>
    <tableColumn id="9298" xr3:uid="{BA3A0DD9-DF5A-4618-97CE-99FA3CC3EECE}" name="Sarake9298"/>
    <tableColumn id="9299" xr3:uid="{828CD60E-B480-4C2B-A6BE-05FAF7C42403}" name="Sarake9299"/>
    <tableColumn id="9300" xr3:uid="{E8BE2AE5-030C-4C63-AD25-27B06432EDAC}" name="Sarake9300"/>
    <tableColumn id="9301" xr3:uid="{210638DC-D791-424A-8994-96B44B36EDCB}" name="Sarake9301"/>
    <tableColumn id="9302" xr3:uid="{FCD48674-14BB-40A2-B8DE-647C350E3AA9}" name="Sarake9302"/>
    <tableColumn id="9303" xr3:uid="{E9BB86F6-0928-4053-84A7-57F60AD6C681}" name="Sarake9303"/>
    <tableColumn id="9304" xr3:uid="{982685EA-58E2-499F-AEA2-3D98650571B8}" name="Sarake9304"/>
    <tableColumn id="9305" xr3:uid="{0F96E5DA-DB44-443D-891F-759503C6833E}" name="Sarake9305"/>
    <tableColumn id="9306" xr3:uid="{AFD95DD1-DA79-48FD-8D87-2C9A65EB4C45}" name="Sarake9306"/>
    <tableColumn id="9307" xr3:uid="{A366FD05-93F9-4D50-B7B1-27A22B475EAC}" name="Sarake9307"/>
    <tableColumn id="9308" xr3:uid="{AA4029CE-B70D-4CD3-8BCA-22361BDBC157}" name="Sarake9308"/>
    <tableColumn id="9309" xr3:uid="{94A4E264-9914-4032-A614-4F0C324F6D80}" name="Sarake9309"/>
    <tableColumn id="9310" xr3:uid="{56623BF8-66CA-481A-91DF-9C7D1DC16BE0}" name="Sarake9310"/>
    <tableColumn id="9311" xr3:uid="{D6996930-D53C-4A04-87C2-401AF0C5A558}" name="Sarake9311"/>
    <tableColumn id="9312" xr3:uid="{6F37BA18-91F4-453D-B572-6ED3ED3BAEAA}" name="Sarake9312"/>
    <tableColumn id="9313" xr3:uid="{CAE9F29C-3D24-461E-B191-1654E14E18B5}" name="Sarake9313"/>
    <tableColumn id="9314" xr3:uid="{F28E1052-DBCD-4B13-8E8F-C83A5EA7701C}" name="Sarake9314"/>
    <tableColumn id="9315" xr3:uid="{93596C37-BBF9-41B8-9224-486F20FC5712}" name="Sarake9315"/>
    <tableColumn id="9316" xr3:uid="{A14B339A-E5F3-4186-BF8E-A34F9F6449A9}" name="Sarake9316"/>
    <tableColumn id="9317" xr3:uid="{C2FB629D-AD19-4DD7-AA45-8ACDEEFF1470}" name="Sarake9317"/>
    <tableColumn id="9318" xr3:uid="{C6BF5827-E674-461C-8BF3-B297D806ACFD}" name="Sarake9318"/>
    <tableColumn id="9319" xr3:uid="{2FE46331-5E9F-4C08-8A81-4930603B8426}" name="Sarake9319"/>
    <tableColumn id="9320" xr3:uid="{4DDAEEA8-D128-4283-A69A-D6BFC9559947}" name="Sarake9320"/>
    <tableColumn id="9321" xr3:uid="{9DBD682D-2F6B-41E5-9E9A-94BAFE489FFB}" name="Sarake9321"/>
    <tableColumn id="9322" xr3:uid="{F653A7CA-BC3D-48D4-8B69-983EE020DAE0}" name="Sarake9322"/>
    <tableColumn id="9323" xr3:uid="{B6FE58A5-AD1F-484E-AF87-D20B70327370}" name="Sarake9323"/>
    <tableColumn id="9324" xr3:uid="{1C993830-DE4A-482D-9A36-FF23F6F3A500}" name="Sarake9324"/>
    <tableColumn id="9325" xr3:uid="{728175B8-3060-40D9-A06B-4CDEF9F9DA4D}" name="Sarake9325"/>
    <tableColumn id="9326" xr3:uid="{7A341D32-8CE9-450B-90EC-7B50D8750102}" name="Sarake9326"/>
    <tableColumn id="9327" xr3:uid="{14F1DC53-2851-4A58-8F09-C7ECEBA49DD0}" name="Sarake9327"/>
    <tableColumn id="9328" xr3:uid="{F7403307-15D0-4B4B-A56D-2AA0BCB71661}" name="Sarake9328"/>
    <tableColumn id="9329" xr3:uid="{13B0C016-553B-441D-98AE-0A9F7FDA23E9}" name="Sarake9329"/>
    <tableColumn id="9330" xr3:uid="{660F2788-1A33-437B-A7DB-BCB29C0BA1CF}" name="Sarake9330"/>
    <tableColumn id="9331" xr3:uid="{E7096060-679D-4AEC-8E42-13306EAD687A}" name="Sarake9331"/>
    <tableColumn id="9332" xr3:uid="{4CAA0A18-A97B-4ACC-9F61-BC6AE846F424}" name="Sarake9332"/>
    <tableColumn id="9333" xr3:uid="{E1B79236-FBBD-4982-9ED8-C2F343ACF94B}" name="Sarake9333"/>
    <tableColumn id="9334" xr3:uid="{63BDE2EE-CFED-459E-B12C-536C28980FA9}" name="Sarake9334"/>
    <tableColumn id="9335" xr3:uid="{BFBD1889-5E8F-4FA0-9365-5F99447D7B58}" name="Sarake9335"/>
    <tableColumn id="9336" xr3:uid="{6F1987C1-666E-40E1-8A1B-2E7455E44686}" name="Sarake9336"/>
    <tableColumn id="9337" xr3:uid="{7483BAA4-5013-4921-A4C2-4538375EF1FF}" name="Sarake9337"/>
    <tableColumn id="9338" xr3:uid="{1512CF9C-8BD5-4291-8FBF-DA58AACDEA39}" name="Sarake9338"/>
    <tableColumn id="9339" xr3:uid="{CB06FE9F-56C7-4CBA-8A89-D2D76BC560E1}" name="Sarake9339"/>
    <tableColumn id="9340" xr3:uid="{6C0D2CAD-36D8-44D4-8842-C60D73C6756C}" name="Sarake9340"/>
    <tableColumn id="9341" xr3:uid="{8FB8B703-D89C-4366-83F1-1A96F87A62BD}" name="Sarake9341"/>
    <tableColumn id="9342" xr3:uid="{0CFA4E45-026B-4197-BFDA-4A8868D76DD0}" name="Sarake9342"/>
    <tableColumn id="9343" xr3:uid="{C7B2E9E1-40F2-444A-B2D3-12772BEE11E8}" name="Sarake9343"/>
    <tableColumn id="9344" xr3:uid="{F1A13BDF-7DA1-44DD-9224-F7482C8E55E1}" name="Sarake9344"/>
    <tableColumn id="9345" xr3:uid="{32CB8277-89CC-44CE-A43B-B7DDE6A8538F}" name="Sarake9345"/>
    <tableColumn id="9346" xr3:uid="{2A7D5087-7132-436D-8BC7-FE099573C34C}" name="Sarake9346"/>
    <tableColumn id="9347" xr3:uid="{B45912B4-4719-40D5-8BC4-61FA3FEAA2EB}" name="Sarake9347"/>
    <tableColumn id="9348" xr3:uid="{88E62939-4B4A-40DC-BE56-3492229E5DBB}" name="Sarake9348"/>
    <tableColumn id="9349" xr3:uid="{BCAE88E2-65B3-464E-B1B3-3DB6351C80D8}" name="Sarake9349"/>
    <tableColumn id="9350" xr3:uid="{CFFC482F-5388-457C-9362-3925D844F43E}" name="Sarake9350"/>
    <tableColumn id="9351" xr3:uid="{251F0E66-EDE5-441A-87E9-AB76197D2E23}" name="Sarake9351"/>
    <tableColumn id="9352" xr3:uid="{B35319CD-5082-499E-BA54-6D096C9F76CF}" name="Sarake9352"/>
    <tableColumn id="9353" xr3:uid="{FCD5334B-834D-4100-B651-99B118D7B254}" name="Sarake9353"/>
    <tableColumn id="9354" xr3:uid="{554670F6-53FF-4678-94A4-72000FE87682}" name="Sarake9354"/>
    <tableColumn id="9355" xr3:uid="{388F08F2-E9F5-46FC-920E-73D561FF4715}" name="Sarake9355"/>
    <tableColumn id="9356" xr3:uid="{7A654958-9351-4627-869F-536C0BD378D6}" name="Sarake9356"/>
    <tableColumn id="9357" xr3:uid="{39717F59-8D16-4C50-97C2-1E611EE4DFC3}" name="Sarake9357"/>
    <tableColumn id="9358" xr3:uid="{C6823956-5286-4C51-A6D0-A59DDEECD7C5}" name="Sarake9358"/>
    <tableColumn id="9359" xr3:uid="{0CC85C3C-0379-4D34-B64A-AFEBF5EF0892}" name="Sarake9359"/>
    <tableColumn id="9360" xr3:uid="{DA62D136-937A-4713-B241-449264BA7F49}" name="Sarake9360"/>
    <tableColumn id="9361" xr3:uid="{7C74EC07-B120-4611-B048-4CB38C4AFAF1}" name="Sarake9361"/>
    <tableColumn id="9362" xr3:uid="{299AC0E7-217F-4C1B-BFF3-1B2C425941B6}" name="Sarake9362"/>
    <tableColumn id="9363" xr3:uid="{880D2EBC-C14A-456B-9E2E-D1874646D0A0}" name="Sarake9363"/>
    <tableColumn id="9364" xr3:uid="{E04E5396-F760-401D-BF25-0C3E514493B6}" name="Sarake9364"/>
    <tableColumn id="9365" xr3:uid="{BEA66D8D-067D-4F31-9FD4-00FE7B8BEF9B}" name="Sarake9365"/>
    <tableColumn id="9366" xr3:uid="{DA986941-91F6-41FA-8990-418109EB8543}" name="Sarake9366"/>
    <tableColumn id="9367" xr3:uid="{01505D54-1539-4876-92C4-1A06A223FBF7}" name="Sarake9367"/>
    <tableColumn id="9368" xr3:uid="{61381380-5A85-41F2-930D-1DB26698B4BD}" name="Sarake9368"/>
    <tableColumn id="9369" xr3:uid="{895439D2-C002-4456-9DA7-200F4B5D70B5}" name="Sarake9369"/>
    <tableColumn id="9370" xr3:uid="{9B226205-4494-473B-9C48-9FBA827F8D95}" name="Sarake9370"/>
    <tableColumn id="9371" xr3:uid="{73C69C07-7D49-499E-843D-CBD7A2B5E8B4}" name="Sarake9371"/>
    <tableColumn id="9372" xr3:uid="{7035933C-9561-4557-9669-0E25406A8C20}" name="Sarake9372"/>
    <tableColumn id="9373" xr3:uid="{2D1E26C1-A496-4857-9DB4-8ABD962033C4}" name="Sarake9373"/>
    <tableColumn id="9374" xr3:uid="{33840001-33D3-4B89-B8B8-8FE22B47F9E6}" name="Sarake9374"/>
    <tableColumn id="9375" xr3:uid="{C2DACE53-5475-4776-8F52-53D61C4A241E}" name="Sarake9375"/>
    <tableColumn id="9376" xr3:uid="{C02684B8-DFBA-4933-AA7D-B06C66DF642E}" name="Sarake9376"/>
    <tableColumn id="9377" xr3:uid="{7DCD130F-959A-48D1-BFE8-38B34159D54F}" name="Sarake9377"/>
    <tableColumn id="9378" xr3:uid="{7F7DBDE0-1755-4EA8-B3FC-FD2DA29C30C3}" name="Sarake9378"/>
    <tableColumn id="9379" xr3:uid="{50F55953-0E4C-4155-9DEF-6089A0FC79B8}" name="Sarake9379"/>
    <tableColumn id="9380" xr3:uid="{AE5101DB-C434-4243-8088-C278E96EF226}" name="Sarake9380"/>
    <tableColumn id="9381" xr3:uid="{1EC61DC3-7ACF-4CDC-B12A-594B0B6580C4}" name="Sarake9381"/>
    <tableColumn id="9382" xr3:uid="{7045B529-7BF3-4C17-8D65-E8C919F6E151}" name="Sarake9382"/>
    <tableColumn id="9383" xr3:uid="{78970412-AEE9-460F-B42C-5700DE51A8D9}" name="Sarake9383"/>
    <tableColumn id="9384" xr3:uid="{C54BBC23-6434-4CB3-AF72-F14087777FAC}" name="Sarake9384"/>
    <tableColumn id="9385" xr3:uid="{D9DD55AA-9A3F-4933-9696-DEBABDC61D58}" name="Sarake9385"/>
    <tableColumn id="9386" xr3:uid="{6792F6F2-92C0-48B5-83A0-EB619082F64E}" name="Sarake9386"/>
    <tableColumn id="9387" xr3:uid="{12E050C3-61AF-497A-A6EE-3E9098249D74}" name="Sarake9387"/>
    <tableColumn id="9388" xr3:uid="{1A34A65B-F055-4D9F-A4EA-C184CD429207}" name="Sarake9388"/>
    <tableColumn id="9389" xr3:uid="{38AA5270-12F7-4567-BF6D-423BD2266C1E}" name="Sarake9389"/>
    <tableColumn id="9390" xr3:uid="{D423440D-F988-4502-A835-A3829E4D4A73}" name="Sarake9390"/>
    <tableColumn id="9391" xr3:uid="{6047AEF4-7127-442D-A70D-D2D2022CA632}" name="Sarake9391"/>
    <tableColumn id="9392" xr3:uid="{1AFFC534-C207-497C-9216-5580431BB694}" name="Sarake9392"/>
    <tableColumn id="9393" xr3:uid="{57BA7B5C-6A7C-432C-878D-2E68EB37A340}" name="Sarake9393"/>
    <tableColumn id="9394" xr3:uid="{7B64E49A-2680-4E7E-8FC9-182E5B4DB2BC}" name="Sarake9394"/>
    <tableColumn id="9395" xr3:uid="{55CADC9B-CD5C-4A23-85DB-774C27CED818}" name="Sarake9395"/>
    <tableColumn id="9396" xr3:uid="{2CB2BCA8-BC73-4E1B-AEA0-E53C59BE22A5}" name="Sarake9396"/>
    <tableColumn id="9397" xr3:uid="{701935D7-CBFD-4D1B-984C-3E2DF1BE17D6}" name="Sarake9397"/>
    <tableColumn id="9398" xr3:uid="{9DBDE838-AE35-4CEC-B4F3-6AE3B080C807}" name="Sarake9398"/>
    <tableColumn id="9399" xr3:uid="{0E5A358A-C22B-4142-A7BE-32C564342C39}" name="Sarake9399"/>
    <tableColumn id="9400" xr3:uid="{86018DF1-D646-4A79-81C2-2EED56017438}" name="Sarake9400"/>
    <tableColumn id="9401" xr3:uid="{2FC4C667-A65A-413D-96C3-9A69191B4610}" name="Sarake9401"/>
    <tableColumn id="9402" xr3:uid="{EBCCE246-BA56-45B2-B541-ACE8B2A14878}" name="Sarake9402"/>
    <tableColumn id="9403" xr3:uid="{5DADBE90-4982-4DB6-82E0-D12DF35DD1C7}" name="Sarake9403"/>
    <tableColumn id="9404" xr3:uid="{E2191A4C-1EAB-4683-A601-14E0D5C3A3C6}" name="Sarake9404"/>
    <tableColumn id="9405" xr3:uid="{2EB43EDB-5974-41BE-AE33-D5898CC00CF8}" name="Sarake9405"/>
    <tableColumn id="9406" xr3:uid="{31FBA281-0594-4B58-A0F5-F5F9647FD57D}" name="Sarake9406"/>
    <tableColumn id="9407" xr3:uid="{5E553A10-CF2C-4E3A-838D-40CF76A20A6D}" name="Sarake9407"/>
    <tableColumn id="9408" xr3:uid="{1CC77DD2-C318-4C00-A74E-587C2AAEBDFF}" name="Sarake9408"/>
    <tableColumn id="9409" xr3:uid="{FF567E40-4297-45A0-A48D-6FF937DF6484}" name="Sarake9409"/>
    <tableColumn id="9410" xr3:uid="{C1C8827A-69DB-4B30-B32F-321ABFDD897A}" name="Sarake9410"/>
    <tableColumn id="9411" xr3:uid="{BB1FC4D5-4302-4BD2-86B1-76C3340D09EB}" name="Sarake9411"/>
    <tableColumn id="9412" xr3:uid="{4D5B084D-A209-4347-952D-C8B4DDB99432}" name="Sarake9412"/>
    <tableColumn id="9413" xr3:uid="{171F44F6-5808-4D65-A0BB-3DD02EA5628E}" name="Sarake9413"/>
    <tableColumn id="9414" xr3:uid="{B81BF232-04BA-4630-9884-31AB9CB7E3C4}" name="Sarake9414"/>
    <tableColumn id="9415" xr3:uid="{BF3E58EF-704A-41AE-A157-04FF50E7F223}" name="Sarake9415"/>
    <tableColumn id="9416" xr3:uid="{E06E8504-FBB3-41F6-8686-C0D9E6DFCAAE}" name="Sarake9416"/>
    <tableColumn id="9417" xr3:uid="{4C5F45C1-D1E4-4598-8A23-D619285BDBA4}" name="Sarake9417"/>
    <tableColumn id="9418" xr3:uid="{A7BE31D7-63D4-40A1-ACC3-CB8DF36F1E81}" name="Sarake9418"/>
    <tableColumn id="9419" xr3:uid="{3E69F3D6-469C-452B-A1C6-071B53936B22}" name="Sarake9419"/>
    <tableColumn id="9420" xr3:uid="{6C03DFBD-814C-4EB7-A5AC-7DC93E4F4538}" name="Sarake9420"/>
    <tableColumn id="9421" xr3:uid="{FBF63D2A-E413-42FB-B5C0-984C37BD6019}" name="Sarake9421"/>
    <tableColumn id="9422" xr3:uid="{49C4FC65-5EB8-4C36-BE0D-D00EE8B7A029}" name="Sarake9422"/>
    <tableColumn id="9423" xr3:uid="{A5FFEAA2-2381-4DC1-9B29-6A469EA1EC6F}" name="Sarake9423"/>
    <tableColumn id="9424" xr3:uid="{43A2A004-036F-4B05-984C-581D27EC4601}" name="Sarake9424"/>
    <tableColumn id="9425" xr3:uid="{1B526053-3290-4C50-88D5-B97BCDA1438D}" name="Sarake9425"/>
    <tableColumn id="9426" xr3:uid="{8C472C75-D15D-4FEF-AB95-6E6946CA45D0}" name="Sarake9426"/>
    <tableColumn id="9427" xr3:uid="{CDAE9165-77F2-4637-A804-A24B71FA0DDA}" name="Sarake9427"/>
    <tableColumn id="9428" xr3:uid="{C8012AA6-CF11-40CC-AC84-5A3522054340}" name="Sarake9428"/>
    <tableColumn id="9429" xr3:uid="{418D9EDD-8265-4C72-9DB5-1FB579CEDA61}" name="Sarake9429"/>
    <tableColumn id="9430" xr3:uid="{2F8DA21E-4D51-46CB-A260-79CAD3FEE831}" name="Sarake9430"/>
    <tableColumn id="9431" xr3:uid="{6DA7702E-02B6-4B13-8D8D-5FBEA8806EA8}" name="Sarake9431"/>
    <tableColumn id="9432" xr3:uid="{326BA51C-D1C2-49E2-95D3-777CC3782CB5}" name="Sarake9432"/>
    <tableColumn id="9433" xr3:uid="{C4919B9F-808F-4768-905D-677D7A62C495}" name="Sarake9433"/>
    <tableColumn id="9434" xr3:uid="{A0675158-F75A-4245-9CD8-3CEA228A8132}" name="Sarake9434"/>
    <tableColumn id="9435" xr3:uid="{55888B3A-2AFE-4A7A-94F3-51A167CC0D28}" name="Sarake9435"/>
    <tableColumn id="9436" xr3:uid="{39B0EE21-6191-4479-B5BA-69F0B9D98F20}" name="Sarake9436"/>
    <tableColumn id="9437" xr3:uid="{CDE434D2-AFD7-4430-BA91-D441E15FA71D}" name="Sarake9437"/>
    <tableColumn id="9438" xr3:uid="{C43677D1-29DE-4225-888E-5FEDBA31822A}" name="Sarake9438"/>
    <tableColumn id="9439" xr3:uid="{7EAEBAAB-FC9E-4BFD-9A70-18D5A909DD7F}" name="Sarake9439"/>
    <tableColumn id="9440" xr3:uid="{BA18107A-C724-4A25-91D4-0E2ABB110ABA}" name="Sarake9440"/>
    <tableColumn id="9441" xr3:uid="{D483D1F8-1126-4285-A5FB-1B869FB26907}" name="Sarake9441"/>
    <tableColumn id="9442" xr3:uid="{F2C60E36-19C8-4546-BC05-EE3A51E25A67}" name="Sarake9442"/>
    <tableColumn id="9443" xr3:uid="{A8DE2674-2F18-4353-A973-9AD99843367E}" name="Sarake9443"/>
    <tableColumn id="9444" xr3:uid="{D3DD16D7-6622-4C7E-99A7-8EF23812C219}" name="Sarake9444"/>
    <tableColumn id="9445" xr3:uid="{A804875E-CE0F-454E-9AE8-FA689FE31C8C}" name="Sarake9445"/>
    <tableColumn id="9446" xr3:uid="{276BD98B-A0C9-4D4C-9643-49A9AAD76693}" name="Sarake9446"/>
    <tableColumn id="9447" xr3:uid="{228C43D7-BAE0-4804-8D67-BF920E66512E}" name="Sarake9447"/>
    <tableColumn id="9448" xr3:uid="{B5FB9C13-2B41-44D3-8AA3-2ACD8A77326B}" name="Sarake9448"/>
    <tableColumn id="9449" xr3:uid="{4A5C00AC-5B85-46D0-8673-09FE32890D78}" name="Sarake9449"/>
    <tableColumn id="9450" xr3:uid="{462121E0-5AAC-404A-9F3F-758E8A2464E8}" name="Sarake9450"/>
    <tableColumn id="9451" xr3:uid="{2EF8DB72-9EBF-4840-9931-2659DD322B48}" name="Sarake9451"/>
    <tableColumn id="9452" xr3:uid="{2941146F-B137-4000-9536-962E3BDF2812}" name="Sarake9452"/>
    <tableColumn id="9453" xr3:uid="{984BA67E-13C7-4D06-BA7C-D17C99EC9A4B}" name="Sarake9453"/>
    <tableColumn id="9454" xr3:uid="{393C54DC-D45C-41D4-B82B-9C083B44F0BF}" name="Sarake9454"/>
    <tableColumn id="9455" xr3:uid="{3CFCE31B-7E8C-49F3-A438-45E0C0ED2A03}" name="Sarake9455"/>
    <tableColumn id="9456" xr3:uid="{45058003-3B3A-4FE1-93DF-FAB8D41806DB}" name="Sarake9456"/>
    <tableColumn id="9457" xr3:uid="{2881B135-E009-4B65-8D88-98A015EDC297}" name="Sarake9457"/>
    <tableColumn id="9458" xr3:uid="{33241B85-4676-4213-9B0A-C15FAE68D332}" name="Sarake9458"/>
    <tableColumn id="9459" xr3:uid="{01328B81-0014-43E3-9FE7-B90EB9EA25E3}" name="Sarake9459"/>
    <tableColumn id="9460" xr3:uid="{3A095971-1F77-45A6-BE9B-B155D6DB1895}" name="Sarake9460"/>
    <tableColumn id="9461" xr3:uid="{33373C98-2B61-4D27-B2C8-D6ED6F78EE37}" name="Sarake9461"/>
    <tableColumn id="9462" xr3:uid="{7C3C14CF-F10F-4F2F-A9CD-4D681C4CB8D8}" name="Sarake9462"/>
    <tableColumn id="9463" xr3:uid="{AA0488DC-8305-4E6B-AD54-BE0B872FFEFD}" name="Sarake9463"/>
    <tableColumn id="9464" xr3:uid="{B074CFBA-9E17-401F-8442-D35521CE8512}" name="Sarake9464"/>
    <tableColumn id="9465" xr3:uid="{84935841-2846-4018-9323-428496E4DE96}" name="Sarake9465"/>
    <tableColumn id="9466" xr3:uid="{48884ECE-78E6-4083-9D21-33600519677D}" name="Sarake9466"/>
    <tableColumn id="9467" xr3:uid="{DC1EE14D-4927-443D-9700-CEC95D1B62C7}" name="Sarake9467"/>
    <tableColumn id="9468" xr3:uid="{503D73C3-0B09-49AD-BD41-7755811F9FB4}" name="Sarake9468"/>
    <tableColumn id="9469" xr3:uid="{69C980F7-AB0B-490A-93CA-28447B7A4D96}" name="Sarake9469"/>
    <tableColumn id="9470" xr3:uid="{D4EBBD00-B738-437B-AA13-B30C5A87159C}" name="Sarake9470"/>
    <tableColumn id="9471" xr3:uid="{E8389A61-FED9-47E5-9B36-DD545A14990E}" name="Sarake9471"/>
    <tableColumn id="9472" xr3:uid="{12485D2A-08BC-4033-ABCE-C9E9F6E7469D}" name="Sarake9472"/>
    <tableColumn id="9473" xr3:uid="{4F7CC823-B451-4F83-9093-C10F67A240C5}" name="Sarake9473"/>
    <tableColumn id="9474" xr3:uid="{DBFA7B94-F1F7-43F9-B0E1-17C520E73704}" name="Sarake9474"/>
    <tableColumn id="9475" xr3:uid="{008E3904-5BDA-4D11-964D-9CFE1A19CEF5}" name="Sarake9475"/>
    <tableColumn id="9476" xr3:uid="{667C2BB0-FF47-4D77-A66B-E135A568281B}" name="Sarake9476"/>
    <tableColumn id="9477" xr3:uid="{1B598036-4A9D-4501-9083-A194B1C4C916}" name="Sarake9477"/>
    <tableColumn id="9478" xr3:uid="{4DE37F06-646A-4D9C-918B-160395C21142}" name="Sarake9478"/>
    <tableColumn id="9479" xr3:uid="{38028B35-042E-437C-969C-6978B5B6D0AE}" name="Sarake9479"/>
    <tableColumn id="9480" xr3:uid="{CC39D161-7425-4AFC-A275-67B34A164251}" name="Sarake9480"/>
    <tableColumn id="9481" xr3:uid="{39C31854-24CE-42C2-9FAF-EC94A28C369E}" name="Sarake9481"/>
    <tableColumn id="9482" xr3:uid="{F25C6270-28F8-43A3-AD9D-705CC3F5D806}" name="Sarake9482"/>
    <tableColumn id="9483" xr3:uid="{EDFE46ED-734D-425A-9055-6221FF5CB7F2}" name="Sarake9483"/>
    <tableColumn id="9484" xr3:uid="{382743FD-7365-4E2C-B159-482E5E68C301}" name="Sarake9484"/>
    <tableColumn id="9485" xr3:uid="{C7C19CE7-A283-4FA5-B4D3-185262A953FA}" name="Sarake9485"/>
    <tableColumn id="9486" xr3:uid="{01B747C2-777C-424E-8744-463A3CF7154E}" name="Sarake9486"/>
    <tableColumn id="9487" xr3:uid="{C991CC25-515A-43D3-88F2-0DC6E7D8F768}" name="Sarake9487"/>
    <tableColumn id="9488" xr3:uid="{EC69DC1A-2005-40DF-99FC-92F7F9273A9B}" name="Sarake9488"/>
    <tableColumn id="9489" xr3:uid="{20106AF3-FE0B-4391-AD91-C967DC5DF586}" name="Sarake9489"/>
    <tableColumn id="9490" xr3:uid="{3CF16AF7-2E95-4DC4-95F2-7CD8813A9D71}" name="Sarake9490"/>
    <tableColumn id="9491" xr3:uid="{FED5DE4E-EA43-4F1E-A915-5C99759D71FD}" name="Sarake9491"/>
    <tableColumn id="9492" xr3:uid="{0355C420-27C2-475B-A025-16B7B7273763}" name="Sarake9492"/>
    <tableColumn id="9493" xr3:uid="{D27E35EC-6B47-4292-A1B6-CF32EBEA4D08}" name="Sarake9493"/>
    <tableColumn id="9494" xr3:uid="{7E79C9CC-C311-4F87-8B8E-684D5FC447C6}" name="Sarake9494"/>
    <tableColumn id="9495" xr3:uid="{76A1C5B7-104B-4864-9EA5-42A6F96A9A06}" name="Sarake9495"/>
    <tableColumn id="9496" xr3:uid="{941BF387-C898-4F79-9FCF-6D24E7717C7B}" name="Sarake9496"/>
    <tableColumn id="9497" xr3:uid="{C3E7413C-C540-4348-8FF2-9C655C5AA95B}" name="Sarake9497"/>
    <tableColumn id="9498" xr3:uid="{9EA56908-A036-42C1-8ABB-4EB689A9DB08}" name="Sarake9498"/>
    <tableColumn id="9499" xr3:uid="{53E7A902-8275-4F04-8E4D-6CC5B5B277FA}" name="Sarake9499"/>
    <tableColumn id="9500" xr3:uid="{30E0CEDD-BFEF-42D5-A68A-EB1D6E13FCF7}" name="Sarake9500"/>
    <tableColumn id="9501" xr3:uid="{CE707756-11C0-4D3B-8B8B-2BD1CA07D445}" name="Sarake9501"/>
    <tableColumn id="9502" xr3:uid="{CFF50724-F629-4E5F-BD64-AD24897D864E}" name="Sarake9502"/>
    <tableColumn id="9503" xr3:uid="{A5272576-88DE-445D-8726-EC4DA76BF261}" name="Sarake9503"/>
    <tableColumn id="9504" xr3:uid="{000FF8F3-586A-4F50-A351-07D59B56635E}" name="Sarake9504"/>
    <tableColumn id="9505" xr3:uid="{346B7BA8-3A36-4DAF-BCA5-69E97C15E0D7}" name="Sarake9505"/>
    <tableColumn id="9506" xr3:uid="{BCF45370-A4BC-4FF8-AB37-ED517B9516B0}" name="Sarake9506"/>
    <tableColumn id="9507" xr3:uid="{EEFABA30-057E-47EC-BE18-92728503F2D7}" name="Sarake9507"/>
    <tableColumn id="9508" xr3:uid="{B225E99C-FE99-4183-894A-E0D0DC6B1AC0}" name="Sarake9508"/>
    <tableColumn id="9509" xr3:uid="{459AEAE9-C420-4FC0-A975-115D055538EA}" name="Sarake9509"/>
    <tableColumn id="9510" xr3:uid="{36905633-EBFF-4D12-B4C6-EDC85DDB55CC}" name="Sarake9510"/>
    <tableColumn id="9511" xr3:uid="{99230C77-3CE7-48CA-8C7D-726BB0474CDC}" name="Sarake9511"/>
    <tableColumn id="9512" xr3:uid="{B0F1B73C-6CDE-4EAB-8906-88BA70AFB9DC}" name="Sarake9512"/>
    <tableColumn id="9513" xr3:uid="{5CD1DABD-38AC-4412-97E6-FCA5648A0A70}" name="Sarake9513"/>
    <tableColumn id="9514" xr3:uid="{4BE9D1A2-7E3E-49C8-B037-9EBB95A5514A}" name="Sarake9514"/>
    <tableColumn id="9515" xr3:uid="{9765DA6F-0498-46B6-988F-4B7AC5F0DDE3}" name="Sarake9515"/>
    <tableColumn id="9516" xr3:uid="{4A19C0BA-D0FB-4C8B-8389-9B8FB1B33481}" name="Sarake9516"/>
    <tableColumn id="9517" xr3:uid="{585E3F01-3614-42CE-B5DA-2600DB63D873}" name="Sarake9517"/>
    <tableColumn id="9518" xr3:uid="{16EE1087-986D-406F-86D5-8B3B818D1F9E}" name="Sarake9518"/>
    <tableColumn id="9519" xr3:uid="{289CDB79-8A00-4EDF-8E64-DB944126EBB2}" name="Sarake9519"/>
    <tableColumn id="9520" xr3:uid="{65E30E98-AFE2-4AB0-9A0D-DB7760614644}" name="Sarake9520"/>
    <tableColumn id="9521" xr3:uid="{EBFF4C26-9376-4B70-9D45-42B1C70CB765}" name="Sarake9521"/>
    <tableColumn id="9522" xr3:uid="{BDE3C415-3BB7-4DDC-B053-D663C1210824}" name="Sarake9522"/>
    <tableColumn id="9523" xr3:uid="{DA51F3C9-7D29-4EB9-95EB-F0452D79EF15}" name="Sarake9523"/>
    <tableColumn id="9524" xr3:uid="{3C881E72-CAC0-4CC0-8C75-E30DD360F2D9}" name="Sarake9524"/>
    <tableColumn id="9525" xr3:uid="{4B9B5F96-84B7-4BA9-98D6-837C2054F183}" name="Sarake9525"/>
    <tableColumn id="9526" xr3:uid="{A86DE950-AD95-4DD6-983C-79D24CF970E5}" name="Sarake9526"/>
    <tableColumn id="9527" xr3:uid="{062AA317-53BF-4052-82DC-338C6DF33EEE}" name="Sarake9527"/>
    <tableColumn id="9528" xr3:uid="{3A1A4D47-7F34-4738-8D0A-6358E40D3BEB}" name="Sarake9528"/>
    <tableColumn id="9529" xr3:uid="{3283CBE8-54EB-4652-834E-66B237339AF2}" name="Sarake9529"/>
    <tableColumn id="9530" xr3:uid="{E3F942D3-C6F7-4C06-A085-99F699C51384}" name="Sarake9530"/>
    <tableColumn id="9531" xr3:uid="{1979E900-6CCB-4698-8879-5E40DF71EFAD}" name="Sarake9531"/>
    <tableColumn id="9532" xr3:uid="{4CC60830-B5DC-4B01-84FC-A23EE12FA297}" name="Sarake9532"/>
    <tableColumn id="9533" xr3:uid="{272B73CD-99B6-4B51-AAD5-A223101C4373}" name="Sarake9533"/>
    <tableColumn id="9534" xr3:uid="{C3DB1C23-BB55-46EC-BFFD-E2DAAB41CAD0}" name="Sarake9534"/>
    <tableColumn id="9535" xr3:uid="{C185A11A-77BC-4A39-84B6-628BA386EAC5}" name="Sarake9535"/>
    <tableColumn id="9536" xr3:uid="{F7F064B6-72BB-4BA3-8236-9B241DCEB931}" name="Sarake9536"/>
    <tableColumn id="9537" xr3:uid="{BF5E093D-343D-4F91-9DCA-E045B08853A1}" name="Sarake9537"/>
    <tableColumn id="9538" xr3:uid="{DDA4A35B-0500-43FF-BC95-752E6AE79A64}" name="Sarake9538"/>
    <tableColumn id="9539" xr3:uid="{9C68F22B-41CF-4D8E-8A04-628B86A9160D}" name="Sarake9539"/>
    <tableColumn id="9540" xr3:uid="{7358B921-77A9-405F-996E-7C996570ED2D}" name="Sarake9540"/>
    <tableColumn id="9541" xr3:uid="{02D205CB-BAA3-46A6-8449-E7CC3DFFE5FA}" name="Sarake9541"/>
    <tableColumn id="9542" xr3:uid="{63F169FE-D8AE-418C-8AB9-192714FFB7CC}" name="Sarake9542"/>
    <tableColumn id="9543" xr3:uid="{5E994F28-6A18-45B0-B1A8-90FDE8242724}" name="Sarake9543"/>
    <tableColumn id="9544" xr3:uid="{BE75182A-1CD3-4EDA-AB56-765615468F51}" name="Sarake9544"/>
    <tableColumn id="9545" xr3:uid="{BA4E7B0B-6CEE-44E9-A104-B115F296E415}" name="Sarake9545"/>
    <tableColumn id="9546" xr3:uid="{8E57321C-3229-4FEE-93C1-7A78F3C29681}" name="Sarake9546"/>
    <tableColumn id="9547" xr3:uid="{5CB05334-E710-4794-A14C-E3E5FAA2B7B8}" name="Sarake9547"/>
    <tableColumn id="9548" xr3:uid="{8C54DC44-2174-4C07-9EC1-39A109BEE5E7}" name="Sarake9548"/>
    <tableColumn id="9549" xr3:uid="{28DE2A84-C9B7-4913-AC84-88B9F57369ED}" name="Sarake9549"/>
    <tableColumn id="9550" xr3:uid="{DE904155-D16B-453E-B2BC-FE4B58EECFD1}" name="Sarake9550"/>
    <tableColumn id="9551" xr3:uid="{9FE90729-8A12-4251-9034-976DF93F4DB2}" name="Sarake9551"/>
    <tableColumn id="9552" xr3:uid="{DBF1C19E-D366-45B5-BC73-69C68C4B3B2B}" name="Sarake9552"/>
    <tableColumn id="9553" xr3:uid="{4611C34E-B5AD-4B7B-9D7F-ECA534CE6345}" name="Sarake9553"/>
    <tableColumn id="9554" xr3:uid="{0AFD7209-8FA0-41EF-AE26-CC1AB71A681A}" name="Sarake9554"/>
    <tableColumn id="9555" xr3:uid="{6A98418B-6CD0-4EC2-B179-0D10E52BBA5C}" name="Sarake9555"/>
    <tableColumn id="9556" xr3:uid="{087759A8-7F07-4844-BE31-CB69F6333DE4}" name="Sarake9556"/>
    <tableColumn id="9557" xr3:uid="{C755AB38-5060-4344-9202-95C2CA1A7471}" name="Sarake9557"/>
    <tableColumn id="9558" xr3:uid="{52064F02-58B1-447C-A249-805C7953C88C}" name="Sarake9558"/>
    <tableColumn id="9559" xr3:uid="{8E3AC2F1-CF00-4A08-A7ED-4C703FF30A8F}" name="Sarake9559"/>
    <tableColumn id="9560" xr3:uid="{54D5093D-C034-4806-959E-FD6AA781C6F3}" name="Sarake9560"/>
    <tableColumn id="9561" xr3:uid="{222FBCA9-62B4-46FC-9CD5-C771B46DAFA3}" name="Sarake9561"/>
    <tableColumn id="9562" xr3:uid="{79F89D05-92FE-4F26-9F22-6FB76614B34C}" name="Sarake9562"/>
    <tableColumn id="9563" xr3:uid="{FCBC1E48-6563-45E1-A4DA-FD5E81C86EA0}" name="Sarake9563"/>
    <tableColumn id="9564" xr3:uid="{6A853806-022F-4CE7-BAF4-B8B1F6591EA1}" name="Sarake9564"/>
    <tableColumn id="9565" xr3:uid="{2FE3A073-B273-4D25-A257-D6F78182534B}" name="Sarake9565"/>
    <tableColumn id="9566" xr3:uid="{F4CD1D12-C42E-4E4C-80DE-26F751617BF8}" name="Sarake9566"/>
    <tableColumn id="9567" xr3:uid="{6B6E8665-C899-41F2-B5AA-9D0035061105}" name="Sarake9567"/>
    <tableColumn id="9568" xr3:uid="{0BD7E0EB-1136-4831-8605-AB322DF480F7}" name="Sarake9568"/>
    <tableColumn id="9569" xr3:uid="{28FB97E2-2E5F-449E-9D63-2B7D4F813747}" name="Sarake9569"/>
    <tableColumn id="9570" xr3:uid="{DE91C0B3-6623-42FE-AC73-25064BB74C2C}" name="Sarake9570"/>
    <tableColumn id="9571" xr3:uid="{AA05622E-B455-4D30-BD35-707846E79A99}" name="Sarake9571"/>
    <tableColumn id="9572" xr3:uid="{4976E8C2-5E4B-43C7-8400-20A87416A2EC}" name="Sarake9572"/>
    <tableColumn id="9573" xr3:uid="{5E0B02DF-7BC8-4AD4-A44D-69A85DB9ED0F}" name="Sarake9573"/>
    <tableColumn id="9574" xr3:uid="{47143900-8E3B-49E3-9A89-1CA088194576}" name="Sarake9574"/>
    <tableColumn id="9575" xr3:uid="{89886EB5-A836-48B6-A31F-045965BD4F82}" name="Sarake9575"/>
    <tableColumn id="9576" xr3:uid="{014BA5D8-4E55-4934-9818-0C7E83F4929E}" name="Sarake9576"/>
    <tableColumn id="9577" xr3:uid="{8DD2A81F-F276-4E6A-B261-70537162C66E}" name="Sarake9577"/>
    <tableColumn id="9578" xr3:uid="{D731D9B5-D0D0-45E2-8A46-1F7DC6D30AB8}" name="Sarake9578"/>
    <tableColumn id="9579" xr3:uid="{A956A14C-3A39-40C1-B227-29B095B24943}" name="Sarake9579"/>
    <tableColumn id="9580" xr3:uid="{0983C95A-AF2F-4642-8491-1139C5D3ED6A}" name="Sarake9580"/>
    <tableColumn id="9581" xr3:uid="{4956B48A-C466-45F5-A1A6-6CB8B8D9E35C}" name="Sarake9581"/>
    <tableColumn id="9582" xr3:uid="{C5D510B6-1DCB-4137-A636-57415BF00FC9}" name="Sarake9582"/>
    <tableColumn id="9583" xr3:uid="{13750796-D433-45CE-912E-6A116D71FF44}" name="Sarake9583"/>
    <tableColumn id="9584" xr3:uid="{777D1A77-34A4-48DD-B90B-4D754EF07C2C}" name="Sarake9584"/>
    <tableColumn id="9585" xr3:uid="{0AC59CB8-3AB5-41DD-85B4-834596906F0E}" name="Sarake9585"/>
    <tableColumn id="9586" xr3:uid="{09EBDF1F-F2B0-4151-B21F-0DF1CB0A90BD}" name="Sarake9586"/>
    <tableColumn id="9587" xr3:uid="{BE856A67-1559-424B-A3D5-25B78E90ED22}" name="Sarake9587"/>
    <tableColumn id="9588" xr3:uid="{72BD19E9-6C7B-4E38-B3CC-943823049EF9}" name="Sarake9588"/>
    <tableColumn id="9589" xr3:uid="{31F156E5-B944-485A-A847-B900C8205965}" name="Sarake9589"/>
    <tableColumn id="9590" xr3:uid="{E71CB337-8A45-4404-955B-8CC18955C402}" name="Sarake9590"/>
    <tableColumn id="9591" xr3:uid="{E2660C87-4CFE-4B35-A3E8-0D8AA5BFAF82}" name="Sarake9591"/>
    <tableColumn id="9592" xr3:uid="{0E5E6FC8-132C-4386-8DC3-5FA8E174550F}" name="Sarake9592"/>
    <tableColumn id="9593" xr3:uid="{5B11B262-F63D-4BB3-9C55-7ECCE113BBB3}" name="Sarake9593"/>
    <tableColumn id="9594" xr3:uid="{AC9DD7E0-720A-4C68-800F-F98102E366AB}" name="Sarake9594"/>
    <tableColumn id="9595" xr3:uid="{847E3F9C-F925-466F-80C4-BF372E60C66C}" name="Sarake9595"/>
    <tableColumn id="9596" xr3:uid="{2BB550A7-76AC-4B6E-B9E7-6404DC271D13}" name="Sarake9596"/>
    <tableColumn id="9597" xr3:uid="{604F9512-E9B6-4575-A19C-2890F0135217}" name="Sarake9597"/>
    <tableColumn id="9598" xr3:uid="{4DE0C070-0B1C-4651-9F86-CDE6B4DED9C8}" name="Sarake9598"/>
    <tableColumn id="9599" xr3:uid="{CA040FC8-E7AD-44FD-B87F-A1A4FA6D6A9C}" name="Sarake9599"/>
    <tableColumn id="9600" xr3:uid="{4FA4E608-E797-42B4-9C70-9CF575F689C1}" name="Sarake9600"/>
    <tableColumn id="9601" xr3:uid="{ABD10DB0-1746-490A-8695-60FC1CDA70FA}" name="Sarake9601"/>
    <tableColumn id="9602" xr3:uid="{B1AD9802-43BC-4128-911B-7DA530A41C33}" name="Sarake9602"/>
    <tableColumn id="9603" xr3:uid="{E79ABEA1-4B72-4767-B973-683E49461E71}" name="Sarake9603"/>
    <tableColumn id="9604" xr3:uid="{C6AFB66E-CCE9-4DAA-9A40-D971554D5498}" name="Sarake9604"/>
    <tableColumn id="9605" xr3:uid="{7726ACDF-5758-41C2-B095-ECCFA9710822}" name="Sarake9605"/>
    <tableColumn id="9606" xr3:uid="{25ACD85D-4775-4E7D-893C-346687CF56EB}" name="Sarake9606"/>
    <tableColumn id="9607" xr3:uid="{15DFCAEF-75A4-4A55-B200-7BF61FC9853A}" name="Sarake9607"/>
    <tableColumn id="9608" xr3:uid="{3FBFFB13-612B-4D29-95C6-CA1BF301A9B5}" name="Sarake9608"/>
    <tableColumn id="9609" xr3:uid="{27240A51-98B7-4587-9395-187EE0DDEE08}" name="Sarake9609"/>
    <tableColumn id="9610" xr3:uid="{951A1149-CD42-49DA-A3D7-193BE5171C91}" name="Sarake9610"/>
    <tableColumn id="9611" xr3:uid="{7D88238E-2900-48F7-ACDB-11E770B18F48}" name="Sarake9611"/>
    <tableColumn id="9612" xr3:uid="{E5BDFA34-5A55-4CA1-8FFA-55F68CC83766}" name="Sarake9612"/>
    <tableColumn id="9613" xr3:uid="{19297B7C-EE33-4507-BB89-48E8EFCAAD3D}" name="Sarake9613"/>
    <tableColumn id="9614" xr3:uid="{7B4CC226-ADB1-4818-94A3-0E4B5FC536CB}" name="Sarake9614"/>
    <tableColumn id="9615" xr3:uid="{5D285CC5-FEE2-43B2-9FA3-B502ED2CC971}" name="Sarake9615"/>
    <tableColumn id="9616" xr3:uid="{70C95793-F38F-4153-8262-F6CCE5874A95}" name="Sarake9616"/>
    <tableColumn id="9617" xr3:uid="{97B61390-664E-4A7E-933C-833988735179}" name="Sarake9617"/>
    <tableColumn id="9618" xr3:uid="{7FD5128E-0227-453B-8279-91DF4338AEE2}" name="Sarake9618"/>
    <tableColumn id="9619" xr3:uid="{7255CF4A-9356-4719-8A2F-8B1EEBA1C3E0}" name="Sarake9619"/>
    <tableColumn id="9620" xr3:uid="{1476E1A9-5FE3-4727-9C50-5925C74D7A59}" name="Sarake9620"/>
    <tableColumn id="9621" xr3:uid="{BD60D891-AD6A-48D3-AB0D-2F38BCEACF14}" name="Sarake9621"/>
    <tableColumn id="9622" xr3:uid="{37F11E88-F14D-4273-A7FA-F88C826CA550}" name="Sarake9622"/>
    <tableColumn id="9623" xr3:uid="{BFBBE311-952B-4010-9FEB-0D368324083B}" name="Sarake9623"/>
    <tableColumn id="9624" xr3:uid="{430235B3-EC37-40C5-ACD9-B15AE8601AE9}" name="Sarake9624"/>
    <tableColumn id="9625" xr3:uid="{54B4BB17-5B2A-43E2-9600-1950381E4CDA}" name="Sarake9625"/>
    <tableColumn id="9626" xr3:uid="{C60A8B6C-4798-4BB7-AD51-785A8E39B0C5}" name="Sarake9626"/>
    <tableColumn id="9627" xr3:uid="{A215743A-45F5-4332-8BD3-491FF85B43F6}" name="Sarake9627"/>
    <tableColumn id="9628" xr3:uid="{B30340F0-6822-4313-817E-E3F3C4626637}" name="Sarake9628"/>
    <tableColumn id="9629" xr3:uid="{836A4BDA-025C-4172-A101-D1F7E283AB95}" name="Sarake9629"/>
    <tableColumn id="9630" xr3:uid="{74F37375-04D4-4B46-9622-5F4FFC765405}" name="Sarake9630"/>
    <tableColumn id="9631" xr3:uid="{6F1179E0-39C7-427F-ACB3-554E14956716}" name="Sarake9631"/>
    <tableColumn id="9632" xr3:uid="{E5C2FF05-5379-4098-9573-8D387A249915}" name="Sarake9632"/>
    <tableColumn id="9633" xr3:uid="{C07EEEDB-9504-432B-9C0D-14E595265A73}" name="Sarake9633"/>
    <tableColumn id="9634" xr3:uid="{7E4A5FD5-31F9-4DA4-AFD0-B4197351EB54}" name="Sarake9634"/>
    <tableColumn id="9635" xr3:uid="{716DA374-13B1-461E-A83B-07B5DE740831}" name="Sarake9635"/>
    <tableColumn id="9636" xr3:uid="{196369E9-A0A5-492C-91F0-9803B73F91CC}" name="Sarake9636"/>
    <tableColumn id="9637" xr3:uid="{5FF996DF-52E0-46CC-B67E-F2AF4CD46C72}" name="Sarake9637"/>
    <tableColumn id="9638" xr3:uid="{AE0996F1-DAA7-4256-B7D1-EFB2AC34DEFD}" name="Sarake9638"/>
    <tableColumn id="9639" xr3:uid="{45A60E54-64B5-43D7-B0AF-95ED70844CE2}" name="Sarake9639"/>
    <tableColumn id="9640" xr3:uid="{8070F2BA-CD4A-4D79-A4D6-5D98EFFCFB1A}" name="Sarake9640"/>
    <tableColumn id="9641" xr3:uid="{967558D9-BFAA-4903-A988-5ABC14AA8914}" name="Sarake9641"/>
    <tableColumn id="9642" xr3:uid="{84BAB5C8-3113-4E42-8915-CA1886239FCC}" name="Sarake9642"/>
    <tableColumn id="9643" xr3:uid="{CC6EF5D7-45D2-40A4-9485-22E4028247C0}" name="Sarake9643"/>
    <tableColumn id="9644" xr3:uid="{6FCC0582-F9E1-425B-83C4-4AC863F93025}" name="Sarake9644"/>
    <tableColumn id="9645" xr3:uid="{A69309F7-5C9E-46F0-815B-E76D9281BF90}" name="Sarake9645"/>
    <tableColumn id="9646" xr3:uid="{507E82F5-B3D7-42E9-931F-D561812884CF}" name="Sarake9646"/>
    <tableColumn id="9647" xr3:uid="{4254D313-CD7C-433D-81C3-CFCD7B086BD6}" name="Sarake9647"/>
    <tableColumn id="9648" xr3:uid="{5FF46396-8FAD-43B1-829C-B694CE27380A}" name="Sarake9648"/>
    <tableColumn id="9649" xr3:uid="{18DBF3A8-596A-4851-A177-C72F19C94BB3}" name="Sarake9649"/>
    <tableColumn id="9650" xr3:uid="{3592078E-9F8F-43E3-9159-B087D6825677}" name="Sarake9650"/>
    <tableColumn id="9651" xr3:uid="{28A0B41B-2BF0-4E45-813E-96CFAEEA98B1}" name="Sarake9651"/>
    <tableColumn id="9652" xr3:uid="{3B94DE88-2654-4E6C-A9AF-66A3F01731DD}" name="Sarake9652"/>
    <tableColumn id="9653" xr3:uid="{72AB61E1-A781-4F3C-B19F-C713D86DE093}" name="Sarake9653"/>
    <tableColumn id="9654" xr3:uid="{1EB985E8-8F79-4936-9E6E-8C643FF72695}" name="Sarake9654"/>
    <tableColumn id="9655" xr3:uid="{D01388DB-EFC4-49E1-9D54-8DB274A813CC}" name="Sarake9655"/>
    <tableColumn id="9656" xr3:uid="{6C8307E9-77C8-42F2-854D-09B726837E8F}" name="Sarake9656"/>
    <tableColumn id="9657" xr3:uid="{AB211DC8-461C-4F75-8251-3D55E146F73B}" name="Sarake9657"/>
    <tableColumn id="9658" xr3:uid="{C8173755-0197-4FA0-A4B9-348FCCF29241}" name="Sarake9658"/>
    <tableColumn id="9659" xr3:uid="{C9602314-4050-4163-9799-39AAA22A0202}" name="Sarake9659"/>
    <tableColumn id="9660" xr3:uid="{347B84FD-85CB-4201-B4EB-F72BA354E9A7}" name="Sarake9660"/>
    <tableColumn id="9661" xr3:uid="{0E8EB2AF-31B1-4B80-B972-0C414CF34D42}" name="Sarake9661"/>
    <tableColumn id="9662" xr3:uid="{353E21FB-515F-4C61-A499-3D9E9D7C6123}" name="Sarake9662"/>
    <tableColumn id="9663" xr3:uid="{4DF1A944-5B0F-402E-BFAB-1F338863245A}" name="Sarake9663"/>
    <tableColumn id="9664" xr3:uid="{74D31DC3-E935-4191-BCD8-2918AA9DEE93}" name="Sarake9664"/>
    <tableColumn id="9665" xr3:uid="{61F0C250-3203-4486-B1A4-575D6F7B90A8}" name="Sarake9665"/>
    <tableColumn id="9666" xr3:uid="{653824B1-0E46-438E-8743-970ECCF2E4D2}" name="Sarake9666"/>
    <tableColumn id="9667" xr3:uid="{5B13A87A-B166-4976-B327-ECC13FE83C7E}" name="Sarake9667"/>
    <tableColumn id="9668" xr3:uid="{902BC185-4BAB-4836-87BA-73BF82424AC7}" name="Sarake9668"/>
    <tableColumn id="9669" xr3:uid="{B8EA0897-753B-41AF-A8AB-28AE57CD5A6C}" name="Sarake9669"/>
    <tableColumn id="9670" xr3:uid="{E01E7C42-4DB5-495B-968A-9192964DB31C}" name="Sarake9670"/>
    <tableColumn id="9671" xr3:uid="{DDF42171-24A3-4B6A-A870-3DB2F2D1DEEC}" name="Sarake9671"/>
    <tableColumn id="9672" xr3:uid="{15830383-8B36-4F9C-B94F-10D684DBB029}" name="Sarake9672"/>
    <tableColumn id="9673" xr3:uid="{20BBB88B-8D9B-4864-9497-7964554E356B}" name="Sarake9673"/>
    <tableColumn id="9674" xr3:uid="{AC59134E-AD16-46DB-A66A-7718CEA3B564}" name="Sarake9674"/>
    <tableColumn id="9675" xr3:uid="{BFE398CC-78B6-4A05-BB3A-142CFBA14BEE}" name="Sarake9675"/>
    <tableColumn id="9676" xr3:uid="{E859215A-DE08-4D65-812B-CA7230D3811E}" name="Sarake9676"/>
    <tableColumn id="9677" xr3:uid="{D5418428-8973-4BA4-9F74-59C28D39FC78}" name="Sarake9677"/>
    <tableColumn id="9678" xr3:uid="{F56B9F10-1666-4862-8C5E-40A5BFEA73CF}" name="Sarake9678"/>
    <tableColumn id="9679" xr3:uid="{2113E2D8-AD37-4113-9CC4-50C7CDCF42EC}" name="Sarake9679"/>
    <tableColumn id="9680" xr3:uid="{7FDFDE94-CCDD-498F-84AE-EDA079D2DD54}" name="Sarake9680"/>
    <tableColumn id="9681" xr3:uid="{428B1285-94DF-4F0F-8B00-0FA72634E0D0}" name="Sarake9681"/>
    <tableColumn id="9682" xr3:uid="{0D14C44A-1739-4FD6-915A-2761D4EE234B}" name="Sarake9682"/>
    <tableColumn id="9683" xr3:uid="{CFAC6FEC-6D6E-436C-8086-579884B04F5F}" name="Sarake9683"/>
    <tableColumn id="9684" xr3:uid="{5DEA6641-4F12-49D3-BD97-2041F9888B22}" name="Sarake9684"/>
    <tableColumn id="9685" xr3:uid="{33E1A750-2652-4A29-8B70-3C96262C3755}" name="Sarake9685"/>
    <tableColumn id="9686" xr3:uid="{B37C2D15-63A7-4D96-B489-E9FC7AAAE587}" name="Sarake9686"/>
    <tableColumn id="9687" xr3:uid="{CB3D265C-2115-48AA-821E-E742AFA85897}" name="Sarake9687"/>
    <tableColumn id="9688" xr3:uid="{71C2CB87-DDA6-4D5E-8023-0B2ABE35DCD7}" name="Sarake9688"/>
    <tableColumn id="9689" xr3:uid="{599FF950-D18D-4062-B753-23E77413423B}" name="Sarake9689"/>
    <tableColumn id="9690" xr3:uid="{92DB4182-3857-455A-AD36-6DA72DFB6BD2}" name="Sarake9690"/>
    <tableColumn id="9691" xr3:uid="{B6D53FA9-501C-4339-ACA0-EF3BF1AA2A25}" name="Sarake9691"/>
    <tableColumn id="9692" xr3:uid="{8FF85BF5-1391-45DF-9287-3A56953E571E}" name="Sarake9692"/>
    <tableColumn id="9693" xr3:uid="{39B37D6E-545B-4494-9B55-C550B578403D}" name="Sarake9693"/>
    <tableColumn id="9694" xr3:uid="{5233A770-A7DC-4A9E-9EE3-D25B1E5EF16F}" name="Sarake9694"/>
    <tableColumn id="9695" xr3:uid="{286E8818-3CF6-411D-81BC-63F4987CC7F7}" name="Sarake9695"/>
    <tableColumn id="9696" xr3:uid="{0E0DEB8D-E987-41F3-B0EF-3491B9936925}" name="Sarake9696"/>
    <tableColumn id="9697" xr3:uid="{DBF67144-3A8C-48BC-82BF-0CED0BB38484}" name="Sarake9697"/>
    <tableColumn id="9698" xr3:uid="{65C5129F-544E-4A05-AE3D-BB5E9BD0727A}" name="Sarake9698"/>
    <tableColumn id="9699" xr3:uid="{31BDF51E-3985-4C49-A6C7-789B8A949BA7}" name="Sarake9699"/>
    <tableColumn id="9700" xr3:uid="{89BC55EB-EC35-4F1C-A324-BFB2226BAF1C}" name="Sarake9700"/>
    <tableColumn id="9701" xr3:uid="{D65DDA5D-E51F-4662-BA34-5BF7AA78DBA3}" name="Sarake9701"/>
    <tableColumn id="9702" xr3:uid="{34875F0E-B97E-47B4-8103-51B386C40FD8}" name="Sarake9702"/>
    <tableColumn id="9703" xr3:uid="{D2861F39-5682-474F-8AB9-610474F3FF23}" name="Sarake9703"/>
    <tableColumn id="9704" xr3:uid="{9D2FDFE1-D0D1-4C98-B73A-BA76B7DD5A1A}" name="Sarake9704"/>
    <tableColumn id="9705" xr3:uid="{9344CA09-DF70-4A6C-9F61-6D6F16CEADEC}" name="Sarake9705"/>
    <tableColumn id="9706" xr3:uid="{748E2468-3EC2-4140-8FAA-89DBC1D3C637}" name="Sarake9706"/>
    <tableColumn id="9707" xr3:uid="{2C2B8ACE-8080-46A4-B2FB-2863924E340C}" name="Sarake9707"/>
    <tableColumn id="9708" xr3:uid="{C4399AFA-73EA-40A9-9B58-E0B3B31C6451}" name="Sarake9708"/>
    <tableColumn id="9709" xr3:uid="{EFD590A9-9220-4B68-AF67-18EAFADA0A28}" name="Sarake9709"/>
    <tableColumn id="9710" xr3:uid="{BC5D58D1-F836-4CDF-9945-C7675D221675}" name="Sarake9710"/>
    <tableColumn id="9711" xr3:uid="{3B99CC7A-576C-4435-88F1-E71D21656E36}" name="Sarake9711"/>
    <tableColumn id="9712" xr3:uid="{88E4FDA5-B602-43CA-84B5-21E3C890A010}" name="Sarake9712"/>
    <tableColumn id="9713" xr3:uid="{C6568BE7-03B1-4099-A6C5-177D54982CD2}" name="Sarake9713"/>
    <tableColumn id="9714" xr3:uid="{EDE2F9C1-4F54-4FBB-9D5C-6054E979D6B8}" name="Sarake9714"/>
    <tableColumn id="9715" xr3:uid="{8FA6F7F8-B410-4434-919F-72518B075C5E}" name="Sarake9715"/>
    <tableColumn id="9716" xr3:uid="{496BF224-47B4-4CA7-9540-378F71BEC66D}" name="Sarake9716"/>
    <tableColumn id="9717" xr3:uid="{9587D021-88B8-45A2-A6C3-09DA053FC33B}" name="Sarake9717"/>
    <tableColumn id="9718" xr3:uid="{B2D8AB75-DE67-4BC0-917F-B838CE9CBFC6}" name="Sarake9718"/>
    <tableColumn id="9719" xr3:uid="{063EB824-D744-4337-B6F4-EB6C00A3FCDD}" name="Sarake9719"/>
    <tableColumn id="9720" xr3:uid="{EFF9D9E5-C8AF-40C6-B3D2-CF8D4D65C3BC}" name="Sarake9720"/>
    <tableColumn id="9721" xr3:uid="{512C8588-084F-4748-83C4-E37068C075D4}" name="Sarake9721"/>
    <tableColumn id="9722" xr3:uid="{3A4FED42-3538-4E1B-BABF-9E450AC36AC6}" name="Sarake9722"/>
    <tableColumn id="9723" xr3:uid="{310E4D73-4902-4C18-881B-1627A25F22C2}" name="Sarake9723"/>
    <tableColumn id="9724" xr3:uid="{8B54F089-2635-47E2-995B-BDC7DCF0689D}" name="Sarake9724"/>
    <tableColumn id="9725" xr3:uid="{51069002-3F5B-4018-B20D-2BB2552DFE54}" name="Sarake9725"/>
    <tableColumn id="9726" xr3:uid="{F9906D24-7449-4386-AC88-6294EE1B6E8C}" name="Sarake9726"/>
    <tableColumn id="9727" xr3:uid="{4A345F80-8DDC-447A-A8AA-73739584D4B7}" name="Sarake9727"/>
    <tableColumn id="9728" xr3:uid="{1A4CD423-10B2-4458-BEA7-5923232699B5}" name="Sarake9728"/>
    <tableColumn id="9729" xr3:uid="{BBE518B3-54AC-420D-8A06-2C892F891872}" name="Sarake9729"/>
    <tableColumn id="9730" xr3:uid="{A852226C-B87C-4877-9D59-DB1A8072E3A5}" name="Sarake9730"/>
    <tableColumn id="9731" xr3:uid="{9D22049B-B5EC-4D55-B91F-FB284E887518}" name="Sarake9731"/>
    <tableColumn id="9732" xr3:uid="{5401DCAF-55A0-4777-89DD-7529C4341E52}" name="Sarake9732"/>
    <tableColumn id="9733" xr3:uid="{8F5828F7-7209-4EBC-BFC4-E5ACA99C2DB3}" name="Sarake9733"/>
    <tableColumn id="9734" xr3:uid="{8F3A36F4-1891-4AB3-BCFA-AC8B59867307}" name="Sarake9734"/>
    <tableColumn id="9735" xr3:uid="{DFAA6597-EF78-4B65-94BD-5FA28156A160}" name="Sarake9735"/>
    <tableColumn id="9736" xr3:uid="{49FFE1A8-E464-4849-BC67-EA8CC0907BA9}" name="Sarake9736"/>
    <tableColumn id="9737" xr3:uid="{157C940D-F5C6-4727-B6FB-5376CD098336}" name="Sarake9737"/>
    <tableColumn id="9738" xr3:uid="{42AAF2EF-1D9B-4B1E-ACAF-2B5C0CC882F7}" name="Sarake9738"/>
    <tableColumn id="9739" xr3:uid="{48B7BA5B-2DA2-49E2-B161-281B264BC6EB}" name="Sarake9739"/>
    <tableColumn id="9740" xr3:uid="{FAEF2355-F956-4813-AC6D-836F0C05638B}" name="Sarake9740"/>
    <tableColumn id="9741" xr3:uid="{1C96C772-F24E-4EB9-9F19-B8BEC2C27E82}" name="Sarake9741"/>
    <tableColumn id="9742" xr3:uid="{39DBF364-96B4-43E3-9000-66C4CD33F602}" name="Sarake9742"/>
    <tableColumn id="9743" xr3:uid="{F99082F8-36EF-4CF6-98BD-495B2E730DA8}" name="Sarake9743"/>
    <tableColumn id="9744" xr3:uid="{7EB82115-EE4E-4ACB-B72F-C4CE947F3DEE}" name="Sarake9744"/>
    <tableColumn id="9745" xr3:uid="{7D08BE1E-7A32-4DB9-97B4-3F3747A3908A}" name="Sarake9745"/>
    <tableColumn id="9746" xr3:uid="{BA9DA2D5-F951-4972-9EE3-2D2C6585F3AF}" name="Sarake9746"/>
    <tableColumn id="9747" xr3:uid="{91BFAA78-7673-4A4F-B1F0-32FB91F5DCBB}" name="Sarake9747"/>
    <tableColumn id="9748" xr3:uid="{48E58299-AC5A-43FE-89B5-B452CF67880F}" name="Sarake9748"/>
    <tableColumn id="9749" xr3:uid="{937325EE-AC77-4071-BF7F-FDAF6F14FFC2}" name="Sarake9749"/>
    <tableColumn id="9750" xr3:uid="{BA043576-9287-4363-A711-B854725D4893}" name="Sarake9750"/>
    <tableColumn id="9751" xr3:uid="{F63F2E3A-4893-4DA7-A9B7-9295F5A44F42}" name="Sarake9751"/>
    <tableColumn id="9752" xr3:uid="{AC76B375-63E4-4FAF-871B-22600346FBEA}" name="Sarake9752"/>
    <tableColumn id="9753" xr3:uid="{D3286203-57AB-4AFC-B8EA-CC53EBEE708B}" name="Sarake9753"/>
    <tableColumn id="9754" xr3:uid="{E7C541AB-BB16-4F65-B4A2-EFA219AE0079}" name="Sarake9754"/>
    <tableColumn id="9755" xr3:uid="{905E88B0-C725-48CB-AF5C-7CAC25053D4C}" name="Sarake9755"/>
    <tableColumn id="9756" xr3:uid="{A24EC029-4547-4992-A804-13A3CBA8DEDD}" name="Sarake9756"/>
    <tableColumn id="9757" xr3:uid="{0F2CE367-A22C-48BB-8657-7AC00ACE0EEB}" name="Sarake9757"/>
    <tableColumn id="9758" xr3:uid="{F032CAE8-D557-429E-BB5F-3E4ED4940C02}" name="Sarake9758"/>
    <tableColumn id="9759" xr3:uid="{911E491F-290F-4068-A3C2-BB592CC89C6B}" name="Sarake9759"/>
    <tableColumn id="9760" xr3:uid="{C005538F-58A3-4520-AF29-53D41729C503}" name="Sarake9760"/>
    <tableColumn id="9761" xr3:uid="{44C0F7C9-87F0-4A47-8F97-0845592158C4}" name="Sarake9761"/>
    <tableColumn id="9762" xr3:uid="{05208622-72DB-4ACE-A964-1E0C309E73FA}" name="Sarake9762"/>
    <tableColumn id="9763" xr3:uid="{3486DB6C-AD06-4C13-9841-B295EFF959CF}" name="Sarake9763"/>
    <tableColumn id="9764" xr3:uid="{7C4B610B-0397-424F-A746-075600968A84}" name="Sarake9764"/>
    <tableColumn id="9765" xr3:uid="{F139361A-7F5C-449B-98A3-D62B644E7EB6}" name="Sarake9765"/>
    <tableColumn id="9766" xr3:uid="{462CB3B1-F8C8-4E90-868B-8CF7574785DA}" name="Sarake9766"/>
    <tableColumn id="9767" xr3:uid="{2CA5920B-25D3-472B-9805-44B67582DCB8}" name="Sarake9767"/>
    <tableColumn id="9768" xr3:uid="{19193FBB-2E60-46BC-99FF-C9280F87FDA4}" name="Sarake9768"/>
    <tableColumn id="9769" xr3:uid="{1EB32517-5714-4922-A93E-C6E0B950C603}" name="Sarake9769"/>
    <tableColumn id="9770" xr3:uid="{546874F4-ACED-4A80-A9AC-6EC4CA91045D}" name="Sarake9770"/>
    <tableColumn id="9771" xr3:uid="{11B01411-FC2B-43A1-AC71-282412581555}" name="Sarake9771"/>
    <tableColumn id="9772" xr3:uid="{D5D1004F-3586-4E5C-BE85-5000F339AC1F}" name="Sarake9772"/>
    <tableColumn id="9773" xr3:uid="{BF0AFCA2-F8CF-467E-840D-99FB748C827C}" name="Sarake9773"/>
    <tableColumn id="9774" xr3:uid="{1E8997D8-E368-4E42-8B23-0A79CC74FDF6}" name="Sarake9774"/>
    <tableColumn id="9775" xr3:uid="{8B5C037F-C0C5-4B7D-BE0E-67744959ECB8}" name="Sarake9775"/>
    <tableColumn id="9776" xr3:uid="{9BEB82E9-1979-4DCC-9F55-76276D1D0FFE}" name="Sarake9776"/>
    <tableColumn id="9777" xr3:uid="{D935BA9C-F9CC-48A3-BC8D-716331807022}" name="Sarake9777"/>
    <tableColumn id="9778" xr3:uid="{AFAB60CB-DEE2-4508-9A2F-6BF2420C1900}" name="Sarake9778"/>
    <tableColumn id="9779" xr3:uid="{70C8F7D5-6656-452B-8984-09FD1D27614C}" name="Sarake9779"/>
    <tableColumn id="9780" xr3:uid="{90607D15-0D31-40BA-B7DA-9D1E241CDF14}" name="Sarake9780"/>
    <tableColumn id="9781" xr3:uid="{93453429-E810-4563-A49D-0DF9C6E78FAA}" name="Sarake9781"/>
    <tableColumn id="9782" xr3:uid="{F2627799-5540-4FC5-90B5-EE68E3BF631B}" name="Sarake9782"/>
    <tableColumn id="9783" xr3:uid="{CAF2D387-5278-467F-A0C9-710A2342503C}" name="Sarake9783"/>
    <tableColumn id="9784" xr3:uid="{8AC5705A-6994-45EC-BA46-D49A70A89FF3}" name="Sarake9784"/>
    <tableColumn id="9785" xr3:uid="{5082E2B3-67EC-493F-AA2D-D7144B261038}" name="Sarake9785"/>
    <tableColumn id="9786" xr3:uid="{DC99BCE5-E7ED-4A7C-9F3B-44C1E7138474}" name="Sarake9786"/>
    <tableColumn id="9787" xr3:uid="{47E3ED04-459E-4EB2-9D26-90327978F2A2}" name="Sarake9787"/>
    <tableColumn id="9788" xr3:uid="{AF560815-20BC-468E-A25F-BE3DAC312853}" name="Sarake9788"/>
    <tableColumn id="9789" xr3:uid="{5BF4DCD2-8992-4BCA-8C4C-7085B876A582}" name="Sarake9789"/>
    <tableColumn id="9790" xr3:uid="{BDC0E404-8284-4A47-8995-F8488DF10B30}" name="Sarake9790"/>
    <tableColumn id="9791" xr3:uid="{16F49164-36BD-4FCD-B2C7-AF693D182507}" name="Sarake9791"/>
    <tableColumn id="9792" xr3:uid="{2081D417-4DE6-4F26-BDB4-5E207BB220B6}" name="Sarake9792"/>
    <tableColumn id="9793" xr3:uid="{44E85089-2F8B-4087-ABE7-D7811A96EB87}" name="Sarake9793"/>
    <tableColumn id="9794" xr3:uid="{EF5E9225-9399-4D14-9254-DA5101047B9E}" name="Sarake9794"/>
    <tableColumn id="9795" xr3:uid="{AF7122EE-9329-4EDA-A39C-0CB2AEA87BC8}" name="Sarake9795"/>
    <tableColumn id="9796" xr3:uid="{FFEB9AD3-7008-4BA7-8A40-13415DB8A6E3}" name="Sarake9796"/>
    <tableColumn id="9797" xr3:uid="{75CDDC69-C4B2-41EF-A671-29B955BA23B1}" name="Sarake9797"/>
    <tableColumn id="9798" xr3:uid="{2336AAAE-06BB-4D24-A256-1E03CC67C801}" name="Sarake9798"/>
    <tableColumn id="9799" xr3:uid="{FE3EE125-C3A0-498B-B0C3-D4152355BAC7}" name="Sarake9799"/>
    <tableColumn id="9800" xr3:uid="{F5850A30-A81E-495A-B818-2B2D2E2FE3B0}" name="Sarake9800"/>
    <tableColumn id="9801" xr3:uid="{C8704109-CE8B-404F-A14D-7838BC456EA9}" name="Sarake9801"/>
    <tableColumn id="9802" xr3:uid="{4124029D-3A05-4A1B-A692-68446925D9DF}" name="Sarake9802"/>
    <tableColumn id="9803" xr3:uid="{1F14CAEB-AC1A-4916-80A0-E8765D464BB7}" name="Sarake9803"/>
    <tableColumn id="9804" xr3:uid="{6E91FEA7-A656-404A-89AE-630BE01022E8}" name="Sarake9804"/>
    <tableColumn id="9805" xr3:uid="{F0EFDA3C-C1D1-4771-873E-CF20372CC4A5}" name="Sarake9805"/>
    <tableColumn id="9806" xr3:uid="{508F23C3-BEEA-4962-A67B-0749DAF5FD09}" name="Sarake9806"/>
    <tableColumn id="9807" xr3:uid="{2A564C10-358A-43A4-9C6C-DB2067AE2544}" name="Sarake9807"/>
    <tableColumn id="9808" xr3:uid="{680D96F5-9B5F-48E5-9BB4-2457E5CE259A}" name="Sarake9808"/>
    <tableColumn id="9809" xr3:uid="{9E2C822B-5FFD-42E7-BD6C-0AC6CAB2D055}" name="Sarake9809"/>
    <tableColumn id="9810" xr3:uid="{813E6918-B78D-4211-BA45-42D5877D02AB}" name="Sarake9810"/>
    <tableColumn id="9811" xr3:uid="{4A8FFB4C-A4C0-4610-8DC9-1BDA3D17998E}" name="Sarake9811"/>
    <tableColumn id="9812" xr3:uid="{37A637DD-4F8E-4D1D-9565-4A9C3828ACB8}" name="Sarake9812"/>
    <tableColumn id="9813" xr3:uid="{B835305A-D84D-405D-A91F-69BF467298B7}" name="Sarake9813"/>
    <tableColumn id="9814" xr3:uid="{1899B1EC-4FAC-4E10-9B23-AFCEEBDF3749}" name="Sarake9814"/>
    <tableColumn id="9815" xr3:uid="{8529C9FE-7EC8-4630-9897-07DB8B8F790B}" name="Sarake9815"/>
    <tableColumn id="9816" xr3:uid="{5FF64AD9-A954-4B9E-A5D1-6A7D0B6120C9}" name="Sarake9816"/>
    <tableColumn id="9817" xr3:uid="{376C555D-7766-4F9B-8601-F34E53B3BAA9}" name="Sarake9817"/>
    <tableColumn id="9818" xr3:uid="{84DBA138-9CFC-41BD-8C7E-6640BEA27454}" name="Sarake9818"/>
    <tableColumn id="9819" xr3:uid="{151A9640-9746-4258-900D-AA4642098283}" name="Sarake9819"/>
    <tableColumn id="9820" xr3:uid="{3F0C6A9B-BCAE-45D7-BA44-8EA34A94F8C6}" name="Sarake9820"/>
    <tableColumn id="9821" xr3:uid="{73ED280E-503E-4AA9-B8F9-29676C08C813}" name="Sarake9821"/>
    <tableColumn id="9822" xr3:uid="{E7AA16A5-6277-4E04-AFA4-4D3A6D84BC41}" name="Sarake9822"/>
    <tableColumn id="9823" xr3:uid="{C12BBA82-4FC6-449E-92C7-33610DEBCE36}" name="Sarake9823"/>
    <tableColumn id="9824" xr3:uid="{CD3C5D0E-3C66-44A7-AD59-B978FE4F527B}" name="Sarake9824"/>
    <tableColumn id="9825" xr3:uid="{AABAA636-9981-406C-8E48-B249B748E430}" name="Sarake9825"/>
    <tableColumn id="9826" xr3:uid="{CEA8C270-9AD7-45F0-9FEF-2A018B83CD00}" name="Sarake9826"/>
    <tableColumn id="9827" xr3:uid="{2F7C2908-FA04-473C-A4D2-B2335881761C}" name="Sarake9827"/>
    <tableColumn id="9828" xr3:uid="{51321A5A-FC9C-4462-B00E-CD1E75D2F556}" name="Sarake9828"/>
    <tableColumn id="9829" xr3:uid="{A70ABA0E-A1F0-463D-A469-A7E15EF4F733}" name="Sarake9829"/>
    <tableColumn id="9830" xr3:uid="{05DC6DF5-5D5F-45B6-A215-756D9038941A}" name="Sarake9830"/>
    <tableColumn id="9831" xr3:uid="{8D76DF86-AE09-49CB-A152-6297BE656FDA}" name="Sarake9831"/>
    <tableColumn id="9832" xr3:uid="{6C2D192E-071D-4F5E-930D-DF67D369402B}" name="Sarake9832"/>
    <tableColumn id="9833" xr3:uid="{46D90EB1-F224-4A07-8800-F28A2483F225}" name="Sarake9833"/>
    <tableColumn id="9834" xr3:uid="{3901514E-4C09-4DC0-8294-2DE933293B56}" name="Sarake9834"/>
    <tableColumn id="9835" xr3:uid="{B5CBC547-7D1F-4596-831F-FD20103F8794}" name="Sarake9835"/>
    <tableColumn id="9836" xr3:uid="{DD21127B-0E31-4405-ADDE-276AC79D45AC}" name="Sarake9836"/>
    <tableColumn id="9837" xr3:uid="{4D1AEA26-DC3F-421E-A60A-B7A6E3931D5B}" name="Sarake9837"/>
    <tableColumn id="9838" xr3:uid="{C63F7627-1368-4F79-B467-0BB51A6A233A}" name="Sarake9838"/>
    <tableColumn id="9839" xr3:uid="{693A8134-E37D-4D93-9C76-A4930E9FF8D3}" name="Sarake9839"/>
    <tableColumn id="9840" xr3:uid="{BAB4A887-2BF5-4153-86E0-52D85752CFA4}" name="Sarake9840"/>
    <tableColumn id="9841" xr3:uid="{021FF076-1862-460C-9D73-B73CA14C7683}" name="Sarake9841"/>
    <tableColumn id="9842" xr3:uid="{340E122F-B6A0-46E6-A35B-E01955619D3E}" name="Sarake9842"/>
    <tableColumn id="9843" xr3:uid="{E6E6BA48-895D-4F7A-89E4-AF19EB9D8D4C}" name="Sarake9843"/>
    <tableColumn id="9844" xr3:uid="{6BF68CD3-CEBD-413E-A24E-6709A9CF93E6}" name="Sarake9844"/>
    <tableColumn id="9845" xr3:uid="{5CBE3582-9BC1-4861-B9CA-CB6C368F5C05}" name="Sarake9845"/>
    <tableColumn id="9846" xr3:uid="{3D024957-F493-466F-AADF-42AF2351556B}" name="Sarake9846"/>
    <tableColumn id="9847" xr3:uid="{FA0E81D1-94EA-48AF-B594-441F3BB4EBE3}" name="Sarake9847"/>
    <tableColumn id="9848" xr3:uid="{DF4A6788-979B-4BA7-BBF2-C71DF41B51E0}" name="Sarake9848"/>
    <tableColumn id="9849" xr3:uid="{F1BEBF7F-3337-4988-B517-0CECB16A0AB0}" name="Sarake9849"/>
    <tableColumn id="9850" xr3:uid="{7EE11616-F737-4A37-87BB-745C0015FB1B}" name="Sarake9850"/>
    <tableColumn id="9851" xr3:uid="{D1ED9A8E-F6AD-4C29-B4C8-382101778903}" name="Sarake9851"/>
    <tableColumn id="9852" xr3:uid="{C562EBCD-5193-4F82-934E-9441368B9BBA}" name="Sarake9852"/>
    <tableColumn id="9853" xr3:uid="{EBDBFF6A-C92D-4B80-8EDC-B82E3A3F13A0}" name="Sarake9853"/>
    <tableColumn id="9854" xr3:uid="{6FF776C8-117A-4B4A-ACED-1F3390C48108}" name="Sarake9854"/>
    <tableColumn id="9855" xr3:uid="{B5D73A22-7F84-4FC0-A9A0-D901440B90A8}" name="Sarake9855"/>
    <tableColumn id="9856" xr3:uid="{2DBDB8CE-86B4-4E72-A19E-99F8EB044D84}" name="Sarake9856"/>
    <tableColumn id="9857" xr3:uid="{EF9411D0-50F8-4D67-9827-8A2508000960}" name="Sarake9857"/>
    <tableColumn id="9858" xr3:uid="{D01B15C3-32A0-4D02-A222-A549C5DA596D}" name="Sarake9858"/>
    <tableColumn id="9859" xr3:uid="{C1A6A494-2BAA-4F4A-AF18-CBD086E6A91E}" name="Sarake9859"/>
    <tableColumn id="9860" xr3:uid="{9FA73D48-75B7-4387-B14B-7A3E41ED9392}" name="Sarake9860"/>
    <tableColumn id="9861" xr3:uid="{8D387E41-7419-4350-9739-1954FE1D68DB}" name="Sarake9861"/>
    <tableColumn id="9862" xr3:uid="{69B4D31A-1780-4A9D-A910-AE8820526158}" name="Sarake9862"/>
    <tableColumn id="9863" xr3:uid="{6F312A4A-8B04-4C15-A919-09AD24850F7C}" name="Sarake9863"/>
    <tableColumn id="9864" xr3:uid="{91D6C4D0-3EBE-40F5-8287-493B49251F50}" name="Sarake9864"/>
    <tableColumn id="9865" xr3:uid="{EC8464D4-D172-4671-8F40-18D0E128BBEB}" name="Sarake9865"/>
    <tableColumn id="9866" xr3:uid="{C4322A16-0146-4F22-A157-0F169AE45524}" name="Sarake9866"/>
    <tableColumn id="9867" xr3:uid="{9DC230E4-B864-4D30-BBCC-1DEEFB882109}" name="Sarake9867"/>
    <tableColumn id="9868" xr3:uid="{F58E17B8-65F4-4724-AB2F-A9AE18750F77}" name="Sarake9868"/>
    <tableColumn id="9869" xr3:uid="{06E6E645-A960-4C9B-8CA3-0EDAA1A330EE}" name="Sarake9869"/>
    <tableColumn id="9870" xr3:uid="{A4000C70-6313-4B3A-94A9-974188B432A5}" name="Sarake9870"/>
    <tableColumn id="9871" xr3:uid="{C6607CF3-3B95-4111-8B1D-14DDC0E08002}" name="Sarake9871"/>
    <tableColumn id="9872" xr3:uid="{14A610FE-A02F-4408-BF57-3C3DF4A7ACB6}" name="Sarake9872"/>
    <tableColumn id="9873" xr3:uid="{2117B161-EB80-4D77-B6A8-122E6212E6D4}" name="Sarake9873"/>
    <tableColumn id="9874" xr3:uid="{68BF0498-8AE2-448A-8B2E-0D1B6EDF0D7E}" name="Sarake9874"/>
    <tableColumn id="9875" xr3:uid="{A9D18D4F-C975-4336-BEB8-8BFAD19214F8}" name="Sarake9875"/>
    <tableColumn id="9876" xr3:uid="{0DE110DC-8516-4930-8648-56B2A453C136}" name="Sarake9876"/>
    <tableColumn id="9877" xr3:uid="{C55BD982-3CB7-469A-BE35-00DBE2E10E71}" name="Sarake9877"/>
    <tableColumn id="9878" xr3:uid="{252F9AFF-66D3-48FF-B161-D3B23F6BD92C}" name="Sarake9878"/>
    <tableColumn id="9879" xr3:uid="{6E96AAB0-68D0-4890-B42E-5CA63FCB8E63}" name="Sarake9879"/>
    <tableColumn id="9880" xr3:uid="{6A45FADD-BD54-41AB-B60E-A3145A8FEE03}" name="Sarake9880"/>
    <tableColumn id="9881" xr3:uid="{30777D57-DFA9-4D78-8AF8-13A13D8E9DEB}" name="Sarake9881"/>
    <tableColumn id="9882" xr3:uid="{83D978D6-55C7-4A14-A000-845388CB08B1}" name="Sarake9882"/>
    <tableColumn id="9883" xr3:uid="{CBB69339-632F-473C-88BD-1465877403F4}" name="Sarake9883"/>
    <tableColumn id="9884" xr3:uid="{787774BB-4187-4BA0-9CF0-67B55F84129C}" name="Sarake9884"/>
    <tableColumn id="9885" xr3:uid="{E199D6A7-FC24-43BD-9C13-7753F0D8623A}" name="Sarake9885"/>
    <tableColumn id="9886" xr3:uid="{6933A5CD-3B82-487F-88D4-9CB768F67B36}" name="Sarake9886"/>
    <tableColumn id="9887" xr3:uid="{6F3CED77-102F-4E76-A308-EB06406C0CB2}" name="Sarake9887"/>
    <tableColumn id="9888" xr3:uid="{F309C738-DE09-42C8-90CC-F412B6BE483D}" name="Sarake9888"/>
    <tableColumn id="9889" xr3:uid="{BA7450AC-08DF-4860-A45B-D5924A0496F6}" name="Sarake9889"/>
    <tableColumn id="9890" xr3:uid="{67C824C2-9B50-4813-ADE2-5FE0335E617B}" name="Sarake9890"/>
    <tableColumn id="9891" xr3:uid="{493C6C31-D6BB-4863-8D25-91D5D7B27BB7}" name="Sarake9891"/>
    <tableColumn id="9892" xr3:uid="{D103EF77-8BD9-4DEE-907F-865D8D7AB0BE}" name="Sarake9892"/>
    <tableColumn id="9893" xr3:uid="{6A7CD82B-E5FF-4343-A6FE-F351A098AC1F}" name="Sarake9893"/>
    <tableColumn id="9894" xr3:uid="{04C63DA9-21AC-4DA9-9685-9C2A1783C4F0}" name="Sarake9894"/>
    <tableColumn id="9895" xr3:uid="{2085F57B-F778-4D4F-974A-5154007801C3}" name="Sarake9895"/>
    <tableColumn id="9896" xr3:uid="{08D16BAF-2DB1-480B-A4EB-731F6F91EA78}" name="Sarake9896"/>
    <tableColumn id="9897" xr3:uid="{6477C5E0-4A9B-4D5F-AAFE-5EF47FB8CECA}" name="Sarake9897"/>
    <tableColumn id="9898" xr3:uid="{D1E44BED-8E3E-47C6-B98E-C78286C5912C}" name="Sarake9898"/>
    <tableColumn id="9899" xr3:uid="{AE864467-2296-45AB-9392-1043AD372B82}" name="Sarake9899"/>
    <tableColumn id="9900" xr3:uid="{E56B49B5-AD4D-4616-BFCC-2E71549265C8}" name="Sarake9900"/>
    <tableColumn id="9901" xr3:uid="{80E82F39-28E8-4CE6-86E4-7749CA688C2E}" name="Sarake9901"/>
    <tableColumn id="9902" xr3:uid="{6D8F4993-264E-4AFF-85BA-14D9B6C1BF8B}" name="Sarake9902"/>
    <tableColumn id="9903" xr3:uid="{87F3A986-F5A4-4ACF-A270-3E83B9538160}" name="Sarake9903"/>
    <tableColumn id="9904" xr3:uid="{0BEE366D-1F08-49F0-9705-B3A07EAEDC22}" name="Sarake9904"/>
    <tableColumn id="9905" xr3:uid="{3925AFCA-A869-450A-BAB1-AE97766C9E4B}" name="Sarake9905"/>
    <tableColumn id="9906" xr3:uid="{4856EF8E-4F4E-4895-B61A-8C5523AE1BF4}" name="Sarake9906"/>
    <tableColumn id="9907" xr3:uid="{7A00782C-DFA9-4505-B337-3B5A84FB7CFE}" name="Sarake9907"/>
    <tableColumn id="9908" xr3:uid="{C161CB81-3D52-4CB2-9407-95793156A0C2}" name="Sarake9908"/>
    <tableColumn id="9909" xr3:uid="{6ECF697C-A2C9-43E3-96C7-A1167648B6D7}" name="Sarake9909"/>
    <tableColumn id="9910" xr3:uid="{8535BF0A-F6D2-44EA-A653-9444CD6B329C}" name="Sarake9910"/>
    <tableColumn id="9911" xr3:uid="{F083A097-F61C-427F-BC3E-37585003F23F}" name="Sarake9911"/>
    <tableColumn id="9912" xr3:uid="{7C54D5A2-014A-401A-BA65-3F21C979F81C}" name="Sarake9912"/>
    <tableColumn id="9913" xr3:uid="{0664506E-6076-4FA4-9D91-D207A73EC601}" name="Sarake9913"/>
    <tableColumn id="9914" xr3:uid="{E7CA2B9D-7BC8-4094-9E33-8E1F6F041EF0}" name="Sarake9914"/>
    <tableColumn id="9915" xr3:uid="{313F88B4-FCEB-4098-BF13-9FA66F0B5744}" name="Sarake9915"/>
    <tableColumn id="9916" xr3:uid="{7A179EE0-47B2-4C2D-B6E4-1FFFB44A9BB1}" name="Sarake9916"/>
    <tableColumn id="9917" xr3:uid="{C2E53864-8D00-4A1A-A605-DD73E41DCAA7}" name="Sarake9917"/>
    <tableColumn id="9918" xr3:uid="{5891C5ED-3658-450B-ADA2-EC6C74DBFCCE}" name="Sarake9918"/>
    <tableColumn id="9919" xr3:uid="{7B7CECFB-B2D6-46E3-BF22-5AD5A8036C31}" name="Sarake9919"/>
    <tableColumn id="9920" xr3:uid="{1A7204E1-4DFF-4123-8F04-8A192F305A72}" name="Sarake9920"/>
    <tableColumn id="9921" xr3:uid="{EF35284D-C216-4D64-8AA2-DF81D65E7273}" name="Sarake9921"/>
    <tableColumn id="9922" xr3:uid="{4CE33380-E845-423B-B75D-CED4957CDD91}" name="Sarake9922"/>
    <tableColumn id="9923" xr3:uid="{3199DB13-5CFE-466C-BE00-F634913F093B}" name="Sarake9923"/>
    <tableColumn id="9924" xr3:uid="{B83D965D-372E-4D5A-989A-2231D4144E7A}" name="Sarake9924"/>
    <tableColumn id="9925" xr3:uid="{16E5B93E-6B46-405C-A8EB-F9B49AA1FBAF}" name="Sarake9925"/>
    <tableColumn id="9926" xr3:uid="{49CBD12E-BC65-4AE0-9EE7-7088EEDC73CC}" name="Sarake9926"/>
    <tableColumn id="9927" xr3:uid="{51099704-CB8F-4504-94EF-3D9600DF5ADF}" name="Sarake9927"/>
    <tableColumn id="9928" xr3:uid="{3245C732-6B8E-407C-8E2D-8403AEC78DD9}" name="Sarake9928"/>
    <tableColumn id="9929" xr3:uid="{5391311E-E211-4A2C-962C-A60D8170AB94}" name="Sarake9929"/>
    <tableColumn id="9930" xr3:uid="{0BA84760-EB8E-4F48-8BE5-57C802BDC5B4}" name="Sarake9930"/>
    <tableColumn id="9931" xr3:uid="{2FAD3C9E-5AF2-4202-BE67-295A2F89AB44}" name="Sarake9931"/>
    <tableColumn id="9932" xr3:uid="{36C3E4A7-8A87-49B9-A249-523CB3286B2F}" name="Sarake9932"/>
    <tableColumn id="9933" xr3:uid="{7CE5E06E-BEE1-4683-BE73-ACA7C9D20754}" name="Sarake9933"/>
    <tableColumn id="9934" xr3:uid="{0FC34AC1-9009-4C74-80DE-97699580E648}" name="Sarake9934"/>
    <tableColumn id="9935" xr3:uid="{AE74A9DE-01FB-4633-BC32-3C0E096E0288}" name="Sarake9935"/>
    <tableColumn id="9936" xr3:uid="{981B3B93-8E62-4AD2-8D63-F559963A4292}" name="Sarake9936"/>
    <tableColumn id="9937" xr3:uid="{A6000940-A418-41E5-8D48-3C55F5E5A2FD}" name="Sarake9937"/>
    <tableColumn id="9938" xr3:uid="{051B1835-DA75-42A1-A262-A33C7ACD016A}" name="Sarake9938"/>
    <tableColumn id="9939" xr3:uid="{5A1AD639-BF3A-411E-9C0A-927F429BDC1C}" name="Sarake9939"/>
    <tableColumn id="9940" xr3:uid="{71FFA8DE-3119-4A40-84AF-4D958FC32B33}" name="Sarake9940"/>
    <tableColumn id="9941" xr3:uid="{407C9B8C-D6CE-433C-BD21-7317113BB117}" name="Sarake9941"/>
    <tableColumn id="9942" xr3:uid="{C2CD57E2-ABE1-4DF4-9231-1335E783F65F}" name="Sarake9942"/>
    <tableColumn id="9943" xr3:uid="{D7E2F435-6FDD-4A58-954E-C390ABE570B8}" name="Sarake9943"/>
    <tableColumn id="9944" xr3:uid="{EABFF550-B1E7-4446-8629-38CAE4B83A05}" name="Sarake9944"/>
    <tableColumn id="9945" xr3:uid="{8B391866-5377-47E8-AFCA-B5BACD55655F}" name="Sarake9945"/>
    <tableColumn id="9946" xr3:uid="{E8D33226-7F4A-4115-AC64-2908A5ECFBAE}" name="Sarake9946"/>
    <tableColumn id="9947" xr3:uid="{81CB220D-F1DF-41E4-B766-EBE86E7118B0}" name="Sarake9947"/>
    <tableColumn id="9948" xr3:uid="{F3CFF97F-29BD-48FD-BFC7-B71D6945BCD3}" name="Sarake9948"/>
    <tableColumn id="9949" xr3:uid="{57E5CBC0-B63D-4E63-98DA-7875FBE02680}" name="Sarake9949"/>
    <tableColumn id="9950" xr3:uid="{3DED40AA-2CE5-4916-9A57-7C75C43A5B6A}" name="Sarake9950"/>
    <tableColumn id="9951" xr3:uid="{C89EBA26-D392-4F38-98F7-9CC7B9686D6E}" name="Sarake9951"/>
    <tableColumn id="9952" xr3:uid="{1CF38BF8-9E6D-432C-A2CD-101126AA13AA}" name="Sarake9952"/>
    <tableColumn id="9953" xr3:uid="{DEED0F15-102E-42CB-AB8A-EB9BBEC31AD3}" name="Sarake9953"/>
    <tableColumn id="9954" xr3:uid="{BFE4F1B1-EB1F-45AC-A114-1F1B80E477F7}" name="Sarake9954"/>
    <tableColumn id="9955" xr3:uid="{6095C6F5-D9A3-44F4-904C-80D84C5A70FE}" name="Sarake9955"/>
    <tableColumn id="9956" xr3:uid="{541C5F2A-8298-4883-8A51-7344C8BAD89B}" name="Sarake9956"/>
    <tableColumn id="9957" xr3:uid="{AA30F253-3038-452E-88ED-BAA95D4C410B}" name="Sarake9957"/>
    <tableColumn id="9958" xr3:uid="{663E9261-87D5-49F9-8C1C-2A288BB4F041}" name="Sarake9958"/>
    <tableColumn id="9959" xr3:uid="{06AFD12A-AD97-4E77-B9F5-8EC1BBED248D}" name="Sarake9959"/>
    <tableColumn id="9960" xr3:uid="{26949824-FBD8-45CB-B2DC-B98F03B8116F}" name="Sarake9960"/>
    <tableColumn id="9961" xr3:uid="{2E6C1445-BE4A-48B2-A7F5-39EBD5F15383}" name="Sarake9961"/>
    <tableColumn id="9962" xr3:uid="{E5AB87AC-33D1-4F06-84AE-6EB7DDB6A081}" name="Sarake9962"/>
    <tableColumn id="9963" xr3:uid="{26D1B566-D8B4-46EE-8F88-8513B7F5E1FF}" name="Sarake9963"/>
    <tableColumn id="9964" xr3:uid="{7AE9949B-99AF-4993-ADD4-5D7AAF1021FC}" name="Sarake9964"/>
    <tableColumn id="9965" xr3:uid="{53151AC2-DC31-4CEA-AFDE-78FDF25F0500}" name="Sarake9965"/>
    <tableColumn id="9966" xr3:uid="{6DAF3571-E70E-4015-90D5-D48374BF9141}" name="Sarake9966"/>
    <tableColumn id="9967" xr3:uid="{A3D9F059-D98B-4F72-8DA0-B4F4C04BEB7C}" name="Sarake9967"/>
    <tableColumn id="9968" xr3:uid="{1FA6E9DD-68E6-46E0-86C7-BCC1AEE31076}" name="Sarake9968"/>
    <tableColumn id="9969" xr3:uid="{42475AF9-13EB-45FB-BDC4-A7E06FA33FAB}" name="Sarake9969"/>
    <tableColumn id="9970" xr3:uid="{FE6A3523-6B2F-4C4B-9378-55AA20AD53DC}" name="Sarake9970"/>
    <tableColumn id="9971" xr3:uid="{C387EA64-0C02-4A38-A213-936BDA06DC0F}" name="Sarake9971"/>
    <tableColumn id="9972" xr3:uid="{8E0D4245-F52C-469E-B4B7-FF8CA20D24CF}" name="Sarake9972"/>
    <tableColumn id="9973" xr3:uid="{10C98E82-522A-4AE8-8674-34350E5C80D2}" name="Sarake9973"/>
    <tableColumn id="9974" xr3:uid="{46F271FC-5D88-4B46-8534-DA8E2B9649AB}" name="Sarake9974"/>
    <tableColumn id="9975" xr3:uid="{D0F8FCAF-8B02-4FB9-9270-03F915F78849}" name="Sarake9975"/>
    <tableColumn id="9976" xr3:uid="{14251C81-1F11-4EFC-86ED-7393DECB0874}" name="Sarake9976"/>
    <tableColumn id="9977" xr3:uid="{CBCED197-00C5-462E-9804-AEAFCF837DC0}" name="Sarake9977"/>
    <tableColumn id="9978" xr3:uid="{C82C7704-B283-4F34-86E3-CA9EE57D9FD6}" name="Sarake9978"/>
    <tableColumn id="9979" xr3:uid="{AE2BA8B1-BCB5-4179-B22A-823E836D3C5D}" name="Sarake9979"/>
    <tableColumn id="9980" xr3:uid="{E5237738-7825-47E6-968D-D883D541924C}" name="Sarake9980"/>
    <tableColumn id="9981" xr3:uid="{4D274781-FEB7-4698-ABD7-CBC516E8BF58}" name="Sarake9981"/>
    <tableColumn id="9982" xr3:uid="{70743D5B-D962-401E-990A-0784EE044EA9}" name="Sarake9982"/>
    <tableColumn id="9983" xr3:uid="{1D4F1EED-4CF5-49C9-B638-EC613D80322A}" name="Sarake9983"/>
    <tableColumn id="9984" xr3:uid="{7E9C2BF1-5C70-4F30-9EA3-B36D2F3136FD}" name="Sarake9984"/>
    <tableColumn id="9985" xr3:uid="{496368C6-EA91-4455-8370-18B898CAF0AF}" name="Sarake9985"/>
    <tableColumn id="9986" xr3:uid="{02F1E2EA-A92F-446B-B195-842A2DD352A3}" name="Sarake9986"/>
    <tableColumn id="9987" xr3:uid="{D58C1DFD-94EE-421D-8235-04BF57A34CB3}" name="Sarake9987"/>
    <tableColumn id="9988" xr3:uid="{10B4C623-9C71-4918-ADA0-688F1B9F4F47}" name="Sarake9988"/>
    <tableColumn id="9989" xr3:uid="{CA07CFB2-47E3-4321-B0C9-33F7BE8481E8}" name="Sarake9989"/>
    <tableColumn id="9990" xr3:uid="{11B72FEB-7BA6-4C8C-86E4-7753C8DD2C1A}" name="Sarake9990"/>
    <tableColumn id="9991" xr3:uid="{8F1E1F78-545B-45D0-A5F6-A9756A44386F}" name="Sarake9991"/>
    <tableColumn id="9992" xr3:uid="{80B73CD6-E365-4C40-A7BC-6484E0DE3565}" name="Sarake9992"/>
    <tableColumn id="9993" xr3:uid="{87DC2D52-ED06-437C-BC42-31420053FDDA}" name="Sarake9993"/>
    <tableColumn id="9994" xr3:uid="{CAB477BC-1BA6-4B04-A798-9F5D6A4872A0}" name="Sarake9994"/>
    <tableColumn id="9995" xr3:uid="{4402510D-236C-4157-8AC7-CBB25BF97286}" name="Sarake9995"/>
    <tableColumn id="9996" xr3:uid="{BFFE0567-958E-4983-8FE7-80805FF3B0F5}" name="Sarake9996"/>
    <tableColumn id="9997" xr3:uid="{9E1F30CA-0ACA-4515-A345-395CA8DCC287}" name="Sarake9997"/>
    <tableColumn id="9998" xr3:uid="{480202E1-F5FE-4D67-920E-0D665311961F}" name="Sarake9998"/>
    <tableColumn id="9999" xr3:uid="{49F12D10-A07F-481E-B9D4-15108FA298F4}" name="Sarake9999"/>
    <tableColumn id="10000" xr3:uid="{73B26F23-96F2-4934-8099-4E144F49F474}" name="Sarake10000"/>
    <tableColumn id="10001" xr3:uid="{8DA60451-A605-4BEE-81D9-655E595F81D9}" name="Sarake10001"/>
    <tableColumn id="10002" xr3:uid="{3966B27D-2E5C-4AF3-A2B8-3E0589741E43}" name="Sarake10002"/>
    <tableColumn id="10003" xr3:uid="{EB110EDC-48DE-4BF5-B9A2-4138ADD6E570}" name="Sarake10003"/>
    <tableColumn id="10004" xr3:uid="{7353B5B6-90F8-46A5-81F4-95135415B785}" name="Sarake10004"/>
    <tableColumn id="10005" xr3:uid="{BE25CADF-31E3-4261-AE68-EB18CAB35B0B}" name="Sarake10005"/>
    <tableColumn id="10006" xr3:uid="{FEC245A0-E22A-4223-BC35-6F55DC737944}" name="Sarake10006"/>
    <tableColumn id="10007" xr3:uid="{AE5466E7-F84E-411F-B3E1-DA1918DE7FBC}" name="Sarake10007"/>
    <tableColumn id="10008" xr3:uid="{A94AFF06-B71E-469E-A037-3C5E32687869}" name="Sarake10008"/>
    <tableColumn id="10009" xr3:uid="{CD0CA443-D7DC-4F5E-AFB9-5F053BF3E00D}" name="Sarake10009"/>
    <tableColumn id="10010" xr3:uid="{1798E984-61EA-484D-AFE7-F8FF750DCC18}" name="Sarake10010"/>
    <tableColumn id="10011" xr3:uid="{182A49F9-6A75-4837-8960-CAF9AD220898}" name="Sarake10011"/>
    <tableColumn id="10012" xr3:uid="{D4877E75-4A3D-4931-B6FC-1DBE22E289A2}" name="Sarake10012"/>
    <tableColumn id="10013" xr3:uid="{7934C07E-8BD8-4D93-9A41-770546F23EFD}" name="Sarake10013"/>
    <tableColumn id="10014" xr3:uid="{9C3C0B39-CF1C-4C94-A815-992217D63372}" name="Sarake10014"/>
    <tableColumn id="10015" xr3:uid="{FDFBD61B-D3C3-475A-823C-C15812CB634C}" name="Sarake10015"/>
    <tableColumn id="10016" xr3:uid="{D4DCA335-6601-4918-8093-89903081C0FA}" name="Sarake10016"/>
    <tableColumn id="10017" xr3:uid="{0A82D463-B987-4145-BDCC-E3BC34A8762E}" name="Sarake10017"/>
    <tableColumn id="10018" xr3:uid="{92A30E43-63AE-4522-ACCD-9AD6317EDF97}" name="Sarake10018"/>
    <tableColumn id="10019" xr3:uid="{CF170D1C-5B19-45E4-BE4D-28403E1C198E}" name="Sarake10019"/>
    <tableColumn id="10020" xr3:uid="{F2AD8524-0F5B-40D1-AD22-6DB014F7FFDC}" name="Sarake10020"/>
    <tableColumn id="10021" xr3:uid="{09286AE1-C22A-43B4-AE4E-562CBA94043A}" name="Sarake10021"/>
    <tableColumn id="10022" xr3:uid="{7F9A6EB3-5AB6-4172-B469-7AA63AE5ACC5}" name="Sarake10022"/>
    <tableColumn id="10023" xr3:uid="{017014AF-364D-4498-9694-B9DF8C6BC94B}" name="Sarake10023"/>
    <tableColumn id="10024" xr3:uid="{F03BECCF-7AC1-4C26-933C-BD04283751DE}" name="Sarake10024"/>
    <tableColumn id="10025" xr3:uid="{AFFECBEE-3B9C-4012-8FA5-CFED902E2250}" name="Sarake10025"/>
    <tableColumn id="10026" xr3:uid="{AE7A5E20-F2F8-4AA2-AFFE-E018144F75D5}" name="Sarake10026"/>
    <tableColumn id="10027" xr3:uid="{DF17CEC2-764E-4550-9E5D-DEBE5A708BB3}" name="Sarake10027"/>
    <tableColumn id="10028" xr3:uid="{8F2BD853-C003-402D-8789-0CFC07AEEF77}" name="Sarake10028"/>
    <tableColumn id="10029" xr3:uid="{30C863E9-4CCA-4421-8584-17C1E8DF194C}" name="Sarake10029"/>
    <tableColumn id="10030" xr3:uid="{2D1C81A7-8CB1-4C03-99B5-473171EA0B15}" name="Sarake10030"/>
    <tableColumn id="10031" xr3:uid="{3787E035-F86C-4F6D-82E4-88388A3156F0}" name="Sarake10031"/>
    <tableColumn id="10032" xr3:uid="{E32A3D0A-707D-41FC-9D3D-B605D2818AFA}" name="Sarake10032"/>
    <tableColumn id="10033" xr3:uid="{C2EDA658-BEAE-4DC6-9407-1602E64E186E}" name="Sarake10033"/>
    <tableColumn id="10034" xr3:uid="{E929F044-ED6D-42F2-9261-05AFCAC9E16C}" name="Sarake10034"/>
    <tableColumn id="10035" xr3:uid="{E042E6B5-A407-416A-8A0E-E11E5A5D1110}" name="Sarake10035"/>
    <tableColumn id="10036" xr3:uid="{2DDCAFF1-48D2-4FD6-AE37-F9DC4580CF8E}" name="Sarake10036"/>
    <tableColumn id="10037" xr3:uid="{596931AB-6549-48E2-8BAE-4BF56632B7C4}" name="Sarake10037"/>
    <tableColumn id="10038" xr3:uid="{71C229C7-DE59-44D3-94EC-802738466DF3}" name="Sarake10038"/>
    <tableColumn id="10039" xr3:uid="{43DBF663-1AEA-43B2-AD1D-23DB7F5FBC68}" name="Sarake10039"/>
    <tableColumn id="10040" xr3:uid="{08B03049-28C0-49B1-A889-A4ABB793414D}" name="Sarake10040"/>
    <tableColumn id="10041" xr3:uid="{103F4A3C-D102-4280-B1FD-4B1CFA497266}" name="Sarake10041"/>
    <tableColumn id="10042" xr3:uid="{F5ADF88C-F131-44EB-8D29-667DA3C47BBF}" name="Sarake10042"/>
    <tableColumn id="10043" xr3:uid="{8A4905C2-9C83-4853-AB4B-7EEE8A90AD07}" name="Sarake10043"/>
    <tableColumn id="10044" xr3:uid="{874F3253-D11F-45DB-9202-3D998641C75F}" name="Sarake10044"/>
    <tableColumn id="10045" xr3:uid="{F925E135-FDC9-43EC-B4C4-624A573C85CF}" name="Sarake10045"/>
    <tableColumn id="10046" xr3:uid="{8E3D74EB-4393-41E5-B2C1-BF11209AD640}" name="Sarake10046"/>
    <tableColumn id="10047" xr3:uid="{31D24FB9-E009-4BB9-A4C8-3CD124488591}" name="Sarake10047"/>
    <tableColumn id="10048" xr3:uid="{06EEBD95-9EEC-4A4E-A515-235C952FF96C}" name="Sarake10048"/>
    <tableColumn id="10049" xr3:uid="{3F473694-6ECB-49AA-9707-A9F7F234FEC8}" name="Sarake10049"/>
    <tableColumn id="10050" xr3:uid="{EDF78CA7-C0E5-46AE-B86D-4100CECA8D8B}" name="Sarake10050"/>
    <tableColumn id="10051" xr3:uid="{F4972FD9-AAE1-441A-8C99-910AF859D70C}" name="Sarake10051"/>
    <tableColumn id="10052" xr3:uid="{C37C4640-3F1F-4459-A41E-21C892FB417B}" name="Sarake10052"/>
    <tableColumn id="10053" xr3:uid="{CB6E1CF3-C833-41D2-A0F6-5A845071835C}" name="Sarake10053"/>
    <tableColumn id="10054" xr3:uid="{9ED84B22-A0CE-46E5-B49A-ACFE2C0797DF}" name="Sarake10054"/>
    <tableColumn id="10055" xr3:uid="{060ACCC2-2D25-42F3-9D3A-D5972EC937E5}" name="Sarake10055"/>
    <tableColumn id="10056" xr3:uid="{E8FE4E6C-07A9-41C2-883D-3BDABAC4B5D8}" name="Sarake10056"/>
    <tableColumn id="10057" xr3:uid="{D1AF5293-E2FD-4D05-A023-2527E9FB3D4B}" name="Sarake10057"/>
    <tableColumn id="10058" xr3:uid="{2D1E7091-365B-4F52-853F-6E5BABDC93DF}" name="Sarake10058"/>
    <tableColumn id="10059" xr3:uid="{92A61595-2E03-4263-BC75-DE4324E9CD94}" name="Sarake10059"/>
    <tableColumn id="10060" xr3:uid="{33301F3A-5895-4144-860D-7FEAD9A0C358}" name="Sarake10060"/>
    <tableColumn id="10061" xr3:uid="{E81B4D59-0199-4676-8756-668CA3CCACF3}" name="Sarake10061"/>
    <tableColumn id="10062" xr3:uid="{A3A22D9F-D6C8-45AD-9688-91376BCA6680}" name="Sarake10062"/>
    <tableColumn id="10063" xr3:uid="{08891DF4-F13D-494D-A476-DB00A24038C2}" name="Sarake10063"/>
    <tableColumn id="10064" xr3:uid="{1C073584-C923-490E-A4CC-06A95CBB9825}" name="Sarake10064"/>
    <tableColumn id="10065" xr3:uid="{9E0D7699-BB98-4B45-A8CC-E2C0F0B32C28}" name="Sarake10065"/>
    <tableColumn id="10066" xr3:uid="{14CAB9BF-D1F4-412E-9380-0312BDBF0E39}" name="Sarake10066"/>
    <tableColumn id="10067" xr3:uid="{14DB421A-6F23-4F88-BADB-740E3A5B6A85}" name="Sarake10067"/>
    <tableColumn id="10068" xr3:uid="{8097C5AB-0C79-4A49-9708-16E9BA691C65}" name="Sarake10068"/>
    <tableColumn id="10069" xr3:uid="{17E2AC29-2B6D-4AA4-B0C2-3677F21FA504}" name="Sarake10069"/>
    <tableColumn id="10070" xr3:uid="{69846F2E-5F10-4B8C-9086-6040D3C5B4B3}" name="Sarake10070"/>
    <tableColumn id="10071" xr3:uid="{EF2DC5B5-C66A-4078-8809-B84915E782F1}" name="Sarake10071"/>
    <tableColumn id="10072" xr3:uid="{AA31401F-FE4A-4D15-9BDD-E5D1F9C4364A}" name="Sarake10072"/>
    <tableColumn id="10073" xr3:uid="{0C9DE161-549C-4DD0-B545-E775AE4D3961}" name="Sarake10073"/>
    <tableColumn id="10074" xr3:uid="{8AA4243B-AC3F-48C4-95E2-8802C5E4A9DC}" name="Sarake10074"/>
    <tableColumn id="10075" xr3:uid="{7CEEFD3E-78D2-4E36-90BE-56F6425035F6}" name="Sarake10075"/>
    <tableColumn id="10076" xr3:uid="{659902B1-13B4-4ECF-AEAC-79C6F04F619A}" name="Sarake10076"/>
    <tableColumn id="10077" xr3:uid="{8B77B8CA-9E62-4565-A2FF-12C817E4BBE7}" name="Sarake10077"/>
    <tableColumn id="10078" xr3:uid="{50681947-D45C-4092-9D49-85F3970348EC}" name="Sarake10078"/>
    <tableColumn id="10079" xr3:uid="{856DA9A9-782A-4130-9816-BDFFE0CBE3D9}" name="Sarake10079"/>
    <tableColumn id="10080" xr3:uid="{5FCC9F3F-D968-4B69-B301-4CFDD0FCF5E3}" name="Sarake10080"/>
    <tableColumn id="10081" xr3:uid="{4DA6F9F3-BA20-4DED-AD8E-C59CCD59A93C}" name="Sarake10081"/>
    <tableColumn id="10082" xr3:uid="{64E8BAF0-3E65-4461-891C-499792B1D8A5}" name="Sarake10082"/>
    <tableColumn id="10083" xr3:uid="{117BBFFA-D6FE-445F-A997-C9EB306B344B}" name="Sarake10083"/>
    <tableColumn id="10084" xr3:uid="{E13D2002-7A65-4711-A2A8-44460AB81029}" name="Sarake10084"/>
    <tableColumn id="10085" xr3:uid="{090E615B-B13B-4F50-8213-2D3C58E70F81}" name="Sarake10085"/>
    <tableColumn id="10086" xr3:uid="{45E9D43E-3644-4444-8776-6FCC904C906A}" name="Sarake10086"/>
    <tableColumn id="10087" xr3:uid="{44D74010-0551-43D9-82C5-621A8939FC52}" name="Sarake10087"/>
    <tableColumn id="10088" xr3:uid="{3C7AF204-C6C8-4C73-9BF7-044C26AB710D}" name="Sarake10088"/>
    <tableColumn id="10089" xr3:uid="{3FBAF31F-7C69-4D68-9182-9218ECD2ED0E}" name="Sarake10089"/>
    <tableColumn id="10090" xr3:uid="{622B00BE-7498-4065-AD90-BA79BB1DC68B}" name="Sarake10090"/>
    <tableColumn id="10091" xr3:uid="{74F11F35-C9AE-4E20-B0AE-4B356FDA3A35}" name="Sarake10091"/>
    <tableColumn id="10092" xr3:uid="{7661C783-850B-4C7A-A67B-F4D8BB7DAEEF}" name="Sarake10092"/>
    <tableColumn id="10093" xr3:uid="{62B6A8E9-A5F9-4619-971B-05EABBACFEDA}" name="Sarake10093"/>
    <tableColumn id="10094" xr3:uid="{6F7874B2-9B22-462F-BE05-A9DB0625C00F}" name="Sarake10094"/>
    <tableColumn id="10095" xr3:uid="{06E037EC-9F71-482B-AF3F-0680CD5E68DE}" name="Sarake10095"/>
    <tableColumn id="10096" xr3:uid="{25B38449-DD52-4F52-88CD-28CF1C1F52E0}" name="Sarake10096"/>
    <tableColumn id="10097" xr3:uid="{635DDA11-C3C0-4D24-B124-43DC23CD2A14}" name="Sarake10097"/>
    <tableColumn id="10098" xr3:uid="{B5AEB9E0-C0F1-4EEE-9BD6-F6073BB9A391}" name="Sarake10098"/>
    <tableColumn id="10099" xr3:uid="{DF21513E-CBEA-4E73-BD3B-C13211D6892E}" name="Sarake10099"/>
    <tableColumn id="10100" xr3:uid="{749C0844-FD4E-4A58-84A5-18356ADD79D4}" name="Sarake10100"/>
    <tableColumn id="10101" xr3:uid="{46248866-28C4-4048-824E-C39D52A5E5DC}" name="Sarake10101"/>
    <tableColumn id="10102" xr3:uid="{07C47782-8417-437F-B823-A0378CE2D80C}" name="Sarake10102"/>
    <tableColumn id="10103" xr3:uid="{E426BF03-1FEB-4081-8A78-59E856A4DEEA}" name="Sarake10103"/>
    <tableColumn id="10104" xr3:uid="{EB056538-B65E-4AD6-9001-18487533B1AC}" name="Sarake10104"/>
    <tableColumn id="10105" xr3:uid="{C0D040C9-EE05-411A-8D83-C2FCEEBD185B}" name="Sarake10105"/>
    <tableColumn id="10106" xr3:uid="{98FC9D25-51FC-4FCC-BF1A-37C9AB09129D}" name="Sarake10106"/>
    <tableColumn id="10107" xr3:uid="{043A3286-D68C-4E65-9809-B8407E7B6C31}" name="Sarake10107"/>
    <tableColumn id="10108" xr3:uid="{C0B7ECD9-B68F-4721-BB89-B7325A05D67A}" name="Sarake10108"/>
    <tableColumn id="10109" xr3:uid="{480B5267-6360-4CED-8A3D-ECC5CDABB95D}" name="Sarake10109"/>
    <tableColumn id="10110" xr3:uid="{4654D096-9BA4-46D2-AAE3-61FB7E337F2B}" name="Sarake10110"/>
    <tableColumn id="10111" xr3:uid="{29909C09-0873-4251-BA9D-95427470B6FC}" name="Sarake10111"/>
    <tableColumn id="10112" xr3:uid="{9067F340-6564-46C6-AD99-40CD01E34339}" name="Sarake10112"/>
    <tableColumn id="10113" xr3:uid="{090E4E86-F1A9-4B8E-82E8-F46A0419432C}" name="Sarake10113"/>
    <tableColumn id="10114" xr3:uid="{ECFDC7F3-095A-449C-B256-BA94E7DECEDF}" name="Sarake10114"/>
    <tableColumn id="10115" xr3:uid="{128BAF78-0D95-4549-9F23-62E9B2F01ADA}" name="Sarake10115"/>
    <tableColumn id="10116" xr3:uid="{8C404CEF-DF33-4A12-85FB-5ABF61C654B8}" name="Sarake10116"/>
    <tableColumn id="10117" xr3:uid="{8949D40C-591B-4C58-B946-15C16A533BA0}" name="Sarake10117"/>
    <tableColumn id="10118" xr3:uid="{3FAC39A8-F45B-4F78-AEF3-022199BC3389}" name="Sarake10118"/>
    <tableColumn id="10119" xr3:uid="{DBEADE95-A320-432B-B1A5-D6A0BD5CB955}" name="Sarake10119"/>
    <tableColumn id="10120" xr3:uid="{9CF1556F-0685-4C05-A370-9D6FFF944E71}" name="Sarake10120"/>
    <tableColumn id="10121" xr3:uid="{37E213DC-EBD5-4F00-AF9B-2E496A644F0C}" name="Sarake10121"/>
    <tableColumn id="10122" xr3:uid="{86413A14-BA45-47A2-AE7B-BACD8F473A32}" name="Sarake10122"/>
    <tableColumn id="10123" xr3:uid="{6B322318-E9A7-4A79-8E29-025C1E1C68DD}" name="Sarake10123"/>
    <tableColumn id="10124" xr3:uid="{53176CBC-0E93-4D83-830D-B91AC6765F68}" name="Sarake10124"/>
    <tableColumn id="10125" xr3:uid="{78F4286D-4FEF-4C38-8FD5-CA7E785CE6F8}" name="Sarake10125"/>
    <tableColumn id="10126" xr3:uid="{0016ACD3-2DCE-4B23-BF9E-AF107BA91B02}" name="Sarake10126"/>
    <tableColumn id="10127" xr3:uid="{964ED41A-2FF3-41D6-BA24-442FA4EA42B0}" name="Sarake10127"/>
    <tableColumn id="10128" xr3:uid="{771F1F00-BD48-49F3-80E1-FCF8228202C3}" name="Sarake10128"/>
    <tableColumn id="10129" xr3:uid="{55FC8D39-30FE-42AE-BC17-FB42F876CBCB}" name="Sarake10129"/>
    <tableColumn id="10130" xr3:uid="{85C639D8-B9F1-4DE0-B6F1-11952B025F54}" name="Sarake10130"/>
    <tableColumn id="10131" xr3:uid="{A3F1FFA4-3B87-46C0-87E1-F1C0DF064F11}" name="Sarake10131"/>
    <tableColumn id="10132" xr3:uid="{807C28CE-A158-4640-A725-E559DFD1E35D}" name="Sarake10132"/>
    <tableColumn id="10133" xr3:uid="{CF3604D8-0426-45D7-95CC-40318D75B043}" name="Sarake10133"/>
    <tableColumn id="10134" xr3:uid="{29ABBB6B-C7D0-4E38-A8F9-996D9D98D445}" name="Sarake10134"/>
    <tableColumn id="10135" xr3:uid="{F4D8730A-8A15-4074-9293-18CF82DF7BA7}" name="Sarake10135"/>
    <tableColumn id="10136" xr3:uid="{FD629B75-CB6A-4BD7-B24E-C97ECA924673}" name="Sarake10136"/>
    <tableColumn id="10137" xr3:uid="{9500916B-C231-4B49-9D24-C778D915710C}" name="Sarake10137"/>
    <tableColumn id="10138" xr3:uid="{30884D63-735C-4524-B7B3-6C62031634A4}" name="Sarake10138"/>
    <tableColumn id="10139" xr3:uid="{89051C2C-5931-4FFF-814E-1A84EDF00F9E}" name="Sarake10139"/>
    <tableColumn id="10140" xr3:uid="{99355098-7C57-482D-B52C-24AF4127BB19}" name="Sarake10140"/>
    <tableColumn id="10141" xr3:uid="{42E09F58-E8BB-4F2D-A499-2FB1C7561CAC}" name="Sarake10141"/>
    <tableColumn id="10142" xr3:uid="{2FCA25F2-5B0D-48CD-A13E-F60121CCC53F}" name="Sarake10142"/>
    <tableColumn id="10143" xr3:uid="{BE05A697-3B21-4B43-8420-474FBC79803B}" name="Sarake10143"/>
    <tableColumn id="10144" xr3:uid="{0DF6D1DF-182E-4067-A513-0C661E1A09AF}" name="Sarake10144"/>
    <tableColumn id="10145" xr3:uid="{6784A833-4CFB-4927-BF73-317D13CB6742}" name="Sarake10145"/>
    <tableColumn id="10146" xr3:uid="{2E0E4B1F-4601-4B28-92B3-D286326573E9}" name="Sarake10146"/>
    <tableColumn id="10147" xr3:uid="{B1B304BD-081C-4E69-A183-003A99597487}" name="Sarake10147"/>
    <tableColumn id="10148" xr3:uid="{6EED6729-EE71-4B79-832C-4F0CD02B79BB}" name="Sarake10148"/>
    <tableColumn id="10149" xr3:uid="{F0A09292-14B7-4B90-B24D-14FDBB6CAE84}" name="Sarake10149"/>
    <tableColumn id="10150" xr3:uid="{756C424F-7DBF-4212-923F-F992E6E7C423}" name="Sarake10150"/>
    <tableColumn id="10151" xr3:uid="{71CE0460-223D-432D-BA95-0285DFA22F3B}" name="Sarake10151"/>
    <tableColumn id="10152" xr3:uid="{3E043861-DA58-4291-AD41-A798278622D8}" name="Sarake10152"/>
    <tableColumn id="10153" xr3:uid="{84ABCEF6-27DF-4289-AA29-3E508926C6D7}" name="Sarake10153"/>
    <tableColumn id="10154" xr3:uid="{6B666DB2-D252-442B-A485-340FAFA14DFD}" name="Sarake10154"/>
    <tableColumn id="10155" xr3:uid="{BF5ED3BD-9323-41A2-BF71-5F1E85EC847F}" name="Sarake10155"/>
    <tableColumn id="10156" xr3:uid="{B7E51B0F-23EB-4472-82E4-1A9E12324DA7}" name="Sarake10156"/>
    <tableColumn id="10157" xr3:uid="{237FC0F0-D482-44E2-AF3F-110F481721D0}" name="Sarake10157"/>
    <tableColumn id="10158" xr3:uid="{E2AF9A0F-35AD-428B-BF1B-26F3DBC66C08}" name="Sarake10158"/>
    <tableColumn id="10159" xr3:uid="{CD772C87-08B8-4A5E-A6C3-DE2BAB43B7DA}" name="Sarake10159"/>
    <tableColumn id="10160" xr3:uid="{7A770432-1BCB-4AB2-99E5-200F97CA94E4}" name="Sarake10160"/>
    <tableColumn id="10161" xr3:uid="{C313F999-9A6E-445F-9433-93E494B05AB1}" name="Sarake10161"/>
    <tableColumn id="10162" xr3:uid="{1F6439FD-B481-41AD-87BA-0070AB3CDD6E}" name="Sarake10162"/>
    <tableColumn id="10163" xr3:uid="{AB60CC2B-23F7-494B-95CC-B92D857AA83D}" name="Sarake10163"/>
    <tableColumn id="10164" xr3:uid="{7A9B0406-1DBC-4456-A4C7-7DF3F9D5679B}" name="Sarake10164"/>
    <tableColumn id="10165" xr3:uid="{BDCDD6D4-B0A8-4C85-BD0A-632936F070FC}" name="Sarake10165"/>
    <tableColumn id="10166" xr3:uid="{08C3116C-3E52-491E-A91D-8E8689FC9392}" name="Sarake10166"/>
    <tableColumn id="10167" xr3:uid="{19FC9A87-98B5-4E5C-9090-EF1EC08FE013}" name="Sarake10167"/>
    <tableColumn id="10168" xr3:uid="{C37B9572-AB12-4533-9EBA-8653597CADE5}" name="Sarake10168"/>
    <tableColumn id="10169" xr3:uid="{F32C3DFA-688C-4810-803F-6BCE1DA32500}" name="Sarake10169"/>
    <tableColumn id="10170" xr3:uid="{965AAFFF-154B-48B1-BD36-E9266B6063E6}" name="Sarake10170"/>
    <tableColumn id="10171" xr3:uid="{719E5EB4-5640-445B-9BC7-351AABE08D99}" name="Sarake10171"/>
    <tableColumn id="10172" xr3:uid="{C03C47EE-AED9-41D2-8443-132C8F7D1723}" name="Sarake10172"/>
    <tableColumn id="10173" xr3:uid="{62383439-5713-4782-A2A2-86921652C3C7}" name="Sarake10173"/>
    <tableColumn id="10174" xr3:uid="{9C27D4F9-EDB0-449E-8C7A-F26EB0CA49BD}" name="Sarake10174"/>
    <tableColumn id="10175" xr3:uid="{8C08E4F4-E0F3-4D40-80BE-431CBC498CD8}" name="Sarake10175"/>
    <tableColumn id="10176" xr3:uid="{773F67C3-36D9-4237-A91C-588B9B19695C}" name="Sarake10176"/>
    <tableColumn id="10177" xr3:uid="{9952E96D-1F93-4E32-849B-975923E0BF03}" name="Sarake10177"/>
    <tableColumn id="10178" xr3:uid="{E8EFB699-5E0C-46E3-A5D2-834970FF3E48}" name="Sarake10178"/>
    <tableColumn id="10179" xr3:uid="{00348E56-DC76-4FF5-A958-83CD38F96E70}" name="Sarake10179"/>
    <tableColumn id="10180" xr3:uid="{1228CD29-F3BC-40E0-801C-544FD718D072}" name="Sarake10180"/>
    <tableColumn id="10181" xr3:uid="{3FC775D5-2795-4CCC-99FA-293BE8E40BF4}" name="Sarake10181"/>
    <tableColumn id="10182" xr3:uid="{6587AAE6-71A0-4061-B33D-C107B12BCFF3}" name="Sarake10182"/>
    <tableColumn id="10183" xr3:uid="{14E664DA-0944-47FB-A231-B788F3369F01}" name="Sarake10183"/>
    <tableColumn id="10184" xr3:uid="{00C4BE7C-B957-4E41-A3F0-17D17B0516FC}" name="Sarake10184"/>
    <tableColumn id="10185" xr3:uid="{713E8CC6-6951-4A18-8FF0-3CCD809193BE}" name="Sarake10185"/>
    <tableColumn id="10186" xr3:uid="{9613289D-DF6A-4A20-ABD5-17E7C7845010}" name="Sarake10186"/>
    <tableColumn id="10187" xr3:uid="{CC2CF623-98E3-42B4-BC30-E59C66063748}" name="Sarake10187"/>
    <tableColumn id="10188" xr3:uid="{956768AB-D9A2-497E-BE91-028F3CF5952E}" name="Sarake10188"/>
    <tableColumn id="10189" xr3:uid="{84C9BA43-EA2C-4CB2-82AA-D6859CD611C3}" name="Sarake10189"/>
    <tableColumn id="10190" xr3:uid="{C9F840EA-0CE8-403B-924A-468C297B82EA}" name="Sarake10190"/>
    <tableColumn id="10191" xr3:uid="{C42F9B63-F0E2-4C6D-B096-67E28163BEA1}" name="Sarake10191"/>
    <tableColumn id="10192" xr3:uid="{2AA502E9-3747-491B-A830-68038756548B}" name="Sarake10192"/>
    <tableColumn id="10193" xr3:uid="{C1E24C6A-6366-4287-B217-56ADDDD70AA7}" name="Sarake10193"/>
    <tableColumn id="10194" xr3:uid="{4F6D3A68-7419-4B23-B852-6022EB4D3EAE}" name="Sarake10194"/>
    <tableColumn id="10195" xr3:uid="{DC2BA524-1CD5-4AE2-9132-234AE5D8AD54}" name="Sarake10195"/>
    <tableColumn id="10196" xr3:uid="{47016E40-4835-4971-B2BF-800A0F25DDBB}" name="Sarake10196"/>
    <tableColumn id="10197" xr3:uid="{255FB6B2-0C24-43DF-9704-96DA488B4DEB}" name="Sarake10197"/>
    <tableColumn id="10198" xr3:uid="{F56E486A-548C-46DB-993D-CEB3B1EC174B}" name="Sarake10198"/>
    <tableColumn id="10199" xr3:uid="{EA721427-179D-4D4C-8236-5B029E0E5CE5}" name="Sarake10199"/>
    <tableColumn id="10200" xr3:uid="{33B8F2A8-B36D-4460-B3B4-DB59EB88305C}" name="Sarake10200"/>
    <tableColumn id="10201" xr3:uid="{410E61D9-A069-46DE-8BF6-38DB4CBFD9A2}" name="Sarake10201"/>
    <tableColumn id="10202" xr3:uid="{C97A3EB3-3C9E-4407-B4EA-230F9D4C6CFF}" name="Sarake10202"/>
    <tableColumn id="10203" xr3:uid="{6432E963-062B-4EC0-B537-0D892D9EF3C9}" name="Sarake10203"/>
    <tableColumn id="10204" xr3:uid="{A74EAA21-BAE5-424D-B3B0-641DB2686A5E}" name="Sarake10204"/>
    <tableColumn id="10205" xr3:uid="{7DB46B44-9FE2-46CB-BE5B-9D5BB18CE8A3}" name="Sarake10205"/>
    <tableColumn id="10206" xr3:uid="{88E3900C-81A0-4110-B731-43C369F8FE97}" name="Sarake10206"/>
    <tableColumn id="10207" xr3:uid="{587C77B7-48DA-4F5D-8607-2465ED03BEE8}" name="Sarake10207"/>
    <tableColumn id="10208" xr3:uid="{5B651825-6E13-4F64-8CB5-ED246CE69728}" name="Sarake10208"/>
    <tableColumn id="10209" xr3:uid="{A637C942-8BC2-42CF-ABA4-BBEED3F44983}" name="Sarake10209"/>
    <tableColumn id="10210" xr3:uid="{EA792DFA-45F1-4649-A8CA-9393CB5C7DE2}" name="Sarake10210"/>
    <tableColumn id="10211" xr3:uid="{BE2A21ED-E3C6-4C8C-A279-8646405AED8E}" name="Sarake10211"/>
    <tableColumn id="10212" xr3:uid="{FD462FAB-5362-49E3-BD96-29C4AF7C6CA1}" name="Sarake10212"/>
    <tableColumn id="10213" xr3:uid="{65AC7AA9-CD26-4391-BA8C-A40CDABF8C5A}" name="Sarake10213"/>
    <tableColumn id="10214" xr3:uid="{1AA8D164-C321-41F7-B557-CB5FBABCB6A1}" name="Sarake10214"/>
    <tableColumn id="10215" xr3:uid="{5E6D9982-A1D4-4ECA-9C40-3CC65211B22C}" name="Sarake10215"/>
    <tableColumn id="10216" xr3:uid="{2B545EEB-421E-4451-97C1-30C32221D3FF}" name="Sarake10216"/>
    <tableColumn id="10217" xr3:uid="{DAE9B70F-0793-4189-BBD2-A00F34076577}" name="Sarake10217"/>
    <tableColumn id="10218" xr3:uid="{0FC3C114-D56B-4389-AE0A-D85062F9B6D0}" name="Sarake10218"/>
    <tableColumn id="10219" xr3:uid="{7FAEBC22-3D08-4DAE-B766-5441CF6C6F6E}" name="Sarake10219"/>
    <tableColumn id="10220" xr3:uid="{91960B2C-60E1-4BB3-B58A-80657BF134D2}" name="Sarake10220"/>
    <tableColumn id="10221" xr3:uid="{0973471A-6F13-4901-A308-25721B89475F}" name="Sarake10221"/>
    <tableColumn id="10222" xr3:uid="{9C12361C-BA00-49B2-B5FC-842E25BBBB17}" name="Sarake10222"/>
    <tableColumn id="10223" xr3:uid="{CA63B182-E709-4CC1-847B-8C5555E2D9FB}" name="Sarake10223"/>
    <tableColumn id="10224" xr3:uid="{F40BE6BD-2EC8-43D9-ADA0-5BD4F1D6775C}" name="Sarake10224"/>
    <tableColumn id="10225" xr3:uid="{CD9CCC83-0EDD-423E-80C2-58A0508CB4B9}" name="Sarake10225"/>
    <tableColumn id="10226" xr3:uid="{59DFF9DE-4DE3-4A1B-8FEF-0166E858B074}" name="Sarake10226"/>
    <tableColumn id="10227" xr3:uid="{5B17ADDD-4470-4755-836D-54008F473582}" name="Sarake10227"/>
    <tableColumn id="10228" xr3:uid="{094DBCCA-44B8-4DD4-BC18-43475B32B73A}" name="Sarake10228"/>
    <tableColumn id="10229" xr3:uid="{D793DFE9-E844-410F-A56B-24EE3B94C67B}" name="Sarake10229"/>
    <tableColumn id="10230" xr3:uid="{B5FBDA06-54FB-4D15-9BEC-53C263656E02}" name="Sarake10230"/>
    <tableColumn id="10231" xr3:uid="{6636922D-7EF7-420A-B05A-85B35966F17B}" name="Sarake10231"/>
    <tableColumn id="10232" xr3:uid="{93F62E74-F49C-4F68-A42D-AF1E39E9D27B}" name="Sarake10232"/>
    <tableColumn id="10233" xr3:uid="{6D5BF9A3-F2AB-44DD-848A-4D2F1F37B0E5}" name="Sarake10233"/>
    <tableColumn id="10234" xr3:uid="{7A85A640-F70C-4B45-B831-2354FBDB47A3}" name="Sarake10234"/>
    <tableColumn id="10235" xr3:uid="{AFC416C9-7802-4268-96D7-8832464F778C}" name="Sarake10235"/>
    <tableColumn id="10236" xr3:uid="{BEA675EF-8320-453D-97F7-D96BA81C9A7A}" name="Sarake10236"/>
    <tableColumn id="10237" xr3:uid="{10822E5B-00BD-41ED-83DC-20543CC891A0}" name="Sarake10237"/>
    <tableColumn id="10238" xr3:uid="{E808DBCC-92AC-4011-980A-B2090DF5EFE2}" name="Sarake10238"/>
    <tableColumn id="10239" xr3:uid="{2FF34345-9EA0-4245-9ECC-3A7A56935A79}" name="Sarake10239"/>
    <tableColumn id="10240" xr3:uid="{53D123A3-A681-4BE5-B2ED-DEEF794B3D67}" name="Sarake10240"/>
    <tableColumn id="10241" xr3:uid="{5C84985B-BCA2-4112-B13F-9AA2E839D0D4}" name="Sarake10241"/>
    <tableColumn id="10242" xr3:uid="{BB441908-DCED-41A2-9B76-BE1AD813DF6F}" name="Sarake10242"/>
    <tableColumn id="10243" xr3:uid="{04B376E5-5EA2-4D76-903F-03DB41E8CEBB}" name="Sarake10243"/>
    <tableColumn id="10244" xr3:uid="{620192F2-C488-42E3-BD53-B6628CA07BD5}" name="Sarake10244"/>
    <tableColumn id="10245" xr3:uid="{E536E9E2-7148-4AE4-8FF9-69BCC531C0CC}" name="Sarake10245"/>
    <tableColumn id="10246" xr3:uid="{145D56FB-0292-46BC-BADE-5B811D4736A9}" name="Sarake10246"/>
    <tableColumn id="10247" xr3:uid="{0778FB6C-6BD1-4FE8-8D52-F0C661BF5FAA}" name="Sarake10247"/>
    <tableColumn id="10248" xr3:uid="{BE0B4185-68C1-4020-B623-942DE66D1954}" name="Sarake10248"/>
    <tableColumn id="10249" xr3:uid="{1742A1A4-4A07-4C39-BAA6-4898558CC9C5}" name="Sarake10249"/>
    <tableColumn id="10250" xr3:uid="{3C6BB5FB-D550-49A4-BAB7-9FD5F2D6C4D6}" name="Sarake10250"/>
    <tableColumn id="10251" xr3:uid="{368CFC3D-DF84-4717-BD98-3CD2F49FD527}" name="Sarake10251"/>
    <tableColumn id="10252" xr3:uid="{39777084-BEA0-4ECF-B529-4871A7672162}" name="Sarake10252"/>
    <tableColumn id="10253" xr3:uid="{66BB5C63-AF8B-49F0-A79B-A4C009427D8F}" name="Sarake10253"/>
    <tableColumn id="10254" xr3:uid="{70B7C49B-DF6F-42B4-9191-14CF6624AEDE}" name="Sarake10254"/>
    <tableColumn id="10255" xr3:uid="{644DBEFD-8AB0-4976-8473-F8AEEB07C122}" name="Sarake10255"/>
    <tableColumn id="10256" xr3:uid="{4578CA3C-9940-4CB5-BDEC-44A3A13C7C05}" name="Sarake10256"/>
    <tableColumn id="10257" xr3:uid="{34C48575-270F-4E90-A378-23CC4E09B093}" name="Sarake10257"/>
    <tableColumn id="10258" xr3:uid="{7B8454B6-0658-4760-9A59-F43360B20271}" name="Sarake10258"/>
    <tableColumn id="10259" xr3:uid="{D55DEB0C-01FE-4630-B55D-E177A17D47A7}" name="Sarake10259"/>
    <tableColumn id="10260" xr3:uid="{99D34BA2-3B8B-4BA7-848F-FED72B902B6A}" name="Sarake10260"/>
    <tableColumn id="10261" xr3:uid="{B70A78EE-0512-4EB2-8BC4-24E35D1BA924}" name="Sarake10261"/>
    <tableColumn id="10262" xr3:uid="{6ED3D722-91F3-461C-897C-0CC177EB2BFC}" name="Sarake10262"/>
    <tableColumn id="10263" xr3:uid="{5FDD25AD-CD7F-47FF-A6CB-3B3B8C587D33}" name="Sarake10263"/>
    <tableColumn id="10264" xr3:uid="{8E368D47-C5CD-42FD-B113-BA1F8695F345}" name="Sarake10264"/>
    <tableColumn id="10265" xr3:uid="{4ACC0525-CBE6-4872-A8A4-70D63E6F24FE}" name="Sarake10265"/>
    <tableColumn id="10266" xr3:uid="{7D38C8B0-6C3A-4E6A-8541-C9B32AB8EAE6}" name="Sarake10266"/>
    <tableColumn id="10267" xr3:uid="{61A85EB6-9FF0-40A0-8E3B-7566CA74E2C7}" name="Sarake10267"/>
    <tableColumn id="10268" xr3:uid="{3E362D30-6404-49F7-B5FA-3796ABD73FF5}" name="Sarake10268"/>
    <tableColumn id="10269" xr3:uid="{B88B5BA8-7CAF-45CB-8C70-F2991C36E624}" name="Sarake10269"/>
    <tableColumn id="10270" xr3:uid="{C6A97578-2D85-43D5-86C9-37BAED96BC10}" name="Sarake10270"/>
    <tableColumn id="10271" xr3:uid="{8F777289-D20D-4C30-A0C8-877DB0B20470}" name="Sarake10271"/>
    <tableColumn id="10272" xr3:uid="{2E14D9C5-801C-427A-9D68-0A79FBA00694}" name="Sarake10272"/>
    <tableColumn id="10273" xr3:uid="{F4671DE8-C245-4407-9D75-8280C46D0B94}" name="Sarake10273"/>
    <tableColumn id="10274" xr3:uid="{BD3C6E39-20C8-4FE8-96CF-E099BB0FAD58}" name="Sarake10274"/>
    <tableColumn id="10275" xr3:uid="{4BA9148E-1C54-4EBB-B749-31091B03DD8D}" name="Sarake10275"/>
    <tableColumn id="10276" xr3:uid="{84918D95-DF64-408E-8089-E78F606751AE}" name="Sarake10276"/>
    <tableColumn id="10277" xr3:uid="{609F25D2-C53D-42BA-BADD-B5E013B74ADD}" name="Sarake10277"/>
    <tableColumn id="10278" xr3:uid="{CCA96736-A4C1-4A4E-BE79-13BA57ADBD8E}" name="Sarake10278"/>
    <tableColumn id="10279" xr3:uid="{9D3F522D-31B6-4704-A292-6909D0A0C84C}" name="Sarake10279"/>
    <tableColumn id="10280" xr3:uid="{636F5F95-77A6-40C2-A32F-3FE7B8969D2B}" name="Sarake10280"/>
    <tableColumn id="10281" xr3:uid="{1DB6B4F3-3885-4DEB-8C42-D5A46E406D09}" name="Sarake10281"/>
    <tableColumn id="10282" xr3:uid="{2E0B650B-6768-4B2B-BFCB-C8A065D51A4C}" name="Sarake10282"/>
    <tableColumn id="10283" xr3:uid="{3B053089-584E-4C29-8EDA-9728B550A49C}" name="Sarake10283"/>
    <tableColumn id="10284" xr3:uid="{1398EE11-5949-4EA4-9863-5D8449DFBF2C}" name="Sarake10284"/>
    <tableColumn id="10285" xr3:uid="{B6FE0B14-D892-419C-A7F5-FE3596E140D4}" name="Sarake10285"/>
    <tableColumn id="10286" xr3:uid="{D7F24AE0-8792-4268-AA58-84C2F9D46A62}" name="Sarake10286"/>
    <tableColumn id="10287" xr3:uid="{D8759060-B1CE-4C60-A0F0-0F2D89B2B053}" name="Sarake10287"/>
    <tableColumn id="10288" xr3:uid="{837B007B-FF1F-4619-9E60-F32C438E6F84}" name="Sarake10288"/>
    <tableColumn id="10289" xr3:uid="{176B7205-5568-4DF4-926C-B63AD4EDC202}" name="Sarake10289"/>
    <tableColumn id="10290" xr3:uid="{8A93B07A-9B8B-417F-AEE1-644ACB662F72}" name="Sarake10290"/>
    <tableColumn id="10291" xr3:uid="{ACC6EE91-C68F-47E8-82AB-558D56A59C02}" name="Sarake10291"/>
    <tableColumn id="10292" xr3:uid="{F2F3E550-B967-429A-8EFD-08B738BC388E}" name="Sarake10292"/>
    <tableColumn id="10293" xr3:uid="{D0A65F4A-A444-4279-A052-F40CE4B4E96D}" name="Sarake10293"/>
    <tableColumn id="10294" xr3:uid="{E4157CAB-A377-4FEE-ABE1-1913924BC1F9}" name="Sarake10294"/>
    <tableColumn id="10295" xr3:uid="{5FBA3379-A283-44AC-A302-0FDA2CC3D4D0}" name="Sarake10295"/>
    <tableColumn id="10296" xr3:uid="{7293B9D5-0698-435B-9843-A8080D7F9370}" name="Sarake10296"/>
    <tableColumn id="10297" xr3:uid="{10D9B4F7-F821-4984-BE21-CBA7A780504A}" name="Sarake10297"/>
    <tableColumn id="10298" xr3:uid="{AE10CCBB-DC11-47CE-8E8D-E56B50AD9653}" name="Sarake10298"/>
    <tableColumn id="10299" xr3:uid="{4097DBA7-B517-4F38-9B91-902BBF43D56E}" name="Sarake10299"/>
    <tableColumn id="10300" xr3:uid="{09D91899-1AD8-4D97-A496-E236BEC1CEA9}" name="Sarake10300"/>
    <tableColumn id="10301" xr3:uid="{D7520CAD-899D-4717-A711-54F97A54D667}" name="Sarake10301"/>
    <tableColumn id="10302" xr3:uid="{43203701-D145-4DA4-B42A-A97795612116}" name="Sarake10302"/>
    <tableColumn id="10303" xr3:uid="{C24A3E1B-938C-4989-9F3B-416813556725}" name="Sarake10303"/>
    <tableColumn id="10304" xr3:uid="{FAA735D6-5BCC-4A51-8411-2C70EE913DEC}" name="Sarake10304"/>
    <tableColumn id="10305" xr3:uid="{EF70A6D2-D3FF-433A-87F0-ABBF48A6D021}" name="Sarake10305"/>
    <tableColumn id="10306" xr3:uid="{42ECE731-3032-496D-B23E-00D5A0B4B631}" name="Sarake10306"/>
    <tableColumn id="10307" xr3:uid="{E7122FA4-37C9-41A3-BE14-040586FDE293}" name="Sarake10307"/>
    <tableColumn id="10308" xr3:uid="{A772A1C7-C49A-4FE4-92B9-BB9F98050109}" name="Sarake10308"/>
    <tableColumn id="10309" xr3:uid="{927722AB-174A-4E5D-8A8E-98C94CA0C21D}" name="Sarake10309"/>
    <tableColumn id="10310" xr3:uid="{68FD52A1-5849-4F1E-9696-1E65D495B3BF}" name="Sarake10310"/>
    <tableColumn id="10311" xr3:uid="{15ABB377-190B-4F8A-8546-550D83C913BA}" name="Sarake10311"/>
    <tableColumn id="10312" xr3:uid="{1898AB41-72C6-40F2-843A-89A661E00B15}" name="Sarake10312"/>
    <tableColumn id="10313" xr3:uid="{099BC990-45AD-462C-B681-DC971FCF6C8F}" name="Sarake10313"/>
    <tableColumn id="10314" xr3:uid="{AA7BE8B8-9106-47FA-9CD8-B0AFC168E54B}" name="Sarake10314"/>
    <tableColumn id="10315" xr3:uid="{E12EE82F-D620-42B7-B35F-B161425A6C36}" name="Sarake10315"/>
    <tableColumn id="10316" xr3:uid="{9F1DBB23-A505-4D42-B971-1A5456EA72A0}" name="Sarake10316"/>
    <tableColumn id="10317" xr3:uid="{5DB8F171-97B5-4224-9878-7C84242E8265}" name="Sarake10317"/>
    <tableColumn id="10318" xr3:uid="{73701545-590B-4EA3-99A7-AD8F2F41312D}" name="Sarake10318"/>
    <tableColumn id="10319" xr3:uid="{5F2BC428-897F-4473-8C71-5164AFD8289A}" name="Sarake10319"/>
    <tableColumn id="10320" xr3:uid="{8C13B928-3E5F-411B-9CF4-C1FB1A067761}" name="Sarake10320"/>
    <tableColumn id="10321" xr3:uid="{3B7BD071-CBBF-4793-8218-B6B26CEEDC48}" name="Sarake10321"/>
    <tableColumn id="10322" xr3:uid="{1CDBA81C-710D-45CE-86BC-D5A7C3DA782A}" name="Sarake10322"/>
    <tableColumn id="10323" xr3:uid="{B84B90AC-55FD-4AB9-83D5-F30A3FF06CFB}" name="Sarake10323"/>
    <tableColumn id="10324" xr3:uid="{2DCFBA69-1158-4B3C-9B91-E5014F0D8009}" name="Sarake10324"/>
    <tableColumn id="10325" xr3:uid="{E59222CB-8406-4983-B937-BA7B2D6611E6}" name="Sarake10325"/>
    <tableColumn id="10326" xr3:uid="{0BC4F7FC-9698-4581-881F-FBDFA75296DF}" name="Sarake10326"/>
    <tableColumn id="10327" xr3:uid="{41C08696-D171-4C12-A20C-29773CFD1A8C}" name="Sarake10327"/>
    <tableColumn id="10328" xr3:uid="{3D52D0BC-EFFD-44E4-B52A-C2926776ECA1}" name="Sarake10328"/>
    <tableColumn id="10329" xr3:uid="{C0226327-3940-428F-A1B5-72F11AA05981}" name="Sarake10329"/>
    <tableColumn id="10330" xr3:uid="{3DAC59FB-4C24-483F-B571-C9BB3CCD0EDB}" name="Sarake10330"/>
    <tableColumn id="10331" xr3:uid="{625FC193-2CA6-4BE9-82D8-9387254EFBEA}" name="Sarake10331"/>
    <tableColumn id="10332" xr3:uid="{53FF3943-15EE-4003-B00B-5CB3FDA84B36}" name="Sarake10332"/>
    <tableColumn id="10333" xr3:uid="{64B981CE-392C-4B72-AF8E-B120999A5A50}" name="Sarake10333"/>
    <tableColumn id="10334" xr3:uid="{AFA9ADA8-2A2D-4E63-8250-DF407F821419}" name="Sarake10334"/>
    <tableColumn id="10335" xr3:uid="{879A7C8C-A22F-4B30-9690-5218C2187928}" name="Sarake10335"/>
    <tableColumn id="10336" xr3:uid="{CF608B57-76B2-4AF6-AC06-853954E4794C}" name="Sarake10336"/>
    <tableColumn id="10337" xr3:uid="{16BA5E6D-37E3-4B3F-B5AB-4E2D7D66DA17}" name="Sarake10337"/>
    <tableColumn id="10338" xr3:uid="{E884E1DD-2813-4D09-91EE-C69294315539}" name="Sarake10338"/>
    <tableColumn id="10339" xr3:uid="{D73C41EB-3E1E-4ABF-AC8B-C2E3D58FCE39}" name="Sarake10339"/>
    <tableColumn id="10340" xr3:uid="{90A278DF-1E01-4F32-99DE-C51835830C20}" name="Sarake10340"/>
    <tableColumn id="10341" xr3:uid="{C055C4F1-BDA4-44BA-94A5-4E386CC27BDE}" name="Sarake10341"/>
    <tableColumn id="10342" xr3:uid="{F9E13631-2FE9-49B0-B728-AA371C5A2454}" name="Sarake10342"/>
    <tableColumn id="10343" xr3:uid="{D491F0F9-5E96-48C2-949E-8DCCFF2526C9}" name="Sarake10343"/>
    <tableColumn id="10344" xr3:uid="{73AB4B5D-5691-46F3-BA1A-427F7F3A64D3}" name="Sarake10344"/>
    <tableColumn id="10345" xr3:uid="{6E1AB3E9-73F3-4653-BF26-D4E2D31E6D35}" name="Sarake10345"/>
    <tableColumn id="10346" xr3:uid="{9D42AB1D-2D6B-4256-BCB2-6B492359F904}" name="Sarake10346"/>
    <tableColumn id="10347" xr3:uid="{EC45C00B-6FA1-4976-A084-24A1401922C9}" name="Sarake10347"/>
    <tableColumn id="10348" xr3:uid="{94D648A2-95B2-4B52-8775-625ED09195B2}" name="Sarake10348"/>
    <tableColumn id="10349" xr3:uid="{6DDF61E2-84B7-4E25-9C57-4927CDBAB2C8}" name="Sarake10349"/>
    <tableColumn id="10350" xr3:uid="{E46EB898-8EB7-4D0C-9C07-552010EC8696}" name="Sarake10350"/>
    <tableColumn id="10351" xr3:uid="{4F87A770-E34A-4F70-A530-0A245D22ECF1}" name="Sarake10351"/>
    <tableColumn id="10352" xr3:uid="{5DCC4BF6-67D6-4E1F-871F-49364006A4D2}" name="Sarake10352"/>
    <tableColumn id="10353" xr3:uid="{B3CE19DE-A8D5-42A0-A93D-63DCA859322D}" name="Sarake10353"/>
    <tableColumn id="10354" xr3:uid="{20FF45BE-98C1-42FF-9C8A-68816851968E}" name="Sarake10354"/>
    <tableColumn id="10355" xr3:uid="{D481E390-3F1E-43F5-A06A-ACB861811385}" name="Sarake10355"/>
    <tableColumn id="10356" xr3:uid="{2FC67D17-70D6-4ED8-95E2-095857077B33}" name="Sarake10356"/>
    <tableColumn id="10357" xr3:uid="{6B20D562-47C5-4086-AC06-B76D238DB129}" name="Sarake10357"/>
    <tableColumn id="10358" xr3:uid="{6E5F13B5-7EEC-4557-84BC-382929A11B9D}" name="Sarake10358"/>
    <tableColumn id="10359" xr3:uid="{944DF43D-A5A5-4D49-94A8-F91E97B41FEE}" name="Sarake10359"/>
    <tableColumn id="10360" xr3:uid="{BC8BDF6C-04C0-4AE4-BE49-42AF6AE9160C}" name="Sarake10360"/>
    <tableColumn id="10361" xr3:uid="{B9C0004C-79B9-4F6C-80C7-12392E291F93}" name="Sarake10361"/>
    <tableColumn id="10362" xr3:uid="{A2164450-F3A2-48C1-BA9D-1242A4DC2978}" name="Sarake10362"/>
    <tableColumn id="10363" xr3:uid="{35BC5E60-D278-49CA-B858-9E1FC66F836A}" name="Sarake10363"/>
    <tableColumn id="10364" xr3:uid="{323D3430-9AE4-4BCE-A6A8-D18E925049A4}" name="Sarake10364"/>
    <tableColumn id="10365" xr3:uid="{C7211A2A-736D-45BD-BF92-AFE53E5D044B}" name="Sarake10365"/>
    <tableColumn id="10366" xr3:uid="{6FAE1888-5DC6-4987-86DF-860F9AEE71EF}" name="Sarake10366"/>
    <tableColumn id="10367" xr3:uid="{6F6ED2EF-2868-48D4-8138-9DD2C54B4FDE}" name="Sarake10367"/>
    <tableColumn id="10368" xr3:uid="{CECF7F48-6226-406B-80EA-7E593A957C2E}" name="Sarake10368"/>
    <tableColumn id="10369" xr3:uid="{4F6621F6-5D33-4108-AB38-4A6A442DD35E}" name="Sarake10369"/>
    <tableColumn id="10370" xr3:uid="{57688633-BD38-46A5-82BC-27E9C0AFD48D}" name="Sarake10370"/>
    <tableColumn id="10371" xr3:uid="{74611721-00ED-4E37-8C80-86DD01689A27}" name="Sarake10371"/>
    <tableColumn id="10372" xr3:uid="{1056EF09-270B-4A4C-A51D-CBE3551F66FA}" name="Sarake10372"/>
    <tableColumn id="10373" xr3:uid="{E72E50A5-C6D9-4D75-B814-23BD77445DA8}" name="Sarake10373"/>
    <tableColumn id="10374" xr3:uid="{027FD576-8239-4B05-AE1B-316243722E44}" name="Sarake10374"/>
    <tableColumn id="10375" xr3:uid="{8A0F02BB-E94B-46F6-91A9-70C6FE92BD21}" name="Sarake10375"/>
    <tableColumn id="10376" xr3:uid="{561DB923-6616-45BC-8D74-410C6CB5B4F5}" name="Sarake10376"/>
    <tableColumn id="10377" xr3:uid="{BAA2A2A4-56C5-40AB-BBEA-8EDBB6070267}" name="Sarake10377"/>
    <tableColumn id="10378" xr3:uid="{49C7B00B-9BD7-4D48-A540-5E34A883324E}" name="Sarake10378"/>
    <tableColumn id="10379" xr3:uid="{DB62EFA1-3969-4E7B-AF23-C6F9323E86B5}" name="Sarake10379"/>
    <tableColumn id="10380" xr3:uid="{5C52647A-4561-45AF-A6DA-E67D8610EC30}" name="Sarake10380"/>
    <tableColumn id="10381" xr3:uid="{02806A32-D959-4A00-BCE4-5D7F4BEDD5E7}" name="Sarake10381"/>
    <tableColumn id="10382" xr3:uid="{B3E5D3BC-73C0-402F-8322-A408FDB7B016}" name="Sarake10382"/>
    <tableColumn id="10383" xr3:uid="{F182C65D-822C-4B14-A695-7523354FD889}" name="Sarake10383"/>
    <tableColumn id="10384" xr3:uid="{327BE7DA-31EF-44AD-948E-DB0707AD4A57}" name="Sarake10384"/>
    <tableColumn id="10385" xr3:uid="{F556A0B5-0FB2-4432-A2C9-52539F8EF524}" name="Sarake10385"/>
    <tableColumn id="10386" xr3:uid="{F337170E-5BD6-4216-9E0F-FEA7ACAD7F67}" name="Sarake10386"/>
    <tableColumn id="10387" xr3:uid="{689E7AE5-30F0-470B-90B6-8DD63F17C0A3}" name="Sarake10387"/>
    <tableColumn id="10388" xr3:uid="{4989D578-F51D-40DA-93CE-D052245E085A}" name="Sarake10388"/>
    <tableColumn id="10389" xr3:uid="{8D19EB04-3421-4893-B813-2E4FFBBB1553}" name="Sarake10389"/>
    <tableColumn id="10390" xr3:uid="{1C99B8F7-4B51-4A91-95F3-B0730AEF5295}" name="Sarake10390"/>
    <tableColumn id="10391" xr3:uid="{4D6BCC50-C976-494B-954F-8585EA1CC0B3}" name="Sarake10391"/>
    <tableColumn id="10392" xr3:uid="{5FC77E73-4AFE-4F41-8CD8-02EBD72236F0}" name="Sarake10392"/>
    <tableColumn id="10393" xr3:uid="{83CBD1FE-A3CE-49D4-8DB8-99246CF6CA2A}" name="Sarake10393"/>
    <tableColumn id="10394" xr3:uid="{E0C82EF2-6E72-42F3-A9C4-9B1C64A12E46}" name="Sarake10394"/>
    <tableColumn id="10395" xr3:uid="{F239178E-E7F0-450C-9339-B0916BA0D2B1}" name="Sarake10395"/>
    <tableColumn id="10396" xr3:uid="{89872353-F588-4F09-A668-2533742C55A8}" name="Sarake10396"/>
    <tableColumn id="10397" xr3:uid="{59ACD0E7-48B9-4C50-917B-48FB38F494FB}" name="Sarake10397"/>
    <tableColumn id="10398" xr3:uid="{BB05DCB0-6A4E-4678-93B7-9BE0BF1AC1E0}" name="Sarake10398"/>
    <tableColumn id="10399" xr3:uid="{E4BACDB2-8682-46A5-899E-0A40CCCAD3C5}" name="Sarake10399"/>
    <tableColumn id="10400" xr3:uid="{C897320D-A5BF-47C1-9D85-678ACE3EE22A}" name="Sarake10400"/>
    <tableColumn id="10401" xr3:uid="{46164059-DEEC-463C-96E5-9EDEB441A9FF}" name="Sarake10401"/>
    <tableColumn id="10402" xr3:uid="{EE07A186-142E-4747-BB5E-A0C8BF9A012E}" name="Sarake10402"/>
    <tableColumn id="10403" xr3:uid="{E0D93170-079A-45FA-B254-D4C7488B0235}" name="Sarake10403"/>
    <tableColumn id="10404" xr3:uid="{F18DFAD3-8732-42B9-BB28-E39CF3D86602}" name="Sarake10404"/>
    <tableColumn id="10405" xr3:uid="{6BD2C2A1-6059-4080-B187-78EC694B4606}" name="Sarake10405"/>
    <tableColumn id="10406" xr3:uid="{F1E62D53-8A39-4240-90B9-BAA8523FFC5A}" name="Sarake10406"/>
    <tableColumn id="10407" xr3:uid="{1288FFD1-7169-401F-A833-E8B2A5597EFB}" name="Sarake10407"/>
    <tableColumn id="10408" xr3:uid="{8DA8AE08-3F3D-4BAF-8F47-397FAA504548}" name="Sarake10408"/>
    <tableColumn id="10409" xr3:uid="{69B77E60-B94D-4790-8E9B-9F4EFE212641}" name="Sarake10409"/>
    <tableColumn id="10410" xr3:uid="{CA58351C-4484-4CC7-93DA-8F7B209600A9}" name="Sarake10410"/>
    <tableColumn id="10411" xr3:uid="{D820A39E-2AB0-47B1-B3CC-10ECB6235851}" name="Sarake10411"/>
    <tableColumn id="10412" xr3:uid="{A1F92A70-CB3C-4706-A1FE-293F55B38E44}" name="Sarake10412"/>
    <tableColumn id="10413" xr3:uid="{C2C369A0-A40E-4043-8207-A810E7341EF1}" name="Sarake10413"/>
    <tableColumn id="10414" xr3:uid="{2215BBF6-B818-4FA7-A163-AD86407D275B}" name="Sarake10414"/>
    <tableColumn id="10415" xr3:uid="{2F3AC73C-83BF-45A1-AFD7-BEEF520B7744}" name="Sarake10415"/>
    <tableColumn id="10416" xr3:uid="{C8CFC08E-73E8-4725-A9F1-EB6BA6A7128E}" name="Sarake10416"/>
    <tableColumn id="10417" xr3:uid="{7130147F-AED6-47DD-80DC-9A370342647B}" name="Sarake10417"/>
    <tableColumn id="10418" xr3:uid="{FEA8CB0A-DB6A-4A11-8BCD-8A68DB074485}" name="Sarake10418"/>
    <tableColumn id="10419" xr3:uid="{261CDC3C-A1B2-4579-94CA-724FA6C205D3}" name="Sarake10419"/>
    <tableColumn id="10420" xr3:uid="{51F50768-5C8F-4C56-96C4-F2638EFFAF2A}" name="Sarake10420"/>
    <tableColumn id="10421" xr3:uid="{197CFEB2-0E62-4A88-8382-21670CDC6D62}" name="Sarake10421"/>
    <tableColumn id="10422" xr3:uid="{A8FE209A-6DE7-438B-B4C5-32DE95BEE85D}" name="Sarake10422"/>
    <tableColumn id="10423" xr3:uid="{3F8D41C9-83E3-44FC-976B-64F496F7DE83}" name="Sarake10423"/>
    <tableColumn id="10424" xr3:uid="{2D8BA72E-52BE-491B-9144-438935BFC8C3}" name="Sarake10424"/>
    <tableColumn id="10425" xr3:uid="{7ECF2B14-4473-4602-8DE4-13742BD51B6A}" name="Sarake10425"/>
    <tableColumn id="10426" xr3:uid="{C92BD9DC-6A5B-472F-B6A8-B4D2E584AAC5}" name="Sarake10426"/>
    <tableColumn id="10427" xr3:uid="{CBA340F6-90CA-48A9-AD28-7F2B17493C49}" name="Sarake10427"/>
    <tableColumn id="10428" xr3:uid="{2FCACBB5-35B7-4BD9-8074-4A58B770817F}" name="Sarake10428"/>
    <tableColumn id="10429" xr3:uid="{FA20F617-9573-42AC-83BE-B02EAF146206}" name="Sarake10429"/>
    <tableColumn id="10430" xr3:uid="{5AACF95D-6DB4-41F5-86D7-51EF8C6FE1DC}" name="Sarake10430"/>
    <tableColumn id="10431" xr3:uid="{EA375651-50C8-44C8-815E-70CED4B1EB1C}" name="Sarake10431"/>
    <tableColumn id="10432" xr3:uid="{0275312E-E880-4D05-8EC9-C040B71F489F}" name="Sarake10432"/>
    <tableColumn id="10433" xr3:uid="{434882B0-D5CB-4364-AB39-C63A0408CED1}" name="Sarake10433"/>
    <tableColumn id="10434" xr3:uid="{EDFF38EA-88F4-4809-9BDF-0218DC9E440E}" name="Sarake10434"/>
    <tableColumn id="10435" xr3:uid="{D4C8A94D-F8BF-46FA-B737-19BEF7FD0364}" name="Sarake10435"/>
    <tableColumn id="10436" xr3:uid="{C93608ED-D5E4-4FCD-BEE2-CD08AE327764}" name="Sarake10436"/>
    <tableColumn id="10437" xr3:uid="{10B4036E-E1CA-4458-AC12-4847F594BA39}" name="Sarake10437"/>
    <tableColumn id="10438" xr3:uid="{F7666CA9-9C01-46BB-B6CF-575F05C99C63}" name="Sarake10438"/>
    <tableColumn id="10439" xr3:uid="{59FBB22D-E92F-42E7-8426-7C4C6FC44A6D}" name="Sarake10439"/>
    <tableColumn id="10440" xr3:uid="{4F0BFF9D-87D5-40A4-BDC5-F2855E7ABDBF}" name="Sarake10440"/>
    <tableColumn id="10441" xr3:uid="{99CD5396-A06B-48CB-BAED-A78923D20713}" name="Sarake10441"/>
    <tableColumn id="10442" xr3:uid="{9B2850E6-2CBE-4304-95E3-9C4B5D10727B}" name="Sarake10442"/>
    <tableColumn id="10443" xr3:uid="{C9DB09C5-C2CD-4074-A756-691EB264F8CD}" name="Sarake10443"/>
    <tableColumn id="10444" xr3:uid="{C780ECC1-8D6C-4526-A5ED-4EA7788B52F8}" name="Sarake10444"/>
    <tableColumn id="10445" xr3:uid="{BF3C9D1D-328A-4714-A291-BA398B6BC7E5}" name="Sarake10445"/>
    <tableColumn id="10446" xr3:uid="{E94EF0FC-7208-42DE-91C0-C14A401E6946}" name="Sarake10446"/>
    <tableColumn id="10447" xr3:uid="{3754D12A-C894-4687-86F3-9A924099700C}" name="Sarake10447"/>
    <tableColumn id="10448" xr3:uid="{415A3595-1783-4425-8114-EB48A3963E62}" name="Sarake10448"/>
    <tableColumn id="10449" xr3:uid="{485062EF-8A28-406B-876D-E2BA9D053449}" name="Sarake10449"/>
    <tableColumn id="10450" xr3:uid="{07E1FB28-33EE-468D-BEEF-86CF82BF48A6}" name="Sarake10450"/>
    <tableColumn id="10451" xr3:uid="{FD75C551-968F-4423-A26F-AE9C5EEF6AB6}" name="Sarake10451"/>
    <tableColumn id="10452" xr3:uid="{42411B0C-7FC7-4DC3-89D7-332CC380C4C0}" name="Sarake10452"/>
    <tableColumn id="10453" xr3:uid="{BD9DF321-A873-4DD0-AFBA-33FCE71C3928}" name="Sarake10453"/>
    <tableColumn id="10454" xr3:uid="{5AAFE891-3F65-455B-82D8-B3DBB7BEC451}" name="Sarake10454"/>
    <tableColumn id="10455" xr3:uid="{4D47C03A-79EE-4B59-8A3B-22162ADD0BCA}" name="Sarake10455"/>
    <tableColumn id="10456" xr3:uid="{4D876400-AA8F-42B3-BEC6-0D7E6AD91444}" name="Sarake10456"/>
    <tableColumn id="10457" xr3:uid="{B792ED32-52B8-4AEE-8162-4E8C8A92F21E}" name="Sarake10457"/>
    <tableColumn id="10458" xr3:uid="{CD9B584C-7D0D-48ED-B012-4997D9D71BFC}" name="Sarake10458"/>
    <tableColumn id="10459" xr3:uid="{E1E80CF3-6CA1-4811-A045-E339A0C7A08F}" name="Sarake10459"/>
    <tableColumn id="10460" xr3:uid="{2683A45C-C1ED-4A84-B79F-B0D33D6CBF92}" name="Sarake10460"/>
    <tableColumn id="10461" xr3:uid="{1C5CF836-9BB2-4E89-9A37-0DF661E393E5}" name="Sarake10461"/>
    <tableColumn id="10462" xr3:uid="{F7FD6515-B6FE-4FD0-8449-FAAAEBF75407}" name="Sarake10462"/>
    <tableColumn id="10463" xr3:uid="{9EBB7708-0C07-4320-AF4C-E234ECC3434E}" name="Sarake10463"/>
    <tableColumn id="10464" xr3:uid="{06529C62-143E-42D9-9FB4-BF178A9DACA4}" name="Sarake10464"/>
    <tableColumn id="10465" xr3:uid="{E9BB02F7-8DA5-4000-A77A-53798932CEFD}" name="Sarake10465"/>
    <tableColumn id="10466" xr3:uid="{BF0EE4BF-73C7-4512-BB8A-0E68B754E6E4}" name="Sarake10466"/>
    <tableColumn id="10467" xr3:uid="{3D45CFBD-2D2B-470E-A4D0-E8A391AC91EC}" name="Sarake10467"/>
    <tableColumn id="10468" xr3:uid="{5FF3C2B5-3FE4-4310-A5AD-3B9641C03C3E}" name="Sarake10468"/>
    <tableColumn id="10469" xr3:uid="{DE2415EC-455E-47F7-81C4-CFF59520129D}" name="Sarake10469"/>
    <tableColumn id="10470" xr3:uid="{02ABE572-A8F5-456E-AD29-4A793129A06C}" name="Sarake10470"/>
    <tableColumn id="10471" xr3:uid="{0897D074-BB50-4691-A989-E2B9E2FDB99F}" name="Sarake10471"/>
    <tableColumn id="10472" xr3:uid="{EEA7C4CD-24C8-4AE7-9357-EEDC29F60090}" name="Sarake10472"/>
    <tableColumn id="10473" xr3:uid="{B14D1D5D-3237-4111-91D2-4D65C285165D}" name="Sarake10473"/>
    <tableColumn id="10474" xr3:uid="{B365E24E-6F09-4526-B926-9C48521BF774}" name="Sarake10474"/>
    <tableColumn id="10475" xr3:uid="{5E837EC2-5970-4DF8-A14D-D2DB141A672B}" name="Sarake10475"/>
    <tableColumn id="10476" xr3:uid="{02BEAAD9-8E73-4B66-A0B5-7B1739D1B750}" name="Sarake10476"/>
    <tableColumn id="10477" xr3:uid="{F4B8E071-017C-45BE-BBC9-553CEDB37E90}" name="Sarake10477"/>
    <tableColumn id="10478" xr3:uid="{11602070-3374-4FC6-85BF-29E97DDA6804}" name="Sarake10478"/>
    <tableColumn id="10479" xr3:uid="{6CE582A5-FEE6-43F5-831A-F17CA5DA7C63}" name="Sarake10479"/>
    <tableColumn id="10480" xr3:uid="{992BAEED-0C09-42C4-B284-27F7AC88B7FF}" name="Sarake10480"/>
    <tableColumn id="10481" xr3:uid="{D2328BEE-1ADF-4963-B434-F765695A9D24}" name="Sarake10481"/>
    <tableColumn id="10482" xr3:uid="{4ACCF961-7A72-43FD-B719-F3399652B9B5}" name="Sarake10482"/>
    <tableColumn id="10483" xr3:uid="{541E72D3-BCE3-4E81-8202-2D841DDF22F3}" name="Sarake10483"/>
    <tableColumn id="10484" xr3:uid="{1D0FDAA4-53AC-4482-9C10-3731F49CAE59}" name="Sarake10484"/>
    <tableColumn id="10485" xr3:uid="{E87AE1A8-8B06-4D9E-B29F-E7C0FF3D510C}" name="Sarake10485"/>
    <tableColumn id="10486" xr3:uid="{689F1760-9618-4E2C-B3CF-FEAD5AFB3A23}" name="Sarake10486"/>
    <tableColumn id="10487" xr3:uid="{361CCFBB-FB9A-4F52-A2B6-0F1B5A136426}" name="Sarake10487"/>
    <tableColumn id="10488" xr3:uid="{9B235ACA-68A5-44B2-B3AA-2B79F7DB4057}" name="Sarake10488"/>
    <tableColumn id="10489" xr3:uid="{3B8DBB72-A77C-41D9-9797-F8886A872438}" name="Sarake10489"/>
    <tableColumn id="10490" xr3:uid="{4ED5B8AF-4312-4C54-A21B-4681E7F20A8D}" name="Sarake10490"/>
    <tableColumn id="10491" xr3:uid="{2A685CCA-D9C0-4985-8760-DE1B1174B035}" name="Sarake10491"/>
    <tableColumn id="10492" xr3:uid="{8A62C22B-CD88-42CF-9465-ED990BB43CF0}" name="Sarake10492"/>
    <tableColumn id="10493" xr3:uid="{227F66A6-BC8E-49B1-A456-DF3EF71C22B0}" name="Sarake10493"/>
    <tableColumn id="10494" xr3:uid="{8F2FF66A-BEBA-4BF3-A650-CD3FB2DA820D}" name="Sarake10494"/>
    <tableColumn id="10495" xr3:uid="{EEFE6943-F7D3-4A3D-8683-D587AD8DD3DD}" name="Sarake10495"/>
    <tableColumn id="10496" xr3:uid="{6069A1AE-9851-4ACF-982A-6D96F2AB6321}" name="Sarake10496"/>
    <tableColumn id="10497" xr3:uid="{111F64E7-B650-469C-BA85-2D3BC8DD015C}" name="Sarake10497"/>
    <tableColumn id="10498" xr3:uid="{BB713920-4D3A-4E14-8009-1347A3DFF4BA}" name="Sarake10498"/>
    <tableColumn id="10499" xr3:uid="{5F9C05E0-97F1-4A1D-B6C1-29C485E4D8FB}" name="Sarake10499"/>
    <tableColumn id="10500" xr3:uid="{40968275-3F92-46D4-B5DC-B042962EEA14}" name="Sarake10500"/>
    <tableColumn id="10501" xr3:uid="{390F10D9-CEE6-4FD9-8D1F-DFF247DE1C50}" name="Sarake10501"/>
    <tableColumn id="10502" xr3:uid="{A308AA56-87D1-443B-B17F-41700409529D}" name="Sarake10502"/>
    <tableColumn id="10503" xr3:uid="{1CAC28A6-D882-4F31-8585-154CA2527A2B}" name="Sarake10503"/>
    <tableColumn id="10504" xr3:uid="{56BEE5BC-0CE6-46B6-9B3C-8FB16A5B0DBA}" name="Sarake10504"/>
    <tableColumn id="10505" xr3:uid="{2891F3E8-7DBD-4A83-AECB-F8CFBFACAA4E}" name="Sarake10505"/>
    <tableColumn id="10506" xr3:uid="{201D86A5-5A59-4C94-A4CA-025CD648C1AF}" name="Sarake10506"/>
    <tableColumn id="10507" xr3:uid="{C25DC4E8-1A81-4C6E-A11B-A75AECC3F39B}" name="Sarake10507"/>
    <tableColumn id="10508" xr3:uid="{3285A60F-C757-4D7B-BCC5-6B877985B3B8}" name="Sarake10508"/>
    <tableColumn id="10509" xr3:uid="{C3C819A0-AC71-4EE4-8EBF-EA05808EBB1A}" name="Sarake10509"/>
    <tableColumn id="10510" xr3:uid="{7D80A687-AE7E-4B14-A286-04D52C79DE6A}" name="Sarake10510"/>
    <tableColumn id="10511" xr3:uid="{52FAC252-466D-466B-A365-849E600F5F78}" name="Sarake10511"/>
    <tableColumn id="10512" xr3:uid="{B6AD9965-45AC-4BA4-9D4D-1028CAAF7FB7}" name="Sarake10512"/>
    <tableColumn id="10513" xr3:uid="{17F6AE69-DA4F-40F6-91CB-CCE47213C92C}" name="Sarake10513"/>
    <tableColumn id="10514" xr3:uid="{EE2EDCDE-D1B7-4D13-8467-7647366D5A16}" name="Sarake10514"/>
    <tableColumn id="10515" xr3:uid="{45470F62-BA01-4D42-8446-AE02BCBD597F}" name="Sarake10515"/>
    <tableColumn id="10516" xr3:uid="{13B15274-1DF4-4FD6-ADDD-4E116962EE63}" name="Sarake10516"/>
    <tableColumn id="10517" xr3:uid="{8A72F372-840B-4F28-B6A3-8C19795331A3}" name="Sarake10517"/>
    <tableColumn id="10518" xr3:uid="{3091E358-7AB1-4810-8E18-B4633989D67F}" name="Sarake10518"/>
    <tableColumn id="10519" xr3:uid="{78E3717D-FBB5-4CC9-BCEF-2831E887F133}" name="Sarake10519"/>
    <tableColumn id="10520" xr3:uid="{114EEC4C-51BE-4F94-AB88-20CA0A2C58B3}" name="Sarake10520"/>
    <tableColumn id="10521" xr3:uid="{370E8CB1-209A-4F34-9CFD-8E0B2689FB7A}" name="Sarake10521"/>
    <tableColumn id="10522" xr3:uid="{7A1FEAB5-116B-41A5-908B-51A3D2D12E16}" name="Sarake10522"/>
    <tableColumn id="10523" xr3:uid="{4FC9AE75-26D3-4404-8CFC-209EEAFEBFED}" name="Sarake10523"/>
    <tableColumn id="10524" xr3:uid="{129E710A-52B4-4B2B-B93A-1F7312836944}" name="Sarake10524"/>
    <tableColumn id="10525" xr3:uid="{69A54E66-B7C5-4C33-8C27-3DFE0A8D66F7}" name="Sarake10525"/>
    <tableColumn id="10526" xr3:uid="{6026F7F3-F35C-4AA9-95B2-474D99CFAEBC}" name="Sarake10526"/>
    <tableColumn id="10527" xr3:uid="{F40E6234-B96A-49E7-B0AA-F0C2D88FCEA5}" name="Sarake10527"/>
    <tableColumn id="10528" xr3:uid="{4AD4E40B-F834-4A77-9345-4755C3D6585D}" name="Sarake10528"/>
    <tableColumn id="10529" xr3:uid="{4C4CC1C8-E8AE-44B9-AE89-24AE6324F67F}" name="Sarake10529"/>
    <tableColumn id="10530" xr3:uid="{656AFF53-0FCE-46A3-92A4-19C912965FD3}" name="Sarake10530"/>
    <tableColumn id="10531" xr3:uid="{EFBA0595-167F-4DCC-B7A4-A5D6703ED914}" name="Sarake10531"/>
    <tableColumn id="10532" xr3:uid="{47C19595-E3BA-4D7B-9D75-07EC72D5B66F}" name="Sarake10532"/>
    <tableColumn id="10533" xr3:uid="{D8D22575-3056-4A8F-A5F1-3DE9ED5F85F4}" name="Sarake10533"/>
    <tableColumn id="10534" xr3:uid="{4956D6CF-D40C-47E7-BAC2-102AD406FF80}" name="Sarake10534"/>
    <tableColumn id="10535" xr3:uid="{EEB80722-BA1A-4E23-9AB5-DE87F325E164}" name="Sarake10535"/>
    <tableColumn id="10536" xr3:uid="{80F8F87F-1555-4969-A72F-2F5490AE1B55}" name="Sarake10536"/>
    <tableColumn id="10537" xr3:uid="{93265F16-E153-43D4-AB76-FA56509AE7B6}" name="Sarake10537"/>
    <tableColumn id="10538" xr3:uid="{9EBB26E8-BD05-412E-A09E-49D4F8400606}" name="Sarake10538"/>
    <tableColumn id="10539" xr3:uid="{48F11CC4-6B77-4259-889B-E20BB85E995E}" name="Sarake10539"/>
    <tableColumn id="10540" xr3:uid="{D1985128-CD47-4EC5-B7C5-7728C703CBB6}" name="Sarake10540"/>
    <tableColumn id="10541" xr3:uid="{2C9C7A7F-E239-44BA-89F6-2C3E737C8E04}" name="Sarake10541"/>
    <tableColumn id="10542" xr3:uid="{7EE197D1-61F3-4DE9-850A-CACBB5AE27E1}" name="Sarake10542"/>
    <tableColumn id="10543" xr3:uid="{407CC09A-A49F-4F33-B25D-DA94E06B24D2}" name="Sarake10543"/>
    <tableColumn id="10544" xr3:uid="{761A2537-F0DC-443B-A667-CC2AB362D301}" name="Sarake10544"/>
    <tableColumn id="10545" xr3:uid="{340F3848-4F0F-4622-A055-97D1284B5809}" name="Sarake10545"/>
    <tableColumn id="10546" xr3:uid="{9437A236-4598-4871-B15A-B81108EB08A0}" name="Sarake10546"/>
    <tableColumn id="10547" xr3:uid="{06D724AA-1473-4475-B95F-35FC12E47FCA}" name="Sarake10547"/>
    <tableColumn id="10548" xr3:uid="{8AE6684F-0157-44CE-8A48-7C43B62B0380}" name="Sarake10548"/>
    <tableColumn id="10549" xr3:uid="{BE1C65C3-0B42-4C1A-9DB9-99F70F2635A2}" name="Sarake10549"/>
    <tableColumn id="10550" xr3:uid="{C73DDB52-82F1-4577-B526-506E8613451B}" name="Sarake10550"/>
    <tableColumn id="10551" xr3:uid="{0444A9E8-0CA5-4FF6-B9E2-DED807C11FDD}" name="Sarake10551"/>
    <tableColumn id="10552" xr3:uid="{1F268086-FBAE-4466-99B9-AF8D7C22F030}" name="Sarake10552"/>
    <tableColumn id="10553" xr3:uid="{340367CF-5C62-4BA9-9935-C665240F0CE5}" name="Sarake10553"/>
    <tableColumn id="10554" xr3:uid="{B8A58DAE-9AC3-4EF0-9607-C7BC6715A640}" name="Sarake10554"/>
    <tableColumn id="10555" xr3:uid="{A1C94A0E-98C4-41CB-9FB1-393FABFA93DF}" name="Sarake10555"/>
    <tableColumn id="10556" xr3:uid="{E4AE6B1B-4361-4608-BED3-87F19F0D05DF}" name="Sarake10556"/>
    <tableColumn id="10557" xr3:uid="{2823DE8E-DBE7-4325-9663-F355A5C8A12B}" name="Sarake10557"/>
    <tableColumn id="10558" xr3:uid="{64591877-3CAC-4891-A8A4-944134A9A5AE}" name="Sarake10558"/>
    <tableColumn id="10559" xr3:uid="{FA3169B8-E41A-4EF5-93CC-78E33F24025B}" name="Sarake10559"/>
    <tableColumn id="10560" xr3:uid="{D335D264-C74B-4FF6-8777-B4E0B7BF15E2}" name="Sarake10560"/>
    <tableColumn id="10561" xr3:uid="{57711D15-730A-4A6F-B130-48FF6E9DFBEC}" name="Sarake10561"/>
    <tableColumn id="10562" xr3:uid="{CF317866-66F4-450B-A1DB-9AA755DCC5EF}" name="Sarake10562"/>
    <tableColumn id="10563" xr3:uid="{A3349BA3-8891-44D4-B1A6-E372E16C689D}" name="Sarake10563"/>
    <tableColumn id="10564" xr3:uid="{4D4BC0E1-4E90-4338-8413-29D2DB1DBD19}" name="Sarake10564"/>
    <tableColumn id="10565" xr3:uid="{BE62F254-8D84-4A20-BD08-3F377BFD7789}" name="Sarake10565"/>
    <tableColumn id="10566" xr3:uid="{8F5F7B71-9C43-46D6-A4E2-23707C1E470C}" name="Sarake10566"/>
    <tableColumn id="10567" xr3:uid="{9AEC68E2-1F6A-42EF-8A52-EE87EEE9E360}" name="Sarake10567"/>
    <tableColumn id="10568" xr3:uid="{F940E221-5966-42B5-8585-8277C5C1CCB6}" name="Sarake10568"/>
    <tableColumn id="10569" xr3:uid="{3F9BBB8C-10A4-4365-A575-8F6BC9F719CD}" name="Sarake10569"/>
    <tableColumn id="10570" xr3:uid="{6E457884-C8D1-4A45-B9BC-E1C64361AFA3}" name="Sarake10570"/>
    <tableColumn id="10571" xr3:uid="{9BFD9372-9E94-4D95-9173-AC06163FA5EE}" name="Sarake10571"/>
    <tableColumn id="10572" xr3:uid="{5BB64CA2-110B-4DBC-AB58-34CD408B961D}" name="Sarake10572"/>
    <tableColumn id="10573" xr3:uid="{C99E8AA1-262E-46DA-B207-BE1CAE4884C2}" name="Sarake10573"/>
    <tableColumn id="10574" xr3:uid="{EE7A3B45-3C7A-4F60-B6A2-A2067DE81621}" name="Sarake10574"/>
    <tableColumn id="10575" xr3:uid="{5F001F3E-C1CF-4681-88EE-B7923714EB2E}" name="Sarake10575"/>
    <tableColumn id="10576" xr3:uid="{DF4D0B66-A390-4A34-B01D-598169C52C46}" name="Sarake10576"/>
    <tableColumn id="10577" xr3:uid="{361CDFD8-748E-41EA-AE7F-EF02170A9D19}" name="Sarake10577"/>
    <tableColumn id="10578" xr3:uid="{4D6C8B4B-4B78-4AE7-A9AC-FE6E3AB575FB}" name="Sarake10578"/>
    <tableColumn id="10579" xr3:uid="{87FCD722-B5B2-4B16-A0E8-039C4C7EBA5B}" name="Sarake10579"/>
    <tableColumn id="10580" xr3:uid="{A678A5E4-4A8C-4739-BDC1-96AB9CA7A624}" name="Sarake10580"/>
    <tableColumn id="10581" xr3:uid="{69272F2D-53DC-4C83-A598-318C08B28047}" name="Sarake10581"/>
    <tableColumn id="10582" xr3:uid="{D34837FC-CA09-4E79-BFD4-FFDBFC279A47}" name="Sarake10582"/>
    <tableColumn id="10583" xr3:uid="{325E3FAC-9642-438E-BC45-B0CD9DB48364}" name="Sarake10583"/>
    <tableColumn id="10584" xr3:uid="{751949E0-BAF4-4765-8CDC-5293B247CA24}" name="Sarake10584"/>
    <tableColumn id="10585" xr3:uid="{B869D1BD-81D9-46AC-B80B-E80AD56E1EDC}" name="Sarake10585"/>
    <tableColumn id="10586" xr3:uid="{45721857-A37B-4CC7-B62B-004901D770E5}" name="Sarake10586"/>
    <tableColumn id="10587" xr3:uid="{EECF0EE1-F25B-4944-BE83-68EEFB01EB66}" name="Sarake10587"/>
    <tableColumn id="10588" xr3:uid="{7F142F1C-07AA-425B-B96C-21C99FBBB4BA}" name="Sarake10588"/>
    <tableColumn id="10589" xr3:uid="{487A4268-7183-4B9C-A6AE-88D7E0D02645}" name="Sarake10589"/>
    <tableColumn id="10590" xr3:uid="{89F07F30-86C2-4FFD-9E07-16521E5A63A1}" name="Sarake10590"/>
    <tableColumn id="10591" xr3:uid="{8372E94A-FBE2-4EED-B73E-64CF17C15653}" name="Sarake10591"/>
    <tableColumn id="10592" xr3:uid="{B158E06F-05A1-4DFA-A93E-F1A975859E84}" name="Sarake10592"/>
    <tableColumn id="10593" xr3:uid="{9E7F187E-B3B8-46F7-842B-65871DE77F73}" name="Sarake10593"/>
    <tableColumn id="10594" xr3:uid="{C0833E7D-1CA7-40C9-951B-EF53493AFD0F}" name="Sarake10594"/>
    <tableColumn id="10595" xr3:uid="{A8FB314B-966A-4D6E-90F1-56B3BC57E950}" name="Sarake10595"/>
    <tableColumn id="10596" xr3:uid="{DCD86F5D-D2FC-4AAF-B211-AEDA01D8A2D0}" name="Sarake10596"/>
    <tableColumn id="10597" xr3:uid="{CBD593EC-BBCC-45A6-8DD4-0295CCAC917A}" name="Sarake10597"/>
    <tableColumn id="10598" xr3:uid="{ECE8FFA7-8EBA-4F6F-AFB6-C6A65F41F4EE}" name="Sarake10598"/>
    <tableColumn id="10599" xr3:uid="{0AEE9703-894A-4EAF-B710-A090E72575F2}" name="Sarake10599"/>
    <tableColumn id="10600" xr3:uid="{18D4245A-BAE1-400E-8646-992031F48343}" name="Sarake10600"/>
    <tableColumn id="10601" xr3:uid="{FF832398-F392-4C48-9E48-13B246BA1621}" name="Sarake10601"/>
    <tableColumn id="10602" xr3:uid="{F2DBD4D8-3794-4581-BF89-AED84E877ACA}" name="Sarake10602"/>
    <tableColumn id="10603" xr3:uid="{797228F5-0932-4F00-BC09-D49042E1CC92}" name="Sarake10603"/>
    <tableColumn id="10604" xr3:uid="{6881AE1B-4F72-4594-BC8D-42F6EDECD8F2}" name="Sarake10604"/>
    <tableColumn id="10605" xr3:uid="{3A7F7E59-E62B-4587-A015-B205F1F343DC}" name="Sarake10605"/>
    <tableColumn id="10606" xr3:uid="{16814B86-E4F9-49A3-8A91-5E831C142C4D}" name="Sarake10606"/>
    <tableColumn id="10607" xr3:uid="{12F53857-9998-4802-B7A1-F376ABF2CE58}" name="Sarake10607"/>
    <tableColumn id="10608" xr3:uid="{906D14A5-16C0-4C01-A2E4-95A8E572A291}" name="Sarake10608"/>
    <tableColumn id="10609" xr3:uid="{16D54AB5-AFD1-4342-A185-AF68D89B31CD}" name="Sarake10609"/>
    <tableColumn id="10610" xr3:uid="{C4544F4D-9EF5-4427-9664-0037F5BAE147}" name="Sarake10610"/>
    <tableColumn id="10611" xr3:uid="{F2B4F5D3-64E7-4A86-8079-154406B774B3}" name="Sarake10611"/>
    <tableColumn id="10612" xr3:uid="{878F2567-13D0-479D-8D08-64F67795EF0C}" name="Sarake10612"/>
    <tableColumn id="10613" xr3:uid="{1D5E8395-E2D9-462F-8D90-74F96418D4F5}" name="Sarake10613"/>
    <tableColumn id="10614" xr3:uid="{4959A1F2-64CE-495A-82F8-D4ECC3715559}" name="Sarake10614"/>
    <tableColumn id="10615" xr3:uid="{7BDA1532-6A27-48FD-822C-67A2962AAF1E}" name="Sarake10615"/>
    <tableColumn id="10616" xr3:uid="{2DC0CF7E-E5BC-489C-BEC5-C2802A5F1C19}" name="Sarake10616"/>
    <tableColumn id="10617" xr3:uid="{1B8E4234-1C64-4A6C-B7F0-DA6CD8F223A7}" name="Sarake10617"/>
    <tableColumn id="10618" xr3:uid="{0FDA5C7A-35CB-4CAE-B7D2-B875857FDCB1}" name="Sarake10618"/>
    <tableColumn id="10619" xr3:uid="{D02D21E4-53F3-4D49-ACB3-67A24398C4D2}" name="Sarake10619"/>
    <tableColumn id="10620" xr3:uid="{91B7759D-F088-4A91-9DCF-EA576DF058B5}" name="Sarake10620"/>
    <tableColumn id="10621" xr3:uid="{13B06D00-9F64-4169-A4B3-D29E63807D99}" name="Sarake10621"/>
    <tableColumn id="10622" xr3:uid="{371979D2-6F43-436C-951C-DE0C74E1B25A}" name="Sarake10622"/>
    <tableColumn id="10623" xr3:uid="{3E8B6A78-6F25-4D0F-9E96-EC1AD88DA74D}" name="Sarake10623"/>
    <tableColumn id="10624" xr3:uid="{A5DD7281-CC36-421B-9AC2-13B8537AD051}" name="Sarake10624"/>
    <tableColumn id="10625" xr3:uid="{109AB49C-674D-466A-B0B9-048E620CDC3E}" name="Sarake10625"/>
    <tableColumn id="10626" xr3:uid="{FCE406E6-2A8B-4759-9FB3-2E01826845E1}" name="Sarake10626"/>
    <tableColumn id="10627" xr3:uid="{49F089B2-9B35-4164-ABAF-4C4FEA87ECEC}" name="Sarake10627"/>
    <tableColumn id="10628" xr3:uid="{7B512E52-47B3-4B60-8EE2-E7E444C4EBF7}" name="Sarake10628"/>
    <tableColumn id="10629" xr3:uid="{3B495777-CE03-49EF-9669-A078474D83A5}" name="Sarake10629"/>
    <tableColumn id="10630" xr3:uid="{24A1342B-3E03-45AF-9D17-B49E96F64CD9}" name="Sarake10630"/>
    <tableColumn id="10631" xr3:uid="{5140D4FF-956B-4644-8231-97D70D0ADF23}" name="Sarake10631"/>
    <tableColumn id="10632" xr3:uid="{99731A02-BFAF-48FD-B0F9-AFDC51F6B479}" name="Sarake10632"/>
    <tableColumn id="10633" xr3:uid="{540D2F0A-02A6-48CD-B238-9F7B00FB8E1F}" name="Sarake10633"/>
    <tableColumn id="10634" xr3:uid="{BF60C3CF-35B7-40FB-BBB7-8E5BB891DC0F}" name="Sarake10634"/>
    <tableColumn id="10635" xr3:uid="{9AAA6CFD-2753-4312-8F3D-183EE11DAAA9}" name="Sarake10635"/>
    <tableColumn id="10636" xr3:uid="{9363CA7F-E767-48B1-AFFE-54C7D0210062}" name="Sarake10636"/>
    <tableColumn id="10637" xr3:uid="{56ECC829-0EE2-4501-874D-CF115E6601B0}" name="Sarake10637"/>
    <tableColumn id="10638" xr3:uid="{44E4129B-6E7D-45C7-A3BE-67BC4C79B8BC}" name="Sarake10638"/>
    <tableColumn id="10639" xr3:uid="{06A61101-364A-4AF2-84D1-D96D791CE14B}" name="Sarake10639"/>
    <tableColumn id="10640" xr3:uid="{723A1F3D-BB7C-432F-89F4-9C63891AC1E4}" name="Sarake10640"/>
    <tableColumn id="10641" xr3:uid="{4D98F0F6-9343-40F5-A3E1-B63D4E6DB447}" name="Sarake10641"/>
    <tableColumn id="10642" xr3:uid="{A131E00B-75A6-43BC-A0C1-26236149DD52}" name="Sarake10642"/>
    <tableColumn id="10643" xr3:uid="{E9E13E5B-655D-48EF-8438-5F1D56BAE995}" name="Sarake10643"/>
    <tableColumn id="10644" xr3:uid="{01EF9742-95AA-43A7-A11A-55E7CD026BA4}" name="Sarake10644"/>
    <tableColumn id="10645" xr3:uid="{D8673A8E-EE7E-4A02-8CBA-2CE635AF3F3C}" name="Sarake10645"/>
    <tableColumn id="10646" xr3:uid="{AA1AB022-42D1-44D0-A9C0-584CD8CC27B9}" name="Sarake10646"/>
    <tableColumn id="10647" xr3:uid="{CCC4AE30-9E37-417D-8818-AE55FF40FF2C}" name="Sarake10647"/>
    <tableColumn id="10648" xr3:uid="{08332300-24C4-4407-AE9C-AE2173C0E9D0}" name="Sarake10648"/>
    <tableColumn id="10649" xr3:uid="{9B4ECD3E-E679-4795-9A00-52063F608A4B}" name="Sarake10649"/>
    <tableColumn id="10650" xr3:uid="{F6FE38D8-33F5-44CE-9F23-39AEA096AA8B}" name="Sarake10650"/>
    <tableColumn id="10651" xr3:uid="{6CE313AD-C51C-47CD-85E2-D0915AC44694}" name="Sarake10651"/>
    <tableColumn id="10652" xr3:uid="{83776971-C49F-4B7F-AA19-E7B7EF84E216}" name="Sarake10652"/>
    <tableColumn id="10653" xr3:uid="{ADA8461B-4A77-458A-8FE7-8237C1C4A704}" name="Sarake10653"/>
    <tableColumn id="10654" xr3:uid="{CA0762D6-344F-422F-BB88-763C31F9BD8B}" name="Sarake10654"/>
    <tableColumn id="10655" xr3:uid="{96DB572A-78A0-4DBB-A5A8-D3674E4F7AA6}" name="Sarake10655"/>
    <tableColumn id="10656" xr3:uid="{AE66E5DF-6004-469C-BE3D-594EAA350CBD}" name="Sarake10656"/>
    <tableColumn id="10657" xr3:uid="{4284F1F8-415E-4182-9EAB-95DFB269B3AD}" name="Sarake10657"/>
    <tableColumn id="10658" xr3:uid="{413C9C76-DFCF-4F09-984E-83AE7B704434}" name="Sarake10658"/>
    <tableColumn id="10659" xr3:uid="{A669DD95-E61D-4990-B065-819539FBC4D5}" name="Sarake10659"/>
    <tableColumn id="10660" xr3:uid="{03F976B1-0237-472F-9F80-A2F644B1DF49}" name="Sarake10660"/>
    <tableColumn id="10661" xr3:uid="{21257DBB-9B3C-42B0-A83D-AD07637DA95A}" name="Sarake10661"/>
    <tableColumn id="10662" xr3:uid="{F47EE2C3-D241-4646-B87A-1D5A48C0A348}" name="Sarake10662"/>
    <tableColumn id="10663" xr3:uid="{9BE27D61-CC78-4368-B66A-CF72404C93E7}" name="Sarake10663"/>
    <tableColumn id="10664" xr3:uid="{68B9C4B9-2F3B-4DE5-B153-2EA83F5801DE}" name="Sarake10664"/>
    <tableColumn id="10665" xr3:uid="{3ACD0A53-B4E7-4E61-AA78-CF9CD8B2FB1A}" name="Sarake10665"/>
    <tableColumn id="10666" xr3:uid="{C4947990-C290-4CC7-A46D-5B3618C4BFFC}" name="Sarake10666"/>
    <tableColumn id="10667" xr3:uid="{735F58CB-978A-4BC7-80A2-233369E79598}" name="Sarake10667"/>
    <tableColumn id="10668" xr3:uid="{F6DE7023-DA06-42F0-84B4-562EBAB5D9D7}" name="Sarake10668"/>
    <tableColumn id="10669" xr3:uid="{E9395D8D-EB24-44C6-BDB6-97A17EE2E7AC}" name="Sarake10669"/>
    <tableColumn id="10670" xr3:uid="{A0BFC213-6A25-4DB9-9E9A-6180E449226D}" name="Sarake10670"/>
    <tableColumn id="10671" xr3:uid="{A00643C3-1736-4F11-BCAF-44A1E92FB14F}" name="Sarake10671"/>
    <tableColumn id="10672" xr3:uid="{3E00C5BF-B619-4974-8CEA-7A0D092F456C}" name="Sarake10672"/>
    <tableColumn id="10673" xr3:uid="{0F679C0E-E948-41DC-94F1-A2E55A695B2B}" name="Sarake10673"/>
    <tableColumn id="10674" xr3:uid="{0133F5D3-E6C0-473C-81C7-BB15D276A63A}" name="Sarake10674"/>
    <tableColumn id="10675" xr3:uid="{A89F4281-E0BE-4965-9804-D4B9A54DE501}" name="Sarake10675"/>
    <tableColumn id="10676" xr3:uid="{944AD100-AAA0-48C6-97B9-1E12AE5E68B4}" name="Sarake10676"/>
    <tableColumn id="10677" xr3:uid="{924557BC-EB21-4984-9FAE-9005CCDBB497}" name="Sarake10677"/>
    <tableColumn id="10678" xr3:uid="{5FEC8FD2-8CD8-4065-A3F5-2493A0FB058B}" name="Sarake10678"/>
    <tableColumn id="10679" xr3:uid="{BB0F43AF-3EB0-4224-B2DD-C3C4950622E8}" name="Sarake10679"/>
    <tableColumn id="10680" xr3:uid="{DD536CE0-447E-4C44-B8A7-EC3BA1706396}" name="Sarake10680"/>
    <tableColumn id="10681" xr3:uid="{6C3D2B99-1A04-4DAA-A6BE-2AADB61507A1}" name="Sarake10681"/>
    <tableColumn id="10682" xr3:uid="{840D8631-4690-4495-BE1E-67596A3478D7}" name="Sarake10682"/>
    <tableColumn id="10683" xr3:uid="{7ECB0477-881D-4158-8FDF-1F6EEBE55516}" name="Sarake10683"/>
    <tableColumn id="10684" xr3:uid="{1FC9D58E-8F8C-414F-BFD1-D6B9FC817528}" name="Sarake10684"/>
    <tableColumn id="10685" xr3:uid="{A0252B27-E4F2-455F-A2C3-BE9BF0F6075E}" name="Sarake10685"/>
    <tableColumn id="10686" xr3:uid="{5A6336CE-6F68-496A-8980-E0DADF4F4FE8}" name="Sarake10686"/>
    <tableColumn id="10687" xr3:uid="{DA4249AC-EE0F-48CF-B994-CAC872D918B6}" name="Sarake10687"/>
    <tableColumn id="10688" xr3:uid="{86B697B5-BD9B-477A-97AC-32870064E648}" name="Sarake10688"/>
    <tableColumn id="10689" xr3:uid="{904B3997-4C74-4864-AF52-C0A3BFE980AA}" name="Sarake10689"/>
    <tableColumn id="10690" xr3:uid="{AB7ECF46-B55D-48B8-8BE6-E20F9F9D61AE}" name="Sarake10690"/>
    <tableColumn id="10691" xr3:uid="{E032BE96-0A5C-48B8-BBC3-8E9F97857BD0}" name="Sarake10691"/>
    <tableColumn id="10692" xr3:uid="{E67D9D0C-E969-4AD1-9ADF-52B23A65E7CE}" name="Sarake10692"/>
    <tableColumn id="10693" xr3:uid="{543A0A80-4E9A-425D-94B6-112332AB9FED}" name="Sarake10693"/>
    <tableColumn id="10694" xr3:uid="{01494FBC-608E-4762-B773-9396459EB15A}" name="Sarake10694"/>
    <tableColumn id="10695" xr3:uid="{9302772E-F164-42D4-AA32-7DBC307E2EBF}" name="Sarake10695"/>
    <tableColumn id="10696" xr3:uid="{2B0452F9-A169-44AD-8441-9FAF61338DBE}" name="Sarake10696"/>
    <tableColumn id="10697" xr3:uid="{F05072F8-AA61-4A7E-B826-7A029E4C921A}" name="Sarake10697"/>
    <tableColumn id="10698" xr3:uid="{41A2FB04-A318-47D9-B502-2248D775F59C}" name="Sarake10698"/>
    <tableColumn id="10699" xr3:uid="{BC567777-81ED-474E-8B79-3DF4154CB844}" name="Sarake10699"/>
    <tableColumn id="10700" xr3:uid="{EA433CAC-0EF6-4245-97E6-AC29EEDE75A7}" name="Sarake10700"/>
    <tableColumn id="10701" xr3:uid="{921A353A-FF9B-4945-9407-DCD05D71906C}" name="Sarake10701"/>
    <tableColumn id="10702" xr3:uid="{CB9EBC80-849B-4668-A53E-34FF74844147}" name="Sarake10702"/>
    <tableColumn id="10703" xr3:uid="{C0E46FDD-3387-49BF-A26D-6904831985C8}" name="Sarake10703"/>
    <tableColumn id="10704" xr3:uid="{11F3CF8F-2DA3-4616-94FF-BFB6F011E2BF}" name="Sarake10704"/>
    <tableColumn id="10705" xr3:uid="{9CE880EF-015E-4340-A8FE-D11475E2BA9E}" name="Sarake10705"/>
    <tableColumn id="10706" xr3:uid="{CEA446C2-99AC-4BF1-A031-6BA7BB91F31F}" name="Sarake10706"/>
    <tableColumn id="10707" xr3:uid="{9AEAF7D1-096C-4262-9B9F-4CE2C036F2D0}" name="Sarake10707"/>
    <tableColumn id="10708" xr3:uid="{3B807578-796B-4523-B73E-BAF7509C13FD}" name="Sarake10708"/>
    <tableColumn id="10709" xr3:uid="{E6864415-9A09-4AFF-A3C6-22CCAC2A889D}" name="Sarake10709"/>
    <tableColumn id="10710" xr3:uid="{37943C13-0523-4BFE-91E9-645EAFDF16C3}" name="Sarake10710"/>
    <tableColumn id="10711" xr3:uid="{0A41C2C2-2E05-44D0-A9D6-AB8E63D21676}" name="Sarake10711"/>
    <tableColumn id="10712" xr3:uid="{5D3AA92F-9FF4-4A04-B7E6-52733C0714AF}" name="Sarake10712"/>
    <tableColumn id="10713" xr3:uid="{047DE7CE-CDCC-462F-B465-102913D14808}" name="Sarake10713"/>
    <tableColumn id="10714" xr3:uid="{6251F620-5169-45D1-B79D-1D1122D73496}" name="Sarake10714"/>
    <tableColumn id="10715" xr3:uid="{AF06F599-4C12-42DA-903F-1B1D0833124F}" name="Sarake10715"/>
    <tableColumn id="10716" xr3:uid="{89A9C9C2-2342-4F38-B750-A7E368B67D3C}" name="Sarake10716"/>
    <tableColumn id="10717" xr3:uid="{7B7CBCA7-2E73-4F4A-9CDC-C8F70919D70F}" name="Sarake10717"/>
    <tableColumn id="10718" xr3:uid="{5BCDA422-E900-4057-ACA8-17627BB97836}" name="Sarake10718"/>
    <tableColumn id="10719" xr3:uid="{5DCDF5B7-0DC1-4D8D-B170-A3A21BFCC83D}" name="Sarake10719"/>
    <tableColumn id="10720" xr3:uid="{F4C69135-19E0-43AA-9F93-EC9072A9F74C}" name="Sarake10720"/>
    <tableColumn id="10721" xr3:uid="{CFB334D6-6E5C-4F75-9E87-190748AA086A}" name="Sarake10721"/>
    <tableColumn id="10722" xr3:uid="{D359FD9D-FDA8-45C2-AE52-D498E556FCC2}" name="Sarake10722"/>
    <tableColumn id="10723" xr3:uid="{BA263BBD-D31F-45E1-A006-40BE3A2DDF1E}" name="Sarake10723"/>
    <tableColumn id="10724" xr3:uid="{902035A5-B72D-4F1B-9E02-C5552A84F086}" name="Sarake10724"/>
    <tableColumn id="10725" xr3:uid="{1F661997-6E64-453B-895A-AC7DAA56FBF8}" name="Sarake10725"/>
    <tableColumn id="10726" xr3:uid="{4E3D4C73-9075-4454-81CE-C57F24FC74E8}" name="Sarake10726"/>
    <tableColumn id="10727" xr3:uid="{56D7D3A4-9DD6-448F-AE0C-979C5A4FCF07}" name="Sarake10727"/>
    <tableColumn id="10728" xr3:uid="{6C8D2595-CC97-4BC2-97A0-23D93DA8D958}" name="Sarake10728"/>
    <tableColumn id="10729" xr3:uid="{8170F500-16AC-4538-AF93-C6C460DC8A4A}" name="Sarake10729"/>
    <tableColumn id="10730" xr3:uid="{A5FC8F80-EF58-411C-910D-ADE4D00083F9}" name="Sarake10730"/>
    <tableColumn id="10731" xr3:uid="{C17EE3E1-CB1F-4C90-B0BA-6B2A339A8728}" name="Sarake10731"/>
    <tableColumn id="10732" xr3:uid="{E0B11750-CE03-4469-AA30-6DEE1BD54DC0}" name="Sarake10732"/>
    <tableColumn id="10733" xr3:uid="{9F39DA93-8267-49DF-ACDC-4045B8052662}" name="Sarake10733"/>
    <tableColumn id="10734" xr3:uid="{E57018E4-28FE-4018-A56A-9F037688087C}" name="Sarake10734"/>
    <tableColumn id="10735" xr3:uid="{6BFE18CF-044C-49F7-9D13-827CC75E1021}" name="Sarake10735"/>
    <tableColumn id="10736" xr3:uid="{52E5CE0F-60A5-483C-8643-5498AE05F093}" name="Sarake10736"/>
    <tableColumn id="10737" xr3:uid="{78B6B533-3396-43C4-A274-8BDC52993934}" name="Sarake10737"/>
    <tableColumn id="10738" xr3:uid="{7AE82990-CA0C-4433-B8A8-42C5BF5F0E26}" name="Sarake10738"/>
    <tableColumn id="10739" xr3:uid="{86CB7221-1B93-4D94-881C-76B0555B2AE1}" name="Sarake10739"/>
    <tableColumn id="10740" xr3:uid="{6AA94F7B-6DCF-4ADE-98A5-8DA4C4289C9E}" name="Sarake10740"/>
    <tableColumn id="10741" xr3:uid="{7EE5704C-EC94-4122-8DCA-D2AB6DE91B5C}" name="Sarake10741"/>
    <tableColumn id="10742" xr3:uid="{78154018-C0A9-4A5F-A5AE-B1B27605DC8C}" name="Sarake10742"/>
    <tableColumn id="10743" xr3:uid="{39F372BB-4613-4C49-B6FB-3D6045EE40A3}" name="Sarake10743"/>
    <tableColumn id="10744" xr3:uid="{2F8307DE-F749-4214-90FD-B5B6E9B7D94F}" name="Sarake10744"/>
    <tableColumn id="10745" xr3:uid="{B54BF022-CB20-42D6-917A-21809A1EA104}" name="Sarake10745"/>
    <tableColumn id="10746" xr3:uid="{8A65BEB9-6E8B-4A96-A561-E872A6D95277}" name="Sarake10746"/>
    <tableColumn id="10747" xr3:uid="{71F01D73-7557-432F-96E7-CC4FB5EE0FF2}" name="Sarake10747"/>
    <tableColumn id="10748" xr3:uid="{19651DFF-C448-4CF7-BFF5-BF510A056115}" name="Sarake10748"/>
    <tableColumn id="10749" xr3:uid="{D7B36D44-F6B2-4A51-A994-D06F69060A11}" name="Sarake10749"/>
    <tableColumn id="10750" xr3:uid="{36B70393-4870-4247-A804-F86DC1773D5C}" name="Sarake10750"/>
    <tableColumn id="10751" xr3:uid="{8784B238-5611-4B7C-AAF8-D69F72113E63}" name="Sarake10751"/>
    <tableColumn id="10752" xr3:uid="{1AECF8F2-39A7-4A4B-8E8A-6F0072F3F6C8}" name="Sarake10752"/>
    <tableColumn id="10753" xr3:uid="{F60DE69E-2A8A-4B4D-A448-B05893740093}" name="Sarake10753"/>
    <tableColumn id="10754" xr3:uid="{77D4B49E-7582-4FCD-8B3F-062E43F0E4C1}" name="Sarake10754"/>
    <tableColumn id="10755" xr3:uid="{CD7959ED-9161-4E4A-B297-DDDC6C252A9F}" name="Sarake10755"/>
    <tableColumn id="10756" xr3:uid="{2B7B60C3-4A6A-434A-BD7A-994C12BB7643}" name="Sarake10756"/>
    <tableColumn id="10757" xr3:uid="{FE67C1D2-F4A0-4391-9EC8-D15C6AD76DDD}" name="Sarake10757"/>
    <tableColumn id="10758" xr3:uid="{8379E69B-7B60-432C-B5A1-28FB451A5B98}" name="Sarake10758"/>
    <tableColumn id="10759" xr3:uid="{6EFD093A-C3A5-478B-88AF-1952273AE916}" name="Sarake10759"/>
    <tableColumn id="10760" xr3:uid="{40F9DC44-752D-4BA9-B091-6B7C7BC789E3}" name="Sarake10760"/>
    <tableColumn id="10761" xr3:uid="{9BFD2C94-39D4-48FC-AF6F-D3A204481A75}" name="Sarake10761"/>
    <tableColumn id="10762" xr3:uid="{88AC130C-6C90-4748-9709-1DEA44FB2B25}" name="Sarake10762"/>
    <tableColumn id="10763" xr3:uid="{8EFE81A5-0AFB-4305-ABF5-965187AE77E2}" name="Sarake10763"/>
    <tableColumn id="10764" xr3:uid="{17E26F63-A123-4D9B-B485-17B5EF466C6C}" name="Sarake10764"/>
    <tableColumn id="10765" xr3:uid="{7A969685-8C6C-4F47-A295-228320C9B969}" name="Sarake10765"/>
    <tableColumn id="10766" xr3:uid="{F830DC4A-EB18-496E-BC16-52416C961818}" name="Sarake10766"/>
    <tableColumn id="10767" xr3:uid="{6B4B26C9-CC63-4C69-93DF-E46383436D4F}" name="Sarake10767"/>
    <tableColumn id="10768" xr3:uid="{CFC4967C-E2B7-45DA-AD96-D608BE141803}" name="Sarake10768"/>
    <tableColumn id="10769" xr3:uid="{15EB69EC-AE0B-49D2-A553-8F40A36DF69B}" name="Sarake10769"/>
    <tableColumn id="10770" xr3:uid="{32B58411-0BC8-46CD-803A-E7322C8FD139}" name="Sarake10770"/>
    <tableColumn id="10771" xr3:uid="{A7277C70-90EB-48D5-AEEA-55DDBA9A1EF2}" name="Sarake10771"/>
    <tableColumn id="10772" xr3:uid="{0AFFD159-8041-4B25-BCE8-5FA3A93C2AB4}" name="Sarake10772"/>
    <tableColumn id="10773" xr3:uid="{C050443B-683C-404F-B166-FE3D867473C9}" name="Sarake10773"/>
    <tableColumn id="10774" xr3:uid="{72AFDD2E-BEF5-405B-8872-098B2D1F417D}" name="Sarake10774"/>
    <tableColumn id="10775" xr3:uid="{47061CB2-FF45-4465-832D-609B00895CAD}" name="Sarake10775"/>
    <tableColumn id="10776" xr3:uid="{F210DA68-B308-490B-B8BE-CA02F56D8FD4}" name="Sarake10776"/>
    <tableColumn id="10777" xr3:uid="{794F3F9F-DE15-43C1-B029-B0FE5402DE46}" name="Sarake10777"/>
    <tableColumn id="10778" xr3:uid="{F201FFDA-D3D8-4FAA-B9A5-6AC3E315C444}" name="Sarake10778"/>
    <tableColumn id="10779" xr3:uid="{83B667A1-DBF4-4017-9AB9-98637025A2DB}" name="Sarake10779"/>
    <tableColumn id="10780" xr3:uid="{03A9C5FB-823E-4A75-88C5-FC61CC42981F}" name="Sarake10780"/>
    <tableColumn id="10781" xr3:uid="{597CD992-5239-434E-8A3C-C751C0ECF3A8}" name="Sarake10781"/>
    <tableColumn id="10782" xr3:uid="{BFB62548-FFFB-451B-920A-8BD7E0864340}" name="Sarake10782"/>
    <tableColumn id="10783" xr3:uid="{D5B66844-E0D7-4E2D-A8B7-CE06B2F1AA74}" name="Sarake10783"/>
    <tableColumn id="10784" xr3:uid="{EA1E0931-BBBC-4D33-A617-4F089F5625DA}" name="Sarake10784"/>
    <tableColumn id="10785" xr3:uid="{B95F8004-52C4-41C8-A6A0-96728B5E501B}" name="Sarake10785"/>
    <tableColumn id="10786" xr3:uid="{20D0A568-54AC-489D-9A31-2898A6354BAE}" name="Sarake10786"/>
    <tableColumn id="10787" xr3:uid="{3B315B30-AE7F-4DFE-B1E5-0E0EF0388474}" name="Sarake10787"/>
    <tableColumn id="10788" xr3:uid="{F1B8643E-DA22-4161-8E37-09CF78D8FCD8}" name="Sarake10788"/>
    <tableColumn id="10789" xr3:uid="{F749A0B2-3B0D-47E9-8BD4-1CEFA0B8DC0A}" name="Sarake10789"/>
    <tableColumn id="10790" xr3:uid="{30357017-2CBD-4E8E-9E53-C200F39C4D89}" name="Sarake10790"/>
    <tableColumn id="10791" xr3:uid="{7F69EF01-B25D-40AD-AF0C-866439250A42}" name="Sarake10791"/>
    <tableColumn id="10792" xr3:uid="{615CC13B-C6FC-4ACC-A3D8-4BE27F3DBC48}" name="Sarake10792"/>
    <tableColumn id="10793" xr3:uid="{A566146D-C2B6-415E-B8EE-F5ED5793A5A4}" name="Sarake10793"/>
    <tableColumn id="10794" xr3:uid="{5DD9379B-15E5-4B8C-BD6F-6EF7048F94BA}" name="Sarake10794"/>
    <tableColumn id="10795" xr3:uid="{71E26768-15D6-495E-B0E2-342D9F9082DD}" name="Sarake10795"/>
    <tableColumn id="10796" xr3:uid="{868E2C31-E965-4F9F-9EC2-D15F590300C2}" name="Sarake10796"/>
    <tableColumn id="10797" xr3:uid="{768207CE-99C9-42FC-B793-11A71797580E}" name="Sarake10797"/>
    <tableColumn id="10798" xr3:uid="{BBF437B5-D713-4329-A4A8-D3F3199B8691}" name="Sarake10798"/>
    <tableColumn id="10799" xr3:uid="{907D9EAC-D27A-497B-BB47-BC68181C10EB}" name="Sarake10799"/>
    <tableColumn id="10800" xr3:uid="{03293467-6019-4711-992F-ED0EAFC9B7F8}" name="Sarake10800"/>
    <tableColumn id="10801" xr3:uid="{7DB8EC12-DAAA-401D-9833-1FEEBD98DF01}" name="Sarake10801"/>
    <tableColumn id="10802" xr3:uid="{94D4B098-5AFC-4680-8C8E-F911E05DDC1D}" name="Sarake10802"/>
    <tableColumn id="10803" xr3:uid="{7980FCF1-F5DC-4B7A-B2AF-8FC985BC681B}" name="Sarake10803"/>
    <tableColumn id="10804" xr3:uid="{12FAE6D6-71D3-449A-88A1-FBF28F5AC38F}" name="Sarake10804"/>
    <tableColumn id="10805" xr3:uid="{26938A3D-E109-49F5-8D84-AC3B8E10E01F}" name="Sarake10805"/>
    <tableColumn id="10806" xr3:uid="{EFC2E2DB-2638-4902-ACEE-FCF7718AD4F3}" name="Sarake10806"/>
    <tableColumn id="10807" xr3:uid="{9A2B1586-58B7-4186-8BF7-D95B196764CB}" name="Sarake10807"/>
    <tableColumn id="10808" xr3:uid="{52500209-0BEE-46FC-932C-BFEEA86AEBE6}" name="Sarake10808"/>
    <tableColumn id="10809" xr3:uid="{CA93CB18-4568-44F0-9321-28F7C0235A9E}" name="Sarake10809"/>
    <tableColumn id="10810" xr3:uid="{86F6E2DE-B23D-473D-837D-DA3C88BC5ADF}" name="Sarake10810"/>
    <tableColumn id="10811" xr3:uid="{EFCF1DDF-2815-4DB9-82F7-7CCA04F3B706}" name="Sarake10811"/>
    <tableColumn id="10812" xr3:uid="{9A9ACB93-6992-4CD8-889C-D7AB6089D93C}" name="Sarake10812"/>
    <tableColumn id="10813" xr3:uid="{63A870B9-DF83-407D-B3F1-5F363EF4FFC4}" name="Sarake10813"/>
    <tableColumn id="10814" xr3:uid="{0B14DA65-13D2-4DFF-9BB6-E3B8DF6115EA}" name="Sarake10814"/>
    <tableColumn id="10815" xr3:uid="{64463339-4BAC-40B7-8B0B-137F016DBEA1}" name="Sarake10815"/>
    <tableColumn id="10816" xr3:uid="{2D4AA4D8-12E0-45E6-B64C-5E2F144617E2}" name="Sarake10816"/>
    <tableColumn id="10817" xr3:uid="{D7157060-F128-4CEA-A049-E3F56F3AD5CC}" name="Sarake10817"/>
    <tableColumn id="10818" xr3:uid="{08681459-A253-4F4E-B759-E37022E2B0F4}" name="Sarake10818"/>
    <tableColumn id="10819" xr3:uid="{41E091BA-AFE4-4512-8A3E-702CE4357DA2}" name="Sarake10819"/>
    <tableColumn id="10820" xr3:uid="{6C42AF38-F076-41AE-9966-2FA7F36C3AE7}" name="Sarake10820"/>
    <tableColumn id="10821" xr3:uid="{9AD1570B-72AA-4D02-906B-8771FA9C2095}" name="Sarake10821"/>
    <tableColumn id="10822" xr3:uid="{490C9410-1647-45CF-870B-B65910E89794}" name="Sarake10822"/>
    <tableColumn id="10823" xr3:uid="{553396C2-2EB1-4729-86D5-572ACD0338AA}" name="Sarake10823"/>
    <tableColumn id="10824" xr3:uid="{1B99CC0F-5DF2-4385-A87B-9C876CEB0FC1}" name="Sarake10824"/>
    <tableColumn id="10825" xr3:uid="{8AE58F30-D381-4E59-8FB5-2628F24B9CF9}" name="Sarake10825"/>
    <tableColumn id="10826" xr3:uid="{824574D6-3FCB-4208-ABCD-345CF4687A8D}" name="Sarake10826"/>
    <tableColumn id="10827" xr3:uid="{01A10109-6819-491D-A56C-C6B6B4A94453}" name="Sarake10827"/>
    <tableColumn id="10828" xr3:uid="{B93A7213-BF50-4309-81D2-81E3875B50E6}" name="Sarake10828"/>
    <tableColumn id="10829" xr3:uid="{C5A8EF59-79A1-4EE3-A680-FD1F948729EA}" name="Sarake10829"/>
    <tableColumn id="10830" xr3:uid="{0A529AE6-BD3D-45CC-89A2-859AE10FC5AD}" name="Sarake10830"/>
    <tableColumn id="10831" xr3:uid="{4E46713B-B063-4C65-AD3F-C3D0923278EB}" name="Sarake10831"/>
    <tableColumn id="10832" xr3:uid="{B3ED05A8-8D3B-47E5-8B2B-CE771F836617}" name="Sarake10832"/>
    <tableColumn id="10833" xr3:uid="{FB2FBC90-B6A8-4EB9-86DC-EA83536ED675}" name="Sarake10833"/>
    <tableColumn id="10834" xr3:uid="{FB9794D2-5050-4E21-BD7D-189BB1F04766}" name="Sarake10834"/>
    <tableColumn id="10835" xr3:uid="{8E6DCD8F-BC16-4B51-9C06-BE19869C2AAB}" name="Sarake10835"/>
    <tableColumn id="10836" xr3:uid="{A626F5EA-D4CB-4A8E-83FA-55D654CFA141}" name="Sarake10836"/>
    <tableColumn id="10837" xr3:uid="{73C72689-BDE7-4B06-B3C0-0EE4BC6D085D}" name="Sarake10837"/>
    <tableColumn id="10838" xr3:uid="{ADFED3EF-93BA-4DCB-A51F-64141FA01657}" name="Sarake10838"/>
    <tableColumn id="10839" xr3:uid="{155440E6-1F68-416E-8EA7-8B069FBA5EF2}" name="Sarake10839"/>
    <tableColumn id="10840" xr3:uid="{353CD4A6-44C9-4F8A-A8AF-D2727D9B6A2E}" name="Sarake10840"/>
    <tableColumn id="10841" xr3:uid="{453AF116-B3BD-481F-9558-F6556317E0E3}" name="Sarake10841"/>
    <tableColumn id="10842" xr3:uid="{FD059B12-022B-4AED-A6C4-3A1F07879C8F}" name="Sarake10842"/>
    <tableColumn id="10843" xr3:uid="{0960351F-DA01-486A-B11C-88E345924683}" name="Sarake10843"/>
    <tableColumn id="10844" xr3:uid="{BF25F93F-6DE0-4D26-BA2C-280742BB6527}" name="Sarake10844"/>
    <tableColumn id="10845" xr3:uid="{B317C00B-FFF4-42CF-86D3-08AA4FD04202}" name="Sarake10845"/>
    <tableColumn id="10846" xr3:uid="{B190EE4A-2252-4E4C-B461-F9AAB9CDB8A9}" name="Sarake10846"/>
    <tableColumn id="10847" xr3:uid="{45336E87-183E-4706-A0E7-D7C07DB9016B}" name="Sarake10847"/>
    <tableColumn id="10848" xr3:uid="{76E56B33-6B88-4208-94C5-B5CD5D8F6DA6}" name="Sarake10848"/>
    <tableColumn id="10849" xr3:uid="{BAAD0AD9-7852-4DF2-BC25-EFEB71A804F1}" name="Sarake10849"/>
    <tableColumn id="10850" xr3:uid="{838F25B6-73FE-4325-9A9E-17A8BC44FFFE}" name="Sarake10850"/>
    <tableColumn id="10851" xr3:uid="{0656FD97-93F0-4B8A-BFFE-AD9DDC6C01E3}" name="Sarake10851"/>
    <tableColumn id="10852" xr3:uid="{072FFED7-4BCC-4538-B828-4DC565B37A9E}" name="Sarake10852"/>
    <tableColumn id="10853" xr3:uid="{DD443DEC-6391-4C43-9AB6-66988646E861}" name="Sarake10853"/>
    <tableColumn id="10854" xr3:uid="{CDA33A0D-6899-42BE-B2FC-BB7F9C40CFB4}" name="Sarake10854"/>
    <tableColumn id="10855" xr3:uid="{5FB1DDF7-8EE9-4C61-8999-D94FAAF4DBDE}" name="Sarake10855"/>
    <tableColumn id="10856" xr3:uid="{77B12C28-D3F2-4B50-93C2-D62D73C89ED0}" name="Sarake10856"/>
    <tableColumn id="10857" xr3:uid="{01A0086B-04B5-4A35-B204-2275D7D6993B}" name="Sarake10857"/>
    <tableColumn id="10858" xr3:uid="{D5500970-1336-41F1-B0E0-1F4D64CFA2D6}" name="Sarake10858"/>
    <tableColumn id="10859" xr3:uid="{3AE1FF90-8F76-4DFD-96B7-866A204B463B}" name="Sarake10859"/>
    <tableColumn id="10860" xr3:uid="{5872EEFA-F750-4EAF-9E02-307FB2A30543}" name="Sarake10860"/>
    <tableColumn id="10861" xr3:uid="{A22A009E-B422-4A6E-A3FD-12088CA74085}" name="Sarake10861"/>
    <tableColumn id="10862" xr3:uid="{093602C0-A6F7-4BAE-A89C-8903403BDE40}" name="Sarake10862"/>
    <tableColumn id="10863" xr3:uid="{B927F104-42ED-4CB7-A7C7-AA6EFA5DDC2D}" name="Sarake10863"/>
    <tableColumn id="10864" xr3:uid="{18783B18-6769-4A21-9B26-EC75D3F3D97A}" name="Sarake10864"/>
    <tableColumn id="10865" xr3:uid="{F388C08E-D6AF-463B-B842-C3B685BBC1DA}" name="Sarake10865"/>
    <tableColumn id="10866" xr3:uid="{B275BD48-613E-4C54-8064-27DC20B9269F}" name="Sarake10866"/>
    <tableColumn id="10867" xr3:uid="{C9FBB2FC-ABB7-4B29-9A4D-BB439BA1D94B}" name="Sarake10867"/>
    <tableColumn id="10868" xr3:uid="{A631B4D1-E71E-4D27-A76F-6126D4C1C8B1}" name="Sarake10868"/>
    <tableColumn id="10869" xr3:uid="{B5E18148-FC74-4EDC-B359-C4F50EE8DE81}" name="Sarake10869"/>
    <tableColumn id="10870" xr3:uid="{16B7FDAD-BFB8-4A8B-A8AE-842AB88B8B91}" name="Sarake10870"/>
    <tableColumn id="10871" xr3:uid="{1D433BC9-C37B-4A10-AB4C-F230815C85FC}" name="Sarake10871"/>
    <tableColumn id="10872" xr3:uid="{80D104AA-B05B-45CE-B327-13D73473AC79}" name="Sarake10872"/>
    <tableColumn id="10873" xr3:uid="{E816284C-83F5-4186-9DEF-5A4EBC702A70}" name="Sarake10873"/>
    <tableColumn id="10874" xr3:uid="{940D9AB9-6F85-4960-A9D0-8A195E08B2B9}" name="Sarake10874"/>
    <tableColumn id="10875" xr3:uid="{46DB9712-D70A-4FC0-B832-EA012E26E0D9}" name="Sarake10875"/>
    <tableColumn id="10876" xr3:uid="{A7964FAD-1FDD-45C0-A349-6D7F44E93A41}" name="Sarake10876"/>
    <tableColumn id="10877" xr3:uid="{0679EFDF-F51B-48CC-B769-AA804766CB2F}" name="Sarake10877"/>
    <tableColumn id="10878" xr3:uid="{0AC6E911-181E-4C7E-B76A-399968DE7687}" name="Sarake10878"/>
    <tableColumn id="10879" xr3:uid="{6746D7ED-61CB-4F08-8988-94B6234F18D7}" name="Sarake10879"/>
    <tableColumn id="10880" xr3:uid="{7D94A10B-C76B-4C4F-8331-ADB3B39B045A}" name="Sarake10880"/>
    <tableColumn id="10881" xr3:uid="{1CD27607-93A5-4529-B6A9-BDC08145C10A}" name="Sarake10881"/>
    <tableColumn id="10882" xr3:uid="{1B9B4200-A660-4B88-99E3-61CEDF983A51}" name="Sarake10882"/>
    <tableColumn id="10883" xr3:uid="{C821AB3C-8659-4105-B74A-A3AA19BA0273}" name="Sarake10883"/>
    <tableColumn id="10884" xr3:uid="{612F8544-978E-48C8-BA03-E7CBEA5B137B}" name="Sarake10884"/>
    <tableColumn id="10885" xr3:uid="{28284FD5-D069-499F-83E4-1A641DC3CB76}" name="Sarake10885"/>
    <tableColumn id="10886" xr3:uid="{39AADA76-D77A-4EA5-AD93-5EBBCCE6AFA8}" name="Sarake10886"/>
    <tableColumn id="10887" xr3:uid="{C9D47BAA-C442-4FCB-AFF7-D5EB105E43EC}" name="Sarake10887"/>
    <tableColumn id="10888" xr3:uid="{6E27DAB9-0A9F-483F-946F-FD9097B6FEED}" name="Sarake10888"/>
    <tableColumn id="10889" xr3:uid="{83060C59-CAE0-4666-99CF-ABC2D901214D}" name="Sarake10889"/>
    <tableColumn id="10890" xr3:uid="{719D96D7-0A5A-4EA2-AD70-3F5268C7F1C3}" name="Sarake10890"/>
    <tableColumn id="10891" xr3:uid="{FF23FA2E-4E93-4590-8795-858FE96DBC35}" name="Sarake10891"/>
    <tableColumn id="10892" xr3:uid="{571BB200-871E-474B-833D-C964E4E34AB0}" name="Sarake10892"/>
    <tableColumn id="10893" xr3:uid="{DF0316D2-6027-4629-9045-DE6208D214B9}" name="Sarake10893"/>
    <tableColumn id="10894" xr3:uid="{027684C9-2343-44BE-A221-A25A4C0D6956}" name="Sarake10894"/>
    <tableColumn id="10895" xr3:uid="{274084F6-2004-4170-99D8-F17C5349FA1B}" name="Sarake10895"/>
    <tableColumn id="10896" xr3:uid="{89788E90-C831-45C1-9889-62074C6DC3BF}" name="Sarake10896"/>
    <tableColumn id="10897" xr3:uid="{DE741C29-BBFD-4888-B219-C975259B142F}" name="Sarake10897"/>
    <tableColumn id="10898" xr3:uid="{7176CCF5-2306-43B4-8617-6398E2963699}" name="Sarake10898"/>
    <tableColumn id="10899" xr3:uid="{F7413E0A-DAF5-4B58-B86E-05F40018298B}" name="Sarake10899"/>
    <tableColumn id="10900" xr3:uid="{B89F938E-680D-4E2B-86A2-498BD0CD9F22}" name="Sarake10900"/>
    <tableColumn id="10901" xr3:uid="{0BE3F5E7-4CF5-4478-8AE8-CEA30A7DAA8B}" name="Sarake10901"/>
    <tableColumn id="10902" xr3:uid="{7E3DFF01-294A-40E6-8362-03B2E42F0F53}" name="Sarake10902"/>
    <tableColumn id="10903" xr3:uid="{92BAF11C-82EA-429A-B966-6F4ACEC73CFB}" name="Sarake10903"/>
    <tableColumn id="10904" xr3:uid="{FCA74EC4-E1C8-4F68-8381-2D1722BD50FF}" name="Sarake10904"/>
    <tableColumn id="10905" xr3:uid="{3C5FE3F8-ADBD-4F0F-A0EA-A5E1536F1E7F}" name="Sarake10905"/>
    <tableColumn id="10906" xr3:uid="{9241566E-61B0-483C-A489-9F44B7D1CB51}" name="Sarake10906"/>
    <tableColumn id="10907" xr3:uid="{120D75D4-A152-4C0D-9127-9F4ABE5C23B3}" name="Sarake10907"/>
    <tableColumn id="10908" xr3:uid="{E045AEE2-5FA6-4A4A-9B8A-7CE4326A6DE1}" name="Sarake10908"/>
    <tableColumn id="10909" xr3:uid="{F4B70B64-98F2-40E1-AE94-006075C75E56}" name="Sarake10909"/>
    <tableColumn id="10910" xr3:uid="{DD12FBFC-0968-4025-BAB1-223DB0A6AB34}" name="Sarake10910"/>
    <tableColumn id="10911" xr3:uid="{13BDBD79-E76F-4D08-A773-4E7DC2D63B6B}" name="Sarake10911"/>
    <tableColumn id="10912" xr3:uid="{CDB627CA-6D34-4AA7-8AEF-589EAF5A8AFD}" name="Sarake10912"/>
    <tableColumn id="10913" xr3:uid="{9D88530F-EF2A-41C4-BE36-70A7A9506507}" name="Sarake10913"/>
    <tableColumn id="10914" xr3:uid="{49193C9C-0532-4178-9447-E3F3D8864243}" name="Sarake10914"/>
    <tableColumn id="10915" xr3:uid="{373B76C6-EDCF-4689-818D-EFFBE69F516A}" name="Sarake10915"/>
    <tableColumn id="10916" xr3:uid="{0AF0B912-DF07-4B04-9B1B-F24F0FDF4E55}" name="Sarake10916"/>
    <tableColumn id="10917" xr3:uid="{B377D4E3-5382-4626-A5B4-2F1253EF632A}" name="Sarake10917"/>
    <tableColumn id="10918" xr3:uid="{A3590C13-B699-4958-AA38-EDCAA897E0AD}" name="Sarake10918"/>
    <tableColumn id="10919" xr3:uid="{3C8B5ACD-8B6C-47E6-BCDE-E0257A2D7784}" name="Sarake10919"/>
    <tableColumn id="10920" xr3:uid="{AF9BC73A-BF1D-48DC-BEA5-87CFAB516B79}" name="Sarake10920"/>
    <tableColumn id="10921" xr3:uid="{A385CEEB-5829-48C5-A54A-1AFD0F4BE648}" name="Sarake10921"/>
    <tableColumn id="10922" xr3:uid="{4804F3F2-4115-476E-BDAE-DF635ADAD738}" name="Sarake10922"/>
    <tableColumn id="10923" xr3:uid="{9795D1EE-AA41-45EB-8DEF-BCCF15C83BF1}" name="Sarake10923"/>
    <tableColumn id="10924" xr3:uid="{674711A7-761E-4E78-AB3D-BEE3BC4A4CBE}" name="Sarake10924"/>
    <tableColumn id="10925" xr3:uid="{51444CE7-C3C5-4E63-B839-242CA3101601}" name="Sarake10925"/>
    <tableColumn id="10926" xr3:uid="{8BFEE2C0-8097-430E-826B-259FBCCD7BF2}" name="Sarake10926"/>
    <tableColumn id="10927" xr3:uid="{6116C257-36A9-43DE-B1B2-6B4B106E1F2D}" name="Sarake10927"/>
    <tableColumn id="10928" xr3:uid="{62E188CF-1F4B-4BE2-A2DF-5C57D58FCA44}" name="Sarake10928"/>
    <tableColumn id="10929" xr3:uid="{AE8A8875-8AD7-4674-AC77-14B6DB03B863}" name="Sarake10929"/>
    <tableColumn id="10930" xr3:uid="{714F2FDD-422F-47D9-9F35-A825CCE55A4C}" name="Sarake10930"/>
    <tableColumn id="10931" xr3:uid="{DCC0EC0C-3010-45A5-93DD-17AF416ED3A5}" name="Sarake10931"/>
    <tableColumn id="10932" xr3:uid="{3DC33D67-11FA-4239-ADD7-DF4CE7D45F01}" name="Sarake10932"/>
    <tableColumn id="10933" xr3:uid="{20B13BBC-8A47-4125-93F9-4D844247CDD0}" name="Sarake10933"/>
    <tableColumn id="10934" xr3:uid="{FAA804DB-298B-453E-A663-82464E633378}" name="Sarake10934"/>
    <tableColumn id="10935" xr3:uid="{6A9D0486-AD8A-48E4-AC24-EF48AF29A212}" name="Sarake10935"/>
    <tableColumn id="10936" xr3:uid="{7F66358C-978B-4A4F-A6E1-47ABD7EAA964}" name="Sarake10936"/>
    <tableColumn id="10937" xr3:uid="{54DAE892-8369-4B0D-A873-A30C439EBE76}" name="Sarake10937"/>
    <tableColumn id="10938" xr3:uid="{DB4DA76E-894A-4B58-8BA5-BB535B1A5638}" name="Sarake10938"/>
    <tableColumn id="10939" xr3:uid="{157349FA-70CC-4916-A9CD-AEAC0A0138E6}" name="Sarake10939"/>
    <tableColumn id="10940" xr3:uid="{6D7F4FBD-0075-4C2E-A025-1B5BE1CD5A05}" name="Sarake10940"/>
    <tableColumn id="10941" xr3:uid="{78AFF9A4-31AA-41E1-8549-2B548DDDFFDF}" name="Sarake10941"/>
    <tableColumn id="10942" xr3:uid="{35B476F4-E151-4A23-BFC3-F4690507C86D}" name="Sarake10942"/>
    <tableColumn id="10943" xr3:uid="{B7A7F59D-8B02-48B2-8BE3-981E70ABAE6C}" name="Sarake10943"/>
    <tableColumn id="10944" xr3:uid="{966D89B2-B979-43B8-9ACA-A67BF015480A}" name="Sarake10944"/>
    <tableColumn id="10945" xr3:uid="{B14F9BB6-DA82-44B8-A025-07F2555716F3}" name="Sarake10945"/>
    <tableColumn id="10946" xr3:uid="{B14EE103-CD22-4255-8C79-BF639D908205}" name="Sarake10946"/>
    <tableColumn id="10947" xr3:uid="{434EE2E2-5357-4DB7-9669-5657E4645617}" name="Sarake10947"/>
    <tableColumn id="10948" xr3:uid="{62676A48-8283-49E7-91EF-B936DFBB30DD}" name="Sarake10948"/>
    <tableColumn id="10949" xr3:uid="{C39622C3-2051-4CD4-807E-FB359B69867F}" name="Sarake10949"/>
    <tableColumn id="10950" xr3:uid="{86F32C55-0657-4B95-AF2C-281BCFCC5264}" name="Sarake10950"/>
    <tableColumn id="10951" xr3:uid="{1FCA3651-1101-41A3-B841-1E168D91F47E}" name="Sarake10951"/>
    <tableColumn id="10952" xr3:uid="{CBBADEF2-B47B-4E2A-9CBF-0F4451F6D1F7}" name="Sarake10952"/>
    <tableColumn id="10953" xr3:uid="{54DD33A6-2920-441C-864B-9811BC0CDC90}" name="Sarake10953"/>
    <tableColumn id="10954" xr3:uid="{49E5AFE0-0866-406B-A1F4-3003EA853A64}" name="Sarake10954"/>
    <tableColumn id="10955" xr3:uid="{3DF641DA-E0F9-4B8E-95C1-095525F743A4}" name="Sarake10955"/>
    <tableColumn id="10956" xr3:uid="{3AFD772F-A0A4-47EB-A565-A276FD215142}" name="Sarake10956"/>
    <tableColumn id="10957" xr3:uid="{169855AE-91B0-47E7-B0FA-002ED2C5ED7F}" name="Sarake10957"/>
    <tableColumn id="10958" xr3:uid="{F71E8636-9437-4001-BBD1-C4B95A826356}" name="Sarake10958"/>
    <tableColumn id="10959" xr3:uid="{10F72C9A-9834-4047-9966-39CF80720B91}" name="Sarake10959"/>
    <tableColumn id="10960" xr3:uid="{279F69D6-05D5-4BDF-A45E-7B516B6C530B}" name="Sarake10960"/>
    <tableColumn id="10961" xr3:uid="{A3999550-AEB8-42EF-AD20-3C96C57E698C}" name="Sarake10961"/>
    <tableColumn id="10962" xr3:uid="{7D12AFA9-0297-4B1B-BDCB-05EE066E77BD}" name="Sarake10962"/>
    <tableColumn id="10963" xr3:uid="{48355AE8-E350-46A8-A0E7-001520413355}" name="Sarake10963"/>
    <tableColumn id="10964" xr3:uid="{5D0AFF97-449E-4ECD-AF8A-EE061FD1215F}" name="Sarake10964"/>
    <tableColumn id="10965" xr3:uid="{0F5931E4-3A7C-439F-A370-9C0204943375}" name="Sarake10965"/>
    <tableColumn id="10966" xr3:uid="{698CD32D-205F-4010-B2DA-1ACCFAA1CFB6}" name="Sarake10966"/>
    <tableColumn id="10967" xr3:uid="{6CFB5DAD-2680-4E18-875E-A0546229A8B7}" name="Sarake10967"/>
    <tableColumn id="10968" xr3:uid="{370561EB-A60A-4FB4-AEF3-425862413E31}" name="Sarake10968"/>
    <tableColumn id="10969" xr3:uid="{12686D06-B150-43A8-B1C6-234FC90A0879}" name="Sarake10969"/>
    <tableColumn id="10970" xr3:uid="{C8BDAE9B-E222-43BE-A4B7-AF890E3C1538}" name="Sarake10970"/>
    <tableColumn id="10971" xr3:uid="{811C177C-D507-42FE-B1F6-93B25827058E}" name="Sarake10971"/>
    <tableColumn id="10972" xr3:uid="{F9F1B3D2-BC32-4B81-9A3A-AE3B7C8A2CB8}" name="Sarake10972"/>
    <tableColumn id="10973" xr3:uid="{C6AA728D-F7D4-4C95-95C5-B6F8CE9781C3}" name="Sarake10973"/>
    <tableColumn id="10974" xr3:uid="{76DD4D25-C58F-4166-ADC1-E9CFBF8A0CC0}" name="Sarake10974"/>
    <tableColumn id="10975" xr3:uid="{14E96116-BF1C-4EF1-A7F2-E6A112603AAD}" name="Sarake10975"/>
    <tableColumn id="10976" xr3:uid="{1C61B045-F8F5-447E-9694-50C7474B2B9D}" name="Sarake10976"/>
    <tableColumn id="10977" xr3:uid="{37F751F4-9FB2-4893-BBBC-C4714FBE72AA}" name="Sarake10977"/>
    <tableColumn id="10978" xr3:uid="{66218935-0CEA-4495-B2AA-A10662209A85}" name="Sarake10978"/>
    <tableColumn id="10979" xr3:uid="{0FE6440D-C141-4100-A02E-B12F6AE9F5D5}" name="Sarake10979"/>
    <tableColumn id="10980" xr3:uid="{CAE3FC56-627E-4E5E-82EB-807828265791}" name="Sarake10980"/>
    <tableColumn id="10981" xr3:uid="{B324B814-5C29-4864-A525-9DDC98D3588F}" name="Sarake10981"/>
    <tableColumn id="10982" xr3:uid="{3CE02087-8488-451E-8B43-9934C3C8BDF1}" name="Sarake10982"/>
    <tableColumn id="10983" xr3:uid="{28C62430-2DA4-47D7-91F4-DBE494272B05}" name="Sarake10983"/>
    <tableColumn id="10984" xr3:uid="{89B3530D-E520-49DA-A5A0-0B4B4D45CA8E}" name="Sarake10984"/>
    <tableColumn id="10985" xr3:uid="{6DA3AA64-58EC-4929-8E73-26A509D4AFD6}" name="Sarake10985"/>
    <tableColumn id="10986" xr3:uid="{DB8432FD-6771-4F99-ABCF-7A20050CBA17}" name="Sarake10986"/>
    <tableColumn id="10987" xr3:uid="{B2852D08-D4C2-4BC2-8BFB-53865CB0A76F}" name="Sarake10987"/>
    <tableColumn id="10988" xr3:uid="{36AE4C61-0A5A-4FD9-A2F8-FED228EE9915}" name="Sarake10988"/>
    <tableColumn id="10989" xr3:uid="{4B62C814-4922-49DF-9A1C-9B2A3825AA75}" name="Sarake10989"/>
    <tableColumn id="10990" xr3:uid="{00D02CF6-D638-4864-BC2D-0599002392F3}" name="Sarake10990"/>
    <tableColumn id="10991" xr3:uid="{55170C35-5178-4C6B-A0B7-3021D7969BED}" name="Sarake10991"/>
    <tableColumn id="10992" xr3:uid="{B8F7F925-37F2-402C-AB17-C1E098CA0BAF}" name="Sarake10992"/>
    <tableColumn id="10993" xr3:uid="{AE523F25-AF4C-47A0-A9D2-449686102205}" name="Sarake10993"/>
    <tableColumn id="10994" xr3:uid="{5FCAC3A8-41DF-498C-AFD3-A3DCE55CA089}" name="Sarake10994"/>
    <tableColumn id="10995" xr3:uid="{24083054-C3E8-4D5E-AC3C-30768951AA2D}" name="Sarake10995"/>
    <tableColumn id="10996" xr3:uid="{97D016C4-92CD-4BE6-B5B5-4691AF275C88}" name="Sarake10996"/>
    <tableColumn id="10997" xr3:uid="{C42EC8C3-2415-4A42-9114-2855074ED37A}" name="Sarake10997"/>
    <tableColumn id="10998" xr3:uid="{30ADCCF2-A839-4790-BD6E-F1D276BD2C67}" name="Sarake10998"/>
    <tableColumn id="10999" xr3:uid="{0BA9D789-0AC1-4D94-BA0A-39B51A5B0E77}" name="Sarake10999"/>
    <tableColumn id="11000" xr3:uid="{08EE1E98-E9F4-4D5B-8E06-707C9CA15B9F}" name="Sarake11000"/>
    <tableColumn id="11001" xr3:uid="{6B7A1D24-5595-4C56-8D34-537AE7065AA4}" name="Sarake11001"/>
    <tableColumn id="11002" xr3:uid="{1B86E2D5-D3BE-4A1B-8867-AC0DD0C3E707}" name="Sarake11002"/>
    <tableColumn id="11003" xr3:uid="{9F42E902-7204-46CD-8464-6254A8706157}" name="Sarake11003"/>
    <tableColumn id="11004" xr3:uid="{961C2E3C-1318-46FE-882F-491079F9F789}" name="Sarake11004"/>
    <tableColumn id="11005" xr3:uid="{285B4267-6FCC-47AE-BD30-0C82819D9A63}" name="Sarake11005"/>
    <tableColumn id="11006" xr3:uid="{FC96F6A3-34DE-42BD-8711-D04218E1084E}" name="Sarake11006"/>
    <tableColumn id="11007" xr3:uid="{BD44A313-011B-4B6D-947A-A38138DB95B1}" name="Sarake11007"/>
    <tableColumn id="11008" xr3:uid="{26B70792-8A58-47B6-B6B8-19724323ED73}" name="Sarake11008"/>
    <tableColumn id="11009" xr3:uid="{21362B46-0D4D-436D-A10B-FEF9D3E1CB4D}" name="Sarake11009"/>
    <tableColumn id="11010" xr3:uid="{772AAA84-1137-42FA-B859-3A77373C9615}" name="Sarake11010"/>
    <tableColumn id="11011" xr3:uid="{5354E946-6FA5-4916-8721-D0044010401C}" name="Sarake11011"/>
    <tableColumn id="11012" xr3:uid="{4B09F8C6-D2E0-41A6-AC49-708129CE2EBF}" name="Sarake11012"/>
    <tableColumn id="11013" xr3:uid="{1BFC8E78-BE47-4952-ADA3-9C1854AA4204}" name="Sarake11013"/>
    <tableColumn id="11014" xr3:uid="{C82CC813-E9E2-4E14-B6BE-1129D1534DA4}" name="Sarake11014"/>
    <tableColumn id="11015" xr3:uid="{43970ABC-C0CF-4D49-BAB5-399FE301A13E}" name="Sarake11015"/>
    <tableColumn id="11016" xr3:uid="{59C2969A-5B62-4F23-BEAA-A64214466976}" name="Sarake11016"/>
    <tableColumn id="11017" xr3:uid="{8C7E2416-7E2C-4A23-B6DA-3D3B25831112}" name="Sarake11017"/>
    <tableColumn id="11018" xr3:uid="{00D86677-CBCC-44A5-B918-EBFF93484C06}" name="Sarake11018"/>
    <tableColumn id="11019" xr3:uid="{C1F414CD-2B7E-4EB1-B434-70ECEA420AEC}" name="Sarake11019"/>
    <tableColumn id="11020" xr3:uid="{88F54100-09DA-497A-9397-2AF6103A9B64}" name="Sarake11020"/>
    <tableColumn id="11021" xr3:uid="{591DED2E-9E7C-4F2E-B865-EAD58F94AC05}" name="Sarake11021"/>
    <tableColumn id="11022" xr3:uid="{E4CE9D98-B427-4665-BAE4-ED73C9339664}" name="Sarake11022"/>
    <tableColumn id="11023" xr3:uid="{C38CA21D-E7A6-45EF-9856-B6A103CE871D}" name="Sarake11023"/>
    <tableColumn id="11024" xr3:uid="{4558316B-3241-456C-83DE-8057749B0C9E}" name="Sarake11024"/>
    <tableColumn id="11025" xr3:uid="{86904B92-992E-4B17-9C0A-1959699BA804}" name="Sarake11025"/>
    <tableColumn id="11026" xr3:uid="{4D460EF3-500C-48D9-B0F1-6AA674E8D679}" name="Sarake11026"/>
    <tableColumn id="11027" xr3:uid="{6972CCCB-DEB5-4C3A-B766-61E41BE942AB}" name="Sarake11027"/>
    <tableColumn id="11028" xr3:uid="{660FFC1B-122D-4954-A35E-54338D8735DB}" name="Sarake11028"/>
    <tableColumn id="11029" xr3:uid="{BCD1ECB9-4B5B-4DFF-AE0F-94FFE22ADABB}" name="Sarake11029"/>
    <tableColumn id="11030" xr3:uid="{02D94E67-506E-4B00-9E85-CB05789D214F}" name="Sarake11030"/>
    <tableColumn id="11031" xr3:uid="{0393B3EF-B445-40F3-B1DB-4DAED67644F2}" name="Sarake11031"/>
    <tableColumn id="11032" xr3:uid="{8E487017-D94C-4744-9BA1-5A4D2266C2B0}" name="Sarake11032"/>
    <tableColumn id="11033" xr3:uid="{CC46A4DD-A854-4FFC-80AB-6C84A3C48B0D}" name="Sarake11033"/>
    <tableColumn id="11034" xr3:uid="{A99EB919-1C50-4AE0-8531-1196EAA2F7B0}" name="Sarake11034"/>
    <tableColumn id="11035" xr3:uid="{0EDD5CF3-0CE5-4E2D-97F4-2DB671F5F37B}" name="Sarake11035"/>
    <tableColumn id="11036" xr3:uid="{93B61EDF-00C1-4CF7-88E2-F06022787344}" name="Sarake11036"/>
    <tableColumn id="11037" xr3:uid="{B85523BE-4CCC-40CD-ADFC-750FB4BA1A94}" name="Sarake11037"/>
    <tableColumn id="11038" xr3:uid="{9E50E123-B57E-44D2-BB71-C7A1BD384231}" name="Sarake11038"/>
    <tableColumn id="11039" xr3:uid="{CD5D4216-6509-49FC-AC62-C37866F296D4}" name="Sarake11039"/>
    <tableColumn id="11040" xr3:uid="{56DBA82C-42FC-4FC1-B1CB-50F73630C94E}" name="Sarake11040"/>
    <tableColumn id="11041" xr3:uid="{B429A067-3DEC-440D-82D9-64EDB4683878}" name="Sarake11041"/>
    <tableColumn id="11042" xr3:uid="{096F697E-6EF2-4528-90C4-12F6B50E9394}" name="Sarake11042"/>
    <tableColumn id="11043" xr3:uid="{CDBD4066-796B-4B71-A1F6-63F47E770799}" name="Sarake11043"/>
    <tableColumn id="11044" xr3:uid="{72DB1977-C7B7-40CC-B2D8-D905EDA14A21}" name="Sarake11044"/>
    <tableColumn id="11045" xr3:uid="{A91E4E53-EF53-4AF7-A921-1831472008CA}" name="Sarake11045"/>
    <tableColumn id="11046" xr3:uid="{12700570-C858-4464-981F-C9098C7F7E7B}" name="Sarake11046"/>
    <tableColumn id="11047" xr3:uid="{61E32611-4DE7-4BEB-BDB0-5A4F2A57CC58}" name="Sarake11047"/>
    <tableColumn id="11048" xr3:uid="{2710AC38-FC6D-4DAC-85AA-4FBB6E34A920}" name="Sarake11048"/>
    <tableColumn id="11049" xr3:uid="{54E3D3AD-76DF-4156-AD00-BE08C225E3DB}" name="Sarake11049"/>
    <tableColumn id="11050" xr3:uid="{F3BAD0E4-3028-4083-914D-1AB0258096EA}" name="Sarake11050"/>
    <tableColumn id="11051" xr3:uid="{3C02D9B9-EDCB-4182-81C4-D887A8D7E407}" name="Sarake11051"/>
    <tableColumn id="11052" xr3:uid="{B3C6B18E-BAF9-42E3-967C-BF39B558C1F7}" name="Sarake11052"/>
    <tableColumn id="11053" xr3:uid="{0C244C55-3496-4260-8E69-DA491C2280BF}" name="Sarake11053"/>
    <tableColumn id="11054" xr3:uid="{0E5D1D9E-8C78-42D6-8475-AA73CB47C19F}" name="Sarake11054"/>
    <tableColumn id="11055" xr3:uid="{1EB52297-C7FF-45CC-BFAB-FC8DF202FA15}" name="Sarake11055"/>
    <tableColumn id="11056" xr3:uid="{6406D0B7-DCDB-45D0-8D79-EB7AF1608AD8}" name="Sarake11056"/>
    <tableColumn id="11057" xr3:uid="{02E728B1-5E88-450A-A462-EA197CC365F4}" name="Sarake11057"/>
    <tableColumn id="11058" xr3:uid="{D35F4469-93B7-4A6D-B387-A337DAE0988E}" name="Sarake11058"/>
    <tableColumn id="11059" xr3:uid="{A3E40947-7848-4ACF-90C1-DD80BADB5755}" name="Sarake11059"/>
    <tableColumn id="11060" xr3:uid="{275A6BE7-B911-4F29-87C6-6C7BBB47FBF9}" name="Sarake11060"/>
    <tableColumn id="11061" xr3:uid="{E6F2354D-9B9D-4B59-BE5C-E0A78EB70B40}" name="Sarake11061"/>
    <tableColumn id="11062" xr3:uid="{D57F7E1F-60E3-4511-8D67-0239320EEE4F}" name="Sarake11062"/>
    <tableColumn id="11063" xr3:uid="{2ECA3EC1-3AD5-46B3-9350-2D7FB130986B}" name="Sarake11063"/>
    <tableColumn id="11064" xr3:uid="{D6465033-261A-4316-9054-E351CC04ED4B}" name="Sarake11064"/>
    <tableColumn id="11065" xr3:uid="{5587A34D-1497-420D-8ADA-85AB3148EBBC}" name="Sarake11065"/>
    <tableColumn id="11066" xr3:uid="{7E874F6A-D43B-41B6-98F8-2E54AA6F5278}" name="Sarake11066"/>
    <tableColumn id="11067" xr3:uid="{E57530C6-5169-4E2D-9E64-AFC0DECD014C}" name="Sarake11067"/>
    <tableColumn id="11068" xr3:uid="{09D0067A-7544-42D5-99E2-7F17992E34D8}" name="Sarake11068"/>
    <tableColumn id="11069" xr3:uid="{465436B2-1BB1-481D-868E-EAF58D4900A4}" name="Sarake11069"/>
    <tableColumn id="11070" xr3:uid="{08CA76FF-A943-4D53-A1AC-6F403198B85A}" name="Sarake11070"/>
    <tableColumn id="11071" xr3:uid="{0D651B96-983F-47A2-926B-74B75AD86C48}" name="Sarake11071"/>
    <tableColumn id="11072" xr3:uid="{70441DEA-8CA5-4685-A21D-0D57F020BD23}" name="Sarake11072"/>
    <tableColumn id="11073" xr3:uid="{AE6CA40C-3E05-478A-9B01-1082BD82136A}" name="Sarake11073"/>
    <tableColumn id="11074" xr3:uid="{D03E7DC2-314E-40C6-9EC4-4D9F37B2BD4F}" name="Sarake11074"/>
    <tableColumn id="11075" xr3:uid="{3AEA5C50-D8EB-4884-B56A-97C299D75643}" name="Sarake11075"/>
    <tableColumn id="11076" xr3:uid="{B7BB292C-7807-4AED-B173-E41B786E6CD1}" name="Sarake11076"/>
    <tableColumn id="11077" xr3:uid="{7BD17233-A018-42D0-BF67-12D51CB9E5C7}" name="Sarake11077"/>
    <tableColumn id="11078" xr3:uid="{A2E70DAF-B92A-463C-AC2A-96F76F141764}" name="Sarake11078"/>
    <tableColumn id="11079" xr3:uid="{C018F2C0-C3C2-4E86-B4DF-82CB59DA0CDB}" name="Sarake11079"/>
    <tableColumn id="11080" xr3:uid="{4AF9ACB9-3B3D-4976-8371-A8B73F77E4C4}" name="Sarake11080"/>
    <tableColumn id="11081" xr3:uid="{08F083F8-858D-4408-B85C-95D510FF52CD}" name="Sarake11081"/>
    <tableColumn id="11082" xr3:uid="{9EB61BF2-1B86-412A-91B5-C20125AED757}" name="Sarake11082"/>
    <tableColumn id="11083" xr3:uid="{61B3D203-2F2A-4886-99CF-8C138783530E}" name="Sarake11083"/>
    <tableColumn id="11084" xr3:uid="{895EC04C-6102-46EA-9A75-CD9391A078C0}" name="Sarake11084"/>
    <tableColumn id="11085" xr3:uid="{AB6968A9-DE79-40DE-9B97-C5212E59F213}" name="Sarake11085"/>
    <tableColumn id="11086" xr3:uid="{776A3CE5-AA93-45C5-98CB-3873700CD107}" name="Sarake11086"/>
    <tableColumn id="11087" xr3:uid="{C646124F-5B7A-4C0D-9E6B-D35FD4741545}" name="Sarake11087"/>
    <tableColumn id="11088" xr3:uid="{D4C08E12-F6C8-47A2-B6F7-C9612A288043}" name="Sarake11088"/>
    <tableColumn id="11089" xr3:uid="{FD387600-B6CF-472C-A33B-1353FB69F512}" name="Sarake11089"/>
    <tableColumn id="11090" xr3:uid="{267EBEAA-3DE3-4B85-A1C8-365FCB6CB920}" name="Sarake11090"/>
    <tableColumn id="11091" xr3:uid="{ADDB3F32-CCC0-4141-A524-F95894B8F613}" name="Sarake11091"/>
    <tableColumn id="11092" xr3:uid="{F38AA5A0-4A30-4679-A560-DE3EEF88F96E}" name="Sarake11092"/>
    <tableColumn id="11093" xr3:uid="{FB3ED4AF-D14C-4008-86D7-A0A247D60E58}" name="Sarake11093"/>
    <tableColumn id="11094" xr3:uid="{60351D16-92EB-400F-A6AE-1EB4212BC188}" name="Sarake11094"/>
    <tableColumn id="11095" xr3:uid="{E688B702-809A-4B6A-9613-C27C5EC84DFD}" name="Sarake11095"/>
    <tableColumn id="11096" xr3:uid="{21962939-C4C3-457E-87EF-20ED773CCC73}" name="Sarake11096"/>
    <tableColumn id="11097" xr3:uid="{3D98C4CE-6C31-4FD6-BF32-BC71F5071FB8}" name="Sarake11097"/>
    <tableColumn id="11098" xr3:uid="{90ADC2B6-EB8F-42A5-BFC3-15A13B1B460E}" name="Sarake11098"/>
    <tableColumn id="11099" xr3:uid="{FF7482E7-0737-4A12-992F-1D29B0249447}" name="Sarake11099"/>
    <tableColumn id="11100" xr3:uid="{BFB0FAAE-6B47-48B6-AAE9-BC9F5F6A3710}" name="Sarake11100"/>
    <tableColumn id="11101" xr3:uid="{263D8FB9-CBD8-403A-8776-A0EDE7039326}" name="Sarake11101"/>
    <tableColumn id="11102" xr3:uid="{ADA08C08-0780-41C8-BB53-61F29BDD83DA}" name="Sarake11102"/>
    <tableColumn id="11103" xr3:uid="{E0550A09-2FBA-4B1B-90EE-1D7573F73029}" name="Sarake11103"/>
    <tableColumn id="11104" xr3:uid="{90983678-2796-441E-8FB7-55832A51DE58}" name="Sarake11104"/>
    <tableColumn id="11105" xr3:uid="{DA8F74FB-CA07-4969-AD06-D5BBABD27FF5}" name="Sarake11105"/>
    <tableColumn id="11106" xr3:uid="{2115F5AC-4FF9-435D-81A6-755062F2104E}" name="Sarake11106"/>
    <tableColumn id="11107" xr3:uid="{4697025F-29F4-4112-B4AD-EB6E742B3FD0}" name="Sarake11107"/>
    <tableColumn id="11108" xr3:uid="{7D24179E-1BC2-4C25-8BEF-68A91C3C144B}" name="Sarake11108"/>
    <tableColumn id="11109" xr3:uid="{815B9B40-2D07-472F-BEF8-F5FCDD495BC1}" name="Sarake11109"/>
    <tableColumn id="11110" xr3:uid="{B7C258F7-3FB7-4311-93EA-D4832B42BDA7}" name="Sarake11110"/>
    <tableColumn id="11111" xr3:uid="{4FA07C7A-7E96-4A89-9876-309CB22E08E7}" name="Sarake11111"/>
    <tableColumn id="11112" xr3:uid="{1D71AEF7-DBD7-4AE5-8BD5-359F1505BE2C}" name="Sarake11112"/>
    <tableColumn id="11113" xr3:uid="{7AC21037-987B-4806-A105-041C7C87DB72}" name="Sarake11113"/>
    <tableColumn id="11114" xr3:uid="{1D2893F3-2709-4621-A9CB-96C000EBB429}" name="Sarake11114"/>
    <tableColumn id="11115" xr3:uid="{946195BF-0F36-4C86-9B63-C7D04E66904C}" name="Sarake11115"/>
    <tableColumn id="11116" xr3:uid="{54261003-ACF1-425A-BEBE-8D71515DB9BC}" name="Sarake11116"/>
    <tableColumn id="11117" xr3:uid="{C26BD7E5-0082-4E8B-AFFC-64343C38A5DE}" name="Sarake11117"/>
    <tableColumn id="11118" xr3:uid="{C4DC1BD2-E8C7-413A-A049-4AB45768783B}" name="Sarake11118"/>
    <tableColumn id="11119" xr3:uid="{982D822D-B571-44B1-8460-4E8D82E60DE1}" name="Sarake11119"/>
    <tableColumn id="11120" xr3:uid="{C586585C-52DE-48DF-B38D-CD118DACFB18}" name="Sarake11120"/>
    <tableColumn id="11121" xr3:uid="{15D3A4A1-7C19-4D03-B290-57A6C4F2D9C7}" name="Sarake11121"/>
    <tableColumn id="11122" xr3:uid="{698A12F0-92E9-4093-9685-571DCAC13D38}" name="Sarake11122"/>
    <tableColumn id="11123" xr3:uid="{9553F5B4-300E-4359-97C8-CE33BE8BEFEB}" name="Sarake11123"/>
    <tableColumn id="11124" xr3:uid="{E1B44AEF-2B7B-4E00-A3D2-9273A21CA684}" name="Sarake11124"/>
    <tableColumn id="11125" xr3:uid="{793C877F-7959-4FD6-89AD-CF3CB20C96C7}" name="Sarake11125"/>
    <tableColumn id="11126" xr3:uid="{D4DFE4BA-0F07-4874-97BA-26D41AC49C5B}" name="Sarake11126"/>
    <tableColumn id="11127" xr3:uid="{1C11E193-FAEC-4C98-A4DD-F81118FADA4B}" name="Sarake11127"/>
    <tableColumn id="11128" xr3:uid="{18E203E5-1D6C-44E7-A10D-51B16FAE8061}" name="Sarake11128"/>
    <tableColumn id="11129" xr3:uid="{DA2BE4C8-F4B5-48DC-A18F-58B37B9C1C5B}" name="Sarake11129"/>
    <tableColumn id="11130" xr3:uid="{0E5A73EE-E12F-4648-87ED-1F41866EB6DA}" name="Sarake11130"/>
    <tableColumn id="11131" xr3:uid="{674AD839-7DE9-458D-91E5-3E2620069EFE}" name="Sarake11131"/>
    <tableColumn id="11132" xr3:uid="{482A2FD3-56AF-488B-B6A3-04E3FF6CDEE3}" name="Sarake11132"/>
    <tableColumn id="11133" xr3:uid="{9BF01B13-5748-45E7-9355-C81981B4B3E0}" name="Sarake11133"/>
    <tableColumn id="11134" xr3:uid="{3C14A535-2620-40A2-B9C2-FDF2B2B21E26}" name="Sarake11134"/>
    <tableColumn id="11135" xr3:uid="{10AF1501-AF09-4ACD-949E-BDB88197EA30}" name="Sarake11135"/>
    <tableColumn id="11136" xr3:uid="{FCF2A469-3EED-4D48-945A-EEC8C7134E16}" name="Sarake11136"/>
    <tableColumn id="11137" xr3:uid="{90372F90-F055-4C7D-A9EB-BFB50FF4AAFA}" name="Sarake11137"/>
    <tableColumn id="11138" xr3:uid="{9EAC6E2F-660F-4A6D-BAC3-052CC9A93904}" name="Sarake11138"/>
    <tableColumn id="11139" xr3:uid="{20610854-2D62-4C25-B1BC-DB2308E8E453}" name="Sarake11139"/>
    <tableColumn id="11140" xr3:uid="{5EE6B299-F4DC-4C36-9069-75DB5DE1E07C}" name="Sarake11140"/>
    <tableColumn id="11141" xr3:uid="{D70F28E9-6C3C-4209-8CFD-1063F0D11CD7}" name="Sarake11141"/>
    <tableColumn id="11142" xr3:uid="{59D14735-3DC2-4E9B-8626-4B89D9C46DC8}" name="Sarake11142"/>
    <tableColumn id="11143" xr3:uid="{5490AA14-F971-4336-B9A1-578A5F0E5645}" name="Sarake11143"/>
    <tableColumn id="11144" xr3:uid="{59494A95-D049-4403-8396-21A045980AF5}" name="Sarake11144"/>
    <tableColumn id="11145" xr3:uid="{E4A675F6-6C5B-4F3C-8667-24B572615EAA}" name="Sarake11145"/>
    <tableColumn id="11146" xr3:uid="{7D3F12E5-0E46-427B-A075-C46CA1D61DF7}" name="Sarake11146"/>
    <tableColumn id="11147" xr3:uid="{53BCA996-0EBB-479B-8A2B-BC5F045FF198}" name="Sarake11147"/>
    <tableColumn id="11148" xr3:uid="{C6E2E5F3-8D4E-484D-A06C-46A707F10E33}" name="Sarake11148"/>
    <tableColumn id="11149" xr3:uid="{7DB74194-329C-4B3C-B742-BD583D3E1814}" name="Sarake11149"/>
    <tableColumn id="11150" xr3:uid="{B986E380-9FC8-4834-B852-9E48B7D300FE}" name="Sarake11150"/>
    <tableColumn id="11151" xr3:uid="{2BD70B00-091D-4D1D-8EC8-B41D2CB69ECF}" name="Sarake11151"/>
    <tableColumn id="11152" xr3:uid="{172B79E7-3009-4407-B021-3A93C9907C02}" name="Sarake11152"/>
    <tableColumn id="11153" xr3:uid="{C2C08C21-E0BA-4FEF-AA12-BEBFD66CEB5C}" name="Sarake11153"/>
    <tableColumn id="11154" xr3:uid="{AA66606B-C7FC-4568-B5B5-02744DE48D3E}" name="Sarake11154"/>
    <tableColumn id="11155" xr3:uid="{44778F75-C22B-4B3A-9700-D1B3BC2AB542}" name="Sarake11155"/>
    <tableColumn id="11156" xr3:uid="{2ECBA606-3C34-4893-8527-078C2C0FC406}" name="Sarake11156"/>
    <tableColumn id="11157" xr3:uid="{A0015528-B632-43EC-A157-2D26C0FC4255}" name="Sarake11157"/>
    <tableColumn id="11158" xr3:uid="{1FC742AF-CAB4-4104-834E-EA4AFA78D7D3}" name="Sarake11158"/>
    <tableColumn id="11159" xr3:uid="{9AD8B930-42C4-474C-99ED-43EE658C580B}" name="Sarake11159"/>
    <tableColumn id="11160" xr3:uid="{6E0A4566-7986-41ED-8F2C-9FE037C7F771}" name="Sarake11160"/>
    <tableColumn id="11161" xr3:uid="{D4561922-1740-458B-848A-8618EE92D5DC}" name="Sarake11161"/>
    <tableColumn id="11162" xr3:uid="{96F0B374-34A0-45DD-8E4D-ADAF8E5E9364}" name="Sarake11162"/>
    <tableColumn id="11163" xr3:uid="{C052ADB1-54C3-4E30-AE52-9DBCE75305F6}" name="Sarake11163"/>
    <tableColumn id="11164" xr3:uid="{BF329461-D3F7-473F-9EEA-CAB51749839F}" name="Sarake11164"/>
    <tableColumn id="11165" xr3:uid="{39F695DB-D14D-4268-B7BB-8C0414B27171}" name="Sarake11165"/>
    <tableColumn id="11166" xr3:uid="{DB098150-A5B9-4C9B-BED8-DEAF8E65B505}" name="Sarake11166"/>
    <tableColumn id="11167" xr3:uid="{096D043E-8705-48D8-8C88-0DCFD650800A}" name="Sarake11167"/>
    <tableColumn id="11168" xr3:uid="{3B1585F3-3B80-4E62-9C7F-0E54D5604FE4}" name="Sarake11168"/>
    <tableColumn id="11169" xr3:uid="{1FF76A00-ACBE-42C8-B170-C0BFA72BA7B3}" name="Sarake11169"/>
    <tableColumn id="11170" xr3:uid="{D863A8CA-FABA-4ADC-9B2B-531625ABB975}" name="Sarake11170"/>
    <tableColumn id="11171" xr3:uid="{839A361C-13F2-46D2-B95F-2D21D2FF3C6C}" name="Sarake11171"/>
    <tableColumn id="11172" xr3:uid="{227198F8-059F-48D3-B729-39D8C0C88832}" name="Sarake11172"/>
    <tableColumn id="11173" xr3:uid="{AE4ABC44-0BD2-401F-9A34-65FB6320207A}" name="Sarake11173"/>
    <tableColumn id="11174" xr3:uid="{C3803186-C93B-4684-97E3-BD6400DC4F2F}" name="Sarake11174"/>
    <tableColumn id="11175" xr3:uid="{B958A28E-8B7D-41E7-97D1-72B7E054EFFA}" name="Sarake11175"/>
    <tableColumn id="11176" xr3:uid="{7ADC397F-7EA1-49F1-8072-D35D54B45DBE}" name="Sarake11176"/>
    <tableColumn id="11177" xr3:uid="{F6514050-946D-4B0B-BA9E-38AB8411171C}" name="Sarake11177"/>
    <tableColumn id="11178" xr3:uid="{8011C4D9-3820-4652-AFE8-E4E8CD053D70}" name="Sarake11178"/>
    <tableColumn id="11179" xr3:uid="{C33636E0-AA64-4CE4-928E-E5B8963CDDDB}" name="Sarake11179"/>
    <tableColumn id="11180" xr3:uid="{FD0D74AB-9913-4ECF-ABFA-463C2578FFFF}" name="Sarake11180"/>
    <tableColumn id="11181" xr3:uid="{CC6E218B-A0B6-43AC-A186-110973AC17DA}" name="Sarake11181"/>
    <tableColumn id="11182" xr3:uid="{0F0D4838-C6D3-4E25-8679-41145E40E17F}" name="Sarake11182"/>
    <tableColumn id="11183" xr3:uid="{54AB29DF-24DF-49C0-B16F-36A68E40EB6B}" name="Sarake11183"/>
    <tableColumn id="11184" xr3:uid="{8EE7EB76-9DB6-44CA-913E-2C1CFD9E0D0D}" name="Sarake11184"/>
    <tableColumn id="11185" xr3:uid="{8A9B0DA3-557C-4CC6-9B77-3A0F40E5D041}" name="Sarake11185"/>
    <tableColumn id="11186" xr3:uid="{7FEFDD61-F4A9-411D-973C-689747216952}" name="Sarake11186"/>
    <tableColumn id="11187" xr3:uid="{8171E52E-937D-4B49-A8A7-F5018A436ABD}" name="Sarake11187"/>
    <tableColumn id="11188" xr3:uid="{5F8A00E3-A3A7-4D68-A87A-826727A8B6F3}" name="Sarake11188"/>
    <tableColumn id="11189" xr3:uid="{D1E4C001-D701-4EAA-98C4-1962F5AC5D52}" name="Sarake11189"/>
    <tableColumn id="11190" xr3:uid="{0338F997-67B1-4416-9730-0CDE389E8638}" name="Sarake11190"/>
    <tableColumn id="11191" xr3:uid="{65193E3A-CA7F-4D77-A8BF-100A01361964}" name="Sarake11191"/>
    <tableColumn id="11192" xr3:uid="{138740EB-AB42-44EF-B58F-1CA35AB33A3B}" name="Sarake11192"/>
    <tableColumn id="11193" xr3:uid="{841F6449-1AAE-47D0-B5BA-9A163EE8B896}" name="Sarake11193"/>
    <tableColumn id="11194" xr3:uid="{02330B73-214B-4004-AEF2-F6845B638BB6}" name="Sarake11194"/>
    <tableColumn id="11195" xr3:uid="{8516A2BF-F33C-4D49-8847-54877569261F}" name="Sarake11195"/>
    <tableColumn id="11196" xr3:uid="{4210C00A-7BF9-459B-8337-A82A0B9B24C4}" name="Sarake11196"/>
    <tableColumn id="11197" xr3:uid="{8C5AA55A-1848-4756-905E-AB2390ED8F2A}" name="Sarake11197"/>
    <tableColumn id="11198" xr3:uid="{EE7D8BC5-1A9C-4CA8-84D2-73CE77D99B8D}" name="Sarake11198"/>
    <tableColumn id="11199" xr3:uid="{20BC827B-1163-4F90-8785-196654C32054}" name="Sarake11199"/>
    <tableColumn id="11200" xr3:uid="{C9C4F317-5083-43CD-A7EC-6F45A887B3C5}" name="Sarake11200"/>
    <tableColumn id="11201" xr3:uid="{A88EA82D-55EF-4CD3-AE7A-2572FA66132A}" name="Sarake11201"/>
    <tableColumn id="11202" xr3:uid="{30626881-FA7C-43A7-8FAC-B753DCE9A4A9}" name="Sarake11202"/>
    <tableColumn id="11203" xr3:uid="{19FA1847-07D5-44EA-8D3E-EB76341E8E95}" name="Sarake11203"/>
    <tableColumn id="11204" xr3:uid="{C5E9B75B-DC56-4829-B679-F32261584B27}" name="Sarake11204"/>
    <tableColumn id="11205" xr3:uid="{98C7B50D-F0C7-45F1-ADDD-6022A5F3D45D}" name="Sarake11205"/>
    <tableColumn id="11206" xr3:uid="{78A171BC-2ADB-4063-AAE2-71DA133CFE2D}" name="Sarake11206"/>
    <tableColumn id="11207" xr3:uid="{84632CF2-E465-40EA-9C87-8798A8AC1710}" name="Sarake11207"/>
    <tableColumn id="11208" xr3:uid="{26956810-873A-47BB-85B2-3C8B7E201A5E}" name="Sarake11208"/>
    <tableColumn id="11209" xr3:uid="{823C932A-FAB6-478B-9405-B81E449D59D5}" name="Sarake11209"/>
    <tableColumn id="11210" xr3:uid="{E10F20FB-1E15-4FC3-80B6-DEDC385E4F80}" name="Sarake11210"/>
    <tableColumn id="11211" xr3:uid="{0C11B3A3-43F8-4BB9-9E27-08D95F5BDB93}" name="Sarake11211"/>
    <tableColumn id="11212" xr3:uid="{ED9E36EE-DB7E-4409-8769-E2ADA7212219}" name="Sarake11212"/>
    <tableColumn id="11213" xr3:uid="{CB021BD4-8E9B-4D2D-B47D-65945435713C}" name="Sarake11213"/>
    <tableColumn id="11214" xr3:uid="{18AC7641-8CAE-4362-9E20-8B440A986DE9}" name="Sarake11214"/>
    <tableColumn id="11215" xr3:uid="{92FEC564-47E1-46F8-BEB9-E394F7988C7F}" name="Sarake11215"/>
    <tableColumn id="11216" xr3:uid="{46AF24E5-229C-48D5-986B-2C293003A828}" name="Sarake11216"/>
    <tableColumn id="11217" xr3:uid="{B83D98A0-F564-47AF-BFF7-2AD30F155785}" name="Sarake11217"/>
    <tableColumn id="11218" xr3:uid="{96F78389-F161-481E-806C-C32CAA3BD1DC}" name="Sarake11218"/>
    <tableColumn id="11219" xr3:uid="{46071A87-7F1E-4A17-A20F-3348CF259986}" name="Sarake11219"/>
    <tableColumn id="11220" xr3:uid="{070B3E18-01F2-4205-BD4E-E81C87E77CEC}" name="Sarake11220"/>
    <tableColumn id="11221" xr3:uid="{275ED3E1-770B-436D-A05D-12019E0ECEC2}" name="Sarake11221"/>
    <tableColumn id="11222" xr3:uid="{0E3EC46D-BFAA-4B00-9B24-6B51A1B051D6}" name="Sarake11222"/>
    <tableColumn id="11223" xr3:uid="{B0EB6BE9-ED9E-4E0A-89CD-437B0F2A41C5}" name="Sarake11223"/>
    <tableColumn id="11224" xr3:uid="{76E0FC2A-7E41-4D0C-BB61-7C57F622DEEB}" name="Sarake11224"/>
    <tableColumn id="11225" xr3:uid="{E8A9B054-FDAB-4724-8D62-1D79C1F682D2}" name="Sarake11225"/>
    <tableColumn id="11226" xr3:uid="{AE387B6A-5093-4C8E-B250-42C9A563D41F}" name="Sarake11226"/>
    <tableColumn id="11227" xr3:uid="{95B690A0-F072-43AF-914A-9AAEF17FDBE7}" name="Sarake11227"/>
    <tableColumn id="11228" xr3:uid="{9AF200E6-97AC-448D-9311-B2DB32FF67BC}" name="Sarake11228"/>
    <tableColumn id="11229" xr3:uid="{CF437C9E-A333-424E-8BD3-0050EB0F0CC9}" name="Sarake11229"/>
    <tableColumn id="11230" xr3:uid="{E0DF793A-C0B3-4FC6-8AC9-CC39349F8DFD}" name="Sarake11230"/>
    <tableColumn id="11231" xr3:uid="{36FEE98E-4348-4035-8178-A1E8C3AD9217}" name="Sarake11231"/>
    <tableColumn id="11232" xr3:uid="{33F93669-59BA-4B06-AFF1-E38661D54A7C}" name="Sarake11232"/>
    <tableColumn id="11233" xr3:uid="{DA7D1EDB-391C-4C3E-BD2A-9FBA5C2AE6E9}" name="Sarake11233"/>
    <tableColumn id="11234" xr3:uid="{D2BC4126-C497-4303-A168-BFF2709456AD}" name="Sarake11234"/>
    <tableColumn id="11235" xr3:uid="{12FD41BA-4E9D-4B4B-A50C-C7EF21AD431E}" name="Sarake11235"/>
    <tableColumn id="11236" xr3:uid="{0CE87476-DA6E-4B74-98CD-8C9615B2CD12}" name="Sarake11236"/>
    <tableColumn id="11237" xr3:uid="{737B6950-B6BA-4C31-AC0C-590987D0A034}" name="Sarake11237"/>
    <tableColumn id="11238" xr3:uid="{EDC420F3-1BEB-4614-BA42-FF1334640538}" name="Sarake11238"/>
    <tableColumn id="11239" xr3:uid="{B7AAAA3C-CA68-43BA-9307-B65655851F84}" name="Sarake11239"/>
    <tableColumn id="11240" xr3:uid="{A29CDCF9-A519-4496-8339-25A3AABBDC94}" name="Sarake11240"/>
    <tableColumn id="11241" xr3:uid="{A00C02BC-0F52-45FD-9906-D0986AAEEEDC}" name="Sarake11241"/>
    <tableColumn id="11242" xr3:uid="{E1BACCE0-394C-41ED-9D55-F54E1E33B57F}" name="Sarake11242"/>
    <tableColumn id="11243" xr3:uid="{4EA581BA-7488-41D4-9C57-CC9C9B416537}" name="Sarake11243"/>
    <tableColumn id="11244" xr3:uid="{4DD34BE0-ABD3-4044-A117-3E054B3696D5}" name="Sarake11244"/>
    <tableColumn id="11245" xr3:uid="{2B5A06BC-7849-48EF-B5B3-2B4CD57A3939}" name="Sarake11245"/>
    <tableColumn id="11246" xr3:uid="{B3606AC6-E7C3-4072-945E-08E5A5AA387F}" name="Sarake11246"/>
    <tableColumn id="11247" xr3:uid="{AEA13489-DF8F-4BD0-A3FD-9F15C7981F45}" name="Sarake11247"/>
    <tableColumn id="11248" xr3:uid="{904442A2-06EC-42B2-BBF7-5582598B3445}" name="Sarake11248"/>
    <tableColumn id="11249" xr3:uid="{DAE9D0BF-EC51-46A1-AC10-F27F573E1446}" name="Sarake11249"/>
    <tableColumn id="11250" xr3:uid="{CEA3FA43-26A2-44DF-9E83-94BCB758DBE4}" name="Sarake11250"/>
    <tableColumn id="11251" xr3:uid="{EDD70789-DAFF-4D46-8B71-310910091960}" name="Sarake11251"/>
    <tableColumn id="11252" xr3:uid="{CA807F02-F39F-468A-B346-BC897EBFC601}" name="Sarake11252"/>
    <tableColumn id="11253" xr3:uid="{AADFBD84-13F0-4EB7-8B5D-53350FC1E023}" name="Sarake11253"/>
    <tableColumn id="11254" xr3:uid="{B53070CE-8858-4E74-9F8C-261DE6B5A002}" name="Sarake11254"/>
    <tableColumn id="11255" xr3:uid="{1BB3B436-0324-4EEF-9FE5-BD0B4ED77E57}" name="Sarake11255"/>
    <tableColumn id="11256" xr3:uid="{B4CD2841-3C88-466A-A443-C20F7BF88D26}" name="Sarake11256"/>
    <tableColumn id="11257" xr3:uid="{F1C6A93C-7654-469A-B4A6-8255458C002C}" name="Sarake11257"/>
    <tableColumn id="11258" xr3:uid="{1DFEE787-776A-4057-BA9A-5D16E477BB7D}" name="Sarake11258"/>
    <tableColumn id="11259" xr3:uid="{7C2FC74C-191D-4478-A278-1C184233DF8E}" name="Sarake11259"/>
    <tableColumn id="11260" xr3:uid="{BFB16676-A1B9-4A61-88A4-2C65DB2ED7B7}" name="Sarake11260"/>
    <tableColumn id="11261" xr3:uid="{95B73320-3F2C-4CE2-9146-18ADED26BAC2}" name="Sarake11261"/>
    <tableColumn id="11262" xr3:uid="{D62E56F6-1C8F-4AF7-BDA7-BD125EAE3BFF}" name="Sarake11262"/>
    <tableColumn id="11263" xr3:uid="{7C8C78E3-6148-4B8D-86AE-75022F956899}" name="Sarake11263"/>
    <tableColumn id="11264" xr3:uid="{229BC8EF-3F42-48C2-B7F1-25516F4938FE}" name="Sarake11264"/>
    <tableColumn id="11265" xr3:uid="{FC6200F3-751D-4B80-B4AE-AE191194764F}" name="Sarake11265"/>
    <tableColumn id="11266" xr3:uid="{65DAFA3C-27DD-4F3C-9191-3E510FAB9ECA}" name="Sarake11266"/>
    <tableColumn id="11267" xr3:uid="{E26F0BB9-318E-4C7A-8447-D0617274F812}" name="Sarake11267"/>
    <tableColumn id="11268" xr3:uid="{220A676F-FFDB-4941-9764-1848C5673134}" name="Sarake11268"/>
    <tableColumn id="11269" xr3:uid="{244D5F31-0DD8-4D6C-914D-42DFB03D61CA}" name="Sarake11269"/>
    <tableColumn id="11270" xr3:uid="{526CC38A-1C6F-4452-9143-139AD1F5A6A8}" name="Sarake11270"/>
    <tableColumn id="11271" xr3:uid="{224EB9AB-A7A8-4DE8-84DE-2FFC8B1EADC7}" name="Sarake11271"/>
    <tableColumn id="11272" xr3:uid="{ED126CAB-4182-4D0F-89E2-55A3BBB5D98F}" name="Sarake11272"/>
    <tableColumn id="11273" xr3:uid="{8E5C042F-3F3B-4EDB-A5F0-6912E58D8115}" name="Sarake11273"/>
    <tableColumn id="11274" xr3:uid="{4A14A0D4-4E31-41E9-801F-7C2D74ACD4E7}" name="Sarake11274"/>
    <tableColumn id="11275" xr3:uid="{DC18346C-ACEC-420B-8EAE-333EE05D4EDF}" name="Sarake11275"/>
    <tableColumn id="11276" xr3:uid="{F6F7244A-D890-444B-8C91-B2DBE08E67DC}" name="Sarake11276"/>
    <tableColumn id="11277" xr3:uid="{62B182D0-11CC-49FC-95F2-A2FD203F14BF}" name="Sarake11277"/>
    <tableColumn id="11278" xr3:uid="{3B920A1D-ECE4-4461-B070-37C6F9BE3109}" name="Sarake11278"/>
    <tableColumn id="11279" xr3:uid="{D6904BAD-7C6D-4102-B692-921E43580C0C}" name="Sarake11279"/>
    <tableColumn id="11280" xr3:uid="{2758167F-55C7-47DB-9C4B-F7DF6E8C630C}" name="Sarake11280"/>
    <tableColumn id="11281" xr3:uid="{0D12348C-13B3-48E1-8186-171FC0D905E5}" name="Sarake11281"/>
    <tableColumn id="11282" xr3:uid="{2F5553D7-D0D9-4EF0-8A75-506D4BA30A32}" name="Sarake11282"/>
    <tableColumn id="11283" xr3:uid="{0A310046-837F-4395-A6E9-30851875448F}" name="Sarake11283"/>
    <tableColumn id="11284" xr3:uid="{95CC41FE-E89A-46DB-8583-8BFCAF075D46}" name="Sarake11284"/>
    <tableColumn id="11285" xr3:uid="{F1A2B558-C1F0-407E-B2CE-3077653210B3}" name="Sarake11285"/>
    <tableColumn id="11286" xr3:uid="{AAF783FA-1194-4B40-93F0-8AC89E04825E}" name="Sarake11286"/>
    <tableColumn id="11287" xr3:uid="{80B637D5-8A22-4CF8-B156-E5A1C44FF5CD}" name="Sarake11287"/>
    <tableColumn id="11288" xr3:uid="{CD1E9F80-79AB-4C6A-8201-C896164315BE}" name="Sarake11288"/>
    <tableColumn id="11289" xr3:uid="{5F425C9D-672C-472B-A0E4-59523FD1748B}" name="Sarake11289"/>
    <tableColumn id="11290" xr3:uid="{46222460-10A2-43AE-9B21-727683DC874F}" name="Sarake11290"/>
    <tableColumn id="11291" xr3:uid="{614158E7-2FE6-4048-B2E2-BE021C74B01D}" name="Sarake11291"/>
    <tableColumn id="11292" xr3:uid="{FF9A5173-EFC6-426A-9169-9C056C0F0FCD}" name="Sarake11292"/>
    <tableColumn id="11293" xr3:uid="{F9C78FD1-6838-4C6B-ADA2-DC2A7E027155}" name="Sarake11293"/>
    <tableColumn id="11294" xr3:uid="{211090E4-6DD3-47B0-98B3-59371A4ED84F}" name="Sarake11294"/>
    <tableColumn id="11295" xr3:uid="{AA0E6AF5-D7F7-4A7C-82A8-76CE5B22C9F9}" name="Sarake11295"/>
    <tableColumn id="11296" xr3:uid="{1C9449FA-63CD-448F-B33E-52061EF301C7}" name="Sarake11296"/>
    <tableColumn id="11297" xr3:uid="{A2C3E401-FB77-4EF5-845F-19DF62634C08}" name="Sarake11297"/>
    <tableColumn id="11298" xr3:uid="{7182E7B3-3FAA-4BA6-BC24-1404C8C4F48C}" name="Sarake11298"/>
    <tableColumn id="11299" xr3:uid="{970237EE-78DC-4C5A-8A1F-C8D9D5DF81AC}" name="Sarake11299"/>
    <tableColumn id="11300" xr3:uid="{C56484F5-72A9-429D-BD65-853E77EDA728}" name="Sarake11300"/>
    <tableColumn id="11301" xr3:uid="{FDB0B241-D66A-48AB-9124-603EA3550834}" name="Sarake11301"/>
    <tableColumn id="11302" xr3:uid="{3EA5594B-F83C-40B9-8D73-B05D52719EC3}" name="Sarake11302"/>
    <tableColumn id="11303" xr3:uid="{9E6D57D8-E777-4422-B4A2-D8B3929936A6}" name="Sarake11303"/>
    <tableColumn id="11304" xr3:uid="{CC04B10C-CA61-40FD-8782-B540A6AA004E}" name="Sarake11304"/>
    <tableColumn id="11305" xr3:uid="{E1B6469E-4FA4-40D6-AF5E-54866B29A634}" name="Sarake11305"/>
    <tableColumn id="11306" xr3:uid="{17E9FBF1-7B01-439A-A133-43722C45C9AD}" name="Sarake11306"/>
    <tableColumn id="11307" xr3:uid="{B240EDB1-D0BD-4CE4-9D20-F7A1DCD05047}" name="Sarake11307"/>
    <tableColumn id="11308" xr3:uid="{40437541-4F1F-4255-9A65-DEB747582875}" name="Sarake11308"/>
    <tableColumn id="11309" xr3:uid="{924DA361-E3E5-40D9-91A4-93CAE0DFC0B7}" name="Sarake11309"/>
    <tableColumn id="11310" xr3:uid="{3A801CB3-E2FB-423B-8508-9AB00220C375}" name="Sarake11310"/>
    <tableColumn id="11311" xr3:uid="{FFB50ADD-3254-49FB-A189-6F3720DD864D}" name="Sarake11311"/>
    <tableColumn id="11312" xr3:uid="{AD8A8CD3-4888-49CF-BB0B-F2CFFE9A43F7}" name="Sarake11312"/>
    <tableColumn id="11313" xr3:uid="{A3338FA0-AA37-40A0-AEE5-687E0533B928}" name="Sarake11313"/>
    <tableColumn id="11314" xr3:uid="{D7EDF0B0-3FBF-4DEB-A602-B3C9E0139808}" name="Sarake11314"/>
    <tableColumn id="11315" xr3:uid="{9D57A5CF-62C5-49C5-BCBB-8BE5CF3C441B}" name="Sarake11315"/>
    <tableColumn id="11316" xr3:uid="{F73F2E10-0490-48A4-B18E-137DC886BD9F}" name="Sarake11316"/>
    <tableColumn id="11317" xr3:uid="{5C001438-2D50-45B6-8828-EAA950C25E5D}" name="Sarake11317"/>
    <tableColumn id="11318" xr3:uid="{BFE0C5DD-44E5-4539-B88C-AA0D91268A5E}" name="Sarake11318"/>
    <tableColumn id="11319" xr3:uid="{7B4DD2C5-9789-4EAF-8233-BB13F80905D8}" name="Sarake11319"/>
    <tableColumn id="11320" xr3:uid="{1B2E9D7C-D1C1-4168-AAA3-18F873949EA5}" name="Sarake11320"/>
    <tableColumn id="11321" xr3:uid="{5D3C77A1-F5CC-4B13-B420-2B8411B70C74}" name="Sarake11321"/>
    <tableColumn id="11322" xr3:uid="{83FEBA9C-9757-42EA-8237-7F7C2ED59AC9}" name="Sarake11322"/>
    <tableColumn id="11323" xr3:uid="{FDA3CB07-2F7E-4CF4-8737-00762DC52F9D}" name="Sarake11323"/>
    <tableColumn id="11324" xr3:uid="{89BBD041-D15A-4FC6-801F-A98CDA0056B8}" name="Sarake11324"/>
    <tableColumn id="11325" xr3:uid="{69172B80-38A2-49AC-84AE-A013A9254CC9}" name="Sarake11325"/>
    <tableColumn id="11326" xr3:uid="{091BF980-6F1D-4A8E-ABBC-920028130812}" name="Sarake11326"/>
    <tableColumn id="11327" xr3:uid="{9D94FCE5-44F2-4E5B-AEA0-372A23E848BA}" name="Sarake11327"/>
    <tableColumn id="11328" xr3:uid="{D2E485A9-1031-4968-9630-1C7AF63AA377}" name="Sarake11328"/>
    <tableColumn id="11329" xr3:uid="{5C7B90F8-48D4-47A9-84D1-08524B76D11E}" name="Sarake11329"/>
    <tableColumn id="11330" xr3:uid="{D383CE10-626F-4BA7-B7AE-45296601F0F0}" name="Sarake11330"/>
    <tableColumn id="11331" xr3:uid="{5D6F7903-FE38-48CD-97CF-C91F3A55512B}" name="Sarake11331"/>
    <tableColumn id="11332" xr3:uid="{B0E711B1-3598-4567-A79B-2025EF588007}" name="Sarake11332"/>
    <tableColumn id="11333" xr3:uid="{F03D7DA0-F8E3-4F8A-80FB-1965B3F4BFFC}" name="Sarake11333"/>
    <tableColumn id="11334" xr3:uid="{24636BA0-A3DC-435A-9885-7E51BA8E107B}" name="Sarake11334"/>
    <tableColumn id="11335" xr3:uid="{373843B6-00D2-44B7-95D4-8945875AB591}" name="Sarake11335"/>
    <tableColumn id="11336" xr3:uid="{C251D6C3-AEA7-4DE8-8E9E-FA25F94A169C}" name="Sarake11336"/>
    <tableColumn id="11337" xr3:uid="{5FB28C4F-3711-4E5F-8866-165EDFF0286D}" name="Sarake11337"/>
    <tableColumn id="11338" xr3:uid="{BF1D99DD-FF35-410B-8D00-F3EE24DC8483}" name="Sarake11338"/>
    <tableColumn id="11339" xr3:uid="{73F8C3D4-FF68-4EB2-A5F5-7934F529FE6C}" name="Sarake11339"/>
    <tableColumn id="11340" xr3:uid="{F6F2F33D-1419-4FF5-9655-B0E6918CB4A7}" name="Sarake11340"/>
    <tableColumn id="11341" xr3:uid="{20BC1438-B3E3-4125-9059-DA023F5C45EC}" name="Sarake11341"/>
    <tableColumn id="11342" xr3:uid="{5F162535-32BA-41AF-8ACD-F4CDA09A4742}" name="Sarake11342"/>
    <tableColumn id="11343" xr3:uid="{E1A18F02-B8A6-4E19-B5AA-EE92D5CD1354}" name="Sarake11343"/>
    <tableColumn id="11344" xr3:uid="{A45CC353-C533-4FED-A37D-E377C9098B13}" name="Sarake11344"/>
    <tableColumn id="11345" xr3:uid="{EFD87E08-1EB4-4D2F-A177-60B6AB09F374}" name="Sarake11345"/>
    <tableColumn id="11346" xr3:uid="{3054F8EA-8367-41B4-8F3C-D774A534F575}" name="Sarake11346"/>
    <tableColumn id="11347" xr3:uid="{E729BDB1-4714-42C0-B09A-616EBDADB107}" name="Sarake11347"/>
    <tableColumn id="11348" xr3:uid="{A9E17D18-633B-4C96-B354-DB84F44213DF}" name="Sarake11348"/>
    <tableColumn id="11349" xr3:uid="{12CD05F9-F273-4926-9D13-554AE4CC2FE2}" name="Sarake11349"/>
    <tableColumn id="11350" xr3:uid="{0FA58574-F0FB-45C6-BD0E-C2E72E31104B}" name="Sarake11350"/>
    <tableColumn id="11351" xr3:uid="{DC6E67C6-00E2-4737-A6C7-BD3C606F9F23}" name="Sarake11351"/>
    <tableColumn id="11352" xr3:uid="{9754F08C-B833-4605-B8EC-CBD875F9D839}" name="Sarake11352"/>
    <tableColumn id="11353" xr3:uid="{FDFAF485-3878-4A03-9D8E-61BB377CDDEE}" name="Sarake11353"/>
    <tableColumn id="11354" xr3:uid="{C6A5D6EE-2360-49DB-BC4F-4E6F19E31829}" name="Sarake11354"/>
    <tableColumn id="11355" xr3:uid="{26B49E29-24C6-4D9B-B35E-034D7060256E}" name="Sarake11355"/>
    <tableColumn id="11356" xr3:uid="{329D75A9-EEFA-48A3-8CE3-FDCDB5C63D9D}" name="Sarake11356"/>
    <tableColumn id="11357" xr3:uid="{214412DD-169D-4615-8EE3-CA90600092F6}" name="Sarake11357"/>
    <tableColumn id="11358" xr3:uid="{B14C19B8-B9DE-4641-BFB6-43A317C5123F}" name="Sarake11358"/>
    <tableColumn id="11359" xr3:uid="{E5501785-56CD-4B7C-8229-855FC3D7AFDA}" name="Sarake11359"/>
    <tableColumn id="11360" xr3:uid="{3641BE5B-EEF8-4278-84C7-582C9531F570}" name="Sarake11360"/>
    <tableColumn id="11361" xr3:uid="{6A88A790-CEC9-4BE3-B075-04761256728D}" name="Sarake11361"/>
    <tableColumn id="11362" xr3:uid="{9C4328B9-0B7F-41A2-88EF-F1E419AD0D68}" name="Sarake11362"/>
    <tableColumn id="11363" xr3:uid="{EAFFB137-5CE9-4BCF-9CED-499E199997A0}" name="Sarake11363"/>
    <tableColumn id="11364" xr3:uid="{CE9C54E6-ED52-406C-9F75-BD051E164272}" name="Sarake11364"/>
    <tableColumn id="11365" xr3:uid="{E5440A26-076D-4B70-A9EE-F44D713721C8}" name="Sarake11365"/>
    <tableColumn id="11366" xr3:uid="{EC956F0F-C053-47EB-AC60-9C1AF4006BA4}" name="Sarake11366"/>
    <tableColumn id="11367" xr3:uid="{DEF28B8B-645B-416D-96D2-CC0A9206A8E3}" name="Sarake11367"/>
    <tableColumn id="11368" xr3:uid="{F648C64A-B77E-4853-933F-4B13B14BCBC1}" name="Sarake11368"/>
    <tableColumn id="11369" xr3:uid="{31128797-490B-4E7A-B91B-8918E31BFB0D}" name="Sarake11369"/>
    <tableColumn id="11370" xr3:uid="{131631C7-767D-4316-8697-8CF7731376AC}" name="Sarake11370"/>
    <tableColumn id="11371" xr3:uid="{14077592-7613-4247-8D28-D573EBC69D66}" name="Sarake11371"/>
    <tableColumn id="11372" xr3:uid="{020A655F-61E4-424A-B3C6-96360338B451}" name="Sarake11372"/>
    <tableColumn id="11373" xr3:uid="{99A70D7E-23D8-4161-80B7-42D480EE3CF4}" name="Sarake11373"/>
    <tableColumn id="11374" xr3:uid="{E0E776C0-226D-412C-A1B7-C234624C4961}" name="Sarake11374"/>
    <tableColumn id="11375" xr3:uid="{C77EE342-0193-4EBF-AA2D-9071EB3CA143}" name="Sarake11375"/>
    <tableColumn id="11376" xr3:uid="{87ED8215-9BA8-41A5-B8C5-A048F1995B11}" name="Sarake11376"/>
    <tableColumn id="11377" xr3:uid="{10CACBB8-6E45-4320-A459-DC93854BDBB7}" name="Sarake11377"/>
    <tableColumn id="11378" xr3:uid="{18861CB6-31FB-4EA6-944A-20EB096116F5}" name="Sarake11378"/>
    <tableColumn id="11379" xr3:uid="{01A1AB18-636F-4ACC-A3DC-95602F24647E}" name="Sarake11379"/>
    <tableColumn id="11380" xr3:uid="{D6F684A6-2A46-4C23-8882-EABD21D01ABF}" name="Sarake11380"/>
    <tableColumn id="11381" xr3:uid="{E3297F2D-D088-4618-8921-A9178DB10E45}" name="Sarake11381"/>
    <tableColumn id="11382" xr3:uid="{32350E1D-A221-4799-8320-CF56390281DC}" name="Sarake11382"/>
    <tableColumn id="11383" xr3:uid="{EBED72A2-06A6-4ADE-90BB-51DA991F1B9A}" name="Sarake11383"/>
    <tableColumn id="11384" xr3:uid="{2EB6458F-375A-42EE-9AD4-9DBE745DC495}" name="Sarake11384"/>
    <tableColumn id="11385" xr3:uid="{F058404B-D34F-42C0-BD6D-C1E966003B38}" name="Sarake11385"/>
    <tableColumn id="11386" xr3:uid="{AC95D7B2-952D-476E-AFDE-19CE45E1E42B}" name="Sarake11386"/>
    <tableColumn id="11387" xr3:uid="{EF1A97D0-5FF1-40BC-BFC8-38AD128EB844}" name="Sarake11387"/>
    <tableColumn id="11388" xr3:uid="{808F8F92-B50E-4D16-9724-A92BE15D6BD5}" name="Sarake11388"/>
    <tableColumn id="11389" xr3:uid="{03657DC1-3503-44F1-BB09-43423CCE799E}" name="Sarake11389"/>
    <tableColumn id="11390" xr3:uid="{3CA7DF03-A032-4874-9203-6FE64E566249}" name="Sarake11390"/>
    <tableColumn id="11391" xr3:uid="{70BA4B49-2BE0-44F7-A2A1-D15623A14E76}" name="Sarake11391"/>
    <tableColumn id="11392" xr3:uid="{B9369185-F0E7-413C-8E6D-C2DF7CA6C379}" name="Sarake11392"/>
    <tableColumn id="11393" xr3:uid="{6004440E-64F2-46E2-A88C-686D1E7A67ED}" name="Sarake11393"/>
    <tableColumn id="11394" xr3:uid="{937DEDC6-791D-4C2D-B736-44E8D60AB168}" name="Sarake11394"/>
    <tableColumn id="11395" xr3:uid="{C02D18EF-F9EB-4021-AC5C-785A27708755}" name="Sarake11395"/>
    <tableColumn id="11396" xr3:uid="{806DA2A4-DA89-436D-A880-B3E137D607B4}" name="Sarake11396"/>
    <tableColumn id="11397" xr3:uid="{77107DCD-CACD-40D0-B40C-58FAFCCB1F64}" name="Sarake11397"/>
    <tableColumn id="11398" xr3:uid="{73DC2E43-E85A-41B9-9F83-8B104D610743}" name="Sarake11398"/>
    <tableColumn id="11399" xr3:uid="{FBD31624-622A-4DF5-9BBC-9989E4F58B93}" name="Sarake11399"/>
    <tableColumn id="11400" xr3:uid="{CFAE4BD7-440C-436E-98E4-1666B9E4B053}" name="Sarake11400"/>
    <tableColumn id="11401" xr3:uid="{73D51867-B80A-411F-AD73-E7E5B9B57586}" name="Sarake11401"/>
    <tableColumn id="11402" xr3:uid="{80D4E7A7-9674-4A3F-9FEE-182DFD21A9EE}" name="Sarake11402"/>
    <tableColumn id="11403" xr3:uid="{DB3BAB02-68F6-4A2A-8D24-B3E16F5E2AAE}" name="Sarake11403"/>
    <tableColumn id="11404" xr3:uid="{A2962BA8-5594-45C4-A5F1-F90543040678}" name="Sarake11404"/>
    <tableColumn id="11405" xr3:uid="{6F0FB3F9-7856-4853-A353-F2286DB844A5}" name="Sarake11405"/>
    <tableColumn id="11406" xr3:uid="{25685191-5E33-4D1E-8D0F-FEA7C2C60997}" name="Sarake11406"/>
    <tableColumn id="11407" xr3:uid="{24953E48-0D38-4EA9-8B06-457A789A4F65}" name="Sarake11407"/>
    <tableColumn id="11408" xr3:uid="{9D34C9C1-7DB7-489B-ABA1-F1ACB5BC646E}" name="Sarake11408"/>
    <tableColumn id="11409" xr3:uid="{9C6BC5BF-E8B8-4875-8AF7-ECAE1CAA508E}" name="Sarake11409"/>
    <tableColumn id="11410" xr3:uid="{A4012D69-3992-486F-8866-5AF574F29D37}" name="Sarake11410"/>
    <tableColumn id="11411" xr3:uid="{7A9F92F5-D6B1-4FFC-B736-C7FC9512AC4F}" name="Sarake11411"/>
    <tableColumn id="11412" xr3:uid="{9C960598-F4BE-4233-AFAC-C325010534D3}" name="Sarake11412"/>
    <tableColumn id="11413" xr3:uid="{6E2DD4A1-D865-4608-97F2-6B9FAB1DD7C9}" name="Sarake11413"/>
    <tableColumn id="11414" xr3:uid="{4AA632FB-D480-4E2B-A8D9-E92AAD46C25A}" name="Sarake11414"/>
    <tableColumn id="11415" xr3:uid="{404CBBA3-70F9-4327-96FF-A86F6BBFF1AB}" name="Sarake11415"/>
    <tableColumn id="11416" xr3:uid="{EE2081DE-CAC7-42E7-BC68-D8CCBD40B191}" name="Sarake11416"/>
    <tableColumn id="11417" xr3:uid="{90B92CFB-7B4D-4F58-A57E-03111B6F825A}" name="Sarake11417"/>
    <tableColumn id="11418" xr3:uid="{40C00DBF-2ECF-4141-8FD6-799D53D5DCB7}" name="Sarake11418"/>
    <tableColumn id="11419" xr3:uid="{640CF15C-FA87-4C8E-B107-41237C137DD9}" name="Sarake11419"/>
    <tableColumn id="11420" xr3:uid="{7E29D0B5-0830-43AD-9766-061C6ACA0B14}" name="Sarake11420"/>
    <tableColumn id="11421" xr3:uid="{CBCE4B2F-7D09-4AFC-A490-A94DD859C053}" name="Sarake11421"/>
    <tableColumn id="11422" xr3:uid="{65DB6A43-9EA6-4DE1-8B57-901B17444C42}" name="Sarake11422"/>
    <tableColumn id="11423" xr3:uid="{05653717-3811-4EE7-8490-9B05B1A23AC2}" name="Sarake11423"/>
    <tableColumn id="11424" xr3:uid="{8EBBEC0A-1213-462C-AB08-429390653511}" name="Sarake11424"/>
    <tableColumn id="11425" xr3:uid="{1E0178A8-5861-4EB8-BDC3-5EA74DA46841}" name="Sarake11425"/>
    <tableColumn id="11426" xr3:uid="{31360616-2193-41CC-9D8F-7DA35814FB58}" name="Sarake11426"/>
    <tableColumn id="11427" xr3:uid="{ED52EB0D-DBB0-4F18-B247-0309B130FEFC}" name="Sarake11427"/>
    <tableColumn id="11428" xr3:uid="{082FABDA-B85B-498D-B363-2F4270E3FF6B}" name="Sarake11428"/>
    <tableColumn id="11429" xr3:uid="{1033B647-888B-47F9-88C7-55C3E2FFC8DF}" name="Sarake11429"/>
    <tableColumn id="11430" xr3:uid="{55103CD2-DEA5-41D4-9C8D-E5A8E956FB94}" name="Sarake11430"/>
    <tableColumn id="11431" xr3:uid="{E05F2DB4-2C4A-4080-88B4-893AAAC0ECFC}" name="Sarake11431"/>
    <tableColumn id="11432" xr3:uid="{BC0DB589-5CB2-4536-954A-AA27AFD6447D}" name="Sarake11432"/>
    <tableColumn id="11433" xr3:uid="{E25B1AFB-3845-4AAA-BCB8-8FAC80094222}" name="Sarake11433"/>
    <tableColumn id="11434" xr3:uid="{AAEF8F57-BDC4-4EAB-833D-C4F99FA74FA8}" name="Sarake11434"/>
    <tableColumn id="11435" xr3:uid="{88B72BB5-85D4-49A1-81AB-3DDC53E092A4}" name="Sarake11435"/>
    <tableColumn id="11436" xr3:uid="{3BFD25CD-4FAF-47E3-8298-2AAE0ED2C286}" name="Sarake11436"/>
    <tableColumn id="11437" xr3:uid="{2174DC30-2C8A-45AA-A558-8E3DFCA29EC0}" name="Sarake11437"/>
    <tableColumn id="11438" xr3:uid="{034D2904-8832-4226-A335-785A885FE609}" name="Sarake11438"/>
    <tableColumn id="11439" xr3:uid="{EAE4CB9E-7C54-43D1-AD2F-C01A1BE2E037}" name="Sarake11439"/>
    <tableColumn id="11440" xr3:uid="{E96A14D1-2EB9-487B-BC47-6E14504E3DAB}" name="Sarake11440"/>
    <tableColumn id="11441" xr3:uid="{38E02980-2B2B-48B0-9E04-00E6EE3F72DB}" name="Sarake11441"/>
    <tableColumn id="11442" xr3:uid="{D223D20F-C0E0-43F3-996E-65B62690EE19}" name="Sarake11442"/>
    <tableColumn id="11443" xr3:uid="{31BAC9C8-447C-4D40-BA74-74A06F5E347A}" name="Sarake11443"/>
    <tableColumn id="11444" xr3:uid="{D57D2D86-0B06-4206-8871-CB84EF52D089}" name="Sarake11444"/>
    <tableColumn id="11445" xr3:uid="{81BD4067-E1F8-46A1-8485-64B612E2FCF0}" name="Sarake11445"/>
    <tableColumn id="11446" xr3:uid="{E0B49EB0-D9AB-4012-AC7F-B44A61CF0E13}" name="Sarake11446"/>
    <tableColumn id="11447" xr3:uid="{4DBBB2A8-CCB7-4AF4-8D62-21021333B110}" name="Sarake11447"/>
    <tableColumn id="11448" xr3:uid="{866BA14E-22DF-4176-BAAD-DCE86A16566B}" name="Sarake11448"/>
    <tableColumn id="11449" xr3:uid="{09BAA663-1875-4FEC-BA4A-C2B82666575D}" name="Sarake11449"/>
    <tableColumn id="11450" xr3:uid="{35C46C27-E2E4-40A8-A64B-707EC17AA68F}" name="Sarake11450"/>
    <tableColumn id="11451" xr3:uid="{C4B4CE22-44E2-4A2C-8B84-3BC3D6736439}" name="Sarake11451"/>
    <tableColumn id="11452" xr3:uid="{AB2E957E-BB51-42CA-9DC3-E2EEBA5D72EC}" name="Sarake11452"/>
    <tableColumn id="11453" xr3:uid="{AB7CEDE2-317A-4458-BBCC-DFBB64D6BB09}" name="Sarake11453"/>
    <tableColumn id="11454" xr3:uid="{01AD6EBC-8397-47E2-8451-D77BD07FA7CA}" name="Sarake11454"/>
    <tableColumn id="11455" xr3:uid="{17EB2C2D-F8AA-487D-AC77-B5106D11D14C}" name="Sarake11455"/>
    <tableColumn id="11456" xr3:uid="{719A211C-C2E9-4D5D-B69F-6CA1462E8077}" name="Sarake11456"/>
    <tableColumn id="11457" xr3:uid="{5E3EB3C3-5301-42C2-B06F-BA9E95C2CDAE}" name="Sarake11457"/>
    <tableColumn id="11458" xr3:uid="{9E67C682-8FC4-4B1C-9E30-CEADC391D912}" name="Sarake11458"/>
    <tableColumn id="11459" xr3:uid="{C783FDD6-4D2D-4498-9A86-C1F3DC29D607}" name="Sarake11459"/>
    <tableColumn id="11460" xr3:uid="{F20A7597-CB31-46B5-95E9-F5FE373AE16F}" name="Sarake11460"/>
    <tableColumn id="11461" xr3:uid="{A42B9616-9883-4B04-AD5E-8BB229DC41B8}" name="Sarake11461"/>
    <tableColumn id="11462" xr3:uid="{38AE2B59-07A6-436C-BDE0-9B1BC212505C}" name="Sarake11462"/>
    <tableColumn id="11463" xr3:uid="{C8F819A0-9AFE-4835-B0E3-21F2B52D34B4}" name="Sarake11463"/>
    <tableColumn id="11464" xr3:uid="{4C148BED-5276-479F-BF11-0806CA9804F6}" name="Sarake11464"/>
    <tableColumn id="11465" xr3:uid="{B0AF32E8-A400-466B-883F-A2BAB65DA27F}" name="Sarake11465"/>
    <tableColumn id="11466" xr3:uid="{0326AF9D-56A3-4B28-B964-FA7F66AF11D9}" name="Sarake11466"/>
    <tableColumn id="11467" xr3:uid="{D3637472-5C77-488E-98DC-2639687861DB}" name="Sarake11467"/>
    <tableColumn id="11468" xr3:uid="{45AC1741-2271-420B-8F15-3EAF29084937}" name="Sarake11468"/>
    <tableColumn id="11469" xr3:uid="{01B5BDF9-30A2-4D79-A007-7CA5E5574BF5}" name="Sarake11469"/>
    <tableColumn id="11470" xr3:uid="{E1414C4B-C618-45ED-BBD9-C2FD08AFAF8C}" name="Sarake11470"/>
    <tableColumn id="11471" xr3:uid="{7071735C-48A6-4FA5-BDC4-5E08C463DDC8}" name="Sarake11471"/>
    <tableColumn id="11472" xr3:uid="{2CB9A01E-4F1A-45D3-9C8E-7DBA2C34BB84}" name="Sarake11472"/>
    <tableColumn id="11473" xr3:uid="{AE629D33-A5BD-4D60-91FE-8A510A7846F3}" name="Sarake11473"/>
    <tableColumn id="11474" xr3:uid="{D178A2F4-54EA-4C31-8A26-B10E0767F1F6}" name="Sarake11474"/>
    <tableColumn id="11475" xr3:uid="{2143C0CC-B25E-4DDC-8D88-61EF2472B184}" name="Sarake11475"/>
    <tableColumn id="11476" xr3:uid="{E34B817C-4283-4BB5-9984-A0D5B856410C}" name="Sarake11476"/>
    <tableColumn id="11477" xr3:uid="{C5CA3B81-96BF-4628-A6C9-7EB32760E02A}" name="Sarake11477"/>
    <tableColumn id="11478" xr3:uid="{8E108995-7067-4B7D-96DE-CFC246D59469}" name="Sarake11478"/>
    <tableColumn id="11479" xr3:uid="{18B3DADA-E132-4C6F-A90D-C33A9A4FC036}" name="Sarake11479"/>
    <tableColumn id="11480" xr3:uid="{DAEE9A4E-A840-4D50-B625-2E21E46294E3}" name="Sarake11480"/>
    <tableColumn id="11481" xr3:uid="{8A0F97E5-9EA1-4142-B478-76A458C0ECF4}" name="Sarake11481"/>
    <tableColumn id="11482" xr3:uid="{1C500BC1-2D94-4B12-A4DD-302C605B430D}" name="Sarake11482"/>
    <tableColumn id="11483" xr3:uid="{6CCAD9DB-3734-4973-A29A-2301B7A895DB}" name="Sarake11483"/>
    <tableColumn id="11484" xr3:uid="{3797162F-7AEF-4DEF-AFC3-51DD90309290}" name="Sarake11484"/>
    <tableColumn id="11485" xr3:uid="{CB9143C8-6117-4633-8FAF-54418515E2CE}" name="Sarake11485"/>
    <tableColumn id="11486" xr3:uid="{06DEA238-DE25-4210-B108-CB7DB850346F}" name="Sarake11486"/>
    <tableColumn id="11487" xr3:uid="{A7560233-25E1-4052-BF1D-3A1601677EAF}" name="Sarake11487"/>
    <tableColumn id="11488" xr3:uid="{D8F2B911-91CA-42CE-A55D-6BB1ADB6B518}" name="Sarake11488"/>
    <tableColumn id="11489" xr3:uid="{F1B21C93-A986-4550-AAA4-BCAFE527840E}" name="Sarake11489"/>
    <tableColumn id="11490" xr3:uid="{2FA1A040-4B26-41E3-8BF6-55CC2F8373A2}" name="Sarake11490"/>
    <tableColumn id="11491" xr3:uid="{4D08852B-4A97-4D37-80C2-1E1193A5C512}" name="Sarake11491"/>
    <tableColumn id="11492" xr3:uid="{295A8832-559A-4155-BC78-0AF251CA7CFF}" name="Sarake11492"/>
    <tableColumn id="11493" xr3:uid="{8CC4F90C-CA29-427C-9FBD-2CF5045D2886}" name="Sarake11493"/>
    <tableColumn id="11494" xr3:uid="{186E95E5-2A2D-4EF6-83DB-F0CEC8C6FF38}" name="Sarake11494"/>
    <tableColumn id="11495" xr3:uid="{93585707-4BE6-4E01-A48B-9DB8BDA1920B}" name="Sarake11495"/>
    <tableColumn id="11496" xr3:uid="{2905DE04-4E63-4562-ACB4-CF150B65408A}" name="Sarake11496"/>
    <tableColumn id="11497" xr3:uid="{46079903-5998-491C-B5D9-2DB90B3140FA}" name="Sarake11497"/>
    <tableColumn id="11498" xr3:uid="{69BA41FB-84C6-41E3-A7DC-8B870F71119D}" name="Sarake11498"/>
    <tableColumn id="11499" xr3:uid="{9351D1FD-710A-4AC7-8530-8FFD4A4B67A6}" name="Sarake11499"/>
    <tableColumn id="11500" xr3:uid="{C92751A0-CD60-43A6-AA61-2B4176DB2662}" name="Sarake11500"/>
    <tableColumn id="11501" xr3:uid="{1AE3FEE1-D343-4361-8601-D8D091851F6C}" name="Sarake11501"/>
    <tableColumn id="11502" xr3:uid="{6F3B1CD3-06B6-4533-94A5-AC9E6C35B528}" name="Sarake11502"/>
    <tableColumn id="11503" xr3:uid="{B51006EA-62AC-4693-84A1-555ECC869DDC}" name="Sarake11503"/>
    <tableColumn id="11504" xr3:uid="{F0BEE2D8-F5A5-4A97-88D8-C33F19EFBCF1}" name="Sarake11504"/>
    <tableColumn id="11505" xr3:uid="{40500F26-98BF-48BC-95FE-EB20ACB38C0F}" name="Sarake11505"/>
    <tableColumn id="11506" xr3:uid="{4D65BA1A-D2DB-4EF2-9321-D969F490D649}" name="Sarake11506"/>
    <tableColumn id="11507" xr3:uid="{60CDA822-9BC4-44A8-95AC-BEFBC387F7F2}" name="Sarake11507"/>
    <tableColumn id="11508" xr3:uid="{F4EF7757-C302-4B42-9401-21A66668E17C}" name="Sarake11508"/>
    <tableColumn id="11509" xr3:uid="{3960B6EC-EA1C-41B2-828C-5F05EA81DF4C}" name="Sarake11509"/>
    <tableColumn id="11510" xr3:uid="{15567D89-CCA4-4F96-B8F0-641F74298566}" name="Sarake11510"/>
    <tableColumn id="11511" xr3:uid="{B32F5ECB-9E81-4AA0-B5C4-30A5EBB13A54}" name="Sarake11511"/>
    <tableColumn id="11512" xr3:uid="{C6F0A964-DB36-4F0C-B561-4E0F752FE98A}" name="Sarake11512"/>
    <tableColumn id="11513" xr3:uid="{DF3D5835-1253-4239-BD45-E4B5A2B99480}" name="Sarake11513"/>
    <tableColumn id="11514" xr3:uid="{E9829AA9-131C-4F14-8D9F-2CDB827D58B2}" name="Sarake11514"/>
    <tableColumn id="11515" xr3:uid="{968B90C9-DC2D-4314-95B7-2AE7F87DFE8C}" name="Sarake11515"/>
    <tableColumn id="11516" xr3:uid="{250C2E9A-3B37-49DF-8ABE-82826D9BFFC5}" name="Sarake11516"/>
    <tableColumn id="11517" xr3:uid="{6D776BB3-17E8-4262-9C1B-992C76813512}" name="Sarake11517"/>
    <tableColumn id="11518" xr3:uid="{EEB08C0F-6F44-46DB-B39F-F501A82E348A}" name="Sarake11518"/>
    <tableColumn id="11519" xr3:uid="{63FB1B0A-811A-4420-B550-B06416645C33}" name="Sarake11519"/>
    <tableColumn id="11520" xr3:uid="{088D7EE3-BC52-457B-95A2-4D390F83AF5A}" name="Sarake11520"/>
    <tableColumn id="11521" xr3:uid="{1BB32D3B-E179-45DE-ABE8-42CBC5FAF817}" name="Sarake11521"/>
    <tableColumn id="11522" xr3:uid="{56DB4708-1E56-4AF5-94C2-8CF7151D3AC6}" name="Sarake11522"/>
    <tableColumn id="11523" xr3:uid="{B07371E4-853B-43DA-985B-C02B8F96FB91}" name="Sarake11523"/>
    <tableColumn id="11524" xr3:uid="{DB0043AF-8037-4D0F-8D21-704A662D8684}" name="Sarake11524"/>
    <tableColumn id="11525" xr3:uid="{39DD330C-CD1D-4205-A9E2-CAA9ABF63809}" name="Sarake11525"/>
    <tableColumn id="11526" xr3:uid="{64F55E1B-6127-406B-9725-29A75AE45FF6}" name="Sarake11526"/>
    <tableColumn id="11527" xr3:uid="{659E3BC2-C1D8-4682-901E-AF15160FBDA3}" name="Sarake11527"/>
    <tableColumn id="11528" xr3:uid="{AFEFD542-EA7B-4F3C-96DF-6559B33B9407}" name="Sarake11528"/>
    <tableColumn id="11529" xr3:uid="{D720B42A-4F98-49D2-8B63-B29B9EB4079B}" name="Sarake11529"/>
    <tableColumn id="11530" xr3:uid="{86B3CFC8-CB41-4472-BBDB-5FC73D985070}" name="Sarake11530"/>
    <tableColumn id="11531" xr3:uid="{7D306828-A1B7-40CF-A867-7B3FCA1A59EF}" name="Sarake11531"/>
    <tableColumn id="11532" xr3:uid="{01AD1C09-C12D-452F-9D02-C182FC8EE528}" name="Sarake11532"/>
    <tableColumn id="11533" xr3:uid="{39619A74-DBAA-4B55-A25E-1CD6A64142F9}" name="Sarake11533"/>
    <tableColumn id="11534" xr3:uid="{B91FFE37-6758-4DC5-97D0-A9F9C9E3EF6B}" name="Sarake11534"/>
    <tableColumn id="11535" xr3:uid="{869194EE-4CA2-4FCC-856D-EDD0BB1545F0}" name="Sarake11535"/>
    <tableColumn id="11536" xr3:uid="{53A41A04-39E7-4CC0-A73B-6D3BA5000A8D}" name="Sarake11536"/>
    <tableColumn id="11537" xr3:uid="{A3C922A9-67EC-4B77-87C2-6BF376D947CC}" name="Sarake11537"/>
    <tableColumn id="11538" xr3:uid="{9AB84FDA-67A6-440B-9ADF-B25F4E4A7E44}" name="Sarake11538"/>
    <tableColumn id="11539" xr3:uid="{3B29C3CF-C513-42E9-B1FD-2AA151615A2D}" name="Sarake11539"/>
    <tableColumn id="11540" xr3:uid="{CB150BB5-D7A0-4BF2-9BA2-C54384DBD39C}" name="Sarake11540"/>
    <tableColumn id="11541" xr3:uid="{4AF42EE7-B4D7-482D-9A0F-19ABAA3F1FBB}" name="Sarake11541"/>
    <tableColumn id="11542" xr3:uid="{D1715790-1E34-4C4B-9699-6108E80A0A2E}" name="Sarake11542"/>
    <tableColumn id="11543" xr3:uid="{D7F99341-CCCE-4EA1-8D19-6AA9B0B3CB3D}" name="Sarake11543"/>
    <tableColumn id="11544" xr3:uid="{0CD7E965-9321-492B-A477-7D55791BE023}" name="Sarake11544"/>
    <tableColumn id="11545" xr3:uid="{77662C92-B477-434B-8AA4-837DABBB4958}" name="Sarake11545"/>
    <tableColumn id="11546" xr3:uid="{814D84BF-8AA8-4F0A-8DDF-BA1FBB142968}" name="Sarake11546"/>
    <tableColumn id="11547" xr3:uid="{D2ECDED0-F0A5-4FCD-8D1B-47C352FC15E0}" name="Sarake11547"/>
    <tableColumn id="11548" xr3:uid="{949FB53D-D861-492B-B3A8-AA5D04A3D2D4}" name="Sarake11548"/>
    <tableColumn id="11549" xr3:uid="{FD30F8C8-89CA-49FA-A384-CE4246CD001F}" name="Sarake11549"/>
    <tableColumn id="11550" xr3:uid="{779E2D47-B365-42D7-9CEC-E937EC08D1E3}" name="Sarake11550"/>
    <tableColumn id="11551" xr3:uid="{A47870B4-9CB7-4113-99A5-AAD364E25885}" name="Sarake11551"/>
    <tableColumn id="11552" xr3:uid="{6662600E-F7AC-474D-9E6A-D57BC1A46C12}" name="Sarake11552"/>
    <tableColumn id="11553" xr3:uid="{811402F9-AB67-44BD-8404-79177D22F7CF}" name="Sarake11553"/>
    <tableColumn id="11554" xr3:uid="{B330CBDC-4019-4E1F-86C5-8B0C3E76C120}" name="Sarake11554"/>
    <tableColumn id="11555" xr3:uid="{619D0EEF-D43F-45B2-A16B-54AC8297338B}" name="Sarake11555"/>
    <tableColumn id="11556" xr3:uid="{5A724C3A-53F1-4AAE-881A-C0C9FA5D77C6}" name="Sarake11556"/>
    <tableColumn id="11557" xr3:uid="{F94CDE59-E351-4EC9-9191-75959D77885C}" name="Sarake11557"/>
    <tableColumn id="11558" xr3:uid="{0A6884B2-477B-4992-BE65-0AE22BA6B1C4}" name="Sarake11558"/>
    <tableColumn id="11559" xr3:uid="{3670ADC9-9927-4BA4-9D98-F487C13D85FE}" name="Sarake11559"/>
    <tableColumn id="11560" xr3:uid="{E0995DAF-08B2-43C9-A856-138CF1570848}" name="Sarake11560"/>
    <tableColumn id="11561" xr3:uid="{0EA3D62C-C444-4370-9993-4B4DA05971A4}" name="Sarake11561"/>
    <tableColumn id="11562" xr3:uid="{29751D9C-9315-42C5-A703-30FBFFAE596A}" name="Sarake11562"/>
    <tableColumn id="11563" xr3:uid="{E7573721-1943-4123-921D-DF8FF4D01756}" name="Sarake11563"/>
    <tableColumn id="11564" xr3:uid="{82E7EEAE-13AD-4E01-BFD4-CF913835B627}" name="Sarake11564"/>
    <tableColumn id="11565" xr3:uid="{5A81AF4C-BA89-4536-9B01-FAED6E2377FD}" name="Sarake11565"/>
    <tableColumn id="11566" xr3:uid="{B174D921-AD91-4FA9-89DF-F846102CC4FB}" name="Sarake11566"/>
    <tableColumn id="11567" xr3:uid="{89B273BC-4BA9-4AC0-A7BF-F8F2D2A3EB2C}" name="Sarake11567"/>
    <tableColumn id="11568" xr3:uid="{1FC896D4-635B-4D6C-ACF3-7B3213C00BE5}" name="Sarake11568"/>
    <tableColumn id="11569" xr3:uid="{34A7082F-80DF-46FE-A5C9-79F0FB75E8F6}" name="Sarake11569"/>
    <tableColumn id="11570" xr3:uid="{77B917B4-5A53-4E1F-BEDB-AA4DD59D1305}" name="Sarake11570"/>
    <tableColumn id="11571" xr3:uid="{5BBB05A4-2CB5-4F34-ACB0-9B4DF013DA28}" name="Sarake11571"/>
    <tableColumn id="11572" xr3:uid="{189EE7A4-D049-46CB-9347-E576969B14A3}" name="Sarake11572"/>
    <tableColumn id="11573" xr3:uid="{2C22FFFD-973D-49D5-AA39-E8B3340130C4}" name="Sarake11573"/>
    <tableColumn id="11574" xr3:uid="{EE36EE7E-A35F-422C-A55A-AB900F7FF75B}" name="Sarake11574"/>
    <tableColumn id="11575" xr3:uid="{9CCEC12E-AAFB-46F5-BABE-C493FB7D9926}" name="Sarake11575"/>
    <tableColumn id="11576" xr3:uid="{FFD54982-D1F6-41A5-8A16-942736CE213E}" name="Sarake11576"/>
    <tableColumn id="11577" xr3:uid="{6E9A5B21-9D71-48FE-9006-314884C38E50}" name="Sarake11577"/>
    <tableColumn id="11578" xr3:uid="{23DF41EB-5309-40FF-9A91-3B9122509363}" name="Sarake11578"/>
    <tableColumn id="11579" xr3:uid="{8E359B6E-AF40-4909-9908-0D4759E022C0}" name="Sarake11579"/>
    <tableColumn id="11580" xr3:uid="{3097AD2B-1861-4E4C-AB43-E5E19A48C7CE}" name="Sarake11580"/>
    <tableColumn id="11581" xr3:uid="{AB9A4E14-3578-4CC9-8CC1-9597E21D3EB6}" name="Sarake11581"/>
    <tableColumn id="11582" xr3:uid="{5BE75B87-55E2-4A9C-A615-427DA385C960}" name="Sarake11582"/>
    <tableColumn id="11583" xr3:uid="{799F3996-48D1-4940-A639-78A48127FD89}" name="Sarake11583"/>
    <tableColumn id="11584" xr3:uid="{BE194D28-44DB-4B81-90CE-0BE348B98F94}" name="Sarake11584"/>
    <tableColumn id="11585" xr3:uid="{38523A71-22ED-49AE-B129-6C19BA05D193}" name="Sarake11585"/>
    <tableColumn id="11586" xr3:uid="{8932B644-DB2A-427F-81AD-B3C99237ACF0}" name="Sarake11586"/>
    <tableColumn id="11587" xr3:uid="{096B4BDF-9152-4C3C-80F8-05F4A9BBBB9B}" name="Sarake11587"/>
    <tableColumn id="11588" xr3:uid="{8B818BFA-83AA-42B1-8F9C-287ED24A75E2}" name="Sarake11588"/>
    <tableColumn id="11589" xr3:uid="{36ADBAFC-0716-4E11-8C0D-5A5EBDF2122D}" name="Sarake11589"/>
    <tableColumn id="11590" xr3:uid="{73C1F4CF-08E3-4615-BC35-9EC71D2A4220}" name="Sarake11590"/>
    <tableColumn id="11591" xr3:uid="{7E6A6396-CB07-498F-9600-557E1C6EA762}" name="Sarake11591"/>
    <tableColumn id="11592" xr3:uid="{65F3F697-FD21-4A4D-88A6-2E8A4DAB5154}" name="Sarake11592"/>
    <tableColumn id="11593" xr3:uid="{C6AF672F-C9B2-4403-BBBA-5247E1CCE38D}" name="Sarake11593"/>
    <tableColumn id="11594" xr3:uid="{F5DF0F5A-7AB1-4A1A-A6F2-2F6553638793}" name="Sarake11594"/>
    <tableColumn id="11595" xr3:uid="{3D3C0BEB-F594-488F-83BF-FB8A5C4B2AD8}" name="Sarake11595"/>
    <tableColumn id="11596" xr3:uid="{EB3F61C3-D89E-4E84-AC14-24ACD5499DF8}" name="Sarake11596"/>
    <tableColumn id="11597" xr3:uid="{3FB96394-07E3-49CC-9986-B8F782A048BB}" name="Sarake11597"/>
    <tableColumn id="11598" xr3:uid="{4C11A49C-B3C3-42BD-B195-2FD7D9825175}" name="Sarake11598"/>
    <tableColumn id="11599" xr3:uid="{5CB047EB-611B-4A97-B94B-A921F830A08F}" name="Sarake11599"/>
    <tableColumn id="11600" xr3:uid="{3D88CB6C-01AE-4CA6-A4F6-5B8F28A96352}" name="Sarake11600"/>
    <tableColumn id="11601" xr3:uid="{AEE0D34C-C2F5-479F-8346-7218C5BDBB6B}" name="Sarake11601"/>
    <tableColumn id="11602" xr3:uid="{F8072763-9D1F-406C-830B-209185B935E4}" name="Sarake11602"/>
    <tableColumn id="11603" xr3:uid="{AC2A614E-23EA-4395-A38C-2DC030F9FC36}" name="Sarake11603"/>
    <tableColumn id="11604" xr3:uid="{D83B1088-6CE3-4114-A1F1-B60EFAF7D831}" name="Sarake11604"/>
    <tableColumn id="11605" xr3:uid="{06F37190-41EA-4766-8D7E-92A50C6CC5D9}" name="Sarake11605"/>
    <tableColumn id="11606" xr3:uid="{079560AF-EA8E-44DC-875E-5C0AB74009BB}" name="Sarake11606"/>
    <tableColumn id="11607" xr3:uid="{DCA51761-ECBC-4E43-BE75-1B1AB7A40B05}" name="Sarake11607"/>
    <tableColumn id="11608" xr3:uid="{54D653D8-5DC7-48F5-8BB2-A04B74D750D8}" name="Sarake11608"/>
    <tableColumn id="11609" xr3:uid="{0D62791A-9567-4AC0-93F2-25190AFAF3F5}" name="Sarake11609"/>
    <tableColumn id="11610" xr3:uid="{484B8A2D-F917-4EFB-9597-1D338A034827}" name="Sarake11610"/>
    <tableColumn id="11611" xr3:uid="{04994F32-F69C-4E52-A6A6-9DB24F5DDA25}" name="Sarake11611"/>
    <tableColumn id="11612" xr3:uid="{FBDB0C2B-2657-49E9-9ED0-AA139B4D7DF1}" name="Sarake11612"/>
    <tableColumn id="11613" xr3:uid="{7A2D3A17-10FF-4EE1-9487-D17CD37A9321}" name="Sarake11613"/>
    <tableColumn id="11614" xr3:uid="{55056879-AA8C-49BF-A3E3-D6E0B7621964}" name="Sarake11614"/>
    <tableColumn id="11615" xr3:uid="{63383ABC-A714-4130-B6B4-CC9D5A64C667}" name="Sarake11615"/>
    <tableColumn id="11616" xr3:uid="{AB49DA68-CA1D-4D47-9BA1-244390E916F6}" name="Sarake11616"/>
    <tableColumn id="11617" xr3:uid="{E11062AB-B489-422C-B149-7FBEC109754C}" name="Sarake11617"/>
    <tableColumn id="11618" xr3:uid="{2AB987C0-8E47-4E88-BAEB-DC2DA6123405}" name="Sarake11618"/>
    <tableColumn id="11619" xr3:uid="{4B9A1220-D38E-45A1-ADED-E2AC233C0334}" name="Sarake11619"/>
    <tableColumn id="11620" xr3:uid="{47FFC516-298B-4E28-AF75-CCF3B97C816D}" name="Sarake11620"/>
    <tableColumn id="11621" xr3:uid="{B2D77BB2-9899-4561-8EF4-44D75394C349}" name="Sarake11621"/>
    <tableColumn id="11622" xr3:uid="{D85D197F-0E31-4B68-AD2D-A47BE5054F73}" name="Sarake11622"/>
    <tableColumn id="11623" xr3:uid="{F4382449-BD3A-40B8-BEEC-088BBF2F0D61}" name="Sarake11623"/>
    <tableColumn id="11624" xr3:uid="{F9C2BD9A-F0C6-4F69-AF6B-DAE923CC2E26}" name="Sarake11624"/>
    <tableColumn id="11625" xr3:uid="{FD3B86A1-B0FE-4223-A945-AE3C589F4105}" name="Sarake11625"/>
    <tableColumn id="11626" xr3:uid="{F5D7BBAB-3233-446F-9E8D-9BE2D2CA5676}" name="Sarake11626"/>
    <tableColumn id="11627" xr3:uid="{7869FCD0-45F8-4521-9DEA-04BA47F25003}" name="Sarake11627"/>
    <tableColumn id="11628" xr3:uid="{924AD531-3C2F-4690-B8A9-6C4B194A0AFB}" name="Sarake11628"/>
    <tableColumn id="11629" xr3:uid="{DEA3EAF7-DBAE-42EC-9E59-53C41B514A50}" name="Sarake11629"/>
    <tableColumn id="11630" xr3:uid="{A14DE90A-724B-4EDE-A43C-6FF96155022D}" name="Sarake11630"/>
    <tableColumn id="11631" xr3:uid="{C79FEA4B-DE57-410C-A540-A4148F6C9C44}" name="Sarake11631"/>
    <tableColumn id="11632" xr3:uid="{2D3C4F3A-1079-4BC3-96B0-F71C8F8073FC}" name="Sarake11632"/>
    <tableColumn id="11633" xr3:uid="{3CE8CBF1-DAB3-47BE-9498-026ABC17CA0F}" name="Sarake11633"/>
    <tableColumn id="11634" xr3:uid="{07037E03-E859-48DE-99EE-B3FE3C06CD24}" name="Sarake11634"/>
    <tableColumn id="11635" xr3:uid="{BCD6864E-E3BF-44B7-9B52-DD8F808D059B}" name="Sarake11635"/>
    <tableColumn id="11636" xr3:uid="{84D64FBC-A6AE-4CA5-9090-8D41678F8307}" name="Sarake11636"/>
    <tableColumn id="11637" xr3:uid="{DC2A8B0D-969C-4205-9D5C-D63F9BA28406}" name="Sarake11637"/>
    <tableColumn id="11638" xr3:uid="{DEADD8D2-9F82-4207-B33A-D778DF32470C}" name="Sarake11638"/>
    <tableColumn id="11639" xr3:uid="{2281F958-3DF4-4245-B6E7-57C3684FED9A}" name="Sarake11639"/>
    <tableColumn id="11640" xr3:uid="{950401F7-4312-48F9-85B7-AEEB220267F9}" name="Sarake11640"/>
    <tableColumn id="11641" xr3:uid="{3137D56E-DD19-48D6-B611-5D2A6B55AE3F}" name="Sarake11641"/>
    <tableColumn id="11642" xr3:uid="{E4B29486-5AC8-4999-B0FB-B1080BFC1F38}" name="Sarake11642"/>
    <tableColumn id="11643" xr3:uid="{8A92CF22-51B1-468F-8C7F-F5235D9496D2}" name="Sarake11643"/>
    <tableColumn id="11644" xr3:uid="{1E7442D2-BDC3-42BF-A861-A1A76A854894}" name="Sarake11644"/>
    <tableColumn id="11645" xr3:uid="{EEC3590F-CBA7-4A43-93A2-40D07D4A4B7E}" name="Sarake11645"/>
    <tableColumn id="11646" xr3:uid="{3A460FD6-32D8-4F12-BE26-D8ADDED487F5}" name="Sarake11646"/>
    <tableColumn id="11647" xr3:uid="{4EE49D5A-7A7D-4B57-881F-148E9012AF62}" name="Sarake11647"/>
    <tableColumn id="11648" xr3:uid="{F29FEDDF-6AA9-401E-AD5F-F15841635335}" name="Sarake11648"/>
    <tableColumn id="11649" xr3:uid="{8919E325-3804-436A-9CA1-BE5EE074A36C}" name="Sarake11649"/>
    <tableColumn id="11650" xr3:uid="{501EE6AA-BD6B-4242-A03F-60BB30108C4C}" name="Sarake11650"/>
    <tableColumn id="11651" xr3:uid="{B2074A57-5F5E-4675-B2B8-CB5B5F18BB00}" name="Sarake11651"/>
    <tableColumn id="11652" xr3:uid="{4AD7AC5F-9935-4059-8104-B71060BF101F}" name="Sarake11652"/>
    <tableColumn id="11653" xr3:uid="{38525BD6-D1AB-4420-8821-71EFAB2FE614}" name="Sarake11653"/>
    <tableColumn id="11654" xr3:uid="{9B864787-4748-40C7-8802-FAB4A81F280B}" name="Sarake11654"/>
    <tableColumn id="11655" xr3:uid="{7AE9291F-3EB1-4DA4-85B9-58D02B67F9DA}" name="Sarake11655"/>
    <tableColumn id="11656" xr3:uid="{45867505-DAF5-43A3-A48C-810E2DFE42A1}" name="Sarake11656"/>
    <tableColumn id="11657" xr3:uid="{CA88EFC9-C267-4D17-A2EF-52B86A144564}" name="Sarake11657"/>
    <tableColumn id="11658" xr3:uid="{D6E774A7-E9FE-496A-891B-9424FE7171C0}" name="Sarake11658"/>
    <tableColumn id="11659" xr3:uid="{71792C0D-01FA-4684-BF85-A9AA1298E296}" name="Sarake11659"/>
    <tableColumn id="11660" xr3:uid="{26491359-A4F5-490D-B39E-96F5B3B7D6C4}" name="Sarake11660"/>
    <tableColumn id="11661" xr3:uid="{49A4B266-8CEA-4D81-AA76-B3E2ED373E2B}" name="Sarake11661"/>
    <tableColumn id="11662" xr3:uid="{E551E161-576D-4F28-95B9-72107DF4885B}" name="Sarake11662"/>
    <tableColumn id="11663" xr3:uid="{AABF61CB-9607-4569-AE1C-B39508A56B71}" name="Sarake11663"/>
    <tableColumn id="11664" xr3:uid="{6E2E9DCA-7121-4ECE-96AC-804ABB872B06}" name="Sarake11664"/>
    <tableColumn id="11665" xr3:uid="{9D152326-92B8-4521-BEFE-A1FB35B280C5}" name="Sarake11665"/>
    <tableColumn id="11666" xr3:uid="{4C9242E1-449B-4933-B6B1-F6ED976BC1EE}" name="Sarake11666"/>
    <tableColumn id="11667" xr3:uid="{625E1C46-915F-43A5-821D-1801DC67CE92}" name="Sarake11667"/>
    <tableColumn id="11668" xr3:uid="{7156BD3F-1D8A-4ACB-8EF8-A03A86A028DC}" name="Sarake11668"/>
    <tableColumn id="11669" xr3:uid="{CDAF02A8-D538-4957-83B8-056DD30A1669}" name="Sarake11669"/>
    <tableColumn id="11670" xr3:uid="{7C9B53F2-8DBD-4010-ADC6-9E85B0FB764B}" name="Sarake11670"/>
    <tableColumn id="11671" xr3:uid="{933C5A62-4142-4787-BEB4-6B2FAC0624E7}" name="Sarake11671"/>
    <tableColumn id="11672" xr3:uid="{486838CD-A709-4315-BB54-306148B394D4}" name="Sarake11672"/>
    <tableColumn id="11673" xr3:uid="{6A26B9A9-2F68-4B9B-AF02-4464BB961F6B}" name="Sarake11673"/>
    <tableColumn id="11674" xr3:uid="{E3981B4D-88F6-4C10-B40D-39D32E2AC6A5}" name="Sarake11674"/>
    <tableColumn id="11675" xr3:uid="{E6E8E9F3-B670-4D60-A77A-70D932DB3FBC}" name="Sarake11675"/>
    <tableColumn id="11676" xr3:uid="{8DE1016A-702A-454F-B657-2BE854D9FF99}" name="Sarake11676"/>
    <tableColumn id="11677" xr3:uid="{97705F37-FF3F-42D2-9A0B-CDF7DAC95F10}" name="Sarake11677"/>
    <tableColumn id="11678" xr3:uid="{DC401DCF-2916-44D2-9911-0C9ED9A6FB95}" name="Sarake11678"/>
    <tableColumn id="11679" xr3:uid="{70050DEB-A87C-4338-934B-B85062278DFD}" name="Sarake11679"/>
    <tableColumn id="11680" xr3:uid="{B97CC07B-47FB-4DE6-A86D-29701FD62629}" name="Sarake11680"/>
    <tableColumn id="11681" xr3:uid="{E34D42F2-86EB-465E-BC43-042893BF9162}" name="Sarake11681"/>
    <tableColumn id="11682" xr3:uid="{F5D81781-397E-4250-A24F-997B0A6F65D9}" name="Sarake11682"/>
    <tableColumn id="11683" xr3:uid="{A3F97F87-B09B-43CB-AE10-7D8AA974E789}" name="Sarake11683"/>
    <tableColumn id="11684" xr3:uid="{D2764E5C-81F9-4395-915D-9A4FE385B990}" name="Sarake11684"/>
    <tableColumn id="11685" xr3:uid="{1A4BC374-FB19-488A-81B9-23DEE3C32C33}" name="Sarake11685"/>
    <tableColumn id="11686" xr3:uid="{24E81DEE-DDBE-4C55-929A-84CDBFA98E6B}" name="Sarake11686"/>
    <tableColumn id="11687" xr3:uid="{373B2C12-B804-4118-9392-EB0AC36D9581}" name="Sarake11687"/>
    <tableColumn id="11688" xr3:uid="{8DD9665C-EBEC-4B01-8652-E86E758D5225}" name="Sarake11688"/>
    <tableColumn id="11689" xr3:uid="{D1717940-B7EB-4048-BE49-EB1E0AE92A7C}" name="Sarake11689"/>
    <tableColumn id="11690" xr3:uid="{D52FC3F9-687E-4824-9296-4083FC50B4E9}" name="Sarake11690"/>
    <tableColumn id="11691" xr3:uid="{E2E134CB-E837-4F72-AA1E-212FE07670DC}" name="Sarake11691"/>
    <tableColumn id="11692" xr3:uid="{EBE4AF24-38FD-4921-BD31-63B4521DD4EB}" name="Sarake11692"/>
    <tableColumn id="11693" xr3:uid="{2BE74DEA-2903-4BEE-88D9-D661A49F380B}" name="Sarake11693"/>
    <tableColumn id="11694" xr3:uid="{1D86BB2C-9C7C-4A59-91F4-8EFA9FE35DAE}" name="Sarake11694"/>
    <tableColumn id="11695" xr3:uid="{87BABFE9-9C6A-4918-9FFF-9C14AC5105F3}" name="Sarake11695"/>
    <tableColumn id="11696" xr3:uid="{59A032D5-919F-415E-BB73-245656242D65}" name="Sarake11696"/>
    <tableColumn id="11697" xr3:uid="{27C256C6-C9B6-4537-8016-66AACF00544B}" name="Sarake11697"/>
    <tableColumn id="11698" xr3:uid="{60C0C666-235D-4D23-8D09-BB47D44DCBDE}" name="Sarake11698"/>
    <tableColumn id="11699" xr3:uid="{F448AED7-D8CF-4362-9855-5308EA9706ED}" name="Sarake11699"/>
    <tableColumn id="11700" xr3:uid="{F59DD948-F542-46B6-A7FA-38E74B0E499A}" name="Sarake11700"/>
    <tableColumn id="11701" xr3:uid="{879E11B9-A6BA-412E-8E7B-E8553B7A579E}" name="Sarake11701"/>
    <tableColumn id="11702" xr3:uid="{E797BBF3-24D1-4F34-8DF5-354D7E62816D}" name="Sarake11702"/>
    <tableColumn id="11703" xr3:uid="{C7E3EA8E-3F7A-4706-ABD1-BAB62F44CB11}" name="Sarake11703"/>
    <tableColumn id="11704" xr3:uid="{F16CF79A-8C71-401B-A83D-3F864FB1E72B}" name="Sarake11704"/>
    <tableColumn id="11705" xr3:uid="{A699918D-8B7E-4F30-A9FA-2E047AA198BF}" name="Sarake11705"/>
    <tableColumn id="11706" xr3:uid="{BD8A3959-183D-4375-B1C1-49431B9EB15F}" name="Sarake11706"/>
    <tableColumn id="11707" xr3:uid="{A2EAB0FC-437E-44FB-9719-40665C7A40A8}" name="Sarake11707"/>
    <tableColumn id="11708" xr3:uid="{6531010E-8E79-44FB-A887-F22FD423BB78}" name="Sarake11708"/>
    <tableColumn id="11709" xr3:uid="{ABBAF195-172B-43B5-8114-47E7769C6965}" name="Sarake11709"/>
    <tableColumn id="11710" xr3:uid="{8385E61E-D1DD-40BE-A6DB-F5D3D199D7D5}" name="Sarake11710"/>
    <tableColumn id="11711" xr3:uid="{CFAD7279-3094-4326-8CC9-E5071F4B72FB}" name="Sarake11711"/>
    <tableColumn id="11712" xr3:uid="{AC74C6C6-6DE0-474A-9617-B3869980D2F3}" name="Sarake11712"/>
    <tableColumn id="11713" xr3:uid="{EB2DA5FD-D6D0-4DDE-A4C6-972720DA0724}" name="Sarake11713"/>
    <tableColumn id="11714" xr3:uid="{C8A1F6DC-351B-45F0-AB54-51B0D67B115A}" name="Sarake11714"/>
    <tableColumn id="11715" xr3:uid="{CFEEE5B8-7320-4B0E-8399-866EB924553A}" name="Sarake11715"/>
    <tableColumn id="11716" xr3:uid="{CE4EE06C-C63F-4CC2-AF29-A4D7714F701D}" name="Sarake11716"/>
    <tableColumn id="11717" xr3:uid="{0CABFD35-F40E-45F8-A4C8-A222855CBB87}" name="Sarake11717"/>
    <tableColumn id="11718" xr3:uid="{815CF50C-1BC1-4C3D-B175-C528C8234500}" name="Sarake11718"/>
    <tableColumn id="11719" xr3:uid="{28F09B5D-8307-4DD7-8433-27A5D4DAFC61}" name="Sarake11719"/>
    <tableColumn id="11720" xr3:uid="{E3B4DCB2-CA02-448A-BFC4-37BB98CB6F59}" name="Sarake11720"/>
    <tableColumn id="11721" xr3:uid="{02BCD045-9024-4089-80DC-228E9CC3E64E}" name="Sarake11721"/>
    <tableColumn id="11722" xr3:uid="{CA1868F4-45FA-463E-B0C0-D9B80C8E24C5}" name="Sarake11722"/>
    <tableColumn id="11723" xr3:uid="{82F6069A-56F6-4DFE-919B-65AFA3483B0A}" name="Sarake11723"/>
    <tableColumn id="11724" xr3:uid="{A9E5ABC6-BC6E-414D-9F94-7F58B8AE2C34}" name="Sarake11724"/>
    <tableColumn id="11725" xr3:uid="{FB20E897-66C2-49BF-A677-BA2D6CE8253D}" name="Sarake11725"/>
    <tableColumn id="11726" xr3:uid="{4A875ABF-125F-42E3-9BE7-46CD839253DB}" name="Sarake11726"/>
    <tableColumn id="11727" xr3:uid="{FAE68258-30B3-429C-9912-041984290AC8}" name="Sarake11727"/>
    <tableColumn id="11728" xr3:uid="{3CB18826-54FF-4108-82D7-D94152CAAF9A}" name="Sarake11728"/>
    <tableColumn id="11729" xr3:uid="{62E79377-01A0-49A7-BD44-F27958F88AF7}" name="Sarake11729"/>
    <tableColumn id="11730" xr3:uid="{993992EF-25D7-418A-9971-4321E9ABF5B6}" name="Sarake11730"/>
    <tableColumn id="11731" xr3:uid="{634CC03E-CD26-4B5E-BBDE-152DA308D90A}" name="Sarake11731"/>
    <tableColumn id="11732" xr3:uid="{4F2E877C-33CE-408B-BBCA-6AE321A6D34A}" name="Sarake11732"/>
    <tableColumn id="11733" xr3:uid="{7AC793D7-6FC8-446D-A1B1-51E0D383B2A1}" name="Sarake11733"/>
    <tableColumn id="11734" xr3:uid="{EDB4D5B5-75E7-471D-A0AA-6EC4C1D37A49}" name="Sarake11734"/>
    <tableColumn id="11735" xr3:uid="{B84BD879-42C5-4E3E-A588-5D294E79EEC6}" name="Sarake11735"/>
    <tableColumn id="11736" xr3:uid="{D7D04A0A-95E0-4224-B279-5BE6AC1079DD}" name="Sarake11736"/>
    <tableColumn id="11737" xr3:uid="{D970113F-DDE4-4039-8AE0-5B265E2B2691}" name="Sarake11737"/>
    <tableColumn id="11738" xr3:uid="{B55FA382-FF8C-4F5D-A166-1969E9573926}" name="Sarake11738"/>
    <tableColumn id="11739" xr3:uid="{AE025F26-3610-464F-9FC5-2A8D418330E4}" name="Sarake11739"/>
    <tableColumn id="11740" xr3:uid="{3A235CD0-FE97-4A5A-A19D-C7F20BE48DA6}" name="Sarake11740"/>
    <tableColumn id="11741" xr3:uid="{6F720D2A-2CCE-4163-A3DA-B07EBB5B312C}" name="Sarake11741"/>
    <tableColumn id="11742" xr3:uid="{D0E7C369-0A24-48CD-9652-9BBEFDAFEF08}" name="Sarake11742"/>
    <tableColumn id="11743" xr3:uid="{F31135CB-9E3D-416E-8406-5971A02E3EA9}" name="Sarake11743"/>
    <tableColumn id="11744" xr3:uid="{EBC48ABD-7CDB-4AB2-AA42-7C9B4CC4D6CB}" name="Sarake11744"/>
    <tableColumn id="11745" xr3:uid="{0D60482A-F928-4964-B534-C8F50EB269FD}" name="Sarake11745"/>
    <tableColumn id="11746" xr3:uid="{4C4C0FCA-EFD1-4000-B9F5-AA3F3A06796A}" name="Sarake11746"/>
    <tableColumn id="11747" xr3:uid="{E52D40B1-0166-402F-A935-F265BD9EE4B5}" name="Sarake11747"/>
    <tableColumn id="11748" xr3:uid="{A379D16F-980A-4D45-ACF0-FF0B013933C6}" name="Sarake11748"/>
    <tableColumn id="11749" xr3:uid="{5C1672E1-9F4D-46F6-8840-F8DCABB2EC9A}" name="Sarake11749"/>
    <tableColumn id="11750" xr3:uid="{D9C5A96E-92E5-4AEF-ADFE-385B03BE3BF8}" name="Sarake11750"/>
    <tableColumn id="11751" xr3:uid="{C67946C3-0BE4-4214-B7C6-3A1B2CBA3299}" name="Sarake11751"/>
    <tableColumn id="11752" xr3:uid="{A60F0001-F233-42B1-B9CE-ED00841CB245}" name="Sarake11752"/>
    <tableColumn id="11753" xr3:uid="{4877E28B-1AC8-4C3B-89F7-77F9308A491D}" name="Sarake11753"/>
    <tableColumn id="11754" xr3:uid="{7331D362-B6F9-4D35-8AA3-130764A197F3}" name="Sarake11754"/>
    <tableColumn id="11755" xr3:uid="{3D264C99-210F-4EF9-914F-3B9AF896DFD2}" name="Sarake11755"/>
    <tableColumn id="11756" xr3:uid="{69462E32-DAA0-4B27-8E88-224454B7EBF6}" name="Sarake11756"/>
    <tableColumn id="11757" xr3:uid="{E29611AA-8362-4D02-BBF7-1D34652B376B}" name="Sarake11757"/>
    <tableColumn id="11758" xr3:uid="{391A665E-408A-4984-93D2-20423025FF20}" name="Sarake11758"/>
    <tableColumn id="11759" xr3:uid="{B96A163A-32C8-4D1C-B307-B371CB36DF54}" name="Sarake11759"/>
    <tableColumn id="11760" xr3:uid="{2EE52FC6-FF4C-4F1F-AC86-B4560EB1D685}" name="Sarake11760"/>
    <tableColumn id="11761" xr3:uid="{B59FB201-D55F-481C-A026-02E2713ED4E4}" name="Sarake11761"/>
    <tableColumn id="11762" xr3:uid="{08289347-AA81-41FA-B381-741E8FBB2C46}" name="Sarake11762"/>
    <tableColumn id="11763" xr3:uid="{F18E2F4F-BF03-43A1-95A1-9435313F8E8A}" name="Sarake11763"/>
    <tableColumn id="11764" xr3:uid="{BBD66C52-7B75-43AC-A6DA-5878CBA0CF58}" name="Sarake11764"/>
    <tableColumn id="11765" xr3:uid="{D5E75E89-D460-4514-A0C2-114C64D65F24}" name="Sarake11765"/>
    <tableColumn id="11766" xr3:uid="{F1E3C93E-0526-434A-9128-2D8298E2768F}" name="Sarake11766"/>
    <tableColumn id="11767" xr3:uid="{24AB7C78-EDC0-4A7D-B3D2-4DDD6062F2A5}" name="Sarake11767"/>
    <tableColumn id="11768" xr3:uid="{74F905A8-41D7-43B8-94DB-175A6F722A46}" name="Sarake11768"/>
    <tableColumn id="11769" xr3:uid="{1DF3FEE9-1A36-40FB-8C1C-C2735ADA59E8}" name="Sarake11769"/>
    <tableColumn id="11770" xr3:uid="{559B827A-49FC-449B-85AA-932E4E45F30D}" name="Sarake11770"/>
    <tableColumn id="11771" xr3:uid="{5E35A9A5-A36A-4327-ABC0-244C9EEE1486}" name="Sarake11771"/>
    <tableColumn id="11772" xr3:uid="{9DF53580-BEC2-4A5D-89AA-534F81C76625}" name="Sarake11772"/>
    <tableColumn id="11773" xr3:uid="{8185D7BD-EFB6-45B8-9F9E-74DB59ECA0DD}" name="Sarake11773"/>
    <tableColumn id="11774" xr3:uid="{BB96A4AA-6B06-4BB3-BAA3-3DD056C3E8E5}" name="Sarake11774"/>
    <tableColumn id="11775" xr3:uid="{0961D316-4DF8-40C8-BB7A-E706CACD4620}" name="Sarake11775"/>
    <tableColumn id="11776" xr3:uid="{E7DD8081-A3F1-43BB-9025-205BE6CB84C0}" name="Sarake11776"/>
    <tableColumn id="11777" xr3:uid="{CEA8837B-FADE-41BB-A1E1-72C4B776DC91}" name="Sarake11777"/>
    <tableColumn id="11778" xr3:uid="{33D5C0DE-3334-4616-9826-CFBCADC4DD71}" name="Sarake11778"/>
    <tableColumn id="11779" xr3:uid="{E2A72229-698E-468A-9DFE-59AD84EB4884}" name="Sarake11779"/>
    <tableColumn id="11780" xr3:uid="{B86154AD-AE84-4B2D-81D6-CB883367E134}" name="Sarake11780"/>
    <tableColumn id="11781" xr3:uid="{478323DD-3DC0-4586-827A-D0ED0786DEA6}" name="Sarake11781"/>
    <tableColumn id="11782" xr3:uid="{93EB26C9-CA18-45F4-8BA3-9AC5B04BBA2B}" name="Sarake11782"/>
    <tableColumn id="11783" xr3:uid="{1C9111DB-997F-48F6-A8EF-0984DD16667C}" name="Sarake11783"/>
    <tableColumn id="11784" xr3:uid="{0F8E0C24-DCF7-4302-B9C0-A523F847763B}" name="Sarake11784"/>
    <tableColumn id="11785" xr3:uid="{B523703F-DDEB-4D27-931A-62CC340C0D58}" name="Sarake11785"/>
    <tableColumn id="11786" xr3:uid="{DF942D58-0697-4A4D-A1B8-F1517C3D824A}" name="Sarake11786"/>
    <tableColumn id="11787" xr3:uid="{680F0F11-CB90-42F1-99D9-2360B3B71C97}" name="Sarake11787"/>
    <tableColumn id="11788" xr3:uid="{6BA8A80D-AE29-4AAA-BC73-1CDCB6C2B2A6}" name="Sarake11788"/>
    <tableColumn id="11789" xr3:uid="{C0D92654-47C2-4F49-B7D5-B4A0BBF732AB}" name="Sarake11789"/>
    <tableColumn id="11790" xr3:uid="{7147A373-8B45-4A33-981F-1969EF4B7D7F}" name="Sarake11790"/>
    <tableColumn id="11791" xr3:uid="{AC19BBC3-C222-4233-9335-A74FA23C7F4B}" name="Sarake11791"/>
    <tableColumn id="11792" xr3:uid="{5D249889-70C0-47D5-9199-DD28E28C1685}" name="Sarake11792"/>
    <tableColumn id="11793" xr3:uid="{AA93E4B8-0CF0-4D34-8712-214A22BC4EC7}" name="Sarake11793"/>
    <tableColumn id="11794" xr3:uid="{FEE032C2-EB19-42CF-B1BA-1F6B188940CE}" name="Sarake11794"/>
    <tableColumn id="11795" xr3:uid="{0D52D465-A03D-42F4-9392-DF3899186F2D}" name="Sarake11795"/>
    <tableColumn id="11796" xr3:uid="{4D853726-7BE8-4F27-BAF3-9C11009D3BB8}" name="Sarake11796"/>
    <tableColumn id="11797" xr3:uid="{8488C343-6E6C-41EB-8B24-AEA38141390B}" name="Sarake11797"/>
    <tableColumn id="11798" xr3:uid="{178AEA88-8A31-41CB-A8AB-281C713B9CF1}" name="Sarake11798"/>
    <tableColumn id="11799" xr3:uid="{37A52761-75D2-41DD-9BBE-D342C2DB9753}" name="Sarake11799"/>
    <tableColumn id="11800" xr3:uid="{D48B8F53-C875-47C1-88AC-920F3ED1DED2}" name="Sarake11800"/>
    <tableColumn id="11801" xr3:uid="{837AFF7F-034B-419E-A052-AB4F190B6F1D}" name="Sarake11801"/>
    <tableColumn id="11802" xr3:uid="{1E483181-A767-426F-BEA0-EC27D64BEB52}" name="Sarake11802"/>
    <tableColumn id="11803" xr3:uid="{241ED10A-1547-47D1-8335-B2FDFB7FE927}" name="Sarake11803"/>
    <tableColumn id="11804" xr3:uid="{B37ED8AF-07C6-4518-99BB-B9F4F6A2099D}" name="Sarake11804"/>
    <tableColumn id="11805" xr3:uid="{7C447D70-9BEE-4EEA-8145-2353FE1B0FAA}" name="Sarake11805"/>
    <tableColumn id="11806" xr3:uid="{F184CC15-B25B-4FA9-B5B8-9AA35FD106E0}" name="Sarake11806"/>
    <tableColumn id="11807" xr3:uid="{E4F5F326-EF6C-437D-8741-172497528500}" name="Sarake11807"/>
    <tableColumn id="11808" xr3:uid="{393A5273-0D92-4219-A437-C3FEFFF2D99B}" name="Sarake11808"/>
    <tableColumn id="11809" xr3:uid="{7853005F-6DE2-4A84-9729-96098FFE2071}" name="Sarake11809"/>
    <tableColumn id="11810" xr3:uid="{1B5C1E0B-03C0-4169-A977-47D304FF7CDB}" name="Sarake11810"/>
    <tableColumn id="11811" xr3:uid="{3531AA35-32BA-47AF-8511-55BA88B6234C}" name="Sarake11811"/>
    <tableColumn id="11812" xr3:uid="{8B379A06-B3FD-42EE-9FA1-F239055FDFE4}" name="Sarake11812"/>
    <tableColumn id="11813" xr3:uid="{B38BE7BF-8639-4D42-B717-7577BE9D9081}" name="Sarake11813"/>
    <tableColumn id="11814" xr3:uid="{12EF3ECC-4BEF-4321-B1BB-A5B56751870F}" name="Sarake11814"/>
    <tableColumn id="11815" xr3:uid="{803B933A-0009-4A74-B0AA-F631F99D6830}" name="Sarake11815"/>
    <tableColumn id="11816" xr3:uid="{A1103F4F-6F7D-4CF5-A50F-28AA05B3A944}" name="Sarake11816"/>
    <tableColumn id="11817" xr3:uid="{B95D6B27-A96C-4932-B43A-BE4776D6DBD2}" name="Sarake11817"/>
    <tableColumn id="11818" xr3:uid="{88903B70-69DD-4A28-AE17-8261BD212662}" name="Sarake11818"/>
    <tableColumn id="11819" xr3:uid="{C51BEE19-F3E9-408D-B6E0-8406440FF1CA}" name="Sarake11819"/>
    <tableColumn id="11820" xr3:uid="{54C505B8-D03F-4DBE-87D6-CE30A37340BB}" name="Sarake11820"/>
    <tableColumn id="11821" xr3:uid="{25A5B69D-159C-4331-A8E1-266F806DED71}" name="Sarake11821"/>
    <tableColumn id="11822" xr3:uid="{A20DA895-C2AF-44CE-B5BA-6F3E2DD7CE19}" name="Sarake11822"/>
    <tableColumn id="11823" xr3:uid="{E85A1FD1-987B-498C-AD5C-110F4EC40D4B}" name="Sarake11823"/>
    <tableColumn id="11824" xr3:uid="{65A4693F-1D97-4277-91B1-3460CAD0DA41}" name="Sarake11824"/>
    <tableColumn id="11825" xr3:uid="{3775D2A0-AF0E-438E-A5E0-6C514555E399}" name="Sarake11825"/>
    <tableColumn id="11826" xr3:uid="{B92D7682-8EBE-4906-A7D4-CB4776C71B26}" name="Sarake11826"/>
    <tableColumn id="11827" xr3:uid="{8080736B-BCC0-438E-9F41-4F01BC8B737F}" name="Sarake11827"/>
    <tableColumn id="11828" xr3:uid="{71516604-E0A4-4689-B7B4-96858E358B43}" name="Sarake11828"/>
    <tableColumn id="11829" xr3:uid="{555321F4-2F14-4786-9FAD-CA07DB53F4EB}" name="Sarake11829"/>
    <tableColumn id="11830" xr3:uid="{BE549490-CA6F-4A3B-844F-8E0FFA1CF5CA}" name="Sarake11830"/>
    <tableColumn id="11831" xr3:uid="{5B7641F2-C6CF-4B8F-B573-FCB9083091E8}" name="Sarake11831"/>
    <tableColumn id="11832" xr3:uid="{DCE843CF-989F-4B59-9273-3107A5238056}" name="Sarake11832"/>
    <tableColumn id="11833" xr3:uid="{65AE1525-6DCD-44C5-8862-F8CF3F51FE22}" name="Sarake11833"/>
    <tableColumn id="11834" xr3:uid="{2D3E51E7-4B24-42A0-A2A9-D29422C6F760}" name="Sarake11834"/>
    <tableColumn id="11835" xr3:uid="{8257E8B0-E2B8-4D39-B4F1-74D3CEF26D5C}" name="Sarake11835"/>
    <tableColumn id="11836" xr3:uid="{748F5FDB-0460-44F8-ADA6-EDAC00C8272E}" name="Sarake11836"/>
    <tableColumn id="11837" xr3:uid="{C0F9A867-21D4-437E-925C-8A36427481C9}" name="Sarake11837"/>
    <tableColumn id="11838" xr3:uid="{0D9F24A7-65A3-489F-A23C-7FE1CFB24472}" name="Sarake11838"/>
    <tableColumn id="11839" xr3:uid="{5DEFD69A-6B27-47CF-91BB-DCF78E59AFF7}" name="Sarake11839"/>
    <tableColumn id="11840" xr3:uid="{80FDBE49-024A-4241-BD89-7D1FB845328C}" name="Sarake11840"/>
    <tableColumn id="11841" xr3:uid="{532FF1D9-A93C-49FB-BBDA-207B87DA08E5}" name="Sarake11841"/>
    <tableColumn id="11842" xr3:uid="{F1D57680-38F3-4EAE-AD7B-BC606B1C8CBE}" name="Sarake11842"/>
    <tableColumn id="11843" xr3:uid="{BD18FDD9-52D7-4E7B-ABED-F58610D7BDE4}" name="Sarake11843"/>
    <tableColumn id="11844" xr3:uid="{006D920B-6451-454A-8CB2-CFF2EB5F6F2D}" name="Sarake11844"/>
    <tableColumn id="11845" xr3:uid="{30A23F2E-5B81-4919-BA65-A46B44D8387C}" name="Sarake11845"/>
    <tableColumn id="11846" xr3:uid="{BBD22198-6D77-4935-94E9-D52EE1113AEA}" name="Sarake11846"/>
    <tableColumn id="11847" xr3:uid="{D858F9A7-FBA9-4694-8A3A-D41A0F213A7E}" name="Sarake11847"/>
    <tableColumn id="11848" xr3:uid="{355E78B1-CB3A-4A99-B458-011751B3C40F}" name="Sarake11848"/>
    <tableColumn id="11849" xr3:uid="{5BB573A0-C630-4D3C-B5A9-A1406A3FED23}" name="Sarake11849"/>
    <tableColumn id="11850" xr3:uid="{062941E1-0488-4BBA-A2B6-220F0136ECE2}" name="Sarake11850"/>
    <tableColumn id="11851" xr3:uid="{92123C5D-594E-4FF1-A686-0F547B987535}" name="Sarake11851"/>
    <tableColumn id="11852" xr3:uid="{DF43185B-23CF-4806-989B-809875F1535B}" name="Sarake11852"/>
    <tableColumn id="11853" xr3:uid="{6A4BD8C4-8AEE-486A-BEAB-7F36A744E12D}" name="Sarake11853"/>
    <tableColumn id="11854" xr3:uid="{63D42D67-34A4-4073-90E1-1A7A5747C3C1}" name="Sarake11854"/>
    <tableColumn id="11855" xr3:uid="{8928C2A8-3F8C-4AB5-A568-D0CB36608770}" name="Sarake11855"/>
    <tableColumn id="11856" xr3:uid="{1A71B254-A6DA-4984-9E06-F4E00C70AE5A}" name="Sarake11856"/>
    <tableColumn id="11857" xr3:uid="{F5DAE54A-D887-4215-A45E-DFB7338B80CC}" name="Sarake11857"/>
    <tableColumn id="11858" xr3:uid="{C9077EDE-021E-400E-A450-FE81C544BB7D}" name="Sarake11858"/>
    <tableColumn id="11859" xr3:uid="{06EA67A3-1BF5-4C72-8225-1C24DF81B906}" name="Sarake11859"/>
    <tableColumn id="11860" xr3:uid="{6BC1CF5E-8F15-4C1B-924E-335FB58F6F21}" name="Sarake11860"/>
    <tableColumn id="11861" xr3:uid="{B2E084D1-45AC-4252-950C-6C1B152D3161}" name="Sarake11861"/>
    <tableColumn id="11862" xr3:uid="{D4F139BB-1C7C-415A-BCB9-79A45AEAB4CD}" name="Sarake11862"/>
    <tableColumn id="11863" xr3:uid="{2653A883-7F09-42A0-8524-9C5AFC66AFCC}" name="Sarake11863"/>
    <tableColumn id="11864" xr3:uid="{16DDD789-4A4B-4C08-A0CB-CF0B032A6F04}" name="Sarake11864"/>
    <tableColumn id="11865" xr3:uid="{02131AC9-6CE0-4A68-ACF6-8AE7DB9831C2}" name="Sarake11865"/>
    <tableColumn id="11866" xr3:uid="{3790D5D7-D188-4CB9-8684-D9522D5BC7FE}" name="Sarake11866"/>
    <tableColumn id="11867" xr3:uid="{3A59609D-A8B0-4C45-9E73-08713BE40C37}" name="Sarake11867"/>
    <tableColumn id="11868" xr3:uid="{7B5F166F-4D6C-4133-9B8F-2EBAD6473BBB}" name="Sarake11868"/>
    <tableColumn id="11869" xr3:uid="{F49A1CFC-BBA2-4699-BE05-D0A024F954C4}" name="Sarake11869"/>
    <tableColumn id="11870" xr3:uid="{1EB7D84B-81C3-4457-8902-732D858095B1}" name="Sarake11870"/>
    <tableColumn id="11871" xr3:uid="{F84CAADA-D970-4C8A-8137-4109DD59481E}" name="Sarake11871"/>
    <tableColumn id="11872" xr3:uid="{87E72674-CEB5-4AB0-A565-BCABA31D92E5}" name="Sarake11872"/>
    <tableColumn id="11873" xr3:uid="{A6E00D71-8698-4EB6-BE43-1214DCD08EA2}" name="Sarake11873"/>
    <tableColumn id="11874" xr3:uid="{5C210E17-8497-47D3-B553-793C3DAF9AEC}" name="Sarake11874"/>
    <tableColumn id="11875" xr3:uid="{4A3AE396-34D0-4EA8-A352-F4B5891A6601}" name="Sarake11875"/>
    <tableColumn id="11876" xr3:uid="{40B3E35B-FA23-4DDF-88DA-0C38D5C48342}" name="Sarake11876"/>
    <tableColumn id="11877" xr3:uid="{801EECB2-28F1-4AE3-B395-C6C374549AF8}" name="Sarake11877"/>
    <tableColumn id="11878" xr3:uid="{CCA3683C-292E-40CD-9B02-274504DB4C76}" name="Sarake11878"/>
    <tableColumn id="11879" xr3:uid="{82BE493C-2D92-4565-B5B8-4CDE1E913D4E}" name="Sarake11879"/>
    <tableColumn id="11880" xr3:uid="{2A44A98D-AAEB-45A3-BB78-C63ECD11F0E0}" name="Sarake11880"/>
    <tableColumn id="11881" xr3:uid="{29630871-23EB-4F94-B3F4-72CDEF8A3ED6}" name="Sarake11881"/>
    <tableColumn id="11882" xr3:uid="{87BAD5FA-62FC-4105-9D42-A0AD858A2CCC}" name="Sarake11882"/>
    <tableColumn id="11883" xr3:uid="{1A142E36-98C9-4FBB-88F4-F68C38EDFCB2}" name="Sarake11883"/>
    <tableColumn id="11884" xr3:uid="{E46213C6-2217-42DC-AC29-EC558A97B55C}" name="Sarake11884"/>
    <tableColumn id="11885" xr3:uid="{1292E9A5-0611-4474-B2C0-A8747E5A2394}" name="Sarake11885"/>
    <tableColumn id="11886" xr3:uid="{5EE16426-CFCD-4C8F-89BE-52F2A7640016}" name="Sarake11886"/>
    <tableColumn id="11887" xr3:uid="{D9F5A75F-7DED-4ECF-B481-0CCC6ED75C24}" name="Sarake11887"/>
    <tableColumn id="11888" xr3:uid="{DB5498D6-595E-4792-8636-B4F9654544C0}" name="Sarake11888"/>
    <tableColumn id="11889" xr3:uid="{B8BDA2B5-6A30-4FF1-8DC8-6C82B3E0E9AB}" name="Sarake11889"/>
    <tableColumn id="11890" xr3:uid="{E7D06199-F353-474F-BCD8-E2BBC490752D}" name="Sarake11890"/>
    <tableColumn id="11891" xr3:uid="{EF72A17B-0EF7-41CD-B6AE-C29ACFE7AB09}" name="Sarake11891"/>
    <tableColumn id="11892" xr3:uid="{49A9C27B-30FE-4F81-8F92-35D9A9AB5AC4}" name="Sarake11892"/>
    <tableColumn id="11893" xr3:uid="{BE630988-B942-47AF-979F-A937B0BD568B}" name="Sarake11893"/>
    <tableColumn id="11894" xr3:uid="{CA6F92D4-43A2-47B2-B51C-348B0622CBA2}" name="Sarake11894"/>
    <tableColumn id="11895" xr3:uid="{895FE511-BEEE-4EAD-A149-151B44CE2087}" name="Sarake11895"/>
    <tableColumn id="11896" xr3:uid="{F1FE0902-C07E-4EEC-8EA2-C2C5333ED818}" name="Sarake11896"/>
    <tableColumn id="11897" xr3:uid="{4BBAACA8-2116-47A3-8841-A6C0EA1874F9}" name="Sarake11897"/>
    <tableColumn id="11898" xr3:uid="{25621632-C5FE-46BA-8A8D-1E388AB13158}" name="Sarake11898"/>
    <tableColumn id="11899" xr3:uid="{D15A47AD-3BDF-447C-8472-F0142BF0C56B}" name="Sarake11899"/>
    <tableColumn id="11900" xr3:uid="{20D0729F-D8D5-4A30-A878-38AA89E3EF41}" name="Sarake11900"/>
    <tableColumn id="11901" xr3:uid="{CD24317E-FF7E-4B30-A974-F9EAE6C2573C}" name="Sarake11901"/>
    <tableColumn id="11902" xr3:uid="{B7DA73DD-133A-446B-AA7A-623E76FFD139}" name="Sarake11902"/>
    <tableColumn id="11903" xr3:uid="{197005CA-39A0-4C37-8CCA-EDAE810E1FD6}" name="Sarake11903"/>
    <tableColumn id="11904" xr3:uid="{221F51AD-F5D7-404A-9A65-7AA9436807C1}" name="Sarake11904"/>
    <tableColumn id="11905" xr3:uid="{50521317-0B24-4974-994C-793A51D5995B}" name="Sarake11905"/>
    <tableColumn id="11906" xr3:uid="{EB3A481E-267E-4405-AAC3-BD9B818A25E2}" name="Sarake11906"/>
    <tableColumn id="11907" xr3:uid="{7E5FC2AB-C27A-4803-BDFC-A06FB4494263}" name="Sarake11907"/>
    <tableColumn id="11908" xr3:uid="{EE245218-05EF-4DF4-AD71-FC1FEAECF97B}" name="Sarake11908"/>
    <tableColumn id="11909" xr3:uid="{6E4D2511-117E-4EA0-BC38-5A493434BC52}" name="Sarake11909"/>
    <tableColumn id="11910" xr3:uid="{E51FECD5-3213-461B-8A45-191BEE454FA6}" name="Sarake11910"/>
    <tableColumn id="11911" xr3:uid="{489CEB2D-5807-4CF9-A956-02F4A43686D6}" name="Sarake11911"/>
    <tableColumn id="11912" xr3:uid="{8AF8036D-FEED-454B-AEAE-4459C642FFE3}" name="Sarake11912"/>
    <tableColumn id="11913" xr3:uid="{DEB526BD-F454-4771-86E0-3B5EA904FC27}" name="Sarake11913"/>
    <tableColumn id="11914" xr3:uid="{109E3AB1-8048-4F0A-9893-46930E32D3CC}" name="Sarake11914"/>
    <tableColumn id="11915" xr3:uid="{FD5A7CFD-2192-415E-AE5F-5777B36DBD10}" name="Sarake11915"/>
    <tableColumn id="11916" xr3:uid="{0DEB608E-4B01-48D2-ADEC-93CE4D59C236}" name="Sarake11916"/>
    <tableColumn id="11917" xr3:uid="{2A5DEA83-9B20-458F-9FBF-66C8A4874C1E}" name="Sarake11917"/>
    <tableColumn id="11918" xr3:uid="{A52C1FD8-9105-4831-8699-DAA548CAC997}" name="Sarake11918"/>
    <tableColumn id="11919" xr3:uid="{88D5BB27-B82F-42C1-9798-6D90283ED27D}" name="Sarake11919"/>
    <tableColumn id="11920" xr3:uid="{86F990B7-94E8-414C-A870-F3BC6440ADCB}" name="Sarake11920"/>
    <tableColumn id="11921" xr3:uid="{D6991D7A-9EE7-4FAA-83A9-4F350CD0DF7E}" name="Sarake11921"/>
    <tableColumn id="11922" xr3:uid="{878DC19C-198F-441E-BCF6-682DB03BA2EF}" name="Sarake11922"/>
    <tableColumn id="11923" xr3:uid="{3B4BE60C-6C2C-4C14-9116-9A1FCE77695A}" name="Sarake11923"/>
    <tableColumn id="11924" xr3:uid="{251CA0AA-8F0B-4FC5-A613-342693803A9F}" name="Sarake11924"/>
    <tableColumn id="11925" xr3:uid="{3D4E50E0-4E4C-4FA9-AA16-9B44B519E28D}" name="Sarake11925"/>
    <tableColumn id="11926" xr3:uid="{FE6677C3-D2B1-41CE-A5CD-FE2D191E2287}" name="Sarake11926"/>
    <tableColumn id="11927" xr3:uid="{C01EC90B-D423-4CCE-AEF4-969EBC51EF7E}" name="Sarake11927"/>
    <tableColumn id="11928" xr3:uid="{9504AFDB-6633-4500-920A-11FBC1307BAA}" name="Sarake11928"/>
    <tableColumn id="11929" xr3:uid="{E9982ECA-FCEF-4539-B196-FB499ABB309A}" name="Sarake11929"/>
    <tableColumn id="11930" xr3:uid="{CBD23AC3-C752-4D6F-843F-F071B0F3C45C}" name="Sarake11930"/>
    <tableColumn id="11931" xr3:uid="{6643ACF3-84B7-4AFF-A1D7-55DFDA359478}" name="Sarake11931"/>
    <tableColumn id="11932" xr3:uid="{603A396B-A176-41B3-86EA-09DA202B050B}" name="Sarake11932"/>
    <tableColumn id="11933" xr3:uid="{1C5E1E51-D325-4D54-AD9B-F3E83E255281}" name="Sarake11933"/>
    <tableColumn id="11934" xr3:uid="{110CFEF3-5FF6-41E3-849C-D04DE947357A}" name="Sarake11934"/>
    <tableColumn id="11935" xr3:uid="{34D98AC1-D43A-46BF-A6C5-219714FF1480}" name="Sarake11935"/>
    <tableColumn id="11936" xr3:uid="{A70F97CD-7A17-4678-BB47-D10E4F26128A}" name="Sarake11936"/>
    <tableColumn id="11937" xr3:uid="{20A0596E-4998-4E9B-9355-B0F4B67C8F5B}" name="Sarake11937"/>
    <tableColumn id="11938" xr3:uid="{46218719-B8FB-4648-811A-F7B7980671E0}" name="Sarake11938"/>
    <tableColumn id="11939" xr3:uid="{2F8E0C8B-72D4-41F8-AB5D-2E5DD469D191}" name="Sarake11939"/>
    <tableColumn id="11940" xr3:uid="{F642A335-4E9A-4701-9195-545BB8502A92}" name="Sarake11940"/>
    <tableColumn id="11941" xr3:uid="{04328D8B-4502-4682-A1E3-B88D4A448934}" name="Sarake11941"/>
    <tableColumn id="11942" xr3:uid="{FB81B0F2-D4FB-48FF-9A11-04328B08F70E}" name="Sarake11942"/>
    <tableColumn id="11943" xr3:uid="{95AEA0ED-101A-4557-9143-86F4D58EA76D}" name="Sarake11943"/>
    <tableColumn id="11944" xr3:uid="{23924F72-2BD0-40BC-8D64-FAF8900F28F8}" name="Sarake11944"/>
    <tableColumn id="11945" xr3:uid="{C4745699-1A59-4FBC-AF8F-FBA13729758A}" name="Sarake11945"/>
    <tableColumn id="11946" xr3:uid="{46DF58D2-2CC0-49F4-B205-23083F755160}" name="Sarake11946"/>
    <tableColumn id="11947" xr3:uid="{D113F4D2-868F-40A7-BF15-14AABDC1734F}" name="Sarake11947"/>
    <tableColumn id="11948" xr3:uid="{4576EABA-C4EF-4DA5-83D9-4B9E3561F49C}" name="Sarake11948"/>
    <tableColumn id="11949" xr3:uid="{D55BCF34-5B38-4962-898B-3F10D192D475}" name="Sarake11949"/>
    <tableColumn id="11950" xr3:uid="{0AD3ED6C-D376-4680-BB4F-343D3B0B6FF7}" name="Sarake11950"/>
    <tableColumn id="11951" xr3:uid="{8C7EA723-B867-4175-9096-0E9AACE0B21D}" name="Sarake11951"/>
    <tableColumn id="11952" xr3:uid="{882C191F-0494-4D46-BB59-CCCF92052BC8}" name="Sarake11952"/>
    <tableColumn id="11953" xr3:uid="{C9A238AE-1996-4390-9405-85B764B765DA}" name="Sarake11953"/>
    <tableColumn id="11954" xr3:uid="{33D63227-05C3-42F7-9DB8-519AB35D2065}" name="Sarake11954"/>
    <tableColumn id="11955" xr3:uid="{61770812-1BF7-4BD8-938F-729EFF6968C2}" name="Sarake11955"/>
    <tableColumn id="11956" xr3:uid="{32CC4CEF-7195-4FD1-9917-408CCC6BA297}" name="Sarake11956"/>
    <tableColumn id="11957" xr3:uid="{59AD5B54-75E8-4EA2-8237-46FFE8D802F6}" name="Sarake11957"/>
    <tableColumn id="11958" xr3:uid="{FA0B9C35-150B-4F5B-B2E8-1A1856D71281}" name="Sarake11958"/>
    <tableColumn id="11959" xr3:uid="{39FBDF8A-ACAE-4BC3-A07F-96F15D5F6CC1}" name="Sarake11959"/>
    <tableColumn id="11960" xr3:uid="{C1DA5E75-6776-4832-BF4B-B7007E6C1B6E}" name="Sarake11960"/>
    <tableColumn id="11961" xr3:uid="{BA7AA09F-93F3-494B-9845-6D9990C8D9CF}" name="Sarake11961"/>
    <tableColumn id="11962" xr3:uid="{5EB4A599-09D9-4C72-B790-E8E7F20BCC35}" name="Sarake11962"/>
    <tableColumn id="11963" xr3:uid="{1469DCA5-01E6-48BC-950F-226B05362D22}" name="Sarake11963"/>
    <tableColumn id="11964" xr3:uid="{D750C236-4D22-470B-B73C-7C0EFBF3654C}" name="Sarake11964"/>
    <tableColumn id="11965" xr3:uid="{758B4099-4228-4302-8DCC-F49874D9791A}" name="Sarake11965"/>
    <tableColumn id="11966" xr3:uid="{21B00855-7E43-4238-A98D-A54E03DD5FEF}" name="Sarake11966"/>
    <tableColumn id="11967" xr3:uid="{71EF7632-AFD8-4A16-9301-0D35AD9855E3}" name="Sarake11967"/>
    <tableColumn id="11968" xr3:uid="{B4A1D40D-7CFF-4590-87B0-136BCD0371F7}" name="Sarake11968"/>
    <tableColumn id="11969" xr3:uid="{3C4461F7-C28D-4BDB-8437-529AB74D9FBE}" name="Sarake11969"/>
    <tableColumn id="11970" xr3:uid="{2CE65383-E669-441F-8697-6069BAC25B6A}" name="Sarake11970"/>
    <tableColumn id="11971" xr3:uid="{BB52C1EC-B4DF-49E1-A3FF-3D3B82D299F2}" name="Sarake11971"/>
    <tableColumn id="11972" xr3:uid="{9117E116-8E8C-4CB5-A4DA-3A6853B5F188}" name="Sarake11972"/>
    <tableColumn id="11973" xr3:uid="{DC20BAA8-5900-4178-879D-39F8214E75F3}" name="Sarake11973"/>
    <tableColumn id="11974" xr3:uid="{BC765B49-EA17-43B0-81CB-8F1580FE16EC}" name="Sarake11974"/>
    <tableColumn id="11975" xr3:uid="{386877A0-0A5C-45E6-8A14-61A5621379FE}" name="Sarake11975"/>
    <tableColumn id="11976" xr3:uid="{A4812C52-90F1-4FA9-8D68-43C1015CFB6A}" name="Sarake11976"/>
    <tableColumn id="11977" xr3:uid="{B70BDBCB-5729-43B6-AC5E-513F7FC17F20}" name="Sarake11977"/>
    <tableColumn id="11978" xr3:uid="{22DA2520-4AB7-4DE9-A574-20DE5A6BA15D}" name="Sarake11978"/>
    <tableColumn id="11979" xr3:uid="{53891225-91EF-4EA7-A7C4-2A7498E57556}" name="Sarake11979"/>
    <tableColumn id="11980" xr3:uid="{CD4EFFFE-76CC-449E-8EA5-D699E08A2209}" name="Sarake11980"/>
    <tableColumn id="11981" xr3:uid="{2885D3C5-8084-4CB7-9D67-472BB3E730E8}" name="Sarake11981"/>
    <tableColumn id="11982" xr3:uid="{7DF2AE79-1340-49D7-8B04-9CAE0ACC5B26}" name="Sarake11982"/>
    <tableColumn id="11983" xr3:uid="{00617244-ECD0-4518-B613-B1B1AFC52713}" name="Sarake11983"/>
    <tableColumn id="11984" xr3:uid="{1C2181D6-E957-482F-9898-D41FA4D47B14}" name="Sarake11984"/>
    <tableColumn id="11985" xr3:uid="{6E592567-15B8-433E-BD70-314A24C5BD4B}" name="Sarake11985"/>
    <tableColumn id="11986" xr3:uid="{65877B24-ACFF-47CD-86BE-447C316FD340}" name="Sarake11986"/>
    <tableColumn id="11987" xr3:uid="{54D68D2B-4852-4356-B39A-32714EF56B73}" name="Sarake11987"/>
    <tableColumn id="11988" xr3:uid="{20BBA8B3-F543-46A7-B3FB-D63493ACA68C}" name="Sarake11988"/>
    <tableColumn id="11989" xr3:uid="{FE65F061-4883-4415-B3EA-D5CAC2E46387}" name="Sarake11989"/>
    <tableColumn id="11990" xr3:uid="{AFC850E3-2DEC-4F03-A377-01639170A09E}" name="Sarake11990"/>
    <tableColumn id="11991" xr3:uid="{5E057F68-0EDE-4E13-B1FE-FC301A098468}" name="Sarake11991"/>
    <tableColumn id="11992" xr3:uid="{2AB3C206-3EDC-42F3-8F6F-296EC9298545}" name="Sarake11992"/>
    <tableColumn id="11993" xr3:uid="{E469EDC3-A379-49CB-BCCC-089C7E7CF186}" name="Sarake11993"/>
    <tableColumn id="11994" xr3:uid="{60AB6DD5-08D4-4D0A-B64F-BE08F0EEBCD0}" name="Sarake11994"/>
    <tableColumn id="11995" xr3:uid="{F9B61AA4-9767-40A8-AB57-E3B95C8FD539}" name="Sarake11995"/>
    <tableColumn id="11996" xr3:uid="{91973837-D71E-4C5A-BBD0-5C88C7549F5F}" name="Sarake11996"/>
    <tableColumn id="11997" xr3:uid="{88F34F14-57E3-449F-8ABC-BB07B342661D}" name="Sarake11997"/>
    <tableColumn id="11998" xr3:uid="{249520EF-B7F0-4FB5-875C-BB3FDBB864D1}" name="Sarake11998"/>
    <tableColumn id="11999" xr3:uid="{21D54492-045D-4FCA-8DE7-7E5ACED027EC}" name="Sarake11999"/>
    <tableColumn id="12000" xr3:uid="{4E14C85F-636D-48C4-9A09-A9B9E343A145}" name="Sarake12000"/>
    <tableColumn id="12001" xr3:uid="{135EAB50-C4C2-4DD2-A938-64F3B18E1F08}" name="Sarake12001"/>
    <tableColumn id="12002" xr3:uid="{0C42C9D6-3DE3-499E-AB08-B13B9501CDEC}" name="Sarake12002"/>
    <tableColumn id="12003" xr3:uid="{724A0E0A-4C58-46D9-B99B-C1F1AABED63F}" name="Sarake12003"/>
    <tableColumn id="12004" xr3:uid="{4B7F5896-72E6-4ED8-8711-9162FE0B13ED}" name="Sarake12004"/>
    <tableColumn id="12005" xr3:uid="{26F2DACA-9EEC-4FFA-B538-5CF42F10BBD0}" name="Sarake12005"/>
    <tableColumn id="12006" xr3:uid="{21578ACB-A3FC-4AE6-AD32-F908E6F8F693}" name="Sarake12006"/>
    <tableColumn id="12007" xr3:uid="{2F7700FE-7504-456A-BE40-AC00B60B23E6}" name="Sarake12007"/>
    <tableColumn id="12008" xr3:uid="{B1FDAB8C-F040-4F13-BD10-E3F5ADD51776}" name="Sarake12008"/>
    <tableColumn id="12009" xr3:uid="{519DE250-661B-4A5D-B73B-D651537B398B}" name="Sarake12009"/>
    <tableColumn id="12010" xr3:uid="{801FF4A4-6079-43FA-8AC4-96F88C3A5110}" name="Sarake12010"/>
    <tableColumn id="12011" xr3:uid="{32DAE7B2-A3DA-49A5-B4A5-34390B556D72}" name="Sarake12011"/>
    <tableColumn id="12012" xr3:uid="{D4A7F1B1-C6DE-4D64-8E12-6F9082DC2915}" name="Sarake12012"/>
    <tableColumn id="12013" xr3:uid="{1F659E14-5361-4CBB-AF86-820C052EA82D}" name="Sarake12013"/>
    <tableColumn id="12014" xr3:uid="{7761B877-4254-495B-9F0D-E63AFD0C22AA}" name="Sarake12014"/>
    <tableColumn id="12015" xr3:uid="{2010BBFB-0088-4DD2-B81B-D49F413C05A9}" name="Sarake12015"/>
    <tableColumn id="12016" xr3:uid="{13E2AE5E-43C7-41F7-8C87-E0B6957539F4}" name="Sarake12016"/>
    <tableColumn id="12017" xr3:uid="{CC0C780A-B803-49E3-AA3A-AAEB4DA87ADF}" name="Sarake12017"/>
    <tableColumn id="12018" xr3:uid="{DF36FBE8-C5A5-49EF-95ED-205EED1F2968}" name="Sarake12018"/>
    <tableColumn id="12019" xr3:uid="{49A2DA25-41FE-4251-83D8-DA072291001D}" name="Sarake12019"/>
    <tableColumn id="12020" xr3:uid="{6D8152F4-84C6-4168-90CE-B67673BB11E2}" name="Sarake12020"/>
    <tableColumn id="12021" xr3:uid="{7EC2507D-706A-41E6-8877-C8050FBEE907}" name="Sarake12021"/>
    <tableColumn id="12022" xr3:uid="{CDB785CB-AFBB-40F2-B461-A829EA6E7D14}" name="Sarake12022"/>
    <tableColumn id="12023" xr3:uid="{B484E3AB-03A1-4C87-8B91-29FCD73BDDC8}" name="Sarake12023"/>
    <tableColumn id="12024" xr3:uid="{5B901CEF-271A-4CA8-BC79-CEC4BD4801AD}" name="Sarake12024"/>
    <tableColumn id="12025" xr3:uid="{F013094F-1D7B-4AC7-9796-8AA5C1539ABB}" name="Sarake12025"/>
    <tableColumn id="12026" xr3:uid="{5B3BB40E-26CD-44D7-A161-8106ACB11EDE}" name="Sarake12026"/>
    <tableColumn id="12027" xr3:uid="{D27C8F8F-0D6B-4F71-80B5-2EC99F9A1B5C}" name="Sarake12027"/>
    <tableColumn id="12028" xr3:uid="{35FC9E69-FD98-499E-A149-4950DCB53E96}" name="Sarake12028"/>
    <tableColumn id="12029" xr3:uid="{4AB0D809-CFE7-40A3-9F90-9E0C6A28359F}" name="Sarake12029"/>
    <tableColumn id="12030" xr3:uid="{558F714D-128D-4258-AFE2-4CEE088EF8A1}" name="Sarake12030"/>
    <tableColumn id="12031" xr3:uid="{FC81E622-74C9-4108-992F-72D84064A368}" name="Sarake12031"/>
    <tableColumn id="12032" xr3:uid="{E4CFA94D-4472-4FF3-83CF-B481DA56FCB5}" name="Sarake12032"/>
    <tableColumn id="12033" xr3:uid="{0194DA90-F29C-4C4A-AA12-5D66703B04BA}" name="Sarake12033"/>
    <tableColumn id="12034" xr3:uid="{CF2D1BD3-0681-492F-A500-F1A18B05F024}" name="Sarake12034"/>
    <tableColumn id="12035" xr3:uid="{F6976906-7508-4213-839B-EE4E018574CB}" name="Sarake12035"/>
    <tableColumn id="12036" xr3:uid="{49C910A6-3C64-4C65-AECE-EE87A46A7F6F}" name="Sarake12036"/>
    <tableColumn id="12037" xr3:uid="{B3381507-6321-4787-B176-53C3716A0483}" name="Sarake12037"/>
    <tableColumn id="12038" xr3:uid="{456103C1-5912-4619-BEBF-AC4834B05A22}" name="Sarake12038"/>
    <tableColumn id="12039" xr3:uid="{6E9190FA-D59E-4D52-94D7-5F37511D073E}" name="Sarake12039"/>
    <tableColumn id="12040" xr3:uid="{D2B59536-FCF1-489E-928B-6E88EB79075B}" name="Sarake12040"/>
    <tableColumn id="12041" xr3:uid="{DC33A0AA-9086-404A-B0F3-A4BF33521F0B}" name="Sarake12041"/>
    <tableColumn id="12042" xr3:uid="{5EDFBACA-9A19-4466-9A9A-59AAD271AE74}" name="Sarake12042"/>
    <tableColumn id="12043" xr3:uid="{4C8285E9-C16A-4BE5-9D06-4FABAA74F2E5}" name="Sarake12043"/>
    <tableColumn id="12044" xr3:uid="{3349BF75-B50B-4514-9BD1-CBFEE3740DF0}" name="Sarake12044"/>
    <tableColumn id="12045" xr3:uid="{A6A6A75A-F238-443E-A471-5CF8A909B429}" name="Sarake12045"/>
    <tableColumn id="12046" xr3:uid="{1A1CE7D4-35E2-4B53-A442-FC48AA8BAE29}" name="Sarake12046"/>
    <tableColumn id="12047" xr3:uid="{43B720C4-42C0-47AD-851F-5D0D68A339E0}" name="Sarake12047"/>
    <tableColumn id="12048" xr3:uid="{8F759825-53A9-4CDF-AC98-583F5B1B01EB}" name="Sarake12048"/>
    <tableColumn id="12049" xr3:uid="{4313F1D5-07E0-427C-809F-150DA67CCDC9}" name="Sarake12049"/>
    <tableColumn id="12050" xr3:uid="{9FAACB08-3A68-4241-94E0-8E4B42592C5E}" name="Sarake12050"/>
    <tableColumn id="12051" xr3:uid="{6C8F5A9D-C57B-4EAA-84E6-AE0915B39A26}" name="Sarake12051"/>
    <tableColumn id="12052" xr3:uid="{3A003319-4DAB-4300-9B9A-B36F548AC1E4}" name="Sarake12052"/>
    <tableColumn id="12053" xr3:uid="{0977EF40-7639-4316-BDD1-630DE476B67F}" name="Sarake12053"/>
    <tableColumn id="12054" xr3:uid="{20CE05DA-6AC2-49D8-85B5-0373569984D5}" name="Sarake12054"/>
    <tableColumn id="12055" xr3:uid="{30BF778B-5C9A-4D80-9E29-910179998C5A}" name="Sarake12055"/>
    <tableColumn id="12056" xr3:uid="{2631BC64-E2FD-4068-AD7B-2E26AD6B086D}" name="Sarake12056"/>
    <tableColumn id="12057" xr3:uid="{D50C129C-A63E-403E-BC1E-ABF292BA1472}" name="Sarake12057"/>
    <tableColumn id="12058" xr3:uid="{F4A5B97E-F98D-49CB-9DD7-92B1CE213541}" name="Sarake12058"/>
    <tableColumn id="12059" xr3:uid="{023387F3-1E8E-42F2-A4F0-B987FADE82ED}" name="Sarake12059"/>
    <tableColumn id="12060" xr3:uid="{E458C37A-D081-462F-826D-685A1787C25D}" name="Sarake12060"/>
    <tableColumn id="12061" xr3:uid="{2A4D0D48-65C3-4971-B9CE-AA29BA0FFB02}" name="Sarake12061"/>
    <tableColumn id="12062" xr3:uid="{379CC4BC-E2D8-4815-B0FC-B0F2231DA594}" name="Sarake12062"/>
    <tableColumn id="12063" xr3:uid="{9C79CAC6-7281-4909-B115-088B4A20B000}" name="Sarake12063"/>
    <tableColumn id="12064" xr3:uid="{D9B18323-1289-4F04-BAEC-4CCE77536BE0}" name="Sarake12064"/>
    <tableColumn id="12065" xr3:uid="{E59165F8-02B0-462D-86A7-BABEF392C80A}" name="Sarake12065"/>
    <tableColumn id="12066" xr3:uid="{135FD567-EC10-45AE-8852-64257774C8DB}" name="Sarake12066"/>
    <tableColumn id="12067" xr3:uid="{E6CBCBD5-A130-4A6F-BF08-29AA06A78F9E}" name="Sarake12067"/>
    <tableColumn id="12068" xr3:uid="{387B2D2D-3759-4D6D-B343-ED6F39FEB231}" name="Sarake12068"/>
    <tableColumn id="12069" xr3:uid="{23ECF306-AD38-4A91-B442-2208C645E8EA}" name="Sarake12069"/>
    <tableColumn id="12070" xr3:uid="{F770BE61-D48E-455B-8DE3-F1D55B14017A}" name="Sarake12070"/>
    <tableColumn id="12071" xr3:uid="{DA9ACA1A-0B59-4CA6-8B93-8C7D34BAF481}" name="Sarake12071"/>
    <tableColumn id="12072" xr3:uid="{F7EFA106-7E3F-44C5-96D0-6FBC9A1E4E14}" name="Sarake12072"/>
    <tableColumn id="12073" xr3:uid="{6890AB96-EBE3-43E1-B7A6-9578E65256D6}" name="Sarake12073"/>
    <tableColumn id="12074" xr3:uid="{9FA77C15-B1C7-4464-B427-23B2AD95F7F4}" name="Sarake12074"/>
    <tableColumn id="12075" xr3:uid="{BA6ACB2B-6F53-49E1-B7F1-341E7CE7FBBE}" name="Sarake12075"/>
    <tableColumn id="12076" xr3:uid="{1E972371-1FCA-4AEB-9DFE-7A2F191B5612}" name="Sarake12076"/>
    <tableColumn id="12077" xr3:uid="{41B98E41-738B-413D-B24C-0FF1B6D54472}" name="Sarake12077"/>
    <tableColumn id="12078" xr3:uid="{A0A66C8E-9B9F-4651-9F18-5F8C2E134F6E}" name="Sarake12078"/>
    <tableColumn id="12079" xr3:uid="{1A4F25B7-BE3E-45CB-8478-05595465093C}" name="Sarake12079"/>
    <tableColumn id="12080" xr3:uid="{9850A0AD-B89A-425D-B9A7-F520B0E4FEB7}" name="Sarake12080"/>
    <tableColumn id="12081" xr3:uid="{8FBC757E-78F4-4D87-A512-60D3234CC4C7}" name="Sarake12081"/>
    <tableColumn id="12082" xr3:uid="{DA749F8B-D93C-46FB-9274-1974F415674E}" name="Sarake12082"/>
    <tableColumn id="12083" xr3:uid="{2B6B8605-A574-4D38-B086-82D360C074E4}" name="Sarake12083"/>
    <tableColumn id="12084" xr3:uid="{5D0C6595-337A-4556-94CD-07F42FF1A278}" name="Sarake12084"/>
    <tableColumn id="12085" xr3:uid="{8BAA6325-4B63-4F63-AA1F-8246F2FC66D7}" name="Sarake12085"/>
    <tableColumn id="12086" xr3:uid="{CF5D59B2-96F3-4A6A-9412-EEEB65BD31B5}" name="Sarake12086"/>
    <tableColumn id="12087" xr3:uid="{C7A64CD2-089A-4118-8791-A95F7B4EDF9E}" name="Sarake12087"/>
    <tableColumn id="12088" xr3:uid="{C4CFA662-96E0-4D33-B263-CCDFD107EBE9}" name="Sarake12088"/>
    <tableColumn id="12089" xr3:uid="{4EF2B3C0-1B65-4F2F-82C4-038016525DCE}" name="Sarake12089"/>
    <tableColumn id="12090" xr3:uid="{709B13AE-989B-4253-944A-060CB4F8360D}" name="Sarake12090"/>
    <tableColumn id="12091" xr3:uid="{4460AAFA-1773-475B-AF32-D85042BDD887}" name="Sarake12091"/>
    <tableColumn id="12092" xr3:uid="{996A1D69-93CF-4DF7-8500-ACD1B532665D}" name="Sarake12092"/>
    <tableColumn id="12093" xr3:uid="{80AD4A08-2396-43F4-969A-3866E9BB91C3}" name="Sarake12093"/>
    <tableColumn id="12094" xr3:uid="{120421E7-C14E-4D14-BD52-4F5FE953045B}" name="Sarake12094"/>
    <tableColumn id="12095" xr3:uid="{3CD9438C-0658-4A33-B703-F44D33B6AB9B}" name="Sarake12095"/>
    <tableColumn id="12096" xr3:uid="{0CED4ED9-7274-4AA0-86DA-5401B19F6A88}" name="Sarake12096"/>
    <tableColumn id="12097" xr3:uid="{9E926E22-C973-4191-A0C9-9DEBC8676816}" name="Sarake12097"/>
    <tableColumn id="12098" xr3:uid="{9B495ABF-376E-41E7-BCB7-C5067D63FDEF}" name="Sarake12098"/>
    <tableColumn id="12099" xr3:uid="{4E2F6491-1957-4663-9D85-A86F782D69A7}" name="Sarake12099"/>
    <tableColumn id="12100" xr3:uid="{DA30D691-5442-45F4-8A11-F0BC279FF06D}" name="Sarake12100"/>
    <tableColumn id="12101" xr3:uid="{88974789-4A2D-4C9D-83AE-7C31EF83429C}" name="Sarake12101"/>
    <tableColumn id="12102" xr3:uid="{10888C1A-6DFC-418C-A025-4EF8BF76FFA1}" name="Sarake12102"/>
    <tableColumn id="12103" xr3:uid="{E1C9F51E-D19A-44CA-A2F8-1212A67AE2EA}" name="Sarake12103"/>
    <tableColumn id="12104" xr3:uid="{2E712C26-91D6-4753-B7FA-78415EF918ED}" name="Sarake12104"/>
    <tableColumn id="12105" xr3:uid="{1CD6040D-292B-43FC-9BB4-00006F92C000}" name="Sarake12105"/>
    <tableColumn id="12106" xr3:uid="{510F6C52-93EA-4766-B8C4-1191B284B286}" name="Sarake12106"/>
    <tableColumn id="12107" xr3:uid="{A8D693A9-A83D-4DA7-A657-E97C27E4394D}" name="Sarake12107"/>
    <tableColumn id="12108" xr3:uid="{0FF40FCD-6E18-41D1-9D27-CB8EC9B28697}" name="Sarake12108"/>
    <tableColumn id="12109" xr3:uid="{3C2D48C5-BA7E-4257-90C6-F8263CFC1CDF}" name="Sarake12109"/>
    <tableColumn id="12110" xr3:uid="{F7BEBD2C-64EC-46F5-AFFC-431495A644CC}" name="Sarake12110"/>
    <tableColumn id="12111" xr3:uid="{05FE25E3-3891-4B88-A695-4119797A840B}" name="Sarake12111"/>
    <tableColumn id="12112" xr3:uid="{0012F123-0FED-41E3-BE50-8C8FA00D28AB}" name="Sarake12112"/>
    <tableColumn id="12113" xr3:uid="{72D3BC95-E826-48F6-B513-95AD5290C7E4}" name="Sarake12113"/>
    <tableColumn id="12114" xr3:uid="{BC07DFA0-DD17-4E65-86FB-502B21C3EE4A}" name="Sarake12114"/>
    <tableColumn id="12115" xr3:uid="{173E85DC-BB8F-472F-AD41-883A4A68CCD9}" name="Sarake12115"/>
    <tableColumn id="12116" xr3:uid="{8009C0BE-CDA8-4CD7-B409-693238B3E93C}" name="Sarake12116"/>
    <tableColumn id="12117" xr3:uid="{B77BCD6A-5588-42DE-A4F2-42484B41E08D}" name="Sarake12117"/>
    <tableColumn id="12118" xr3:uid="{8AA84E6B-5C83-4784-A4A8-68A7669FD349}" name="Sarake12118"/>
    <tableColumn id="12119" xr3:uid="{0ADD6268-790C-4A7E-9D01-3433BF040F94}" name="Sarake12119"/>
    <tableColumn id="12120" xr3:uid="{D41E2BBF-33F3-47D0-B52C-35D1987B5352}" name="Sarake12120"/>
    <tableColumn id="12121" xr3:uid="{3FFC874C-1D58-439A-B76E-36E34320A87F}" name="Sarake12121"/>
    <tableColumn id="12122" xr3:uid="{83615447-CB63-4EF4-81BD-BFFA90EC984E}" name="Sarake12122"/>
    <tableColumn id="12123" xr3:uid="{4CFB0E65-32AF-410C-A116-4409D1A66E6E}" name="Sarake12123"/>
    <tableColumn id="12124" xr3:uid="{FA09A4A1-833E-45DD-ABC4-6B94A1BB96C7}" name="Sarake12124"/>
    <tableColumn id="12125" xr3:uid="{DBDE8600-CB5E-450B-B2BB-4A3F99213CA0}" name="Sarake12125"/>
    <tableColumn id="12126" xr3:uid="{A14492AC-8168-4A89-BD17-7DF9EA4E5C27}" name="Sarake12126"/>
    <tableColumn id="12127" xr3:uid="{E3729378-D9A9-47A4-987B-6F3688568597}" name="Sarake12127"/>
    <tableColumn id="12128" xr3:uid="{2BB70BAB-D363-418E-874B-9C7313BDA428}" name="Sarake12128"/>
    <tableColumn id="12129" xr3:uid="{B9AD29E7-D9B6-4DAA-ABBE-12F70DE0EE8A}" name="Sarake12129"/>
    <tableColumn id="12130" xr3:uid="{A265C37C-D846-41C7-8D7E-DED9DA50AA31}" name="Sarake12130"/>
    <tableColumn id="12131" xr3:uid="{313415C2-B19D-4DB4-BF4B-F68A88C5A445}" name="Sarake12131"/>
    <tableColumn id="12132" xr3:uid="{DFB84604-AE7D-4F71-80D1-85903D4A47EB}" name="Sarake12132"/>
    <tableColumn id="12133" xr3:uid="{8DF93C28-D814-4989-8816-DB8B2792227E}" name="Sarake12133"/>
    <tableColumn id="12134" xr3:uid="{123C84EB-8421-47C2-93A2-15745B8593D6}" name="Sarake12134"/>
    <tableColumn id="12135" xr3:uid="{407D922F-1CAB-4B86-AE15-37D1B11C7081}" name="Sarake12135"/>
    <tableColumn id="12136" xr3:uid="{FF344D46-9653-453C-A837-963B7DF5900A}" name="Sarake12136"/>
    <tableColumn id="12137" xr3:uid="{D69BB21A-210F-483E-AF69-DE78BEA27411}" name="Sarake12137"/>
    <tableColumn id="12138" xr3:uid="{E911F4C8-1B46-4D29-9BA9-0D1FBE6ED188}" name="Sarake12138"/>
    <tableColumn id="12139" xr3:uid="{794164F1-0F57-4473-9495-70B28654C071}" name="Sarake12139"/>
    <tableColumn id="12140" xr3:uid="{1700A747-253D-4DCB-88B6-8308E250CD6D}" name="Sarake12140"/>
    <tableColumn id="12141" xr3:uid="{31D232E9-2D47-40E2-A8CE-5990D160EB12}" name="Sarake12141"/>
    <tableColumn id="12142" xr3:uid="{11878E6C-2666-4D97-908B-454D910AEE2A}" name="Sarake12142"/>
    <tableColumn id="12143" xr3:uid="{87D2DE24-0C59-42F6-B23D-EA7F4795B007}" name="Sarake12143"/>
    <tableColumn id="12144" xr3:uid="{6A568B6D-66F6-4047-916D-BF7D1485F2F0}" name="Sarake12144"/>
    <tableColumn id="12145" xr3:uid="{3AE5C971-F650-40D9-A5F2-130CF60CDF28}" name="Sarake12145"/>
    <tableColumn id="12146" xr3:uid="{B6392A16-FCF6-403A-830D-5AC853B7399F}" name="Sarake12146"/>
    <tableColumn id="12147" xr3:uid="{F55AE05B-CD48-4D95-8A40-7235E14D794C}" name="Sarake12147"/>
    <tableColumn id="12148" xr3:uid="{14DE18DE-CF04-4725-932B-45CC4D65984E}" name="Sarake12148"/>
    <tableColumn id="12149" xr3:uid="{726485A5-4BEF-4842-AD20-8E0EE193E9D7}" name="Sarake12149"/>
    <tableColumn id="12150" xr3:uid="{6F2AF94A-7266-4F91-9258-AB90681E269F}" name="Sarake12150"/>
    <tableColumn id="12151" xr3:uid="{4DC8B7D9-8CA7-46F1-82C0-164E805D8506}" name="Sarake12151"/>
    <tableColumn id="12152" xr3:uid="{8767EE46-3B58-4B26-A713-4F7E15087D40}" name="Sarake12152"/>
    <tableColumn id="12153" xr3:uid="{DBF13640-1AA5-43AB-882B-F2EAFBE1AAA3}" name="Sarake12153"/>
    <tableColumn id="12154" xr3:uid="{134FBA25-BB83-4B98-9DBC-5899281DE02A}" name="Sarake12154"/>
    <tableColumn id="12155" xr3:uid="{CCDABABD-8C67-4E14-A188-BB807E4534C2}" name="Sarake12155"/>
    <tableColumn id="12156" xr3:uid="{3218038A-3E02-46C9-B4E1-C60B1E6D914E}" name="Sarake12156"/>
    <tableColumn id="12157" xr3:uid="{B5F90AAC-815F-46C9-A2B8-6657502B5CEA}" name="Sarake12157"/>
    <tableColumn id="12158" xr3:uid="{52F25D2D-1EA6-424E-A28F-BA535D6E3CDB}" name="Sarake12158"/>
    <tableColumn id="12159" xr3:uid="{77AF0AD3-28A2-42FF-B4A6-B3084A8D4E1E}" name="Sarake12159"/>
    <tableColumn id="12160" xr3:uid="{216EB037-65FF-4887-BDC0-74CEAF6EA9B7}" name="Sarake12160"/>
    <tableColumn id="12161" xr3:uid="{8296849A-B76A-48E8-842A-941232D0C2CA}" name="Sarake12161"/>
    <tableColumn id="12162" xr3:uid="{7A873523-35FE-4054-8B2D-D0E9C114B410}" name="Sarake12162"/>
    <tableColumn id="12163" xr3:uid="{8FF7CC62-FD19-4860-9849-1A7B3CFDD91C}" name="Sarake12163"/>
    <tableColumn id="12164" xr3:uid="{419290F7-EF5B-4AB5-974C-60ED1412DBEC}" name="Sarake12164"/>
    <tableColumn id="12165" xr3:uid="{49C5E61C-6F49-45B3-AB40-E23C7FFEA7D4}" name="Sarake12165"/>
    <tableColumn id="12166" xr3:uid="{0E8F917E-54B2-4380-BC01-F17A75D0CE4F}" name="Sarake12166"/>
    <tableColumn id="12167" xr3:uid="{8D90ED68-6882-4706-85CC-71DEE5EC6F78}" name="Sarake12167"/>
    <tableColumn id="12168" xr3:uid="{F5F64BF4-7E2B-4878-8A99-B2D2B9385B35}" name="Sarake12168"/>
    <tableColumn id="12169" xr3:uid="{BCE20248-C765-47D7-BA6A-528EF8DE9FAF}" name="Sarake12169"/>
    <tableColumn id="12170" xr3:uid="{2F24324E-B39D-44F1-9DD2-A0BA36C5553E}" name="Sarake12170"/>
    <tableColumn id="12171" xr3:uid="{A19A9473-A5D3-4FAB-90DF-CB7699ABEA91}" name="Sarake12171"/>
    <tableColumn id="12172" xr3:uid="{B7A2F643-9EB9-4D8A-8486-4927ED396203}" name="Sarake12172"/>
    <tableColumn id="12173" xr3:uid="{97E2509B-1E41-4A06-90D3-68D1374E9FC5}" name="Sarake12173"/>
    <tableColumn id="12174" xr3:uid="{C81632BB-101F-474E-A062-0F4806C9F129}" name="Sarake12174"/>
    <tableColumn id="12175" xr3:uid="{D6B5E9C1-A2EE-4C1C-B00F-CAB453C6140C}" name="Sarake12175"/>
    <tableColumn id="12176" xr3:uid="{724C5D85-E0CD-425B-AE22-4B7192FA115D}" name="Sarake12176"/>
    <tableColumn id="12177" xr3:uid="{A469B083-8171-43A0-A76E-28520597A070}" name="Sarake12177"/>
    <tableColumn id="12178" xr3:uid="{174D2823-3674-4618-AE24-74A1481CA8BF}" name="Sarake12178"/>
    <tableColumn id="12179" xr3:uid="{B06EBD28-3EAE-4F51-A8EB-366F01B12FF3}" name="Sarake12179"/>
    <tableColumn id="12180" xr3:uid="{7A693110-8459-4C87-9B77-C1B34C20B382}" name="Sarake12180"/>
    <tableColumn id="12181" xr3:uid="{15E2230B-CF2F-4B45-953A-53A272C94D73}" name="Sarake12181"/>
    <tableColumn id="12182" xr3:uid="{034260A7-A450-4C97-90FD-F266D04FF4DA}" name="Sarake12182"/>
    <tableColumn id="12183" xr3:uid="{1B29D8EC-B8BF-44F0-B73A-80B79C20CF68}" name="Sarake12183"/>
    <tableColumn id="12184" xr3:uid="{38612887-B787-444F-BC47-5F2D75F621A3}" name="Sarake12184"/>
    <tableColumn id="12185" xr3:uid="{0A188EBE-0B5E-479B-AAD3-5A6B7B8FE738}" name="Sarake12185"/>
    <tableColumn id="12186" xr3:uid="{B87168DC-D880-4B8A-8D05-BC87FE85E56C}" name="Sarake12186"/>
    <tableColumn id="12187" xr3:uid="{89B32845-937F-4070-A430-DAEE9764DA11}" name="Sarake12187"/>
    <tableColumn id="12188" xr3:uid="{7FF797D5-46A9-45B5-9407-9A68EB488238}" name="Sarake12188"/>
    <tableColumn id="12189" xr3:uid="{793D14D8-65D2-4A38-999C-5FF87C325912}" name="Sarake12189"/>
    <tableColumn id="12190" xr3:uid="{25F3CB5F-8937-4520-9B08-2C70274612AE}" name="Sarake12190"/>
    <tableColumn id="12191" xr3:uid="{85AE6044-CD27-42D8-92CE-D811F9C88527}" name="Sarake12191"/>
    <tableColumn id="12192" xr3:uid="{29781E42-21D9-4119-BA6C-A86D10393B63}" name="Sarake12192"/>
    <tableColumn id="12193" xr3:uid="{CA9EA634-0247-4412-8DB5-D55E00FF0EF2}" name="Sarake12193"/>
    <tableColumn id="12194" xr3:uid="{8400CD37-4FB5-4932-8660-586320205A91}" name="Sarake12194"/>
    <tableColumn id="12195" xr3:uid="{34347A37-F000-4DA6-B20F-D39475D61FD2}" name="Sarake12195"/>
    <tableColumn id="12196" xr3:uid="{434042F5-57D9-4AD4-A3C0-30AD1D5A7133}" name="Sarake12196"/>
    <tableColumn id="12197" xr3:uid="{F75B845E-93C9-4405-86DB-F848395B3611}" name="Sarake12197"/>
    <tableColumn id="12198" xr3:uid="{36A1EFA0-DA90-4020-ABDE-40CC0CF19F7B}" name="Sarake12198"/>
    <tableColumn id="12199" xr3:uid="{D8035648-AFA0-4C05-93F9-006BACDA11C1}" name="Sarake12199"/>
    <tableColumn id="12200" xr3:uid="{2C06C559-9B74-47F9-812E-B1C750B02F2F}" name="Sarake12200"/>
    <tableColumn id="12201" xr3:uid="{3ED10978-56BA-475D-A8E2-91FD1880B925}" name="Sarake12201"/>
    <tableColumn id="12202" xr3:uid="{86312075-E3EF-4789-9DA0-8E1D1A03ECA8}" name="Sarake12202"/>
    <tableColumn id="12203" xr3:uid="{E4A19843-254C-47F8-AE87-28E2ED04F587}" name="Sarake12203"/>
    <tableColumn id="12204" xr3:uid="{416C529C-24C5-4151-85AE-7BCFFB8BB31C}" name="Sarake12204"/>
    <tableColumn id="12205" xr3:uid="{224B68E2-BAFC-4780-B2E5-C2BD95489B1C}" name="Sarake12205"/>
    <tableColumn id="12206" xr3:uid="{BF9C086D-94D1-4748-B4A9-E860A1735C31}" name="Sarake12206"/>
    <tableColumn id="12207" xr3:uid="{D9A5F314-AC60-4B2B-961C-BC5183C95F6D}" name="Sarake12207"/>
    <tableColumn id="12208" xr3:uid="{9304E3D5-8819-4664-8109-D78694D482AE}" name="Sarake12208"/>
    <tableColumn id="12209" xr3:uid="{6C6FAD3E-E991-4155-A691-393961BE8DEF}" name="Sarake12209"/>
    <tableColumn id="12210" xr3:uid="{B61109E7-0780-4D39-AB7E-36DFED195642}" name="Sarake12210"/>
    <tableColumn id="12211" xr3:uid="{E117901D-863B-4EEB-B2A3-69540A4C89C9}" name="Sarake12211"/>
    <tableColumn id="12212" xr3:uid="{4ED79EC8-949D-4798-A61B-588C882CD08C}" name="Sarake12212"/>
    <tableColumn id="12213" xr3:uid="{D0FD4335-C0AB-4C55-BDC4-F327981240ED}" name="Sarake12213"/>
    <tableColumn id="12214" xr3:uid="{87A53890-FE0A-4D83-BF24-F9DEFDA7A642}" name="Sarake12214"/>
    <tableColumn id="12215" xr3:uid="{A17A53A5-0F21-4391-8C32-ACC82FC83CFD}" name="Sarake12215"/>
    <tableColumn id="12216" xr3:uid="{58D6A773-DDB4-45B3-9A45-241C8F107A23}" name="Sarake12216"/>
    <tableColumn id="12217" xr3:uid="{A4412103-B5D6-4E64-A84F-0925250F2288}" name="Sarake12217"/>
    <tableColumn id="12218" xr3:uid="{462F6B96-CD32-46A2-ADE3-5F83339496D9}" name="Sarake12218"/>
    <tableColumn id="12219" xr3:uid="{38C79482-0F67-4027-AAD3-E8E46549D9E4}" name="Sarake12219"/>
    <tableColumn id="12220" xr3:uid="{5BC92779-8879-4977-B612-E02D2717DD8F}" name="Sarake12220"/>
    <tableColumn id="12221" xr3:uid="{549A9E6E-AA2F-4288-B2CE-1441A77898B5}" name="Sarake12221"/>
    <tableColumn id="12222" xr3:uid="{4516E06E-F341-4E93-A0AF-E20E17285CE2}" name="Sarake12222"/>
    <tableColumn id="12223" xr3:uid="{D50D4511-C131-4DAE-859F-22F1ECCF9A91}" name="Sarake12223"/>
    <tableColumn id="12224" xr3:uid="{2D9ABD60-8113-43A9-BB44-89252836F445}" name="Sarake12224"/>
    <tableColumn id="12225" xr3:uid="{6664B1AA-E16D-478B-BAE8-8FD79BD56E8D}" name="Sarake12225"/>
    <tableColumn id="12226" xr3:uid="{9D94C8E3-B1E0-44C1-A105-C6212D000CD9}" name="Sarake12226"/>
    <tableColumn id="12227" xr3:uid="{E48E43A5-D48A-4CBD-B2F3-724843EC8AB5}" name="Sarake12227"/>
    <tableColumn id="12228" xr3:uid="{DA611A45-0838-4A16-92C8-2B21E7EC00E3}" name="Sarake12228"/>
    <tableColumn id="12229" xr3:uid="{ADEE2E1E-067C-4730-A764-14C0C56965CF}" name="Sarake12229"/>
    <tableColumn id="12230" xr3:uid="{E78EEF6F-F065-4A2C-A28D-F312DABD100C}" name="Sarake12230"/>
    <tableColumn id="12231" xr3:uid="{9629218D-6283-49C1-AF61-48067044795E}" name="Sarake12231"/>
    <tableColumn id="12232" xr3:uid="{ADE06844-ECA2-4433-91D8-64AAF330BCD5}" name="Sarake12232"/>
    <tableColumn id="12233" xr3:uid="{23B7145F-ECC7-4C05-962C-F8BCEAF4CC35}" name="Sarake12233"/>
    <tableColumn id="12234" xr3:uid="{5F8E7239-ABBA-4213-A44C-A578656770EA}" name="Sarake12234"/>
    <tableColumn id="12235" xr3:uid="{BE0F13A8-E241-493A-84E6-03985E824285}" name="Sarake12235"/>
    <tableColumn id="12236" xr3:uid="{4B8FC045-D029-40DD-88FA-FE60931B0DDA}" name="Sarake12236"/>
    <tableColumn id="12237" xr3:uid="{F43537D8-38C1-4A9F-B8C9-6D7051604A9A}" name="Sarake12237"/>
    <tableColumn id="12238" xr3:uid="{BF89F75B-AE7B-4DCC-B626-659BB25EC2D5}" name="Sarake12238"/>
    <tableColumn id="12239" xr3:uid="{83C7A0C5-4080-47E0-BC21-AA2FF6DB1DF3}" name="Sarake12239"/>
    <tableColumn id="12240" xr3:uid="{4526157E-19B7-4970-982C-8C72DBB08F9B}" name="Sarake12240"/>
    <tableColumn id="12241" xr3:uid="{A87AF668-10EC-4AB0-AD59-D53007FB7B56}" name="Sarake12241"/>
    <tableColumn id="12242" xr3:uid="{2FE5C7AB-5E90-4C08-971A-6E2CFD86CEAA}" name="Sarake12242"/>
    <tableColumn id="12243" xr3:uid="{A5D8EAF7-95C7-458A-9BC2-FF3FD1A48F29}" name="Sarake12243"/>
    <tableColumn id="12244" xr3:uid="{1DEBAB84-C410-4688-A739-FFDE37565C48}" name="Sarake12244"/>
    <tableColumn id="12245" xr3:uid="{4580FA29-D599-44FA-B280-B9A3F33FD5CA}" name="Sarake12245"/>
    <tableColumn id="12246" xr3:uid="{6685D8DF-62F9-4A57-B8F6-002A37344D90}" name="Sarake12246"/>
    <tableColumn id="12247" xr3:uid="{8554AB96-5B6A-4BC5-8B9A-86EC8A3A84A5}" name="Sarake12247"/>
    <tableColumn id="12248" xr3:uid="{8D35DCE4-500C-4798-A239-A0E3BE359792}" name="Sarake12248"/>
    <tableColumn id="12249" xr3:uid="{21F9512E-FE65-493A-B178-F38E24E80CF8}" name="Sarake12249"/>
    <tableColumn id="12250" xr3:uid="{04DDFA70-06FF-44A6-9E48-2563C6395B77}" name="Sarake12250"/>
    <tableColumn id="12251" xr3:uid="{27398612-2A80-48BA-BD6D-A51322590857}" name="Sarake12251"/>
    <tableColumn id="12252" xr3:uid="{85FE5F97-F016-477D-9669-D23B0CBA3CF8}" name="Sarake12252"/>
    <tableColumn id="12253" xr3:uid="{6B734566-F35D-4015-AE95-9F620FFF176B}" name="Sarake12253"/>
    <tableColumn id="12254" xr3:uid="{F37149A9-DE52-4AD9-9A07-FFFC8AD6FF65}" name="Sarake12254"/>
    <tableColumn id="12255" xr3:uid="{763D7D2A-1813-485F-BE69-E221C3A4B807}" name="Sarake12255"/>
    <tableColumn id="12256" xr3:uid="{6A4BE1FA-F044-4CB8-B623-9790A384AB17}" name="Sarake12256"/>
    <tableColumn id="12257" xr3:uid="{6B658F3F-4962-490B-A04A-15FC8030E6B3}" name="Sarake12257"/>
    <tableColumn id="12258" xr3:uid="{3D962236-F254-4744-82F4-C9233115D412}" name="Sarake12258"/>
    <tableColumn id="12259" xr3:uid="{D356A3FB-B4F4-4820-9476-C2A1F53BCF3E}" name="Sarake12259"/>
    <tableColumn id="12260" xr3:uid="{523E7A09-85CD-4C6C-B330-CC7BD1B8646A}" name="Sarake12260"/>
    <tableColumn id="12261" xr3:uid="{CA81968B-5FBF-49AB-8FB6-3A0E382DB1B3}" name="Sarake12261"/>
    <tableColumn id="12262" xr3:uid="{6267CA98-3777-49F5-93DA-E953C14C9EC6}" name="Sarake12262"/>
    <tableColumn id="12263" xr3:uid="{323D4BB4-25D6-4867-9776-8889879F5F55}" name="Sarake12263"/>
    <tableColumn id="12264" xr3:uid="{1AAB3524-60E1-47F5-9725-44CFA3CB9A56}" name="Sarake12264"/>
    <tableColumn id="12265" xr3:uid="{36D2E3F6-E824-4F48-BBFB-A1D035A47EA4}" name="Sarake12265"/>
    <tableColumn id="12266" xr3:uid="{00E8B798-7D55-4A60-995C-76F09CBDD512}" name="Sarake12266"/>
    <tableColumn id="12267" xr3:uid="{12B2850C-ABCB-4083-8764-5B84FA2EBACC}" name="Sarake12267"/>
    <tableColumn id="12268" xr3:uid="{E7BBD5E4-C505-48B3-A02E-5CA192F69A15}" name="Sarake12268"/>
    <tableColumn id="12269" xr3:uid="{B5EE5892-B158-46E0-9DE7-57BAC378C836}" name="Sarake12269"/>
    <tableColumn id="12270" xr3:uid="{79F9EB93-6F32-4F49-B4D9-3D87771EE824}" name="Sarake12270"/>
    <tableColumn id="12271" xr3:uid="{065A1A5D-956B-46CD-836D-CE8B54E20BE6}" name="Sarake12271"/>
    <tableColumn id="12272" xr3:uid="{B17FEAB2-CEA7-4EEF-943B-A3635095810F}" name="Sarake12272"/>
    <tableColumn id="12273" xr3:uid="{E45ADFC9-1A7D-405F-8C27-2E5598E0D487}" name="Sarake12273"/>
    <tableColumn id="12274" xr3:uid="{18E99221-2A39-4AA4-A159-25F9DDF02CC4}" name="Sarake12274"/>
    <tableColumn id="12275" xr3:uid="{1BAFC2F2-9775-47D8-8772-DBC3B94B2F94}" name="Sarake12275"/>
    <tableColumn id="12276" xr3:uid="{9BA610D2-7329-4B2E-9301-3E279F86498E}" name="Sarake12276"/>
    <tableColumn id="12277" xr3:uid="{7047168D-50FF-4FC2-BBD1-7620F9645820}" name="Sarake12277"/>
    <tableColumn id="12278" xr3:uid="{8834306C-194D-4C13-A690-5C83F044F28A}" name="Sarake12278"/>
    <tableColumn id="12279" xr3:uid="{A2E01EEA-D003-48E0-9CE7-26BD8580C7BF}" name="Sarake12279"/>
    <tableColumn id="12280" xr3:uid="{D9BA851F-E81C-41AD-BF27-F7D4AA4CC45C}" name="Sarake12280"/>
    <tableColumn id="12281" xr3:uid="{6FDE2B79-E12B-46C6-81E1-716AF5D0CD25}" name="Sarake12281"/>
    <tableColumn id="12282" xr3:uid="{16933337-1A18-4EBC-805E-412297B1EB42}" name="Sarake12282"/>
    <tableColumn id="12283" xr3:uid="{0502B00C-3C01-4284-A0AD-46B0BC71F0A0}" name="Sarake12283"/>
    <tableColumn id="12284" xr3:uid="{6A913CCD-2B1C-4A7E-8518-449A0EC7520F}" name="Sarake12284"/>
    <tableColumn id="12285" xr3:uid="{6581FE7C-6BDC-471B-94B3-69A5CEC9424E}" name="Sarake12285"/>
    <tableColumn id="12286" xr3:uid="{9BEB407B-AD98-4343-A002-80913611791C}" name="Sarake12286"/>
    <tableColumn id="12287" xr3:uid="{DB38F795-707E-4AC7-91BA-95ED114C8B3D}" name="Sarake12287"/>
    <tableColumn id="12288" xr3:uid="{9954F3F4-FAC8-4F3D-9332-770EA282A267}" name="Sarake12288"/>
    <tableColumn id="12289" xr3:uid="{4E06E693-B1CE-4848-A361-B7A53AFFEE29}" name="Sarake12289"/>
    <tableColumn id="12290" xr3:uid="{DB307191-866E-475F-A373-2AEA75124B27}" name="Sarake12290"/>
    <tableColumn id="12291" xr3:uid="{A6E3A835-27EB-4E60-89EF-C8423E87515C}" name="Sarake12291"/>
    <tableColumn id="12292" xr3:uid="{B242B788-F48E-4191-B486-F0694A5C7300}" name="Sarake12292"/>
    <tableColumn id="12293" xr3:uid="{C2E27B55-20F4-4A4C-9ED0-1133CB56B409}" name="Sarake12293"/>
    <tableColumn id="12294" xr3:uid="{EB2C860C-1F5A-4A84-93F7-C7F5C28FC985}" name="Sarake12294"/>
    <tableColumn id="12295" xr3:uid="{93850FA8-653A-4411-9A81-73FE4C24E526}" name="Sarake12295"/>
    <tableColumn id="12296" xr3:uid="{B0942FE1-FA02-41A4-93B3-E40C081473E3}" name="Sarake12296"/>
    <tableColumn id="12297" xr3:uid="{85A093C4-9490-4D25-B196-56905ABD9B08}" name="Sarake12297"/>
    <tableColumn id="12298" xr3:uid="{9218293E-B392-4EC4-B6E3-9E98086BDD86}" name="Sarake12298"/>
    <tableColumn id="12299" xr3:uid="{252B7673-614C-497F-9536-8760FA6311C6}" name="Sarake12299"/>
    <tableColumn id="12300" xr3:uid="{6E960486-2658-4D4C-AC25-B90D17E53C41}" name="Sarake12300"/>
    <tableColumn id="12301" xr3:uid="{B2128ADE-D09D-4BF6-938D-B27AE67AF0E7}" name="Sarake12301"/>
    <tableColumn id="12302" xr3:uid="{A83A02D1-0C10-437F-BF5E-6D6B33E70114}" name="Sarake12302"/>
    <tableColumn id="12303" xr3:uid="{FC35E0B7-CD5A-403A-8880-13998590408C}" name="Sarake12303"/>
    <tableColumn id="12304" xr3:uid="{151F8DD2-694F-4959-9911-77D9C2D4B3AB}" name="Sarake12304"/>
    <tableColumn id="12305" xr3:uid="{C4E30FEB-E38C-432A-9B1F-971045D1460C}" name="Sarake12305"/>
    <tableColumn id="12306" xr3:uid="{B770D2BB-B536-4A10-97D4-1C869CD49954}" name="Sarake12306"/>
    <tableColumn id="12307" xr3:uid="{6DE6765E-C075-4BA3-B02D-3DB5F5AE6A7B}" name="Sarake12307"/>
    <tableColumn id="12308" xr3:uid="{45368D5C-18E6-4FB0-991E-A8361E17187E}" name="Sarake12308"/>
    <tableColumn id="12309" xr3:uid="{6A803F0C-BF45-4A81-BF38-6C0B8FD5F18F}" name="Sarake12309"/>
    <tableColumn id="12310" xr3:uid="{77B302E7-F0FC-4EA7-AF26-772C28A141E0}" name="Sarake12310"/>
    <tableColumn id="12311" xr3:uid="{70F3912A-306E-4B93-A522-99F074F07A19}" name="Sarake12311"/>
    <tableColumn id="12312" xr3:uid="{F4D4410F-DF90-4427-873C-72FE7EECDD6C}" name="Sarake12312"/>
    <tableColumn id="12313" xr3:uid="{7C6FAD88-ED2E-4600-8010-BCE699D76928}" name="Sarake12313"/>
    <tableColumn id="12314" xr3:uid="{D04462A9-0D77-4ADC-89DA-ADF7116BE510}" name="Sarake12314"/>
    <tableColumn id="12315" xr3:uid="{476E1DCD-A49F-4DE9-99DB-2B8D84D825B7}" name="Sarake12315"/>
    <tableColumn id="12316" xr3:uid="{C1A689EA-C2A8-4442-A8D8-D37A447ACA0C}" name="Sarake12316"/>
    <tableColumn id="12317" xr3:uid="{F802091D-F449-427C-85FC-4E52D4EB795A}" name="Sarake12317"/>
    <tableColumn id="12318" xr3:uid="{A5C42B39-95FE-4F88-896E-FC23EF2CE8B5}" name="Sarake12318"/>
    <tableColumn id="12319" xr3:uid="{095B906A-D6D2-4346-AAFA-5C8BAB6520E7}" name="Sarake12319"/>
    <tableColumn id="12320" xr3:uid="{EEA69174-5616-4C18-817C-1A51B56290CF}" name="Sarake12320"/>
    <tableColumn id="12321" xr3:uid="{0647B3A2-5343-419E-A7A7-9190B13E9D70}" name="Sarake12321"/>
    <tableColumn id="12322" xr3:uid="{9F58D20D-7BB6-4266-8CFC-A04A3E6C9B13}" name="Sarake12322"/>
    <tableColumn id="12323" xr3:uid="{1172CF46-AAAA-4F63-84B0-7097115A1905}" name="Sarake12323"/>
    <tableColumn id="12324" xr3:uid="{DBBA3218-B8CB-45E1-9051-59ECE941E6BB}" name="Sarake12324"/>
    <tableColumn id="12325" xr3:uid="{989AE069-4B27-4208-B3B5-C36E7C7E42DB}" name="Sarake12325"/>
    <tableColumn id="12326" xr3:uid="{9D657DBD-782F-41B3-B641-CD874CE69EFD}" name="Sarake12326"/>
    <tableColumn id="12327" xr3:uid="{BCFB3E16-0ACC-4622-8666-3F4E38D276A4}" name="Sarake12327"/>
    <tableColumn id="12328" xr3:uid="{75ABBC99-99A0-41B8-9445-930DB8CE6557}" name="Sarake12328"/>
    <tableColumn id="12329" xr3:uid="{4BB840DC-806B-4B2E-A287-DBC10CB1478A}" name="Sarake12329"/>
    <tableColumn id="12330" xr3:uid="{C860411F-44C6-4934-B4EB-36F990F02A22}" name="Sarake12330"/>
    <tableColumn id="12331" xr3:uid="{856D2228-9141-4E4D-9F78-F151A4713E56}" name="Sarake12331"/>
    <tableColumn id="12332" xr3:uid="{C500636B-AD18-4396-80F4-F5750873D710}" name="Sarake12332"/>
    <tableColumn id="12333" xr3:uid="{AE8FC38E-C947-4AAE-BE07-53CE0E76B19F}" name="Sarake12333"/>
    <tableColumn id="12334" xr3:uid="{65ACA2C1-53CD-4759-94CA-51174ECA0384}" name="Sarake12334"/>
    <tableColumn id="12335" xr3:uid="{092BA37B-CF2A-461C-BB06-462AAD4A4191}" name="Sarake12335"/>
    <tableColumn id="12336" xr3:uid="{99C4D37B-A5F6-4EC3-A7DB-961CA071C898}" name="Sarake12336"/>
    <tableColumn id="12337" xr3:uid="{D6EAAE5A-44EA-4CD4-8DF3-319A54965B01}" name="Sarake12337"/>
    <tableColumn id="12338" xr3:uid="{808B1B20-7D03-496F-9808-5BB416357137}" name="Sarake12338"/>
    <tableColumn id="12339" xr3:uid="{9D05D320-5AAF-4C30-A334-49F4991CCC01}" name="Sarake12339"/>
    <tableColumn id="12340" xr3:uid="{8F52B6CD-7A11-4D7D-A4B1-7A36CDD2A8D6}" name="Sarake12340"/>
    <tableColumn id="12341" xr3:uid="{479BBD95-D3D9-4CC0-BF53-FF8F5BA662E5}" name="Sarake12341"/>
    <tableColumn id="12342" xr3:uid="{C30B1EF7-21D9-4DEB-824B-700C3ADA32CA}" name="Sarake12342"/>
    <tableColumn id="12343" xr3:uid="{2214E8AB-755A-4D56-B549-2D9DFBEB90A3}" name="Sarake12343"/>
    <tableColumn id="12344" xr3:uid="{D5653C3C-230F-475C-957C-E7C8A96E4450}" name="Sarake12344"/>
    <tableColumn id="12345" xr3:uid="{9ABAEBF7-EC95-4692-BB52-8837F4F91D42}" name="Sarake12345"/>
    <tableColumn id="12346" xr3:uid="{C3B35572-109B-476A-A45E-AFDB5E9F4F0C}" name="Sarake12346"/>
    <tableColumn id="12347" xr3:uid="{ADD58FAA-3D44-4D72-861B-B5697E3DC43C}" name="Sarake12347"/>
    <tableColumn id="12348" xr3:uid="{7486A120-BB92-4717-82C4-BB4B12951A94}" name="Sarake12348"/>
    <tableColumn id="12349" xr3:uid="{EF5648EB-4681-41AA-A297-C707D9C4E28C}" name="Sarake12349"/>
    <tableColumn id="12350" xr3:uid="{485A2ECA-2919-45CD-8754-A531447F2AEA}" name="Sarake12350"/>
    <tableColumn id="12351" xr3:uid="{99DFBAE1-BDF8-4C5A-B12E-87ACC665DD10}" name="Sarake12351"/>
    <tableColumn id="12352" xr3:uid="{15FE7828-7BE4-4EB9-A740-BC26CD029EDD}" name="Sarake12352"/>
    <tableColumn id="12353" xr3:uid="{66BBDD3B-B2FD-4EA8-AB1D-D7111FAF1D50}" name="Sarake12353"/>
    <tableColumn id="12354" xr3:uid="{C0AF5C15-20CC-4C46-8266-FEF843B0BF4B}" name="Sarake12354"/>
    <tableColumn id="12355" xr3:uid="{6DB17D74-390B-4B07-8303-01B077008453}" name="Sarake12355"/>
    <tableColumn id="12356" xr3:uid="{5AE3B17E-3605-444E-8A6B-5719BF0D050B}" name="Sarake12356"/>
    <tableColumn id="12357" xr3:uid="{635AB349-C6EA-4367-A88B-F17840C17A70}" name="Sarake12357"/>
    <tableColumn id="12358" xr3:uid="{58E86EDF-CFFB-4FD6-B16D-3C9BABD1393A}" name="Sarake12358"/>
    <tableColumn id="12359" xr3:uid="{C2C8083B-EA09-46EC-87AC-D1BD321B52C5}" name="Sarake12359"/>
    <tableColumn id="12360" xr3:uid="{0CE89F57-643F-469D-A9B2-ED417FCF108E}" name="Sarake12360"/>
    <tableColumn id="12361" xr3:uid="{6FFD3996-3119-4C55-8D9F-D34965B7C601}" name="Sarake12361"/>
    <tableColumn id="12362" xr3:uid="{36C89974-EC0E-4544-9546-5A5AA73555D0}" name="Sarake12362"/>
    <tableColumn id="12363" xr3:uid="{67639DC7-6962-4F4B-B4C6-CACAE239C13C}" name="Sarake12363"/>
    <tableColumn id="12364" xr3:uid="{2668B7CA-7438-470A-91FA-7C4F704D436B}" name="Sarake12364"/>
    <tableColumn id="12365" xr3:uid="{CAECD1E0-DFE1-4D28-80C5-A88942A9E04E}" name="Sarake12365"/>
    <tableColumn id="12366" xr3:uid="{448B31B1-D78F-4584-A360-880DECED954E}" name="Sarake12366"/>
    <tableColumn id="12367" xr3:uid="{8A5F636D-0B66-435D-B7BE-1891E9879FD3}" name="Sarake12367"/>
    <tableColumn id="12368" xr3:uid="{AA1A0DA4-C3B9-4AE8-87E0-309E59DF6BEF}" name="Sarake12368"/>
    <tableColumn id="12369" xr3:uid="{AAE8B67D-3EB1-45F1-8CE5-FFD308B0899A}" name="Sarake12369"/>
    <tableColumn id="12370" xr3:uid="{5108D506-69E6-41DB-9857-C1A6E428F285}" name="Sarake12370"/>
    <tableColumn id="12371" xr3:uid="{47435A46-8C7D-4B73-80BE-8AF3068F2BF7}" name="Sarake12371"/>
    <tableColumn id="12372" xr3:uid="{6BDDCBAE-9F43-4C18-B2F3-DA6EBC5B32E6}" name="Sarake12372"/>
    <tableColumn id="12373" xr3:uid="{A6B50422-D9A6-4B09-A4C2-1BD90848DE99}" name="Sarake12373"/>
    <tableColumn id="12374" xr3:uid="{8E1242F1-5AC5-484E-802C-C8AF063FBFF7}" name="Sarake12374"/>
    <tableColumn id="12375" xr3:uid="{1CE39F20-EEE2-4FD9-BBF5-0318A714CBEE}" name="Sarake12375"/>
    <tableColumn id="12376" xr3:uid="{E758FD1D-93D8-46B2-9BCB-E934077693C3}" name="Sarake12376"/>
    <tableColumn id="12377" xr3:uid="{3C1153C0-389E-4A65-8DB1-D481A9FA11A2}" name="Sarake12377"/>
    <tableColumn id="12378" xr3:uid="{041BDD75-81EF-4CFF-AA42-D817B1F60D48}" name="Sarake12378"/>
    <tableColumn id="12379" xr3:uid="{004E64D1-F57D-49CE-B422-937BDE166360}" name="Sarake12379"/>
    <tableColumn id="12380" xr3:uid="{D6EF9554-4138-4DD0-A76D-81EAA7AB8F6C}" name="Sarake12380"/>
    <tableColumn id="12381" xr3:uid="{5B8596AE-199A-4A3B-8EC1-D34820883EFF}" name="Sarake12381"/>
    <tableColumn id="12382" xr3:uid="{D70908F0-CBDD-4882-96B2-B9B8824D8856}" name="Sarake12382"/>
    <tableColumn id="12383" xr3:uid="{9598B9A3-CF2C-4E8E-A230-85BF5EDFFA4A}" name="Sarake12383"/>
    <tableColumn id="12384" xr3:uid="{325C54EA-0761-49FF-BDFD-5038A086A2DC}" name="Sarake12384"/>
    <tableColumn id="12385" xr3:uid="{33313BD8-0BF5-4AF4-AE07-76839905478A}" name="Sarake12385"/>
    <tableColumn id="12386" xr3:uid="{948DFA1A-69AF-4396-9CAE-9FF2CDAA5FDE}" name="Sarake12386"/>
    <tableColumn id="12387" xr3:uid="{A19A9AC6-2DD0-4D5D-9A37-0C041C513C50}" name="Sarake12387"/>
    <tableColumn id="12388" xr3:uid="{835133C4-1AC9-4751-A96B-A33DD2EF90C0}" name="Sarake12388"/>
    <tableColumn id="12389" xr3:uid="{AB0452BB-1BDB-4EDA-AD95-1E3B78402C84}" name="Sarake12389"/>
    <tableColumn id="12390" xr3:uid="{89168F5E-B13B-47E1-96DC-E1D4D66BEB5F}" name="Sarake12390"/>
    <tableColumn id="12391" xr3:uid="{B63F431F-6334-4EC5-B74D-AA9FF1926BBC}" name="Sarake12391"/>
    <tableColumn id="12392" xr3:uid="{FFF4D014-EBF3-472F-8B66-E799E9575869}" name="Sarake12392"/>
    <tableColumn id="12393" xr3:uid="{252AD0DC-2CB0-4005-AB58-1CB24C091D92}" name="Sarake12393"/>
    <tableColumn id="12394" xr3:uid="{45F5852A-25EA-4964-85CF-E6EA56594DA2}" name="Sarake12394"/>
    <tableColumn id="12395" xr3:uid="{827960F9-BABE-4D21-BFCD-B0ECEEE71536}" name="Sarake12395"/>
    <tableColumn id="12396" xr3:uid="{E72F7BF9-E01A-4796-86E0-9935B7868C94}" name="Sarake12396"/>
    <tableColumn id="12397" xr3:uid="{5429E540-31D9-4DA9-8406-8AFF0B994872}" name="Sarake12397"/>
    <tableColumn id="12398" xr3:uid="{223E596B-7AE8-4DB7-B60F-9EE564DDEE62}" name="Sarake12398"/>
    <tableColumn id="12399" xr3:uid="{4B20A4A6-06AF-4A34-9B66-F08EFD311A7F}" name="Sarake12399"/>
    <tableColumn id="12400" xr3:uid="{9DB14721-D836-4A08-A33C-C4D63274A8E3}" name="Sarake12400"/>
    <tableColumn id="12401" xr3:uid="{98D00480-B169-49B8-9A79-1F78FC5691CF}" name="Sarake12401"/>
    <tableColumn id="12402" xr3:uid="{9E128D48-0365-4792-B25E-9DE966EE0119}" name="Sarake12402"/>
    <tableColumn id="12403" xr3:uid="{73297B01-A36B-4B3E-AF30-E41EDB50853B}" name="Sarake12403"/>
    <tableColumn id="12404" xr3:uid="{AC7C8FB3-26DC-403C-B80A-E3FD75F00D9C}" name="Sarake12404"/>
    <tableColumn id="12405" xr3:uid="{133E20D6-BF92-4BF4-8E9F-45EC85A3A875}" name="Sarake12405"/>
    <tableColumn id="12406" xr3:uid="{E36769ED-2EC7-4A53-B9CA-4C6B5332F25D}" name="Sarake12406"/>
    <tableColumn id="12407" xr3:uid="{8C58CB41-3B3B-43D6-9164-C6F3F8B932BB}" name="Sarake12407"/>
    <tableColumn id="12408" xr3:uid="{93A4BA1A-4AA6-4169-AA35-9AF16B5A7814}" name="Sarake12408"/>
    <tableColumn id="12409" xr3:uid="{5A6284DE-B2C3-4172-AC22-FE3E4B964AE9}" name="Sarake12409"/>
    <tableColumn id="12410" xr3:uid="{3E01ADA6-02EC-4F0E-B0DB-24043FA4F0AB}" name="Sarake12410"/>
    <tableColumn id="12411" xr3:uid="{60D06005-C940-427B-8CBC-CFB000025085}" name="Sarake12411"/>
    <tableColumn id="12412" xr3:uid="{0CA97D7A-9A17-44DD-84EC-9B4C72D6C1C2}" name="Sarake12412"/>
    <tableColumn id="12413" xr3:uid="{66C69BF5-F713-4E14-B699-77BF3A31C5DC}" name="Sarake12413"/>
    <tableColumn id="12414" xr3:uid="{A599FF96-EA3B-4EEF-AB13-0723E6C08C02}" name="Sarake12414"/>
    <tableColumn id="12415" xr3:uid="{C4119E1D-FAD9-4B9F-99E7-F654A2364618}" name="Sarake12415"/>
    <tableColumn id="12416" xr3:uid="{5AE7C153-AAE5-437D-91F2-4932D8BE4DEB}" name="Sarake12416"/>
    <tableColumn id="12417" xr3:uid="{00AB94CD-0F8F-4571-9247-B483FC82048F}" name="Sarake12417"/>
    <tableColumn id="12418" xr3:uid="{47109D48-435E-4915-95E5-010FE05AC479}" name="Sarake12418"/>
    <tableColumn id="12419" xr3:uid="{7AE660C3-8C8A-414A-9F5A-603DF702B8E7}" name="Sarake12419"/>
    <tableColumn id="12420" xr3:uid="{5298B709-C7C2-49F7-AA71-5EF339572431}" name="Sarake12420"/>
    <tableColumn id="12421" xr3:uid="{6350CE45-4EA0-430F-A10E-B42877548AB9}" name="Sarake12421"/>
    <tableColumn id="12422" xr3:uid="{FEE384EF-E1B2-44C3-B30F-329EF62BA4DE}" name="Sarake12422"/>
    <tableColumn id="12423" xr3:uid="{FFEDF67D-D8BB-47C6-AFE0-D710B0CABFD6}" name="Sarake12423"/>
    <tableColumn id="12424" xr3:uid="{18EFBC0E-A89B-416A-8E76-259873944E0C}" name="Sarake12424"/>
    <tableColumn id="12425" xr3:uid="{4C66ECB0-B018-47FB-B5E0-A687E642E90E}" name="Sarake12425"/>
    <tableColumn id="12426" xr3:uid="{D1977329-3E1D-45D3-9F79-960BD156D8E5}" name="Sarake12426"/>
    <tableColumn id="12427" xr3:uid="{548DC936-D6DE-4956-9BCA-EA69B5B3C1DA}" name="Sarake12427"/>
    <tableColumn id="12428" xr3:uid="{E365F2EC-2CC4-4D6D-A89F-D471FB6684A4}" name="Sarake12428"/>
    <tableColumn id="12429" xr3:uid="{8DA90FC3-5343-44DF-84D1-D41626848486}" name="Sarake12429"/>
    <tableColumn id="12430" xr3:uid="{A116202F-F44B-4861-B753-6EEB01D7AC16}" name="Sarake12430"/>
    <tableColumn id="12431" xr3:uid="{EB1B1A55-BA58-49A0-9B7E-D996D1CD149F}" name="Sarake12431"/>
    <tableColumn id="12432" xr3:uid="{4B12A3DD-4859-40C3-A715-85E1C48C72D1}" name="Sarake12432"/>
    <tableColumn id="12433" xr3:uid="{9B9DB776-C84A-4FB3-A908-0C2803508AD2}" name="Sarake12433"/>
    <tableColumn id="12434" xr3:uid="{40DB9D0C-14E8-496C-B827-75A7040349BB}" name="Sarake12434"/>
    <tableColumn id="12435" xr3:uid="{46EB86D3-69F0-49AB-A14D-5FE53BF6A58E}" name="Sarake12435"/>
    <tableColumn id="12436" xr3:uid="{53B341E3-174B-4D41-BE25-7618A070BD4B}" name="Sarake12436"/>
    <tableColumn id="12437" xr3:uid="{670C29C5-26C6-4972-ADBB-71C0E4594264}" name="Sarake12437"/>
    <tableColumn id="12438" xr3:uid="{25F1B1EF-E06C-46F7-8D52-7F5762F2DD3F}" name="Sarake12438"/>
    <tableColumn id="12439" xr3:uid="{4FD22538-D64F-42BC-B748-6F55832D5E31}" name="Sarake12439"/>
    <tableColumn id="12440" xr3:uid="{5473A931-F102-4941-A0EE-AD2C8B9B4BA5}" name="Sarake12440"/>
    <tableColumn id="12441" xr3:uid="{17641006-A7DC-431C-9F4A-80A17619D5B0}" name="Sarake12441"/>
    <tableColumn id="12442" xr3:uid="{F6D06555-CDEF-4436-913B-78A693A368D7}" name="Sarake12442"/>
    <tableColumn id="12443" xr3:uid="{3364761F-E39C-4436-AF3E-3436A8F586A5}" name="Sarake12443"/>
    <tableColumn id="12444" xr3:uid="{4049B6C0-2B3D-4AB1-B117-8A237C0311F7}" name="Sarake12444"/>
    <tableColumn id="12445" xr3:uid="{B6358936-2F54-4F0C-B48C-6784205D4CB2}" name="Sarake12445"/>
    <tableColumn id="12446" xr3:uid="{9B971391-6E1F-446B-828A-CCDB3E458DA0}" name="Sarake12446"/>
    <tableColumn id="12447" xr3:uid="{449C1276-460A-4B16-AECA-60761E3F2CA5}" name="Sarake12447"/>
    <tableColumn id="12448" xr3:uid="{1B8F8CA1-8B5B-4017-8009-B6192DEFAB0C}" name="Sarake12448"/>
    <tableColumn id="12449" xr3:uid="{C2E17BF6-1ED1-43EA-8A41-B876CEC1F76A}" name="Sarake12449"/>
    <tableColumn id="12450" xr3:uid="{D2B00318-0783-41E2-A5F8-C5BD49281042}" name="Sarake12450"/>
    <tableColumn id="12451" xr3:uid="{12BEC423-7C18-470F-A896-5E3328239DB5}" name="Sarake12451"/>
    <tableColumn id="12452" xr3:uid="{48573F2E-078C-46D7-9173-613399126257}" name="Sarake12452"/>
    <tableColumn id="12453" xr3:uid="{3494DB36-29E3-4DE5-87E0-34E0CBD0D60B}" name="Sarake12453"/>
    <tableColumn id="12454" xr3:uid="{019A98CD-F35D-4FCA-9FA9-CA6327F414DA}" name="Sarake12454"/>
    <tableColumn id="12455" xr3:uid="{B4C8BC65-BD8B-40A5-8763-9E0EFB4AAF6A}" name="Sarake12455"/>
    <tableColumn id="12456" xr3:uid="{6ED29DF9-CABA-43CD-ABB4-04AAB35E239E}" name="Sarake12456"/>
    <tableColumn id="12457" xr3:uid="{887CA6E5-D060-42D5-9E60-589CCCDEDEA8}" name="Sarake12457"/>
    <tableColumn id="12458" xr3:uid="{5A67F549-5F31-4393-B3FA-6A1C34128CC9}" name="Sarake12458"/>
    <tableColumn id="12459" xr3:uid="{0597F23C-A4B6-403A-9A0C-BC63EE7DCDD9}" name="Sarake12459"/>
    <tableColumn id="12460" xr3:uid="{CA0570ED-01DE-4A5D-BE58-4AD7DCA566BD}" name="Sarake12460"/>
    <tableColumn id="12461" xr3:uid="{9A6F67C0-DC85-44E2-BD5B-F0782EFE87F7}" name="Sarake12461"/>
    <tableColumn id="12462" xr3:uid="{8B11B208-C8C7-40F1-A5B9-D529613A0750}" name="Sarake12462"/>
    <tableColumn id="12463" xr3:uid="{C73D8C6C-50F3-449A-A4BC-62E096987641}" name="Sarake12463"/>
    <tableColumn id="12464" xr3:uid="{8C1C6739-9A2F-4D6D-84CE-346021251201}" name="Sarake12464"/>
    <tableColumn id="12465" xr3:uid="{2ACDF715-19B6-4B3B-BEC2-3BB6A37A506B}" name="Sarake12465"/>
    <tableColumn id="12466" xr3:uid="{89438162-C377-4772-83CA-BE56051A9711}" name="Sarake12466"/>
    <tableColumn id="12467" xr3:uid="{6486FCAB-3D54-4B98-83D4-1C8128D4A2AC}" name="Sarake12467"/>
    <tableColumn id="12468" xr3:uid="{7494693D-8526-49FC-A0C3-63A22964E362}" name="Sarake12468"/>
    <tableColumn id="12469" xr3:uid="{EDB0752A-1327-40C7-A2B0-C669A7963288}" name="Sarake12469"/>
    <tableColumn id="12470" xr3:uid="{A443EB1C-5096-4882-877F-3B763F0668F8}" name="Sarake12470"/>
    <tableColumn id="12471" xr3:uid="{35F96879-28C2-4CB3-8240-72CBF5F4ED67}" name="Sarake12471"/>
    <tableColumn id="12472" xr3:uid="{BD91F4BC-9BD9-4133-B51C-A414D763FCA0}" name="Sarake12472"/>
    <tableColumn id="12473" xr3:uid="{2C9AD091-320C-4C7E-9A6A-87EB4A8334B9}" name="Sarake12473"/>
    <tableColumn id="12474" xr3:uid="{34F5FA1A-9039-404B-9ECB-66D2647B6FD7}" name="Sarake12474"/>
    <tableColumn id="12475" xr3:uid="{236B9551-DFA0-4143-9B87-C18A251DCADE}" name="Sarake12475"/>
    <tableColumn id="12476" xr3:uid="{D3A7BA91-3447-4A12-AF8F-2059AC9E972E}" name="Sarake12476"/>
    <tableColumn id="12477" xr3:uid="{C5A71040-D951-4ABD-BE35-645FB3351D7D}" name="Sarake12477"/>
    <tableColumn id="12478" xr3:uid="{330293AF-EBF2-4F47-914E-A7CE71C05C65}" name="Sarake12478"/>
    <tableColumn id="12479" xr3:uid="{246EFAF6-A340-4E9D-BB4F-2736504332C1}" name="Sarake12479"/>
    <tableColumn id="12480" xr3:uid="{16A29069-CC5C-4E19-8584-D2C29C486F68}" name="Sarake12480"/>
    <tableColumn id="12481" xr3:uid="{162CAF4B-BD47-4EC3-8883-29AE54AE5E6C}" name="Sarake12481"/>
    <tableColumn id="12482" xr3:uid="{2AA07604-BE27-4242-BD93-30247D715A82}" name="Sarake12482"/>
    <tableColumn id="12483" xr3:uid="{CDA65AB8-F76C-4F39-841E-5F5D2CD61DBD}" name="Sarake12483"/>
    <tableColumn id="12484" xr3:uid="{00EBE405-27AD-471F-A8DF-A81843A07338}" name="Sarake12484"/>
    <tableColumn id="12485" xr3:uid="{274793C7-8B2D-43B4-9B0F-0D0E42C17530}" name="Sarake12485"/>
    <tableColumn id="12486" xr3:uid="{9B32D599-7599-4E7B-A5B9-6F13AE2713FD}" name="Sarake12486"/>
    <tableColumn id="12487" xr3:uid="{05E51A71-F583-449B-B2D5-1C0A362AF72B}" name="Sarake12487"/>
    <tableColumn id="12488" xr3:uid="{407EFEE9-D743-4CBC-9901-5FC6A7CA7B3B}" name="Sarake12488"/>
    <tableColumn id="12489" xr3:uid="{DA44F7CE-FD62-4A42-9388-EF2F1DB2893B}" name="Sarake12489"/>
    <tableColumn id="12490" xr3:uid="{617E650C-4B55-4875-9F3B-9C462CD0E1CF}" name="Sarake12490"/>
    <tableColumn id="12491" xr3:uid="{94A8590B-F6A5-4161-97D9-E4BD76CD9F5C}" name="Sarake12491"/>
    <tableColumn id="12492" xr3:uid="{F6E9E5C4-B1BD-4047-B6B9-AABADA0CD32A}" name="Sarake12492"/>
    <tableColumn id="12493" xr3:uid="{99432583-9D91-46C1-9202-B88568EADB33}" name="Sarake12493"/>
    <tableColumn id="12494" xr3:uid="{50523129-A0C6-4F55-B0CA-73ECC4148D6F}" name="Sarake12494"/>
    <tableColumn id="12495" xr3:uid="{F15FB0C7-A850-40F6-8CAC-23391DC09E56}" name="Sarake12495"/>
    <tableColumn id="12496" xr3:uid="{B858B0ED-CF4C-46E8-B407-9D6A810523FD}" name="Sarake12496"/>
    <tableColumn id="12497" xr3:uid="{0BB93140-9942-4FAE-890A-23E71F3F9DF0}" name="Sarake12497"/>
    <tableColumn id="12498" xr3:uid="{46937D38-8138-40D3-B357-12B8788E33D3}" name="Sarake12498"/>
    <tableColumn id="12499" xr3:uid="{E76E0739-BEC4-4CC4-AEBC-1FC6B909D9FF}" name="Sarake12499"/>
    <tableColumn id="12500" xr3:uid="{50556A33-D9D4-43E6-A48A-E972503C5D9E}" name="Sarake12500"/>
    <tableColumn id="12501" xr3:uid="{45B1C978-0D1E-4128-9744-AD8877553006}" name="Sarake12501"/>
    <tableColumn id="12502" xr3:uid="{D130512D-3391-4100-92F0-DC1232A0B9ED}" name="Sarake12502"/>
    <tableColumn id="12503" xr3:uid="{4D9ED2BF-8EC0-477A-A42D-33FC5B01D2D1}" name="Sarake12503"/>
    <tableColumn id="12504" xr3:uid="{85DCAA92-C03E-4CA8-9172-6727D1D3F755}" name="Sarake12504"/>
    <tableColumn id="12505" xr3:uid="{2C2970CC-7DB5-4F04-8827-C279435816BA}" name="Sarake12505"/>
    <tableColumn id="12506" xr3:uid="{C9B5AD1E-096E-42DD-9FEC-527C53286817}" name="Sarake12506"/>
    <tableColumn id="12507" xr3:uid="{0122689A-BFB9-4C01-ADE3-B1542A0A0AEC}" name="Sarake12507"/>
    <tableColumn id="12508" xr3:uid="{5E381F9F-7195-415B-A37B-D1FBF60F1494}" name="Sarake12508"/>
    <tableColumn id="12509" xr3:uid="{AED93BC0-3F7B-45AA-805F-554EA0145DAB}" name="Sarake12509"/>
    <tableColumn id="12510" xr3:uid="{605049D2-8258-41D2-B763-819F8C02263C}" name="Sarake12510"/>
    <tableColumn id="12511" xr3:uid="{D9512041-616F-4FAD-A214-FB2B6A8E8D25}" name="Sarake12511"/>
    <tableColumn id="12512" xr3:uid="{59978253-51F3-4C1B-9211-37B64AB20AF2}" name="Sarake12512"/>
    <tableColumn id="12513" xr3:uid="{A78ECB04-5ED5-49DF-9A5A-E7FC83656C4A}" name="Sarake12513"/>
    <tableColumn id="12514" xr3:uid="{956B63DA-9678-4796-A10E-DEE8F2343953}" name="Sarake12514"/>
    <tableColumn id="12515" xr3:uid="{3BB15D30-6981-426E-84E5-9719391A8305}" name="Sarake12515"/>
    <tableColumn id="12516" xr3:uid="{ED7534A5-9C12-48B1-875A-0C7BAEFE4E20}" name="Sarake12516"/>
    <tableColumn id="12517" xr3:uid="{582BF31B-E018-46D3-9CEA-9F2C174D2B12}" name="Sarake12517"/>
    <tableColumn id="12518" xr3:uid="{3AECB7A9-3071-4A81-8BA0-2A753033053B}" name="Sarake12518"/>
    <tableColumn id="12519" xr3:uid="{565CD1F5-0B7F-43A0-B24C-3965C44A78BC}" name="Sarake12519"/>
    <tableColumn id="12520" xr3:uid="{04833BDD-3857-4E31-A008-51D4B37ABC01}" name="Sarake12520"/>
    <tableColumn id="12521" xr3:uid="{62BDB3EA-6462-4BCC-9559-529C0F9CCEFD}" name="Sarake12521"/>
    <tableColumn id="12522" xr3:uid="{5793CD7D-7082-41E9-AC52-A1EEA7E02D2C}" name="Sarake12522"/>
    <tableColumn id="12523" xr3:uid="{321EA778-7A3D-4DA0-AF3F-DAA052239C08}" name="Sarake12523"/>
    <tableColumn id="12524" xr3:uid="{B6F84987-F7E2-4038-85D5-F6337B21873F}" name="Sarake12524"/>
    <tableColumn id="12525" xr3:uid="{8C94E902-70BB-43F0-AB5D-CA1F6719C409}" name="Sarake12525"/>
    <tableColumn id="12526" xr3:uid="{85566A76-DA04-4EE7-BC21-223EF7A0A3AB}" name="Sarake12526"/>
    <tableColumn id="12527" xr3:uid="{AC19BBEB-BFB0-4BED-9EC9-D0B67F0A765A}" name="Sarake12527"/>
    <tableColumn id="12528" xr3:uid="{CE1592DB-538C-470A-B49B-2B5A34A75ACD}" name="Sarake12528"/>
    <tableColumn id="12529" xr3:uid="{4FBFDED0-62CF-446D-B0E5-6AD22408BF7C}" name="Sarake12529"/>
    <tableColumn id="12530" xr3:uid="{89B2E12E-0B59-4AE7-804F-741ADB4F290A}" name="Sarake12530"/>
    <tableColumn id="12531" xr3:uid="{5319A475-D58C-4109-B6F1-79382357D407}" name="Sarake12531"/>
    <tableColumn id="12532" xr3:uid="{F98CDF50-182E-47BE-BABA-FB4A136784D8}" name="Sarake12532"/>
    <tableColumn id="12533" xr3:uid="{A5168BE0-AD5C-47F1-923C-A0954A834F16}" name="Sarake12533"/>
    <tableColumn id="12534" xr3:uid="{17C1F2FA-BAB3-445E-BAE5-2A6230CF16BA}" name="Sarake12534"/>
    <tableColumn id="12535" xr3:uid="{2D5694C9-1B8E-47E1-825A-A2C5A711EA31}" name="Sarake12535"/>
    <tableColumn id="12536" xr3:uid="{FEE787CA-3E03-4F59-8A4D-E687EC5B6086}" name="Sarake12536"/>
    <tableColumn id="12537" xr3:uid="{8DEEEFFD-EAED-48EC-9CF7-AF0FF53459E8}" name="Sarake12537"/>
    <tableColumn id="12538" xr3:uid="{9EC33648-B356-4C5D-947E-4F3DFB4E9C92}" name="Sarake12538"/>
    <tableColumn id="12539" xr3:uid="{FACED137-D741-4849-9A15-1BE00B86D218}" name="Sarake12539"/>
    <tableColumn id="12540" xr3:uid="{FF21E02B-8F3C-4A91-8C0B-98ED99CA2BAE}" name="Sarake12540"/>
    <tableColumn id="12541" xr3:uid="{61917C17-87B6-42A6-94E2-12D47773128F}" name="Sarake12541"/>
    <tableColumn id="12542" xr3:uid="{5E96CDD5-1FB9-47EE-810A-509BC6217E4A}" name="Sarake12542"/>
    <tableColumn id="12543" xr3:uid="{EBA15DAC-6189-4D25-87D4-C1E6661AA32B}" name="Sarake12543"/>
    <tableColumn id="12544" xr3:uid="{2F930638-E113-4E51-A940-CE13762A502C}" name="Sarake12544"/>
    <tableColumn id="12545" xr3:uid="{D3FD7FFC-788D-43F9-9BA8-626BD7203B35}" name="Sarake12545"/>
    <tableColumn id="12546" xr3:uid="{ABF2A985-24BC-4F06-B366-56D8BA52A0FD}" name="Sarake12546"/>
    <tableColumn id="12547" xr3:uid="{613D1023-5E5E-4121-811C-94C54009E178}" name="Sarake12547"/>
    <tableColumn id="12548" xr3:uid="{3A02D3FD-0912-4375-8EDC-AAAC835B7057}" name="Sarake12548"/>
    <tableColumn id="12549" xr3:uid="{FFA4CBCD-1B2A-4C2C-9D40-8CAF1185C3D3}" name="Sarake12549"/>
    <tableColumn id="12550" xr3:uid="{1B9BCEAE-991B-46DC-B0C5-DFEBFFA23171}" name="Sarake12550"/>
    <tableColumn id="12551" xr3:uid="{7E73D479-6CBE-40C3-86DB-502F68F7CACD}" name="Sarake12551"/>
    <tableColumn id="12552" xr3:uid="{7BE98BA8-37D9-421E-8F58-D7BFF6A93ECB}" name="Sarake12552"/>
    <tableColumn id="12553" xr3:uid="{F79B7896-680F-4F30-AC11-3CFE39B0531A}" name="Sarake12553"/>
    <tableColumn id="12554" xr3:uid="{F91A4527-E209-41BF-96C8-A2627991AE34}" name="Sarake12554"/>
    <tableColumn id="12555" xr3:uid="{3433B055-0300-476A-8DBD-3617F290D4D7}" name="Sarake12555"/>
    <tableColumn id="12556" xr3:uid="{458CDC71-B275-411B-AE5F-2D7CE6330BA7}" name="Sarake12556"/>
    <tableColumn id="12557" xr3:uid="{93AAA43A-3B29-451A-B9CD-37D04E28C06F}" name="Sarake12557"/>
    <tableColumn id="12558" xr3:uid="{C706B659-6CDA-47C0-9A8A-AF2C5984E2CB}" name="Sarake12558"/>
    <tableColumn id="12559" xr3:uid="{E479052C-8BF0-481E-B4DA-034D31A216F2}" name="Sarake12559"/>
    <tableColumn id="12560" xr3:uid="{7C96D3F1-B8B2-457A-8199-11AAFE1475F6}" name="Sarake12560"/>
    <tableColumn id="12561" xr3:uid="{2A807230-A0FB-49A2-994C-808C689C54FC}" name="Sarake12561"/>
    <tableColumn id="12562" xr3:uid="{B266456A-910A-4A6C-B1E7-9A8B16564527}" name="Sarake12562"/>
    <tableColumn id="12563" xr3:uid="{370F030D-7FC7-4697-AE27-A44212CEF0E0}" name="Sarake12563"/>
    <tableColumn id="12564" xr3:uid="{953A914A-6F6D-4111-99A5-FC7ABD66AA0C}" name="Sarake12564"/>
    <tableColumn id="12565" xr3:uid="{FD5F7471-4789-4770-ADD1-C7CE4AC7658D}" name="Sarake12565"/>
    <tableColumn id="12566" xr3:uid="{25309476-F47B-4863-84D4-15DA6446E984}" name="Sarake12566"/>
    <tableColumn id="12567" xr3:uid="{83AE5371-AE9C-42A8-A373-6BC7EE9A50A0}" name="Sarake12567"/>
    <tableColumn id="12568" xr3:uid="{47BD6FF9-6207-4B9E-B21A-4AF629D16994}" name="Sarake12568"/>
    <tableColumn id="12569" xr3:uid="{58F8A134-788D-4646-AF2C-B89CE650D10C}" name="Sarake12569"/>
    <tableColumn id="12570" xr3:uid="{9E8C964C-008C-438A-B99B-61FE0E98E747}" name="Sarake12570"/>
    <tableColumn id="12571" xr3:uid="{1858A547-10F4-470F-A355-2011F046B319}" name="Sarake12571"/>
    <tableColumn id="12572" xr3:uid="{3D1F1211-8DCA-4C32-BDBB-EE0999782FAE}" name="Sarake12572"/>
    <tableColumn id="12573" xr3:uid="{42CD7F68-7D97-4C42-96A3-C4015DE92FBF}" name="Sarake12573"/>
    <tableColumn id="12574" xr3:uid="{EC82CFFC-F7F1-4F03-980B-1D1FEB519092}" name="Sarake12574"/>
    <tableColumn id="12575" xr3:uid="{D631320A-50E3-4DB6-BE09-71AC43DC620A}" name="Sarake12575"/>
    <tableColumn id="12576" xr3:uid="{FC63EFBF-44EA-4B6C-8727-BD7830F2D3C8}" name="Sarake12576"/>
    <tableColumn id="12577" xr3:uid="{A6D28D52-FBC6-482B-A50C-0AB7223D2CEB}" name="Sarake12577"/>
    <tableColumn id="12578" xr3:uid="{87D03B63-AD15-4A2B-A2B1-BC59A7417402}" name="Sarake12578"/>
    <tableColumn id="12579" xr3:uid="{71D0A382-02D1-45DF-9329-443B36745D40}" name="Sarake12579"/>
    <tableColumn id="12580" xr3:uid="{C423F20F-E12A-49CE-B8E9-6438F94BA707}" name="Sarake12580"/>
    <tableColumn id="12581" xr3:uid="{6B8FD0CA-8AAA-420E-82CD-B867AB1B653E}" name="Sarake12581"/>
    <tableColumn id="12582" xr3:uid="{4ECF7914-02B6-4841-8778-711A3D1D3BBD}" name="Sarake12582"/>
    <tableColumn id="12583" xr3:uid="{1E4C7C78-4E30-43AE-8AB6-60F8C89174A2}" name="Sarake12583"/>
    <tableColumn id="12584" xr3:uid="{2F299C72-2582-4126-B923-F8766080AF86}" name="Sarake12584"/>
    <tableColumn id="12585" xr3:uid="{FC1B1108-2F8C-41D0-8332-5AF7F30EE9A9}" name="Sarake12585"/>
    <tableColumn id="12586" xr3:uid="{1C67A8B4-F2A7-418D-99BA-5EDC21BAED42}" name="Sarake12586"/>
    <tableColumn id="12587" xr3:uid="{B228B015-F929-4FC7-A1BF-C1136BC3E0D3}" name="Sarake12587"/>
    <tableColumn id="12588" xr3:uid="{62FDF2AD-12B7-4397-A1F1-4FB4030A661C}" name="Sarake12588"/>
    <tableColumn id="12589" xr3:uid="{8C711C7D-E701-45DA-BB87-3C378017826D}" name="Sarake12589"/>
    <tableColumn id="12590" xr3:uid="{1262BF2A-5249-42DC-A672-617A28E08C6C}" name="Sarake12590"/>
    <tableColumn id="12591" xr3:uid="{94EF0FAB-977C-4084-B1AB-17424DE1DF69}" name="Sarake12591"/>
    <tableColumn id="12592" xr3:uid="{F5244FCB-1A32-434F-8F8D-907B08EBA022}" name="Sarake12592"/>
    <tableColumn id="12593" xr3:uid="{4EE54799-CA4D-4FDF-AA37-B3E27724DEDB}" name="Sarake12593"/>
    <tableColumn id="12594" xr3:uid="{9448A696-28B9-4F92-B4D7-0B8BB2A6EE02}" name="Sarake12594"/>
    <tableColumn id="12595" xr3:uid="{58372606-CF22-48C3-B406-A0DD506D3C05}" name="Sarake12595"/>
    <tableColumn id="12596" xr3:uid="{998664C5-B5A3-4104-9250-FE8E1B1C2991}" name="Sarake12596"/>
    <tableColumn id="12597" xr3:uid="{1EAD366B-801C-46F0-8BB2-4D2D517E54DB}" name="Sarake12597"/>
    <tableColumn id="12598" xr3:uid="{A3020A6F-5C42-482B-A3D5-58B0E7C50529}" name="Sarake12598"/>
    <tableColumn id="12599" xr3:uid="{EFB63370-DE5C-4ACF-9D5A-F8BBB63FF6AD}" name="Sarake12599"/>
    <tableColumn id="12600" xr3:uid="{E823D47B-BA7A-4710-80F8-1715FD2146DF}" name="Sarake12600"/>
    <tableColumn id="12601" xr3:uid="{8C9185A4-24EC-4F42-9198-2E01C93F9013}" name="Sarake12601"/>
    <tableColumn id="12602" xr3:uid="{DB712A18-B41E-4690-B293-1E42C3467D1E}" name="Sarake12602"/>
    <tableColumn id="12603" xr3:uid="{CC1CE166-1917-49A1-8FDC-510FFB54B10F}" name="Sarake12603"/>
    <tableColumn id="12604" xr3:uid="{38D68BCE-9566-4D85-A869-2548CE15A8C6}" name="Sarake12604"/>
    <tableColumn id="12605" xr3:uid="{9A52AC88-423C-4286-B894-C02B483F3F84}" name="Sarake12605"/>
    <tableColumn id="12606" xr3:uid="{D4547C0A-9242-4DA6-B66A-DCD3D02BAA3B}" name="Sarake12606"/>
    <tableColumn id="12607" xr3:uid="{1429AFAF-DD53-49F3-B231-8427A68CDAB3}" name="Sarake12607"/>
    <tableColumn id="12608" xr3:uid="{DDE78DD7-818F-48DC-B0C7-1493B82D5551}" name="Sarake12608"/>
    <tableColumn id="12609" xr3:uid="{0627C984-B45F-4F94-924E-79996D138FD6}" name="Sarake12609"/>
    <tableColumn id="12610" xr3:uid="{7A3E4D85-8E5C-4D7E-996B-EB52B0137867}" name="Sarake12610"/>
    <tableColumn id="12611" xr3:uid="{46A2DFAD-C54E-4A15-82FD-BF6752E5E4A7}" name="Sarake12611"/>
    <tableColumn id="12612" xr3:uid="{872FD287-4CE7-470E-9B31-C620973DD844}" name="Sarake12612"/>
    <tableColumn id="12613" xr3:uid="{E756B7DD-5D12-4952-ACFA-A5945C28D184}" name="Sarake12613"/>
    <tableColumn id="12614" xr3:uid="{B499BF94-66D0-4DC6-BDC3-8736BF6569F6}" name="Sarake12614"/>
    <tableColumn id="12615" xr3:uid="{FA10FF4B-3986-43F2-B484-165381AB98DB}" name="Sarake12615"/>
    <tableColumn id="12616" xr3:uid="{84781D64-D9BE-4971-88D4-3D207298DC3E}" name="Sarake12616"/>
    <tableColumn id="12617" xr3:uid="{42C28CF8-6540-4C83-8854-FAE0E0F2CF9E}" name="Sarake12617"/>
    <tableColumn id="12618" xr3:uid="{A42A2D4D-5138-4FDF-B1C2-CC09443C9E47}" name="Sarake12618"/>
    <tableColumn id="12619" xr3:uid="{0749ACAB-7B1D-43AA-89BF-CBDB1DA23C96}" name="Sarake12619"/>
    <tableColumn id="12620" xr3:uid="{80D0BEA5-1242-4CC4-9217-26BC52B457D7}" name="Sarake12620"/>
    <tableColumn id="12621" xr3:uid="{392801A2-FDAE-40E3-BBFD-E34817630C68}" name="Sarake12621"/>
    <tableColumn id="12622" xr3:uid="{2B6756DC-7582-4077-AB63-DB0BEFADEA6A}" name="Sarake12622"/>
    <tableColumn id="12623" xr3:uid="{A00F04AD-3468-4E5F-A0ED-167EC413A1A5}" name="Sarake12623"/>
    <tableColumn id="12624" xr3:uid="{45645EAE-3045-47E8-BEBA-6EDB657509E1}" name="Sarake12624"/>
    <tableColumn id="12625" xr3:uid="{F97328C9-C04F-478F-931E-A85D81D368BD}" name="Sarake12625"/>
    <tableColumn id="12626" xr3:uid="{2215B13E-D7C1-4C40-94F6-61FD025B63E3}" name="Sarake12626"/>
    <tableColumn id="12627" xr3:uid="{D1FEF7EE-1B76-42AB-A1C9-1622A14F0BC0}" name="Sarake12627"/>
    <tableColumn id="12628" xr3:uid="{E98BE650-CA26-4A6A-8D87-3D652EF33C53}" name="Sarake12628"/>
    <tableColumn id="12629" xr3:uid="{84FA3B2A-19E3-44C4-85BA-908BA59B5924}" name="Sarake12629"/>
    <tableColumn id="12630" xr3:uid="{91BA97A1-A7D7-4F16-9BAE-4DBF09B77231}" name="Sarake12630"/>
    <tableColumn id="12631" xr3:uid="{69EBE7CF-86A2-4975-8EDE-D310BEDE9891}" name="Sarake12631"/>
    <tableColumn id="12632" xr3:uid="{C7F8D814-D3D6-458D-AA4D-31178F7D2E96}" name="Sarake12632"/>
    <tableColumn id="12633" xr3:uid="{E2DB9162-4110-4F5F-BC3D-8F8482DE7A1C}" name="Sarake12633"/>
    <tableColumn id="12634" xr3:uid="{985D9149-A883-4319-8764-3DAE826020E4}" name="Sarake12634"/>
    <tableColumn id="12635" xr3:uid="{EC1E6965-51D0-4A84-B591-7A96B0C87943}" name="Sarake12635"/>
    <tableColumn id="12636" xr3:uid="{DC9F2EA0-6F90-4FF7-84E1-EB399A4DB429}" name="Sarake12636"/>
    <tableColumn id="12637" xr3:uid="{99C0829D-03EA-46C1-AD87-DFA61FFD29C4}" name="Sarake12637"/>
    <tableColumn id="12638" xr3:uid="{F14722E3-D58A-40B9-AF2F-B263C8A00D39}" name="Sarake12638"/>
    <tableColumn id="12639" xr3:uid="{D3107B6E-78D9-47DD-861A-22A187873E91}" name="Sarake12639"/>
    <tableColumn id="12640" xr3:uid="{BC341BC7-C7F2-4C9C-8B73-24288A805BC0}" name="Sarake12640"/>
    <tableColumn id="12641" xr3:uid="{80E1781F-5EFE-4B0C-9C77-34755057E190}" name="Sarake12641"/>
    <tableColumn id="12642" xr3:uid="{1BE43474-73BB-411F-8355-20F9E4C569B8}" name="Sarake12642"/>
    <tableColumn id="12643" xr3:uid="{5B745435-70F3-4976-952E-7F49DC4085FC}" name="Sarake12643"/>
    <tableColumn id="12644" xr3:uid="{8170490D-BC19-431A-BBC5-A1E5904F5656}" name="Sarake12644"/>
    <tableColumn id="12645" xr3:uid="{3EEB341D-F765-496A-93A3-FE8EAD62A8DA}" name="Sarake12645"/>
    <tableColumn id="12646" xr3:uid="{A3EBF6CB-6514-411E-9B67-07CA11BC4213}" name="Sarake12646"/>
    <tableColumn id="12647" xr3:uid="{430A8167-F17E-4E2D-86C6-5C809927DEBB}" name="Sarake12647"/>
    <tableColumn id="12648" xr3:uid="{61816B9D-CE5D-4BBE-8EAC-E4E828537FE3}" name="Sarake12648"/>
    <tableColumn id="12649" xr3:uid="{1778BDD9-D9D9-43C3-9059-0B11793CCA1D}" name="Sarake12649"/>
    <tableColumn id="12650" xr3:uid="{457DBA9D-D119-4437-96DD-0A6291C7012E}" name="Sarake12650"/>
    <tableColumn id="12651" xr3:uid="{C4E293FF-8E7C-4D12-9753-67C4C79C3F63}" name="Sarake12651"/>
    <tableColumn id="12652" xr3:uid="{9D70B018-A67D-4521-92BE-E7E751320F1B}" name="Sarake12652"/>
    <tableColumn id="12653" xr3:uid="{AD780AD5-BA29-454F-A609-095CF2D1E349}" name="Sarake12653"/>
    <tableColumn id="12654" xr3:uid="{3ED83CAA-85C6-4777-8ECB-F0A1FA431404}" name="Sarake12654"/>
    <tableColumn id="12655" xr3:uid="{33C4E590-ABA1-4AF0-BE8D-576E3E360A7A}" name="Sarake12655"/>
    <tableColumn id="12656" xr3:uid="{24E08B0C-94EC-4504-B587-B77A5D1B2514}" name="Sarake12656"/>
    <tableColumn id="12657" xr3:uid="{59D1D7C2-A909-4E07-96AE-566D7698B580}" name="Sarake12657"/>
    <tableColumn id="12658" xr3:uid="{31B2050A-99B0-40CD-BFDF-6D88F7100C85}" name="Sarake12658"/>
    <tableColumn id="12659" xr3:uid="{F6B1DBC2-8199-4523-B8DE-7A8327C06B8D}" name="Sarake12659"/>
    <tableColumn id="12660" xr3:uid="{0C8C1913-3324-4766-8DF8-99FA77F2D2E0}" name="Sarake12660"/>
    <tableColumn id="12661" xr3:uid="{D234BEC1-61D4-48D6-B658-CDBD901D52A4}" name="Sarake12661"/>
    <tableColumn id="12662" xr3:uid="{3A24C80C-0B2C-4EAB-811A-736DE8D0A7D3}" name="Sarake12662"/>
    <tableColumn id="12663" xr3:uid="{0BA27CD5-6B14-4200-9FA6-28AADE918FFC}" name="Sarake12663"/>
    <tableColumn id="12664" xr3:uid="{882B2405-8C3E-4B76-B3AE-F3AC289FA15E}" name="Sarake12664"/>
    <tableColumn id="12665" xr3:uid="{736473B7-CEFC-4E95-A4A4-9519BB9A0437}" name="Sarake12665"/>
    <tableColumn id="12666" xr3:uid="{716773B2-7B9D-4158-A8D7-7384567C5C57}" name="Sarake12666"/>
    <tableColumn id="12667" xr3:uid="{CE95C3CD-BBF5-4663-8502-82CFF6D9054F}" name="Sarake12667"/>
    <tableColumn id="12668" xr3:uid="{7220CE08-5835-47CF-A043-EC1261596FFC}" name="Sarake12668"/>
    <tableColumn id="12669" xr3:uid="{1FBA03A7-1273-490C-9644-641EC408518C}" name="Sarake12669"/>
    <tableColumn id="12670" xr3:uid="{FBD99218-E006-4072-A8E0-933B61BD122A}" name="Sarake12670"/>
    <tableColumn id="12671" xr3:uid="{683D30E2-1255-4714-86CA-44FBDD2919A9}" name="Sarake12671"/>
    <tableColumn id="12672" xr3:uid="{298AE47C-2268-4987-8C0C-9F38851FAD31}" name="Sarake12672"/>
    <tableColumn id="12673" xr3:uid="{6BCA366A-797F-4CB8-BB27-D861E374AAF5}" name="Sarake12673"/>
    <tableColumn id="12674" xr3:uid="{38CC1E05-5E9F-4E66-BF7B-0648E930B3DE}" name="Sarake12674"/>
    <tableColumn id="12675" xr3:uid="{6574A648-FC52-4064-81DE-0E013A8835C6}" name="Sarake12675"/>
    <tableColumn id="12676" xr3:uid="{C5FF2873-0FDF-4548-A6DD-D7EBEC5A3ED1}" name="Sarake12676"/>
    <tableColumn id="12677" xr3:uid="{6AD34E9A-A40C-4ED1-8430-839C1D3D9CC3}" name="Sarake12677"/>
    <tableColumn id="12678" xr3:uid="{E9502212-CFC8-4DC9-84B6-82BD30654731}" name="Sarake12678"/>
    <tableColumn id="12679" xr3:uid="{FDEF9808-ADCA-4366-8597-84BDB1679EEA}" name="Sarake12679"/>
    <tableColumn id="12680" xr3:uid="{00280967-9B9A-45E2-A14A-90F8255FD0AF}" name="Sarake12680"/>
    <tableColumn id="12681" xr3:uid="{F86309E0-E2F3-4E7B-A031-9589FC29553F}" name="Sarake12681"/>
    <tableColumn id="12682" xr3:uid="{A6589D5E-29E2-48FE-9DBE-A89996DFB9EA}" name="Sarake12682"/>
    <tableColumn id="12683" xr3:uid="{35DB45A6-A15C-4BB8-9618-40C6AE6F655B}" name="Sarake12683"/>
    <tableColumn id="12684" xr3:uid="{FEBBBDF9-989B-4030-BD5D-7E1363B74EC9}" name="Sarake12684"/>
    <tableColumn id="12685" xr3:uid="{9F25D994-3E1B-4D5F-8914-2690F67CA3E5}" name="Sarake12685"/>
    <tableColumn id="12686" xr3:uid="{2A168E4E-4FC3-4CE7-89CA-8A9CAB8C42F1}" name="Sarake12686"/>
    <tableColumn id="12687" xr3:uid="{55D2C69B-6E5B-47FE-B7F7-0286208FFB28}" name="Sarake12687"/>
    <tableColumn id="12688" xr3:uid="{08AB652A-2394-4ACF-91D8-3338E0EF0024}" name="Sarake12688"/>
    <tableColumn id="12689" xr3:uid="{137DC7A6-613D-48F9-92DA-32DFBFA8FEBC}" name="Sarake12689"/>
    <tableColumn id="12690" xr3:uid="{1CFBE59D-5DE9-48FC-9997-D2E8C18357F4}" name="Sarake12690"/>
    <tableColumn id="12691" xr3:uid="{9DA6FB8F-FA5B-47E5-8989-2014FE2D5DBE}" name="Sarake12691"/>
    <tableColumn id="12692" xr3:uid="{A4DB5895-97F7-4947-88BF-4CADFAFCA793}" name="Sarake12692"/>
    <tableColumn id="12693" xr3:uid="{0E0CB7F8-E336-42A2-9A20-C78D36691971}" name="Sarake12693"/>
    <tableColumn id="12694" xr3:uid="{6DD3AC06-7DCB-4A7B-9873-B002E9925B31}" name="Sarake12694"/>
    <tableColumn id="12695" xr3:uid="{8DAF694C-FB91-406E-A88A-C27D71FFEF21}" name="Sarake12695"/>
    <tableColumn id="12696" xr3:uid="{10636C6C-05EA-4CE6-82BB-7789A5397154}" name="Sarake12696"/>
    <tableColumn id="12697" xr3:uid="{69AE6C4F-C672-443D-9678-0CC8F9772685}" name="Sarake12697"/>
    <tableColumn id="12698" xr3:uid="{87DC4DE7-843A-4D20-9375-5A2C34275A25}" name="Sarake12698"/>
    <tableColumn id="12699" xr3:uid="{7A3D59EF-430C-48C4-9F8C-8556AEF3BDE9}" name="Sarake12699"/>
    <tableColumn id="12700" xr3:uid="{29A4AE49-7ECB-407F-9F19-80261B11B8DD}" name="Sarake12700"/>
    <tableColumn id="12701" xr3:uid="{ACFB9CDE-DA01-41D1-B9B2-8CB397B6B92B}" name="Sarake12701"/>
    <tableColumn id="12702" xr3:uid="{BFEDD602-648F-4CD0-A7AF-3F2E03171090}" name="Sarake12702"/>
    <tableColumn id="12703" xr3:uid="{79271069-181E-42CF-834D-D65075D98A85}" name="Sarake12703"/>
    <tableColumn id="12704" xr3:uid="{AFDF7905-8B2A-44D1-A15C-75646F6C6DE7}" name="Sarake12704"/>
    <tableColumn id="12705" xr3:uid="{CB5B66E7-4411-4910-B71E-9E8DEE8541A9}" name="Sarake12705"/>
    <tableColumn id="12706" xr3:uid="{2FB91F55-5B69-4F65-9B4C-B3154EDCDE27}" name="Sarake12706"/>
    <tableColumn id="12707" xr3:uid="{F4BA9AAD-3840-4C01-9845-EBAAA2490641}" name="Sarake12707"/>
    <tableColumn id="12708" xr3:uid="{472764C2-C693-4AB9-B205-D88DD9B32BB2}" name="Sarake12708"/>
    <tableColumn id="12709" xr3:uid="{0C5151F9-B5AB-4053-869A-FC4C3A196786}" name="Sarake12709"/>
    <tableColumn id="12710" xr3:uid="{1769CED3-B565-419F-A312-34EDD215B7A5}" name="Sarake12710"/>
    <tableColumn id="12711" xr3:uid="{1C7C23A2-7631-4900-9DA4-36C9BA3A234D}" name="Sarake12711"/>
    <tableColumn id="12712" xr3:uid="{036023D4-E82E-4E2A-AE48-8436F912E3D4}" name="Sarake12712"/>
    <tableColumn id="12713" xr3:uid="{9AD431CE-7AF8-41F9-9ED1-54AB1083B054}" name="Sarake12713"/>
    <tableColumn id="12714" xr3:uid="{C8BEA3DC-E88E-43AF-8187-1CA89E21793F}" name="Sarake12714"/>
    <tableColumn id="12715" xr3:uid="{1AC172D8-8F37-41B8-A74D-FC0954566018}" name="Sarake12715"/>
    <tableColumn id="12716" xr3:uid="{034270DA-D7D8-40A6-B3A1-EA1E1071C79B}" name="Sarake12716"/>
    <tableColumn id="12717" xr3:uid="{B5F02686-906E-446C-8F3C-82986E09F4CD}" name="Sarake12717"/>
    <tableColumn id="12718" xr3:uid="{1E034349-0370-40A3-8419-5B68E6A40300}" name="Sarake12718"/>
    <tableColumn id="12719" xr3:uid="{D81AF9F8-5FE9-481E-80E3-CE6A717EE183}" name="Sarake12719"/>
    <tableColumn id="12720" xr3:uid="{A6BB4D3D-DAFB-4EE5-B355-A389EA845745}" name="Sarake12720"/>
    <tableColumn id="12721" xr3:uid="{40870B42-7B93-4798-947C-15A688F10657}" name="Sarake12721"/>
    <tableColumn id="12722" xr3:uid="{C297AAAD-EDDE-468F-8A97-2663B80FAF59}" name="Sarake12722"/>
    <tableColumn id="12723" xr3:uid="{9980437A-E1EA-454B-AF75-A2E271E3D168}" name="Sarake12723"/>
    <tableColumn id="12724" xr3:uid="{FB27954B-B4CE-41F3-A253-0DF7DCB75A6F}" name="Sarake12724"/>
    <tableColumn id="12725" xr3:uid="{CC26D7A8-ABCE-4511-9F1D-7177FF05F92D}" name="Sarake12725"/>
    <tableColumn id="12726" xr3:uid="{D5EBFE02-ADC2-437A-BCA3-2257CED9F400}" name="Sarake12726"/>
    <tableColumn id="12727" xr3:uid="{608D4ED3-4A14-4CE6-AC31-C2D72D6C301E}" name="Sarake12727"/>
    <tableColumn id="12728" xr3:uid="{5F34A898-07D8-400B-87F5-34E588C535C7}" name="Sarake12728"/>
    <tableColumn id="12729" xr3:uid="{FBF81F28-657E-4007-8BC2-85F942E73077}" name="Sarake12729"/>
    <tableColumn id="12730" xr3:uid="{C8E18AA7-F2BE-4BB0-B8A6-92FBB6D76F5B}" name="Sarake12730"/>
    <tableColumn id="12731" xr3:uid="{3A9DBFF5-96EE-4936-8E69-B68CE39C30CC}" name="Sarake12731"/>
    <tableColumn id="12732" xr3:uid="{A0112221-CFB0-4FEE-8B93-B3425DCA625A}" name="Sarake12732"/>
    <tableColumn id="12733" xr3:uid="{49293A64-4140-49DB-ACFF-B4D3C7CD2550}" name="Sarake12733"/>
    <tableColumn id="12734" xr3:uid="{28FCF92E-86C1-4C6E-9B7A-ADEA0AA9E934}" name="Sarake12734"/>
    <tableColumn id="12735" xr3:uid="{0F54CE8C-B46D-423D-B0B7-71A43384DF31}" name="Sarake12735"/>
    <tableColumn id="12736" xr3:uid="{5E27BED3-051A-4458-9EE2-9A5950287B4D}" name="Sarake12736"/>
    <tableColumn id="12737" xr3:uid="{7219D343-D2B5-4872-B1EE-001EDCD4F2F4}" name="Sarake12737"/>
    <tableColumn id="12738" xr3:uid="{B9134445-9BC4-469A-8DD0-42EC94F4AB14}" name="Sarake12738"/>
    <tableColumn id="12739" xr3:uid="{E06CF949-3724-422E-A76A-BD61800C5777}" name="Sarake12739"/>
    <tableColumn id="12740" xr3:uid="{746D950B-FA17-4366-9857-583C6E00ADFD}" name="Sarake12740"/>
    <tableColumn id="12741" xr3:uid="{C1AB28DD-2783-4DF8-B3FE-695291761070}" name="Sarake12741"/>
    <tableColumn id="12742" xr3:uid="{FDAE07B1-D477-411A-AE8F-DA051BC4D1A4}" name="Sarake12742"/>
    <tableColumn id="12743" xr3:uid="{244A572D-0B64-4ED4-8A20-8B28597B5FF1}" name="Sarake12743"/>
    <tableColumn id="12744" xr3:uid="{0601AC49-4EDF-4B71-9D92-296B70C0E2E9}" name="Sarake12744"/>
    <tableColumn id="12745" xr3:uid="{9CC4CEC8-F314-4382-845C-ECAFEAB7E62B}" name="Sarake12745"/>
    <tableColumn id="12746" xr3:uid="{C8D28074-6D16-4005-BBA5-C34093056F76}" name="Sarake12746"/>
    <tableColumn id="12747" xr3:uid="{9144E774-88E2-45BA-B1C6-5E5596433A2D}" name="Sarake12747"/>
    <tableColumn id="12748" xr3:uid="{1DD16E59-D519-4BE3-9982-A4DCE0727909}" name="Sarake12748"/>
    <tableColumn id="12749" xr3:uid="{ADAD5F1A-0DFA-4450-8DE1-1287E1988D7E}" name="Sarake12749"/>
    <tableColumn id="12750" xr3:uid="{A84EF51A-9290-489F-9F80-8BC918065BCA}" name="Sarake12750"/>
    <tableColumn id="12751" xr3:uid="{D1C726B4-9FFB-46DD-B57C-641ACC2C08EB}" name="Sarake12751"/>
    <tableColumn id="12752" xr3:uid="{1E202B56-C3BB-4411-AE4A-60542E4FA9BC}" name="Sarake12752"/>
    <tableColumn id="12753" xr3:uid="{5FDC26E5-4251-4FB1-A37F-32C684D93485}" name="Sarake12753"/>
    <tableColumn id="12754" xr3:uid="{75107744-D848-4E6F-9E4A-5E5695B97FDA}" name="Sarake12754"/>
    <tableColumn id="12755" xr3:uid="{6DD0CA96-E494-49DC-8149-304D41F6C1AB}" name="Sarake12755"/>
    <tableColumn id="12756" xr3:uid="{1FEC4FD7-C697-45B6-8FF8-425B8C10C684}" name="Sarake12756"/>
    <tableColumn id="12757" xr3:uid="{0DA8E3CF-5605-472D-8944-D95445B39439}" name="Sarake12757"/>
    <tableColumn id="12758" xr3:uid="{15A5626E-C663-403A-9344-A9170F6BE8AE}" name="Sarake12758"/>
    <tableColumn id="12759" xr3:uid="{EC1920E1-0282-4028-8A12-B3084388063B}" name="Sarake12759"/>
    <tableColumn id="12760" xr3:uid="{65CF7802-F0B2-4AA0-892C-E3F96B388A29}" name="Sarake12760"/>
    <tableColumn id="12761" xr3:uid="{D6ABE8C9-5A32-48B1-BB5B-2FA029D25F38}" name="Sarake12761"/>
    <tableColumn id="12762" xr3:uid="{955323BF-7640-4253-AF73-3E1BEAE68949}" name="Sarake12762"/>
    <tableColumn id="12763" xr3:uid="{74FCCE74-B85D-4279-9143-84962FE21B8E}" name="Sarake12763"/>
    <tableColumn id="12764" xr3:uid="{29C6F004-3DF7-4EC9-A5F5-ED25FBF97CD5}" name="Sarake12764"/>
    <tableColumn id="12765" xr3:uid="{C4554653-2715-4316-ABAA-EB33BCCB89F0}" name="Sarake12765"/>
    <tableColumn id="12766" xr3:uid="{1BCA5BFE-6897-43CD-B059-D0830EC227F3}" name="Sarake12766"/>
    <tableColumn id="12767" xr3:uid="{644E8ECB-9969-4F4D-82C1-D1A6CE3A4DFC}" name="Sarake12767"/>
    <tableColumn id="12768" xr3:uid="{D815A1B4-67B4-47BB-9DD7-0BA2E2F90ED9}" name="Sarake12768"/>
    <tableColumn id="12769" xr3:uid="{0B478527-18D6-40E4-8A70-E2DD57CBD545}" name="Sarake12769"/>
    <tableColumn id="12770" xr3:uid="{126C1923-4A38-40CF-A6B2-10023FC69D52}" name="Sarake12770"/>
    <tableColumn id="12771" xr3:uid="{1542C50A-4EB6-4B3A-9DC6-07C2B8030D05}" name="Sarake12771"/>
    <tableColumn id="12772" xr3:uid="{C3B08248-23BE-4766-9BED-91012580BC29}" name="Sarake12772"/>
    <tableColumn id="12773" xr3:uid="{5D727D0B-98E7-4EBC-BA66-3CB614CCBBAB}" name="Sarake12773"/>
    <tableColumn id="12774" xr3:uid="{D256C255-DAC5-469F-8692-9ED7CF3D2593}" name="Sarake12774"/>
    <tableColumn id="12775" xr3:uid="{F153BD16-4BAA-4D9D-A7BA-25EF93BAEDE2}" name="Sarake12775"/>
    <tableColumn id="12776" xr3:uid="{9B0F8D5E-7882-4C29-AB0C-EB27AC975B1F}" name="Sarake12776"/>
    <tableColumn id="12777" xr3:uid="{DF1B0323-7EAA-43E7-A803-44A720767EA5}" name="Sarake12777"/>
    <tableColumn id="12778" xr3:uid="{0D47FD9F-DAF6-4F40-9FD1-6865DC5D2681}" name="Sarake12778"/>
    <tableColumn id="12779" xr3:uid="{1590E1DE-9FDB-4ED6-AB79-1CF40C6F5BD5}" name="Sarake12779"/>
    <tableColumn id="12780" xr3:uid="{0E983B7D-31AC-4BDC-832A-F82C86027B95}" name="Sarake12780"/>
    <tableColumn id="12781" xr3:uid="{C0429039-EA10-4C5D-87AB-993A3D08E26A}" name="Sarake12781"/>
    <tableColumn id="12782" xr3:uid="{F4D94415-D092-4318-BB76-C34DBBB4D920}" name="Sarake12782"/>
    <tableColumn id="12783" xr3:uid="{B58F206B-99D9-467E-A349-6F76FB750D4B}" name="Sarake12783"/>
    <tableColumn id="12784" xr3:uid="{6BDD7F54-B7CC-45AE-8E9A-40F174E75940}" name="Sarake12784"/>
    <tableColumn id="12785" xr3:uid="{BB0EA896-04FD-43E6-BA2B-B17C404A03DC}" name="Sarake12785"/>
    <tableColumn id="12786" xr3:uid="{BDF9353E-B2FB-4827-9FDB-1166AD2533C5}" name="Sarake12786"/>
    <tableColumn id="12787" xr3:uid="{D11C2C89-9263-459A-BC65-AAC048D92687}" name="Sarake12787"/>
    <tableColumn id="12788" xr3:uid="{EFBEE035-6126-476C-AB25-53447ADEB04B}" name="Sarake12788"/>
    <tableColumn id="12789" xr3:uid="{5D6C60C4-7BB1-4A30-A9CE-EEC79BF0E0DE}" name="Sarake12789"/>
    <tableColumn id="12790" xr3:uid="{0BCF525D-5165-4C88-B8EC-E75F267FBF3D}" name="Sarake12790"/>
    <tableColumn id="12791" xr3:uid="{8950A1F1-27AD-41C6-991E-A359F90E9768}" name="Sarake12791"/>
    <tableColumn id="12792" xr3:uid="{E010C89E-EA5C-4126-8826-A7BFB387D1FF}" name="Sarake12792"/>
    <tableColumn id="12793" xr3:uid="{CB7E56E6-0605-480A-8E17-5D7F7B0A0F1F}" name="Sarake12793"/>
    <tableColumn id="12794" xr3:uid="{9891D327-CA9D-4194-9562-5B92F21F150F}" name="Sarake12794"/>
    <tableColumn id="12795" xr3:uid="{CA333BF1-BC01-445B-BF17-001217DA3825}" name="Sarake12795"/>
    <tableColumn id="12796" xr3:uid="{D491B8E2-421F-4333-914E-DDE403FF1DB7}" name="Sarake12796"/>
    <tableColumn id="12797" xr3:uid="{C5AAA032-7B4A-4B58-BE1B-FB24D5B528E2}" name="Sarake12797"/>
    <tableColumn id="12798" xr3:uid="{20E2D0DB-3ECD-416A-881A-5E1D857A7AC2}" name="Sarake12798"/>
    <tableColumn id="12799" xr3:uid="{B6C417A1-C26F-47F7-8C93-5497F492B531}" name="Sarake12799"/>
    <tableColumn id="12800" xr3:uid="{F990DF94-7DF4-4E18-86CB-EA138AF4CB0A}" name="Sarake12800"/>
    <tableColumn id="12801" xr3:uid="{958CF721-3835-4407-8967-73A53EDE8DF9}" name="Sarake12801"/>
    <tableColumn id="12802" xr3:uid="{662CB805-8034-431C-8782-1365A2F8F45D}" name="Sarake12802"/>
    <tableColumn id="12803" xr3:uid="{314DFFF6-E75B-42E7-B7B6-0035AAAE63E0}" name="Sarake12803"/>
    <tableColumn id="12804" xr3:uid="{4DE5146D-E8D3-44F9-88E3-8435CE20FAC4}" name="Sarake12804"/>
    <tableColumn id="12805" xr3:uid="{939F8890-5E81-4067-9787-61CBE283ECB3}" name="Sarake12805"/>
    <tableColumn id="12806" xr3:uid="{337DF098-B228-4E63-B772-B0983BEB2302}" name="Sarake12806"/>
    <tableColumn id="12807" xr3:uid="{809764A9-67E7-42EA-A4F7-E70AB9EB39C4}" name="Sarake12807"/>
    <tableColumn id="12808" xr3:uid="{14AB8017-D9A0-44FC-B3B8-8C60EC3044A9}" name="Sarake12808"/>
    <tableColumn id="12809" xr3:uid="{290A7A5B-E326-4793-B0C2-FBCE2F6DE3B4}" name="Sarake12809"/>
    <tableColumn id="12810" xr3:uid="{6A382590-B45B-4E2A-AAFF-DD7DC6E98062}" name="Sarake12810"/>
    <tableColumn id="12811" xr3:uid="{3A6CE9BA-79A8-4C60-B660-E0E9C214FD77}" name="Sarake12811"/>
    <tableColumn id="12812" xr3:uid="{478D2B91-4882-46C5-A280-37AB2414CA53}" name="Sarake12812"/>
    <tableColumn id="12813" xr3:uid="{616CFFFE-220F-4C71-A819-CEB3F809490D}" name="Sarake12813"/>
    <tableColumn id="12814" xr3:uid="{FBFC469A-1BB6-460B-84F5-F60106542D2E}" name="Sarake12814"/>
    <tableColumn id="12815" xr3:uid="{BA2170BE-5668-4581-979C-D06E8C08F140}" name="Sarake12815"/>
    <tableColumn id="12816" xr3:uid="{6DA2F4E1-D806-4EF8-BAD4-F13AC7900EB8}" name="Sarake12816"/>
    <tableColumn id="12817" xr3:uid="{BB26C2D6-372A-44A8-9261-DAB4A334572A}" name="Sarake12817"/>
    <tableColumn id="12818" xr3:uid="{F727BEDC-26FE-4F16-BE96-8A818865C584}" name="Sarake12818"/>
    <tableColumn id="12819" xr3:uid="{A17188A8-CF99-4219-B6E1-B3F3483ECC75}" name="Sarake12819"/>
    <tableColumn id="12820" xr3:uid="{2C41AF99-8AB0-47D9-8588-5D76E53744DE}" name="Sarake12820"/>
    <tableColumn id="12821" xr3:uid="{3F9BDDCD-A222-496E-B1BA-BF453CCFAE7E}" name="Sarake12821"/>
    <tableColumn id="12822" xr3:uid="{D480E05D-7EEB-43ED-B464-ED3A190BDB91}" name="Sarake12822"/>
    <tableColumn id="12823" xr3:uid="{031800A5-86A7-4D31-9D64-1F63B4534FD3}" name="Sarake12823"/>
    <tableColumn id="12824" xr3:uid="{AE8880C5-3E91-4914-88D5-DF32B5732D52}" name="Sarake12824"/>
    <tableColumn id="12825" xr3:uid="{F46D6889-6419-4C03-8D04-423103D4CB45}" name="Sarake12825"/>
    <tableColumn id="12826" xr3:uid="{5F6D084A-B47F-4A11-A529-407ABE86BA5C}" name="Sarake12826"/>
    <tableColumn id="12827" xr3:uid="{6AE027A9-D067-4792-B1E5-BA8600E806AC}" name="Sarake12827"/>
    <tableColumn id="12828" xr3:uid="{0E7AC6F6-970A-4E27-9470-8C57EF44B783}" name="Sarake12828"/>
    <tableColumn id="12829" xr3:uid="{03DC616C-9DA0-4EAC-AA98-CF8320132A94}" name="Sarake12829"/>
    <tableColumn id="12830" xr3:uid="{B1B98064-A2A1-4669-98C7-5B9EC582379C}" name="Sarake12830"/>
    <tableColumn id="12831" xr3:uid="{87C3AD4D-6D37-47C9-B854-CC0F89BA0EDC}" name="Sarake12831"/>
    <tableColumn id="12832" xr3:uid="{BB62AC1E-317A-47B0-B76C-C45D46101064}" name="Sarake12832"/>
    <tableColumn id="12833" xr3:uid="{47C3BCE6-83C7-4FDE-8D78-F38BDFA38C28}" name="Sarake12833"/>
    <tableColumn id="12834" xr3:uid="{77F6DECD-9A95-49FC-88A8-F101CAE50635}" name="Sarake12834"/>
    <tableColumn id="12835" xr3:uid="{80345755-AF16-4826-B354-6B85DCA4F460}" name="Sarake12835"/>
    <tableColumn id="12836" xr3:uid="{49758397-7B61-4F40-B1B9-1BC08A643DA9}" name="Sarake12836"/>
    <tableColumn id="12837" xr3:uid="{1961A133-D51A-4246-87F0-3C9EDE620196}" name="Sarake12837"/>
    <tableColumn id="12838" xr3:uid="{52949D49-F9EE-4233-BDE1-E0BEE6FAAB14}" name="Sarake12838"/>
    <tableColumn id="12839" xr3:uid="{4BBADAD2-3010-493C-B8A5-7507E5DCDD04}" name="Sarake12839"/>
    <tableColumn id="12840" xr3:uid="{99C50DB5-D378-4CED-856D-BE72F3F2DD8F}" name="Sarake12840"/>
    <tableColumn id="12841" xr3:uid="{6CB8030F-326B-4903-A808-0174C63B00CC}" name="Sarake12841"/>
    <tableColumn id="12842" xr3:uid="{3407CFDB-AEE4-4052-9DF5-B0A2751423E7}" name="Sarake12842"/>
    <tableColumn id="12843" xr3:uid="{CEE2B641-A130-4AFC-84C7-25954E54DBCF}" name="Sarake12843"/>
    <tableColumn id="12844" xr3:uid="{7D5FC674-12C7-44AF-9E4D-163D16F5FDA0}" name="Sarake12844"/>
    <tableColumn id="12845" xr3:uid="{29238F99-A0CB-409E-8EF8-7B153F34300E}" name="Sarake12845"/>
    <tableColumn id="12846" xr3:uid="{268B0064-5F17-4A6C-9268-84B850E62E1D}" name="Sarake12846"/>
    <tableColumn id="12847" xr3:uid="{B721B8D0-8249-40E7-B9C3-B456388FB0D2}" name="Sarake12847"/>
    <tableColumn id="12848" xr3:uid="{A8C9C8B3-C936-498A-AC6E-99A66A104A8C}" name="Sarake12848"/>
    <tableColumn id="12849" xr3:uid="{B739C7FC-EA71-4165-BAE7-1EE2795ED881}" name="Sarake12849"/>
    <tableColumn id="12850" xr3:uid="{1019BA30-8276-4393-A2B4-3CE823EDF902}" name="Sarake12850"/>
    <tableColumn id="12851" xr3:uid="{B77C9E72-6513-495C-AE9B-E3FE648994A0}" name="Sarake12851"/>
    <tableColumn id="12852" xr3:uid="{26AAA639-99F4-4616-AB68-A60064595884}" name="Sarake12852"/>
    <tableColumn id="12853" xr3:uid="{565ABA33-B453-4129-BA91-47813E585415}" name="Sarake12853"/>
    <tableColumn id="12854" xr3:uid="{8AF728B7-C297-46CC-A6F9-9B2B22EAACBB}" name="Sarake12854"/>
    <tableColumn id="12855" xr3:uid="{BB7181CE-4628-4250-A14D-7070C1EC6023}" name="Sarake12855"/>
    <tableColumn id="12856" xr3:uid="{3F2E8FAB-0305-42F9-BD6D-E8CAF1C92024}" name="Sarake12856"/>
    <tableColumn id="12857" xr3:uid="{321E0A22-643E-451C-9441-775597BC7DE1}" name="Sarake12857"/>
    <tableColumn id="12858" xr3:uid="{8E3034D7-781F-45FB-A818-A0A0DEF89861}" name="Sarake12858"/>
    <tableColumn id="12859" xr3:uid="{2D10EEE2-E084-4C81-B9BE-58FDC68179F9}" name="Sarake12859"/>
    <tableColumn id="12860" xr3:uid="{5840AF33-01EF-4A90-BC54-7AB7065FCA15}" name="Sarake12860"/>
    <tableColumn id="12861" xr3:uid="{AFD2E7FC-BCC3-45F8-A095-F256F22E9DE3}" name="Sarake12861"/>
    <tableColumn id="12862" xr3:uid="{1C8B083C-8B73-4A03-AB34-394524430948}" name="Sarake12862"/>
    <tableColumn id="12863" xr3:uid="{FEC7349D-55E0-4614-9551-0E6966F4F9B3}" name="Sarake12863"/>
    <tableColumn id="12864" xr3:uid="{2E458185-A2CC-41CC-87DD-2A3A6E01FD13}" name="Sarake12864"/>
    <tableColumn id="12865" xr3:uid="{FD23DAE2-5EBF-4FD4-846C-98AF7E9CFE74}" name="Sarake12865"/>
    <tableColumn id="12866" xr3:uid="{5C067500-FDD1-428C-B0C5-4A269B5B151A}" name="Sarake12866"/>
    <tableColumn id="12867" xr3:uid="{019D91CD-37EA-469B-B083-93698B03BBBC}" name="Sarake12867"/>
    <tableColumn id="12868" xr3:uid="{B1AA9A26-977B-4401-81BF-19977DA22605}" name="Sarake12868"/>
    <tableColumn id="12869" xr3:uid="{70F9A09D-AF26-4C5A-9534-3509648F2F06}" name="Sarake12869"/>
    <tableColumn id="12870" xr3:uid="{B1037047-282F-4CE7-ABDA-AFE158F17212}" name="Sarake12870"/>
    <tableColumn id="12871" xr3:uid="{A62EC5ED-4056-4CFD-A8E4-660DC40F3ECD}" name="Sarake12871"/>
    <tableColumn id="12872" xr3:uid="{8373BCAE-36B9-4133-90B1-70C7F30C3AA3}" name="Sarake12872"/>
    <tableColumn id="12873" xr3:uid="{39270B0C-593C-497C-A0AB-679508AC330D}" name="Sarake12873"/>
    <tableColumn id="12874" xr3:uid="{98E61C7C-0F78-4A5F-A160-24DCBE4616F8}" name="Sarake12874"/>
    <tableColumn id="12875" xr3:uid="{A5E47E08-819E-426D-9A03-5E623CE10B81}" name="Sarake12875"/>
    <tableColumn id="12876" xr3:uid="{EAE1CA0C-B01B-467B-AFB9-86EF1476EE53}" name="Sarake12876"/>
    <tableColumn id="12877" xr3:uid="{7BB77ACB-7662-4996-B8A4-0FEEAC4418F6}" name="Sarake12877"/>
    <tableColumn id="12878" xr3:uid="{0B57BD99-CAF9-4CE9-B95C-0478C4F9011A}" name="Sarake12878"/>
    <tableColumn id="12879" xr3:uid="{245B83B0-FBBC-4AC7-AEA3-8C2B5F871847}" name="Sarake12879"/>
    <tableColumn id="12880" xr3:uid="{A811893F-FE58-46FE-A9C7-71713D22DBFD}" name="Sarake12880"/>
    <tableColumn id="12881" xr3:uid="{BC3BDF7E-1962-4371-8A93-801D261C49AA}" name="Sarake12881"/>
    <tableColumn id="12882" xr3:uid="{FB0B885B-5AD5-4205-8D03-932F81C4E756}" name="Sarake12882"/>
    <tableColumn id="12883" xr3:uid="{94FEB5A9-D90F-4C50-A5DA-527F9EC7C053}" name="Sarake12883"/>
    <tableColumn id="12884" xr3:uid="{DC8856A2-7C98-43D8-B002-EC7AC56CEE13}" name="Sarake12884"/>
    <tableColumn id="12885" xr3:uid="{71596048-54EA-4F3D-A310-D38D5653FD5C}" name="Sarake12885"/>
    <tableColumn id="12886" xr3:uid="{661683C4-EEC2-4CDF-9D41-05BF503B5695}" name="Sarake12886"/>
    <tableColumn id="12887" xr3:uid="{2536DF21-531B-4340-BB61-D293660D2547}" name="Sarake12887"/>
    <tableColumn id="12888" xr3:uid="{9AC10296-59B6-4061-8540-CA7BF42C2225}" name="Sarake12888"/>
    <tableColumn id="12889" xr3:uid="{BC6F2663-6324-4152-A068-B7A6E8A94BE2}" name="Sarake12889"/>
    <tableColumn id="12890" xr3:uid="{29C3BF02-0BD7-4598-B848-6366654BDA39}" name="Sarake12890"/>
    <tableColumn id="12891" xr3:uid="{74B4B636-D303-4616-A260-76CC65A29302}" name="Sarake12891"/>
    <tableColumn id="12892" xr3:uid="{304FB5F7-0756-4A52-A4AC-D45B07BE55CD}" name="Sarake12892"/>
    <tableColumn id="12893" xr3:uid="{7764F465-4EC3-43A4-A56D-F79274BB5A41}" name="Sarake12893"/>
    <tableColumn id="12894" xr3:uid="{6FFF0DCB-26C0-4B88-A9C2-581BB08CB1BC}" name="Sarake12894"/>
    <tableColumn id="12895" xr3:uid="{35130825-D714-4812-AD0D-0FE8DB4C9971}" name="Sarake12895"/>
    <tableColumn id="12896" xr3:uid="{A7660366-F875-4426-9F17-0982685AC029}" name="Sarake12896"/>
    <tableColumn id="12897" xr3:uid="{E955FED8-7832-4778-98B2-2B9FBD1BF83F}" name="Sarake12897"/>
    <tableColumn id="12898" xr3:uid="{0F53DFCD-5C1C-4E0F-9B19-BF344046855E}" name="Sarake12898"/>
    <tableColumn id="12899" xr3:uid="{C3EF3D4C-A88F-475A-A78F-33E5A855506B}" name="Sarake12899"/>
    <tableColumn id="12900" xr3:uid="{849E1AE6-142A-4226-8D79-98C272C7D58C}" name="Sarake12900"/>
    <tableColumn id="12901" xr3:uid="{1E99049C-C2F1-494C-B5BB-98050B2F2281}" name="Sarake12901"/>
    <tableColumn id="12902" xr3:uid="{8414A57B-F4C2-4B59-BCB8-0B53E4D681A1}" name="Sarake12902"/>
    <tableColumn id="12903" xr3:uid="{DED7B5E8-D85C-4A99-8FEA-757C23D3F677}" name="Sarake12903"/>
    <tableColumn id="12904" xr3:uid="{7080409B-BD0C-4A8B-BBCE-A2731DDA648C}" name="Sarake12904"/>
    <tableColumn id="12905" xr3:uid="{1133ED42-8FFF-486C-B781-ED2DB0E7619C}" name="Sarake12905"/>
    <tableColumn id="12906" xr3:uid="{D390395F-23DA-4C73-8D96-C8662D3FEBD9}" name="Sarake12906"/>
    <tableColumn id="12907" xr3:uid="{004636F1-DF51-464E-A1C6-C3C0A3564F61}" name="Sarake12907"/>
    <tableColumn id="12908" xr3:uid="{D235B3F1-3A00-4BC6-89A3-8581A135E0A8}" name="Sarake12908"/>
    <tableColumn id="12909" xr3:uid="{C854CEA0-5E75-4202-BB6F-4C8507BFA862}" name="Sarake12909"/>
    <tableColumn id="12910" xr3:uid="{FE912604-E675-41E2-84FB-F776ED6C6F23}" name="Sarake12910"/>
    <tableColumn id="12911" xr3:uid="{114811B0-1CD4-4ABE-BD14-5344C192656C}" name="Sarake12911"/>
    <tableColumn id="12912" xr3:uid="{7B611958-38BD-48E5-8EAE-D8FACC21D6ED}" name="Sarake12912"/>
    <tableColumn id="12913" xr3:uid="{895BE4DC-CB68-413A-B46F-736FF9DC3857}" name="Sarake12913"/>
    <tableColumn id="12914" xr3:uid="{015F6D08-18D1-4F10-906F-039B72D90B4C}" name="Sarake12914"/>
    <tableColumn id="12915" xr3:uid="{86513C96-CF1B-495D-B5E3-20F871FF0143}" name="Sarake12915"/>
    <tableColumn id="12916" xr3:uid="{7D14CC73-7B17-41B2-94D1-226C7CC3983A}" name="Sarake12916"/>
    <tableColumn id="12917" xr3:uid="{CA81802E-FFCD-4A9C-B12E-5A751E24C256}" name="Sarake12917"/>
    <tableColumn id="12918" xr3:uid="{7D7BC15C-7C71-4992-A6CD-838EEF76CACF}" name="Sarake12918"/>
    <tableColumn id="12919" xr3:uid="{31BF0849-B9EA-44AE-8BAB-5240E5F7462B}" name="Sarake12919"/>
    <tableColumn id="12920" xr3:uid="{633BD97F-3AF0-4E60-9D73-8ADCD6C6AF03}" name="Sarake12920"/>
    <tableColumn id="12921" xr3:uid="{D1A32E5C-82BE-43C1-BBFA-1EBF8C0B062F}" name="Sarake12921"/>
    <tableColumn id="12922" xr3:uid="{023B3660-87AB-4676-B538-88FB5E414CCD}" name="Sarake12922"/>
    <tableColumn id="12923" xr3:uid="{A57B9153-5ADC-4EFC-BAB6-2C0A829EB099}" name="Sarake12923"/>
    <tableColumn id="12924" xr3:uid="{8B1A9750-1AD3-48E5-8048-B6C4EAE998B5}" name="Sarake12924"/>
    <tableColumn id="12925" xr3:uid="{DD9E7CCB-4903-4EB8-8C2A-61E0EEFAE41C}" name="Sarake12925"/>
    <tableColumn id="12926" xr3:uid="{434E054D-B4C8-47C0-9C38-6F2EE0F24152}" name="Sarake12926"/>
    <tableColumn id="12927" xr3:uid="{6827EC43-F1F2-4A7F-986F-D6432AF16873}" name="Sarake12927"/>
    <tableColumn id="12928" xr3:uid="{AA4CAFE7-D41A-4B30-BE6A-10707DA20972}" name="Sarake12928"/>
    <tableColumn id="12929" xr3:uid="{2F23F8E6-F861-4249-8388-B01362DDB7CD}" name="Sarake12929"/>
    <tableColumn id="12930" xr3:uid="{DEC7684E-E001-4AD4-907D-2D5AB370651E}" name="Sarake12930"/>
    <tableColumn id="12931" xr3:uid="{CC9F3C38-86FB-4FC9-8A5C-9D1180D01E95}" name="Sarake12931"/>
    <tableColumn id="12932" xr3:uid="{2509D8D3-5D96-439A-A4A7-FF94FDF58B34}" name="Sarake12932"/>
    <tableColumn id="12933" xr3:uid="{3D256E5E-6385-4F3E-889A-9DCAC9A15331}" name="Sarake12933"/>
    <tableColumn id="12934" xr3:uid="{1FA45F73-4F1E-434D-8496-9983B34EF96E}" name="Sarake12934"/>
    <tableColumn id="12935" xr3:uid="{E030F5AF-3060-4E93-8575-81746CE2B2BD}" name="Sarake12935"/>
    <tableColumn id="12936" xr3:uid="{99FAFD62-1D26-4472-82EA-75D0981D60DE}" name="Sarake12936"/>
    <tableColumn id="12937" xr3:uid="{71BB9054-1FD0-4DA4-81B5-70734C78961E}" name="Sarake12937"/>
    <tableColumn id="12938" xr3:uid="{3B4BE3B1-820B-4CCF-ABF1-8AA0670E0734}" name="Sarake12938"/>
    <tableColumn id="12939" xr3:uid="{AE6542B3-A2C8-4464-AA76-E9D1DBB95D8B}" name="Sarake12939"/>
    <tableColumn id="12940" xr3:uid="{398D1CD3-0D72-4FB3-AB14-49EE083135A4}" name="Sarake12940"/>
    <tableColumn id="12941" xr3:uid="{3F2F8FA7-C48D-416D-9B86-42BE3A79A1A9}" name="Sarake12941"/>
    <tableColumn id="12942" xr3:uid="{B22339B7-644E-406A-8251-C0839A3B78E7}" name="Sarake12942"/>
    <tableColumn id="12943" xr3:uid="{0CB2BCCB-B2BF-4BC6-BB5D-B36CE7B6B5E1}" name="Sarake12943"/>
    <tableColumn id="12944" xr3:uid="{75B6C059-4AEA-445C-8BA5-1F1E29E9E438}" name="Sarake12944"/>
    <tableColumn id="12945" xr3:uid="{E8F070D5-2EE9-406C-8F19-8378E2AED201}" name="Sarake12945"/>
    <tableColumn id="12946" xr3:uid="{ED9EB761-F9F7-481F-BC7A-5AD817515FFB}" name="Sarake12946"/>
    <tableColumn id="12947" xr3:uid="{54C53E07-F5AD-4856-B0BA-993DAB9B05CA}" name="Sarake12947"/>
    <tableColumn id="12948" xr3:uid="{457AD085-6D66-4734-8E81-F7E8845FD353}" name="Sarake12948"/>
    <tableColumn id="12949" xr3:uid="{76D74CF9-EABB-408D-B91D-401B4F38F53A}" name="Sarake12949"/>
    <tableColumn id="12950" xr3:uid="{86C4FAB0-2D8E-4E36-A55E-F40262D5D182}" name="Sarake12950"/>
    <tableColumn id="12951" xr3:uid="{B3BADF91-7DB0-46AA-B61E-ED166169477A}" name="Sarake12951"/>
    <tableColumn id="12952" xr3:uid="{0581B050-00C5-45A4-99DA-157D727D9F91}" name="Sarake12952"/>
    <tableColumn id="12953" xr3:uid="{6EFF0FA0-4044-486B-91F4-34D5FDC4210D}" name="Sarake12953"/>
    <tableColumn id="12954" xr3:uid="{729A2EB7-7F3E-4AB5-8265-19A0CE4031D3}" name="Sarake12954"/>
    <tableColumn id="12955" xr3:uid="{7197E047-C164-4B1F-9953-3533B6209682}" name="Sarake12955"/>
    <tableColumn id="12956" xr3:uid="{D0D952D5-964B-49C6-AF1E-4FDA958BA821}" name="Sarake12956"/>
    <tableColumn id="12957" xr3:uid="{3E720447-C5B2-4587-81AD-AA56768EDF16}" name="Sarake12957"/>
    <tableColumn id="12958" xr3:uid="{AA6C9335-0CCC-4CE8-9245-5FCD3655B259}" name="Sarake12958"/>
    <tableColumn id="12959" xr3:uid="{52DE2783-1FC3-49D4-AB5C-986365BAF205}" name="Sarake12959"/>
    <tableColumn id="12960" xr3:uid="{11C68859-251A-4AF9-8415-AFC94C5C55BE}" name="Sarake12960"/>
    <tableColumn id="12961" xr3:uid="{D7CE8445-20D5-4B6F-9CA7-FA417528E909}" name="Sarake12961"/>
    <tableColumn id="12962" xr3:uid="{103D637D-4B9D-4C26-8FF9-41FB8A02F2E1}" name="Sarake12962"/>
    <tableColumn id="12963" xr3:uid="{7A38ED3C-245D-46B1-A4E3-0D94BBB01C14}" name="Sarake12963"/>
    <tableColumn id="12964" xr3:uid="{652228A6-38C8-4D93-94CF-C3CC9FB47382}" name="Sarake12964"/>
    <tableColumn id="12965" xr3:uid="{DC199CBE-30F4-4C3E-B9DC-AD10B4819524}" name="Sarake12965"/>
    <tableColumn id="12966" xr3:uid="{0BF5112F-0A5E-4CF2-9858-E4B65707E6FB}" name="Sarake12966"/>
    <tableColumn id="12967" xr3:uid="{ED8CA8B1-7028-48FD-8FD8-6871C7541A96}" name="Sarake12967"/>
    <tableColumn id="12968" xr3:uid="{8356B420-8919-4414-ACE1-328DD448DE08}" name="Sarake12968"/>
    <tableColumn id="12969" xr3:uid="{47F2EFEF-1E27-41E0-A7EC-1DCE9E44AC73}" name="Sarake12969"/>
    <tableColumn id="12970" xr3:uid="{D13CC403-491C-43D2-9309-40089D033353}" name="Sarake12970"/>
    <tableColumn id="12971" xr3:uid="{F9B5B495-093F-4907-BF51-8F1C02A467FA}" name="Sarake12971"/>
    <tableColumn id="12972" xr3:uid="{E83FC22C-8D53-411D-B6E8-A76056C1276D}" name="Sarake12972"/>
    <tableColumn id="12973" xr3:uid="{029FFD7D-4AEF-4348-8C74-B9B195DC7E9F}" name="Sarake12973"/>
    <tableColumn id="12974" xr3:uid="{0AEF13A6-47F6-45DF-AF4E-576BEC10A385}" name="Sarake12974"/>
    <tableColumn id="12975" xr3:uid="{175C3325-7E31-4738-A5C4-63EF03AE55A4}" name="Sarake12975"/>
    <tableColumn id="12976" xr3:uid="{83ECF6DC-4835-4018-B8BF-B2F63B6DF435}" name="Sarake12976"/>
    <tableColumn id="12977" xr3:uid="{BE1F204F-FD49-4375-9012-2EB0B6CA570E}" name="Sarake12977"/>
    <tableColumn id="12978" xr3:uid="{8230C2A0-270D-4C92-9125-8E262280EAD3}" name="Sarake12978"/>
    <tableColumn id="12979" xr3:uid="{011D31FB-1044-4D32-B154-89A8DDC33A10}" name="Sarake12979"/>
    <tableColumn id="12980" xr3:uid="{85F5E6CF-FD6D-47D6-B1AB-7A111B6A09DB}" name="Sarake12980"/>
    <tableColumn id="12981" xr3:uid="{6F6E7B90-E744-4E62-B14A-17663355233C}" name="Sarake12981"/>
    <tableColumn id="12982" xr3:uid="{C68D0927-DF11-476C-BA43-FF18D5BDD0F6}" name="Sarake12982"/>
    <tableColumn id="12983" xr3:uid="{CAED9673-2CA6-426D-A3DB-CAC4BF28D80C}" name="Sarake12983"/>
    <tableColumn id="12984" xr3:uid="{F24008AD-ECFF-4CEA-9ECB-7195CAFFFC1D}" name="Sarake12984"/>
    <tableColumn id="12985" xr3:uid="{BDDE5B4E-076B-49DE-90F4-6FACBF09AF34}" name="Sarake12985"/>
    <tableColumn id="12986" xr3:uid="{80914971-D697-4937-95DC-F40CD0FE279F}" name="Sarake12986"/>
    <tableColumn id="12987" xr3:uid="{FD9AF480-2287-475E-BCD8-863E49466288}" name="Sarake12987"/>
    <tableColumn id="12988" xr3:uid="{7EC5A1C6-DBBE-46E3-82A7-2DA8514E7CD7}" name="Sarake12988"/>
    <tableColumn id="12989" xr3:uid="{8360DEA3-43EC-44E4-A30C-EEABB22A2323}" name="Sarake12989"/>
    <tableColumn id="12990" xr3:uid="{FD71DEF7-B827-41FB-9437-30BF4E20485D}" name="Sarake12990"/>
    <tableColumn id="12991" xr3:uid="{024A50EC-10FC-4533-BDD3-A6C10254621E}" name="Sarake12991"/>
    <tableColumn id="12992" xr3:uid="{29A09D31-0A16-4DE6-95F0-4FB6403AA169}" name="Sarake12992"/>
    <tableColumn id="12993" xr3:uid="{34C2D1E8-1C7B-46E9-BD99-06AB37F89FAD}" name="Sarake12993"/>
    <tableColumn id="12994" xr3:uid="{AFB2CA9D-23FA-49D1-B78B-5ABB3FDCA38A}" name="Sarake12994"/>
    <tableColumn id="12995" xr3:uid="{A0661766-07BD-4376-BCD7-D329D7DAA99A}" name="Sarake12995"/>
    <tableColumn id="12996" xr3:uid="{26A597D7-F71A-4B74-B559-D9890D5CED37}" name="Sarake12996"/>
    <tableColumn id="12997" xr3:uid="{CA0E97AC-AC28-4CC7-9952-9612CAEA9C93}" name="Sarake12997"/>
    <tableColumn id="12998" xr3:uid="{FA1781B1-81D7-44E8-998B-F33125E639BF}" name="Sarake12998"/>
    <tableColumn id="12999" xr3:uid="{11FB6F53-324A-47C6-98FC-C7D7CC360CBE}" name="Sarake12999"/>
    <tableColumn id="13000" xr3:uid="{FF6875EF-4232-4333-B573-AF9A08C44E52}" name="Sarake13000"/>
    <tableColumn id="13001" xr3:uid="{0888D855-DF37-47AA-82EA-105C309236E3}" name="Sarake13001"/>
    <tableColumn id="13002" xr3:uid="{E4A26BE6-3E59-4DAA-A50A-DEE3941D229E}" name="Sarake13002"/>
    <tableColumn id="13003" xr3:uid="{4B9AC8A0-066A-4D43-8455-B4B9CD3BE231}" name="Sarake13003"/>
    <tableColumn id="13004" xr3:uid="{6A1B4B58-CDAB-4870-9CFA-1E073B89F0BB}" name="Sarake13004"/>
    <tableColumn id="13005" xr3:uid="{060D3F22-A388-4D77-B198-0C26687CED7A}" name="Sarake13005"/>
    <tableColumn id="13006" xr3:uid="{7D592453-D4E9-4D00-88CA-E7CEA70F3ABF}" name="Sarake13006"/>
    <tableColumn id="13007" xr3:uid="{861C4252-713F-4D49-88E1-630F9864170C}" name="Sarake13007"/>
    <tableColumn id="13008" xr3:uid="{33E47867-B4E7-434E-A232-40327EB49E2B}" name="Sarake13008"/>
    <tableColumn id="13009" xr3:uid="{54D528B6-76F9-4649-AB7E-7A2E9E1E3555}" name="Sarake13009"/>
    <tableColumn id="13010" xr3:uid="{E204DF7C-CD69-4381-9BAC-FE1D6860A595}" name="Sarake13010"/>
    <tableColumn id="13011" xr3:uid="{5B1FC84F-62F3-4597-995A-84A47335E55C}" name="Sarake13011"/>
    <tableColumn id="13012" xr3:uid="{D318474C-EB9D-4C28-983F-150286AF8446}" name="Sarake13012"/>
    <tableColumn id="13013" xr3:uid="{E8DDCD7E-EA80-47BC-AEE7-DD51AB81A36F}" name="Sarake13013"/>
    <tableColumn id="13014" xr3:uid="{36894922-398B-4C74-9C64-E434545A22B4}" name="Sarake13014"/>
    <tableColumn id="13015" xr3:uid="{E304C540-392B-46DA-B7E0-68A021D867AA}" name="Sarake13015"/>
    <tableColumn id="13016" xr3:uid="{28F0BF7A-2C89-481A-9DCD-77F89BFABD24}" name="Sarake13016"/>
    <tableColumn id="13017" xr3:uid="{744089E9-13CB-4DCC-911F-DABB1FCDDE8D}" name="Sarake13017"/>
    <tableColumn id="13018" xr3:uid="{2585CBF4-9D61-4B0E-A2FF-AC6BB5E53410}" name="Sarake13018"/>
    <tableColumn id="13019" xr3:uid="{8E0B0531-85F3-4E4A-8D8A-4B0CE4F498EC}" name="Sarake13019"/>
    <tableColumn id="13020" xr3:uid="{91E45F57-9808-4837-B139-57C2AEBA18B6}" name="Sarake13020"/>
    <tableColumn id="13021" xr3:uid="{3B2A5B90-E94F-4FC2-8EFF-72ADD20548B0}" name="Sarake13021"/>
    <tableColumn id="13022" xr3:uid="{FBD36E9C-E63A-40A1-9367-8AE4EDB93DF1}" name="Sarake13022"/>
    <tableColumn id="13023" xr3:uid="{5A2BC23C-4254-4645-847F-4102F76377B5}" name="Sarake13023"/>
    <tableColumn id="13024" xr3:uid="{E3991752-7099-4627-9573-DDEE266C2D54}" name="Sarake13024"/>
    <tableColumn id="13025" xr3:uid="{AC81F076-3826-40D4-A6B3-12F7DE026F64}" name="Sarake13025"/>
    <tableColumn id="13026" xr3:uid="{C6EB9077-5E72-4FD0-9648-59410FB4FEBC}" name="Sarake13026"/>
    <tableColumn id="13027" xr3:uid="{DBDC8B3B-9071-4639-8D0F-3890B8B23FD6}" name="Sarake13027"/>
    <tableColumn id="13028" xr3:uid="{FABA89EE-EC58-4B14-B792-A2B235B491A5}" name="Sarake13028"/>
    <tableColumn id="13029" xr3:uid="{D9266EAD-B5B2-42D0-8237-B189B6F5E253}" name="Sarake13029"/>
    <tableColumn id="13030" xr3:uid="{9EDB2F36-48C3-4F02-A45F-1DC77FFEF354}" name="Sarake13030"/>
    <tableColumn id="13031" xr3:uid="{3FCF1158-5BAD-4B2A-90FE-D07F70FC69DD}" name="Sarake13031"/>
    <tableColumn id="13032" xr3:uid="{76016034-290E-4BE9-BA89-AE871E175EF0}" name="Sarake13032"/>
    <tableColumn id="13033" xr3:uid="{79DA5C13-9481-4F11-AA3D-8C3F9969C1BE}" name="Sarake13033"/>
    <tableColumn id="13034" xr3:uid="{5F2A7C58-CEF9-4908-88B2-2C633A51300C}" name="Sarake13034"/>
    <tableColumn id="13035" xr3:uid="{BFC2EE50-609F-4023-B136-4C6C3BE06F47}" name="Sarake13035"/>
    <tableColumn id="13036" xr3:uid="{C5E5991C-6010-4192-A970-6D8665C1E7FD}" name="Sarake13036"/>
    <tableColumn id="13037" xr3:uid="{49581CE8-B5B6-415E-B2B4-675FF2C8D1CC}" name="Sarake13037"/>
    <tableColumn id="13038" xr3:uid="{A379251D-1F2E-4876-A417-745CE6451A54}" name="Sarake13038"/>
    <tableColumn id="13039" xr3:uid="{14B1DD1B-704C-42D7-9795-8CE62086D20E}" name="Sarake13039"/>
    <tableColumn id="13040" xr3:uid="{7DBB74C2-B543-43A0-95F6-47D11860A728}" name="Sarake13040"/>
    <tableColumn id="13041" xr3:uid="{8FDD3715-D4F5-4467-B4F4-EA9987BA2EE9}" name="Sarake13041"/>
    <tableColumn id="13042" xr3:uid="{469021CE-10E9-42D3-9E84-F63FECD4FBC2}" name="Sarake13042"/>
    <tableColumn id="13043" xr3:uid="{18D62FA7-2970-48AF-A056-E4137FDAB058}" name="Sarake13043"/>
    <tableColumn id="13044" xr3:uid="{564FD2F8-575D-4605-8B93-438896BF41FC}" name="Sarake13044"/>
    <tableColumn id="13045" xr3:uid="{37678FE3-B43C-46B2-AB5E-031E1EDF118A}" name="Sarake13045"/>
    <tableColumn id="13046" xr3:uid="{ABD6CD26-82FC-4936-9E66-16E8A754D11A}" name="Sarake13046"/>
    <tableColumn id="13047" xr3:uid="{ACC30055-F3C4-4E7C-9321-9AD020A8DE7D}" name="Sarake13047"/>
    <tableColumn id="13048" xr3:uid="{49BE9AF9-22E9-4064-A27D-A8FD382E5813}" name="Sarake13048"/>
    <tableColumn id="13049" xr3:uid="{A6FD983D-7476-4935-AE7F-5843FB40F576}" name="Sarake13049"/>
    <tableColumn id="13050" xr3:uid="{F57F3BDB-4FED-45D8-A768-0C72B6182743}" name="Sarake13050"/>
    <tableColumn id="13051" xr3:uid="{3D411B3A-E6DA-4411-AF6B-AC613537D873}" name="Sarake13051"/>
    <tableColumn id="13052" xr3:uid="{ECF00052-B2DE-4C86-8E11-9AE261372718}" name="Sarake13052"/>
    <tableColumn id="13053" xr3:uid="{003F53EB-DCEE-4E3E-A678-11247E7A9D4A}" name="Sarake13053"/>
    <tableColumn id="13054" xr3:uid="{CA4BF811-2FD3-494B-A547-F2220E5D0922}" name="Sarake13054"/>
    <tableColumn id="13055" xr3:uid="{DA71A6FD-3EF8-4162-8F51-01E6F02678E6}" name="Sarake13055"/>
    <tableColumn id="13056" xr3:uid="{143E9084-DE23-4366-8DBB-B6207AE7B4AD}" name="Sarake13056"/>
    <tableColumn id="13057" xr3:uid="{7A9379AE-F512-4012-BF2F-A1DCD0CCA331}" name="Sarake13057"/>
    <tableColumn id="13058" xr3:uid="{4CCB63CF-57E5-43FB-A127-550201238507}" name="Sarake13058"/>
    <tableColumn id="13059" xr3:uid="{F5E1411E-B0A1-4C01-8B3E-A49BC053E7F6}" name="Sarake13059"/>
    <tableColumn id="13060" xr3:uid="{9F43CB65-B510-478C-9927-B9D3DE50CAB3}" name="Sarake13060"/>
    <tableColumn id="13061" xr3:uid="{195DB12D-176C-4FE7-8128-1C35F644E6BB}" name="Sarake13061"/>
    <tableColumn id="13062" xr3:uid="{E51E40B4-570C-4B84-B769-7C3A60E467BB}" name="Sarake13062"/>
    <tableColumn id="13063" xr3:uid="{E985563F-B252-4E60-B6DB-75D85D390E47}" name="Sarake13063"/>
    <tableColumn id="13064" xr3:uid="{4CAE4046-88F7-496D-AC9A-4E3C2BB4ABDB}" name="Sarake13064"/>
    <tableColumn id="13065" xr3:uid="{0D6AC4EE-6971-4162-9B0D-7BF44E99A009}" name="Sarake13065"/>
    <tableColumn id="13066" xr3:uid="{AB348D39-37F1-49BA-867B-EDBF7C867937}" name="Sarake13066"/>
    <tableColumn id="13067" xr3:uid="{28D31E03-DF85-432D-BAB8-1DB055793EBC}" name="Sarake13067"/>
    <tableColumn id="13068" xr3:uid="{77143534-AB7E-497B-9975-B2AE051C65AA}" name="Sarake13068"/>
    <tableColumn id="13069" xr3:uid="{58D916F8-3322-47EE-9ECA-120836EE2A44}" name="Sarake13069"/>
    <tableColumn id="13070" xr3:uid="{F6510282-F663-4D24-BC5D-C7F510B3C402}" name="Sarake13070"/>
    <tableColumn id="13071" xr3:uid="{34DF8F1C-25FF-476D-AA24-9925A2382329}" name="Sarake13071"/>
    <tableColumn id="13072" xr3:uid="{E1850EA5-ABB7-42BF-9038-6D57E9D5F52A}" name="Sarake13072"/>
    <tableColumn id="13073" xr3:uid="{16B96B52-3B58-4AC2-B2FD-6A8DD8F2294A}" name="Sarake13073"/>
    <tableColumn id="13074" xr3:uid="{E87AE30F-F207-4F79-B67A-CC55B1B2CD42}" name="Sarake13074"/>
    <tableColumn id="13075" xr3:uid="{C252FA16-67A7-4FF2-B7F1-E81CF8956997}" name="Sarake13075"/>
    <tableColumn id="13076" xr3:uid="{1AE9D1ED-B223-41CF-9D6D-AED20D309CF4}" name="Sarake13076"/>
    <tableColumn id="13077" xr3:uid="{7BBF856C-055D-49BD-937D-FB3EBF2BC32A}" name="Sarake13077"/>
    <tableColumn id="13078" xr3:uid="{AEF5F923-38FF-4307-B47F-B4797DA1459C}" name="Sarake13078"/>
    <tableColumn id="13079" xr3:uid="{72C46999-2FE9-4FA6-B27F-43E23EEA1BE9}" name="Sarake13079"/>
    <tableColumn id="13080" xr3:uid="{28992818-3E9D-4842-BAB7-7698A06A6542}" name="Sarake13080"/>
    <tableColumn id="13081" xr3:uid="{AA20C73F-84E6-4E52-AA7D-D10DC9DA2992}" name="Sarake13081"/>
    <tableColumn id="13082" xr3:uid="{DC029760-9C1F-44B4-AB8F-7F4856B066AB}" name="Sarake13082"/>
    <tableColumn id="13083" xr3:uid="{4D866FE6-EC10-49CF-87A3-B103B77B9375}" name="Sarake13083"/>
    <tableColumn id="13084" xr3:uid="{9FCAE17F-681B-4F27-94E1-2F8D91364C27}" name="Sarake13084"/>
    <tableColumn id="13085" xr3:uid="{E0D5E232-1B50-4F7B-B88E-B3417FDC193E}" name="Sarake13085"/>
    <tableColumn id="13086" xr3:uid="{1DC4AA6F-8C94-451F-9347-0E0E3E686E26}" name="Sarake13086"/>
    <tableColumn id="13087" xr3:uid="{EEF4C736-E515-493F-9FD7-EC0A9CFD5023}" name="Sarake13087"/>
    <tableColumn id="13088" xr3:uid="{3642F28A-4E44-48F0-9306-4975682A2F01}" name="Sarake13088"/>
    <tableColumn id="13089" xr3:uid="{88BDE448-D6B6-467F-985A-82DEB0A0678E}" name="Sarake13089"/>
    <tableColumn id="13090" xr3:uid="{FCEE1D24-2E82-4474-BEEA-5C49E333847B}" name="Sarake13090"/>
    <tableColumn id="13091" xr3:uid="{7CF4B561-BF03-45D1-AC3A-3F61F1277B61}" name="Sarake13091"/>
    <tableColumn id="13092" xr3:uid="{6B1C3A9D-D9DB-44B7-8A98-FC4CFAC2F855}" name="Sarake13092"/>
    <tableColumn id="13093" xr3:uid="{70D4147E-DC08-40DB-9663-B1422BEE4359}" name="Sarake13093"/>
    <tableColumn id="13094" xr3:uid="{5F7F72CD-DC4F-4992-8415-973541A87518}" name="Sarake13094"/>
    <tableColumn id="13095" xr3:uid="{41CD2BDE-F65B-4B94-A8D8-F72DDBE1B966}" name="Sarake13095"/>
    <tableColumn id="13096" xr3:uid="{AF1C84E4-5A17-4FD9-AB8A-A68FF2EA6CFA}" name="Sarake13096"/>
    <tableColumn id="13097" xr3:uid="{6D1B451D-AB80-4181-AAF6-F35580C96B8B}" name="Sarake13097"/>
    <tableColumn id="13098" xr3:uid="{58146F12-D013-4831-808F-33A1ADCE5C2A}" name="Sarake13098"/>
    <tableColumn id="13099" xr3:uid="{1413765C-E799-4BD2-92F6-160331960FC3}" name="Sarake13099"/>
    <tableColumn id="13100" xr3:uid="{66577179-2D12-42A0-9BFA-B6DB26B7DF63}" name="Sarake13100"/>
    <tableColumn id="13101" xr3:uid="{A724F35F-DEAE-47BF-B1B5-B51103A2F8E7}" name="Sarake13101"/>
    <tableColumn id="13102" xr3:uid="{DAE7EE0A-09E0-4C06-AD77-BAE46C66E8E1}" name="Sarake13102"/>
    <tableColumn id="13103" xr3:uid="{80E328B4-B2D5-4CC9-BA94-AEEE2FF5C4AC}" name="Sarake13103"/>
    <tableColumn id="13104" xr3:uid="{DE91BF5C-20A6-4F14-A97B-0583D29055F0}" name="Sarake13104"/>
    <tableColumn id="13105" xr3:uid="{840258E5-0DC4-4AE9-9189-5A6B0859D108}" name="Sarake13105"/>
    <tableColumn id="13106" xr3:uid="{BBEFB162-C375-4784-9C15-EEF9157093B3}" name="Sarake13106"/>
    <tableColumn id="13107" xr3:uid="{17EA45D9-8320-49F0-BCBF-FE085B9F05E5}" name="Sarake13107"/>
    <tableColumn id="13108" xr3:uid="{0FDFAFFA-E60E-4758-BF50-81E8BBF2E3D7}" name="Sarake13108"/>
    <tableColumn id="13109" xr3:uid="{635096D3-D6A9-4D60-9004-70B197A0F57B}" name="Sarake13109"/>
    <tableColumn id="13110" xr3:uid="{08F29F1A-FF7A-45B7-8EA7-16C24890F250}" name="Sarake13110"/>
    <tableColumn id="13111" xr3:uid="{D7780828-4F64-4E4A-B4B7-471F5A5F7F00}" name="Sarake13111"/>
    <tableColumn id="13112" xr3:uid="{0199FAEB-4CFD-4A27-B6A0-A1B2479834E2}" name="Sarake13112"/>
    <tableColumn id="13113" xr3:uid="{3082C381-3185-434E-BE3D-E4805859BE5F}" name="Sarake13113"/>
    <tableColumn id="13114" xr3:uid="{BB168AD0-5B0C-4552-AC89-657C8D88512E}" name="Sarake13114"/>
    <tableColumn id="13115" xr3:uid="{D957FF4D-F39B-4936-BD56-07B7BCE2DB5F}" name="Sarake13115"/>
    <tableColumn id="13116" xr3:uid="{6E3C533A-EF6F-4BC3-A7DA-D56AE90CE7A8}" name="Sarake13116"/>
    <tableColumn id="13117" xr3:uid="{C03C9FAD-4498-4C1C-A5B3-58D026C5B553}" name="Sarake13117"/>
    <tableColumn id="13118" xr3:uid="{0D92D4B9-5231-4FF7-8B3C-CB3CCCE7F7CD}" name="Sarake13118"/>
    <tableColumn id="13119" xr3:uid="{B68FBE97-4D46-468A-BBB6-D2A27CEDF856}" name="Sarake13119"/>
    <tableColumn id="13120" xr3:uid="{24FEFFBA-A096-4BE0-A592-6C470BF8ECFA}" name="Sarake13120"/>
    <tableColumn id="13121" xr3:uid="{ED813820-218A-437E-909F-76FB77FB9D9B}" name="Sarake13121"/>
    <tableColumn id="13122" xr3:uid="{8237F2D9-E8CD-4B94-8A80-B0911DC3F8DF}" name="Sarake13122"/>
    <tableColumn id="13123" xr3:uid="{D50E90B7-3930-48E9-A19E-4CAC4029FB8B}" name="Sarake13123"/>
    <tableColumn id="13124" xr3:uid="{17F0CDD3-C01A-458D-AF12-3553E46E77BC}" name="Sarake13124"/>
    <tableColumn id="13125" xr3:uid="{F0BEBCEC-7F07-47F6-B0A8-68C2FE5729E2}" name="Sarake13125"/>
    <tableColumn id="13126" xr3:uid="{E32ED51D-E83D-49C5-A3E1-11467AE11F12}" name="Sarake13126"/>
    <tableColumn id="13127" xr3:uid="{8F06F6AA-0B6F-418A-9814-B52CECE4A2D8}" name="Sarake13127"/>
    <tableColumn id="13128" xr3:uid="{8A20AF7B-8E95-42F6-A933-351ACA12C2D1}" name="Sarake13128"/>
    <tableColumn id="13129" xr3:uid="{D8ED5A84-C5D1-4788-BB94-9D2EC164E25D}" name="Sarake13129"/>
    <tableColumn id="13130" xr3:uid="{C52FF7C5-5302-49C0-A825-3948D0BA5D3A}" name="Sarake13130"/>
    <tableColumn id="13131" xr3:uid="{4B242889-0538-46C8-9E78-2367A6B0DC36}" name="Sarake13131"/>
    <tableColumn id="13132" xr3:uid="{CE08D2D5-5A2C-49F1-9801-F24E36C0C316}" name="Sarake13132"/>
    <tableColumn id="13133" xr3:uid="{E1CA9DFF-6AA4-42CE-9657-CA348F7ECDC1}" name="Sarake13133"/>
    <tableColumn id="13134" xr3:uid="{F90F3012-1C25-4EA6-8C64-399A0255F5C1}" name="Sarake13134"/>
    <tableColumn id="13135" xr3:uid="{48CF1E29-5826-449D-9ACA-ECB9E963F292}" name="Sarake13135"/>
    <tableColumn id="13136" xr3:uid="{717FE987-7E80-4E51-861D-93208E4D5C5E}" name="Sarake13136"/>
    <tableColumn id="13137" xr3:uid="{9FB97CBA-8C82-4A08-B79B-A283C57DE803}" name="Sarake13137"/>
    <tableColumn id="13138" xr3:uid="{164B509F-AD7F-46EF-B65D-FCB56C2AD704}" name="Sarake13138"/>
    <tableColumn id="13139" xr3:uid="{44E0F186-A9E3-4852-80FC-2D69C41433D3}" name="Sarake13139"/>
    <tableColumn id="13140" xr3:uid="{3933FE44-F83E-46CA-A10E-E9A4AFEEEFEC}" name="Sarake13140"/>
    <tableColumn id="13141" xr3:uid="{86232F0F-32C6-4ECA-B43B-1BB7F7DE0DE0}" name="Sarake13141"/>
    <tableColumn id="13142" xr3:uid="{69E8DF37-DCCB-40F6-A61D-484F916A0BCD}" name="Sarake13142"/>
    <tableColumn id="13143" xr3:uid="{63206F84-BB04-44A5-91A8-BD9A9C8CCDC4}" name="Sarake13143"/>
    <tableColumn id="13144" xr3:uid="{DF75551B-A011-4833-9451-404E3F33E88C}" name="Sarake13144"/>
    <tableColumn id="13145" xr3:uid="{B1AFF373-1C22-4E27-9DC9-E5C31F35767D}" name="Sarake13145"/>
    <tableColumn id="13146" xr3:uid="{C2EEA78F-BA00-492E-85AA-F4A0342812E6}" name="Sarake13146"/>
    <tableColumn id="13147" xr3:uid="{6375306D-DDF0-4B8E-8773-C0BB3A9937F9}" name="Sarake13147"/>
    <tableColumn id="13148" xr3:uid="{54A39B97-0228-4650-B7AD-D963E9393FAA}" name="Sarake13148"/>
    <tableColumn id="13149" xr3:uid="{4BCA842D-12F0-455B-8B6C-5E537E678369}" name="Sarake13149"/>
    <tableColumn id="13150" xr3:uid="{106F48E3-8C08-4B5D-8330-4E10C3E44D6B}" name="Sarake13150"/>
    <tableColumn id="13151" xr3:uid="{1C41D1EE-CF6A-46E4-B598-D86C8EB264CC}" name="Sarake13151"/>
    <tableColumn id="13152" xr3:uid="{EB2CD2ED-344F-4954-9F71-271276BC05CD}" name="Sarake13152"/>
    <tableColumn id="13153" xr3:uid="{B65A8B4D-61F7-4336-8D94-B81FAB10E98A}" name="Sarake13153"/>
    <tableColumn id="13154" xr3:uid="{2CC31E9C-3FE6-468B-9DE0-2FBF52421B17}" name="Sarake13154"/>
    <tableColumn id="13155" xr3:uid="{6C8BF097-69D7-4763-A462-4DD5037ECBB6}" name="Sarake13155"/>
    <tableColumn id="13156" xr3:uid="{75B0E648-6F65-4A02-8872-2F6E39D42F03}" name="Sarake13156"/>
    <tableColumn id="13157" xr3:uid="{7C5A93C1-4189-48EC-9777-8F13106E391A}" name="Sarake13157"/>
    <tableColumn id="13158" xr3:uid="{9BD80B16-3F01-46D9-977E-F7DFF35E2492}" name="Sarake13158"/>
    <tableColumn id="13159" xr3:uid="{1A2385DF-6F82-4253-8CB1-96CAF5425A26}" name="Sarake13159"/>
    <tableColumn id="13160" xr3:uid="{A4CC46A2-4529-47A0-A3D9-68E85A2DBCE0}" name="Sarake13160"/>
    <tableColumn id="13161" xr3:uid="{A2AEB0B5-1222-4D52-9FA2-1C8D50230974}" name="Sarake13161"/>
    <tableColumn id="13162" xr3:uid="{13420870-3433-412E-97CC-A179B2C2E4C4}" name="Sarake13162"/>
    <tableColumn id="13163" xr3:uid="{2FB68292-8C42-4C9D-9B52-6D20921ADCBC}" name="Sarake13163"/>
    <tableColumn id="13164" xr3:uid="{E9FD43E3-1063-4894-9B1C-D4CE9002C3CE}" name="Sarake13164"/>
    <tableColumn id="13165" xr3:uid="{80F3CD28-79F5-4421-8623-1D370BCF16A8}" name="Sarake13165"/>
    <tableColumn id="13166" xr3:uid="{E0A51620-4459-4F18-9060-D5E69FCA7305}" name="Sarake13166"/>
    <tableColumn id="13167" xr3:uid="{7D8E98B2-492D-454C-823A-E90061119116}" name="Sarake13167"/>
    <tableColumn id="13168" xr3:uid="{E236508B-9C12-48F8-962A-1D6F0FA32581}" name="Sarake13168"/>
    <tableColumn id="13169" xr3:uid="{86F5B6A2-4C9E-46D7-B835-19FFDCA79A8F}" name="Sarake13169"/>
    <tableColumn id="13170" xr3:uid="{37775714-F73F-43D0-A09C-801D10FE7944}" name="Sarake13170"/>
    <tableColumn id="13171" xr3:uid="{08B0ED77-5BAD-48A2-A95C-8193E7A024FF}" name="Sarake13171"/>
    <tableColumn id="13172" xr3:uid="{DDF20D16-05A9-4065-BE06-70D561D597C4}" name="Sarake13172"/>
    <tableColumn id="13173" xr3:uid="{04235CE9-0B89-414E-8C3F-84E4C6350DB8}" name="Sarake13173"/>
    <tableColumn id="13174" xr3:uid="{A9C1DB9C-A80A-4978-BD7B-D7911D95DF09}" name="Sarake13174"/>
    <tableColumn id="13175" xr3:uid="{387B0E05-BFFD-4F92-85F5-DC3FE72BDCF8}" name="Sarake13175"/>
    <tableColumn id="13176" xr3:uid="{529DEE11-7D7B-4135-85C6-C0B29957214B}" name="Sarake13176"/>
    <tableColumn id="13177" xr3:uid="{AD6FB29B-3686-4122-BAC7-8F109429E40C}" name="Sarake13177"/>
    <tableColumn id="13178" xr3:uid="{B8E00E7C-7D55-4A94-8F49-144344A4672E}" name="Sarake13178"/>
    <tableColumn id="13179" xr3:uid="{CE417A2E-9CFB-4E65-A2E6-D533CE2A5FB9}" name="Sarake13179"/>
    <tableColumn id="13180" xr3:uid="{D8C2B641-0125-4833-99C4-8E1D7CCAE20A}" name="Sarake13180"/>
    <tableColumn id="13181" xr3:uid="{37674545-E016-4CDE-B355-B2B9CD1F67B6}" name="Sarake13181"/>
    <tableColumn id="13182" xr3:uid="{D779CC7B-6C2B-4192-8CCE-78C560CEE6DF}" name="Sarake13182"/>
    <tableColumn id="13183" xr3:uid="{06AEF2A2-78E1-4694-9952-ABC99980825B}" name="Sarake13183"/>
    <tableColumn id="13184" xr3:uid="{FB9BF7A1-611B-474D-94CA-D18C21F005D9}" name="Sarake13184"/>
    <tableColumn id="13185" xr3:uid="{9EAB1AAA-BB25-4497-BB20-A454FA8C4A6E}" name="Sarake13185"/>
    <tableColumn id="13186" xr3:uid="{A8AF1C3D-9E68-4014-931D-DE470DB1D12E}" name="Sarake13186"/>
    <tableColumn id="13187" xr3:uid="{1E234AC1-7EB4-4B45-B393-43CE3D96E47F}" name="Sarake13187"/>
    <tableColumn id="13188" xr3:uid="{7AA0F07D-D826-47F9-A1AA-B2BFC26344AB}" name="Sarake13188"/>
    <tableColumn id="13189" xr3:uid="{A2D2F671-077D-4C20-BBFB-1808F8A48E5D}" name="Sarake13189"/>
    <tableColumn id="13190" xr3:uid="{FD4B24BB-A0A0-4074-A974-756549173BE1}" name="Sarake13190"/>
    <tableColumn id="13191" xr3:uid="{F7CC8D1A-8B99-4451-8CE1-0CA885F20A64}" name="Sarake13191"/>
    <tableColumn id="13192" xr3:uid="{6C541D1D-56AA-4954-BC94-A727B7B849A9}" name="Sarake13192"/>
    <tableColumn id="13193" xr3:uid="{E452FB5E-B5B4-45A1-8BD7-6C5836CF3B4D}" name="Sarake13193"/>
    <tableColumn id="13194" xr3:uid="{EEA2FB98-5D50-45CF-BCE1-FECCF8F465D7}" name="Sarake13194"/>
    <tableColumn id="13195" xr3:uid="{DA76D99D-D4E8-4EFA-948C-205683477268}" name="Sarake13195"/>
    <tableColumn id="13196" xr3:uid="{38DA178A-3AE8-465E-A4D1-D5E31424919F}" name="Sarake13196"/>
    <tableColumn id="13197" xr3:uid="{B66EABF1-9766-408F-8028-86EF728108DB}" name="Sarake13197"/>
    <tableColumn id="13198" xr3:uid="{325D1CE4-864E-415B-A87C-8488A4BA750B}" name="Sarake13198"/>
    <tableColumn id="13199" xr3:uid="{DCABB47A-7AF6-4B61-B31C-F14E94D018FA}" name="Sarake13199"/>
    <tableColumn id="13200" xr3:uid="{FF268FB5-9A7F-4960-916D-E54E84D4B674}" name="Sarake13200"/>
    <tableColumn id="13201" xr3:uid="{9ACF8919-8EB0-4739-9A67-29C5E6C7A29F}" name="Sarake13201"/>
    <tableColumn id="13202" xr3:uid="{B8DF9C6F-954A-4F83-AEEE-05170972E1CE}" name="Sarake13202"/>
    <tableColumn id="13203" xr3:uid="{4A9F1D30-2E54-4392-BB9A-754B5061E204}" name="Sarake13203"/>
    <tableColumn id="13204" xr3:uid="{C32503D9-29E0-4F44-8B09-2C1DF941627F}" name="Sarake13204"/>
    <tableColumn id="13205" xr3:uid="{E811BD9F-44F5-41B1-94C5-77D58A12E172}" name="Sarake13205"/>
    <tableColumn id="13206" xr3:uid="{B10F6277-1131-4042-BA7D-3949F17656C4}" name="Sarake13206"/>
    <tableColumn id="13207" xr3:uid="{C276A624-FAEF-4957-8703-6F0608C6191C}" name="Sarake13207"/>
    <tableColumn id="13208" xr3:uid="{FFE9E7D8-A1A4-4057-8973-38B0395EC67D}" name="Sarake13208"/>
    <tableColumn id="13209" xr3:uid="{5F2B0896-CDC5-403C-930D-69869BC8EE14}" name="Sarake13209"/>
    <tableColumn id="13210" xr3:uid="{F2BABCBC-1B65-4095-8752-39E04D9D0674}" name="Sarake13210"/>
    <tableColumn id="13211" xr3:uid="{5F8617A4-8F71-4D26-8724-221D500B60F6}" name="Sarake13211"/>
    <tableColumn id="13212" xr3:uid="{542EAFB0-0585-422E-9A55-BED6A540905B}" name="Sarake13212"/>
    <tableColumn id="13213" xr3:uid="{A876E7D7-54B6-435F-8983-134EBD1789F9}" name="Sarake13213"/>
    <tableColumn id="13214" xr3:uid="{FBE07026-7FB9-4636-B94A-806A2FEFE98F}" name="Sarake13214"/>
    <tableColumn id="13215" xr3:uid="{15C6FB13-3963-4085-972B-5A121EBF4A88}" name="Sarake13215"/>
    <tableColumn id="13216" xr3:uid="{49703F9A-07A1-4FF2-AE30-F20C84BF3D09}" name="Sarake13216"/>
    <tableColumn id="13217" xr3:uid="{B621B26C-85D0-4AA2-9552-52A0EED92E4F}" name="Sarake13217"/>
    <tableColumn id="13218" xr3:uid="{27DC420C-5602-4CEB-AFDF-5B77C3BA5B1D}" name="Sarake13218"/>
    <tableColumn id="13219" xr3:uid="{85C4BFFA-5E7D-4E2E-BE93-E5D44E35CC04}" name="Sarake13219"/>
    <tableColumn id="13220" xr3:uid="{A5719348-AFD8-4795-84DE-BB76EEF67DE6}" name="Sarake13220"/>
    <tableColumn id="13221" xr3:uid="{95B83929-4F9C-4FF2-9C24-D433D75B6777}" name="Sarake13221"/>
    <tableColumn id="13222" xr3:uid="{85C5FC0E-04D9-4C88-B1F2-B75096544303}" name="Sarake13222"/>
    <tableColumn id="13223" xr3:uid="{4B092936-3DA8-4C8B-B268-D3F024B14F4C}" name="Sarake13223"/>
    <tableColumn id="13224" xr3:uid="{2A464963-9942-448C-AC01-385CD1CC3F89}" name="Sarake13224"/>
    <tableColumn id="13225" xr3:uid="{D85E44AC-CC74-431E-9B40-297E575E68AC}" name="Sarake13225"/>
    <tableColumn id="13226" xr3:uid="{A6206DDD-E6CE-4878-BADE-D5C1F2D86E16}" name="Sarake13226"/>
    <tableColumn id="13227" xr3:uid="{FCBA96B5-6B31-4D58-BF18-75C5ECFE4118}" name="Sarake13227"/>
    <tableColumn id="13228" xr3:uid="{C437F82B-2906-4274-8E18-D516859E267D}" name="Sarake13228"/>
    <tableColumn id="13229" xr3:uid="{36305A4B-3EEC-4DBA-80EB-E6DE307BF658}" name="Sarake13229"/>
    <tableColumn id="13230" xr3:uid="{5E8F41FE-83D8-4BF3-96E1-A1703EBD0808}" name="Sarake13230"/>
    <tableColumn id="13231" xr3:uid="{B93D720E-6E2A-40C8-90E1-63DDD04303E9}" name="Sarake13231"/>
    <tableColumn id="13232" xr3:uid="{CC1DBE61-6360-411F-9FDD-F3FA8B6C4CAC}" name="Sarake13232"/>
    <tableColumn id="13233" xr3:uid="{632E44E0-CD1E-4D50-B137-F9B6FCABC77A}" name="Sarake13233"/>
    <tableColumn id="13234" xr3:uid="{FA6060F8-E6A2-4ED6-B75B-01356CDB0366}" name="Sarake13234"/>
    <tableColumn id="13235" xr3:uid="{3CAF67D5-0297-4835-8E51-E9A27F876301}" name="Sarake13235"/>
    <tableColumn id="13236" xr3:uid="{5E6B40DC-3E8B-4460-AF3F-BF1302365611}" name="Sarake13236"/>
    <tableColumn id="13237" xr3:uid="{29070E29-164E-409F-B935-C5121631D2B8}" name="Sarake13237"/>
    <tableColumn id="13238" xr3:uid="{D12E21DC-0507-406D-89A8-AFC08103DA11}" name="Sarake13238"/>
    <tableColumn id="13239" xr3:uid="{44CFAC93-7A68-4B06-B114-89C8E78AECDA}" name="Sarake13239"/>
    <tableColumn id="13240" xr3:uid="{8CA8AD03-97DF-4E05-999E-CF52E61DE04B}" name="Sarake13240"/>
    <tableColumn id="13241" xr3:uid="{8F6E2E11-D336-45A3-825C-077626963B30}" name="Sarake13241"/>
    <tableColumn id="13242" xr3:uid="{5CDF3AD2-FFD7-45DB-911E-25FD5FB46E10}" name="Sarake13242"/>
    <tableColumn id="13243" xr3:uid="{622B2673-9061-4E45-8DA0-F703AB440D48}" name="Sarake13243"/>
    <tableColumn id="13244" xr3:uid="{E1874DB2-8EC8-4CFA-A92A-DEA4E7A32FFB}" name="Sarake13244"/>
    <tableColumn id="13245" xr3:uid="{4AE7B74D-02D4-4D8B-81DE-54EDEB97D09A}" name="Sarake13245"/>
    <tableColumn id="13246" xr3:uid="{343C4AC9-AECC-46CE-88C9-ED6426D1F25E}" name="Sarake13246"/>
    <tableColumn id="13247" xr3:uid="{66F171AC-568B-45B6-B48F-133A36EC0B7D}" name="Sarake13247"/>
    <tableColumn id="13248" xr3:uid="{92684B77-5D61-4C94-9B3C-F8DFD84F0983}" name="Sarake13248"/>
    <tableColumn id="13249" xr3:uid="{CDCE6FE5-08F3-4818-97F7-9A14AF1C9025}" name="Sarake13249"/>
    <tableColumn id="13250" xr3:uid="{2EC4B8BA-DF48-4F57-AC1A-DFBA547953C7}" name="Sarake13250"/>
    <tableColumn id="13251" xr3:uid="{CA659F48-42EA-4990-85A7-785559536AE5}" name="Sarake13251"/>
    <tableColumn id="13252" xr3:uid="{17F2EE60-A2A5-4051-8762-6B9BC1075A17}" name="Sarake13252"/>
    <tableColumn id="13253" xr3:uid="{8D567D9D-4E9F-4477-A86E-DB44AF8A78E3}" name="Sarake13253"/>
    <tableColumn id="13254" xr3:uid="{293565D4-2148-45E8-9D4B-26C7A5AD2B5D}" name="Sarake13254"/>
    <tableColumn id="13255" xr3:uid="{D576A1EE-EB16-42F4-AD1F-9FE21E5F46CE}" name="Sarake13255"/>
    <tableColumn id="13256" xr3:uid="{E251F78A-9E41-4D7A-A781-8AC7C8C22539}" name="Sarake13256"/>
    <tableColumn id="13257" xr3:uid="{0F08361A-2945-4889-91A8-23C80275A51C}" name="Sarake13257"/>
    <tableColumn id="13258" xr3:uid="{B3201FF3-51A0-4BA5-8E63-A7700B69C698}" name="Sarake13258"/>
    <tableColumn id="13259" xr3:uid="{4DA86654-019A-42BB-8C02-2627864E74B5}" name="Sarake13259"/>
    <tableColumn id="13260" xr3:uid="{382B4FC0-2B42-434E-BD95-DC88837F11E8}" name="Sarake13260"/>
    <tableColumn id="13261" xr3:uid="{EFB3AF58-91D8-4BFF-9FD9-DF5046BB6348}" name="Sarake13261"/>
    <tableColumn id="13262" xr3:uid="{55BF06E7-87ED-478E-BD4A-7B833E4DDA60}" name="Sarake13262"/>
    <tableColumn id="13263" xr3:uid="{7193FA43-CB00-4F27-A075-6286DC7F890F}" name="Sarake13263"/>
    <tableColumn id="13264" xr3:uid="{E10CA68A-CD0F-4129-84F2-042642DBC2BD}" name="Sarake13264"/>
    <tableColumn id="13265" xr3:uid="{C61BCD10-8F5C-4C6C-9C5E-6A4F310D48EE}" name="Sarake13265"/>
    <tableColumn id="13266" xr3:uid="{49ED213D-0227-4FE8-8E34-09DCA21AC690}" name="Sarake13266"/>
    <tableColumn id="13267" xr3:uid="{253514EA-C588-4E6B-8BB6-49DE641028F5}" name="Sarake13267"/>
    <tableColumn id="13268" xr3:uid="{49E21012-C8C7-4BE7-ABC8-F607799D5FEB}" name="Sarake13268"/>
    <tableColumn id="13269" xr3:uid="{99C780D1-6984-4A94-92A4-7B532152CB78}" name="Sarake13269"/>
    <tableColumn id="13270" xr3:uid="{74B6FE50-0E50-4360-ADAE-584838689539}" name="Sarake13270"/>
    <tableColumn id="13271" xr3:uid="{CB5275A2-17FF-4761-8D4F-7ABF5F202787}" name="Sarake13271"/>
    <tableColumn id="13272" xr3:uid="{E7BE3CB0-3134-4D80-A490-95648EFF6A6C}" name="Sarake13272"/>
    <tableColumn id="13273" xr3:uid="{3E10A788-F2C9-4EC9-AFEF-D746CE01A0DD}" name="Sarake13273"/>
    <tableColumn id="13274" xr3:uid="{EF502B57-71A6-4C27-BF94-494CB45F7DE2}" name="Sarake13274"/>
    <tableColumn id="13275" xr3:uid="{928DFE4D-CD5F-44C1-A481-25C2AF0EC69C}" name="Sarake13275"/>
    <tableColumn id="13276" xr3:uid="{9F47DA2E-A746-4D06-B96C-C749A6EC44D7}" name="Sarake13276"/>
    <tableColumn id="13277" xr3:uid="{974719B8-655F-446F-8FCC-BD1E0959424F}" name="Sarake13277"/>
    <tableColumn id="13278" xr3:uid="{C0C9CAF5-E4CB-40BF-9FE1-EA1A4D98D172}" name="Sarake13278"/>
    <tableColumn id="13279" xr3:uid="{70FEB678-FEBE-490E-9B13-9A3D155C29D0}" name="Sarake13279"/>
    <tableColumn id="13280" xr3:uid="{EE672383-2B68-4E10-8A1F-4790D776AE16}" name="Sarake13280"/>
    <tableColumn id="13281" xr3:uid="{E6BF72C7-9F65-4BF3-BBD2-BEC9FB38763B}" name="Sarake13281"/>
    <tableColumn id="13282" xr3:uid="{C0106C77-D0F1-4545-A8EB-A8E4FB73B439}" name="Sarake13282"/>
    <tableColumn id="13283" xr3:uid="{ACB305E2-09FB-4F3E-B6CA-A454AB8E7F86}" name="Sarake13283"/>
    <tableColumn id="13284" xr3:uid="{700D97F3-2971-409E-8C25-0304BBB86369}" name="Sarake13284"/>
    <tableColumn id="13285" xr3:uid="{C25DEA4B-C02E-42B2-93F1-D924EA28FC60}" name="Sarake13285"/>
    <tableColumn id="13286" xr3:uid="{5FC2F779-A141-4859-B404-F90BCEDB7F25}" name="Sarake13286"/>
    <tableColumn id="13287" xr3:uid="{DFD42219-3B64-4B7C-98B5-7EEB75983525}" name="Sarake13287"/>
    <tableColumn id="13288" xr3:uid="{5BD42911-16CE-4128-B5B0-7A8EDBAF2FE5}" name="Sarake13288"/>
    <tableColumn id="13289" xr3:uid="{394BCBA7-C086-4FDD-846E-70BA88668F09}" name="Sarake13289"/>
    <tableColumn id="13290" xr3:uid="{BA05A5F6-E189-4480-8972-CF53587C3638}" name="Sarake13290"/>
    <tableColumn id="13291" xr3:uid="{9A341FB0-C860-41C6-9254-6F81306DDA15}" name="Sarake13291"/>
    <tableColumn id="13292" xr3:uid="{C0C1C7DD-78CF-4566-8259-2977BD4FD88C}" name="Sarake13292"/>
    <tableColumn id="13293" xr3:uid="{57BB05BC-D4A6-4D79-9A9C-5BD6B42557A4}" name="Sarake13293"/>
    <tableColumn id="13294" xr3:uid="{8E9F8330-1235-46B5-A24B-471165B4F6D7}" name="Sarake13294"/>
    <tableColumn id="13295" xr3:uid="{4F62EAB6-06E5-481F-A703-BC40E285D903}" name="Sarake13295"/>
    <tableColumn id="13296" xr3:uid="{2F9DA727-E78F-4366-84FC-D7A1CD1C0CE2}" name="Sarake13296"/>
    <tableColumn id="13297" xr3:uid="{8A2A7A9E-0D33-4C8D-8E84-EAD7A548300A}" name="Sarake13297"/>
    <tableColumn id="13298" xr3:uid="{64F59BE5-7A04-4D3C-9ADC-AE50CB74648B}" name="Sarake13298"/>
    <tableColumn id="13299" xr3:uid="{ED70664D-233F-410B-85F3-41EAD32714D6}" name="Sarake13299"/>
    <tableColumn id="13300" xr3:uid="{22C7D5D2-DB09-4DDB-B966-B250B554C39C}" name="Sarake13300"/>
    <tableColumn id="13301" xr3:uid="{E12187EF-253B-473A-BDEC-B26C4C8C7C87}" name="Sarake13301"/>
    <tableColumn id="13302" xr3:uid="{ACA8026D-A449-4293-AA29-6367E4A6E63D}" name="Sarake13302"/>
    <tableColumn id="13303" xr3:uid="{3C131DEA-7AAE-4348-ACFE-F07A1B059763}" name="Sarake13303"/>
    <tableColumn id="13304" xr3:uid="{C013C1D8-656A-4D77-B198-4EF0E1865333}" name="Sarake13304"/>
    <tableColumn id="13305" xr3:uid="{03DD48DC-B9BE-4207-A618-77ED145FA04A}" name="Sarake13305"/>
    <tableColumn id="13306" xr3:uid="{88F0299E-C441-4563-A994-A3A7178C2EB8}" name="Sarake13306"/>
    <tableColumn id="13307" xr3:uid="{9089CD94-2EFD-4FBF-97F0-AA1C8607AE45}" name="Sarake13307"/>
    <tableColumn id="13308" xr3:uid="{6988067F-BB9C-42AB-92B2-1B7E7EA48AA7}" name="Sarake13308"/>
    <tableColumn id="13309" xr3:uid="{8DE98B46-9396-48D0-BA1E-72EF4B26EC8C}" name="Sarake13309"/>
    <tableColumn id="13310" xr3:uid="{70721C45-9765-440D-B993-3B175034F11D}" name="Sarake13310"/>
    <tableColumn id="13311" xr3:uid="{B1A2A170-9820-4957-931F-3EA0AAB78931}" name="Sarake13311"/>
    <tableColumn id="13312" xr3:uid="{04B4D174-51D5-4DAA-B922-767AAD2B31FD}" name="Sarake13312"/>
    <tableColumn id="13313" xr3:uid="{1CB8FBC7-F742-477F-A0D6-4B17BB012926}" name="Sarake13313"/>
    <tableColumn id="13314" xr3:uid="{E55C4B21-FBB4-4F60-B63C-D3C77D03B894}" name="Sarake13314"/>
    <tableColumn id="13315" xr3:uid="{84508650-BDC2-446F-8D89-0BA6A853E40E}" name="Sarake13315"/>
    <tableColumn id="13316" xr3:uid="{59DD160B-EE66-4C5C-9E17-2EE8A8EBA598}" name="Sarake13316"/>
    <tableColumn id="13317" xr3:uid="{6E1D4DE6-994D-4B9F-BEF4-F45851E2FC50}" name="Sarake13317"/>
    <tableColumn id="13318" xr3:uid="{FEBEB828-045C-4E02-B558-D497C0CE3FC6}" name="Sarake13318"/>
    <tableColumn id="13319" xr3:uid="{F7DD9A47-2D7F-4A24-B5EF-89E24FD33D83}" name="Sarake13319"/>
    <tableColumn id="13320" xr3:uid="{1BCD5CF3-993F-445D-B22F-060799AD7C3B}" name="Sarake13320"/>
    <tableColumn id="13321" xr3:uid="{AF143A09-76BC-4604-9A2D-776FC122B9D6}" name="Sarake13321"/>
    <tableColumn id="13322" xr3:uid="{4144E488-56A5-48AC-BB14-36AEED2590EE}" name="Sarake13322"/>
    <tableColumn id="13323" xr3:uid="{471F2905-518C-4CC5-B717-1F97A740F298}" name="Sarake13323"/>
    <tableColumn id="13324" xr3:uid="{8F38335E-FBB2-438D-BAAF-9EE0876BA980}" name="Sarake13324"/>
    <tableColumn id="13325" xr3:uid="{A414EA4D-870D-40CC-A2D9-0ECE2309813F}" name="Sarake13325"/>
    <tableColumn id="13326" xr3:uid="{9DF4A5B0-9163-4315-BE25-A959F73DA588}" name="Sarake13326"/>
    <tableColumn id="13327" xr3:uid="{6A2E0F66-1519-48C8-912B-E5922F44FEDF}" name="Sarake13327"/>
    <tableColumn id="13328" xr3:uid="{C1E669EF-722F-46C6-B47A-8E6F8BFF5553}" name="Sarake13328"/>
    <tableColumn id="13329" xr3:uid="{59AE5F1C-0BB3-469E-B9F0-A57F07CA7A91}" name="Sarake13329"/>
    <tableColumn id="13330" xr3:uid="{B265BB6C-54B9-4254-94B3-09C2FD84B0F9}" name="Sarake13330"/>
    <tableColumn id="13331" xr3:uid="{7469EE38-A3E5-4851-9E1B-E35D7F827125}" name="Sarake13331"/>
    <tableColumn id="13332" xr3:uid="{C0EFCFB3-979D-4017-AB45-B477C74EAB16}" name="Sarake13332"/>
    <tableColumn id="13333" xr3:uid="{DE267F94-B0C0-4D50-8F6C-FEFC53484406}" name="Sarake13333"/>
    <tableColumn id="13334" xr3:uid="{53030256-36C2-441D-8FA0-076AD8C989C0}" name="Sarake13334"/>
    <tableColumn id="13335" xr3:uid="{0BD938F9-39AB-4ED9-8EDB-D358322F1FE6}" name="Sarake13335"/>
    <tableColumn id="13336" xr3:uid="{18FC2F3A-4E90-44DC-BEC7-AC1DB98ABE0A}" name="Sarake13336"/>
    <tableColumn id="13337" xr3:uid="{10875432-4C27-43B0-BE67-DF813259C5AE}" name="Sarake13337"/>
    <tableColumn id="13338" xr3:uid="{A4AF5A84-67B2-4232-8537-E68B41628164}" name="Sarake13338"/>
    <tableColumn id="13339" xr3:uid="{E5EF13D5-147A-4C8B-8CB8-0A2920C7A413}" name="Sarake13339"/>
    <tableColumn id="13340" xr3:uid="{BDA1A59C-48E2-42E2-A4F0-6D5617A306D7}" name="Sarake13340"/>
    <tableColumn id="13341" xr3:uid="{6D531AF9-7AC5-4EAC-B679-A4E4AC136889}" name="Sarake13341"/>
    <tableColumn id="13342" xr3:uid="{2F67B508-ED5B-4C2A-9572-EC397C665FC3}" name="Sarake13342"/>
    <tableColumn id="13343" xr3:uid="{1BF6C3F1-CFCB-4542-B8C3-F0264614E4B8}" name="Sarake13343"/>
    <tableColumn id="13344" xr3:uid="{093561D4-51A1-4775-B113-4EC5AE028441}" name="Sarake13344"/>
    <tableColumn id="13345" xr3:uid="{768E235B-F92C-404F-98E2-0F8C35C6A439}" name="Sarake13345"/>
    <tableColumn id="13346" xr3:uid="{A082DB90-5FDC-4AB7-9909-1EB106EA2769}" name="Sarake13346"/>
    <tableColumn id="13347" xr3:uid="{2586DBD4-9212-450C-AC65-4A63F45577B4}" name="Sarake13347"/>
    <tableColumn id="13348" xr3:uid="{2328BB29-3A63-4714-B379-D54FBE201CD2}" name="Sarake13348"/>
    <tableColumn id="13349" xr3:uid="{5E3A6272-9B3A-48F4-9E65-476868C9F543}" name="Sarake13349"/>
    <tableColumn id="13350" xr3:uid="{8AC20E64-7636-422B-91E6-7CF270A2B87A}" name="Sarake13350"/>
    <tableColumn id="13351" xr3:uid="{AADED748-89B4-4519-AD9A-2CD706836FD9}" name="Sarake13351"/>
    <tableColumn id="13352" xr3:uid="{F863701A-8084-4B67-AE19-518107DD558B}" name="Sarake13352"/>
    <tableColumn id="13353" xr3:uid="{78F43ADD-AAE7-4D75-8352-6D7593FE4DA4}" name="Sarake13353"/>
    <tableColumn id="13354" xr3:uid="{D7BB9E98-D5C1-4A87-A140-F123AC6C8147}" name="Sarake13354"/>
    <tableColumn id="13355" xr3:uid="{5DE0A60D-3B42-4BD7-B8A1-9A68854A8394}" name="Sarake13355"/>
    <tableColumn id="13356" xr3:uid="{FD2C7EAB-DA01-400F-889B-BB48D0D9754D}" name="Sarake13356"/>
    <tableColumn id="13357" xr3:uid="{51E0BB08-E649-4A69-91D5-B4601488C20C}" name="Sarake13357"/>
    <tableColumn id="13358" xr3:uid="{F4CDC37E-F7E4-4F91-BDB5-D12B541116F3}" name="Sarake13358"/>
    <tableColumn id="13359" xr3:uid="{3AE64BB5-B086-4585-985A-87DAD8377EBC}" name="Sarake13359"/>
    <tableColumn id="13360" xr3:uid="{7575A93E-4062-44CF-A01B-2EACA376BC0C}" name="Sarake13360"/>
    <tableColumn id="13361" xr3:uid="{B8031645-BE7C-45FF-963A-17451F5439BD}" name="Sarake13361"/>
    <tableColumn id="13362" xr3:uid="{29DD51B2-EE56-46FC-BA13-1FC89733385B}" name="Sarake13362"/>
    <tableColumn id="13363" xr3:uid="{A128773C-2A03-4CAA-9D83-1EA0040B83B8}" name="Sarake13363"/>
    <tableColumn id="13364" xr3:uid="{7DBE9426-EAF1-4D43-A59D-B9CCDFF65B4A}" name="Sarake13364"/>
    <tableColumn id="13365" xr3:uid="{8BF3C507-17F2-4EE0-8F1F-1E42DEA426BB}" name="Sarake13365"/>
    <tableColumn id="13366" xr3:uid="{84D14B97-71AE-4A1E-8B8C-613D5E422E3C}" name="Sarake13366"/>
    <tableColumn id="13367" xr3:uid="{E882903E-4B5E-41ED-B6A1-1B064ED71144}" name="Sarake13367"/>
    <tableColumn id="13368" xr3:uid="{54FE9CDE-1E29-4C52-A652-F8B70EBC17FC}" name="Sarake13368"/>
    <tableColumn id="13369" xr3:uid="{3C8A221B-9791-4565-9618-1C05C3D58B2F}" name="Sarake13369"/>
    <tableColumn id="13370" xr3:uid="{F75BBD23-D986-47F8-AEDC-DE717A81CC64}" name="Sarake13370"/>
    <tableColumn id="13371" xr3:uid="{5986E253-941D-4133-A517-A404D348FD96}" name="Sarake13371"/>
    <tableColumn id="13372" xr3:uid="{0EF66383-4F53-4804-9A9B-CC9ECEB33B2D}" name="Sarake13372"/>
    <tableColumn id="13373" xr3:uid="{C8C2160A-0549-416E-9334-B0A5A57AFDB8}" name="Sarake13373"/>
    <tableColumn id="13374" xr3:uid="{6CCC1A0E-FA25-4472-AEEE-6FE536FF9064}" name="Sarake13374"/>
    <tableColumn id="13375" xr3:uid="{3E719B6C-2985-493C-889B-6FA7CA5B24AE}" name="Sarake13375"/>
    <tableColumn id="13376" xr3:uid="{FFA583FD-BDA5-4955-8850-F4053AD21134}" name="Sarake13376"/>
    <tableColumn id="13377" xr3:uid="{6110056B-D8DD-4844-BA37-E088654754C3}" name="Sarake13377"/>
    <tableColumn id="13378" xr3:uid="{FF3C7F75-BAAF-4DF5-B34D-CE9CE1CB6578}" name="Sarake13378"/>
    <tableColumn id="13379" xr3:uid="{611839DC-2523-4B66-9A55-AFD84EDD4A8F}" name="Sarake13379"/>
    <tableColumn id="13380" xr3:uid="{A6565B90-FA1A-4AA4-83BB-E0CDBE20630D}" name="Sarake13380"/>
    <tableColumn id="13381" xr3:uid="{4012C424-4A01-4A57-A8BB-C6383A222CC3}" name="Sarake13381"/>
    <tableColumn id="13382" xr3:uid="{6803372C-A763-45E2-8706-76D29F6700BF}" name="Sarake13382"/>
    <tableColumn id="13383" xr3:uid="{73CBF4AE-13F3-4F0B-8756-1D09F6768049}" name="Sarake13383"/>
    <tableColumn id="13384" xr3:uid="{FED9D497-0C7F-41D3-99D4-501502C2BD0F}" name="Sarake13384"/>
    <tableColumn id="13385" xr3:uid="{9622589E-2920-4692-ABAD-F55F917E448B}" name="Sarake13385"/>
    <tableColumn id="13386" xr3:uid="{E1770A7A-05A0-4FF9-B204-D8EFC39517F4}" name="Sarake13386"/>
    <tableColumn id="13387" xr3:uid="{EBBF4DD7-E003-47F6-A69F-BBF2B59319F1}" name="Sarake13387"/>
    <tableColumn id="13388" xr3:uid="{294B3194-202E-4060-A9AF-3C3118B70FA4}" name="Sarake13388"/>
    <tableColumn id="13389" xr3:uid="{B2379419-25D8-474F-9A0B-BBA81816A46D}" name="Sarake13389"/>
    <tableColumn id="13390" xr3:uid="{E27FCD40-6C13-4917-A9A7-BE962448D129}" name="Sarake13390"/>
    <tableColumn id="13391" xr3:uid="{1A1F3A0A-A4B2-4837-B991-BED63D42A785}" name="Sarake13391"/>
    <tableColumn id="13392" xr3:uid="{34693F99-A575-466A-A0FE-B158A27B5065}" name="Sarake13392"/>
    <tableColumn id="13393" xr3:uid="{EDBCBCF0-EEC2-4BFB-9AA1-D50B04620CA2}" name="Sarake13393"/>
    <tableColumn id="13394" xr3:uid="{4747AD18-D7C6-4AB2-9A71-73EE82C90AAF}" name="Sarake13394"/>
    <tableColumn id="13395" xr3:uid="{C3210186-4509-4FAA-B332-14EF0785B6DC}" name="Sarake13395"/>
    <tableColumn id="13396" xr3:uid="{431D3DFB-2E69-4F88-86D2-CB7CA8775FAF}" name="Sarake13396"/>
    <tableColumn id="13397" xr3:uid="{BEF26538-AAE6-4ACD-A914-0C0DA114FB34}" name="Sarake13397"/>
    <tableColumn id="13398" xr3:uid="{391FE396-3608-47D8-AAE7-96CCFC2D058D}" name="Sarake13398"/>
    <tableColumn id="13399" xr3:uid="{62BD52CC-11FB-4D84-8DE6-2829B4B7CA85}" name="Sarake13399"/>
    <tableColumn id="13400" xr3:uid="{8F6CC3A9-EAE1-45F5-89CE-64874F291636}" name="Sarake13400"/>
    <tableColumn id="13401" xr3:uid="{4004EFB3-8D14-4D93-9A94-9A39315A33A1}" name="Sarake13401"/>
    <tableColumn id="13402" xr3:uid="{E42E8D47-E1B6-4E10-A8FF-BE304F464982}" name="Sarake13402"/>
    <tableColumn id="13403" xr3:uid="{81E4E05F-616E-4670-BF1A-B4EC1940C80E}" name="Sarake13403"/>
    <tableColumn id="13404" xr3:uid="{E5DB6B40-CBA6-4B85-84AE-A092157DAEFE}" name="Sarake13404"/>
    <tableColumn id="13405" xr3:uid="{047B9734-622D-467F-91D5-706866A7FABF}" name="Sarake13405"/>
    <tableColumn id="13406" xr3:uid="{9E4FCEAF-3943-4DE4-9191-603CD935BB23}" name="Sarake13406"/>
    <tableColumn id="13407" xr3:uid="{688965B9-6571-4C97-90C5-0DB71A3E5201}" name="Sarake13407"/>
    <tableColumn id="13408" xr3:uid="{2D7F5145-5B61-48CF-B4F6-CDB4957DDAD5}" name="Sarake13408"/>
    <tableColumn id="13409" xr3:uid="{80836778-EA91-49E5-A55B-38D97AB68EE2}" name="Sarake13409"/>
    <tableColumn id="13410" xr3:uid="{A98F6F39-05F7-4FAD-A339-E999A2CABC87}" name="Sarake13410"/>
    <tableColumn id="13411" xr3:uid="{FCF900CD-A468-498E-B6F2-CA7E026FCDAA}" name="Sarake13411"/>
    <tableColumn id="13412" xr3:uid="{53AFBDA0-F7FB-48A0-84E5-71769E87500B}" name="Sarake13412"/>
    <tableColumn id="13413" xr3:uid="{E35D8A62-649F-4E0B-98F0-07E9F4BC584E}" name="Sarake13413"/>
    <tableColumn id="13414" xr3:uid="{64D0BF2C-D402-46BE-8848-F1633FC61487}" name="Sarake13414"/>
    <tableColumn id="13415" xr3:uid="{773C6496-A891-412C-A75C-3A325FC8E30F}" name="Sarake13415"/>
    <tableColumn id="13416" xr3:uid="{0E051419-15D2-4EF2-83A4-0EC555F404B1}" name="Sarake13416"/>
    <tableColumn id="13417" xr3:uid="{83659B3F-8606-408A-A223-06410CCB5620}" name="Sarake13417"/>
    <tableColumn id="13418" xr3:uid="{1BBCE231-FA3F-48A9-A6CF-F254A1EB338D}" name="Sarake13418"/>
    <tableColumn id="13419" xr3:uid="{555C188C-F0EC-4500-8E35-FE902F891CEA}" name="Sarake13419"/>
    <tableColumn id="13420" xr3:uid="{50A42D02-B2F1-4967-84FC-407894A18C85}" name="Sarake13420"/>
    <tableColumn id="13421" xr3:uid="{84537CC1-5789-4836-B930-2CC1021DA552}" name="Sarake13421"/>
    <tableColumn id="13422" xr3:uid="{81278B2D-0107-4290-9BC8-10A01D04BD35}" name="Sarake13422"/>
    <tableColumn id="13423" xr3:uid="{2CCFADA6-0E82-4F03-AD2F-3ACDEDA51B74}" name="Sarake13423"/>
    <tableColumn id="13424" xr3:uid="{2C6BE55F-999B-4A11-966F-001CE3C8F250}" name="Sarake13424"/>
    <tableColumn id="13425" xr3:uid="{95EC053A-0FFD-4F93-99E0-95A540DE8B12}" name="Sarake13425"/>
    <tableColumn id="13426" xr3:uid="{0FC1983B-6513-41C0-A322-C0E5A0FD620F}" name="Sarake13426"/>
    <tableColumn id="13427" xr3:uid="{A3E1E5A6-9717-4FC2-8E94-CF692A5EA916}" name="Sarake13427"/>
    <tableColumn id="13428" xr3:uid="{2C640D21-3580-4E73-85D9-6DE864B5C9AF}" name="Sarake13428"/>
    <tableColumn id="13429" xr3:uid="{F99CF6F0-0FC1-4E7D-922F-FC73352FABA1}" name="Sarake13429"/>
    <tableColumn id="13430" xr3:uid="{07FAC520-00B7-4C21-A829-3C48845B510C}" name="Sarake13430"/>
    <tableColumn id="13431" xr3:uid="{F7733D51-576A-4E7E-82CB-803EC37D4D72}" name="Sarake13431"/>
    <tableColumn id="13432" xr3:uid="{244BD06F-7745-45C3-B167-CE844D0120C4}" name="Sarake13432"/>
    <tableColumn id="13433" xr3:uid="{DC068481-CFA1-42F1-8F35-378EBF76DFC3}" name="Sarake13433"/>
    <tableColumn id="13434" xr3:uid="{47CCB01F-009F-4799-BD13-7D086BDE766F}" name="Sarake13434"/>
    <tableColumn id="13435" xr3:uid="{B29096D6-347D-46DF-A97F-5C3222F070F4}" name="Sarake13435"/>
    <tableColumn id="13436" xr3:uid="{5F2BED48-A89C-48A5-935A-01B52341ABC1}" name="Sarake13436"/>
    <tableColumn id="13437" xr3:uid="{AAC6CF23-59F6-4E27-8FC9-D84BCA7FBFAD}" name="Sarake13437"/>
    <tableColumn id="13438" xr3:uid="{6D106158-6056-482C-8390-41B49D5852AF}" name="Sarake13438"/>
    <tableColumn id="13439" xr3:uid="{D4D6296D-1455-4BAD-ACE6-021A0EB5B850}" name="Sarake13439"/>
    <tableColumn id="13440" xr3:uid="{27533AED-7307-423D-9400-DC3E34EB1286}" name="Sarake13440"/>
    <tableColumn id="13441" xr3:uid="{A7F63CF0-3C8E-4EB1-89C2-FC28384354EE}" name="Sarake13441"/>
    <tableColumn id="13442" xr3:uid="{7AE78F9A-C764-482A-88B1-06C1E74CD8A6}" name="Sarake13442"/>
    <tableColumn id="13443" xr3:uid="{84A2F74A-054A-4592-B494-0F2F6D801091}" name="Sarake13443"/>
    <tableColumn id="13444" xr3:uid="{048D1F0B-6A08-427B-AD8C-2E178BEAE0BC}" name="Sarake13444"/>
    <tableColumn id="13445" xr3:uid="{B20704B7-E50B-4CA9-9372-427AFD03E0E7}" name="Sarake13445"/>
    <tableColumn id="13446" xr3:uid="{991981FA-76EE-4EC4-8566-CEBAAD825F8C}" name="Sarake13446"/>
    <tableColumn id="13447" xr3:uid="{EA7FFAA5-1BDE-4890-B948-C845B7FFDE35}" name="Sarake13447"/>
    <tableColumn id="13448" xr3:uid="{CE4B9BC0-99C4-4BF6-B031-66C0CE6AF409}" name="Sarake13448"/>
    <tableColumn id="13449" xr3:uid="{261ACA44-37A5-4AA7-AE44-45A84471243E}" name="Sarake13449"/>
    <tableColumn id="13450" xr3:uid="{5B37A6C7-7B71-4978-8646-DE44EB4DFD2C}" name="Sarake13450"/>
    <tableColumn id="13451" xr3:uid="{E16D9930-C781-473C-BBBD-B9CFFFD39037}" name="Sarake13451"/>
    <tableColumn id="13452" xr3:uid="{D83F4624-5644-4500-8C7E-B23050E26CBC}" name="Sarake13452"/>
    <tableColumn id="13453" xr3:uid="{E7A427AB-789D-4EA4-889C-5843C21D23E3}" name="Sarake13453"/>
    <tableColumn id="13454" xr3:uid="{214A6001-13D2-43D3-A81B-66F86C24854C}" name="Sarake13454"/>
    <tableColumn id="13455" xr3:uid="{79B77540-C2F9-4F84-AED7-2A09543D621E}" name="Sarake13455"/>
    <tableColumn id="13456" xr3:uid="{9F172802-81F8-43E5-A8EC-51C1E4E0266E}" name="Sarake13456"/>
    <tableColumn id="13457" xr3:uid="{190EE401-A1B1-4249-B4A3-915832B30E93}" name="Sarake13457"/>
    <tableColumn id="13458" xr3:uid="{D82DEA5F-8F5F-49A2-87B1-E1EA1BEC9548}" name="Sarake13458"/>
    <tableColumn id="13459" xr3:uid="{EBE04304-D58D-4272-9740-5F756959CCF8}" name="Sarake13459"/>
    <tableColumn id="13460" xr3:uid="{86D14BA4-27B3-475C-B932-4DAD9763988D}" name="Sarake13460"/>
    <tableColumn id="13461" xr3:uid="{235FF3F8-9E5C-4A97-B603-1A4CB6A30427}" name="Sarake13461"/>
    <tableColumn id="13462" xr3:uid="{8C6ADEE6-BF93-49FD-943B-6280969E9913}" name="Sarake13462"/>
    <tableColumn id="13463" xr3:uid="{CDA3AC0F-5F81-4456-BA2D-2239CF957934}" name="Sarake13463"/>
    <tableColumn id="13464" xr3:uid="{49889BB0-C909-4E74-AABA-CA436FD0937C}" name="Sarake13464"/>
    <tableColumn id="13465" xr3:uid="{25E22291-0595-4045-B40F-E9F7092FA3B5}" name="Sarake13465"/>
    <tableColumn id="13466" xr3:uid="{37EA0B8D-5959-4B5C-902A-8F305B2E53C2}" name="Sarake13466"/>
    <tableColumn id="13467" xr3:uid="{5BA7A274-DB91-4EA7-8832-83A139205608}" name="Sarake13467"/>
    <tableColumn id="13468" xr3:uid="{5F474215-7BCD-4FAB-9DA4-EB72678918FB}" name="Sarake13468"/>
    <tableColumn id="13469" xr3:uid="{82442F33-02A3-4B2F-94A6-E41423D627C7}" name="Sarake13469"/>
    <tableColumn id="13470" xr3:uid="{7E31D1DF-CD1C-49D6-ADAA-DBC385B83CE7}" name="Sarake13470"/>
    <tableColumn id="13471" xr3:uid="{B7BA57F1-BD00-42C4-9574-5A7398B505ED}" name="Sarake13471"/>
    <tableColumn id="13472" xr3:uid="{C93E62EB-8EB0-42BB-B634-98F94D635DEB}" name="Sarake13472"/>
    <tableColumn id="13473" xr3:uid="{40295102-6E61-4BAF-8E55-822DB900961D}" name="Sarake13473"/>
    <tableColumn id="13474" xr3:uid="{B3F9EDDD-D4AC-4BC9-BA72-C4408CD3D22D}" name="Sarake13474"/>
    <tableColumn id="13475" xr3:uid="{A67ECDA4-43A9-4251-8502-4DDEAAA52815}" name="Sarake13475"/>
    <tableColumn id="13476" xr3:uid="{3C25E2AD-1AE9-432A-96F1-A71D05F531DD}" name="Sarake13476"/>
    <tableColumn id="13477" xr3:uid="{03943D85-00C5-4F5A-845B-BF85CE699635}" name="Sarake13477"/>
    <tableColumn id="13478" xr3:uid="{31198959-41F2-44D8-9B49-4BAF19C3FE96}" name="Sarake13478"/>
    <tableColumn id="13479" xr3:uid="{79BE502D-D6EC-46DF-9F15-74EF36925886}" name="Sarake13479"/>
    <tableColumn id="13480" xr3:uid="{E9F2B062-66AA-4009-9F57-E3F39266F468}" name="Sarake13480"/>
    <tableColumn id="13481" xr3:uid="{7702209F-E678-4E30-9880-49966C2A7E91}" name="Sarake13481"/>
    <tableColumn id="13482" xr3:uid="{E522EEA0-AE50-4353-B869-D608552857B5}" name="Sarake13482"/>
    <tableColumn id="13483" xr3:uid="{4898C7CB-9240-4230-84B5-619FCE449F39}" name="Sarake13483"/>
    <tableColumn id="13484" xr3:uid="{15547E8B-4E20-4651-A70A-08A9C79148CB}" name="Sarake13484"/>
    <tableColumn id="13485" xr3:uid="{4DE401A7-0735-4466-A7C5-466FB5452B9E}" name="Sarake13485"/>
    <tableColumn id="13486" xr3:uid="{1A03BAD1-7CC8-4145-AFBA-5B6E5EE8282F}" name="Sarake13486"/>
    <tableColumn id="13487" xr3:uid="{D58EB664-3AA8-4351-AEAF-4EAC2E396F57}" name="Sarake13487"/>
    <tableColumn id="13488" xr3:uid="{894937D6-9B83-49C4-A810-7681AE5E87AE}" name="Sarake13488"/>
    <tableColumn id="13489" xr3:uid="{D422213D-6BAB-49EB-9ABE-42C10AFA0C34}" name="Sarake13489"/>
    <tableColumn id="13490" xr3:uid="{9324AB03-07AF-4F64-9750-AF9A4D43FE27}" name="Sarake13490"/>
    <tableColumn id="13491" xr3:uid="{F0519953-E128-4881-A403-9B1D208DAC26}" name="Sarake13491"/>
    <tableColumn id="13492" xr3:uid="{B7C053E2-2FC9-431A-A110-934CF0088CFD}" name="Sarake13492"/>
    <tableColumn id="13493" xr3:uid="{8F6F2AF7-559E-41CF-8E3F-90D7E515472C}" name="Sarake13493"/>
    <tableColumn id="13494" xr3:uid="{59D878DD-9A3F-4B17-BBF6-48DEE6C40F30}" name="Sarake13494"/>
    <tableColumn id="13495" xr3:uid="{E01D7BA8-FC4D-422B-BC1E-613D1958C2B8}" name="Sarake13495"/>
    <tableColumn id="13496" xr3:uid="{AA9361AF-A211-4479-B19E-11322728B99D}" name="Sarake13496"/>
    <tableColumn id="13497" xr3:uid="{F280E0FB-A11A-4A6C-B344-19CFEF977C07}" name="Sarake13497"/>
    <tableColumn id="13498" xr3:uid="{568580B8-90E4-4C2E-990E-A317516076D1}" name="Sarake13498"/>
    <tableColumn id="13499" xr3:uid="{B8E8C833-9530-45BC-907E-4DF42AD0303B}" name="Sarake13499"/>
    <tableColumn id="13500" xr3:uid="{399F5BA8-B830-4F17-9CE2-BDEC82353701}" name="Sarake13500"/>
    <tableColumn id="13501" xr3:uid="{1FA32F39-B8D9-4CBE-93EA-27DD56C96078}" name="Sarake13501"/>
    <tableColumn id="13502" xr3:uid="{E58255CC-E4F6-4069-BC1A-B80AD5D2D6FC}" name="Sarake13502"/>
    <tableColumn id="13503" xr3:uid="{EBDD17E7-C3C0-41E5-8535-FF17DA9D7E7C}" name="Sarake13503"/>
    <tableColumn id="13504" xr3:uid="{A22EDFB1-EE26-4FE4-9B19-5B714C0B4EFF}" name="Sarake13504"/>
    <tableColumn id="13505" xr3:uid="{02014F11-31AF-40E9-B52B-4D3D31EF8D8E}" name="Sarake13505"/>
    <tableColumn id="13506" xr3:uid="{CB5806B0-FD78-488D-9EB2-DF6EE9F8A455}" name="Sarake13506"/>
    <tableColumn id="13507" xr3:uid="{13EF6584-A69D-467C-B5C2-5E579D044F48}" name="Sarake13507"/>
    <tableColumn id="13508" xr3:uid="{3C566D47-58E5-4521-A544-0270AD1E5CBF}" name="Sarake13508"/>
    <tableColumn id="13509" xr3:uid="{F9FEA507-C17F-4452-8D13-30BB1A133D65}" name="Sarake13509"/>
    <tableColumn id="13510" xr3:uid="{83245459-3539-4308-A63B-00856125AEB0}" name="Sarake13510"/>
    <tableColumn id="13511" xr3:uid="{9AA4DF2F-CB35-4698-B1CA-82947CD31BAB}" name="Sarake13511"/>
    <tableColumn id="13512" xr3:uid="{60B99755-FBE0-41FE-BFCE-B74BFCD767CE}" name="Sarake13512"/>
    <tableColumn id="13513" xr3:uid="{9076B1D7-48C6-4B83-847C-BED57D32CD75}" name="Sarake13513"/>
    <tableColumn id="13514" xr3:uid="{86937183-4083-4D1C-8F1C-145F55748F51}" name="Sarake13514"/>
    <tableColumn id="13515" xr3:uid="{AE7EF3D5-F6C9-4747-BA3A-B39852FA8BDF}" name="Sarake13515"/>
    <tableColumn id="13516" xr3:uid="{DE8CD6EC-595F-4AB6-94C0-046A6A5A2148}" name="Sarake13516"/>
    <tableColumn id="13517" xr3:uid="{714BA134-FD18-48D5-A8FA-AF0D394BCCE4}" name="Sarake13517"/>
    <tableColumn id="13518" xr3:uid="{3D3FC04B-7445-4728-87B4-10FFDBAEB66A}" name="Sarake13518"/>
    <tableColumn id="13519" xr3:uid="{052E7C13-2C1A-458B-A015-D91B9F947DE3}" name="Sarake13519"/>
    <tableColumn id="13520" xr3:uid="{EC5D09D1-F01E-4280-A13A-39322B7F8A09}" name="Sarake13520"/>
    <tableColumn id="13521" xr3:uid="{A9AD4D61-6554-4656-8936-60B8EBF8A992}" name="Sarake13521"/>
    <tableColumn id="13522" xr3:uid="{1DAD27C0-D825-42E3-82D9-3F0AE44F03AE}" name="Sarake13522"/>
    <tableColumn id="13523" xr3:uid="{6A0C3B40-DE39-448A-ADFE-DEDEDA97B438}" name="Sarake13523"/>
    <tableColumn id="13524" xr3:uid="{BCEBB55D-FE6D-4406-9285-0537C3E2CD0E}" name="Sarake13524"/>
    <tableColumn id="13525" xr3:uid="{D7C6F834-59CE-47DA-807F-6376F080C7D7}" name="Sarake13525"/>
    <tableColumn id="13526" xr3:uid="{2EEC890A-9AF0-4002-BFDB-C12181DDDC91}" name="Sarake13526"/>
    <tableColumn id="13527" xr3:uid="{D8AE4A5A-2000-42BD-8A0D-88C1AF0AA2B5}" name="Sarake13527"/>
    <tableColumn id="13528" xr3:uid="{DCF3EC4F-8380-45B8-89DD-87EB8412D4E1}" name="Sarake13528"/>
    <tableColumn id="13529" xr3:uid="{34D10A28-805D-4977-B098-47149E763397}" name="Sarake13529"/>
    <tableColumn id="13530" xr3:uid="{F61C71B6-7728-48BF-AF05-3F2618F3B916}" name="Sarake13530"/>
    <tableColumn id="13531" xr3:uid="{DE7829D8-A780-4763-BD0D-EE77D67498DE}" name="Sarake13531"/>
    <tableColumn id="13532" xr3:uid="{4149131E-615B-45A8-872C-4026C3D100DE}" name="Sarake13532"/>
    <tableColumn id="13533" xr3:uid="{7D095C08-559A-4666-B0FD-729C8C667BCB}" name="Sarake13533"/>
    <tableColumn id="13534" xr3:uid="{9F19FDA3-39AD-4577-9C18-A680988D27CF}" name="Sarake13534"/>
    <tableColumn id="13535" xr3:uid="{0D011DB9-D643-41BA-A9FE-4911F13543DC}" name="Sarake13535"/>
    <tableColumn id="13536" xr3:uid="{C4DB0424-C37D-435D-AA6E-AE9BF458A579}" name="Sarake13536"/>
    <tableColumn id="13537" xr3:uid="{282162B1-8B5C-4CA6-960F-1BFC54AAB167}" name="Sarake13537"/>
    <tableColumn id="13538" xr3:uid="{E2CD9981-7AFA-40D5-B7DE-AA50C59DDC6F}" name="Sarake13538"/>
    <tableColumn id="13539" xr3:uid="{992E3886-4D01-482B-87DA-4A4B033A422C}" name="Sarake13539"/>
    <tableColumn id="13540" xr3:uid="{AE5DF28F-DB7F-4CEF-8E8B-835CE3043895}" name="Sarake13540"/>
    <tableColumn id="13541" xr3:uid="{FA571D03-22EF-4C64-A134-AFAC19A84440}" name="Sarake13541"/>
    <tableColumn id="13542" xr3:uid="{E584DC5F-736A-4870-A4C5-3F0F11F9E601}" name="Sarake13542"/>
    <tableColumn id="13543" xr3:uid="{DF782147-140D-479F-AEE3-A6250A8E5B7E}" name="Sarake13543"/>
    <tableColumn id="13544" xr3:uid="{D432FF15-E6CA-4973-BD93-55664A61571F}" name="Sarake13544"/>
    <tableColumn id="13545" xr3:uid="{2A9696CD-851A-4CC5-B0CA-EE76B582D67B}" name="Sarake13545"/>
    <tableColumn id="13546" xr3:uid="{0118A9D4-8EC7-4A00-89E8-ECE25A51596C}" name="Sarake13546"/>
    <tableColumn id="13547" xr3:uid="{647241D9-CA54-4B67-B56C-C40F261B3A4D}" name="Sarake13547"/>
    <tableColumn id="13548" xr3:uid="{777B347E-5DAC-4D8E-B84A-D9155A2162CA}" name="Sarake13548"/>
    <tableColumn id="13549" xr3:uid="{8EB59B0B-B227-4A2C-AE62-E750A49F83A7}" name="Sarake13549"/>
    <tableColumn id="13550" xr3:uid="{2145B408-6D91-46D2-B1F6-F41620D77355}" name="Sarake13550"/>
    <tableColumn id="13551" xr3:uid="{35F7F7CE-DFB5-4A5D-A4DA-4D4D3AA837AF}" name="Sarake13551"/>
    <tableColumn id="13552" xr3:uid="{048D6BD8-50FE-4667-B616-5DF79E4531E1}" name="Sarake13552"/>
    <tableColumn id="13553" xr3:uid="{F8902DB4-4323-4E62-9C98-F8DEC3AD5F72}" name="Sarake13553"/>
    <tableColumn id="13554" xr3:uid="{04A8C481-8ADB-4024-9EE3-9E387608960D}" name="Sarake13554"/>
    <tableColumn id="13555" xr3:uid="{A7C6DF75-711D-4427-9460-72657ACF9A73}" name="Sarake13555"/>
    <tableColumn id="13556" xr3:uid="{44501F32-A436-4705-BBDF-9E9A8CB7A32F}" name="Sarake13556"/>
    <tableColumn id="13557" xr3:uid="{78A6CA6B-7586-4C5E-8E99-F11FEE742CD7}" name="Sarake13557"/>
    <tableColumn id="13558" xr3:uid="{867FC15E-F03B-4185-86F3-B28A1DE6C89C}" name="Sarake13558"/>
    <tableColumn id="13559" xr3:uid="{35A525C0-90C3-4795-82BD-E66E2E58BABE}" name="Sarake13559"/>
    <tableColumn id="13560" xr3:uid="{00042A6E-AE34-4F17-9025-53D266FE0274}" name="Sarake13560"/>
    <tableColumn id="13561" xr3:uid="{9B05F793-84A5-4C67-A221-1C7E091D5476}" name="Sarake13561"/>
    <tableColumn id="13562" xr3:uid="{6786B7BD-9326-4AEC-90A0-C4D1353CFE03}" name="Sarake13562"/>
    <tableColumn id="13563" xr3:uid="{E2CF4585-574F-4B57-8C24-F1D5AA6B6129}" name="Sarake13563"/>
    <tableColumn id="13564" xr3:uid="{1BE1E5B3-9D00-4133-8FE8-EA5CAF9C3AC3}" name="Sarake13564"/>
    <tableColumn id="13565" xr3:uid="{898C9CA9-736B-414A-A513-50208ABA3ACD}" name="Sarake13565"/>
    <tableColumn id="13566" xr3:uid="{CA5D1799-68E2-4445-B057-D6B0CF129AEE}" name="Sarake13566"/>
    <tableColumn id="13567" xr3:uid="{526CE521-31F9-40E9-8F1C-CD3B58FB3075}" name="Sarake13567"/>
    <tableColumn id="13568" xr3:uid="{94714353-3C2B-4A5C-98B6-14B228C6BFC0}" name="Sarake13568"/>
    <tableColumn id="13569" xr3:uid="{3ADA7A23-FDFF-4617-9CA8-7987D9AA970D}" name="Sarake13569"/>
    <tableColumn id="13570" xr3:uid="{D40162B8-4D8C-4968-8648-CB426B174CA1}" name="Sarake13570"/>
    <tableColumn id="13571" xr3:uid="{61C798DA-2ECC-40C1-986F-729D5CB64C68}" name="Sarake13571"/>
    <tableColumn id="13572" xr3:uid="{1F5B6344-9D11-4249-B774-9038638DE41A}" name="Sarake13572"/>
    <tableColumn id="13573" xr3:uid="{47D1E468-CADD-4FC0-AD51-15C2ECAA3FB2}" name="Sarake13573"/>
    <tableColumn id="13574" xr3:uid="{E2E63B07-7D88-4243-830F-64E1F40F7C0F}" name="Sarake13574"/>
    <tableColumn id="13575" xr3:uid="{841DDCEE-505E-4D01-BA0D-6489FCD30A58}" name="Sarake13575"/>
    <tableColumn id="13576" xr3:uid="{9818E50B-2611-4473-9F37-8EAD91CB9867}" name="Sarake13576"/>
    <tableColumn id="13577" xr3:uid="{B5EBE3EB-2482-4890-9ADC-A054DB5F94AE}" name="Sarake13577"/>
    <tableColumn id="13578" xr3:uid="{58B10582-EF70-4282-BA8F-5F023A5C8C6C}" name="Sarake13578"/>
    <tableColumn id="13579" xr3:uid="{5D7D6062-1C4E-4860-8D23-CC4189AFC19E}" name="Sarake13579"/>
    <tableColumn id="13580" xr3:uid="{CCC803C3-1103-4C6D-B778-052223AB2DE2}" name="Sarake13580"/>
    <tableColumn id="13581" xr3:uid="{8143079B-0574-4683-947C-2E1B0DEC0337}" name="Sarake13581"/>
    <tableColumn id="13582" xr3:uid="{73D42BFA-FDCB-48D2-A458-AA5CE32D7B84}" name="Sarake13582"/>
    <tableColumn id="13583" xr3:uid="{9641AFBA-3B25-4E34-A42F-B2B2FBFC7A71}" name="Sarake13583"/>
    <tableColumn id="13584" xr3:uid="{98E4B2BA-E252-453F-A97F-8C8B2E2198A7}" name="Sarake13584"/>
    <tableColumn id="13585" xr3:uid="{258AC11F-501C-45FF-8B99-A3033AB7EBED}" name="Sarake13585"/>
    <tableColumn id="13586" xr3:uid="{F2676997-A933-472F-9943-452B4F5BDA7C}" name="Sarake13586"/>
    <tableColumn id="13587" xr3:uid="{DFACD791-4E45-4F38-A12F-5AFAE5DFA2CE}" name="Sarake13587"/>
    <tableColumn id="13588" xr3:uid="{E229D722-2E5B-4DBA-AB2A-967BA3692AE9}" name="Sarake13588"/>
    <tableColumn id="13589" xr3:uid="{0C819262-7209-4730-9ACB-7ED8D0A8405D}" name="Sarake13589"/>
    <tableColumn id="13590" xr3:uid="{A9B35991-264A-438A-A285-48DC51C04BD2}" name="Sarake13590"/>
    <tableColumn id="13591" xr3:uid="{ACAE4953-AE43-4CF8-846F-4D1AEAF9AD2E}" name="Sarake13591"/>
    <tableColumn id="13592" xr3:uid="{B2E10B96-3B9F-4DBA-B70A-59A74BD4D761}" name="Sarake13592"/>
    <tableColumn id="13593" xr3:uid="{CD6ADD2B-2B46-4A28-B849-4BEEF4186FF8}" name="Sarake13593"/>
    <tableColumn id="13594" xr3:uid="{57408CEC-3776-439E-A035-B35385FBF0FF}" name="Sarake13594"/>
    <tableColumn id="13595" xr3:uid="{67D0AF57-1271-40AD-8F43-7CCE1FE30043}" name="Sarake13595"/>
    <tableColumn id="13596" xr3:uid="{E68EB2D9-BBBF-4D76-BC47-1171DF1911B5}" name="Sarake13596"/>
    <tableColumn id="13597" xr3:uid="{91D82419-486E-497F-8CBE-28588E95A0A7}" name="Sarake13597"/>
    <tableColumn id="13598" xr3:uid="{B980348A-1096-4D96-869C-E6D5D07504A2}" name="Sarake13598"/>
    <tableColumn id="13599" xr3:uid="{5A699BAB-F3E3-4670-8A00-4E81A1421EFD}" name="Sarake13599"/>
    <tableColumn id="13600" xr3:uid="{C7B8303A-7135-4C37-B2BC-C8B1500ED768}" name="Sarake13600"/>
    <tableColumn id="13601" xr3:uid="{18EE093F-E49B-4500-ACC2-53058E846AE9}" name="Sarake13601"/>
    <tableColumn id="13602" xr3:uid="{2739FBCE-0792-4AFE-B47F-F4039602D20E}" name="Sarake13602"/>
    <tableColumn id="13603" xr3:uid="{76027707-6FA2-434B-99C7-EAD2557E47E3}" name="Sarake13603"/>
    <tableColumn id="13604" xr3:uid="{3333D5FC-314F-4692-9097-CB4FFD2F25B9}" name="Sarake13604"/>
    <tableColumn id="13605" xr3:uid="{74943BAB-61F4-41D5-A587-79282827E17E}" name="Sarake13605"/>
    <tableColumn id="13606" xr3:uid="{484AACB7-0922-47AD-8DC5-0CC4EB868BCC}" name="Sarake13606"/>
    <tableColumn id="13607" xr3:uid="{855187B5-E887-4A0C-83F7-84555EA034AC}" name="Sarake13607"/>
    <tableColumn id="13608" xr3:uid="{887F194F-1420-4204-B81F-B23850E587F5}" name="Sarake13608"/>
    <tableColumn id="13609" xr3:uid="{69EE8F19-F440-488E-BAB2-761D08AB89BD}" name="Sarake13609"/>
    <tableColumn id="13610" xr3:uid="{BB39EEA4-889B-4854-AC5F-0575B0B579CB}" name="Sarake13610"/>
    <tableColumn id="13611" xr3:uid="{B8979251-6715-465F-A83F-597A9EBD521F}" name="Sarake13611"/>
    <tableColumn id="13612" xr3:uid="{989B82FA-B8E0-4746-8036-1E9DE601543B}" name="Sarake13612"/>
    <tableColumn id="13613" xr3:uid="{E2353671-1856-4E15-A3E4-EF2931C5A38D}" name="Sarake13613"/>
    <tableColumn id="13614" xr3:uid="{526A5CF9-6503-4667-9531-6EC9C1917453}" name="Sarake13614"/>
    <tableColumn id="13615" xr3:uid="{566ABBFE-3E52-4B9A-86EE-617E7DA876FE}" name="Sarake13615"/>
    <tableColumn id="13616" xr3:uid="{9B3A8BE3-07D3-4073-A9A8-91E25CBAB2C4}" name="Sarake13616"/>
    <tableColumn id="13617" xr3:uid="{3E4330DE-626E-467D-8590-5569EDCC69B3}" name="Sarake13617"/>
    <tableColumn id="13618" xr3:uid="{57EFF564-0527-47A7-BB9C-52B583ED9407}" name="Sarake13618"/>
    <tableColumn id="13619" xr3:uid="{9CCE7352-A81B-48FB-BFDE-18ED79847FAE}" name="Sarake13619"/>
    <tableColumn id="13620" xr3:uid="{21B130E5-005F-463A-BA1E-5908381FD170}" name="Sarake13620"/>
    <tableColumn id="13621" xr3:uid="{9243D733-6F01-4582-AC0D-FFB535AEC86D}" name="Sarake13621"/>
    <tableColumn id="13622" xr3:uid="{D4C68524-529A-498A-9C03-7D8A1EFDCCB9}" name="Sarake13622"/>
    <tableColumn id="13623" xr3:uid="{B8EC98B1-0FFC-4374-855F-3208C54FEB90}" name="Sarake13623"/>
    <tableColumn id="13624" xr3:uid="{36C5CE94-A1A6-4BB9-91AF-DAFE835D8E25}" name="Sarake13624"/>
    <tableColumn id="13625" xr3:uid="{093E84E9-D977-4DF0-92C0-4B297B2E6890}" name="Sarake13625"/>
    <tableColumn id="13626" xr3:uid="{C72C938C-9131-4AC0-A7FC-2579D22ED3E6}" name="Sarake13626"/>
    <tableColumn id="13627" xr3:uid="{09BE9541-1EAC-4363-93A1-D602DD3F193C}" name="Sarake13627"/>
    <tableColumn id="13628" xr3:uid="{F8562BFD-531B-4EAF-8280-C529E464606F}" name="Sarake13628"/>
    <tableColumn id="13629" xr3:uid="{49518427-AC2C-4F46-956D-8635E1321400}" name="Sarake13629"/>
    <tableColumn id="13630" xr3:uid="{F3C17018-0C06-4754-9620-24F2D78C0A92}" name="Sarake13630"/>
    <tableColumn id="13631" xr3:uid="{E405C71A-5664-4113-912E-EEEB9DC8D7EF}" name="Sarake13631"/>
    <tableColumn id="13632" xr3:uid="{1F5B6C8D-D226-4A87-BD11-FAA8593D53C1}" name="Sarake13632"/>
    <tableColumn id="13633" xr3:uid="{7F4B2F6A-883A-4CCA-BC47-8FA626FE1B57}" name="Sarake13633"/>
    <tableColumn id="13634" xr3:uid="{63142D5A-D446-4BAE-8844-A16809C0C458}" name="Sarake13634"/>
    <tableColumn id="13635" xr3:uid="{50E9F4C1-4C43-4F47-A43C-FB7133298750}" name="Sarake13635"/>
    <tableColumn id="13636" xr3:uid="{7DDDBC42-4CCF-4BCD-B29E-68EF174A2284}" name="Sarake13636"/>
    <tableColumn id="13637" xr3:uid="{802F5556-CA27-4D5F-9333-28AF21046F32}" name="Sarake13637"/>
    <tableColumn id="13638" xr3:uid="{A7FA6B52-F997-4BE8-B64D-BF091AD40034}" name="Sarake13638"/>
    <tableColumn id="13639" xr3:uid="{CEF2E91F-5E25-4197-AAD4-3C610BAF9FAB}" name="Sarake13639"/>
    <tableColumn id="13640" xr3:uid="{6C36DA94-4CEE-4292-8A25-2B8AE32EFD79}" name="Sarake13640"/>
    <tableColumn id="13641" xr3:uid="{7063B45A-D5AA-4757-8516-66A77C0FC77E}" name="Sarake13641"/>
    <tableColumn id="13642" xr3:uid="{46D9354C-8FB6-4B5A-996B-CCD9D9774976}" name="Sarake13642"/>
    <tableColumn id="13643" xr3:uid="{7B4C946E-8F92-47F5-927A-64F97DF336F3}" name="Sarake13643"/>
    <tableColumn id="13644" xr3:uid="{2C67369D-E276-4C60-ACAC-68085528FE49}" name="Sarake13644"/>
    <tableColumn id="13645" xr3:uid="{696A8AB5-29A4-4C09-BA70-C9606DA6790B}" name="Sarake13645"/>
    <tableColumn id="13646" xr3:uid="{D782F429-C8F9-4FEA-9A18-DF3D1CAC1E22}" name="Sarake13646"/>
    <tableColumn id="13647" xr3:uid="{015C51FE-35B9-4588-80AF-D74C6BF69899}" name="Sarake13647"/>
    <tableColumn id="13648" xr3:uid="{E119176A-3290-4E94-BA58-F58AA9BF1692}" name="Sarake13648"/>
    <tableColumn id="13649" xr3:uid="{6354A3D1-5377-49C8-969C-015C130ED089}" name="Sarake13649"/>
    <tableColumn id="13650" xr3:uid="{7DA79538-A8BC-49EF-A7F7-BDCE6F21AE74}" name="Sarake13650"/>
    <tableColumn id="13651" xr3:uid="{A99F56E4-C826-4699-84D1-3E2BB4684661}" name="Sarake13651"/>
    <tableColumn id="13652" xr3:uid="{3B4546E5-3565-40EC-9BD5-2C6FE505A461}" name="Sarake13652"/>
    <tableColumn id="13653" xr3:uid="{1E695FC7-678F-4C4F-9CDE-8809877A3647}" name="Sarake13653"/>
    <tableColumn id="13654" xr3:uid="{EE0FF173-122B-43E5-BD6E-FC4F0477456B}" name="Sarake13654"/>
    <tableColumn id="13655" xr3:uid="{2553D35F-9AAF-4E2E-A9CE-4437946F7F03}" name="Sarake13655"/>
    <tableColumn id="13656" xr3:uid="{AB05DE8C-9555-409A-B9BC-E4F6CD3D1FDC}" name="Sarake13656"/>
    <tableColumn id="13657" xr3:uid="{06C057E9-6443-4510-A691-AC15C6243952}" name="Sarake13657"/>
    <tableColumn id="13658" xr3:uid="{4C8DA311-1605-4361-96F7-0A3641E08D08}" name="Sarake13658"/>
    <tableColumn id="13659" xr3:uid="{76829292-B8DB-4383-A58B-423638A41C99}" name="Sarake13659"/>
    <tableColumn id="13660" xr3:uid="{40991D2C-2C3F-414A-B1D2-4A492140105F}" name="Sarake13660"/>
    <tableColumn id="13661" xr3:uid="{CE3A4622-1DF9-4EE6-AA5D-A2FA3E8CCF55}" name="Sarake13661"/>
    <tableColumn id="13662" xr3:uid="{406B372C-DAAB-4E63-9A1A-FBF19DB266A5}" name="Sarake13662"/>
    <tableColumn id="13663" xr3:uid="{3082CA96-8F7F-42BD-B9F2-1D3D92DFBEB4}" name="Sarake13663"/>
    <tableColumn id="13664" xr3:uid="{62FED745-9522-4EB6-BBD9-07227D7A3B51}" name="Sarake13664"/>
    <tableColumn id="13665" xr3:uid="{904B28FD-0D7E-4B34-8080-D3805F81C081}" name="Sarake13665"/>
    <tableColumn id="13666" xr3:uid="{AC9551E9-1423-495B-8DBC-87D837935862}" name="Sarake13666"/>
    <tableColumn id="13667" xr3:uid="{434F71C3-2EA2-4356-B78D-C31110B76F8D}" name="Sarake13667"/>
    <tableColumn id="13668" xr3:uid="{1989CDC5-CD93-460F-9C5A-510C1ECF756E}" name="Sarake13668"/>
    <tableColumn id="13669" xr3:uid="{218652B4-A259-41D9-9426-4D402A871EBB}" name="Sarake13669"/>
    <tableColumn id="13670" xr3:uid="{BFD0E5CB-18E4-419C-9AA8-859E38426593}" name="Sarake13670"/>
    <tableColumn id="13671" xr3:uid="{29545727-76BC-4492-9348-D16B4613955A}" name="Sarake13671"/>
    <tableColumn id="13672" xr3:uid="{584FBC50-324D-4774-A53F-C2A0AAD017F9}" name="Sarake13672"/>
    <tableColumn id="13673" xr3:uid="{584FD655-3AAC-4AB2-B67C-0B9558AC907E}" name="Sarake13673"/>
    <tableColumn id="13674" xr3:uid="{96F0428E-2578-4215-8D12-4FB889D1B939}" name="Sarake13674"/>
    <tableColumn id="13675" xr3:uid="{962625EE-3A34-45FB-A1FA-49B0F5F4B365}" name="Sarake13675"/>
    <tableColumn id="13676" xr3:uid="{430C6096-322D-49A2-8E46-99DBF40997C8}" name="Sarake13676"/>
    <tableColumn id="13677" xr3:uid="{8586D8DC-F3A5-48D7-9C28-3228EF543EDA}" name="Sarake13677"/>
    <tableColumn id="13678" xr3:uid="{B9EEBCC7-05AE-4B0A-9946-BE484757BC82}" name="Sarake13678"/>
    <tableColumn id="13679" xr3:uid="{12BA40F3-B226-4FC8-A80E-089CEBE19CA5}" name="Sarake13679"/>
    <tableColumn id="13680" xr3:uid="{81CEAD4F-A5B9-4AD9-8FEC-52FD9A424D5F}" name="Sarake13680"/>
    <tableColumn id="13681" xr3:uid="{291D01DA-51A0-47D9-8EF8-B3A8711E8A94}" name="Sarake13681"/>
    <tableColumn id="13682" xr3:uid="{789E5A75-6DBF-4C62-B905-83C7B9864AB5}" name="Sarake13682"/>
    <tableColumn id="13683" xr3:uid="{B3D4B237-62DA-4793-A526-673CACD3C340}" name="Sarake13683"/>
    <tableColumn id="13684" xr3:uid="{9DCEA040-C58D-4AF4-8E32-E0D2DC5DF6D1}" name="Sarake13684"/>
    <tableColumn id="13685" xr3:uid="{C77E5C3C-00D1-4550-A47B-040EFF07B926}" name="Sarake13685"/>
    <tableColumn id="13686" xr3:uid="{44F8E2E3-0181-453C-A018-A97AA4F82BD1}" name="Sarake13686"/>
    <tableColumn id="13687" xr3:uid="{394BA535-B17E-4806-9988-BABD45361AF6}" name="Sarake13687"/>
    <tableColumn id="13688" xr3:uid="{80D47C14-7A1A-4140-98FE-BA97338C296A}" name="Sarake13688"/>
    <tableColumn id="13689" xr3:uid="{1EBBF158-3833-4C2E-B216-B70CC46A168E}" name="Sarake13689"/>
    <tableColumn id="13690" xr3:uid="{E55C800E-14C7-457B-AAD8-13AE320C69E4}" name="Sarake13690"/>
    <tableColumn id="13691" xr3:uid="{6D8FD55B-01E6-4DE8-9A21-5DF1C1FA77B3}" name="Sarake13691"/>
    <tableColumn id="13692" xr3:uid="{35C35D8C-16E1-4F63-8DBC-FA210F299174}" name="Sarake13692"/>
    <tableColumn id="13693" xr3:uid="{594C29C4-5C0E-4313-A845-A6E01EA95618}" name="Sarake13693"/>
    <tableColumn id="13694" xr3:uid="{847C298D-153F-43B8-9F0E-9BAD62E1FFE8}" name="Sarake13694"/>
    <tableColumn id="13695" xr3:uid="{B52CC19F-BD07-4234-B210-915EA1CD3164}" name="Sarake13695"/>
    <tableColumn id="13696" xr3:uid="{2FC15163-0F84-4EF9-B5F9-8E09893EDFB1}" name="Sarake13696"/>
    <tableColumn id="13697" xr3:uid="{BA304AFF-605F-4237-81D8-4926A35AAED6}" name="Sarake13697"/>
    <tableColumn id="13698" xr3:uid="{B791EEA8-11EA-4C05-B7C3-D48BEDA04E2C}" name="Sarake13698"/>
    <tableColumn id="13699" xr3:uid="{393152DB-DD8A-4247-B2C4-D4F0D7ADDB6D}" name="Sarake13699"/>
    <tableColumn id="13700" xr3:uid="{E12AB595-83C5-4BD4-8AB7-F3736D5224F6}" name="Sarake13700"/>
    <tableColumn id="13701" xr3:uid="{9D71D737-95BC-472B-99DD-29662A089785}" name="Sarake13701"/>
    <tableColumn id="13702" xr3:uid="{657D0A6E-E4BE-485C-863A-DCF566D5655B}" name="Sarake13702"/>
    <tableColumn id="13703" xr3:uid="{1280A67F-6312-4607-A3ED-63D5A4377899}" name="Sarake13703"/>
    <tableColumn id="13704" xr3:uid="{180EA828-AE8F-413B-B7C1-8CC39DC99109}" name="Sarake13704"/>
    <tableColumn id="13705" xr3:uid="{22903FFB-C40E-4D73-A71A-9994676537AD}" name="Sarake13705"/>
    <tableColumn id="13706" xr3:uid="{2431727C-AA97-4CEA-B505-927A86D8A3B9}" name="Sarake13706"/>
    <tableColumn id="13707" xr3:uid="{8CA38BA5-025B-4715-B087-BD5AC74B25F9}" name="Sarake13707"/>
    <tableColumn id="13708" xr3:uid="{172FEC77-2EF1-49CF-8341-DF7CBA826990}" name="Sarake13708"/>
    <tableColumn id="13709" xr3:uid="{6C07F341-EC56-48E1-8601-FAC20564BF83}" name="Sarake13709"/>
    <tableColumn id="13710" xr3:uid="{F7EB32F3-B5AA-4818-B95E-E916AB34F8FF}" name="Sarake13710"/>
    <tableColumn id="13711" xr3:uid="{D7D53E2F-EAD6-4BF6-A38B-92B76A001216}" name="Sarake13711"/>
    <tableColumn id="13712" xr3:uid="{B05F9D2B-AED3-456E-8D38-C7CCCFA21E60}" name="Sarake13712"/>
    <tableColumn id="13713" xr3:uid="{8A324277-4999-424B-B46B-CDC8EEA4CF77}" name="Sarake13713"/>
    <tableColumn id="13714" xr3:uid="{BAFA72B2-E737-48A4-9ADC-20FFA466C5C8}" name="Sarake13714"/>
    <tableColumn id="13715" xr3:uid="{B91ADC6F-0E0D-4528-B420-C4A167A4E01A}" name="Sarake13715"/>
    <tableColumn id="13716" xr3:uid="{81D274EC-38F6-4FEE-B6BA-B7B56C60BEC9}" name="Sarake13716"/>
    <tableColumn id="13717" xr3:uid="{4610E544-C67D-4654-B0B8-A6CC0EF346A1}" name="Sarake13717"/>
    <tableColumn id="13718" xr3:uid="{0B7E7CA1-76F1-435B-B148-E273EB28C84C}" name="Sarake13718"/>
    <tableColumn id="13719" xr3:uid="{0FA66FAB-860B-4028-ADB2-38703C66AF2C}" name="Sarake13719"/>
    <tableColumn id="13720" xr3:uid="{E3F36EDD-B226-45F1-913B-218DF2246860}" name="Sarake13720"/>
    <tableColumn id="13721" xr3:uid="{8817A86E-3F8D-4F12-9E21-94DE37ECC385}" name="Sarake13721"/>
    <tableColumn id="13722" xr3:uid="{62580ADE-6D8D-4F74-8668-9C330D9B1434}" name="Sarake13722"/>
    <tableColumn id="13723" xr3:uid="{6BDAD0F5-F5D7-407A-94F4-F05EE4BC49A8}" name="Sarake13723"/>
    <tableColumn id="13724" xr3:uid="{BC445BB0-D4F7-4DAA-A374-B0700DBDF5E0}" name="Sarake13724"/>
    <tableColumn id="13725" xr3:uid="{52C2B1CD-F784-42F9-8F63-F1C6DDD677F9}" name="Sarake13725"/>
    <tableColumn id="13726" xr3:uid="{BC644393-0021-4979-BE74-687D121753E5}" name="Sarake13726"/>
    <tableColumn id="13727" xr3:uid="{0B6E720E-B963-4E63-B664-C7DD8C4517ED}" name="Sarake13727"/>
    <tableColumn id="13728" xr3:uid="{DC0D5CA8-D429-4B15-AB7D-63965675FEC0}" name="Sarake13728"/>
    <tableColumn id="13729" xr3:uid="{6A0AF768-EB31-4C86-B960-1AAFF1F4CCD9}" name="Sarake13729"/>
    <tableColumn id="13730" xr3:uid="{1027F660-40B8-4A53-89FD-31C678A2FA57}" name="Sarake13730"/>
    <tableColumn id="13731" xr3:uid="{B255B6A4-D023-4628-9AB5-F8DC5B6CF0A1}" name="Sarake13731"/>
    <tableColumn id="13732" xr3:uid="{3C7D98C7-CB49-41DC-A5F3-91B99AD08560}" name="Sarake13732"/>
    <tableColumn id="13733" xr3:uid="{46F57778-7F72-4B39-87EC-A55FB1BBF583}" name="Sarake13733"/>
    <tableColumn id="13734" xr3:uid="{17E44793-811F-43B9-818A-36EDD7A0CBA3}" name="Sarake13734"/>
    <tableColumn id="13735" xr3:uid="{9DE5C038-21B0-420E-93B5-BE0521F52962}" name="Sarake13735"/>
    <tableColumn id="13736" xr3:uid="{306F72C2-779B-452A-81C1-D78E96AEC866}" name="Sarake13736"/>
    <tableColumn id="13737" xr3:uid="{CD2FB141-FDC8-4166-92F1-26DA62649915}" name="Sarake13737"/>
    <tableColumn id="13738" xr3:uid="{56D38C0A-181F-4D20-9E7B-D99D9A783EC9}" name="Sarake13738"/>
    <tableColumn id="13739" xr3:uid="{EB7F0FC9-EA29-4705-B117-F66E1A7A9758}" name="Sarake13739"/>
    <tableColumn id="13740" xr3:uid="{C50D768C-CF0E-46AC-B710-77F542DF0605}" name="Sarake13740"/>
    <tableColumn id="13741" xr3:uid="{78E7BBF3-6D13-44B4-A822-3A1C2856C6F9}" name="Sarake13741"/>
    <tableColumn id="13742" xr3:uid="{BDED3F44-1CE8-45F2-B738-5942A932B83B}" name="Sarake13742"/>
    <tableColumn id="13743" xr3:uid="{91208C72-7DF2-4D63-BCD4-F0F46426D35E}" name="Sarake13743"/>
    <tableColumn id="13744" xr3:uid="{D72B8ADA-BE77-44D6-BE62-DDF93B858D05}" name="Sarake13744"/>
    <tableColumn id="13745" xr3:uid="{297651AA-9695-44F3-947F-0899458DE05E}" name="Sarake13745"/>
    <tableColumn id="13746" xr3:uid="{545B4861-91CF-4065-ADF9-F8503D377E9D}" name="Sarake13746"/>
    <tableColumn id="13747" xr3:uid="{423FA7C3-B662-41B6-9602-312939222E0B}" name="Sarake13747"/>
    <tableColumn id="13748" xr3:uid="{D39D45C0-EA32-41DA-AECE-22468E296023}" name="Sarake13748"/>
    <tableColumn id="13749" xr3:uid="{D2E03A20-2E0D-4B5A-88B8-B23403E7EC06}" name="Sarake13749"/>
    <tableColumn id="13750" xr3:uid="{83A6C402-88F1-43E7-BC9A-71446E287343}" name="Sarake13750"/>
    <tableColumn id="13751" xr3:uid="{A2E525C9-FC26-46C8-9CA8-7ED2F2C27DA0}" name="Sarake13751"/>
    <tableColumn id="13752" xr3:uid="{CA266BBA-927B-4E62-88E5-FFEC214702C2}" name="Sarake13752"/>
    <tableColumn id="13753" xr3:uid="{EDBD8303-29D2-468A-944B-EC595897D255}" name="Sarake13753"/>
    <tableColumn id="13754" xr3:uid="{788FC1CA-C6F2-4995-862C-7DC74DCD95FB}" name="Sarake13754"/>
    <tableColumn id="13755" xr3:uid="{7541D3C0-050D-4285-AF87-04653B25E9F8}" name="Sarake13755"/>
    <tableColumn id="13756" xr3:uid="{8994F9BD-5206-4E60-9D7A-3E087A947390}" name="Sarake13756"/>
    <tableColumn id="13757" xr3:uid="{84B26424-A755-4237-98D9-EE73C772AEBD}" name="Sarake13757"/>
    <tableColumn id="13758" xr3:uid="{F07F2D79-2EB0-4EA6-B3B5-C553E5354878}" name="Sarake13758"/>
    <tableColumn id="13759" xr3:uid="{E1963F13-665A-437E-9FE3-D78E48440FFA}" name="Sarake13759"/>
    <tableColumn id="13760" xr3:uid="{0C5E5FAE-954D-44FF-A311-65B766E2AFF5}" name="Sarake13760"/>
    <tableColumn id="13761" xr3:uid="{9DEB32C4-1003-4E3C-8004-73623AC9E267}" name="Sarake13761"/>
    <tableColumn id="13762" xr3:uid="{4BB14968-7EE8-4F96-AEFF-F325B79CE0D4}" name="Sarake13762"/>
    <tableColumn id="13763" xr3:uid="{26F832A1-006B-48E9-8608-4EB8BEF4AD94}" name="Sarake13763"/>
    <tableColumn id="13764" xr3:uid="{6C3BA14D-73FA-4A22-AB6F-5562A6907986}" name="Sarake13764"/>
    <tableColumn id="13765" xr3:uid="{B1BCFE76-4C61-42D9-B8BB-065C4C38AA21}" name="Sarake13765"/>
    <tableColumn id="13766" xr3:uid="{73A775C0-74A8-4CDB-8356-43CC1882C75C}" name="Sarake13766"/>
    <tableColumn id="13767" xr3:uid="{C8B06581-427C-48FD-A1E3-86966955A470}" name="Sarake13767"/>
    <tableColumn id="13768" xr3:uid="{3441B5B5-7F0B-4360-A2D5-2FBEBC401833}" name="Sarake13768"/>
    <tableColumn id="13769" xr3:uid="{1254C8D9-A4F9-4BF1-A9E6-AFDE6A98C570}" name="Sarake13769"/>
    <tableColumn id="13770" xr3:uid="{81DF4512-1D93-404B-8E66-88F3557CB9CD}" name="Sarake13770"/>
    <tableColumn id="13771" xr3:uid="{1DCC6C4E-F5C9-4277-ADD2-4063F170D71A}" name="Sarake13771"/>
    <tableColumn id="13772" xr3:uid="{0345C2F5-F4CA-469E-AD0F-495BC06F5D46}" name="Sarake13772"/>
    <tableColumn id="13773" xr3:uid="{278ABC7B-2D8B-487D-98F2-D12F7A171C49}" name="Sarake13773"/>
    <tableColumn id="13774" xr3:uid="{D4434428-DC3E-4E22-88BA-7C704B1E8669}" name="Sarake13774"/>
    <tableColumn id="13775" xr3:uid="{E8AE3FC1-4F4B-4DA0-A314-6170D83D5EBB}" name="Sarake13775"/>
    <tableColumn id="13776" xr3:uid="{FDF6EBDC-710F-43D8-9694-A2A899E2CFBC}" name="Sarake13776"/>
    <tableColumn id="13777" xr3:uid="{3E91347E-7A85-4547-85EE-88B7C10CA1A8}" name="Sarake13777"/>
    <tableColumn id="13778" xr3:uid="{32129034-6897-456C-A05E-170D52FE3A13}" name="Sarake13778"/>
    <tableColumn id="13779" xr3:uid="{81E24324-E5DA-4714-BB07-1BB12772AB1B}" name="Sarake13779"/>
    <tableColumn id="13780" xr3:uid="{22B366DE-7219-487A-86B3-0407A597EEDF}" name="Sarake13780"/>
    <tableColumn id="13781" xr3:uid="{9A5ADF1A-FA81-4146-91FF-1B322EA84033}" name="Sarake13781"/>
    <tableColumn id="13782" xr3:uid="{511CE256-BBA0-481E-A179-4B7EE2BF3811}" name="Sarake13782"/>
    <tableColumn id="13783" xr3:uid="{AE5C12B7-11EB-4413-90D3-14F3D1038657}" name="Sarake13783"/>
    <tableColumn id="13784" xr3:uid="{7A9EBA07-BC64-4622-BA4E-DAB77CE582AE}" name="Sarake13784"/>
    <tableColumn id="13785" xr3:uid="{68A89203-72E4-4821-9EFF-7F0873A538D5}" name="Sarake13785"/>
    <tableColumn id="13786" xr3:uid="{F3EA476C-7466-484C-95A6-282261E4FAF0}" name="Sarake13786"/>
    <tableColumn id="13787" xr3:uid="{7212736E-6462-47AD-BF3F-AE501415E048}" name="Sarake13787"/>
    <tableColumn id="13788" xr3:uid="{89A959BF-456B-4081-8469-174D7240C880}" name="Sarake13788"/>
    <tableColumn id="13789" xr3:uid="{39D155A8-3C99-49E8-B649-C6EBE17175C0}" name="Sarake13789"/>
    <tableColumn id="13790" xr3:uid="{E64BE384-EA8F-4CB6-92F7-3A5A8ADB66D1}" name="Sarake13790"/>
    <tableColumn id="13791" xr3:uid="{22DA0D71-71FE-44D6-9345-652E20DE8B5C}" name="Sarake13791"/>
    <tableColumn id="13792" xr3:uid="{585D8AAD-3E3B-40F1-970D-36A450EFA696}" name="Sarake13792"/>
    <tableColumn id="13793" xr3:uid="{6B35F5C1-DF8B-4C44-A235-F3945EDE2F03}" name="Sarake13793"/>
    <tableColumn id="13794" xr3:uid="{B06C459C-271E-46E5-AA86-83594A98E2E0}" name="Sarake13794"/>
    <tableColumn id="13795" xr3:uid="{4C0769BF-8AFC-42B6-82F2-E1E54C41BFF2}" name="Sarake13795"/>
    <tableColumn id="13796" xr3:uid="{8AD88643-0BE5-4826-AC56-EE6EB8DD18DE}" name="Sarake13796"/>
    <tableColumn id="13797" xr3:uid="{8E338F6F-B7CF-46DC-9AC8-47D537231F80}" name="Sarake13797"/>
    <tableColumn id="13798" xr3:uid="{F8C7E1DE-436C-452F-B719-C1C2DD56DB39}" name="Sarake13798"/>
    <tableColumn id="13799" xr3:uid="{A785F276-66BF-47B6-960C-8D8B462310D2}" name="Sarake13799"/>
    <tableColumn id="13800" xr3:uid="{CB7F64FD-5B6D-47A8-AFCE-D2B17D696DCD}" name="Sarake13800"/>
    <tableColumn id="13801" xr3:uid="{538B0DEC-1994-4B75-8674-4DF7D984086C}" name="Sarake13801"/>
    <tableColumn id="13802" xr3:uid="{5E36B9BF-AC32-44FE-A358-1BAD5322E008}" name="Sarake13802"/>
    <tableColumn id="13803" xr3:uid="{64D28DEB-8A8C-4CB8-9FF2-03B82AC27590}" name="Sarake13803"/>
    <tableColumn id="13804" xr3:uid="{87B42708-8D86-444D-ACB9-D83424212985}" name="Sarake13804"/>
    <tableColumn id="13805" xr3:uid="{9E5021C3-7536-4440-8C67-85B17DCB2B37}" name="Sarake13805"/>
    <tableColumn id="13806" xr3:uid="{F203DA7A-FE58-45BD-8BB1-807847875555}" name="Sarake13806"/>
    <tableColumn id="13807" xr3:uid="{FE8108DD-A63C-4400-B111-F91570419049}" name="Sarake13807"/>
    <tableColumn id="13808" xr3:uid="{0BFF13ED-097D-4644-9B5F-2BE5CAFA343F}" name="Sarake13808"/>
    <tableColumn id="13809" xr3:uid="{ADD76B53-B6BB-4C3B-ACED-624DD29FC375}" name="Sarake13809"/>
    <tableColumn id="13810" xr3:uid="{ED33361D-D318-48DE-8E57-34CC506F7B67}" name="Sarake13810"/>
    <tableColumn id="13811" xr3:uid="{B4FF8755-2EDA-4483-8963-09ED678E1530}" name="Sarake13811"/>
    <tableColumn id="13812" xr3:uid="{EBC83182-418B-4E78-812A-A7228FEAE255}" name="Sarake13812"/>
    <tableColumn id="13813" xr3:uid="{5B3D41A0-B29F-425E-AE4F-A3D0206C25CB}" name="Sarake13813"/>
    <tableColumn id="13814" xr3:uid="{3B675726-FE84-4A10-A9C8-7C4A461E86E9}" name="Sarake13814"/>
    <tableColumn id="13815" xr3:uid="{C45D903A-E30A-4C92-B31B-4B7E18A2435E}" name="Sarake13815"/>
    <tableColumn id="13816" xr3:uid="{9E284884-15D7-4528-801F-A0221FC630C0}" name="Sarake13816"/>
    <tableColumn id="13817" xr3:uid="{F997D78F-4D86-4EC8-B23B-F29BB8629603}" name="Sarake13817"/>
    <tableColumn id="13818" xr3:uid="{0144631F-3F40-40A0-8CCC-1A3ACD07958A}" name="Sarake13818"/>
    <tableColumn id="13819" xr3:uid="{A1F371EE-6C44-4354-B3C9-713B21C168DF}" name="Sarake13819"/>
    <tableColumn id="13820" xr3:uid="{9740F1A7-41D1-4F2C-8636-6494DDC53229}" name="Sarake13820"/>
    <tableColumn id="13821" xr3:uid="{04981382-9328-4260-B7CF-5CC531A3C021}" name="Sarake13821"/>
    <tableColumn id="13822" xr3:uid="{2C9E105A-7D50-4FAE-B410-C688857157CB}" name="Sarake13822"/>
    <tableColumn id="13823" xr3:uid="{0D10130F-92F7-4FC9-835C-F4EB8A23CB5C}" name="Sarake13823"/>
    <tableColumn id="13824" xr3:uid="{EAB8D928-5933-4C1F-B839-E894CC640D54}" name="Sarake13824"/>
    <tableColumn id="13825" xr3:uid="{6CF09C99-A000-49D3-928D-1C2F240A8CA6}" name="Sarake13825"/>
    <tableColumn id="13826" xr3:uid="{0F9974E0-6F60-4CA4-A52C-5CE290477D03}" name="Sarake13826"/>
    <tableColumn id="13827" xr3:uid="{D1667DD7-639E-4F80-9090-E4D324B2801D}" name="Sarake13827"/>
    <tableColumn id="13828" xr3:uid="{DEFF8066-8C67-4F46-B623-2F4941CCE61A}" name="Sarake13828"/>
    <tableColumn id="13829" xr3:uid="{09E3470E-2577-4790-9189-B3AAE58830FF}" name="Sarake13829"/>
    <tableColumn id="13830" xr3:uid="{0AF2EF65-317A-4A1A-A35A-AF41B3AC22AF}" name="Sarake13830"/>
    <tableColumn id="13831" xr3:uid="{D402B70B-CE0A-4657-9DE5-20ABFA41AFEA}" name="Sarake13831"/>
    <tableColumn id="13832" xr3:uid="{4BDCFF1F-D745-4B1C-97DA-54125A09A59A}" name="Sarake13832"/>
    <tableColumn id="13833" xr3:uid="{A88CD2B6-05C6-4564-9ACE-A494088ABF5E}" name="Sarake13833"/>
    <tableColumn id="13834" xr3:uid="{EFD623D5-799F-42F8-88A9-672A799E27A6}" name="Sarake13834"/>
    <tableColumn id="13835" xr3:uid="{C3388E6D-A0C7-4BD3-948A-9C05AC6F53AB}" name="Sarake13835"/>
    <tableColumn id="13836" xr3:uid="{107699BD-ADCC-4C7E-9801-93D1D54B36EB}" name="Sarake13836"/>
    <tableColumn id="13837" xr3:uid="{6FE09962-63A3-4432-9FB1-7DBA00E2FF48}" name="Sarake13837"/>
    <tableColumn id="13838" xr3:uid="{BB0D4D61-1E90-40E3-85BA-58C2FB3F5A83}" name="Sarake13838"/>
    <tableColumn id="13839" xr3:uid="{416D8A63-EEDD-49FE-A1C9-D42A6BF00D1F}" name="Sarake13839"/>
    <tableColumn id="13840" xr3:uid="{B8DD0BC3-02D6-4AB3-B3E6-500E6CB8554F}" name="Sarake13840"/>
    <tableColumn id="13841" xr3:uid="{FCF72FAD-4427-4096-A6C3-9E2DA721E264}" name="Sarake13841"/>
    <tableColumn id="13842" xr3:uid="{863D89DF-C12B-4B1C-BD6F-C7791BF0B408}" name="Sarake13842"/>
    <tableColumn id="13843" xr3:uid="{8B97A45A-7854-4EA9-AC85-77BBC10F62FA}" name="Sarake13843"/>
    <tableColumn id="13844" xr3:uid="{189813D9-9F7C-4800-AC4C-A221AFD76912}" name="Sarake13844"/>
    <tableColumn id="13845" xr3:uid="{F0C7A0B4-DBFB-4819-B362-E12467643F2A}" name="Sarake13845"/>
    <tableColumn id="13846" xr3:uid="{2957218C-1446-42B7-8229-06B9709FECDC}" name="Sarake13846"/>
    <tableColumn id="13847" xr3:uid="{DED3AA0C-4A7C-43B8-830C-A4E1B0BE2B1C}" name="Sarake13847"/>
    <tableColumn id="13848" xr3:uid="{94EA5DC0-1B92-467C-9F5C-23B4EB06C9D5}" name="Sarake13848"/>
    <tableColumn id="13849" xr3:uid="{A3ECCC12-1B80-4BAE-AE48-8626E32C57D9}" name="Sarake13849"/>
    <tableColumn id="13850" xr3:uid="{B85D6B89-5A88-4CCC-B4F5-E7BD1FFDF05A}" name="Sarake13850"/>
    <tableColumn id="13851" xr3:uid="{AAA6585F-DC85-4908-B503-A3389DB36721}" name="Sarake13851"/>
    <tableColumn id="13852" xr3:uid="{8B3CD272-3724-485F-BD7B-060D7C0F631A}" name="Sarake13852"/>
    <tableColumn id="13853" xr3:uid="{9EFAE533-C0A1-4DAA-932C-8D824747AD78}" name="Sarake13853"/>
    <tableColumn id="13854" xr3:uid="{03FDE77A-4747-40AA-B00A-6C6D1014AF76}" name="Sarake13854"/>
    <tableColumn id="13855" xr3:uid="{FC6E81A6-D099-4871-8DBB-51098210DDCC}" name="Sarake13855"/>
    <tableColumn id="13856" xr3:uid="{8374D37D-1260-4E0B-B23A-23088547CC9D}" name="Sarake13856"/>
    <tableColumn id="13857" xr3:uid="{9D7CAA76-3D02-463A-902E-58B0BCA83D09}" name="Sarake13857"/>
    <tableColumn id="13858" xr3:uid="{212D493B-4E37-4DEA-9CD8-99C0B8BE3ADE}" name="Sarake13858"/>
    <tableColumn id="13859" xr3:uid="{4C448DBF-189D-4415-B1AC-F1A0A085D3D6}" name="Sarake13859"/>
    <tableColumn id="13860" xr3:uid="{4D3BF0A7-756C-45DF-95C8-001802F65A26}" name="Sarake13860"/>
    <tableColumn id="13861" xr3:uid="{E65F46FB-4CF8-4098-B043-D122FE15A832}" name="Sarake13861"/>
    <tableColumn id="13862" xr3:uid="{4669678F-95AD-4237-BAF4-3DC751EEC07F}" name="Sarake13862"/>
    <tableColumn id="13863" xr3:uid="{B6440CE8-DD6A-45C8-B4FD-B75622408BE4}" name="Sarake13863"/>
    <tableColumn id="13864" xr3:uid="{1365FBB8-F74E-462F-9F47-331228FC8887}" name="Sarake13864"/>
    <tableColumn id="13865" xr3:uid="{0FA74FEA-1CC0-4542-9CB6-5570754710AA}" name="Sarake13865"/>
    <tableColumn id="13866" xr3:uid="{D01A4CFC-7839-40D7-B2D8-B96BBF3B21AB}" name="Sarake13866"/>
    <tableColumn id="13867" xr3:uid="{D04635A7-2E89-4494-88B7-77C94641D2A4}" name="Sarake13867"/>
    <tableColumn id="13868" xr3:uid="{4AA8A690-8B51-41E5-AE6E-81735C9EE845}" name="Sarake13868"/>
    <tableColumn id="13869" xr3:uid="{0E17584D-3453-4C7E-BB3A-F434565E667A}" name="Sarake13869"/>
    <tableColumn id="13870" xr3:uid="{1BEB1B9D-DA99-415C-8A03-6674A0FF0586}" name="Sarake13870"/>
    <tableColumn id="13871" xr3:uid="{BBA55F51-3024-4D17-84B9-4F52C9D831A4}" name="Sarake13871"/>
    <tableColumn id="13872" xr3:uid="{C1B6B273-A246-4B37-85B5-FF086D3B8ED2}" name="Sarake13872"/>
    <tableColumn id="13873" xr3:uid="{5C7719CC-DDFC-451F-90BD-78C41218EC18}" name="Sarake13873"/>
    <tableColumn id="13874" xr3:uid="{B4C5D892-715F-4238-BD39-B482D9397E94}" name="Sarake13874"/>
    <tableColumn id="13875" xr3:uid="{E0B57F88-D734-41F5-81DD-BA277C38B6A4}" name="Sarake13875"/>
    <tableColumn id="13876" xr3:uid="{651D1464-DD48-4C2A-9BE0-9A441D82D843}" name="Sarake13876"/>
    <tableColumn id="13877" xr3:uid="{5CCB7302-11A2-4571-8990-C45133FE940D}" name="Sarake13877"/>
    <tableColumn id="13878" xr3:uid="{B5A26DF8-5553-4B14-8786-73A9F685B5E2}" name="Sarake13878"/>
    <tableColumn id="13879" xr3:uid="{8265E0FF-4DD0-4AA3-BAF5-E12CE70BAA7B}" name="Sarake13879"/>
    <tableColumn id="13880" xr3:uid="{A048B56D-CEEF-48E8-A6E7-276E6C1D8A03}" name="Sarake13880"/>
    <tableColumn id="13881" xr3:uid="{F8930FC7-EC66-464A-A896-82BC88051DAA}" name="Sarake13881"/>
    <tableColumn id="13882" xr3:uid="{635F2C62-C2EE-495E-8F90-C8609A91E59E}" name="Sarake13882"/>
    <tableColumn id="13883" xr3:uid="{098D151A-F555-4362-B471-106925BD537E}" name="Sarake13883"/>
    <tableColumn id="13884" xr3:uid="{EFDA1A77-EC46-4ADA-AFA9-F0E4069DE48B}" name="Sarake13884"/>
    <tableColumn id="13885" xr3:uid="{94CC0279-05CD-485D-AD63-69CCE60E659C}" name="Sarake13885"/>
    <tableColumn id="13886" xr3:uid="{1EF174CE-62FF-48B4-B0FF-5EF6700F922D}" name="Sarake13886"/>
    <tableColumn id="13887" xr3:uid="{EB5D602D-761A-408E-B17B-0401EA5B2C38}" name="Sarake13887"/>
    <tableColumn id="13888" xr3:uid="{D488CD35-16A1-4815-8EEF-2DCBC69FB22F}" name="Sarake13888"/>
    <tableColumn id="13889" xr3:uid="{BDECA4AD-7155-401D-9D9A-9A90AE915806}" name="Sarake13889"/>
    <tableColumn id="13890" xr3:uid="{1B45BAB0-E33A-4314-B3CE-1C97318523DD}" name="Sarake13890"/>
    <tableColumn id="13891" xr3:uid="{F7F90E24-49AD-487A-9790-F23E32C7F6C2}" name="Sarake13891"/>
    <tableColumn id="13892" xr3:uid="{4642D764-5415-4247-8844-97C91D72FBB2}" name="Sarake13892"/>
    <tableColumn id="13893" xr3:uid="{FC21C13F-CF6E-48C6-B711-82B2530BE03B}" name="Sarake13893"/>
    <tableColumn id="13894" xr3:uid="{25C24D20-C985-48FE-841C-A219B281CDD4}" name="Sarake13894"/>
    <tableColumn id="13895" xr3:uid="{553DA683-9B6D-4BC4-AF3E-70A6859981EB}" name="Sarake13895"/>
    <tableColumn id="13896" xr3:uid="{A69BB493-373A-4854-B97B-7C3C44D00A1D}" name="Sarake13896"/>
    <tableColumn id="13897" xr3:uid="{EE4DBAAB-65FB-4F75-AB39-63F2BB5B8D5A}" name="Sarake13897"/>
    <tableColumn id="13898" xr3:uid="{54B5E222-44F0-49F5-B790-E34A9C76B449}" name="Sarake13898"/>
    <tableColumn id="13899" xr3:uid="{70218C82-30FB-4C35-89E1-E8243EF47CFE}" name="Sarake13899"/>
    <tableColumn id="13900" xr3:uid="{E4179BD1-7EA0-4235-B325-9D18A1507CAC}" name="Sarake13900"/>
    <tableColumn id="13901" xr3:uid="{B7E41A4C-8142-4CE4-9185-31E5042A864F}" name="Sarake13901"/>
    <tableColumn id="13902" xr3:uid="{8AE4F516-2BC9-4F66-9ADF-BCD7D1483251}" name="Sarake13902"/>
    <tableColumn id="13903" xr3:uid="{956557EE-33FB-4501-854D-00C7B056A0EC}" name="Sarake13903"/>
    <tableColumn id="13904" xr3:uid="{9616D26B-6B7D-4741-8A85-9A123317A7DE}" name="Sarake13904"/>
    <tableColumn id="13905" xr3:uid="{A9B967F9-CB6E-4DF6-A65E-85251A6E4955}" name="Sarake13905"/>
    <tableColumn id="13906" xr3:uid="{D28ED118-A50B-4A74-AF43-967B903D641D}" name="Sarake13906"/>
    <tableColumn id="13907" xr3:uid="{1CB7C86B-719C-4C36-90BC-7980DC981383}" name="Sarake13907"/>
    <tableColumn id="13908" xr3:uid="{9C312745-543D-4C9C-B31D-EB54B77D4C32}" name="Sarake13908"/>
    <tableColumn id="13909" xr3:uid="{6A4E06EF-3F92-40B0-B5D4-A46E1EF8934C}" name="Sarake13909"/>
    <tableColumn id="13910" xr3:uid="{4B85A7AD-FF2B-4ABF-A83D-AFF5555F28E0}" name="Sarake13910"/>
    <tableColumn id="13911" xr3:uid="{6C6C15A0-FCE5-44BD-9F03-C50F940B679F}" name="Sarake13911"/>
    <tableColumn id="13912" xr3:uid="{7D1666AD-D6A7-4793-85B5-0F2B99B3D699}" name="Sarake13912"/>
    <tableColumn id="13913" xr3:uid="{ADA14EEC-39D1-4697-833A-174D70C908D4}" name="Sarake13913"/>
    <tableColumn id="13914" xr3:uid="{DBB8FE03-C480-44B5-9470-4583D5D73810}" name="Sarake13914"/>
    <tableColumn id="13915" xr3:uid="{812C00B2-E4D8-4D75-9392-D7A95CD8312D}" name="Sarake13915"/>
    <tableColumn id="13916" xr3:uid="{BCED10C1-D646-40A3-88FA-AF8E27DBD2F0}" name="Sarake13916"/>
    <tableColumn id="13917" xr3:uid="{15EAB33E-31AA-46F2-9E71-B66E43D4E8FB}" name="Sarake13917"/>
    <tableColumn id="13918" xr3:uid="{CFB6F5D4-8ED7-4755-B162-38D35945414A}" name="Sarake13918"/>
    <tableColumn id="13919" xr3:uid="{2DF55D5C-D8F6-4243-B98A-DBBF26305372}" name="Sarake13919"/>
    <tableColumn id="13920" xr3:uid="{C2A7D48E-2F48-4207-A441-0733BCC66908}" name="Sarake13920"/>
    <tableColumn id="13921" xr3:uid="{C7A94A0D-F741-436D-A541-24CC84935856}" name="Sarake13921"/>
    <tableColumn id="13922" xr3:uid="{31B3A569-A833-45EB-8250-95335A9CFC51}" name="Sarake13922"/>
    <tableColumn id="13923" xr3:uid="{536796C4-0C33-452B-B17E-7E308E417D0F}" name="Sarake13923"/>
    <tableColumn id="13924" xr3:uid="{F6AA639E-20C1-43B3-87A7-EA35219E4B60}" name="Sarake13924"/>
    <tableColumn id="13925" xr3:uid="{87E3F2A8-EBFD-472E-AC61-439F619141C8}" name="Sarake13925"/>
    <tableColumn id="13926" xr3:uid="{44400EB7-FED7-4AB0-8A1C-F96E904BC901}" name="Sarake13926"/>
    <tableColumn id="13927" xr3:uid="{D7AD56F3-E6B2-4A53-928A-DADB910F90C4}" name="Sarake13927"/>
    <tableColumn id="13928" xr3:uid="{27C55B54-0723-4A3B-8F65-825103268966}" name="Sarake13928"/>
    <tableColumn id="13929" xr3:uid="{C7CEC03F-8AE8-4757-8C46-BAEF8D909F8F}" name="Sarake13929"/>
    <tableColumn id="13930" xr3:uid="{86DA6FFB-B320-4971-A129-460FB84AE9DD}" name="Sarake13930"/>
    <tableColumn id="13931" xr3:uid="{22956425-AC6E-4737-B222-C51452F8C1EC}" name="Sarake13931"/>
    <tableColumn id="13932" xr3:uid="{E1EBC872-BC72-4BF9-BFC0-FC7A54F80112}" name="Sarake13932"/>
    <tableColumn id="13933" xr3:uid="{4B4FBDAC-7DB6-4AE1-AFE6-E346F1330CAD}" name="Sarake13933"/>
    <tableColumn id="13934" xr3:uid="{16656F9D-83A1-4DD8-84D5-C4636640427D}" name="Sarake13934"/>
    <tableColumn id="13935" xr3:uid="{D9CAAF6C-E65F-4F29-BA9E-B973C03163D0}" name="Sarake13935"/>
    <tableColumn id="13936" xr3:uid="{895F6166-D44E-4A75-B842-6887D11A5F1E}" name="Sarake13936"/>
    <tableColumn id="13937" xr3:uid="{8ACC26A3-9317-44F8-B17C-EBCC21CC4BCE}" name="Sarake13937"/>
    <tableColumn id="13938" xr3:uid="{0B231C62-DF39-4553-B774-E0035CB37BBB}" name="Sarake13938"/>
    <tableColumn id="13939" xr3:uid="{AB6FCB29-2D8D-4692-902C-8CFDDD446392}" name="Sarake13939"/>
    <tableColumn id="13940" xr3:uid="{0D2E6AA5-4CB6-4AF1-9D7E-5F8D1A9EBE30}" name="Sarake13940"/>
    <tableColumn id="13941" xr3:uid="{15B3E5B3-BF25-4EE0-98B5-D4FF87F276D7}" name="Sarake13941"/>
    <tableColumn id="13942" xr3:uid="{F8D5D6BA-51B7-4A3C-8F77-C15FCDFBCDF7}" name="Sarake13942"/>
    <tableColumn id="13943" xr3:uid="{35DF09C8-CD80-4EDB-92E0-DB2037027AFD}" name="Sarake13943"/>
    <tableColumn id="13944" xr3:uid="{5B0F5A0D-D33C-454C-8108-E4583FDEF5EF}" name="Sarake13944"/>
    <tableColumn id="13945" xr3:uid="{C19182BF-0CD7-416C-B6C0-413712FA8AB6}" name="Sarake13945"/>
    <tableColumn id="13946" xr3:uid="{0C0E282B-2F8F-40F0-97C2-CA204C010E21}" name="Sarake13946"/>
    <tableColumn id="13947" xr3:uid="{D4467A11-2A59-425B-9500-F265314481AD}" name="Sarake13947"/>
    <tableColumn id="13948" xr3:uid="{C7A000C6-960B-4835-B4FC-B588DC06AE18}" name="Sarake13948"/>
    <tableColumn id="13949" xr3:uid="{5A489601-8B90-4809-BA10-9FB1FD47A353}" name="Sarake13949"/>
    <tableColumn id="13950" xr3:uid="{A9696B42-0561-4D88-816F-2AAB20E53BBC}" name="Sarake13950"/>
    <tableColumn id="13951" xr3:uid="{1B676480-82C1-4FC3-B97C-53EC769085A7}" name="Sarake13951"/>
    <tableColumn id="13952" xr3:uid="{3B440284-0E5C-4FFB-A459-0A2B491D0CE2}" name="Sarake13952"/>
    <tableColumn id="13953" xr3:uid="{03170387-5968-4AB4-9F03-A8E1215FF36E}" name="Sarake13953"/>
    <tableColumn id="13954" xr3:uid="{95770072-8709-4E93-BFF3-61E51B2BB352}" name="Sarake13954"/>
    <tableColumn id="13955" xr3:uid="{9CCC8CDE-E7CB-4D7E-AF70-0E8663417209}" name="Sarake13955"/>
    <tableColumn id="13956" xr3:uid="{1A79BDCD-0582-4A0C-82CB-0133BB230187}" name="Sarake13956"/>
    <tableColumn id="13957" xr3:uid="{433F363D-E9D9-4B34-9A28-5A9D3C7F1405}" name="Sarake13957"/>
    <tableColumn id="13958" xr3:uid="{577A76B0-E338-4EE0-BC81-3F07A4795C96}" name="Sarake13958"/>
    <tableColumn id="13959" xr3:uid="{7C0F1953-420A-470C-9E08-4E37388990BA}" name="Sarake13959"/>
    <tableColumn id="13960" xr3:uid="{3A92EC73-5946-4953-BBC4-12573CC0C6E1}" name="Sarake13960"/>
    <tableColumn id="13961" xr3:uid="{7153D1DB-A903-4BE0-BB08-935025F7B40B}" name="Sarake13961"/>
    <tableColumn id="13962" xr3:uid="{A797BFD4-305F-425B-8528-FFA2F399DC16}" name="Sarake13962"/>
    <tableColumn id="13963" xr3:uid="{BE7D64BC-63AB-435F-A8CB-F97CD863C214}" name="Sarake13963"/>
    <tableColumn id="13964" xr3:uid="{A6B1E34E-AB16-4216-AF90-B428941470F8}" name="Sarake13964"/>
    <tableColumn id="13965" xr3:uid="{F712CADD-BB3D-44D8-8CA8-07F9AD16CD62}" name="Sarake13965"/>
    <tableColumn id="13966" xr3:uid="{E9B59B2B-04A4-4BA3-AF83-7EF1FF3BC2B6}" name="Sarake13966"/>
    <tableColumn id="13967" xr3:uid="{7136D45B-E259-440E-A547-A9B8A4176C36}" name="Sarake13967"/>
    <tableColumn id="13968" xr3:uid="{256680CE-C1CF-4845-9779-389A2459A986}" name="Sarake13968"/>
    <tableColumn id="13969" xr3:uid="{FAC7439C-AA7E-4A3D-BC65-B86DC0EE8020}" name="Sarake13969"/>
    <tableColumn id="13970" xr3:uid="{D4D9444B-D35B-4751-97B3-707DD17575B9}" name="Sarake13970"/>
    <tableColumn id="13971" xr3:uid="{A8D70799-2309-4F7D-945C-D1069C890AF4}" name="Sarake13971"/>
    <tableColumn id="13972" xr3:uid="{83F5570E-1398-4719-9E05-B9EF179C26CD}" name="Sarake13972"/>
    <tableColumn id="13973" xr3:uid="{7B9C4CA5-C8B5-4488-8CCA-CF85A89B5F74}" name="Sarake13973"/>
    <tableColumn id="13974" xr3:uid="{1F581C79-6D54-4A43-BA7E-8E703C89A5D4}" name="Sarake13974"/>
    <tableColumn id="13975" xr3:uid="{B366F4C8-DD4E-4B99-BBD0-76459E6FE042}" name="Sarake13975"/>
    <tableColumn id="13976" xr3:uid="{44FAD033-E81B-448B-B925-080A013AB583}" name="Sarake13976"/>
    <tableColumn id="13977" xr3:uid="{CF5368CA-99B8-4EAC-B787-7BA7228CC67B}" name="Sarake13977"/>
    <tableColumn id="13978" xr3:uid="{8F0DDD3B-619E-43E1-9906-4822C644FCF0}" name="Sarake13978"/>
    <tableColumn id="13979" xr3:uid="{443474EE-00E7-4C91-9C5C-9B3B8E09F8F0}" name="Sarake13979"/>
    <tableColumn id="13980" xr3:uid="{A84A9B11-4F4A-4B68-9097-2361D40C578C}" name="Sarake13980"/>
    <tableColumn id="13981" xr3:uid="{429BA50B-0C20-4AF9-BB9C-79084B5F3EC0}" name="Sarake13981"/>
    <tableColumn id="13982" xr3:uid="{EF1415AF-A1C9-4B51-81D7-9FDC62B095AA}" name="Sarake13982"/>
    <tableColumn id="13983" xr3:uid="{C3E57D22-891D-4E10-8DA2-9B2376B04C1C}" name="Sarake13983"/>
    <tableColumn id="13984" xr3:uid="{97399A7B-3B22-46A1-B5E7-D2A1A2962577}" name="Sarake13984"/>
    <tableColumn id="13985" xr3:uid="{CE214FE0-D3DB-4F3C-B317-6E786D120297}" name="Sarake13985"/>
    <tableColumn id="13986" xr3:uid="{ED3BC98B-A48B-4C87-8EAC-F53DACEAE059}" name="Sarake13986"/>
    <tableColumn id="13987" xr3:uid="{AD57E188-7211-4448-9037-A6F610F6ECAF}" name="Sarake13987"/>
    <tableColumn id="13988" xr3:uid="{24FFD0EA-F57D-454C-827C-AF00F486EA99}" name="Sarake13988"/>
    <tableColumn id="13989" xr3:uid="{681B69E2-B287-4C25-8306-74B9C9DFD921}" name="Sarake13989"/>
    <tableColumn id="13990" xr3:uid="{A6F9981C-BC84-47F2-A617-675190EED8B9}" name="Sarake13990"/>
    <tableColumn id="13991" xr3:uid="{A5D580A8-7160-4A6B-8F0C-C8A0DA5B43A3}" name="Sarake13991"/>
    <tableColumn id="13992" xr3:uid="{3E4B575F-0A49-46D2-853E-BADE272C1EC9}" name="Sarake13992"/>
    <tableColumn id="13993" xr3:uid="{932FCE90-2DC9-423D-B89E-2FC814863CB0}" name="Sarake13993"/>
    <tableColumn id="13994" xr3:uid="{D60203B5-1341-45A6-A179-170102E986D5}" name="Sarake13994"/>
    <tableColumn id="13995" xr3:uid="{44AE41A3-AAF3-411F-B303-C0DECB17EA58}" name="Sarake13995"/>
    <tableColumn id="13996" xr3:uid="{24BC792D-EC39-4F5A-934E-A9858E51A980}" name="Sarake13996"/>
    <tableColumn id="13997" xr3:uid="{0B954507-049E-43F6-A6D0-A25BF51F4BF9}" name="Sarake13997"/>
    <tableColumn id="13998" xr3:uid="{8C1AE008-61DB-4C7E-9B40-5E78807F1A92}" name="Sarake13998"/>
    <tableColumn id="13999" xr3:uid="{4C6DEE42-735C-4881-8D0A-E08C951B3BDB}" name="Sarake13999"/>
    <tableColumn id="14000" xr3:uid="{467821D4-9732-4DE5-AF35-A6D4C8A2D79A}" name="Sarake14000"/>
    <tableColumn id="14001" xr3:uid="{ECC95E5B-CDDB-457F-AE55-CA29F8079570}" name="Sarake14001"/>
    <tableColumn id="14002" xr3:uid="{93339549-15C3-4331-B9BE-5156E9AB5685}" name="Sarake14002"/>
    <tableColumn id="14003" xr3:uid="{70E548DF-90D1-400C-AC8A-9BB9D71BD63E}" name="Sarake14003"/>
    <tableColumn id="14004" xr3:uid="{0CEDCF5C-B6DC-4E08-9FDF-530F5B740A5D}" name="Sarake14004"/>
    <tableColumn id="14005" xr3:uid="{77CAB751-D261-4A55-BD61-44995E31CF60}" name="Sarake14005"/>
    <tableColumn id="14006" xr3:uid="{52028B73-4A9E-41D5-91B9-7CEA9856AFB5}" name="Sarake14006"/>
    <tableColumn id="14007" xr3:uid="{FB0258DE-DDAB-44AC-B8EA-D616DB30A122}" name="Sarake14007"/>
    <tableColumn id="14008" xr3:uid="{C40122DD-3FAD-4465-B780-0871B1FDA3F0}" name="Sarake14008"/>
    <tableColumn id="14009" xr3:uid="{39FC5CD4-0306-4139-8B2F-F4195083E0B0}" name="Sarake14009"/>
    <tableColumn id="14010" xr3:uid="{3F918805-0582-413D-B54B-2CA15FBDC110}" name="Sarake14010"/>
    <tableColumn id="14011" xr3:uid="{F325E5F9-C033-4642-A5EC-0EC2202A315F}" name="Sarake14011"/>
    <tableColumn id="14012" xr3:uid="{71A97F75-748B-4BC6-BE01-695D42F3F43B}" name="Sarake14012"/>
    <tableColumn id="14013" xr3:uid="{0EB42DE7-668A-48B9-BF31-0DE1D05ADB0D}" name="Sarake14013"/>
    <tableColumn id="14014" xr3:uid="{0E27EA9E-1764-41D6-8BDF-31722FD65878}" name="Sarake14014"/>
    <tableColumn id="14015" xr3:uid="{5825CB46-4055-4C61-962D-E57219FEF6BB}" name="Sarake14015"/>
    <tableColumn id="14016" xr3:uid="{BB036805-9622-44A4-8973-2175B71F24CA}" name="Sarake14016"/>
    <tableColumn id="14017" xr3:uid="{BBA359A3-8783-41DF-B51E-B6E85EA17CCE}" name="Sarake14017"/>
    <tableColumn id="14018" xr3:uid="{AB06D341-7C9F-4C68-950C-D7F55050723A}" name="Sarake14018"/>
    <tableColumn id="14019" xr3:uid="{164E5719-B97F-4EFC-9CFD-49FB6D6E9099}" name="Sarake14019"/>
    <tableColumn id="14020" xr3:uid="{2FDF450E-DCFE-440F-A259-A2C2263C687D}" name="Sarake14020"/>
    <tableColumn id="14021" xr3:uid="{B9252037-1E9B-4A3C-A7AE-093B93CDD64C}" name="Sarake14021"/>
    <tableColumn id="14022" xr3:uid="{E063AA60-FA4D-48D5-9D0A-E318C27C28E9}" name="Sarake14022"/>
    <tableColumn id="14023" xr3:uid="{9139F0C8-F296-4258-9BBC-823E685A4384}" name="Sarake14023"/>
    <tableColumn id="14024" xr3:uid="{B7257AC8-9DA6-4344-AF7B-CA094F6B1119}" name="Sarake14024"/>
    <tableColumn id="14025" xr3:uid="{0FD53FF1-76FE-47AE-B831-02F8F970C9D7}" name="Sarake14025"/>
    <tableColumn id="14026" xr3:uid="{198BFEF1-D85B-4777-BBE6-314201104DB7}" name="Sarake14026"/>
    <tableColumn id="14027" xr3:uid="{AB30A24A-719C-4E04-BD9C-903EA1E5C350}" name="Sarake14027"/>
    <tableColumn id="14028" xr3:uid="{EDE6BDA6-06AA-4AAE-A8B1-BBBDC3F55694}" name="Sarake14028"/>
    <tableColumn id="14029" xr3:uid="{0E321F6F-6421-48B3-8E0A-665A66473281}" name="Sarake14029"/>
    <tableColumn id="14030" xr3:uid="{FD2B37BB-FB85-41BD-9B59-3AAFCDCDBAE9}" name="Sarake14030"/>
    <tableColumn id="14031" xr3:uid="{D7A25A81-ACDA-4BBD-8A1C-EFDF7C025388}" name="Sarake14031"/>
    <tableColumn id="14032" xr3:uid="{6CD32ED0-4181-4412-8AC5-5B93AFF2A4C1}" name="Sarake14032"/>
    <tableColumn id="14033" xr3:uid="{A06B4B6A-54D5-4A3C-B82C-7B9D9B0B394B}" name="Sarake14033"/>
    <tableColumn id="14034" xr3:uid="{D3A3C432-1F69-4C0D-A390-C902066EBA00}" name="Sarake14034"/>
    <tableColumn id="14035" xr3:uid="{884428AC-A0CF-4CCF-9DB8-A5E69CAD7FB6}" name="Sarake14035"/>
    <tableColumn id="14036" xr3:uid="{2F916281-B6E0-44BD-B069-29BA512F8EED}" name="Sarake14036"/>
    <tableColumn id="14037" xr3:uid="{A35EE447-0735-480C-975A-748568BD9B92}" name="Sarake14037"/>
    <tableColumn id="14038" xr3:uid="{7F4849D5-4E79-408F-A673-FEF861F420E6}" name="Sarake14038"/>
    <tableColumn id="14039" xr3:uid="{77A81BD3-781B-465E-A117-373AD7FF646C}" name="Sarake14039"/>
    <tableColumn id="14040" xr3:uid="{7C53BBB1-3FCA-4EBA-85AC-4B4E363208DE}" name="Sarake14040"/>
    <tableColumn id="14041" xr3:uid="{C16EF036-862B-491F-A65D-E834513D3B8B}" name="Sarake14041"/>
    <tableColumn id="14042" xr3:uid="{9F570440-68EA-4768-9CC1-D49890259FE1}" name="Sarake14042"/>
    <tableColumn id="14043" xr3:uid="{763E7894-ACD9-4FE7-88A2-2F186AA7955C}" name="Sarake14043"/>
    <tableColumn id="14044" xr3:uid="{6BC75266-409E-4B77-800D-C87D40D7C664}" name="Sarake14044"/>
    <tableColumn id="14045" xr3:uid="{C8F9B63C-F930-4FFF-976C-97A9DADDE14D}" name="Sarake14045"/>
    <tableColumn id="14046" xr3:uid="{5CA40CBF-BDA5-4BA9-9D3C-437D50F77883}" name="Sarake14046"/>
    <tableColumn id="14047" xr3:uid="{399B4B41-A995-4F3A-B6B4-32A7BD0B8303}" name="Sarake14047"/>
    <tableColumn id="14048" xr3:uid="{559A7FA0-C29E-4D24-B854-248238E481BC}" name="Sarake14048"/>
    <tableColumn id="14049" xr3:uid="{31A849A0-E38A-4A1C-8623-9B426FEE12EC}" name="Sarake14049"/>
    <tableColumn id="14050" xr3:uid="{C86CBEE5-E7A3-44F8-A59B-D3E03D9EE409}" name="Sarake14050"/>
    <tableColumn id="14051" xr3:uid="{B16459CC-B8C0-4E1C-BEC5-D81484A44937}" name="Sarake14051"/>
    <tableColumn id="14052" xr3:uid="{CBE55747-C191-409E-8969-DB3850E7562F}" name="Sarake14052"/>
    <tableColumn id="14053" xr3:uid="{EF995039-1A4B-420E-93C7-4CD67D4CB24F}" name="Sarake14053"/>
    <tableColumn id="14054" xr3:uid="{0BFD9856-97EE-42DC-B2C1-66FD74CE1A4C}" name="Sarake14054"/>
    <tableColumn id="14055" xr3:uid="{75AE84EC-BEE8-4CB0-93BD-72C6206B17AB}" name="Sarake14055"/>
    <tableColumn id="14056" xr3:uid="{36A277FA-E1A2-4120-8AC4-BA5E368F97D3}" name="Sarake14056"/>
    <tableColumn id="14057" xr3:uid="{87B4ACA9-1E75-4444-8AFA-9ADDCDB0AD22}" name="Sarake14057"/>
    <tableColumn id="14058" xr3:uid="{841408BB-6A66-4B74-8CD5-A98EABCFB709}" name="Sarake14058"/>
    <tableColumn id="14059" xr3:uid="{80CB22FD-1A65-4344-9C08-CAF333CD3387}" name="Sarake14059"/>
    <tableColumn id="14060" xr3:uid="{2630CF45-605E-4E21-BCAC-AA4F5EAAE4AB}" name="Sarake14060"/>
    <tableColumn id="14061" xr3:uid="{C4A19FC3-1D53-4C96-B589-94AF97464C33}" name="Sarake14061"/>
    <tableColumn id="14062" xr3:uid="{5F8BC4CF-D3BA-4373-B7E7-1157F0EBC2F0}" name="Sarake14062"/>
    <tableColumn id="14063" xr3:uid="{F95D8D8A-AB9F-41FF-B988-735285257CDC}" name="Sarake14063"/>
    <tableColumn id="14064" xr3:uid="{70B9E28A-0F5D-42D9-A214-40703A164080}" name="Sarake14064"/>
    <tableColumn id="14065" xr3:uid="{3D55815F-A3B0-4169-ABDF-79E9EFDCB63C}" name="Sarake14065"/>
    <tableColumn id="14066" xr3:uid="{B31BADFB-7D65-4CC1-9844-71BBF72C3055}" name="Sarake14066"/>
    <tableColumn id="14067" xr3:uid="{74427DE4-1A72-4C9A-AAC4-43661B05B1B2}" name="Sarake14067"/>
    <tableColumn id="14068" xr3:uid="{BC5182E5-5A98-4FA6-B375-58871CB957A2}" name="Sarake14068"/>
    <tableColumn id="14069" xr3:uid="{A6510943-936D-4ABD-AA8C-42074BCF274A}" name="Sarake14069"/>
    <tableColumn id="14070" xr3:uid="{5C04C39B-F565-4968-B93F-5DCF07FD12ED}" name="Sarake14070"/>
    <tableColumn id="14071" xr3:uid="{48A69A53-E792-4DF7-9EEA-0F7BA614B96C}" name="Sarake14071"/>
    <tableColumn id="14072" xr3:uid="{EF4D47ED-48EB-444D-B473-AA39FD2E91AB}" name="Sarake14072"/>
    <tableColumn id="14073" xr3:uid="{76A59AFA-7FBF-4991-9FCE-4F16A0F3A390}" name="Sarake14073"/>
    <tableColumn id="14074" xr3:uid="{F80E9087-A94B-4462-9898-AFED2578C3E1}" name="Sarake14074"/>
    <tableColumn id="14075" xr3:uid="{0872056C-C413-42FC-9EBF-DF9ED7837583}" name="Sarake14075"/>
    <tableColumn id="14076" xr3:uid="{DB2DE6D8-7672-4AA8-BD56-DEC845749F76}" name="Sarake14076"/>
    <tableColumn id="14077" xr3:uid="{0F8C46BF-839F-409C-B148-92A2F4669D3E}" name="Sarake14077"/>
    <tableColumn id="14078" xr3:uid="{42009CCC-69A0-4282-9432-D0BF76977574}" name="Sarake14078"/>
    <tableColumn id="14079" xr3:uid="{0216979B-B508-4EAF-887B-FA6E4F0A9D67}" name="Sarake14079"/>
    <tableColumn id="14080" xr3:uid="{AFF6F922-DC33-4380-A9A5-CABBBAF5A633}" name="Sarake14080"/>
    <tableColumn id="14081" xr3:uid="{61D69526-94D5-46F4-ABE0-FE53728B6480}" name="Sarake14081"/>
    <tableColumn id="14082" xr3:uid="{B591FA3E-F197-4C3B-9DD0-9862B35AAAE5}" name="Sarake14082"/>
    <tableColumn id="14083" xr3:uid="{9E57D280-607E-46A7-BA3B-BA19A19C5336}" name="Sarake14083"/>
    <tableColumn id="14084" xr3:uid="{D7576EFE-4EA4-4A97-A98E-01041A127ED2}" name="Sarake14084"/>
    <tableColumn id="14085" xr3:uid="{C7A23C8E-8DF4-46C3-BBA9-F2A64A3F8A6A}" name="Sarake14085"/>
    <tableColumn id="14086" xr3:uid="{C8CC8C81-C388-4C0E-8FC6-7136C9F23DC6}" name="Sarake14086"/>
    <tableColumn id="14087" xr3:uid="{1246F961-9358-4EC2-B8CB-7724D51846D1}" name="Sarake14087"/>
    <tableColumn id="14088" xr3:uid="{47165960-2B3D-4081-AF50-2B7953A1D06E}" name="Sarake14088"/>
    <tableColumn id="14089" xr3:uid="{9F302EAD-30E2-4423-9D19-0AE94ACF4C8C}" name="Sarake14089"/>
    <tableColumn id="14090" xr3:uid="{2D8C2408-6753-48F0-BD8B-A8D848F1244C}" name="Sarake14090"/>
    <tableColumn id="14091" xr3:uid="{C2DE13B1-A942-4D0A-8F4E-44285B8C71AB}" name="Sarake14091"/>
    <tableColumn id="14092" xr3:uid="{E4B9DDBA-DE4E-4CA7-99EC-FA09C48ECEDF}" name="Sarake14092"/>
    <tableColumn id="14093" xr3:uid="{529241C7-5C22-48DF-A1BC-839E704B02F6}" name="Sarake14093"/>
    <tableColumn id="14094" xr3:uid="{A42198E0-CD6E-4505-9B66-3725E2575E42}" name="Sarake14094"/>
    <tableColumn id="14095" xr3:uid="{89081FBC-9758-47D8-966B-04D88AA9043E}" name="Sarake14095"/>
    <tableColumn id="14096" xr3:uid="{A39E17F5-22E0-48DF-A0B2-7ED6A23D9966}" name="Sarake14096"/>
    <tableColumn id="14097" xr3:uid="{3EF3ECA1-A96C-4F97-8185-34FC2EA0AAA0}" name="Sarake14097"/>
    <tableColumn id="14098" xr3:uid="{E5C3F4DF-4D85-4A4F-B5DB-49656EEDDDEB}" name="Sarake14098"/>
    <tableColumn id="14099" xr3:uid="{C82B010F-7A8E-4274-B210-294AA812F9DB}" name="Sarake14099"/>
    <tableColumn id="14100" xr3:uid="{82E45414-5D2E-4B68-A4FC-8E3E1C2BD012}" name="Sarake14100"/>
    <tableColumn id="14101" xr3:uid="{855C0419-6098-4B41-9787-F57EC9C49A8C}" name="Sarake14101"/>
    <tableColumn id="14102" xr3:uid="{3AA15A13-00B7-4C2A-9C7C-827F83FB6197}" name="Sarake14102"/>
    <tableColumn id="14103" xr3:uid="{4315B63A-0225-4F24-A130-8B8C0B831E5C}" name="Sarake14103"/>
    <tableColumn id="14104" xr3:uid="{24789AEF-42DC-4454-9A52-BD3C62B837F1}" name="Sarake14104"/>
    <tableColumn id="14105" xr3:uid="{953DA654-3564-425C-820E-97EBA6F1104C}" name="Sarake14105"/>
    <tableColumn id="14106" xr3:uid="{CED36A44-C0E5-4E85-BC48-96DE49DC5F51}" name="Sarake14106"/>
    <tableColumn id="14107" xr3:uid="{DB784D8E-8976-4400-9313-D38CDC7B0576}" name="Sarake14107"/>
    <tableColumn id="14108" xr3:uid="{0DFEBA32-2DEA-4A68-A13C-C9990DF67366}" name="Sarake14108"/>
    <tableColumn id="14109" xr3:uid="{F568CC22-847E-4B5E-AD50-BF0EFA1AE5D8}" name="Sarake14109"/>
    <tableColumn id="14110" xr3:uid="{9F321360-CE70-45F9-86B9-59FB4F58D11D}" name="Sarake14110"/>
    <tableColumn id="14111" xr3:uid="{B58B174E-B904-4C13-BCBD-105D2CD35722}" name="Sarake14111"/>
    <tableColumn id="14112" xr3:uid="{F4C67C34-9EFF-4FDD-A094-95E896312C3A}" name="Sarake14112"/>
    <tableColumn id="14113" xr3:uid="{144CA306-5399-49E2-A8D3-E370804AAC4A}" name="Sarake14113"/>
    <tableColumn id="14114" xr3:uid="{9EEF8627-AB92-4CC8-89E8-B745F85D0E07}" name="Sarake14114"/>
    <tableColumn id="14115" xr3:uid="{24584856-63AA-409A-8E77-67F93E04010F}" name="Sarake14115"/>
    <tableColumn id="14116" xr3:uid="{DF28AB78-765E-453B-BF2A-BBF90CE17E0B}" name="Sarake14116"/>
    <tableColumn id="14117" xr3:uid="{671A44B5-A5EA-4AC9-82DD-EAF65E312969}" name="Sarake14117"/>
    <tableColumn id="14118" xr3:uid="{BD9F6219-4250-4A7B-9F8A-A26BE831AF53}" name="Sarake14118"/>
    <tableColumn id="14119" xr3:uid="{B927B67A-771A-4902-BD47-55D2F1427D38}" name="Sarake14119"/>
    <tableColumn id="14120" xr3:uid="{051DD0E5-F8C9-4FDB-A81B-FD5E46858A9F}" name="Sarake14120"/>
    <tableColumn id="14121" xr3:uid="{55A73E95-E8FC-483D-9CB1-34AA141D2E88}" name="Sarake14121"/>
    <tableColumn id="14122" xr3:uid="{C55519EF-365F-4F60-BB79-19880E7FFF82}" name="Sarake14122"/>
    <tableColumn id="14123" xr3:uid="{587F54FA-4A64-43F5-B473-1D4F39CECCDB}" name="Sarake14123"/>
    <tableColumn id="14124" xr3:uid="{B66C0C5D-B2DB-42A7-AE09-BEC9FF8A85B6}" name="Sarake14124"/>
    <tableColumn id="14125" xr3:uid="{04FC9EDD-0EBD-462A-8F78-D97554BE04DD}" name="Sarake14125"/>
    <tableColumn id="14126" xr3:uid="{FB91F09D-8FD2-46C9-B7F4-7057EA6FB720}" name="Sarake14126"/>
    <tableColumn id="14127" xr3:uid="{754464AE-1D5D-4466-B9EF-939B79E4AE38}" name="Sarake14127"/>
    <tableColumn id="14128" xr3:uid="{C7BC823F-B166-493A-8C7A-3C1C01E0C381}" name="Sarake14128"/>
    <tableColumn id="14129" xr3:uid="{E2BE62DB-C096-4D7E-8206-B2278953E754}" name="Sarake14129"/>
    <tableColumn id="14130" xr3:uid="{2DFF0EC3-1B11-4EA9-813E-20DBC9E9C9A6}" name="Sarake14130"/>
    <tableColumn id="14131" xr3:uid="{378D0F1D-7939-478D-8764-22A750ED7A25}" name="Sarake14131"/>
    <tableColumn id="14132" xr3:uid="{B18A1AB2-0978-4B82-8A8C-AC10395E4F9A}" name="Sarake14132"/>
    <tableColumn id="14133" xr3:uid="{D69DFCF4-0BE6-4E81-944D-8342BA6F931E}" name="Sarake14133"/>
    <tableColumn id="14134" xr3:uid="{ADFD0F9E-3CA3-4682-9379-719CE43E72F3}" name="Sarake14134"/>
    <tableColumn id="14135" xr3:uid="{67FD2D0F-1395-490B-A7DE-91E629ED2F1C}" name="Sarake14135"/>
    <tableColumn id="14136" xr3:uid="{19937006-F7EA-4CA8-80E8-1CC52425484E}" name="Sarake14136"/>
    <tableColumn id="14137" xr3:uid="{336801D5-E906-49C9-B3AF-063D0B24869B}" name="Sarake14137"/>
    <tableColumn id="14138" xr3:uid="{03F1D57C-326B-4156-8163-7BD3FF626E13}" name="Sarake14138"/>
    <tableColumn id="14139" xr3:uid="{7824217B-3ADA-45B6-A439-05453520675F}" name="Sarake14139"/>
    <tableColumn id="14140" xr3:uid="{907C8BFF-66CB-4D33-8958-9DFDB22C41A5}" name="Sarake14140"/>
    <tableColumn id="14141" xr3:uid="{C3A3419F-4824-435F-A660-85F3B5E4ED26}" name="Sarake14141"/>
    <tableColumn id="14142" xr3:uid="{69428364-0524-4338-A47C-56832AC81540}" name="Sarake14142"/>
    <tableColumn id="14143" xr3:uid="{0BD4EC2E-84FE-45F0-AF36-7E3B76834783}" name="Sarake14143"/>
    <tableColumn id="14144" xr3:uid="{49DDA751-5C06-4B98-BBD9-EA66F8F7BA39}" name="Sarake14144"/>
    <tableColumn id="14145" xr3:uid="{F0E23094-83FA-44C7-BE72-05BB880EBE38}" name="Sarake14145"/>
    <tableColumn id="14146" xr3:uid="{53A32FF7-5953-4A2B-99D4-951428B7E33C}" name="Sarake14146"/>
    <tableColumn id="14147" xr3:uid="{185C013F-D8ED-403F-AB60-56C4DD57F4C3}" name="Sarake14147"/>
    <tableColumn id="14148" xr3:uid="{3B5CEBB9-BEF9-49B4-947F-A75ABF01FD8A}" name="Sarake14148"/>
    <tableColumn id="14149" xr3:uid="{595EA181-3B30-4C1C-B665-26B5BEF269D7}" name="Sarake14149"/>
    <tableColumn id="14150" xr3:uid="{6FF75D29-342D-47CA-AC1A-A8E149FE643F}" name="Sarake14150"/>
    <tableColumn id="14151" xr3:uid="{156596A2-4CC0-4A21-A644-764996FEA2EF}" name="Sarake14151"/>
    <tableColumn id="14152" xr3:uid="{E0ABB6DD-927C-4761-AF30-2707AB2A2242}" name="Sarake14152"/>
    <tableColumn id="14153" xr3:uid="{A684EB03-5D9D-464C-8DA4-F14FB6101759}" name="Sarake14153"/>
    <tableColumn id="14154" xr3:uid="{9469B968-3293-454E-836A-233E644B5EAF}" name="Sarake14154"/>
    <tableColumn id="14155" xr3:uid="{A23628E5-7CB9-40A8-B5F7-94B4BB55CD7B}" name="Sarake14155"/>
    <tableColumn id="14156" xr3:uid="{D8198336-0110-45C5-81D1-AA0281DE992F}" name="Sarake14156"/>
    <tableColumn id="14157" xr3:uid="{08DCE504-F9DA-41A4-B139-822DC0B1C351}" name="Sarake14157"/>
    <tableColumn id="14158" xr3:uid="{623F6F31-8613-4071-B331-C9F7CCFC2B0A}" name="Sarake14158"/>
    <tableColumn id="14159" xr3:uid="{D5BF1929-6283-4313-8366-6B17AE2D6AB6}" name="Sarake14159"/>
    <tableColumn id="14160" xr3:uid="{22455EF5-AB4A-43FA-9722-02516C6C96F2}" name="Sarake14160"/>
    <tableColumn id="14161" xr3:uid="{F37C8EE0-074D-48BD-B4D8-A1D46AA0CAD3}" name="Sarake14161"/>
    <tableColumn id="14162" xr3:uid="{F6CD7E94-EAA4-400F-AF10-606C46F9E2D8}" name="Sarake14162"/>
    <tableColumn id="14163" xr3:uid="{A969EDF3-608B-4196-ABF4-073239E1080F}" name="Sarake14163"/>
    <tableColumn id="14164" xr3:uid="{BF4D9D22-608C-4E0E-8464-0465588281E8}" name="Sarake14164"/>
    <tableColumn id="14165" xr3:uid="{15B3485E-7049-4096-AB9A-9E018A464033}" name="Sarake14165"/>
    <tableColumn id="14166" xr3:uid="{59D21127-9FBC-49F6-BDD0-12EA3EBA1FA6}" name="Sarake14166"/>
    <tableColumn id="14167" xr3:uid="{CB662FE9-7071-4D03-B274-64426096B162}" name="Sarake14167"/>
    <tableColumn id="14168" xr3:uid="{5026B24D-DA90-4402-9F43-B0180AB09264}" name="Sarake14168"/>
    <tableColumn id="14169" xr3:uid="{3D2C77EE-15B2-4CC1-9B4C-1B00DB97F8BA}" name="Sarake14169"/>
    <tableColumn id="14170" xr3:uid="{E29B0871-1EC0-4418-959F-151408A4476F}" name="Sarake14170"/>
    <tableColumn id="14171" xr3:uid="{33898DE9-2BE2-44A0-886A-89EDBEFDBDDD}" name="Sarake14171"/>
    <tableColumn id="14172" xr3:uid="{81F4E293-767B-46E3-B758-22B8E7136570}" name="Sarake14172"/>
    <tableColumn id="14173" xr3:uid="{BAEB7789-C313-4E0E-B9B0-3F8159755461}" name="Sarake14173"/>
    <tableColumn id="14174" xr3:uid="{02C0AE07-7274-4F81-82E3-4E82D4F86ABD}" name="Sarake14174"/>
    <tableColumn id="14175" xr3:uid="{42F74412-6B0C-48D0-9EC2-8BF72DFC4F7E}" name="Sarake14175"/>
    <tableColumn id="14176" xr3:uid="{546DA7A1-9CA4-495F-B0F4-FAE2C6B2B65D}" name="Sarake14176"/>
    <tableColumn id="14177" xr3:uid="{23CCB8A3-BDE1-4B52-A574-978C0A969911}" name="Sarake14177"/>
    <tableColumn id="14178" xr3:uid="{D35CAC53-335A-4E0D-8968-1AFF246CF5AC}" name="Sarake14178"/>
    <tableColumn id="14179" xr3:uid="{3942B354-6BD7-4AAA-A6BE-0253FF7DF1D9}" name="Sarake14179"/>
    <tableColumn id="14180" xr3:uid="{DE295CB5-A63E-44F4-9F3E-77E2522C4CE8}" name="Sarake14180"/>
    <tableColumn id="14181" xr3:uid="{27AFC14A-38CF-46F0-8645-E5615F19CD80}" name="Sarake14181"/>
    <tableColumn id="14182" xr3:uid="{F680FE7E-31C1-471D-872B-C1EB787CCF07}" name="Sarake14182"/>
    <tableColumn id="14183" xr3:uid="{5BCF89F8-8DED-4117-85DC-B2AC3F1CB106}" name="Sarake14183"/>
    <tableColumn id="14184" xr3:uid="{E53C0EA7-9812-4DCF-AEA7-8715F9EEF9F6}" name="Sarake14184"/>
    <tableColumn id="14185" xr3:uid="{929AC042-2CC0-4E86-9CD9-2438E42840C4}" name="Sarake14185"/>
    <tableColumn id="14186" xr3:uid="{4272238E-2F97-472D-836E-2FA956255982}" name="Sarake14186"/>
    <tableColumn id="14187" xr3:uid="{E1BEA42E-D939-46BC-9BE5-AEC839D31F30}" name="Sarake14187"/>
    <tableColumn id="14188" xr3:uid="{37920D55-7111-4F41-B7C8-D1D655737503}" name="Sarake14188"/>
    <tableColumn id="14189" xr3:uid="{270C1434-391A-4E25-91D5-C128F74A9C77}" name="Sarake14189"/>
    <tableColumn id="14190" xr3:uid="{D1DA89AD-607D-4E86-937F-9C6375E0E4A9}" name="Sarake14190"/>
    <tableColumn id="14191" xr3:uid="{1B486226-0419-448C-8E7F-AD09220BB03C}" name="Sarake14191"/>
    <tableColumn id="14192" xr3:uid="{F2B2BB8B-4044-4719-B710-9DE17AEE14F8}" name="Sarake14192"/>
    <tableColumn id="14193" xr3:uid="{2B378449-AD7E-48B8-820B-814B0F220653}" name="Sarake14193"/>
    <tableColumn id="14194" xr3:uid="{E392B0D5-BE1A-4454-B93C-8A2606AAEE3A}" name="Sarake14194"/>
    <tableColumn id="14195" xr3:uid="{ABB21A8A-7B09-42CB-B149-39E4E6AA2AA5}" name="Sarake14195"/>
    <tableColumn id="14196" xr3:uid="{07A5DFFA-B215-4577-AEDA-D330A5CDE038}" name="Sarake14196"/>
    <tableColumn id="14197" xr3:uid="{28CDD377-6553-41A4-B3FD-95BB0F6D015C}" name="Sarake14197"/>
    <tableColumn id="14198" xr3:uid="{9AB09683-9F2B-458F-9AC1-5D326ECCAA33}" name="Sarake14198"/>
    <tableColumn id="14199" xr3:uid="{A3D9F51A-DB4E-4131-9AE5-6F2784BC4551}" name="Sarake14199"/>
    <tableColumn id="14200" xr3:uid="{C1B332C2-7D2B-4BE9-BFB7-F8C797AE9440}" name="Sarake14200"/>
    <tableColumn id="14201" xr3:uid="{CADC2EA3-3C63-47BD-B247-408F4E4324AD}" name="Sarake14201"/>
    <tableColumn id="14202" xr3:uid="{B9FCDA8A-6C19-404B-AA63-5862DC15ECEF}" name="Sarake14202"/>
    <tableColumn id="14203" xr3:uid="{80EF6232-4635-476E-BEF0-E5D49A353876}" name="Sarake14203"/>
    <tableColumn id="14204" xr3:uid="{342405B2-7DFE-4321-9A6F-D566C4F6E2AD}" name="Sarake14204"/>
    <tableColumn id="14205" xr3:uid="{64D6B70A-E14B-4470-9624-AEE3012690C0}" name="Sarake14205"/>
    <tableColumn id="14206" xr3:uid="{73DCB41A-07AE-44BD-822E-208CB7958570}" name="Sarake14206"/>
    <tableColumn id="14207" xr3:uid="{AD2427E2-FF96-436D-90A5-A1BCE79AD7C1}" name="Sarake14207"/>
    <tableColumn id="14208" xr3:uid="{44161B1D-553A-4AAA-913C-03E6263278F9}" name="Sarake14208"/>
    <tableColumn id="14209" xr3:uid="{E1330CEC-82EB-48CB-A026-506746FD6010}" name="Sarake14209"/>
    <tableColumn id="14210" xr3:uid="{182F8656-D124-4AD9-8CD3-31747356AC15}" name="Sarake14210"/>
    <tableColumn id="14211" xr3:uid="{BCD10CF4-9012-4386-9A08-EFFA3479416D}" name="Sarake14211"/>
    <tableColumn id="14212" xr3:uid="{C8E64FA3-E86D-4E85-AA69-147B2CD23609}" name="Sarake14212"/>
    <tableColumn id="14213" xr3:uid="{AA1076E0-49FC-46D2-9E74-322C4DAC438A}" name="Sarake14213"/>
    <tableColumn id="14214" xr3:uid="{0A3508B1-CA2F-46E6-ADB8-DDA4289CF43C}" name="Sarake14214"/>
    <tableColumn id="14215" xr3:uid="{D25C4F97-08E4-4484-894C-4D1A7616ADD3}" name="Sarake14215"/>
    <tableColumn id="14216" xr3:uid="{5D50BA9D-DBBA-4C3B-A97F-D8532F0E6B75}" name="Sarake14216"/>
    <tableColumn id="14217" xr3:uid="{0B460572-6FC2-453F-9E40-F22339F89AD1}" name="Sarake14217"/>
    <tableColumn id="14218" xr3:uid="{6E3D95EA-956F-4673-84B6-18D95DE94558}" name="Sarake14218"/>
    <tableColumn id="14219" xr3:uid="{D40A375F-7DD0-4866-8ECE-18B08D16196D}" name="Sarake14219"/>
    <tableColumn id="14220" xr3:uid="{A597BDDF-AD55-4287-8B6A-9711EB7E137D}" name="Sarake14220"/>
    <tableColumn id="14221" xr3:uid="{97065B0F-FB7E-43BE-87DD-FAA9FCD910DD}" name="Sarake14221"/>
    <tableColumn id="14222" xr3:uid="{ECFC6F22-084B-4AEE-BE8E-6969797A5A26}" name="Sarake14222"/>
    <tableColumn id="14223" xr3:uid="{11CA40DA-AF31-472A-93E8-676AE8171740}" name="Sarake14223"/>
    <tableColumn id="14224" xr3:uid="{1CE8A2F2-754F-41CC-B3C1-E6CA26FE56F2}" name="Sarake14224"/>
    <tableColumn id="14225" xr3:uid="{2B693AC7-899E-4AAA-8E87-279BBC400A02}" name="Sarake14225"/>
    <tableColumn id="14226" xr3:uid="{FD16652D-54CD-490F-9C37-ECE5AE5A5C53}" name="Sarake14226"/>
    <tableColumn id="14227" xr3:uid="{2A487289-B09E-437A-A610-D66954E0DC35}" name="Sarake14227"/>
    <tableColumn id="14228" xr3:uid="{5B7E87FA-F131-4380-A239-8826AAC238BC}" name="Sarake14228"/>
    <tableColumn id="14229" xr3:uid="{B0042588-F529-4B21-8E45-131327BD2D6B}" name="Sarake14229"/>
    <tableColumn id="14230" xr3:uid="{E23DDEF5-7F53-4713-935B-1E1F6D6213BC}" name="Sarake14230"/>
    <tableColumn id="14231" xr3:uid="{0ADD5A03-648C-4D03-A2CE-976AD74DBB53}" name="Sarake14231"/>
    <tableColumn id="14232" xr3:uid="{EE82AF88-6475-44E1-B8CE-3BCDB11DEDA1}" name="Sarake14232"/>
    <tableColumn id="14233" xr3:uid="{4AC70779-5F19-416B-96B8-B342B9E7978F}" name="Sarake14233"/>
    <tableColumn id="14234" xr3:uid="{3B5AEBC5-1DC7-46A9-AAF3-819018F95BBB}" name="Sarake14234"/>
    <tableColumn id="14235" xr3:uid="{DF29F14A-6BB0-422F-A4E8-DF8A9AB749A8}" name="Sarake14235"/>
    <tableColumn id="14236" xr3:uid="{B1725B37-3016-4DA5-9011-69C5468171D6}" name="Sarake14236"/>
    <tableColumn id="14237" xr3:uid="{43B61770-0F6E-445F-BC61-3A7907DB79D2}" name="Sarake14237"/>
    <tableColumn id="14238" xr3:uid="{CC43BC6E-188A-49B1-A07E-785246773165}" name="Sarake14238"/>
    <tableColumn id="14239" xr3:uid="{984F3FE8-A64E-4671-996F-CB1E7C169AB7}" name="Sarake14239"/>
    <tableColumn id="14240" xr3:uid="{F12C6237-B6BB-48CA-B38B-3F6AFD089D47}" name="Sarake14240"/>
    <tableColumn id="14241" xr3:uid="{E4A4265F-EB57-4387-A741-6F7D1ECE2AC7}" name="Sarake14241"/>
    <tableColumn id="14242" xr3:uid="{921AFCCF-92C7-40A3-8AC4-1BCC9A4EB288}" name="Sarake14242"/>
    <tableColumn id="14243" xr3:uid="{863A739E-0CAF-43E3-A62A-BB3BC772A85C}" name="Sarake14243"/>
    <tableColumn id="14244" xr3:uid="{A61E711A-7ADA-42B0-BD98-18A3C86DB546}" name="Sarake14244"/>
    <tableColumn id="14245" xr3:uid="{7928FB86-93C9-411B-B8DF-93D9697E0FDF}" name="Sarake14245"/>
    <tableColumn id="14246" xr3:uid="{FC97A842-A4E1-431A-8E9C-7F00163289EF}" name="Sarake14246"/>
    <tableColumn id="14247" xr3:uid="{74BA207F-D6F8-490A-A3B0-9158B00B3E51}" name="Sarake14247"/>
    <tableColumn id="14248" xr3:uid="{03A8045D-A7F0-4F01-9C74-FAC3206D13E2}" name="Sarake14248"/>
    <tableColumn id="14249" xr3:uid="{DC936CFA-43E3-4F4B-9015-E61A80FCE6D6}" name="Sarake14249"/>
    <tableColumn id="14250" xr3:uid="{B9457041-4A55-493E-BB21-38DD91C55009}" name="Sarake14250"/>
    <tableColumn id="14251" xr3:uid="{FE9A025E-2DD6-47DB-BA38-A12EF29AB662}" name="Sarake14251"/>
    <tableColumn id="14252" xr3:uid="{C268F065-4D43-4983-93BE-1D44D27C0AE0}" name="Sarake14252"/>
    <tableColumn id="14253" xr3:uid="{112BB3D9-D319-409E-A56B-7909BA8C488C}" name="Sarake14253"/>
    <tableColumn id="14254" xr3:uid="{52DCBD26-486E-4AA4-84F1-2DDC7AA5C068}" name="Sarake14254"/>
    <tableColumn id="14255" xr3:uid="{4D0E3FA9-2A1C-4FBD-B770-B2EAFBFAFBED}" name="Sarake14255"/>
    <tableColumn id="14256" xr3:uid="{622AA212-1241-4C8B-8321-23E3E43585B1}" name="Sarake14256"/>
    <tableColumn id="14257" xr3:uid="{0E0D4BBE-FB8E-4460-93B0-E6EAC93790A4}" name="Sarake14257"/>
    <tableColumn id="14258" xr3:uid="{9564DD3B-B885-4020-BD6E-02A7BF7C9F17}" name="Sarake14258"/>
    <tableColumn id="14259" xr3:uid="{3E888152-8286-478E-8706-82502C1B9D2D}" name="Sarake14259"/>
    <tableColumn id="14260" xr3:uid="{38ED0BC4-3C04-4572-B61F-3B738CBB0D9C}" name="Sarake14260"/>
    <tableColumn id="14261" xr3:uid="{4A534C23-C805-4C7C-9AA6-FF3A036DBD04}" name="Sarake14261"/>
    <tableColumn id="14262" xr3:uid="{4D7B9F86-CEE5-468E-8550-6F78651663C1}" name="Sarake14262"/>
    <tableColumn id="14263" xr3:uid="{43C33BA9-0490-4C70-B5A9-0CA50C6676D6}" name="Sarake14263"/>
    <tableColumn id="14264" xr3:uid="{C046B1F6-75C8-4E2C-9C36-2BD03A0591AD}" name="Sarake14264"/>
    <tableColumn id="14265" xr3:uid="{E8C5B799-D646-4055-A88D-A9D3F7892C54}" name="Sarake14265"/>
    <tableColumn id="14266" xr3:uid="{17FEF3A3-D64C-4EF0-B18C-B5DA01EFDD56}" name="Sarake14266"/>
    <tableColumn id="14267" xr3:uid="{889BBE94-B0E7-4801-A094-6034BFB8ADAF}" name="Sarake14267"/>
    <tableColumn id="14268" xr3:uid="{DC4328B6-4A94-44DA-B027-094E400AB084}" name="Sarake14268"/>
    <tableColumn id="14269" xr3:uid="{88910A68-8C8A-45CD-B5A0-4A2B11A2B880}" name="Sarake14269"/>
    <tableColumn id="14270" xr3:uid="{F62498FF-BB97-404B-AAD3-9BF740DC8E12}" name="Sarake14270"/>
    <tableColumn id="14271" xr3:uid="{80D9A861-8ACE-4C38-A1FE-23D22BD2FCB3}" name="Sarake14271"/>
    <tableColumn id="14272" xr3:uid="{BE228A96-9351-4FD1-ADAA-AF955B5CEF83}" name="Sarake14272"/>
    <tableColumn id="14273" xr3:uid="{241F62A0-74CE-4503-865E-5590AA3C8FC4}" name="Sarake14273"/>
    <tableColumn id="14274" xr3:uid="{A550F6B0-A7A5-4CE0-B877-EA49FD751265}" name="Sarake14274"/>
    <tableColumn id="14275" xr3:uid="{A67659DB-C65B-47ED-A2FC-A54457ACF563}" name="Sarake14275"/>
    <tableColumn id="14276" xr3:uid="{91617699-434D-4380-A9F2-9B5D932ABEE4}" name="Sarake14276"/>
    <tableColumn id="14277" xr3:uid="{8606DC89-9FBF-4013-A2D5-346057F1557B}" name="Sarake14277"/>
    <tableColumn id="14278" xr3:uid="{7A9988CB-964E-404B-AC3F-DF81965D35CA}" name="Sarake14278"/>
    <tableColumn id="14279" xr3:uid="{6CFC3957-95D9-4A32-A9B9-B7A708C9CC28}" name="Sarake14279"/>
    <tableColumn id="14280" xr3:uid="{63999C13-7D66-4128-9A82-E229921AB915}" name="Sarake14280"/>
    <tableColumn id="14281" xr3:uid="{F335C56B-6226-4A5B-8996-6ED012AFF8D3}" name="Sarake14281"/>
    <tableColumn id="14282" xr3:uid="{16B2AFD3-B48E-40AE-A02F-60F83B2DE3DE}" name="Sarake14282"/>
    <tableColumn id="14283" xr3:uid="{71294238-4646-4003-8368-CFC3E4727B4D}" name="Sarake14283"/>
    <tableColumn id="14284" xr3:uid="{205EB79C-7DA4-4E54-92BC-FAE0B5807AC9}" name="Sarake14284"/>
    <tableColumn id="14285" xr3:uid="{25169356-6F7D-4FC2-AAD2-BCC6DC05B1A0}" name="Sarake14285"/>
    <tableColumn id="14286" xr3:uid="{6443D597-B462-49AB-9174-736F05B0BB32}" name="Sarake14286"/>
    <tableColumn id="14287" xr3:uid="{230A53BA-AFD7-4153-A304-B748148B30BF}" name="Sarake14287"/>
    <tableColumn id="14288" xr3:uid="{9CE6FE04-1462-4481-86C7-566F263F1D24}" name="Sarake14288"/>
    <tableColumn id="14289" xr3:uid="{A1D14E7A-0CCE-4124-B725-5E7A9FDCCEFB}" name="Sarake14289"/>
    <tableColumn id="14290" xr3:uid="{3FE6A902-8D3D-42BF-9BFD-51B3A5646536}" name="Sarake14290"/>
    <tableColumn id="14291" xr3:uid="{0F699084-9161-4564-8932-1EC1CBEB73DA}" name="Sarake14291"/>
    <tableColumn id="14292" xr3:uid="{2478D722-5190-46CB-A455-EEB2A472A6B0}" name="Sarake14292"/>
    <tableColumn id="14293" xr3:uid="{AC04B9FE-629E-4739-AD92-0FF437788505}" name="Sarake14293"/>
    <tableColumn id="14294" xr3:uid="{432F5650-3097-4CC0-8155-85105B798D0F}" name="Sarake14294"/>
    <tableColumn id="14295" xr3:uid="{0F70A009-2077-4375-BD98-20A910AA42B6}" name="Sarake14295"/>
    <tableColumn id="14296" xr3:uid="{8CBB52DB-D8C4-4A73-956A-B187A43EC668}" name="Sarake14296"/>
    <tableColumn id="14297" xr3:uid="{15BE8CAB-B8A2-40BC-B31A-9693F7CAC3EA}" name="Sarake14297"/>
    <tableColumn id="14298" xr3:uid="{7850DEE0-368B-4890-93C3-C3637DB47C3D}" name="Sarake14298"/>
    <tableColumn id="14299" xr3:uid="{50697825-682D-4AC3-B4E6-0DD744F40F92}" name="Sarake14299"/>
    <tableColumn id="14300" xr3:uid="{C3FF1603-11F8-45D4-9C03-B0C0AE79F857}" name="Sarake14300"/>
    <tableColumn id="14301" xr3:uid="{AA058E40-6EEA-4BA8-B424-D08804C757DF}" name="Sarake14301"/>
    <tableColumn id="14302" xr3:uid="{2B1F514D-84AA-40D5-ACBC-D53A8D984A2D}" name="Sarake14302"/>
    <tableColumn id="14303" xr3:uid="{6B5A0311-9CFD-4102-A477-A54BC9D18C89}" name="Sarake14303"/>
    <tableColumn id="14304" xr3:uid="{F0897E91-6038-403E-A250-D97D68B66558}" name="Sarake14304"/>
    <tableColumn id="14305" xr3:uid="{DCBA124E-3397-4B63-BBAA-9EB6C6C1F3D5}" name="Sarake14305"/>
    <tableColumn id="14306" xr3:uid="{76B924A1-D7FB-400F-8B24-99F4B72BB729}" name="Sarake14306"/>
    <tableColumn id="14307" xr3:uid="{28793282-F690-41EA-834C-FFECD73FB2AA}" name="Sarake14307"/>
    <tableColumn id="14308" xr3:uid="{E1128280-1BEA-4388-870C-E9E0AF48540A}" name="Sarake14308"/>
    <tableColumn id="14309" xr3:uid="{92BB1896-4002-4D5C-A38A-7F825CB1E6CC}" name="Sarake14309"/>
    <tableColumn id="14310" xr3:uid="{F5C2C2BA-5F03-45BB-B7AF-741BC1D15A1A}" name="Sarake14310"/>
    <tableColumn id="14311" xr3:uid="{42226719-0392-49CA-9D97-BE6766464734}" name="Sarake14311"/>
    <tableColumn id="14312" xr3:uid="{ED0067E3-03DD-4541-B40F-C5B9E921BDB3}" name="Sarake14312"/>
    <tableColumn id="14313" xr3:uid="{E61B3507-79A6-469F-967D-74C83FD5BAE8}" name="Sarake14313"/>
    <tableColumn id="14314" xr3:uid="{3910ECC3-AE83-4564-A5C3-2028A72BAEEC}" name="Sarake14314"/>
    <tableColumn id="14315" xr3:uid="{04D33986-B231-4475-A4CB-1A0826783726}" name="Sarake14315"/>
    <tableColumn id="14316" xr3:uid="{79769DB4-3069-468E-940C-07E0D75D2DEF}" name="Sarake14316"/>
    <tableColumn id="14317" xr3:uid="{577F7994-9500-4191-9BD1-596F642E5C14}" name="Sarake14317"/>
    <tableColumn id="14318" xr3:uid="{BD78E313-CA8C-43D7-AB4A-E80E9254C205}" name="Sarake14318"/>
    <tableColumn id="14319" xr3:uid="{5D371AB7-19B5-483E-871D-6B54256EB891}" name="Sarake14319"/>
    <tableColumn id="14320" xr3:uid="{0487F7D7-A9C9-45E7-813E-110C00639183}" name="Sarake14320"/>
    <tableColumn id="14321" xr3:uid="{E14948BC-D318-4C1F-91A5-C2E78E9D5241}" name="Sarake14321"/>
    <tableColumn id="14322" xr3:uid="{7670F440-6875-4ED8-8C8F-347F35FB6490}" name="Sarake14322"/>
    <tableColumn id="14323" xr3:uid="{C8169AD1-3775-4D52-990E-261D91727E68}" name="Sarake14323"/>
    <tableColumn id="14324" xr3:uid="{E794EA44-F863-49CC-B6E1-F47E76165D3A}" name="Sarake14324"/>
    <tableColumn id="14325" xr3:uid="{C4159282-6D11-4913-A80E-75DB6F2938EC}" name="Sarake14325"/>
    <tableColumn id="14326" xr3:uid="{6D30E720-58E2-47A3-9961-27D056B8F165}" name="Sarake14326"/>
    <tableColumn id="14327" xr3:uid="{DA11A1B3-62A0-4F67-80AF-60208985BAE6}" name="Sarake14327"/>
    <tableColumn id="14328" xr3:uid="{78631363-2910-419C-838E-5879FF500C8E}" name="Sarake14328"/>
    <tableColumn id="14329" xr3:uid="{D6ACC313-9AA2-4D41-B87B-7B8849E2A5A2}" name="Sarake14329"/>
    <tableColumn id="14330" xr3:uid="{20975ED6-BD48-4F2C-89A3-6F4EFF4AC425}" name="Sarake14330"/>
    <tableColumn id="14331" xr3:uid="{B30B4FAB-56A8-45A8-BE05-B5960AEBAC92}" name="Sarake14331"/>
    <tableColumn id="14332" xr3:uid="{3A6143E1-1190-4AE1-B0F5-4FDE0BBA155A}" name="Sarake14332"/>
    <tableColumn id="14333" xr3:uid="{27206683-846D-41A4-A129-59F4460B95C7}" name="Sarake14333"/>
    <tableColumn id="14334" xr3:uid="{B81DAE97-4B0E-434C-9F50-8D34EB735D2D}" name="Sarake14334"/>
    <tableColumn id="14335" xr3:uid="{18DB6AD2-F58F-44A8-8E19-BC8EB4AE4E20}" name="Sarake14335"/>
    <tableColumn id="14336" xr3:uid="{8FA70C10-1C25-4568-9B1A-C75585FD1303}" name="Sarake14336"/>
    <tableColumn id="14337" xr3:uid="{81EC7F7A-B14D-4BEB-A424-10C8142806BD}" name="Sarake14337"/>
    <tableColumn id="14338" xr3:uid="{0F8730B7-362B-46E4-8BA9-16B200F9FD66}" name="Sarake14338"/>
    <tableColumn id="14339" xr3:uid="{15410E00-3254-42F5-9825-B97ECB086DB5}" name="Sarake14339"/>
    <tableColumn id="14340" xr3:uid="{86403709-9C98-4E79-9378-F3AC094C8CEE}" name="Sarake14340"/>
    <tableColumn id="14341" xr3:uid="{DA2C285E-8E10-46A1-A542-C43A4E243CEE}" name="Sarake14341"/>
    <tableColumn id="14342" xr3:uid="{6A283C47-B40F-42AB-A4DD-6CAFCBCCB6A5}" name="Sarake14342"/>
    <tableColumn id="14343" xr3:uid="{28B9A899-6390-4D63-BADA-DA90946E10ED}" name="Sarake14343"/>
    <tableColumn id="14344" xr3:uid="{29FDCA16-2C38-4639-9F07-4A85A6B1E5C8}" name="Sarake14344"/>
    <tableColumn id="14345" xr3:uid="{81A17BEE-C43E-4111-A6E7-A91327918C9D}" name="Sarake14345"/>
    <tableColumn id="14346" xr3:uid="{B88243B7-48DE-4E90-AAA5-03B17198E0F4}" name="Sarake14346"/>
    <tableColumn id="14347" xr3:uid="{A26F8F3C-19A8-4185-BAB9-462A9A950525}" name="Sarake14347"/>
    <tableColumn id="14348" xr3:uid="{7EEE66AE-8881-4489-B9E6-B352972EE385}" name="Sarake14348"/>
    <tableColumn id="14349" xr3:uid="{4479E671-D34E-47D7-A3F2-9298C47110C1}" name="Sarake14349"/>
    <tableColumn id="14350" xr3:uid="{7F5A20D1-4720-456A-ABFF-877637E7BD97}" name="Sarake14350"/>
    <tableColumn id="14351" xr3:uid="{C890087D-C289-4672-99DD-8F991D20987B}" name="Sarake14351"/>
    <tableColumn id="14352" xr3:uid="{66CFB42B-7064-49E7-9332-31747F669B36}" name="Sarake14352"/>
    <tableColumn id="14353" xr3:uid="{EBECBA03-0EA2-44F2-9697-C7710800B58D}" name="Sarake14353"/>
    <tableColumn id="14354" xr3:uid="{34BDDA07-4F63-4AD0-A92A-1132FEA3D5A2}" name="Sarake14354"/>
    <tableColumn id="14355" xr3:uid="{E9D7C274-3FC8-4F58-A0E6-0D1C15CDDEAA}" name="Sarake14355"/>
    <tableColumn id="14356" xr3:uid="{6D256074-3A04-4E44-83C3-E4F9E772D2E9}" name="Sarake14356"/>
    <tableColumn id="14357" xr3:uid="{A8FE5DA8-A61A-4505-9C64-B54B5E263DC3}" name="Sarake14357"/>
    <tableColumn id="14358" xr3:uid="{9B065922-2A93-46AC-A2C6-4D8137CB3431}" name="Sarake14358"/>
    <tableColumn id="14359" xr3:uid="{C30409F8-94E9-40FA-9F7B-914D0665A5C5}" name="Sarake14359"/>
    <tableColumn id="14360" xr3:uid="{08CB357E-0773-4A49-83B8-2716E1505CFE}" name="Sarake14360"/>
    <tableColumn id="14361" xr3:uid="{D0AAAC78-69AF-4959-ABE0-E33D2C3165A6}" name="Sarake14361"/>
    <tableColumn id="14362" xr3:uid="{CC64EF4F-2EB1-49C4-892A-3F46A742703F}" name="Sarake14362"/>
    <tableColumn id="14363" xr3:uid="{9BA4E4F5-423F-4483-BC22-5F396E23ADC1}" name="Sarake14363"/>
    <tableColumn id="14364" xr3:uid="{F49A6C79-E6B9-4863-B3FA-AC20DE796182}" name="Sarake14364"/>
    <tableColumn id="14365" xr3:uid="{5A2D3042-920E-4F79-83F6-E715B1528430}" name="Sarake14365"/>
    <tableColumn id="14366" xr3:uid="{426BAEA2-2F79-4630-B8AA-1E2091B809BB}" name="Sarake14366"/>
    <tableColumn id="14367" xr3:uid="{B47D7423-FB7F-45C6-9927-A97BF748B352}" name="Sarake14367"/>
    <tableColumn id="14368" xr3:uid="{2C7510A5-6D12-436D-8295-D0E5DA24FBCA}" name="Sarake14368"/>
    <tableColumn id="14369" xr3:uid="{8A139920-248C-4B9A-BA4A-28BD8F3AF851}" name="Sarake14369"/>
    <tableColumn id="14370" xr3:uid="{0116FCAF-DA6C-4AE5-9476-4C499ECA110B}" name="Sarake14370"/>
    <tableColumn id="14371" xr3:uid="{789AB60D-3A5D-4CD5-B972-68D127A5A3C9}" name="Sarake14371"/>
    <tableColumn id="14372" xr3:uid="{0DBA619C-35F0-4489-8A1E-3A1CA27C1F43}" name="Sarake14372"/>
    <tableColumn id="14373" xr3:uid="{BCE14D0D-C43F-45D9-8D89-2494312FECDA}" name="Sarake14373"/>
    <tableColumn id="14374" xr3:uid="{C81AF3C5-13BC-4AFF-8D65-9BB6BD6813FC}" name="Sarake14374"/>
    <tableColumn id="14375" xr3:uid="{001D192E-5DB9-44BB-82B7-11FF381A1B05}" name="Sarake14375"/>
    <tableColumn id="14376" xr3:uid="{05132164-F931-430E-AD86-58823AA3C5D9}" name="Sarake14376"/>
    <tableColumn id="14377" xr3:uid="{207452FF-FD4B-4CE1-9B91-5124F6062189}" name="Sarake14377"/>
    <tableColumn id="14378" xr3:uid="{9C7AD3F9-EE3F-4AEA-B2F2-8487B4481F7B}" name="Sarake14378"/>
    <tableColumn id="14379" xr3:uid="{C14F1A67-2991-4470-AFAA-2045DF5966FE}" name="Sarake14379"/>
    <tableColumn id="14380" xr3:uid="{28FEBEA5-51C9-4153-B552-BAAEF851C67E}" name="Sarake14380"/>
    <tableColumn id="14381" xr3:uid="{E2DFDD59-064F-4AE3-A841-577109346133}" name="Sarake14381"/>
    <tableColumn id="14382" xr3:uid="{DD33C4CC-A64E-42B4-946E-2AE12BB87659}" name="Sarake14382"/>
    <tableColumn id="14383" xr3:uid="{2F8832E3-0769-405F-A626-DC5385C40072}" name="Sarake14383"/>
    <tableColumn id="14384" xr3:uid="{B660EC8E-ED78-4E28-9612-25194C96A05A}" name="Sarake14384"/>
    <tableColumn id="14385" xr3:uid="{5E7B150C-CB37-42CA-B964-A9394C405C0E}" name="Sarake14385"/>
    <tableColumn id="14386" xr3:uid="{0C36E209-500D-4E98-9718-087C3423A265}" name="Sarake14386"/>
    <tableColumn id="14387" xr3:uid="{3284039D-CA10-4B4B-B3CA-6F3D385AC8D5}" name="Sarake14387"/>
    <tableColumn id="14388" xr3:uid="{35F2A37F-AD5F-456C-8EDB-33F8C2FE950E}" name="Sarake14388"/>
    <tableColumn id="14389" xr3:uid="{6D8104A4-EE7D-47FF-B897-E563BF6042FF}" name="Sarake14389"/>
    <tableColumn id="14390" xr3:uid="{F84AEC2A-B041-4AC3-AE06-A451FA0EE164}" name="Sarake14390"/>
    <tableColumn id="14391" xr3:uid="{29B2B44E-168B-4457-AEA6-BFF745321744}" name="Sarake14391"/>
    <tableColumn id="14392" xr3:uid="{0D1FD9C2-AB5F-4965-AEE6-44FCA8123F1B}" name="Sarake14392"/>
    <tableColumn id="14393" xr3:uid="{5231E642-2034-4FDC-964C-36EAD9D65952}" name="Sarake14393"/>
    <tableColumn id="14394" xr3:uid="{898D9CA4-EFB9-45B0-B062-82723BD23065}" name="Sarake14394"/>
    <tableColumn id="14395" xr3:uid="{88FE7411-557D-426A-8C74-E5D8A3B4A036}" name="Sarake14395"/>
    <tableColumn id="14396" xr3:uid="{7A61F1BD-B89B-415B-AFEC-16346C08E0EA}" name="Sarake14396"/>
    <tableColumn id="14397" xr3:uid="{C319F6BE-7F6D-42F7-B43B-E94626CA750F}" name="Sarake14397"/>
    <tableColumn id="14398" xr3:uid="{5ADFF65D-7E89-4B88-9613-31EFE72448BE}" name="Sarake14398"/>
    <tableColumn id="14399" xr3:uid="{C7AF78D6-B720-4BF2-A0FE-A512E8B2B294}" name="Sarake14399"/>
    <tableColumn id="14400" xr3:uid="{A468E5DA-05AA-4147-AD40-33078E0EBEA5}" name="Sarake14400"/>
    <tableColumn id="14401" xr3:uid="{7DF86B2A-2975-40CD-B564-730CAADDED6E}" name="Sarake14401"/>
    <tableColumn id="14402" xr3:uid="{7BA53B06-7EDA-463C-A5F7-CE746B168753}" name="Sarake14402"/>
    <tableColumn id="14403" xr3:uid="{D408A9A0-3BBD-43FC-B388-7847BE20F2C7}" name="Sarake14403"/>
    <tableColumn id="14404" xr3:uid="{AF4C0EBC-3068-4A13-AB2D-F00AA55EF502}" name="Sarake14404"/>
    <tableColumn id="14405" xr3:uid="{BB5F1DE9-9EAA-4C2D-8414-0B55FAF544C5}" name="Sarake14405"/>
    <tableColumn id="14406" xr3:uid="{F6510796-DD07-49C7-B06B-A4DCFF94E805}" name="Sarake14406"/>
    <tableColumn id="14407" xr3:uid="{FA75814C-A6B2-4A27-B76E-5C193A23B974}" name="Sarake14407"/>
    <tableColumn id="14408" xr3:uid="{84EA26DA-F84C-4864-AD2D-56FBC2F13D85}" name="Sarake14408"/>
    <tableColumn id="14409" xr3:uid="{8ECC5E31-A8F3-47A6-B5CD-FF33D1555B1A}" name="Sarake14409"/>
    <tableColumn id="14410" xr3:uid="{FD6F240D-C2E6-47BF-909D-4A1C9EB24898}" name="Sarake14410"/>
    <tableColumn id="14411" xr3:uid="{E3364B76-4124-4CDA-8112-93FE0CE48AD7}" name="Sarake14411"/>
    <tableColumn id="14412" xr3:uid="{49EB8C1B-13B1-43F3-816D-B5E7E018AA97}" name="Sarake14412"/>
    <tableColumn id="14413" xr3:uid="{D1284743-2836-4E31-A3F6-40F8BB8D57A3}" name="Sarake14413"/>
    <tableColumn id="14414" xr3:uid="{AFD6AB33-1F27-4049-B0F3-E1B3446AB637}" name="Sarake14414"/>
    <tableColumn id="14415" xr3:uid="{18559DD7-B678-47C5-ADC4-EE91297BD4CD}" name="Sarake14415"/>
    <tableColumn id="14416" xr3:uid="{9932F9E6-D6DC-400F-B427-D1F2F50ABA9B}" name="Sarake14416"/>
    <tableColumn id="14417" xr3:uid="{3D5EF28D-5CA6-4791-8281-E4F0EF1DDABF}" name="Sarake14417"/>
    <tableColumn id="14418" xr3:uid="{4B32FF28-1B9B-455C-A1FD-F4372B835C73}" name="Sarake14418"/>
    <tableColumn id="14419" xr3:uid="{E3C569A0-1BBE-43EB-8974-F0A9CDDD3E73}" name="Sarake14419"/>
    <tableColumn id="14420" xr3:uid="{3177105B-850F-4F7B-B2A0-C437F980A8C0}" name="Sarake14420"/>
    <tableColumn id="14421" xr3:uid="{BA8A0401-B5FC-43EF-9805-AB806EDBD803}" name="Sarake14421"/>
    <tableColumn id="14422" xr3:uid="{3F946BB7-481E-4722-B206-D1ECA86CF473}" name="Sarake14422"/>
    <tableColumn id="14423" xr3:uid="{4BD02C71-7431-4F99-921A-47506FF176B3}" name="Sarake14423"/>
    <tableColumn id="14424" xr3:uid="{2E1A11EF-E81A-4B39-83FF-9E55716F3E13}" name="Sarake14424"/>
    <tableColumn id="14425" xr3:uid="{4CB04FA2-9BF9-4CB4-9BA5-3927ED738880}" name="Sarake14425"/>
    <tableColumn id="14426" xr3:uid="{7B3EA64C-BD27-43F3-A7A6-420244B63709}" name="Sarake14426"/>
    <tableColumn id="14427" xr3:uid="{EFEFD27F-664E-4007-81FB-75B06D8D539F}" name="Sarake14427"/>
    <tableColumn id="14428" xr3:uid="{BF06A332-C841-4A39-9A95-103D504D0EA9}" name="Sarake14428"/>
    <tableColumn id="14429" xr3:uid="{3F7324D3-B64B-43FB-AF56-C727E0F8860E}" name="Sarake14429"/>
    <tableColumn id="14430" xr3:uid="{D90620D9-5B5F-49FC-B248-028CB8AB24CE}" name="Sarake14430"/>
    <tableColumn id="14431" xr3:uid="{BF4D8440-FFF3-4E4C-91EF-9BF28BD282CB}" name="Sarake14431"/>
    <tableColumn id="14432" xr3:uid="{297A9541-64AC-456B-8C9B-7542E44D806D}" name="Sarake14432"/>
    <tableColumn id="14433" xr3:uid="{25249F8E-5F87-45BC-B178-5B68A916BFBD}" name="Sarake14433"/>
    <tableColumn id="14434" xr3:uid="{8B498F59-43B0-4EF5-94C8-9D1D7E5180DC}" name="Sarake14434"/>
    <tableColumn id="14435" xr3:uid="{C5EE4A8A-42D4-4C2A-9AA7-A355233FDF92}" name="Sarake14435"/>
    <tableColumn id="14436" xr3:uid="{E1CE2C4D-5BEA-4998-9A03-EA2FA6D67667}" name="Sarake14436"/>
    <tableColumn id="14437" xr3:uid="{945E31CF-5A41-4C23-BA7D-88ED524665BF}" name="Sarake14437"/>
    <tableColumn id="14438" xr3:uid="{F6910296-3C50-4118-8BA8-72ACF76B3BD2}" name="Sarake14438"/>
    <tableColumn id="14439" xr3:uid="{5941DE0A-6F21-43E8-909C-7DA4C89E25B5}" name="Sarake14439"/>
    <tableColumn id="14440" xr3:uid="{0470FE12-9408-4693-8A95-C70500B8A117}" name="Sarake14440"/>
    <tableColumn id="14441" xr3:uid="{39C5101D-9903-48BD-8FEE-F2A38E0A31B6}" name="Sarake14441"/>
    <tableColumn id="14442" xr3:uid="{4F795B54-20DE-4C2B-8F6C-CEB7A199B74E}" name="Sarake14442"/>
    <tableColumn id="14443" xr3:uid="{4565D9D2-C13D-4207-8B52-A4E0C3FFCC46}" name="Sarake14443"/>
    <tableColumn id="14444" xr3:uid="{7EDB47C0-22A6-4CEB-A3FB-96610D9994DF}" name="Sarake14444"/>
    <tableColumn id="14445" xr3:uid="{7BD70824-8E25-410C-A09B-80B81DD81668}" name="Sarake14445"/>
    <tableColumn id="14446" xr3:uid="{EC78357D-CE15-46CD-BA28-61D465B17465}" name="Sarake14446"/>
    <tableColumn id="14447" xr3:uid="{9D27EB84-4967-4460-BB72-41DA0E06EC37}" name="Sarake14447"/>
    <tableColumn id="14448" xr3:uid="{C4BE5791-EF6F-4C7F-B066-532E1EC9D07F}" name="Sarake14448"/>
    <tableColumn id="14449" xr3:uid="{34AC82F2-B0F9-4A47-9C5C-2538888F061A}" name="Sarake14449"/>
    <tableColumn id="14450" xr3:uid="{B48437F9-1C4C-4FA4-A885-47F7FD5612DE}" name="Sarake14450"/>
    <tableColumn id="14451" xr3:uid="{68106848-277E-4000-86F9-0FB1A133B70A}" name="Sarake14451"/>
    <tableColumn id="14452" xr3:uid="{B9B53EEF-714F-478D-8DE5-78D7AA8DAEA0}" name="Sarake14452"/>
    <tableColumn id="14453" xr3:uid="{10A22E7A-EE06-440E-8692-3A73A532F8B1}" name="Sarake14453"/>
    <tableColumn id="14454" xr3:uid="{F741E13C-3E28-485B-A6F1-2B081D2244E0}" name="Sarake14454"/>
    <tableColumn id="14455" xr3:uid="{AA60B0C5-E041-45E0-9E96-C0C24555502F}" name="Sarake14455"/>
    <tableColumn id="14456" xr3:uid="{60F63F27-D22B-422C-8B3E-38337E1600B1}" name="Sarake14456"/>
    <tableColumn id="14457" xr3:uid="{04E2FEC6-F314-4ED9-B5B6-71AD4B2F6CC6}" name="Sarake14457"/>
    <tableColumn id="14458" xr3:uid="{2F2FB26A-4FF3-45DF-84FD-B20B4AB74FCA}" name="Sarake14458"/>
    <tableColumn id="14459" xr3:uid="{14275300-4723-42A3-B256-8167EB30C5EC}" name="Sarake14459"/>
    <tableColumn id="14460" xr3:uid="{3C1B094C-A0EE-4519-BED0-E5FC94C4AA58}" name="Sarake14460"/>
    <tableColumn id="14461" xr3:uid="{B06161DC-E5B7-4D6B-A876-B6D11416A6BD}" name="Sarake14461"/>
    <tableColumn id="14462" xr3:uid="{903E81A9-BF8A-4106-9589-5A331D8EE1B5}" name="Sarake14462"/>
    <tableColumn id="14463" xr3:uid="{B8002A3C-EB76-4AF8-AC54-47BB633AB7B2}" name="Sarake14463"/>
    <tableColumn id="14464" xr3:uid="{93996359-2430-45CF-AA1E-7E80337AD11D}" name="Sarake14464"/>
    <tableColumn id="14465" xr3:uid="{E74CFC6B-9046-4070-8004-692A2BD198B1}" name="Sarake14465"/>
    <tableColumn id="14466" xr3:uid="{AB85CF2E-6EFD-45F4-B8B7-BCD74B9502C0}" name="Sarake14466"/>
    <tableColumn id="14467" xr3:uid="{7B783DE7-076A-4A3E-888F-8CD2D76875EF}" name="Sarake14467"/>
    <tableColumn id="14468" xr3:uid="{4BCC64AC-9A78-4B14-B73E-B626893FB8B3}" name="Sarake14468"/>
    <tableColumn id="14469" xr3:uid="{058EF10C-7490-403A-85DD-BA0962A7BDF3}" name="Sarake14469"/>
    <tableColumn id="14470" xr3:uid="{1EDA1712-BEA9-4B0F-AE1E-FA052A08B27C}" name="Sarake14470"/>
    <tableColumn id="14471" xr3:uid="{6B03A765-B2C8-43F8-AD18-76E0E4FEB220}" name="Sarake14471"/>
    <tableColumn id="14472" xr3:uid="{624FD6FA-5FD8-44E5-B6C5-AEE5FF897513}" name="Sarake14472"/>
    <tableColumn id="14473" xr3:uid="{91322FDD-101D-41BE-B2DC-059F6F848C47}" name="Sarake14473"/>
    <tableColumn id="14474" xr3:uid="{66301D29-B4A3-4F7F-96EA-CDE437B61263}" name="Sarake14474"/>
    <tableColumn id="14475" xr3:uid="{874C4316-6EC6-4448-96BC-A1F90BE69B75}" name="Sarake14475"/>
    <tableColumn id="14476" xr3:uid="{04A66AE7-20AF-4384-B3A5-F0C593F7987A}" name="Sarake14476"/>
    <tableColumn id="14477" xr3:uid="{D42D6026-5D9E-4DD1-9E71-8492CF7E6242}" name="Sarake14477"/>
    <tableColumn id="14478" xr3:uid="{D2D4B294-3818-4F05-9BA4-54E7F3F00A78}" name="Sarake14478"/>
    <tableColumn id="14479" xr3:uid="{7560F871-A420-4324-8C8D-D22697DDA983}" name="Sarake14479"/>
    <tableColumn id="14480" xr3:uid="{D7C91470-7C4A-4B44-A722-B454A703C55E}" name="Sarake14480"/>
    <tableColumn id="14481" xr3:uid="{2C8DA69B-D18A-414A-AA66-958A34AED46B}" name="Sarake14481"/>
    <tableColumn id="14482" xr3:uid="{F288307A-D775-4163-9FEA-E6E80B994BDE}" name="Sarake14482"/>
    <tableColumn id="14483" xr3:uid="{4FECFC5F-53AF-4EE5-AB43-F3621B96C4C1}" name="Sarake14483"/>
    <tableColumn id="14484" xr3:uid="{0973EA29-09B1-4D9B-B2EB-ECD03420FB17}" name="Sarake14484"/>
    <tableColumn id="14485" xr3:uid="{ABFD867E-5E09-4F55-9BBA-42848597F693}" name="Sarake14485"/>
    <tableColumn id="14486" xr3:uid="{F6B00FCE-D94D-406E-81C1-FE11DB652F6B}" name="Sarake14486"/>
    <tableColumn id="14487" xr3:uid="{987297D0-1364-45D7-BC40-8CCB9062130D}" name="Sarake14487"/>
    <tableColumn id="14488" xr3:uid="{10C5D28F-227E-4AA4-8E7C-007F36170683}" name="Sarake14488"/>
    <tableColumn id="14489" xr3:uid="{7B19DFDE-7FAE-4FFA-991B-A6BB573F79DC}" name="Sarake14489"/>
    <tableColumn id="14490" xr3:uid="{4F5A9D40-0DDA-4455-BAC5-7A024BB4B213}" name="Sarake14490"/>
    <tableColumn id="14491" xr3:uid="{FA05ACC8-E9A0-4DB2-B414-46F0C0EA73BF}" name="Sarake14491"/>
    <tableColumn id="14492" xr3:uid="{70CBF3E5-BB77-491B-A2C0-69364B5C1543}" name="Sarake14492"/>
    <tableColumn id="14493" xr3:uid="{F7D43C8B-CBFC-44CC-BC81-3878CA24F5DD}" name="Sarake14493"/>
    <tableColumn id="14494" xr3:uid="{48E5B091-5377-4F06-8292-F69E7F1E2DA1}" name="Sarake14494"/>
    <tableColumn id="14495" xr3:uid="{7CB75B1F-690D-4956-9314-B24AD11A5076}" name="Sarake14495"/>
    <tableColumn id="14496" xr3:uid="{DF23A170-FD75-4064-836E-50E246958A7A}" name="Sarake14496"/>
    <tableColumn id="14497" xr3:uid="{8256A3B5-1FCB-40CE-A322-321E184E57EA}" name="Sarake14497"/>
    <tableColumn id="14498" xr3:uid="{5B6851D5-F596-486F-90AB-D79CD421BBDC}" name="Sarake14498"/>
    <tableColumn id="14499" xr3:uid="{796C8E4C-8DF8-4C4E-A4C3-D20025105C4B}" name="Sarake14499"/>
    <tableColumn id="14500" xr3:uid="{5293FBD8-6E19-438F-A7D1-757303F3DA1B}" name="Sarake14500"/>
    <tableColumn id="14501" xr3:uid="{DB215885-C4CD-40CD-A9BA-B85199D21BF1}" name="Sarake14501"/>
    <tableColumn id="14502" xr3:uid="{1B1E700A-8FEA-49EB-9CC3-8243ECA53282}" name="Sarake14502"/>
    <tableColumn id="14503" xr3:uid="{D0AD7618-C581-4383-801A-A475C6C08A1C}" name="Sarake14503"/>
    <tableColumn id="14504" xr3:uid="{39D53CB8-221F-4953-AF59-1FBDADD1F1ED}" name="Sarake14504"/>
    <tableColumn id="14505" xr3:uid="{33B648FC-745F-4387-BFBA-D2FD43DE79AA}" name="Sarake14505"/>
    <tableColumn id="14506" xr3:uid="{EDD399E0-B067-40DF-B981-D9766F1D7D3D}" name="Sarake14506"/>
    <tableColumn id="14507" xr3:uid="{83A46F4E-2872-4D73-A144-8931307F24EF}" name="Sarake14507"/>
    <tableColumn id="14508" xr3:uid="{11C31B0F-2461-47B8-95AC-AB95F6869454}" name="Sarake14508"/>
    <tableColumn id="14509" xr3:uid="{5C373E73-5381-413C-A503-27269032739F}" name="Sarake14509"/>
    <tableColumn id="14510" xr3:uid="{33E250AE-1C01-41D3-BAC7-A8475F726194}" name="Sarake14510"/>
    <tableColumn id="14511" xr3:uid="{03C53DE0-D68E-43DE-92F1-EC5F93864B90}" name="Sarake14511"/>
    <tableColumn id="14512" xr3:uid="{ED7C0312-87B6-4DED-9107-85C4EE9751B3}" name="Sarake14512"/>
    <tableColumn id="14513" xr3:uid="{DEBB5B08-BCC3-441B-8E08-5EA77B3EBE2E}" name="Sarake14513"/>
    <tableColumn id="14514" xr3:uid="{21C52E6C-A5CF-4E1D-855C-3678BB9360E9}" name="Sarake14514"/>
    <tableColumn id="14515" xr3:uid="{74A0368E-2946-4DE3-8011-E8F8BFC00D28}" name="Sarake14515"/>
    <tableColumn id="14516" xr3:uid="{BAC66188-7E8D-4705-B2B0-690516593F24}" name="Sarake14516"/>
    <tableColumn id="14517" xr3:uid="{8E8FC64C-129B-4C06-956B-6D16C49FBA90}" name="Sarake14517"/>
    <tableColumn id="14518" xr3:uid="{3E8F03B9-507B-4D48-8F5E-815F9D800516}" name="Sarake14518"/>
    <tableColumn id="14519" xr3:uid="{1EA13D13-1A42-45F0-B0EB-57BF699C357E}" name="Sarake14519"/>
    <tableColumn id="14520" xr3:uid="{EBB0A5A1-0C09-40BE-AB95-A7D8ED9ED21B}" name="Sarake14520"/>
    <tableColumn id="14521" xr3:uid="{E0572504-0FD6-4440-B861-5933519B1AA5}" name="Sarake14521"/>
    <tableColumn id="14522" xr3:uid="{B306BFC0-70BC-490A-9607-18F0AD66D022}" name="Sarake14522"/>
    <tableColumn id="14523" xr3:uid="{9F1E4F3B-EA71-4E8C-9B16-BC7C3C2A9ECD}" name="Sarake14523"/>
    <tableColumn id="14524" xr3:uid="{C0AECFA6-5205-41E6-BD8E-ADCCE364D9A4}" name="Sarake14524"/>
    <tableColumn id="14525" xr3:uid="{2B984664-ECBF-47A2-AB66-2212BF22A6EB}" name="Sarake14525"/>
    <tableColumn id="14526" xr3:uid="{247FDDC0-9ACE-4BF2-8B59-71C69468838A}" name="Sarake14526"/>
    <tableColumn id="14527" xr3:uid="{B86C44C1-C65B-4CE5-B91B-1BEE7CEF15F0}" name="Sarake14527"/>
    <tableColumn id="14528" xr3:uid="{848CE6CD-C0A7-498F-BDBD-2282832C81A2}" name="Sarake14528"/>
    <tableColumn id="14529" xr3:uid="{BB2A0858-1363-48A2-A528-545E4A02C01D}" name="Sarake14529"/>
    <tableColumn id="14530" xr3:uid="{083DEA09-9B97-470B-9129-DBBF3D67AD75}" name="Sarake14530"/>
    <tableColumn id="14531" xr3:uid="{590C20E9-581A-4088-9C90-AD7BDD57F027}" name="Sarake14531"/>
    <tableColumn id="14532" xr3:uid="{0F5E11A1-A2A0-48F4-BB4C-6834588A7547}" name="Sarake14532"/>
    <tableColumn id="14533" xr3:uid="{D253185D-78F7-4237-BF6A-7ECBA900CDCF}" name="Sarake14533"/>
    <tableColumn id="14534" xr3:uid="{8C81CA4F-ACF7-4AFF-9E3E-D9099CCD9EBE}" name="Sarake14534"/>
    <tableColumn id="14535" xr3:uid="{BC3ABB75-2CA4-4EB0-B554-6C8451914BA7}" name="Sarake14535"/>
    <tableColumn id="14536" xr3:uid="{F604F32B-89EF-40B8-AE3B-0CA6909E6B49}" name="Sarake14536"/>
    <tableColumn id="14537" xr3:uid="{F257F047-FB9A-4878-ACDF-A68DACCB09F1}" name="Sarake14537"/>
    <tableColumn id="14538" xr3:uid="{F1DE1DF6-E19D-4B40-9521-0B49D515BF2B}" name="Sarake14538"/>
    <tableColumn id="14539" xr3:uid="{696AC3BF-B245-4AA3-9A39-518EDE3D885B}" name="Sarake14539"/>
    <tableColumn id="14540" xr3:uid="{FB40E346-0DB6-4E72-86F7-E64C661D92A4}" name="Sarake14540"/>
    <tableColumn id="14541" xr3:uid="{A617E9F6-A2AC-4A0F-9ED4-17E882648783}" name="Sarake14541"/>
    <tableColumn id="14542" xr3:uid="{CDCB7337-F14E-43FA-A1F0-126667EEC56E}" name="Sarake14542"/>
    <tableColumn id="14543" xr3:uid="{7F0C7C35-2E14-4FC0-A709-1CB0ACD1B8C8}" name="Sarake14543"/>
    <tableColumn id="14544" xr3:uid="{47F60161-AADC-4CE3-9181-9C888E19C902}" name="Sarake14544"/>
    <tableColumn id="14545" xr3:uid="{9BCE887A-2E00-4AC7-8733-6F778C7EC9CC}" name="Sarake14545"/>
    <tableColumn id="14546" xr3:uid="{26F1E4AE-3AEA-43D2-83C6-00A9C596CB34}" name="Sarake14546"/>
    <tableColumn id="14547" xr3:uid="{440C721D-8FB1-4DDC-AC83-A12803FCEF17}" name="Sarake14547"/>
    <tableColumn id="14548" xr3:uid="{90D43963-142A-4F7D-92A4-90D9B4666C6D}" name="Sarake14548"/>
    <tableColumn id="14549" xr3:uid="{107E9E6D-4826-407A-A0AA-67E5C040143C}" name="Sarake14549"/>
    <tableColumn id="14550" xr3:uid="{F8B25BB4-2A8C-440E-A20A-6EF467A787F5}" name="Sarake14550"/>
    <tableColumn id="14551" xr3:uid="{105B8946-E57A-47F7-8CE5-6D7A7A392D9F}" name="Sarake14551"/>
    <tableColumn id="14552" xr3:uid="{A7CE17F9-D3B4-498D-BB4E-55FEC9538BDB}" name="Sarake14552"/>
    <tableColumn id="14553" xr3:uid="{570263C1-A0F7-4AC1-936D-566E4CF0AF27}" name="Sarake14553"/>
    <tableColumn id="14554" xr3:uid="{EED94262-9291-416F-B408-F135111C015A}" name="Sarake14554"/>
    <tableColumn id="14555" xr3:uid="{9CE99F50-68E7-4BF4-94A8-D3D3F280501F}" name="Sarake14555"/>
    <tableColumn id="14556" xr3:uid="{C23EBFCE-C09B-4C44-99A1-F1C353FE6BA5}" name="Sarake14556"/>
    <tableColumn id="14557" xr3:uid="{CD951F07-632A-4D4A-9E30-79EF352E3CE3}" name="Sarake14557"/>
    <tableColumn id="14558" xr3:uid="{FDE918EE-3808-4143-B717-CB1E78BAE8B4}" name="Sarake14558"/>
    <tableColumn id="14559" xr3:uid="{0B34C20A-1EBF-405D-B8EB-5E15B5E4B63B}" name="Sarake14559"/>
    <tableColumn id="14560" xr3:uid="{3C8669DC-5C04-4CAC-9394-4ED0B877DEB8}" name="Sarake14560"/>
    <tableColumn id="14561" xr3:uid="{AB2C8EAF-18E7-48AE-85A3-06DDF700B68C}" name="Sarake14561"/>
    <tableColumn id="14562" xr3:uid="{1E8B6605-28F9-467C-8E7E-E14D515A4C34}" name="Sarake14562"/>
    <tableColumn id="14563" xr3:uid="{451E7A44-DE46-4A2E-9BB3-AF60A6486764}" name="Sarake14563"/>
    <tableColumn id="14564" xr3:uid="{EF9DF270-DAF2-4A80-82F3-632BAF23BDAA}" name="Sarake14564"/>
    <tableColumn id="14565" xr3:uid="{F141F2F5-B824-4219-81DB-8CA11619CEA2}" name="Sarake14565"/>
    <tableColumn id="14566" xr3:uid="{99B85712-CF73-4579-948A-AEFA7EF3DEB7}" name="Sarake14566"/>
    <tableColumn id="14567" xr3:uid="{C33C8C75-E749-40CD-994E-A92F83072C9E}" name="Sarake14567"/>
    <tableColumn id="14568" xr3:uid="{9D911914-111D-4937-9CF8-F600C4D05746}" name="Sarake14568"/>
    <tableColumn id="14569" xr3:uid="{22DAAE8C-9936-4120-B1D5-3C8B5DAB49AA}" name="Sarake14569"/>
    <tableColumn id="14570" xr3:uid="{898AD8CA-FA82-42EA-B15C-346F1DBED39D}" name="Sarake14570"/>
    <tableColumn id="14571" xr3:uid="{F9F99906-25C4-4D53-AFC0-B36AB8AFDC8A}" name="Sarake14571"/>
    <tableColumn id="14572" xr3:uid="{4ED37984-6D22-4413-9389-10E93FD7D831}" name="Sarake14572"/>
    <tableColumn id="14573" xr3:uid="{FEB8AB45-8C71-41C0-8A5A-050A626AA39A}" name="Sarake14573"/>
    <tableColumn id="14574" xr3:uid="{11978A84-D786-4399-81B0-3189887182F0}" name="Sarake14574"/>
    <tableColumn id="14575" xr3:uid="{6E9542CF-42F3-4B2E-A791-A97D85C41B78}" name="Sarake14575"/>
    <tableColumn id="14576" xr3:uid="{780A64D7-6B92-46FF-B013-A1C85FE651F9}" name="Sarake14576"/>
    <tableColumn id="14577" xr3:uid="{3106C1C3-F325-4DD6-998D-3396A644CDF7}" name="Sarake14577"/>
    <tableColumn id="14578" xr3:uid="{E6FE6BFE-BE24-4434-8D01-D237D7A457E6}" name="Sarake14578"/>
    <tableColumn id="14579" xr3:uid="{8BDAD7AF-B0A9-4F1F-B8D5-CEB407738CB4}" name="Sarake14579"/>
    <tableColumn id="14580" xr3:uid="{51563699-19D7-460B-BA1B-97F5B6B82540}" name="Sarake14580"/>
    <tableColumn id="14581" xr3:uid="{F9E746CE-5C45-49D2-841A-3A3B1871B76E}" name="Sarake14581"/>
    <tableColumn id="14582" xr3:uid="{09B7F2D7-2582-4C1C-83DB-C97E2C474BF5}" name="Sarake14582"/>
    <tableColumn id="14583" xr3:uid="{87E68642-FDCD-4842-BD4B-8834CBBF6A71}" name="Sarake14583"/>
    <tableColumn id="14584" xr3:uid="{881C4D08-D648-4F29-A90E-6A2E521A5B38}" name="Sarake14584"/>
    <tableColumn id="14585" xr3:uid="{F25F5B17-B1ED-4FE2-85A3-8FC055C1BDB5}" name="Sarake14585"/>
    <tableColumn id="14586" xr3:uid="{F828844B-4FBB-408E-B941-EBEE2B321976}" name="Sarake14586"/>
    <tableColumn id="14587" xr3:uid="{4BEC202F-D04E-48D2-8334-79BD1CC4A374}" name="Sarake14587"/>
    <tableColumn id="14588" xr3:uid="{270B5C73-A792-4887-BF8B-9C519D8413F9}" name="Sarake14588"/>
    <tableColumn id="14589" xr3:uid="{AB5C1BAD-3DD8-4A4D-A0CE-B63B89D68436}" name="Sarake14589"/>
    <tableColumn id="14590" xr3:uid="{003D670E-0CE5-4FD4-AACB-595320D3122B}" name="Sarake14590"/>
    <tableColumn id="14591" xr3:uid="{D28E8186-871A-4B0D-AB62-7E9D24CF2B0F}" name="Sarake14591"/>
    <tableColumn id="14592" xr3:uid="{32DFF3E6-9A8B-4EC8-BBF7-5792021EEB29}" name="Sarake14592"/>
    <tableColumn id="14593" xr3:uid="{89072D7A-253B-460E-934C-D5DA1B83EE4C}" name="Sarake14593"/>
    <tableColumn id="14594" xr3:uid="{6B288B86-B8AE-4497-875B-9A0EC02DFBC5}" name="Sarake14594"/>
    <tableColumn id="14595" xr3:uid="{21F5EDEC-20B4-417B-98E1-0BB3DE4665E0}" name="Sarake14595"/>
    <tableColumn id="14596" xr3:uid="{CDA9B1C5-D91D-4FDD-ADAE-972D3A3A8A67}" name="Sarake14596"/>
    <tableColumn id="14597" xr3:uid="{8C1E6019-B095-48E5-AD75-22CC7C7EED14}" name="Sarake14597"/>
    <tableColumn id="14598" xr3:uid="{FCFF33DB-62E4-4049-B174-76D829F237D8}" name="Sarake14598"/>
    <tableColumn id="14599" xr3:uid="{C200F3A4-940F-46F5-BEF6-9E53AE6157EB}" name="Sarake14599"/>
    <tableColumn id="14600" xr3:uid="{A298B3C0-2E41-4B15-B33B-1EC52989FAF6}" name="Sarake14600"/>
    <tableColumn id="14601" xr3:uid="{C2877D4F-2BA1-4243-BBDD-D1BD85AD7F89}" name="Sarake14601"/>
    <tableColumn id="14602" xr3:uid="{43F20490-DFE0-4936-B74A-95683971A90A}" name="Sarake14602"/>
    <tableColumn id="14603" xr3:uid="{7FC53AF6-4940-4F6D-BDA1-BE823A9E081D}" name="Sarake14603"/>
    <tableColumn id="14604" xr3:uid="{0A0063CF-FB0D-4B1D-90C7-0A969B1E3411}" name="Sarake14604"/>
    <tableColumn id="14605" xr3:uid="{9BAD93A7-8DEF-4135-962D-FF9DBF32AD47}" name="Sarake14605"/>
    <tableColumn id="14606" xr3:uid="{6AD478CB-5B9E-435B-8986-19EA709F5302}" name="Sarake14606"/>
    <tableColumn id="14607" xr3:uid="{A3F00171-1EB8-457B-A928-0AEF939B785D}" name="Sarake14607"/>
    <tableColumn id="14608" xr3:uid="{8FBC3F52-9378-4DCA-9463-39CECF314139}" name="Sarake14608"/>
    <tableColumn id="14609" xr3:uid="{1D7DCF95-E6C4-4A64-899E-C5141F7283AA}" name="Sarake14609"/>
    <tableColumn id="14610" xr3:uid="{123A51EB-2DC0-47F5-AF3E-B09BD95FCC28}" name="Sarake14610"/>
    <tableColumn id="14611" xr3:uid="{717A618E-17AF-47FB-80EE-D69AEE827C1F}" name="Sarake14611"/>
    <tableColumn id="14612" xr3:uid="{9BFFCC88-8B71-47F6-B5B3-7A0C0A3CDC82}" name="Sarake14612"/>
    <tableColumn id="14613" xr3:uid="{2674FABB-2C23-4BB6-9BE0-8850EE7578B0}" name="Sarake14613"/>
    <tableColumn id="14614" xr3:uid="{98CF5609-642A-45CD-8CA3-7747ACB4BB7D}" name="Sarake14614"/>
    <tableColumn id="14615" xr3:uid="{85DB7080-9593-48C7-A7C5-B325137B7FED}" name="Sarake14615"/>
    <tableColumn id="14616" xr3:uid="{67F64C63-7493-4299-9010-6696602215EB}" name="Sarake14616"/>
    <tableColumn id="14617" xr3:uid="{B9C6CDFA-5FE9-47DA-8209-6B4ACCBF12D5}" name="Sarake14617"/>
    <tableColumn id="14618" xr3:uid="{6F822627-3F94-4907-B9F6-ADD38BB594E7}" name="Sarake14618"/>
    <tableColumn id="14619" xr3:uid="{76D67895-9B4B-4463-AD52-206A88C32013}" name="Sarake14619"/>
    <tableColumn id="14620" xr3:uid="{3AAACB4A-ECBD-40DA-B4A5-BE0F3C4148DE}" name="Sarake14620"/>
    <tableColumn id="14621" xr3:uid="{7FEAD797-790D-4443-BC6A-770AEE94C1BB}" name="Sarake14621"/>
    <tableColumn id="14622" xr3:uid="{E1FF8D29-F60C-4942-AB55-1BAE1A65C69F}" name="Sarake14622"/>
    <tableColumn id="14623" xr3:uid="{8C236D68-7F90-4813-9105-08BC287CFC31}" name="Sarake14623"/>
    <tableColumn id="14624" xr3:uid="{F91752F9-3DCA-4572-BE62-B5767E39B4A3}" name="Sarake14624"/>
    <tableColumn id="14625" xr3:uid="{46FA765D-9403-4A2D-8FE3-4A7BCC2C4F3F}" name="Sarake14625"/>
    <tableColumn id="14626" xr3:uid="{5AF720BB-614B-4A99-898B-7B3ED94FADB4}" name="Sarake14626"/>
    <tableColumn id="14627" xr3:uid="{9F264E88-01B0-4D84-A7B3-BDDCE901585A}" name="Sarake14627"/>
    <tableColumn id="14628" xr3:uid="{DB011FE7-1797-466C-8DFC-5E738D007958}" name="Sarake14628"/>
    <tableColumn id="14629" xr3:uid="{43A325F0-D53A-41A5-A703-F923018B10CC}" name="Sarake14629"/>
    <tableColumn id="14630" xr3:uid="{AEF75256-4E97-40E3-89E6-ED091D74A42E}" name="Sarake14630"/>
    <tableColumn id="14631" xr3:uid="{82E665D6-42F4-4D9A-8515-338F3C774ECD}" name="Sarake14631"/>
    <tableColumn id="14632" xr3:uid="{2EDCAEF9-3F9C-47A5-B546-94027CB8EED1}" name="Sarake14632"/>
    <tableColumn id="14633" xr3:uid="{45EBB95F-C53F-462D-9494-44FDD6C539E5}" name="Sarake14633"/>
    <tableColumn id="14634" xr3:uid="{E49073CF-2B24-41A6-8777-CE3490EDD49E}" name="Sarake14634"/>
    <tableColumn id="14635" xr3:uid="{74FBD9C9-E0ED-49C5-8D01-29282D5136FD}" name="Sarake14635"/>
    <tableColumn id="14636" xr3:uid="{F4DBF0D7-FFD4-4052-B9ED-171B4C38EE37}" name="Sarake14636"/>
    <tableColumn id="14637" xr3:uid="{5A80DA43-4F0C-4788-9AAD-E007B665FA6F}" name="Sarake14637"/>
    <tableColumn id="14638" xr3:uid="{881A8842-D162-4D98-B420-CD0B53FA0A5E}" name="Sarake14638"/>
    <tableColumn id="14639" xr3:uid="{4E733884-0EB4-43B1-B834-BE854768CD40}" name="Sarake14639"/>
    <tableColumn id="14640" xr3:uid="{03E99FC3-3B6F-40C4-BA33-A740795B1561}" name="Sarake14640"/>
    <tableColumn id="14641" xr3:uid="{8B848804-E032-499C-AA38-18FC7D55226D}" name="Sarake14641"/>
    <tableColumn id="14642" xr3:uid="{0C703BE5-3D39-4240-86C2-D54377035B09}" name="Sarake14642"/>
    <tableColumn id="14643" xr3:uid="{47E505F9-BD1A-4765-8288-4C904AE8FF33}" name="Sarake14643"/>
    <tableColumn id="14644" xr3:uid="{7971996A-5ADC-4869-BCCE-4EBF8CDEA4F4}" name="Sarake14644"/>
    <tableColumn id="14645" xr3:uid="{B12FCB35-F19C-4C52-A92A-A4C9BBA2F76E}" name="Sarake14645"/>
    <tableColumn id="14646" xr3:uid="{E1F97C8B-BC80-4911-909E-D2E824A06F65}" name="Sarake14646"/>
    <tableColumn id="14647" xr3:uid="{93AE2F15-EA94-4184-9F10-BB0F6864B254}" name="Sarake14647"/>
    <tableColumn id="14648" xr3:uid="{AD952A58-9355-4FE0-A150-CF1AEFA510A1}" name="Sarake14648"/>
    <tableColumn id="14649" xr3:uid="{46B02B74-F837-4182-824D-3C1246062E1C}" name="Sarake14649"/>
    <tableColumn id="14650" xr3:uid="{D6695C68-753E-4F7B-84C1-798CF465513C}" name="Sarake14650"/>
    <tableColumn id="14651" xr3:uid="{B08BC13D-B14D-4B4C-929B-47DFCF851BAC}" name="Sarake14651"/>
    <tableColumn id="14652" xr3:uid="{A06E0097-C633-4969-8B0E-2FE4E37330E5}" name="Sarake14652"/>
    <tableColumn id="14653" xr3:uid="{05EA7A69-884B-4C07-A522-D277EDE18480}" name="Sarake14653"/>
    <tableColumn id="14654" xr3:uid="{44F10CEE-C713-4978-A5D7-206230E28397}" name="Sarake14654"/>
    <tableColumn id="14655" xr3:uid="{518446E9-FED5-4C33-BCD1-CDBD3B425AB1}" name="Sarake14655"/>
    <tableColumn id="14656" xr3:uid="{72E7DF38-1E92-4BD3-A7A6-8ECD122329D4}" name="Sarake14656"/>
    <tableColumn id="14657" xr3:uid="{32B7DB45-C864-43B1-B2A1-01C562E1450A}" name="Sarake14657"/>
    <tableColumn id="14658" xr3:uid="{52D4F50E-AFBC-48BC-A77B-13863AFEC1F0}" name="Sarake14658"/>
    <tableColumn id="14659" xr3:uid="{E7609B7C-1BE9-4CE1-A29B-03322725E446}" name="Sarake14659"/>
    <tableColumn id="14660" xr3:uid="{EC9B163A-F600-4675-B66D-D3DD36FC29B1}" name="Sarake14660"/>
    <tableColumn id="14661" xr3:uid="{4577BA92-A1D4-419C-8F99-FFA35F06B1FE}" name="Sarake14661"/>
    <tableColumn id="14662" xr3:uid="{9297F37A-4AD9-444B-88AD-82DD3B9B3558}" name="Sarake14662"/>
    <tableColumn id="14663" xr3:uid="{07B62A3A-31EF-4B5C-8DEE-2D79CDA95814}" name="Sarake14663"/>
    <tableColumn id="14664" xr3:uid="{8B98237C-E644-488A-A5C6-C003E0FC29BB}" name="Sarake14664"/>
    <tableColumn id="14665" xr3:uid="{A833B8CD-94B4-43B9-8419-090DEF7EDE1A}" name="Sarake14665"/>
    <tableColumn id="14666" xr3:uid="{31B9C555-9845-4DAA-87CC-40EA0A830D7A}" name="Sarake14666"/>
    <tableColumn id="14667" xr3:uid="{7214B6D4-81B2-4782-80BC-BD85CEBCBA82}" name="Sarake14667"/>
    <tableColumn id="14668" xr3:uid="{2E3DCC16-9C19-4BDC-94A6-1D0B19E43BE1}" name="Sarake14668"/>
    <tableColumn id="14669" xr3:uid="{1BC1B912-37DB-440F-B032-A01214EF226F}" name="Sarake14669"/>
    <tableColumn id="14670" xr3:uid="{E0C80712-5B62-45BA-892C-387BCD11DDCA}" name="Sarake14670"/>
    <tableColumn id="14671" xr3:uid="{064409CD-B365-454D-A7F6-FC67DA011A67}" name="Sarake14671"/>
    <tableColumn id="14672" xr3:uid="{BBD3DC03-0AD8-4944-BD2F-30276C4278B1}" name="Sarake14672"/>
    <tableColumn id="14673" xr3:uid="{161757B6-529C-4DB4-A10A-E69CA60EEC7B}" name="Sarake14673"/>
    <tableColumn id="14674" xr3:uid="{319F52E3-0B78-4090-A2FB-C7EC88259090}" name="Sarake14674"/>
    <tableColumn id="14675" xr3:uid="{057DD9B2-DACC-47CE-BB70-E937F0DDEBDD}" name="Sarake14675"/>
    <tableColumn id="14676" xr3:uid="{76A01015-F444-4567-AB02-027CAF734918}" name="Sarake14676"/>
    <tableColumn id="14677" xr3:uid="{8B499FE4-3658-4724-8452-27D791ED09CD}" name="Sarake14677"/>
    <tableColumn id="14678" xr3:uid="{D9C46540-7FB7-45A8-B1D0-2601E0DDB4C4}" name="Sarake14678"/>
    <tableColumn id="14679" xr3:uid="{04D99A1D-E89E-4493-B6CF-9AED379DBDAB}" name="Sarake14679"/>
    <tableColumn id="14680" xr3:uid="{2ABD0AE7-056C-46A6-9D72-BE23E1E3D34A}" name="Sarake14680"/>
    <tableColumn id="14681" xr3:uid="{729D8601-F32C-4709-946D-59F749A9D6BD}" name="Sarake14681"/>
    <tableColumn id="14682" xr3:uid="{C4FF69C0-5B49-4740-B931-9C4930C7EA9F}" name="Sarake14682"/>
    <tableColumn id="14683" xr3:uid="{FC66C40C-F368-4D9C-8A6D-61C471D16586}" name="Sarake14683"/>
    <tableColumn id="14684" xr3:uid="{7DE4760D-0D2D-4CA3-B836-CDC8B450F6D3}" name="Sarake14684"/>
    <tableColumn id="14685" xr3:uid="{4BE0B587-ACA6-40BE-9B3D-1303F16BA3C7}" name="Sarake14685"/>
    <tableColumn id="14686" xr3:uid="{9165ED79-35EF-4BBB-BA5D-5F2974854437}" name="Sarake14686"/>
    <tableColumn id="14687" xr3:uid="{5BDF47A9-9ABB-446B-A01D-DE1D486D4481}" name="Sarake14687"/>
    <tableColumn id="14688" xr3:uid="{D4ED7F49-C7AB-46A1-BE4E-476AC0B521E4}" name="Sarake14688"/>
    <tableColumn id="14689" xr3:uid="{C992CF68-E623-41F3-897A-478B939095E6}" name="Sarake14689"/>
    <tableColumn id="14690" xr3:uid="{11AE613F-CD7C-4CF0-8898-785FD612503B}" name="Sarake14690"/>
    <tableColumn id="14691" xr3:uid="{12974BBF-3BFB-45C5-A1E2-B93C8FB85150}" name="Sarake14691"/>
    <tableColumn id="14692" xr3:uid="{0A34C3F4-8EA3-4BC4-BDDD-F58E84D4D62F}" name="Sarake14692"/>
    <tableColumn id="14693" xr3:uid="{105CA560-4F9F-44EA-AC10-E168F02F3DFF}" name="Sarake14693"/>
    <tableColumn id="14694" xr3:uid="{BCD1EFD8-867C-418D-B7C7-1452AC44D6FE}" name="Sarake14694"/>
    <tableColumn id="14695" xr3:uid="{F36C75EC-651C-4D35-8C93-03C06802A414}" name="Sarake14695"/>
    <tableColumn id="14696" xr3:uid="{F552208F-4611-4454-8109-114722C6983B}" name="Sarake14696"/>
    <tableColumn id="14697" xr3:uid="{BD7BD3E5-AF17-4031-9696-5ADEB2AE3002}" name="Sarake14697"/>
    <tableColumn id="14698" xr3:uid="{0D623AA0-DEC1-482C-9B7B-80D31BED2157}" name="Sarake14698"/>
    <tableColumn id="14699" xr3:uid="{42DE6710-421A-4022-B214-3FA162859AD0}" name="Sarake14699"/>
    <tableColumn id="14700" xr3:uid="{372E494F-8DED-4C92-9768-110127DB7BDB}" name="Sarake14700"/>
    <tableColumn id="14701" xr3:uid="{319652EE-269A-481D-A187-5B54173B59B9}" name="Sarake14701"/>
    <tableColumn id="14702" xr3:uid="{9B40E20B-E70D-471E-B8A0-70229771488F}" name="Sarake14702"/>
    <tableColumn id="14703" xr3:uid="{875D125F-E8BF-4489-89B2-B544F7B74AE3}" name="Sarake14703"/>
    <tableColumn id="14704" xr3:uid="{FC9E7C6E-E1D0-4944-833F-3AF44AE840C0}" name="Sarake14704"/>
    <tableColumn id="14705" xr3:uid="{26679EE1-4132-4396-9437-1466E4461D6C}" name="Sarake14705"/>
    <tableColumn id="14706" xr3:uid="{5B92C119-124A-4A81-A5A4-1ECEF704A80A}" name="Sarake14706"/>
    <tableColumn id="14707" xr3:uid="{4222727D-B365-440D-BF47-8863C5F257FC}" name="Sarake14707"/>
    <tableColumn id="14708" xr3:uid="{C6EFC4D3-EE32-4DC5-918C-E909418943EB}" name="Sarake14708"/>
    <tableColumn id="14709" xr3:uid="{61380C82-03D4-4884-8AEF-A683870A31AA}" name="Sarake14709"/>
    <tableColumn id="14710" xr3:uid="{502C0710-71AD-45EB-9326-50C29B33C857}" name="Sarake14710"/>
    <tableColumn id="14711" xr3:uid="{7F7DA865-E168-4DD0-BE50-FA5C10669A5C}" name="Sarake14711"/>
    <tableColumn id="14712" xr3:uid="{05D6D94F-78F1-4B9A-9F3C-A42D8BCB0567}" name="Sarake14712"/>
    <tableColumn id="14713" xr3:uid="{EA666D98-A373-4340-8611-1465B9036D02}" name="Sarake14713"/>
    <tableColumn id="14714" xr3:uid="{5B31045F-0724-4D51-8A8B-F07D398DD6D2}" name="Sarake14714"/>
    <tableColumn id="14715" xr3:uid="{0A57B8A9-FE37-4DFF-ACF4-D6B91A8D6931}" name="Sarake14715"/>
    <tableColumn id="14716" xr3:uid="{EA8B0F7E-F92A-4166-9434-1447BF1E5CE5}" name="Sarake14716"/>
    <tableColumn id="14717" xr3:uid="{F8743BE7-26B4-40D5-BF5C-5E7B6C49AF1F}" name="Sarake14717"/>
    <tableColumn id="14718" xr3:uid="{1A7FB7C8-AE98-4676-8CE0-80655B59AD23}" name="Sarake14718"/>
    <tableColumn id="14719" xr3:uid="{599D1DED-83A5-419A-82A8-B55B2CB2CD4F}" name="Sarake14719"/>
    <tableColumn id="14720" xr3:uid="{EFCF7C65-07AB-457A-B180-E73C4A7A3D19}" name="Sarake14720"/>
    <tableColumn id="14721" xr3:uid="{0970229D-066E-4421-BB46-4DE0DD4422BE}" name="Sarake14721"/>
    <tableColumn id="14722" xr3:uid="{43EF93A6-FBCA-4AA0-80FC-4025CF2130E2}" name="Sarake14722"/>
    <tableColumn id="14723" xr3:uid="{4686450F-8A35-4742-B60A-12AA63AA60CE}" name="Sarake14723"/>
    <tableColumn id="14724" xr3:uid="{6D595DF6-54F9-4E03-8766-B217BD9F47D9}" name="Sarake14724"/>
    <tableColumn id="14725" xr3:uid="{18E832E1-369C-4B00-B444-0E8786AB2271}" name="Sarake14725"/>
    <tableColumn id="14726" xr3:uid="{2BF7B6BD-83C3-46A1-87E7-6CCF285F8A30}" name="Sarake14726"/>
    <tableColumn id="14727" xr3:uid="{3AD93610-BE56-4228-A38D-5DD1FAE2AE6C}" name="Sarake14727"/>
    <tableColumn id="14728" xr3:uid="{B9F30A43-D061-4B41-B52F-E773B5A9C88A}" name="Sarake14728"/>
    <tableColumn id="14729" xr3:uid="{2A980ADC-1676-4ADF-B644-08CF25E1BEC0}" name="Sarake14729"/>
    <tableColumn id="14730" xr3:uid="{18420E6F-EAEE-433A-9865-57472DF4DB76}" name="Sarake14730"/>
    <tableColumn id="14731" xr3:uid="{EDFFAB08-C86D-4B49-8014-4D34AC0209A3}" name="Sarake14731"/>
    <tableColumn id="14732" xr3:uid="{199AC82C-4989-4904-9EEE-04C04EBCFC90}" name="Sarake14732"/>
    <tableColumn id="14733" xr3:uid="{FE2652B6-E6AB-443C-8418-8EDFE46C886F}" name="Sarake14733"/>
    <tableColumn id="14734" xr3:uid="{7663554F-1417-45A8-B0B0-AD111C2D8D68}" name="Sarake14734"/>
    <tableColumn id="14735" xr3:uid="{00B6D584-149F-42AC-9A97-BA49126B7899}" name="Sarake14735"/>
    <tableColumn id="14736" xr3:uid="{03DED5AD-6551-4A66-818C-F7B9F32823E2}" name="Sarake14736"/>
    <tableColumn id="14737" xr3:uid="{D4E8C79E-2C3E-4D22-9B67-3512FF05DC95}" name="Sarake14737"/>
    <tableColumn id="14738" xr3:uid="{35E6500D-F0AE-4F56-8CA6-9B131115AEE7}" name="Sarake14738"/>
    <tableColumn id="14739" xr3:uid="{3F2A991C-F152-4841-822C-0A0DF61EC2A2}" name="Sarake14739"/>
    <tableColumn id="14740" xr3:uid="{E32167D2-10CA-44F8-81D9-2C74CEC31E1D}" name="Sarake14740"/>
    <tableColumn id="14741" xr3:uid="{2D58D7C7-79F6-454E-9A1B-FB807679739E}" name="Sarake14741"/>
    <tableColumn id="14742" xr3:uid="{39E35B89-CA42-47F2-9C32-874BA6677897}" name="Sarake14742"/>
    <tableColumn id="14743" xr3:uid="{3BC98D81-CAF4-496A-BF4D-93AA967DAE17}" name="Sarake14743"/>
    <tableColumn id="14744" xr3:uid="{115BA05F-F244-4D49-96BE-B588C2A57781}" name="Sarake14744"/>
    <tableColumn id="14745" xr3:uid="{7241B348-4690-4CDB-AD76-BD32C54A6621}" name="Sarake14745"/>
    <tableColumn id="14746" xr3:uid="{586B9205-CD21-45D5-A9DA-D0B297E75C78}" name="Sarake14746"/>
    <tableColumn id="14747" xr3:uid="{ECA3AED1-BBB7-44B1-9102-E7639FE0E196}" name="Sarake14747"/>
    <tableColumn id="14748" xr3:uid="{F91DE3BE-F997-4507-8202-D6E838EFF218}" name="Sarake14748"/>
    <tableColumn id="14749" xr3:uid="{26143331-2530-474F-8CF9-9340720B2901}" name="Sarake14749"/>
    <tableColumn id="14750" xr3:uid="{CB74AD72-F2A5-4285-B149-42FEA5685C0D}" name="Sarake14750"/>
    <tableColumn id="14751" xr3:uid="{B8C242BE-9BFB-4BF7-B618-859D0F78D470}" name="Sarake14751"/>
    <tableColumn id="14752" xr3:uid="{924AC121-F12D-449E-9D83-43771DD7085E}" name="Sarake14752"/>
    <tableColumn id="14753" xr3:uid="{44A49915-B9CE-4B7C-BA95-FA2E176CBA54}" name="Sarake14753"/>
    <tableColumn id="14754" xr3:uid="{CACC290B-0C12-4D80-9DD7-1CE524A18791}" name="Sarake14754"/>
    <tableColumn id="14755" xr3:uid="{FAA139E1-7489-46A8-9F1E-778F9C4E27AB}" name="Sarake14755"/>
    <tableColumn id="14756" xr3:uid="{48DDA19C-1B0D-462C-9271-209BA2E46CA0}" name="Sarake14756"/>
    <tableColumn id="14757" xr3:uid="{43C636C5-F071-40E4-BC03-4FF85731BA70}" name="Sarake14757"/>
    <tableColumn id="14758" xr3:uid="{9DF99CFE-5A64-4BC6-8FBC-28DE5BB4A3AE}" name="Sarake14758"/>
    <tableColumn id="14759" xr3:uid="{D0468C02-1BF5-46CA-9BF0-642A43CCCE45}" name="Sarake14759"/>
    <tableColumn id="14760" xr3:uid="{1876884F-E1FA-4992-BBE8-A1F725383548}" name="Sarake14760"/>
    <tableColumn id="14761" xr3:uid="{BE820AE5-3997-4775-933C-9B17510C98DE}" name="Sarake14761"/>
    <tableColumn id="14762" xr3:uid="{960CC9D9-2424-4E31-8BC8-6F9DD5702B95}" name="Sarake14762"/>
    <tableColumn id="14763" xr3:uid="{3430FFEA-1BBD-40A6-89C7-B04F5E7FDDE1}" name="Sarake14763"/>
    <tableColumn id="14764" xr3:uid="{F84F8773-B4B2-4C54-98E6-958970AAE4CD}" name="Sarake14764"/>
    <tableColumn id="14765" xr3:uid="{A8756ECE-F731-4D9D-A04C-1C27CB8659F2}" name="Sarake14765"/>
    <tableColumn id="14766" xr3:uid="{6EE6BCB0-C9FC-4257-9337-ADFA23910A5A}" name="Sarake14766"/>
    <tableColumn id="14767" xr3:uid="{34B9431D-FED5-472C-AFE6-8BE01218F512}" name="Sarake14767"/>
    <tableColumn id="14768" xr3:uid="{D62B5384-5568-41FB-B2B0-15900F53E0CA}" name="Sarake14768"/>
    <tableColumn id="14769" xr3:uid="{A4F4BEFA-85D5-4394-9A8F-C17FFB89EEF0}" name="Sarake14769"/>
    <tableColumn id="14770" xr3:uid="{1443D6DD-0FB6-48FF-A049-03EB929AF83A}" name="Sarake14770"/>
    <tableColumn id="14771" xr3:uid="{004358A7-00F5-45A3-83A2-8900961B3F6B}" name="Sarake14771"/>
    <tableColumn id="14772" xr3:uid="{6F961196-E3D6-4550-93F1-96E313462033}" name="Sarake14772"/>
    <tableColumn id="14773" xr3:uid="{600B3DC4-DB90-4B92-87AA-10C0AB188AE8}" name="Sarake14773"/>
    <tableColumn id="14774" xr3:uid="{4C4C7B76-1744-4A82-BD2C-12AB97B065D6}" name="Sarake14774"/>
    <tableColumn id="14775" xr3:uid="{0DA4E02B-0F87-46EE-AF9C-C13E44ADB0EA}" name="Sarake14775"/>
    <tableColumn id="14776" xr3:uid="{06BF0C65-EA0C-42DE-BBB3-DE17E5DB854F}" name="Sarake14776"/>
    <tableColumn id="14777" xr3:uid="{7CE3BE53-32CD-41B7-B9AB-A794A5E3F016}" name="Sarake14777"/>
    <tableColumn id="14778" xr3:uid="{3B97FD5A-AA7E-4EA5-BFDC-90C512285679}" name="Sarake14778"/>
    <tableColumn id="14779" xr3:uid="{48B0C1EC-4ADA-4193-ADE7-1F52BDD58DA8}" name="Sarake14779"/>
    <tableColumn id="14780" xr3:uid="{EE92B89B-727D-4A6A-9523-3B117344301F}" name="Sarake14780"/>
    <tableColumn id="14781" xr3:uid="{54AF5440-5F21-4253-9B6C-D2B2BD3CAB01}" name="Sarake14781"/>
    <tableColumn id="14782" xr3:uid="{715D3257-B3FE-4EE4-B6D7-AB1730D07385}" name="Sarake14782"/>
    <tableColumn id="14783" xr3:uid="{AEDA600A-DF5E-42EE-B39C-B72BE02E2197}" name="Sarake14783"/>
    <tableColumn id="14784" xr3:uid="{672605A3-513F-4472-8E07-9295E358DFF1}" name="Sarake14784"/>
    <tableColumn id="14785" xr3:uid="{F247B7F9-91FA-496B-962B-22285B55F3AB}" name="Sarake14785"/>
    <tableColumn id="14786" xr3:uid="{5EF1E65D-1D41-47CC-9725-C8E169B5906F}" name="Sarake14786"/>
    <tableColumn id="14787" xr3:uid="{4B4C282D-4725-4C03-B236-1CC4EEBC3C2A}" name="Sarake14787"/>
    <tableColumn id="14788" xr3:uid="{6EB7E84A-F9D3-49A6-A880-5DA9F2039C3E}" name="Sarake14788"/>
    <tableColumn id="14789" xr3:uid="{A618CD9C-5E26-4BB9-BA09-09CB5909074F}" name="Sarake14789"/>
    <tableColumn id="14790" xr3:uid="{71E9267F-3E7A-469D-A55E-DC097B213830}" name="Sarake14790"/>
    <tableColumn id="14791" xr3:uid="{1041405B-1F7A-4BD5-918B-6A46529A85FE}" name="Sarake14791"/>
    <tableColumn id="14792" xr3:uid="{E167C5BC-3784-4990-851D-BFC552E52A33}" name="Sarake14792"/>
    <tableColumn id="14793" xr3:uid="{F664B123-6556-4298-A66A-114A94E94E94}" name="Sarake14793"/>
    <tableColumn id="14794" xr3:uid="{E288567B-699A-4239-8F47-DC1F481E1148}" name="Sarake14794"/>
    <tableColumn id="14795" xr3:uid="{1A55F590-754E-4BD8-A2A7-F4CD471A1C3B}" name="Sarake14795"/>
    <tableColumn id="14796" xr3:uid="{BCA0E578-22A8-4E1F-9EA0-A0C326251B7C}" name="Sarake14796"/>
    <tableColumn id="14797" xr3:uid="{1CF75BC8-0DF1-42BA-8FBF-D0E913484BEE}" name="Sarake14797"/>
    <tableColumn id="14798" xr3:uid="{6F6631EC-1F92-4D01-85A2-D7E674CB77D9}" name="Sarake14798"/>
    <tableColumn id="14799" xr3:uid="{9F42DD7D-FBAC-4AEA-B5CF-A3CC01F98368}" name="Sarake14799"/>
    <tableColumn id="14800" xr3:uid="{46D21218-8620-4782-A98E-5020C990603D}" name="Sarake14800"/>
    <tableColumn id="14801" xr3:uid="{2A20E9EF-F29E-4DC1-B4D6-A5A7A20E8B67}" name="Sarake14801"/>
    <tableColumn id="14802" xr3:uid="{3897B76A-F7F2-4CCE-A1C9-D9DE1AA1503F}" name="Sarake14802"/>
    <tableColumn id="14803" xr3:uid="{5135E67A-759A-492D-9691-0536C674B4B6}" name="Sarake14803"/>
    <tableColumn id="14804" xr3:uid="{6D7196F6-237F-49B3-B4D7-715B40747383}" name="Sarake14804"/>
    <tableColumn id="14805" xr3:uid="{20C788CC-117C-4134-8AA5-574BC37F20DD}" name="Sarake14805"/>
    <tableColumn id="14806" xr3:uid="{C5B27DB8-BF7E-4218-B998-BAF5884ECD3D}" name="Sarake14806"/>
    <tableColumn id="14807" xr3:uid="{811BF15C-73DB-48DD-AEEA-5E5695E0D22B}" name="Sarake14807"/>
    <tableColumn id="14808" xr3:uid="{E065B1F8-6CCD-42E8-884E-92D7AD5FAA87}" name="Sarake14808"/>
    <tableColumn id="14809" xr3:uid="{875F9F4F-472E-42EB-9FA5-CD128489AD0D}" name="Sarake14809"/>
    <tableColumn id="14810" xr3:uid="{B213CBE1-9A59-48CE-91D4-ECF593968429}" name="Sarake14810"/>
    <tableColumn id="14811" xr3:uid="{09F5B071-7324-47E9-80F0-588CC55A7F3A}" name="Sarake14811"/>
    <tableColumn id="14812" xr3:uid="{23FA9F5B-8DED-4FAB-A5BB-F02BDFD8531E}" name="Sarake14812"/>
    <tableColumn id="14813" xr3:uid="{CB39F2EB-3222-48BF-99CB-D54A2A485508}" name="Sarake14813"/>
    <tableColumn id="14814" xr3:uid="{F254385C-5DCF-41B7-B96E-18F8121CDEBD}" name="Sarake14814"/>
    <tableColumn id="14815" xr3:uid="{1CED8D47-9BB5-4AAD-B77C-588DD0354521}" name="Sarake14815"/>
    <tableColumn id="14816" xr3:uid="{5C4BD7DD-564A-45C3-8CA1-277B94A99392}" name="Sarake14816"/>
    <tableColumn id="14817" xr3:uid="{9FA8FC9F-A6F2-414E-BC9E-6D811540CFB6}" name="Sarake14817"/>
    <tableColumn id="14818" xr3:uid="{ECFBCD65-1E3D-4FB3-A36F-08FD124951B7}" name="Sarake14818"/>
    <tableColumn id="14819" xr3:uid="{8AF4BE85-CD9E-4DC2-A69A-2D4355674EFA}" name="Sarake14819"/>
    <tableColumn id="14820" xr3:uid="{D47F3E49-90A7-4B7F-B499-DED35453D023}" name="Sarake14820"/>
    <tableColumn id="14821" xr3:uid="{906F89F2-D9B4-4F73-8D3E-FC7042E01C51}" name="Sarake14821"/>
    <tableColumn id="14822" xr3:uid="{72734A24-F138-4C17-B957-6CA08145CEA8}" name="Sarake14822"/>
    <tableColumn id="14823" xr3:uid="{F95E958C-47CD-4C21-8FFB-28D763338B11}" name="Sarake14823"/>
    <tableColumn id="14824" xr3:uid="{7AAF3501-0547-4D5C-AFE1-76C6DAB55256}" name="Sarake14824"/>
    <tableColumn id="14825" xr3:uid="{EA274C74-5674-4905-8EEE-47FE4336F7E9}" name="Sarake14825"/>
    <tableColumn id="14826" xr3:uid="{357645F8-F151-48A3-B1B1-7C289CF972CE}" name="Sarake14826"/>
    <tableColumn id="14827" xr3:uid="{F79B1F2B-9474-4B3E-9E0A-305455CCFCFA}" name="Sarake14827"/>
    <tableColumn id="14828" xr3:uid="{59445EBC-55E4-4FFF-8357-9CB22C4B506D}" name="Sarake14828"/>
    <tableColumn id="14829" xr3:uid="{D4DFD103-AFFE-4C38-BB2B-1BC5C4057C89}" name="Sarake14829"/>
    <tableColumn id="14830" xr3:uid="{F94DFAA0-8B8F-4A69-B420-2A54504AC9C4}" name="Sarake14830"/>
    <tableColumn id="14831" xr3:uid="{3EBECE09-37B6-4D9F-912F-D5BE7143587A}" name="Sarake14831"/>
    <tableColumn id="14832" xr3:uid="{F7454E62-8557-4BAB-A851-B830D6FC4E93}" name="Sarake14832"/>
    <tableColumn id="14833" xr3:uid="{01E14946-528F-463B-BBC6-1093B976AD14}" name="Sarake14833"/>
    <tableColumn id="14834" xr3:uid="{3B5A739B-A91B-4D82-A412-F4793DECB028}" name="Sarake14834"/>
    <tableColumn id="14835" xr3:uid="{2C734C34-3AC5-42EE-9861-A5CB033B7852}" name="Sarake14835"/>
    <tableColumn id="14836" xr3:uid="{04698D62-BB67-448D-95F5-11AABA508638}" name="Sarake14836"/>
    <tableColumn id="14837" xr3:uid="{B8A4C88C-54F2-4C02-8A2E-A9A5CFBAA6A4}" name="Sarake14837"/>
    <tableColumn id="14838" xr3:uid="{D1D8565C-A267-436D-A6CA-EB34567C095D}" name="Sarake14838"/>
    <tableColumn id="14839" xr3:uid="{C1FD732B-90CA-431A-9476-7157910AA50A}" name="Sarake14839"/>
    <tableColumn id="14840" xr3:uid="{AFE122D8-1D17-491C-A06F-818F8E761E60}" name="Sarake14840"/>
    <tableColumn id="14841" xr3:uid="{B04007F5-DC8D-4978-AF55-EDF5D6D61F6D}" name="Sarake14841"/>
    <tableColumn id="14842" xr3:uid="{C3F8DD5D-B793-46DD-B10E-B655BE40637E}" name="Sarake14842"/>
    <tableColumn id="14843" xr3:uid="{EC24C8AA-9154-4D96-9285-36070E4E7383}" name="Sarake14843"/>
    <tableColumn id="14844" xr3:uid="{8C3CDD30-19B6-4C48-8D91-E89F7A15D8E1}" name="Sarake14844"/>
    <tableColumn id="14845" xr3:uid="{ADF029E8-6361-47A3-8187-5CF47D49F1E1}" name="Sarake14845"/>
    <tableColumn id="14846" xr3:uid="{C500A72D-1B51-4C81-8CB3-0A1ED76B6F36}" name="Sarake14846"/>
    <tableColumn id="14847" xr3:uid="{DB1904D9-A9F1-4F54-A986-A516F1F53F20}" name="Sarake14847"/>
    <tableColumn id="14848" xr3:uid="{8A26E4AB-C405-4CA5-9008-5C1486416E2F}" name="Sarake14848"/>
    <tableColumn id="14849" xr3:uid="{A2E38633-2AE4-4648-9D3E-8F5979124042}" name="Sarake14849"/>
    <tableColumn id="14850" xr3:uid="{5E7861E3-C219-49F6-BFED-7749ED77913A}" name="Sarake14850"/>
    <tableColumn id="14851" xr3:uid="{46440175-987F-40F2-B75C-777DB3D68473}" name="Sarake14851"/>
    <tableColumn id="14852" xr3:uid="{DFF80286-5D1F-459A-BCBD-13D7B9A205AF}" name="Sarake14852"/>
    <tableColumn id="14853" xr3:uid="{028FF1D3-43AE-4707-A0CD-35C65D9CEA90}" name="Sarake14853"/>
    <tableColumn id="14854" xr3:uid="{A3CB30A4-A22F-48BC-84E8-61A5A786A9EF}" name="Sarake14854"/>
    <tableColumn id="14855" xr3:uid="{7DE996C5-B49D-40CA-A7D3-ABF64D069CBE}" name="Sarake14855"/>
    <tableColumn id="14856" xr3:uid="{2F3EF0EF-CF56-484C-BC54-05CA0D06B598}" name="Sarake14856"/>
    <tableColumn id="14857" xr3:uid="{92C171BF-2EFA-4950-A8F3-6E8A03E93DE1}" name="Sarake14857"/>
    <tableColumn id="14858" xr3:uid="{68F38286-3491-420C-B58C-A3728DD40306}" name="Sarake14858"/>
    <tableColumn id="14859" xr3:uid="{F6D74DEC-DD6D-477D-80FC-F3836AB3E533}" name="Sarake14859"/>
    <tableColumn id="14860" xr3:uid="{FDA884DA-A21D-4196-9BBE-ABB0A8491DA2}" name="Sarake14860"/>
    <tableColumn id="14861" xr3:uid="{643BE43D-3B76-4C87-9834-124F929BF0CD}" name="Sarake14861"/>
    <tableColumn id="14862" xr3:uid="{FABE214A-D85D-40C1-9829-F61DC112AA5E}" name="Sarake14862"/>
    <tableColumn id="14863" xr3:uid="{ABC7EA1C-B7E1-4580-A33D-2AEF81CE42A2}" name="Sarake14863"/>
    <tableColumn id="14864" xr3:uid="{2A67F5F6-4CB9-4A4A-B947-E303DF6BDBD1}" name="Sarake14864"/>
    <tableColumn id="14865" xr3:uid="{65369DC1-ACBE-4ED0-8EF8-02D050D03135}" name="Sarake14865"/>
    <tableColumn id="14866" xr3:uid="{FA94314A-0507-42EE-BFF1-5DF4876616E0}" name="Sarake14866"/>
    <tableColumn id="14867" xr3:uid="{CB6AF419-EFC1-4747-A35E-56610E4A2B0F}" name="Sarake14867"/>
    <tableColumn id="14868" xr3:uid="{4C1D29F3-F83C-4327-92BC-A6AE272A27F8}" name="Sarake14868"/>
    <tableColumn id="14869" xr3:uid="{24F3E6AD-FD90-4D74-8638-7AB7BAB7CB2C}" name="Sarake14869"/>
    <tableColumn id="14870" xr3:uid="{4ADE5EDF-3AF3-4AE2-BF8D-794E343603DF}" name="Sarake14870"/>
    <tableColumn id="14871" xr3:uid="{7B0881C0-9C68-4197-B5E4-A4D6D112039F}" name="Sarake14871"/>
    <tableColumn id="14872" xr3:uid="{3324159B-2DFC-4083-B3DD-52E81EE65BAC}" name="Sarake14872"/>
    <tableColumn id="14873" xr3:uid="{EC27B13F-46AD-4F9E-95EC-D0189B66CF9C}" name="Sarake14873"/>
    <tableColumn id="14874" xr3:uid="{492AD059-F6C7-47F1-A1AD-CE57898417C8}" name="Sarake14874"/>
    <tableColumn id="14875" xr3:uid="{C2C0CC9D-5AF1-4F3D-8601-77EDAEAA068D}" name="Sarake14875"/>
    <tableColumn id="14876" xr3:uid="{891AD25D-0BA6-4B49-960A-BA824267DAAD}" name="Sarake14876"/>
    <tableColumn id="14877" xr3:uid="{9EA7ADF8-4151-4A43-A055-177D2BE14EA8}" name="Sarake14877"/>
    <tableColumn id="14878" xr3:uid="{363967D6-DA7A-48B8-8B18-71CBBF9BD775}" name="Sarake14878"/>
    <tableColumn id="14879" xr3:uid="{0E412D91-0FBD-4C90-9EFD-512CC638A081}" name="Sarake14879"/>
    <tableColumn id="14880" xr3:uid="{57D3C503-DBD4-4EE0-A615-B91CA975B959}" name="Sarake14880"/>
    <tableColumn id="14881" xr3:uid="{C27F0E59-561F-47DF-BD57-9FE1A5F0EFDA}" name="Sarake14881"/>
    <tableColumn id="14882" xr3:uid="{E59E507F-BF9D-4BA5-AD8B-4472BB900701}" name="Sarake14882"/>
    <tableColumn id="14883" xr3:uid="{042A9F36-880A-451B-822C-095CACC6215A}" name="Sarake14883"/>
    <tableColumn id="14884" xr3:uid="{55D5496A-0621-4A42-A834-C4FFE773CA7F}" name="Sarake14884"/>
    <tableColumn id="14885" xr3:uid="{1494E95D-234E-4F60-BC93-37FB9A7383DC}" name="Sarake14885"/>
    <tableColumn id="14886" xr3:uid="{8C33D94C-5490-49C1-A2FD-C7BCCD9CDD3B}" name="Sarake14886"/>
    <tableColumn id="14887" xr3:uid="{42FA4ED5-ED3D-4ED5-AA31-32506FF1D94E}" name="Sarake14887"/>
    <tableColumn id="14888" xr3:uid="{282E2973-F6F3-4476-94EE-31D9DC4DF206}" name="Sarake14888"/>
    <tableColumn id="14889" xr3:uid="{ADB2BC5F-473C-44EE-AA1E-DF274C0520E3}" name="Sarake14889"/>
    <tableColumn id="14890" xr3:uid="{0D3E7283-8739-4637-AAD6-BFB0C5172943}" name="Sarake14890"/>
    <tableColumn id="14891" xr3:uid="{2BBB3F85-9FF3-446D-88EE-B72AF959A95E}" name="Sarake14891"/>
    <tableColumn id="14892" xr3:uid="{7FDC4226-4536-4A4A-A572-B1041F2D9553}" name="Sarake14892"/>
    <tableColumn id="14893" xr3:uid="{926789BE-AAD0-4A6F-B655-63007FE776D0}" name="Sarake14893"/>
    <tableColumn id="14894" xr3:uid="{0AEF1411-0618-4BD3-B563-BBEDCD22C53E}" name="Sarake14894"/>
    <tableColumn id="14895" xr3:uid="{954BE9E6-1C00-43EE-AE9F-1C46DA3E3966}" name="Sarake14895"/>
    <tableColumn id="14896" xr3:uid="{389FC49B-98C1-442C-8666-FBE8F7D27908}" name="Sarake14896"/>
    <tableColumn id="14897" xr3:uid="{09573030-BB46-4F0A-B555-1DFD19D000AA}" name="Sarake14897"/>
    <tableColumn id="14898" xr3:uid="{2DE356B2-F95F-4FB5-A966-CE3353B0F353}" name="Sarake14898"/>
    <tableColumn id="14899" xr3:uid="{DD12FAD4-32FA-4A5D-BA2E-BF65A9D0168B}" name="Sarake14899"/>
    <tableColumn id="14900" xr3:uid="{866D55D3-0294-47A2-9D8A-02932129645B}" name="Sarake14900"/>
    <tableColumn id="14901" xr3:uid="{FA27FFD2-16A9-4382-9F31-3D1E6BD226D8}" name="Sarake14901"/>
    <tableColumn id="14902" xr3:uid="{1487BF0E-5AE3-4AEE-BE2D-378DEF3404FF}" name="Sarake14902"/>
    <tableColumn id="14903" xr3:uid="{080A3847-DCAE-4D6F-A11F-B5D625D184EE}" name="Sarake14903"/>
    <tableColumn id="14904" xr3:uid="{EEB95891-4D45-4590-A4C3-7EF4FB105FF9}" name="Sarake14904"/>
    <tableColumn id="14905" xr3:uid="{AEE47DE2-7C5F-49FA-97EF-4ED7C65AFA6D}" name="Sarake14905"/>
    <tableColumn id="14906" xr3:uid="{B79BE090-C571-47BC-9C52-2C71894FE475}" name="Sarake14906"/>
    <tableColumn id="14907" xr3:uid="{C2A66C26-9D6C-45EC-8B3C-7733C7F0DB89}" name="Sarake14907"/>
    <tableColumn id="14908" xr3:uid="{2910BB05-81A4-4D63-B9F5-7991BEB94B04}" name="Sarake14908"/>
    <tableColumn id="14909" xr3:uid="{20B59CB5-C5B3-4C53-8408-3EBBE816AAFB}" name="Sarake14909"/>
    <tableColumn id="14910" xr3:uid="{0540819A-AB10-401D-9344-669CF281B0E9}" name="Sarake14910"/>
    <tableColumn id="14911" xr3:uid="{02493227-ED74-4138-B7C2-3CC2650472B1}" name="Sarake14911"/>
    <tableColumn id="14912" xr3:uid="{00D0B92F-BFE6-4CD4-876E-3A59EBC4D83D}" name="Sarake14912"/>
    <tableColumn id="14913" xr3:uid="{C06D6F64-DAFF-4269-95AB-9F405FA695AF}" name="Sarake14913"/>
    <tableColumn id="14914" xr3:uid="{03656871-FE73-4CAA-9EB7-1F69E18FCFCE}" name="Sarake14914"/>
    <tableColumn id="14915" xr3:uid="{6B92888C-B4DE-49BA-838F-2940AFD7C663}" name="Sarake14915"/>
    <tableColumn id="14916" xr3:uid="{F6191A6C-D602-40E6-A9E0-BB13FF362C0B}" name="Sarake14916"/>
    <tableColumn id="14917" xr3:uid="{D2B3F2EE-4DD0-40B7-BCE3-AD7BB57F1AA7}" name="Sarake14917"/>
    <tableColumn id="14918" xr3:uid="{20541BED-BEEE-4571-AB56-2ACA60895512}" name="Sarake14918"/>
    <tableColumn id="14919" xr3:uid="{3B81FE00-B215-403D-93D8-0293F383BCC7}" name="Sarake14919"/>
    <tableColumn id="14920" xr3:uid="{F5D16CBF-ECA1-46D4-A2F1-8080A7CA8F5E}" name="Sarake14920"/>
    <tableColumn id="14921" xr3:uid="{EC20413B-B7FA-4D35-A5D9-0C43A7F4BF4F}" name="Sarake14921"/>
    <tableColumn id="14922" xr3:uid="{B765C920-BC59-4BA5-A558-9D68CC400036}" name="Sarake14922"/>
    <tableColumn id="14923" xr3:uid="{BE252F46-1419-40CA-8836-0F189D8DBC04}" name="Sarake14923"/>
    <tableColumn id="14924" xr3:uid="{4A6093EA-96C5-49B7-873E-520E7065F9D0}" name="Sarake14924"/>
    <tableColumn id="14925" xr3:uid="{B33E043E-36FF-4C4E-9393-8160AD4E6F5D}" name="Sarake14925"/>
    <tableColumn id="14926" xr3:uid="{CF547D84-1BEC-4564-9423-9AE560EA1A2C}" name="Sarake14926"/>
    <tableColumn id="14927" xr3:uid="{705A0CDF-3242-461D-BB92-1CBC8E9AF0F3}" name="Sarake14927"/>
    <tableColumn id="14928" xr3:uid="{351CFD0C-F3FE-4FE2-AFBD-26CFCC109CCB}" name="Sarake14928"/>
    <tableColumn id="14929" xr3:uid="{FCA06ECC-4A28-4FC4-928E-CBB2EBC7FC6C}" name="Sarake14929"/>
    <tableColumn id="14930" xr3:uid="{6DF91C30-7612-4ECA-8775-63B0A09F4893}" name="Sarake14930"/>
    <tableColumn id="14931" xr3:uid="{276995FE-FFA0-4F13-B41B-8F75FEE7F05B}" name="Sarake14931"/>
    <tableColumn id="14932" xr3:uid="{AB744721-C047-465A-8F29-FAED87141614}" name="Sarake14932"/>
    <tableColumn id="14933" xr3:uid="{D823E120-6D7E-421D-B091-1FE7327EB42F}" name="Sarake14933"/>
    <tableColumn id="14934" xr3:uid="{C8DA073F-7888-46A2-A811-7013BBD5B78D}" name="Sarake14934"/>
    <tableColumn id="14935" xr3:uid="{461C68B3-91E5-4911-8889-18D7AE07ED7D}" name="Sarake14935"/>
    <tableColumn id="14936" xr3:uid="{47EF529D-94B7-4FD6-96F7-2960A2644A44}" name="Sarake14936"/>
    <tableColumn id="14937" xr3:uid="{51E65037-2914-4D5D-B587-1D7AE02FDFC3}" name="Sarake14937"/>
    <tableColumn id="14938" xr3:uid="{7D46FC13-1E68-427E-B6DB-E03F78F921C1}" name="Sarake14938"/>
    <tableColumn id="14939" xr3:uid="{BD77A07D-46E3-440D-8489-D9693ABE96C3}" name="Sarake14939"/>
    <tableColumn id="14940" xr3:uid="{0C12A488-579D-4D2B-965E-2E6F294285BC}" name="Sarake14940"/>
    <tableColumn id="14941" xr3:uid="{653FBC09-D575-48CE-B04D-DC8810A94C81}" name="Sarake14941"/>
    <tableColumn id="14942" xr3:uid="{2A6B1314-7802-4457-BAA4-A7A90A6EF683}" name="Sarake14942"/>
    <tableColumn id="14943" xr3:uid="{47A61CFE-D0A2-452A-A907-C243AB0B9E5C}" name="Sarake14943"/>
    <tableColumn id="14944" xr3:uid="{581D4311-E118-4C1C-B842-7E0703E4B4AB}" name="Sarake14944"/>
    <tableColumn id="14945" xr3:uid="{3F6A7B5A-5C82-4017-A3A3-7BB0A2499AF4}" name="Sarake14945"/>
    <tableColumn id="14946" xr3:uid="{2FB2A7DB-FB58-41CC-829B-E4923620CEDA}" name="Sarake14946"/>
    <tableColumn id="14947" xr3:uid="{098AD5EC-F83C-4F22-BE8E-1D6D692EF7B6}" name="Sarake14947"/>
    <tableColumn id="14948" xr3:uid="{6B3D1ADC-8D53-46D0-96A4-8A0A68C0A5F6}" name="Sarake14948"/>
    <tableColumn id="14949" xr3:uid="{D14FD928-6BB0-4C6D-877B-11EC16A4DADE}" name="Sarake14949"/>
    <tableColumn id="14950" xr3:uid="{CE5DAE0B-5B83-4753-8D05-ED957846EE64}" name="Sarake14950"/>
    <tableColumn id="14951" xr3:uid="{BF40E7CA-2640-46B2-8CE6-D1FF12E0F0AF}" name="Sarake14951"/>
    <tableColumn id="14952" xr3:uid="{F0BA6F92-04F0-4F48-B953-0E6CBD8E2885}" name="Sarake14952"/>
    <tableColumn id="14953" xr3:uid="{671B451A-8812-4E6E-BCEF-4C13F228E9F3}" name="Sarake14953"/>
    <tableColumn id="14954" xr3:uid="{E6D063F8-EE89-4364-B44D-C9F5BBDA0077}" name="Sarake14954"/>
    <tableColumn id="14955" xr3:uid="{9CD30216-246D-4F53-9569-4791FC9181CB}" name="Sarake14955"/>
    <tableColumn id="14956" xr3:uid="{914B11CD-E058-4E8F-B17F-4A90DA980159}" name="Sarake14956"/>
    <tableColumn id="14957" xr3:uid="{A8C1AACF-9D97-426C-9143-72C778FDA73E}" name="Sarake14957"/>
    <tableColumn id="14958" xr3:uid="{03DAA26E-EEE4-4577-80C0-ECAC5B3C0311}" name="Sarake14958"/>
    <tableColumn id="14959" xr3:uid="{B2FD9DFD-0FFA-4584-8C00-2FB1A23F7997}" name="Sarake14959"/>
    <tableColumn id="14960" xr3:uid="{ABA2AD4F-7997-402C-BE64-4080D8D326A5}" name="Sarake14960"/>
    <tableColumn id="14961" xr3:uid="{0C449417-8CD2-432A-8AA1-8AB1DB0BE384}" name="Sarake14961"/>
    <tableColumn id="14962" xr3:uid="{9C56DCC3-8B38-43E7-A76D-D86894F60FA2}" name="Sarake14962"/>
    <tableColumn id="14963" xr3:uid="{EC906452-03B5-4832-917A-23BB67B65989}" name="Sarake14963"/>
    <tableColumn id="14964" xr3:uid="{6999723E-9FEF-44D3-BAEF-F01E964DAA7E}" name="Sarake14964"/>
    <tableColumn id="14965" xr3:uid="{441B62B4-D733-4A06-8FD2-7BC04926B234}" name="Sarake14965"/>
    <tableColumn id="14966" xr3:uid="{CEABB200-9195-4088-8CF5-5F0FD74974EE}" name="Sarake14966"/>
    <tableColumn id="14967" xr3:uid="{A1D5E4F0-2E07-4401-B3A9-8EA445EC98BB}" name="Sarake14967"/>
    <tableColumn id="14968" xr3:uid="{13121828-3F3F-4862-A474-B9EAED75CA7C}" name="Sarake14968"/>
    <tableColumn id="14969" xr3:uid="{035D4CA3-4DC5-4831-9E92-69AF46811EA5}" name="Sarake14969"/>
    <tableColumn id="14970" xr3:uid="{89DDCD30-5CD3-4113-BF6B-779DBD1C8B10}" name="Sarake14970"/>
    <tableColumn id="14971" xr3:uid="{58B2A5F0-6079-4F00-9EA2-F8D23B7A2662}" name="Sarake14971"/>
    <tableColumn id="14972" xr3:uid="{99F5DC2A-C8A0-41B4-AA46-41985F5FB506}" name="Sarake14972"/>
    <tableColumn id="14973" xr3:uid="{C559CD2C-7007-490B-9546-A97B2889312A}" name="Sarake14973"/>
    <tableColumn id="14974" xr3:uid="{2F72F6F4-1B0C-4D94-91FC-0A7627BD85A9}" name="Sarake14974"/>
    <tableColumn id="14975" xr3:uid="{F663567E-C1FE-4D05-A854-1A37011D1B81}" name="Sarake14975"/>
    <tableColumn id="14976" xr3:uid="{529A16F4-ACD1-4D4B-B2C1-B9A943ECBB12}" name="Sarake14976"/>
    <tableColumn id="14977" xr3:uid="{5D4B9F6C-BC8D-4543-B280-3FCC3E5DBDB6}" name="Sarake14977"/>
    <tableColumn id="14978" xr3:uid="{C1F5249D-476B-46F9-AB00-FF6C3F6AE60A}" name="Sarake14978"/>
    <tableColumn id="14979" xr3:uid="{7EC028DD-C7A0-4FA1-B200-F39FCC2FCFD8}" name="Sarake14979"/>
    <tableColumn id="14980" xr3:uid="{3542005E-92D0-4821-BAA9-A0D90C180A3D}" name="Sarake14980"/>
    <tableColumn id="14981" xr3:uid="{ECBD7ABB-0584-486A-98C6-EAD764D63430}" name="Sarake14981"/>
    <tableColumn id="14982" xr3:uid="{06E641FA-5DFB-49E0-863D-96D7A67C1722}" name="Sarake14982"/>
    <tableColumn id="14983" xr3:uid="{5FD18CD4-1898-494C-B0B6-6AA0987523F4}" name="Sarake14983"/>
    <tableColumn id="14984" xr3:uid="{D0C81015-5BB1-4200-8990-5F58A714DCE2}" name="Sarake14984"/>
    <tableColumn id="14985" xr3:uid="{2AAEC2DE-66AF-407F-8703-D77228D12EF0}" name="Sarake14985"/>
    <tableColumn id="14986" xr3:uid="{544EEFBE-F66C-43C8-A201-6C9926A39F6D}" name="Sarake14986"/>
    <tableColumn id="14987" xr3:uid="{3E31DB3A-D3C9-40F4-8594-62927D054FAD}" name="Sarake14987"/>
    <tableColumn id="14988" xr3:uid="{22C78BFA-3F81-4E6D-850B-3DA7508FCDEB}" name="Sarake14988"/>
    <tableColumn id="14989" xr3:uid="{BE42A840-F217-4AD3-B067-8571308FF4A2}" name="Sarake14989"/>
    <tableColumn id="14990" xr3:uid="{A31F9899-F1D9-4F04-B4AD-4F26CCE4866F}" name="Sarake14990"/>
    <tableColumn id="14991" xr3:uid="{A9E55BA9-410A-4FCB-A03B-A8B69B1D45AE}" name="Sarake14991"/>
    <tableColumn id="14992" xr3:uid="{6CF2A890-9025-4466-B22E-D77BDC4D08C0}" name="Sarake14992"/>
    <tableColumn id="14993" xr3:uid="{E4F476FA-FFFF-467E-B37C-89B5BBDCC1BD}" name="Sarake14993"/>
    <tableColumn id="14994" xr3:uid="{5D43DB81-56E7-451D-A000-94E048317A3F}" name="Sarake14994"/>
    <tableColumn id="14995" xr3:uid="{0C26B0E8-C2B6-44CB-B631-6172617A330A}" name="Sarake14995"/>
    <tableColumn id="14996" xr3:uid="{32FE574F-038D-4B45-BAE1-3E132D3CAE3F}" name="Sarake14996"/>
    <tableColumn id="14997" xr3:uid="{49007358-3BA4-4ED6-9044-DA068B921A37}" name="Sarake14997"/>
    <tableColumn id="14998" xr3:uid="{A8207743-4712-4B88-AFC8-A18E8C829FB3}" name="Sarake14998"/>
    <tableColumn id="14999" xr3:uid="{F45B9FAB-95FB-47CE-ACBD-E4424E4393AD}" name="Sarake14999"/>
    <tableColumn id="15000" xr3:uid="{0E0B8DCE-D65C-4A83-9C1D-B752A22FD5F1}" name="Sarake15000"/>
    <tableColumn id="15001" xr3:uid="{EF48C91B-883A-4435-994A-4E43741C2434}" name="Sarake15001"/>
    <tableColumn id="15002" xr3:uid="{5EBD7B2D-FE62-4022-8986-145B3A4A0663}" name="Sarake15002"/>
    <tableColumn id="15003" xr3:uid="{73BA8C06-57B8-4543-8A5F-58986362CAC9}" name="Sarake15003"/>
    <tableColumn id="15004" xr3:uid="{141FD29A-9B4A-45CD-A2A9-25093587685C}" name="Sarake15004"/>
    <tableColumn id="15005" xr3:uid="{58DC7F0C-DD02-4655-AF60-9F789D3FCB4B}" name="Sarake15005"/>
    <tableColumn id="15006" xr3:uid="{30C4B354-D238-4C01-8B30-AD5A7A08B670}" name="Sarake15006"/>
    <tableColumn id="15007" xr3:uid="{62602F58-6D58-44ED-AFB9-DCE171482FB9}" name="Sarake15007"/>
    <tableColumn id="15008" xr3:uid="{E76A6B6C-56F0-461C-B74C-62F690E3A819}" name="Sarake15008"/>
    <tableColumn id="15009" xr3:uid="{0AC3056D-C323-46FD-B7DA-0F34A8724A98}" name="Sarake15009"/>
    <tableColumn id="15010" xr3:uid="{26C4B6BE-175E-4AED-BB01-994C7F157A16}" name="Sarake15010"/>
    <tableColumn id="15011" xr3:uid="{329A16E3-94A8-4332-940C-853544893100}" name="Sarake15011"/>
    <tableColumn id="15012" xr3:uid="{5A403537-9C81-4E9B-A0FC-858FA9839D6F}" name="Sarake15012"/>
    <tableColumn id="15013" xr3:uid="{5998DF07-5676-49A4-820D-DD74BFA4C9C8}" name="Sarake15013"/>
    <tableColumn id="15014" xr3:uid="{CD800D53-255D-44CA-8F40-E9243700B3A4}" name="Sarake15014"/>
    <tableColumn id="15015" xr3:uid="{5B0A2FD0-158B-454F-A42E-B2025379BD44}" name="Sarake15015"/>
    <tableColumn id="15016" xr3:uid="{6A8C0A30-F906-49D3-AA25-D045CCA9F235}" name="Sarake15016"/>
    <tableColumn id="15017" xr3:uid="{3277A324-DF51-4858-8A30-476D3763C434}" name="Sarake15017"/>
    <tableColumn id="15018" xr3:uid="{17802069-73B6-468D-A6C1-D7A03CB4D39A}" name="Sarake15018"/>
    <tableColumn id="15019" xr3:uid="{C859E362-66F4-42DA-9E70-752FA4873CF1}" name="Sarake15019"/>
    <tableColumn id="15020" xr3:uid="{748345D9-0FEF-4C04-84E1-4A9F4C9FC909}" name="Sarake15020"/>
    <tableColumn id="15021" xr3:uid="{CFFA8AA7-EF77-4AC5-947B-46287F071EE7}" name="Sarake15021"/>
    <tableColumn id="15022" xr3:uid="{45C076E3-33A5-4834-A742-16442CB2435C}" name="Sarake15022"/>
    <tableColumn id="15023" xr3:uid="{83A01730-14D1-4228-A5AE-0FDD97DB2066}" name="Sarake15023"/>
    <tableColumn id="15024" xr3:uid="{6457281D-C7AD-4819-8C2B-DF77FD901F80}" name="Sarake15024"/>
    <tableColumn id="15025" xr3:uid="{25609766-084C-42F5-B405-E55915F486DE}" name="Sarake15025"/>
    <tableColumn id="15026" xr3:uid="{83955A82-63B8-4E3D-9F31-BAF29204080A}" name="Sarake15026"/>
    <tableColumn id="15027" xr3:uid="{32C4A67E-B7BE-41AE-905F-6DD53489E5B8}" name="Sarake15027"/>
    <tableColumn id="15028" xr3:uid="{7476E8ED-155E-4D37-8C3B-0A4BF298A0A5}" name="Sarake15028"/>
    <tableColumn id="15029" xr3:uid="{3AF32C87-2AB3-41F4-BBC1-92FF03FAFB7F}" name="Sarake15029"/>
    <tableColumn id="15030" xr3:uid="{9DACDA98-90EA-48AD-A5E3-531A65F4B5C5}" name="Sarake15030"/>
    <tableColumn id="15031" xr3:uid="{D9DDEDF3-F0BF-4601-91C2-D2BFA67B02EB}" name="Sarake15031"/>
    <tableColumn id="15032" xr3:uid="{74BBDD51-4E01-45AD-AF87-51F2FF2358EF}" name="Sarake15032"/>
    <tableColumn id="15033" xr3:uid="{147E3181-54E0-4816-89DD-EA78BE27F989}" name="Sarake15033"/>
    <tableColumn id="15034" xr3:uid="{B96636FC-4BCF-4DE9-9BEB-ADB409C6C3F4}" name="Sarake15034"/>
    <tableColumn id="15035" xr3:uid="{718F7308-05E8-4637-816D-8D1E6C98F0E5}" name="Sarake15035"/>
    <tableColumn id="15036" xr3:uid="{45DDE984-2621-422E-9F90-444F3119734F}" name="Sarake15036"/>
    <tableColumn id="15037" xr3:uid="{79149970-F970-4556-9535-158A4B4C900E}" name="Sarake15037"/>
    <tableColumn id="15038" xr3:uid="{5F9EC7BF-E4C9-4807-B320-F22188B645F1}" name="Sarake15038"/>
    <tableColumn id="15039" xr3:uid="{6CFECC0C-2576-4AB3-B1B1-7090D9D6C73D}" name="Sarake15039"/>
    <tableColumn id="15040" xr3:uid="{8A5820D3-1FAB-4A5B-B674-E6AC9DDE0857}" name="Sarake15040"/>
    <tableColumn id="15041" xr3:uid="{5D0CCC91-2DC8-488D-B8AC-7B761F9881DB}" name="Sarake15041"/>
    <tableColumn id="15042" xr3:uid="{DFFA6198-7E2A-4AD2-8FC2-4BAC2FBD4282}" name="Sarake15042"/>
    <tableColumn id="15043" xr3:uid="{9BFBD81A-39C8-4F91-BA75-1873EF8AC496}" name="Sarake15043"/>
    <tableColumn id="15044" xr3:uid="{FBAB3EF2-3429-43D6-BB0C-54D058C5D2EE}" name="Sarake15044"/>
    <tableColumn id="15045" xr3:uid="{210A21E7-BA49-41A7-B95A-F46E817DE2EE}" name="Sarake15045"/>
    <tableColumn id="15046" xr3:uid="{CED3872C-0847-4DAE-AEBB-894EA795C13C}" name="Sarake15046"/>
    <tableColumn id="15047" xr3:uid="{524173E2-F5C3-456D-8E92-9BCF771D48C7}" name="Sarake15047"/>
    <tableColumn id="15048" xr3:uid="{87065EAF-A05C-4CE6-9196-DC78912DC23D}" name="Sarake15048"/>
    <tableColumn id="15049" xr3:uid="{EF6ED026-48A1-436A-B5FA-D81E994BCD57}" name="Sarake15049"/>
    <tableColumn id="15050" xr3:uid="{AB4DEC21-96FD-4A3E-8436-283566F18377}" name="Sarake15050"/>
    <tableColumn id="15051" xr3:uid="{CF43BFB8-B4F6-418F-BE3B-B3A26CA118A0}" name="Sarake15051"/>
    <tableColumn id="15052" xr3:uid="{99245552-5D55-4FA6-B2A8-BA2A5F8212B4}" name="Sarake15052"/>
    <tableColumn id="15053" xr3:uid="{2E378A6E-F7BC-4270-AAF9-B7DE1CDC31D4}" name="Sarake15053"/>
    <tableColumn id="15054" xr3:uid="{78289024-5492-4EA8-ACBC-6DBEACC56D99}" name="Sarake15054"/>
    <tableColumn id="15055" xr3:uid="{19512824-37BF-44C3-B100-C8242BF2582C}" name="Sarake15055"/>
    <tableColumn id="15056" xr3:uid="{4216A9C7-009C-460A-87C8-3589FC2F7A91}" name="Sarake15056"/>
    <tableColumn id="15057" xr3:uid="{8A5DCDF8-BF6D-4788-9AAC-AF28D78139C5}" name="Sarake15057"/>
    <tableColumn id="15058" xr3:uid="{A2FEA987-746A-4EBC-A211-228A81A02F69}" name="Sarake15058"/>
    <tableColumn id="15059" xr3:uid="{4E6F7FCE-D69D-4010-991E-87AC971E7475}" name="Sarake15059"/>
    <tableColumn id="15060" xr3:uid="{F899938E-90F4-4273-BF42-9CBF1FD521EE}" name="Sarake15060"/>
    <tableColumn id="15061" xr3:uid="{9CCD53A2-2AC2-4869-B371-B59BB6AE50E6}" name="Sarake15061"/>
    <tableColumn id="15062" xr3:uid="{641E1CAB-503C-4F2A-80EB-9E53E2B580BF}" name="Sarake15062"/>
    <tableColumn id="15063" xr3:uid="{E23C173C-D48B-43DB-AEB7-AEB2D8EA00D8}" name="Sarake15063"/>
    <tableColumn id="15064" xr3:uid="{3AC6C64E-F5F0-42BB-A07E-ACA5D3CCE1C3}" name="Sarake15064"/>
    <tableColumn id="15065" xr3:uid="{7A753517-C387-42B1-A789-E61485AC3C95}" name="Sarake15065"/>
    <tableColumn id="15066" xr3:uid="{470CE4E1-1FC1-49A7-A903-33B938ADC538}" name="Sarake15066"/>
    <tableColumn id="15067" xr3:uid="{9FB9C5F9-E06A-48F1-81DB-F1C342E25D41}" name="Sarake15067"/>
    <tableColumn id="15068" xr3:uid="{C8BCB9E6-E4E5-41E8-88F5-B6DFEE1B7C44}" name="Sarake15068"/>
    <tableColumn id="15069" xr3:uid="{00212E0A-E6AC-40A7-B37F-129994D1713E}" name="Sarake15069"/>
    <tableColumn id="15070" xr3:uid="{553AA41A-E88B-474B-9B22-996364EBC59E}" name="Sarake15070"/>
    <tableColumn id="15071" xr3:uid="{7235800E-1D36-4E5A-9448-482EF1AE44E2}" name="Sarake15071"/>
    <tableColumn id="15072" xr3:uid="{5D0893CF-33AE-4113-A185-953364EAE570}" name="Sarake15072"/>
    <tableColumn id="15073" xr3:uid="{90493307-2DC3-4987-8E74-7C9552759D89}" name="Sarake15073"/>
    <tableColumn id="15074" xr3:uid="{F1927F18-E57D-4BBB-A4B3-F7AC159E199A}" name="Sarake15074"/>
    <tableColumn id="15075" xr3:uid="{443B8499-6312-4D21-A81D-C915A8FFB37F}" name="Sarake15075"/>
    <tableColumn id="15076" xr3:uid="{DBAEF03E-79F4-4700-86FB-A512EA0D7232}" name="Sarake15076"/>
    <tableColumn id="15077" xr3:uid="{09AA96F0-333A-430D-8F65-C30538873E10}" name="Sarake15077"/>
    <tableColumn id="15078" xr3:uid="{C885AB58-221C-4D58-96AA-24CC2CAAF433}" name="Sarake15078"/>
    <tableColumn id="15079" xr3:uid="{9555DD15-BC2E-46C3-812E-22449298468E}" name="Sarake15079"/>
    <tableColumn id="15080" xr3:uid="{5F8D3265-EADB-4A9B-A33F-980E75B87657}" name="Sarake15080"/>
    <tableColumn id="15081" xr3:uid="{17851C21-F8C4-4BE5-92D0-F5A2B48F4567}" name="Sarake15081"/>
    <tableColumn id="15082" xr3:uid="{466EEB84-1B36-46D1-91B2-4C4E0A7C0212}" name="Sarake15082"/>
    <tableColumn id="15083" xr3:uid="{AEA48AF8-DAFA-4DE6-ADCF-76DC46C4A306}" name="Sarake15083"/>
    <tableColumn id="15084" xr3:uid="{B82E65DC-4F39-45FB-AF77-A1EAF0C44B90}" name="Sarake15084"/>
    <tableColumn id="15085" xr3:uid="{F06B6DC8-AB06-4FF3-B1EB-99872532AC2C}" name="Sarake15085"/>
    <tableColumn id="15086" xr3:uid="{5E3F6BDE-705F-4EBB-A358-C3DBDFE89243}" name="Sarake15086"/>
    <tableColumn id="15087" xr3:uid="{D54B5435-381E-482D-A05E-8EF73BE3F0ED}" name="Sarake15087"/>
    <tableColumn id="15088" xr3:uid="{340AD30C-37FB-4214-9BF7-0CBA813F4403}" name="Sarake15088"/>
    <tableColumn id="15089" xr3:uid="{96EEF481-4756-48B3-A166-D31635D4340C}" name="Sarake15089"/>
    <tableColumn id="15090" xr3:uid="{DE0EC80A-1C45-4377-90D6-030AD1DA9656}" name="Sarake15090"/>
    <tableColumn id="15091" xr3:uid="{6B4E775D-F493-47C9-9690-76E0EA8D49DE}" name="Sarake15091"/>
    <tableColumn id="15092" xr3:uid="{4EA211A6-8796-44C7-9398-A0F7C8AF8756}" name="Sarake15092"/>
    <tableColumn id="15093" xr3:uid="{8FFEAE27-EE15-4B36-ACD6-58940E4A4838}" name="Sarake15093"/>
    <tableColumn id="15094" xr3:uid="{13B91BBB-2AC9-41D6-94C8-5153323626CA}" name="Sarake15094"/>
    <tableColumn id="15095" xr3:uid="{C78CE5F2-6143-417D-B2AC-35F55E5BFD8D}" name="Sarake15095"/>
    <tableColumn id="15096" xr3:uid="{658A58BC-A84F-49FF-BADC-EF515D7AAB17}" name="Sarake15096"/>
    <tableColumn id="15097" xr3:uid="{C47699C8-1977-4761-88D0-6EC458B73FEB}" name="Sarake15097"/>
    <tableColumn id="15098" xr3:uid="{9B48B613-C86C-4263-93B9-0BF72EA467C1}" name="Sarake15098"/>
    <tableColumn id="15099" xr3:uid="{BF959E56-733A-4F28-B76E-195F4C5808A1}" name="Sarake15099"/>
    <tableColumn id="15100" xr3:uid="{2D13986F-7FEC-457B-B90B-F52057ECDA9B}" name="Sarake15100"/>
    <tableColumn id="15101" xr3:uid="{F20BAA31-D895-4BCF-9728-FA193473D299}" name="Sarake15101"/>
    <tableColumn id="15102" xr3:uid="{B645A2F6-EE76-46AA-8F37-C87C31C80DFB}" name="Sarake15102"/>
    <tableColumn id="15103" xr3:uid="{0552E02A-ED6A-44A3-B7D7-A365ADAD4DFD}" name="Sarake15103"/>
    <tableColumn id="15104" xr3:uid="{686653A0-C4DA-4F29-8C59-95B3A8EBF396}" name="Sarake15104"/>
    <tableColumn id="15105" xr3:uid="{A37745AA-37DF-4EF5-B276-85EF7222EE44}" name="Sarake15105"/>
    <tableColumn id="15106" xr3:uid="{BF784DC3-F294-48D5-A5AB-75DC1DB071FF}" name="Sarake15106"/>
    <tableColumn id="15107" xr3:uid="{9F88CB79-5A55-4D35-8C01-1089C34FAC79}" name="Sarake15107"/>
    <tableColumn id="15108" xr3:uid="{77C1CD32-5575-4EF0-81D9-011255158E34}" name="Sarake15108"/>
    <tableColumn id="15109" xr3:uid="{792A6B49-45DE-4890-90EB-9A8C7BB8753D}" name="Sarake15109"/>
    <tableColumn id="15110" xr3:uid="{6373A63E-EBA5-45A8-8274-071AB77828B4}" name="Sarake15110"/>
    <tableColumn id="15111" xr3:uid="{1A608E24-063D-4EFE-921A-CAAC6A38946C}" name="Sarake15111"/>
    <tableColumn id="15112" xr3:uid="{F3DDD57E-2624-4B72-83D5-979A07A2836D}" name="Sarake15112"/>
    <tableColumn id="15113" xr3:uid="{F58C3270-50B9-4B4F-8679-4B6626199EA0}" name="Sarake15113"/>
    <tableColumn id="15114" xr3:uid="{9FC474F7-8FE9-4345-B2DA-87D5FAF9134B}" name="Sarake15114"/>
    <tableColumn id="15115" xr3:uid="{DDF83573-4D98-4A7A-86B2-783224B08782}" name="Sarake15115"/>
    <tableColumn id="15116" xr3:uid="{DD0638B7-B75D-4F5E-BE67-0C844E6386D1}" name="Sarake15116"/>
    <tableColumn id="15117" xr3:uid="{D3D38797-198A-42FA-B9EF-F4FBD12CF392}" name="Sarake15117"/>
    <tableColumn id="15118" xr3:uid="{E123760B-47E4-415C-82D0-83919203EDD2}" name="Sarake15118"/>
    <tableColumn id="15119" xr3:uid="{F3171765-061F-40E4-8B6E-10F980BD330E}" name="Sarake15119"/>
    <tableColumn id="15120" xr3:uid="{221E249C-26BC-4CFC-B509-23EBB0D4C8D7}" name="Sarake15120"/>
    <tableColumn id="15121" xr3:uid="{D748BADB-BAF8-47AB-87D3-E093B46A6A9E}" name="Sarake15121"/>
    <tableColumn id="15122" xr3:uid="{C90666EA-FAED-40BE-84E6-5572DC4BB54C}" name="Sarake15122"/>
    <tableColumn id="15123" xr3:uid="{FA176174-AE40-4E3D-BDD3-A0C5FAD3ABEC}" name="Sarake15123"/>
    <tableColumn id="15124" xr3:uid="{F3ECF1E6-BA3D-4834-BDA1-85DFE721C5BF}" name="Sarake15124"/>
    <tableColumn id="15125" xr3:uid="{F0F2C163-52A2-412E-919C-F6822410DDE3}" name="Sarake15125"/>
    <tableColumn id="15126" xr3:uid="{67B528BA-CE1F-4D8B-9825-0D2D18399F66}" name="Sarake15126"/>
    <tableColumn id="15127" xr3:uid="{161779E9-9E2C-4FAD-8671-D56B966A4AFD}" name="Sarake15127"/>
    <tableColumn id="15128" xr3:uid="{C8F91829-4C4E-4BA7-8790-D0B05B7EAA0D}" name="Sarake15128"/>
    <tableColumn id="15129" xr3:uid="{0862CDB0-407E-4119-B1DB-4DC37D3A3EFD}" name="Sarake15129"/>
    <tableColumn id="15130" xr3:uid="{EEA8F6AE-1E1A-4E5E-9C74-9594255328C2}" name="Sarake15130"/>
    <tableColumn id="15131" xr3:uid="{6E4A87E5-F555-48C9-9796-1DB197DD52C1}" name="Sarake15131"/>
    <tableColumn id="15132" xr3:uid="{3B625412-3A5F-4248-9CDB-CFFD235B5831}" name="Sarake15132"/>
    <tableColumn id="15133" xr3:uid="{158B5B3A-8518-48E0-8995-E6F0FBAEBD0E}" name="Sarake15133"/>
    <tableColumn id="15134" xr3:uid="{E76137F9-6926-444E-86D4-58891CBF5F18}" name="Sarake15134"/>
    <tableColumn id="15135" xr3:uid="{943D4689-B001-4276-95D7-7744C08E534C}" name="Sarake15135"/>
    <tableColumn id="15136" xr3:uid="{533808E9-FCA2-4170-98C1-749CF518098A}" name="Sarake15136"/>
    <tableColumn id="15137" xr3:uid="{BBD90ED0-6745-4444-BE18-D62454963FAC}" name="Sarake15137"/>
    <tableColumn id="15138" xr3:uid="{A35E6F4D-7D03-4ED2-BC7D-CCD72FBE27C4}" name="Sarake15138"/>
    <tableColumn id="15139" xr3:uid="{E284668C-6BEF-4DDE-A1C1-49CEF3AF9EF8}" name="Sarake15139"/>
    <tableColumn id="15140" xr3:uid="{B39F9DB0-3263-4A55-8650-E6B40935D70E}" name="Sarake15140"/>
    <tableColumn id="15141" xr3:uid="{0B122A01-08FC-4800-93CC-A5BA5CEE489B}" name="Sarake15141"/>
    <tableColumn id="15142" xr3:uid="{2EDC3712-FEFC-439F-89BB-C0BDAF3F756A}" name="Sarake15142"/>
    <tableColumn id="15143" xr3:uid="{CD441A10-08A2-4DE6-B934-5B7DE7F4638B}" name="Sarake15143"/>
    <tableColumn id="15144" xr3:uid="{E30FC2F8-D01F-4F57-AAC5-B0550D0DD14C}" name="Sarake15144"/>
    <tableColumn id="15145" xr3:uid="{494B0FE4-57E2-46BF-B1B8-4636019F4C15}" name="Sarake15145"/>
    <tableColumn id="15146" xr3:uid="{8D27D6B3-269C-4FC9-9AA7-FB5C3BCEC1CC}" name="Sarake15146"/>
    <tableColumn id="15147" xr3:uid="{4FDAB267-2A61-43CA-8D4A-3D10F189F7F8}" name="Sarake15147"/>
    <tableColumn id="15148" xr3:uid="{A6EA9723-5945-4B0A-B1D5-75937377439E}" name="Sarake15148"/>
    <tableColumn id="15149" xr3:uid="{4C5D9FF8-6329-4428-B679-298AC6A43775}" name="Sarake15149"/>
    <tableColumn id="15150" xr3:uid="{19AF708B-4D72-4461-8BF9-77CBC2B787CE}" name="Sarake15150"/>
    <tableColumn id="15151" xr3:uid="{36D42740-DFEC-4322-8825-B70A26F2904D}" name="Sarake15151"/>
    <tableColumn id="15152" xr3:uid="{091AFB8D-C25A-4724-84F5-C5739E7F36D7}" name="Sarake15152"/>
    <tableColumn id="15153" xr3:uid="{E7F50896-7C5C-4999-9C4C-8226A123E91F}" name="Sarake15153"/>
    <tableColumn id="15154" xr3:uid="{C04D63FE-328C-4598-A751-E873D9D9412F}" name="Sarake15154"/>
    <tableColumn id="15155" xr3:uid="{861AA038-0E44-499E-B8FB-57ED8D06AA62}" name="Sarake15155"/>
    <tableColumn id="15156" xr3:uid="{BAAF62A8-8873-4782-A2B5-5974BDEDCA62}" name="Sarake15156"/>
    <tableColumn id="15157" xr3:uid="{56D93994-6BB1-4316-8BD9-67243D027A3E}" name="Sarake15157"/>
    <tableColumn id="15158" xr3:uid="{58022979-8CDA-4BB5-9095-311C130CAA94}" name="Sarake15158"/>
    <tableColumn id="15159" xr3:uid="{7AFD7467-3422-458D-BA87-331DB1129F5D}" name="Sarake15159"/>
    <tableColumn id="15160" xr3:uid="{99C62551-5818-4FF0-8AA8-86A380E03648}" name="Sarake15160"/>
    <tableColumn id="15161" xr3:uid="{03D25D07-ADF4-42AF-B7E5-B4113FB4382A}" name="Sarake15161"/>
    <tableColumn id="15162" xr3:uid="{18FCBAF8-0687-440E-AD52-C59E6FBCC36F}" name="Sarake15162"/>
    <tableColumn id="15163" xr3:uid="{F3F4DB26-80A4-4B80-AE72-857DEEACD5B8}" name="Sarake15163"/>
    <tableColumn id="15164" xr3:uid="{A1A0182C-C7B4-4430-8D53-7CABD6EE6B41}" name="Sarake15164"/>
    <tableColumn id="15165" xr3:uid="{032772D7-B61B-4360-87A6-408DF7FEDE19}" name="Sarake15165"/>
    <tableColumn id="15166" xr3:uid="{5B9C305E-0B66-4052-B9C6-CF19BAA845B6}" name="Sarake15166"/>
    <tableColumn id="15167" xr3:uid="{8F0F34D2-1DBA-4DCE-92C1-0B6BD0ED7E05}" name="Sarake15167"/>
    <tableColumn id="15168" xr3:uid="{A6FBB6A0-717F-46F1-B38F-E3213498E531}" name="Sarake15168"/>
    <tableColumn id="15169" xr3:uid="{E8A666DE-9521-4260-BA4E-7C8F20834FD7}" name="Sarake15169"/>
    <tableColumn id="15170" xr3:uid="{ABD60EA5-5604-4E15-8505-CC748BEF6CA5}" name="Sarake15170"/>
    <tableColumn id="15171" xr3:uid="{7D42BE43-9C35-4267-AECB-8869FBDAC5BA}" name="Sarake15171"/>
    <tableColumn id="15172" xr3:uid="{61368921-5F14-40C1-8133-FA08AD1EE41E}" name="Sarake15172"/>
    <tableColumn id="15173" xr3:uid="{98325993-2FA6-434D-9E05-FAFB3975E222}" name="Sarake15173"/>
    <tableColumn id="15174" xr3:uid="{6A9D5D7E-28A2-47A9-B44F-3A36F0EA7448}" name="Sarake15174"/>
    <tableColumn id="15175" xr3:uid="{42D4CBAB-9FC7-4D4B-9D46-05F744EC731F}" name="Sarake15175"/>
    <tableColumn id="15176" xr3:uid="{FAA45941-9B2A-4DE5-961E-F1DC2DC7625E}" name="Sarake15176"/>
    <tableColumn id="15177" xr3:uid="{290F15A7-1D6A-4727-9111-24737D78CFDB}" name="Sarake15177"/>
    <tableColumn id="15178" xr3:uid="{247DE4FB-3F58-4B23-8F9A-C448936A6FCF}" name="Sarake15178"/>
    <tableColumn id="15179" xr3:uid="{48F36A71-A24C-41F6-A883-DEF7B55EF6F2}" name="Sarake15179"/>
    <tableColumn id="15180" xr3:uid="{DAA27983-CC8C-426B-A58F-8B9404FB6A58}" name="Sarake15180"/>
    <tableColumn id="15181" xr3:uid="{DC805BD9-B8C5-43B3-9315-D4AB4465D8FE}" name="Sarake15181"/>
    <tableColumn id="15182" xr3:uid="{6B92D8DF-AF5F-4199-8A6B-DBE6A075A541}" name="Sarake15182"/>
    <tableColumn id="15183" xr3:uid="{FB439A61-A083-454E-9BF3-041A2C9C75C9}" name="Sarake15183"/>
    <tableColumn id="15184" xr3:uid="{AF96A691-BFF5-4957-B6F2-6C74ED334144}" name="Sarake15184"/>
    <tableColumn id="15185" xr3:uid="{7B6227E1-997F-45D4-B43B-D4DD4F80287A}" name="Sarake15185"/>
    <tableColumn id="15186" xr3:uid="{9A0B3C28-DF48-44BB-B1CB-F5FCD86B0A6C}" name="Sarake15186"/>
    <tableColumn id="15187" xr3:uid="{A609E17D-8E70-4366-BB02-CFA377D7F8CF}" name="Sarake15187"/>
    <tableColumn id="15188" xr3:uid="{D4423811-EDC3-4BD8-8769-FB9ABD9617B5}" name="Sarake15188"/>
    <tableColumn id="15189" xr3:uid="{96CA1FCF-02C2-416C-B858-D48B2AD32721}" name="Sarake15189"/>
    <tableColumn id="15190" xr3:uid="{9232446A-3C43-4CEE-B53C-4D962ED0677D}" name="Sarake15190"/>
    <tableColumn id="15191" xr3:uid="{9F81A2D8-867E-4C35-BF08-4F3BC0E216B5}" name="Sarake15191"/>
    <tableColumn id="15192" xr3:uid="{14CC0E90-A932-4D7A-B1F0-4D00CBB5921D}" name="Sarake15192"/>
    <tableColumn id="15193" xr3:uid="{9AA48CB3-29B2-4E02-ADCD-A7F89175290A}" name="Sarake15193"/>
    <tableColumn id="15194" xr3:uid="{223F0950-9AE4-462F-BAAC-021649E30D39}" name="Sarake15194"/>
    <tableColumn id="15195" xr3:uid="{2C59BB85-993E-41FC-8E4E-CC9E9104AF77}" name="Sarake15195"/>
    <tableColumn id="15196" xr3:uid="{AFF92649-FFF4-4A0A-B0F8-BDDAAA1FEA91}" name="Sarake15196"/>
    <tableColumn id="15197" xr3:uid="{895D027C-BC2C-40C3-B02F-996A3339EA24}" name="Sarake15197"/>
    <tableColumn id="15198" xr3:uid="{BC1FBE70-3602-4217-8EDB-86B46B7E2E05}" name="Sarake15198"/>
    <tableColumn id="15199" xr3:uid="{F45F1C9C-72DF-4B4B-8CDB-88728878BEC1}" name="Sarake15199"/>
    <tableColumn id="15200" xr3:uid="{CB713B0E-814A-4D47-A6AD-59258571C89D}" name="Sarake15200"/>
    <tableColumn id="15201" xr3:uid="{AFD16E56-5BDC-4B1B-8470-68ACD1EE8327}" name="Sarake15201"/>
    <tableColumn id="15202" xr3:uid="{33A545FE-F9EA-420C-9A1D-11E217BA3A3E}" name="Sarake15202"/>
    <tableColumn id="15203" xr3:uid="{AA716456-ACA3-49C8-86C6-7EE3EBBF9819}" name="Sarake15203"/>
    <tableColumn id="15204" xr3:uid="{621CB37B-B928-4824-B502-A4CAD1761BC1}" name="Sarake15204"/>
    <tableColumn id="15205" xr3:uid="{567331D9-E8E8-45FF-975A-05562C252E9D}" name="Sarake15205"/>
    <tableColumn id="15206" xr3:uid="{31BB98F1-B2A2-4933-A9DA-FEE06F84CE2F}" name="Sarake15206"/>
    <tableColumn id="15207" xr3:uid="{322F1168-7230-4E22-A8DA-64E41DBEF780}" name="Sarake15207"/>
    <tableColumn id="15208" xr3:uid="{4174EC50-A1EB-41E6-AE55-2456E4D6A3E9}" name="Sarake15208"/>
    <tableColumn id="15209" xr3:uid="{F77F48C5-89A8-4936-97B6-C2C07C477D56}" name="Sarake15209"/>
    <tableColumn id="15210" xr3:uid="{24188B8E-D2FD-46C8-92C7-99B93EB38E73}" name="Sarake15210"/>
    <tableColumn id="15211" xr3:uid="{796DD702-0126-4F58-B7EA-0638DC230CEE}" name="Sarake15211"/>
    <tableColumn id="15212" xr3:uid="{E5C07880-3492-4F5B-A977-4C3B3179378F}" name="Sarake15212"/>
    <tableColumn id="15213" xr3:uid="{76C4179E-F288-4114-9E60-8BDFBB07EAF3}" name="Sarake15213"/>
    <tableColumn id="15214" xr3:uid="{CBE54D81-7852-487B-AA52-2F2FC76E05E2}" name="Sarake15214"/>
    <tableColumn id="15215" xr3:uid="{FDFF01D7-C4D5-449D-A7EE-90FD0EA504E7}" name="Sarake15215"/>
    <tableColumn id="15216" xr3:uid="{963E3B2D-D0A4-4F63-9392-3100EA1917A3}" name="Sarake15216"/>
    <tableColumn id="15217" xr3:uid="{C616400D-927A-49AC-A03B-E47290D61FDB}" name="Sarake15217"/>
    <tableColumn id="15218" xr3:uid="{ED39AB91-7543-4155-815F-ADDC75D13DE8}" name="Sarake15218"/>
    <tableColumn id="15219" xr3:uid="{4C6DAD8E-B2B9-4F38-962A-3D5F87083157}" name="Sarake15219"/>
    <tableColumn id="15220" xr3:uid="{228FE27C-C0D2-462D-802E-F0B219638202}" name="Sarake15220"/>
    <tableColumn id="15221" xr3:uid="{5026E600-C91D-4A93-B894-B288344897CB}" name="Sarake15221"/>
    <tableColumn id="15222" xr3:uid="{781CB2EB-346F-4F20-A69E-0EC51CC6AB1B}" name="Sarake15222"/>
    <tableColumn id="15223" xr3:uid="{2668858F-F5C7-4DED-B68B-B1AFCCC0A337}" name="Sarake15223"/>
    <tableColumn id="15224" xr3:uid="{41042998-95B9-49CD-A533-547B68E6B88F}" name="Sarake15224"/>
    <tableColumn id="15225" xr3:uid="{AD750EA0-ABC0-48BF-B376-185F14FF4FB2}" name="Sarake15225"/>
    <tableColumn id="15226" xr3:uid="{76CF7016-1F02-40D1-9887-F11ED2F4C6DB}" name="Sarake15226"/>
    <tableColumn id="15227" xr3:uid="{2DF6A972-2E28-4F6F-8547-3D151D1B3F89}" name="Sarake15227"/>
    <tableColumn id="15228" xr3:uid="{8E161A76-C5D8-4F28-903B-51E3EAE3D71B}" name="Sarake15228"/>
    <tableColumn id="15229" xr3:uid="{0CD24C0B-4DE5-4E9A-93BB-3BF0EAE55081}" name="Sarake15229"/>
    <tableColumn id="15230" xr3:uid="{9DDC59C5-C71B-4C6C-9577-B04430502D0A}" name="Sarake15230"/>
    <tableColumn id="15231" xr3:uid="{5A55C742-035D-415F-88A2-84066FA866B6}" name="Sarake15231"/>
    <tableColumn id="15232" xr3:uid="{26A53A8A-D02D-4470-8E56-BA4D60E810DA}" name="Sarake15232"/>
    <tableColumn id="15233" xr3:uid="{11E2529F-2631-49FD-9A83-B61BA6DE6631}" name="Sarake15233"/>
    <tableColumn id="15234" xr3:uid="{2A47472D-C92C-4930-8EE1-A32177BF9283}" name="Sarake15234"/>
    <tableColumn id="15235" xr3:uid="{569CC595-6201-4094-9FAA-AF49796DDD21}" name="Sarake15235"/>
    <tableColumn id="15236" xr3:uid="{55EB66F6-E5EF-4984-88E5-AB25AC59FD46}" name="Sarake15236"/>
    <tableColumn id="15237" xr3:uid="{7D38F8E9-9089-410F-BBA5-05C7CE4CDF12}" name="Sarake15237"/>
    <tableColumn id="15238" xr3:uid="{77B7E79D-5E3D-466F-A82C-72E41C539458}" name="Sarake15238"/>
    <tableColumn id="15239" xr3:uid="{C410929E-031F-4D5E-B06D-E821A5C73B3F}" name="Sarake15239"/>
    <tableColumn id="15240" xr3:uid="{E7708B8A-2761-4759-A875-62E39A29B5AD}" name="Sarake15240"/>
    <tableColumn id="15241" xr3:uid="{AF81FE14-3392-4EBB-B096-025166CDC8DC}" name="Sarake15241"/>
    <tableColumn id="15242" xr3:uid="{0ED999AB-95EC-4CA4-ABC1-0295551BAC3C}" name="Sarake15242"/>
    <tableColumn id="15243" xr3:uid="{51587EF0-67E1-4914-B44F-A0846FB6A94D}" name="Sarake15243"/>
    <tableColumn id="15244" xr3:uid="{7ED4873E-AD5F-4BC5-852E-B6F41A80A939}" name="Sarake15244"/>
    <tableColumn id="15245" xr3:uid="{87F3CEF4-FB70-4DAA-A6CE-A5CA494BF031}" name="Sarake15245"/>
    <tableColumn id="15246" xr3:uid="{8AD2BD3B-69A5-4716-A8CF-5E13959D8750}" name="Sarake15246"/>
    <tableColumn id="15247" xr3:uid="{26D1F801-1248-4884-B754-348103075EAD}" name="Sarake15247"/>
    <tableColumn id="15248" xr3:uid="{4A45C1B9-62A2-4C19-9CE4-05B8AD9EFA98}" name="Sarake15248"/>
    <tableColumn id="15249" xr3:uid="{F72D91DF-03DF-4902-8DC4-F3FB642EFFAC}" name="Sarake15249"/>
    <tableColumn id="15250" xr3:uid="{6AA74EB6-51B0-44AE-9CDE-A2A9E9FBD2E5}" name="Sarake15250"/>
    <tableColumn id="15251" xr3:uid="{84D9C9CC-EF32-4418-8197-1632F5D38993}" name="Sarake15251"/>
    <tableColumn id="15252" xr3:uid="{EA381EE1-A83B-4BCD-99EC-DCBEABDB804E}" name="Sarake15252"/>
    <tableColumn id="15253" xr3:uid="{5ECD2775-6959-4ECF-B710-48E00478822F}" name="Sarake15253"/>
    <tableColumn id="15254" xr3:uid="{383B7753-E1FE-48A9-9D94-BB8C9152A704}" name="Sarake15254"/>
    <tableColumn id="15255" xr3:uid="{55E2B49E-C228-4B7C-A2E5-1EFA82F42DF7}" name="Sarake15255"/>
    <tableColumn id="15256" xr3:uid="{CC5A6A65-9C7A-4873-8EFB-088B95652F0F}" name="Sarake15256"/>
    <tableColumn id="15257" xr3:uid="{F3DA8B2A-8C9E-4445-91D6-FEA329D39857}" name="Sarake15257"/>
    <tableColumn id="15258" xr3:uid="{57CC2810-7E88-4ACE-97B4-1485829385B7}" name="Sarake15258"/>
    <tableColumn id="15259" xr3:uid="{12597B60-E791-45F6-B68B-E36B27F8C867}" name="Sarake15259"/>
    <tableColumn id="15260" xr3:uid="{5973B8AC-AD47-4DCB-81D6-6BA4A8F8780E}" name="Sarake15260"/>
    <tableColumn id="15261" xr3:uid="{68758D26-22FB-4ED6-B490-22E199E12099}" name="Sarake15261"/>
    <tableColumn id="15262" xr3:uid="{D70F600C-C728-43F0-9D71-81A6A644A7D4}" name="Sarake15262"/>
    <tableColumn id="15263" xr3:uid="{EB00C70B-7827-4545-B4EB-FACB40002643}" name="Sarake15263"/>
    <tableColumn id="15264" xr3:uid="{FC09523C-2D9A-48B6-BC1B-48598E11BF37}" name="Sarake15264"/>
    <tableColumn id="15265" xr3:uid="{0D091100-F63A-432A-85B0-2D64DBF8967A}" name="Sarake15265"/>
    <tableColumn id="15266" xr3:uid="{366652B1-E0BF-458F-A75A-0A8125E37EBA}" name="Sarake15266"/>
    <tableColumn id="15267" xr3:uid="{45246B30-D10E-4451-850E-563D29DCEA7F}" name="Sarake15267"/>
    <tableColumn id="15268" xr3:uid="{7A7319D4-041C-40B1-B89F-3F23D02C151F}" name="Sarake15268"/>
    <tableColumn id="15269" xr3:uid="{4BB2FFED-96AE-47D5-A22B-D0FFA1BC7777}" name="Sarake15269"/>
    <tableColumn id="15270" xr3:uid="{F3F4ADB5-8C4C-486D-B16B-134F0240C7AA}" name="Sarake15270"/>
    <tableColumn id="15271" xr3:uid="{51F24AAE-452F-49E8-844D-5B14956BBE7C}" name="Sarake15271"/>
    <tableColumn id="15272" xr3:uid="{B2557E78-5954-42BF-B51C-9B33B3727F06}" name="Sarake15272"/>
    <tableColumn id="15273" xr3:uid="{A32D091F-BCBC-4036-8ACD-3075DA7C939A}" name="Sarake15273"/>
    <tableColumn id="15274" xr3:uid="{22AAFC9C-7EB0-4C3F-80D7-674D381D3EE0}" name="Sarake15274"/>
    <tableColumn id="15275" xr3:uid="{9A503D30-7B79-4A03-B818-743C7D04D9CE}" name="Sarake15275"/>
    <tableColumn id="15276" xr3:uid="{2C7963E5-EECC-43F7-BE22-005D1515996E}" name="Sarake15276"/>
    <tableColumn id="15277" xr3:uid="{0209DB2A-FAE1-4444-8875-F415236B4802}" name="Sarake15277"/>
    <tableColumn id="15278" xr3:uid="{6E6A5CD3-838E-42EB-80F9-C92512973C77}" name="Sarake15278"/>
    <tableColumn id="15279" xr3:uid="{4DD32A18-DFD6-4117-8172-49E2ED2C9298}" name="Sarake15279"/>
    <tableColumn id="15280" xr3:uid="{3395792D-D2DC-4227-B8E0-8FE366271D6C}" name="Sarake15280"/>
    <tableColumn id="15281" xr3:uid="{209A1035-74D5-4C2C-966F-4B5D164D3543}" name="Sarake15281"/>
    <tableColumn id="15282" xr3:uid="{DB3A0FE1-3190-41C8-A62A-D5CDA5E6AFED}" name="Sarake15282"/>
    <tableColumn id="15283" xr3:uid="{9102514A-7917-4227-A31E-22AF7FAA3A60}" name="Sarake15283"/>
    <tableColumn id="15284" xr3:uid="{417406B4-35E6-45B8-BDEE-A287F377D447}" name="Sarake15284"/>
    <tableColumn id="15285" xr3:uid="{DEB8B2E9-BC08-4CCF-9477-6FFFE301D5F8}" name="Sarake15285"/>
    <tableColumn id="15286" xr3:uid="{1D4381E8-0069-4B7F-908B-EFC3E7DD7BFD}" name="Sarake15286"/>
    <tableColumn id="15287" xr3:uid="{0F5173F6-7FF0-4454-9495-08D0B59CF444}" name="Sarake15287"/>
    <tableColumn id="15288" xr3:uid="{BF123BB2-0A85-4B2F-B736-C13A09F544CB}" name="Sarake15288"/>
    <tableColumn id="15289" xr3:uid="{525129D4-320B-48A2-B12F-C8D75077090A}" name="Sarake15289"/>
    <tableColumn id="15290" xr3:uid="{3255ECAE-DEC3-4A1D-AAEB-5AB6F810BF9C}" name="Sarake15290"/>
    <tableColumn id="15291" xr3:uid="{5BD8095F-A313-454A-A85F-67FED2B6CFBE}" name="Sarake15291"/>
    <tableColumn id="15292" xr3:uid="{32B5C60A-904B-4BED-BC99-BD9A8C30902D}" name="Sarake15292"/>
    <tableColumn id="15293" xr3:uid="{5E3F866D-14D8-4B88-BBEB-D87AA059B19C}" name="Sarake15293"/>
    <tableColumn id="15294" xr3:uid="{CF26C4D3-9920-409E-87E5-DC75CB4737F2}" name="Sarake15294"/>
    <tableColumn id="15295" xr3:uid="{403A604B-8E09-4D3C-BDB5-1AECD826FCC5}" name="Sarake15295"/>
    <tableColumn id="15296" xr3:uid="{3925A25D-AE33-484F-B00F-F53BB319C24F}" name="Sarake15296"/>
    <tableColumn id="15297" xr3:uid="{D35F6AB5-095D-4FAE-AA3C-EF1564446FB6}" name="Sarake15297"/>
    <tableColumn id="15298" xr3:uid="{4EC74C18-B435-48D1-ACC9-AA5B24AA72AB}" name="Sarake15298"/>
    <tableColumn id="15299" xr3:uid="{6CD7FF15-A004-41A6-9435-8581A638E1CD}" name="Sarake15299"/>
    <tableColumn id="15300" xr3:uid="{E2D33D4C-39A8-4857-8DF4-EFE762B35D70}" name="Sarake15300"/>
    <tableColumn id="15301" xr3:uid="{4A44FB3D-A820-4949-BE69-0E2FC5ADD4C7}" name="Sarake15301"/>
    <tableColumn id="15302" xr3:uid="{35E90CC8-7981-4651-9F68-156422C7BDBF}" name="Sarake15302"/>
    <tableColumn id="15303" xr3:uid="{ABCEEE9B-5C8D-4391-A464-67B74A1B86FA}" name="Sarake15303"/>
    <tableColumn id="15304" xr3:uid="{D5DA184C-0C69-4682-A310-8C03417AFBE4}" name="Sarake15304"/>
    <tableColumn id="15305" xr3:uid="{92B4F391-4B5B-4A52-BEB8-654D48AAF9B7}" name="Sarake15305"/>
    <tableColumn id="15306" xr3:uid="{DA6C9BC2-A61D-4EE4-A20A-F24E7959D405}" name="Sarake15306"/>
    <tableColumn id="15307" xr3:uid="{AC73A857-C48C-4713-8EE6-01AAB14F5097}" name="Sarake15307"/>
    <tableColumn id="15308" xr3:uid="{E5F44691-DED0-45B1-BCA4-E8F801833A86}" name="Sarake15308"/>
    <tableColumn id="15309" xr3:uid="{02AAC3E0-56E4-4640-BDA0-7B836EA2BECC}" name="Sarake15309"/>
    <tableColumn id="15310" xr3:uid="{0B0E9F8D-8D77-45C5-927F-B1A2EB1523B0}" name="Sarake15310"/>
    <tableColumn id="15311" xr3:uid="{7BCEC21B-A8A0-4B63-AD3D-AAA6C3D020ED}" name="Sarake15311"/>
    <tableColumn id="15312" xr3:uid="{9ADEE659-D923-4909-9D6E-436D35628815}" name="Sarake15312"/>
    <tableColumn id="15313" xr3:uid="{4093A9C1-D4B1-4C63-AC2A-0BA9AC218302}" name="Sarake15313"/>
    <tableColumn id="15314" xr3:uid="{FC7E9FCB-F134-419C-B581-32B0AA69BC66}" name="Sarake15314"/>
    <tableColumn id="15315" xr3:uid="{F3835EAB-2CF6-49E9-8B63-6F21D6EA4D61}" name="Sarake15315"/>
    <tableColumn id="15316" xr3:uid="{D0BB37E4-0EBC-4E4A-B077-F1C581359958}" name="Sarake15316"/>
    <tableColumn id="15317" xr3:uid="{3F2CFF70-C889-4A90-9F72-2539EED523E3}" name="Sarake15317"/>
    <tableColumn id="15318" xr3:uid="{DDCF91A6-11F7-4AB5-AFC8-394848E5F6B1}" name="Sarake15318"/>
    <tableColumn id="15319" xr3:uid="{A2FE5F02-C5B7-42D8-99E5-328C4C605B5B}" name="Sarake15319"/>
    <tableColumn id="15320" xr3:uid="{07B772BF-DB57-4D3D-803A-0F8618B46E5D}" name="Sarake15320"/>
    <tableColumn id="15321" xr3:uid="{47FE27C3-8A88-4E52-A971-3335B30C6267}" name="Sarake15321"/>
    <tableColumn id="15322" xr3:uid="{102A254F-485D-4A82-A76A-3FBD5407FD46}" name="Sarake15322"/>
    <tableColumn id="15323" xr3:uid="{78482A0F-76E7-47F0-8D1D-F3549C77C7CF}" name="Sarake15323"/>
    <tableColumn id="15324" xr3:uid="{490AB658-E8A9-41C8-B688-BD2FEAE08E84}" name="Sarake15324"/>
    <tableColumn id="15325" xr3:uid="{326111BC-38B8-4E85-BA6D-CAE2894D75BC}" name="Sarake15325"/>
    <tableColumn id="15326" xr3:uid="{45DA8F3A-14DC-44D5-A8BA-A4D9452CC6E9}" name="Sarake15326"/>
    <tableColumn id="15327" xr3:uid="{B0EB3BFC-CED5-40DF-85B2-10D84C2C93CC}" name="Sarake15327"/>
    <tableColumn id="15328" xr3:uid="{96989479-EC55-47AC-84DD-6D32EABEC652}" name="Sarake15328"/>
    <tableColumn id="15329" xr3:uid="{753D7639-BBF4-4714-9F02-BB4531A27D58}" name="Sarake15329"/>
    <tableColumn id="15330" xr3:uid="{5D3B8B7C-A659-4D5D-9BAF-420FC14B3BAE}" name="Sarake15330"/>
    <tableColumn id="15331" xr3:uid="{234BAAF0-1255-41E3-973A-488E815190F0}" name="Sarake15331"/>
    <tableColumn id="15332" xr3:uid="{396068D4-188B-45DC-A93D-C6A12870F4B7}" name="Sarake15332"/>
    <tableColumn id="15333" xr3:uid="{C1195E42-8E95-46D6-BB7A-03D77B87DB4E}" name="Sarake15333"/>
    <tableColumn id="15334" xr3:uid="{944B4431-9F0B-4380-8AB4-D72E20902866}" name="Sarake15334"/>
    <tableColumn id="15335" xr3:uid="{81D7DA63-0FC1-4011-82EA-29D6ED5C6AAA}" name="Sarake15335"/>
    <tableColumn id="15336" xr3:uid="{879E3575-A7AC-4DC8-A90D-F658D798C9C3}" name="Sarake15336"/>
    <tableColumn id="15337" xr3:uid="{4FE4CD0D-38B1-4C70-87DC-35C2A9AC11F8}" name="Sarake15337"/>
    <tableColumn id="15338" xr3:uid="{0BA4DD4B-80E5-4ACC-B384-735204436FF4}" name="Sarake15338"/>
    <tableColumn id="15339" xr3:uid="{CFCAAF23-C6AD-4037-B321-4232C8E49AEA}" name="Sarake15339"/>
    <tableColumn id="15340" xr3:uid="{2F346506-1600-40DF-AD17-FC43112D74F4}" name="Sarake15340"/>
    <tableColumn id="15341" xr3:uid="{A964326A-45F8-4EA7-9E72-8DC45B57E576}" name="Sarake15341"/>
    <tableColumn id="15342" xr3:uid="{E0F7FF7E-85D8-4C1C-AEA2-9C109A92DE5A}" name="Sarake15342"/>
    <tableColumn id="15343" xr3:uid="{6C83F81F-C75E-41E6-B660-ED730C3D5A33}" name="Sarake15343"/>
    <tableColumn id="15344" xr3:uid="{972AD4CA-10A3-4A2A-8B2D-D14711D3C50E}" name="Sarake15344"/>
    <tableColumn id="15345" xr3:uid="{60C3CD78-0D58-494A-9EDD-EC661C826BE8}" name="Sarake15345"/>
    <tableColumn id="15346" xr3:uid="{2EB0DADC-6A24-443B-9CC6-5A6A615493DD}" name="Sarake15346"/>
    <tableColumn id="15347" xr3:uid="{811EEA28-202F-49C6-9613-F23CFD6602BF}" name="Sarake15347"/>
    <tableColumn id="15348" xr3:uid="{F3A3CD02-002F-49E0-A069-66B76170996A}" name="Sarake15348"/>
    <tableColumn id="15349" xr3:uid="{02AD1AD1-6FC9-476D-BF7A-6831FBF72FA4}" name="Sarake15349"/>
    <tableColumn id="15350" xr3:uid="{B40026D7-5184-457E-B5CB-1EA218BBAEF9}" name="Sarake15350"/>
    <tableColumn id="15351" xr3:uid="{932A430A-3A5C-4B30-8771-39F46060164D}" name="Sarake15351"/>
    <tableColumn id="15352" xr3:uid="{765EE00E-A171-4939-8087-4834876F1F3F}" name="Sarake15352"/>
    <tableColumn id="15353" xr3:uid="{A0972EB4-003C-467E-94C7-C6870D2FC4ED}" name="Sarake15353"/>
    <tableColumn id="15354" xr3:uid="{DE2CF275-0371-4F5E-B4B5-17B4AC7CD884}" name="Sarake15354"/>
    <tableColumn id="15355" xr3:uid="{F2EC54A5-6C95-4A98-A3B4-7AFA10BDCC5F}" name="Sarake15355"/>
    <tableColumn id="15356" xr3:uid="{B9A37000-39CB-4EFA-B1BA-D03FE2C7696F}" name="Sarake15356"/>
    <tableColumn id="15357" xr3:uid="{3A987759-770F-438A-8434-78DD9ACFBC1D}" name="Sarake15357"/>
    <tableColumn id="15358" xr3:uid="{902A1267-2C16-487D-A28D-4FFACE56BDCE}" name="Sarake15358"/>
    <tableColumn id="15359" xr3:uid="{4F2E019A-DE9D-4E07-A632-FBAC26125095}" name="Sarake15359"/>
    <tableColumn id="15360" xr3:uid="{AE86794A-CDB4-4769-9B0D-9EF775D42133}" name="Sarake15360"/>
    <tableColumn id="15361" xr3:uid="{A85F0CD6-CE57-46E7-A245-BB334F043F0B}" name="Sarake15361"/>
    <tableColumn id="15362" xr3:uid="{BCE41469-1F3C-44A5-801B-DEA2107B02C0}" name="Sarake15362"/>
    <tableColumn id="15363" xr3:uid="{F0356292-96FA-491E-AD49-CA5BE0FDB446}" name="Sarake15363"/>
    <tableColumn id="15364" xr3:uid="{C04571D6-D51A-4C83-B9AF-6A63AEF60829}" name="Sarake15364"/>
    <tableColumn id="15365" xr3:uid="{0F3E7A17-5FBF-4C15-8449-835056B3489E}" name="Sarake15365"/>
    <tableColumn id="15366" xr3:uid="{D804E9E4-078D-41A3-BBF3-C06BC632A2D8}" name="Sarake15366"/>
    <tableColumn id="15367" xr3:uid="{267C05D8-3297-4E7E-977B-5D088567C1FC}" name="Sarake15367"/>
    <tableColumn id="15368" xr3:uid="{1A9BFFE5-26A7-4E6F-BDEA-988EE3B2E646}" name="Sarake15368"/>
    <tableColumn id="15369" xr3:uid="{A7180170-E6C8-46F6-A1D0-08F87FAEC647}" name="Sarake15369"/>
    <tableColumn id="15370" xr3:uid="{71C3F9AB-FE52-40BA-9DB8-8713E473BD15}" name="Sarake15370"/>
    <tableColumn id="15371" xr3:uid="{9E6A0666-CC0F-4251-BCA9-55BDD87F4E88}" name="Sarake15371"/>
    <tableColumn id="15372" xr3:uid="{273577B2-5048-41B1-B8B3-A709D0F4B1B3}" name="Sarake15372"/>
    <tableColumn id="15373" xr3:uid="{E8B92059-45C7-4252-8CCD-E0BC58531173}" name="Sarake15373"/>
    <tableColumn id="15374" xr3:uid="{71B87ED3-5D59-41EE-8A68-A9C7CDABE930}" name="Sarake15374"/>
    <tableColumn id="15375" xr3:uid="{E119DCDF-54E6-4319-94BE-9BFB100EAAA5}" name="Sarake15375"/>
    <tableColumn id="15376" xr3:uid="{AD0040EB-7352-4951-B9E4-CE233F8A9D37}" name="Sarake15376"/>
    <tableColumn id="15377" xr3:uid="{D4A20427-74F8-45E8-853C-E97520FCCAE3}" name="Sarake15377"/>
    <tableColumn id="15378" xr3:uid="{8AC86D25-70D8-4D42-AE1D-65C645DE7554}" name="Sarake15378"/>
    <tableColumn id="15379" xr3:uid="{11523B79-DAD9-411C-B4FB-52A5924BC0B6}" name="Sarake15379"/>
    <tableColumn id="15380" xr3:uid="{9DFC10C9-926A-40C1-8A8E-40ECF0BD4573}" name="Sarake15380"/>
    <tableColumn id="15381" xr3:uid="{ADA3C2C8-B5B0-490E-94BC-A2895D874361}" name="Sarake15381"/>
    <tableColumn id="15382" xr3:uid="{1A7E2780-5F91-4D7E-A163-040F7C87F655}" name="Sarake15382"/>
    <tableColumn id="15383" xr3:uid="{DF7996F8-9FCD-440A-B981-AB9BF725C2A9}" name="Sarake15383"/>
    <tableColumn id="15384" xr3:uid="{F0F3F6BD-7824-489B-A283-DE507FA348DC}" name="Sarake15384"/>
    <tableColumn id="15385" xr3:uid="{1A31D9E2-9FB8-4120-B29A-13E495BBFB7F}" name="Sarake15385"/>
    <tableColumn id="15386" xr3:uid="{55F3C32F-A776-48F3-9654-597564EC29E1}" name="Sarake15386"/>
    <tableColumn id="15387" xr3:uid="{76F2DE5F-64D5-4EF0-BF9F-16C5737A5CB5}" name="Sarake15387"/>
    <tableColumn id="15388" xr3:uid="{0F7D3E9E-DF96-4211-B4F6-49E4C0A3D0CA}" name="Sarake15388"/>
    <tableColumn id="15389" xr3:uid="{61A723D9-27FF-4C78-A9A2-080B02C8062B}" name="Sarake15389"/>
    <tableColumn id="15390" xr3:uid="{D28D069C-378D-4388-B3A3-66C5CFB1BC7E}" name="Sarake15390"/>
    <tableColumn id="15391" xr3:uid="{692BFDC9-B2ED-46C1-9162-6584AC1FACD7}" name="Sarake15391"/>
    <tableColumn id="15392" xr3:uid="{4DE58870-1A91-43F1-8A62-443627AC9EEC}" name="Sarake15392"/>
    <tableColumn id="15393" xr3:uid="{50A27C0B-BC7E-436C-859A-F6531EE0C5D9}" name="Sarake15393"/>
    <tableColumn id="15394" xr3:uid="{84C30FF5-A5DF-4C1B-8DBC-1FA631FC865E}" name="Sarake15394"/>
    <tableColumn id="15395" xr3:uid="{0FBF9109-82CD-4828-90E2-B3A7AD133AA7}" name="Sarake15395"/>
    <tableColumn id="15396" xr3:uid="{91F54BA1-CC98-40DD-8B07-A71F7EBB5AE5}" name="Sarake15396"/>
    <tableColumn id="15397" xr3:uid="{8663C1DF-658F-4563-B7E4-A86818B82178}" name="Sarake15397"/>
    <tableColumn id="15398" xr3:uid="{31A6CDBC-CBEE-4E5A-ACD8-D9B7AF173F4D}" name="Sarake15398"/>
    <tableColumn id="15399" xr3:uid="{2453BD57-9F2B-4DFC-9720-AC769DF353A0}" name="Sarake15399"/>
    <tableColumn id="15400" xr3:uid="{4902B45C-E151-449B-B22F-CBF80B4C93AE}" name="Sarake15400"/>
    <tableColumn id="15401" xr3:uid="{FDDD86F4-4A51-4841-8A57-EA61E875FA93}" name="Sarake15401"/>
    <tableColumn id="15402" xr3:uid="{6F98F9DE-C7EC-4CFE-9423-46AF80B027DD}" name="Sarake15402"/>
    <tableColumn id="15403" xr3:uid="{583F368D-4ADC-4CE0-863E-6C5D90CD2C06}" name="Sarake15403"/>
    <tableColumn id="15404" xr3:uid="{7AA9D467-C14C-4BF5-A1C1-197322DEE716}" name="Sarake15404"/>
    <tableColumn id="15405" xr3:uid="{6EF64288-7470-4D2B-B0A7-63A3B8B44211}" name="Sarake15405"/>
    <tableColumn id="15406" xr3:uid="{94B711F8-0155-4A6D-A697-DAA7D7EAD1A0}" name="Sarake15406"/>
    <tableColumn id="15407" xr3:uid="{F781BD48-9AE0-46DD-A095-7AD208794A37}" name="Sarake15407"/>
    <tableColumn id="15408" xr3:uid="{EB7BBE25-2BA7-4A2A-893B-D4606C43F037}" name="Sarake15408"/>
    <tableColumn id="15409" xr3:uid="{C85A92D8-C68D-4102-892D-88C542BB8D8C}" name="Sarake15409"/>
    <tableColumn id="15410" xr3:uid="{4342A74C-185E-4482-A36F-5A76CACBA419}" name="Sarake15410"/>
    <tableColumn id="15411" xr3:uid="{33084470-0F82-4718-BED3-9C9316CA6496}" name="Sarake15411"/>
    <tableColumn id="15412" xr3:uid="{D511C70A-387A-4BB7-BBDF-DA275B22DB05}" name="Sarake15412"/>
    <tableColumn id="15413" xr3:uid="{C87DDAA3-305A-41F3-87F5-C716F75495D9}" name="Sarake15413"/>
    <tableColumn id="15414" xr3:uid="{BE66467A-560D-4CF7-AB54-A2B965285D08}" name="Sarake15414"/>
    <tableColumn id="15415" xr3:uid="{29C2C17A-9F0E-44BC-9D88-6CAD07E4A721}" name="Sarake15415"/>
    <tableColumn id="15416" xr3:uid="{BA66F440-5B7B-4214-9D96-E3C4D784B424}" name="Sarake15416"/>
    <tableColumn id="15417" xr3:uid="{561DAE66-B80B-405F-BA35-146AF7C70234}" name="Sarake15417"/>
    <tableColumn id="15418" xr3:uid="{E7534758-6A1F-481F-9874-EA668E2E5110}" name="Sarake15418"/>
    <tableColumn id="15419" xr3:uid="{6C8DF1F0-F51D-4067-82CE-797472C3D547}" name="Sarake15419"/>
    <tableColumn id="15420" xr3:uid="{73EE2648-BED3-4B47-87DB-D68C5FBD372E}" name="Sarake15420"/>
    <tableColumn id="15421" xr3:uid="{463483F3-6908-470D-80A9-3535F6AD74B6}" name="Sarake15421"/>
    <tableColumn id="15422" xr3:uid="{DB2F7A21-E4AA-4421-A3A4-80553E767505}" name="Sarake15422"/>
    <tableColumn id="15423" xr3:uid="{A67FA7F9-185D-4975-963E-5532F430D0C1}" name="Sarake15423"/>
    <tableColumn id="15424" xr3:uid="{391CCFCE-F218-4B89-AA20-E2F1ECBC3E61}" name="Sarake15424"/>
    <tableColumn id="15425" xr3:uid="{2B50FA25-7E64-4042-9D1A-D237F7665F2C}" name="Sarake15425"/>
    <tableColumn id="15426" xr3:uid="{34A1CB84-7AFA-445B-995D-F648CB392E74}" name="Sarake15426"/>
    <tableColumn id="15427" xr3:uid="{66A5484D-B326-4382-B45C-DCC198F5585E}" name="Sarake15427"/>
    <tableColumn id="15428" xr3:uid="{CE056D20-1D0A-4FDC-9D22-334D44CF3D1E}" name="Sarake15428"/>
    <tableColumn id="15429" xr3:uid="{CB3D5152-09D6-407F-8429-8C17EF511F13}" name="Sarake15429"/>
    <tableColumn id="15430" xr3:uid="{0A64343B-6FD2-4D0F-A7DF-EDA98A4E489C}" name="Sarake15430"/>
    <tableColumn id="15431" xr3:uid="{A443F8E8-92B7-4F3B-85EA-CCC1F32C0BC2}" name="Sarake15431"/>
    <tableColumn id="15432" xr3:uid="{86C48990-57BA-4E77-BB12-440316A38DD0}" name="Sarake15432"/>
    <tableColumn id="15433" xr3:uid="{2958DCC5-89F0-4F44-ABE8-143569308FD8}" name="Sarake15433"/>
    <tableColumn id="15434" xr3:uid="{C486D9BA-A41D-41DF-9B8A-7A15345529B9}" name="Sarake15434"/>
    <tableColumn id="15435" xr3:uid="{D520A579-9A51-406F-B73A-DB0E13E65CED}" name="Sarake15435"/>
    <tableColumn id="15436" xr3:uid="{90BF37AC-AAAC-415D-BA23-A9C4A8E1CA3E}" name="Sarake15436"/>
    <tableColumn id="15437" xr3:uid="{48167E8D-E08C-4634-B586-E2C0F12C3262}" name="Sarake15437"/>
    <tableColumn id="15438" xr3:uid="{D59B9972-B2B7-4C44-8338-D3F29145200F}" name="Sarake15438"/>
    <tableColumn id="15439" xr3:uid="{79FFC634-4EB6-4B59-89DF-A550490687F3}" name="Sarake15439"/>
    <tableColumn id="15440" xr3:uid="{D0D5A36F-35E0-4C54-B6DB-8B2FC23F3F03}" name="Sarake15440"/>
    <tableColumn id="15441" xr3:uid="{25D7DF64-EACA-4799-850E-3DF351C21D25}" name="Sarake15441"/>
    <tableColumn id="15442" xr3:uid="{6346A8B2-7432-48BA-9B05-7238FD3DC152}" name="Sarake15442"/>
    <tableColumn id="15443" xr3:uid="{30AB66C3-3995-45B6-AB09-B86A04FD462F}" name="Sarake15443"/>
    <tableColumn id="15444" xr3:uid="{52FB1D96-FE8A-4CDB-B17A-CC8098E29434}" name="Sarake15444"/>
    <tableColumn id="15445" xr3:uid="{A193ABEE-4D07-4B79-A76E-94B3CD609074}" name="Sarake15445"/>
    <tableColumn id="15446" xr3:uid="{A574A256-AD4C-4B32-A146-13DCA5A4AA49}" name="Sarake15446"/>
    <tableColumn id="15447" xr3:uid="{593DE59B-1648-4159-867D-0D28FF8CBE8E}" name="Sarake15447"/>
    <tableColumn id="15448" xr3:uid="{2DF1CD68-45F7-4B14-BE7F-6AE314021796}" name="Sarake15448"/>
    <tableColumn id="15449" xr3:uid="{E1358161-FC51-4CE0-8695-3BCE909E4391}" name="Sarake15449"/>
    <tableColumn id="15450" xr3:uid="{D7E7AFEE-DD1E-4EA6-BCFB-84708C6AD31E}" name="Sarake15450"/>
    <tableColumn id="15451" xr3:uid="{06C88FB7-79ED-417C-A8F8-618197FD705B}" name="Sarake15451"/>
    <tableColumn id="15452" xr3:uid="{D8827347-052D-4967-A057-AD1A1800BC8E}" name="Sarake15452"/>
    <tableColumn id="15453" xr3:uid="{AA7DAFE1-C113-4459-97AC-7392560B7E35}" name="Sarake15453"/>
    <tableColumn id="15454" xr3:uid="{A7E663D2-01BD-4182-893D-2AE16EB62B2C}" name="Sarake15454"/>
    <tableColumn id="15455" xr3:uid="{CB9DDCB8-FFCD-47E7-BD9E-26A578EBD18B}" name="Sarake15455"/>
    <tableColumn id="15456" xr3:uid="{F992FD84-B4F2-45F2-AE45-2C95BAEF0BF8}" name="Sarake15456"/>
    <tableColumn id="15457" xr3:uid="{BB22B6CD-69FB-40B5-A67C-077892E17A55}" name="Sarake15457"/>
    <tableColumn id="15458" xr3:uid="{6FCE03A2-D87C-4C76-B7D2-614862D9DDCC}" name="Sarake15458"/>
    <tableColumn id="15459" xr3:uid="{9E1FDB35-4708-49A4-8F3D-0BAE8FDE2B25}" name="Sarake15459"/>
    <tableColumn id="15460" xr3:uid="{8E9AD1F7-E99C-454F-A0D4-EFD6920118E6}" name="Sarake15460"/>
    <tableColumn id="15461" xr3:uid="{7FB24CB9-0AB5-4B16-ABE7-387DF996429C}" name="Sarake15461"/>
    <tableColumn id="15462" xr3:uid="{68976230-2A42-491F-ABAC-B51443B52723}" name="Sarake15462"/>
    <tableColumn id="15463" xr3:uid="{C8C6AABF-F140-4116-BC95-2EFB7807CA19}" name="Sarake15463"/>
    <tableColumn id="15464" xr3:uid="{3012B562-C734-4882-818D-2BAAC421E010}" name="Sarake15464"/>
    <tableColumn id="15465" xr3:uid="{DEF48424-4B49-4810-939A-2823E2FA535C}" name="Sarake15465"/>
    <tableColumn id="15466" xr3:uid="{F3EBD61A-8A9B-47A6-A7CC-E948EB6F9286}" name="Sarake15466"/>
    <tableColumn id="15467" xr3:uid="{686165B4-8E3A-4E18-AD49-0EC6B68C369B}" name="Sarake15467"/>
    <tableColumn id="15468" xr3:uid="{6B04F82F-F43E-4D53-B3CF-B74A67749319}" name="Sarake15468"/>
    <tableColumn id="15469" xr3:uid="{A3FBAA56-36D8-420D-B915-85E469E9B54A}" name="Sarake15469"/>
    <tableColumn id="15470" xr3:uid="{0A788F39-D10C-4C8D-B483-9E8D6D06F99F}" name="Sarake15470"/>
    <tableColumn id="15471" xr3:uid="{9405AF0F-47FD-40BF-9DC4-44A2CA68CF7A}" name="Sarake15471"/>
    <tableColumn id="15472" xr3:uid="{233B65E9-E4BE-43B9-AB97-046D9DE1B0F9}" name="Sarake15472"/>
    <tableColumn id="15473" xr3:uid="{9FAC1940-D43B-433F-8768-93D1C1D248A5}" name="Sarake15473"/>
    <tableColumn id="15474" xr3:uid="{46CB272B-EAD4-4B6F-967C-4FF927A00FD6}" name="Sarake15474"/>
    <tableColumn id="15475" xr3:uid="{8D61D883-E856-4746-BB09-B8D34962484E}" name="Sarake15475"/>
    <tableColumn id="15476" xr3:uid="{2828C63C-7031-47E8-942A-DCEAD2D46F60}" name="Sarake15476"/>
    <tableColumn id="15477" xr3:uid="{FB44D2DB-4872-4D17-BA1A-FF5EFA0BB793}" name="Sarake15477"/>
    <tableColumn id="15478" xr3:uid="{660EC4C8-E135-4F9E-ABAB-9C0D93B289D7}" name="Sarake15478"/>
    <tableColumn id="15479" xr3:uid="{27471A11-5930-4DA6-B5BD-B2A9C82BC461}" name="Sarake15479"/>
    <tableColumn id="15480" xr3:uid="{53DFA3AB-B104-4460-88C5-D2774CD7F617}" name="Sarake15480"/>
    <tableColumn id="15481" xr3:uid="{CE16C4EF-094C-41A0-B865-05E4FB0A4D72}" name="Sarake15481"/>
    <tableColumn id="15482" xr3:uid="{1395059E-37A6-4439-A9BD-4DECDFE3DD87}" name="Sarake15482"/>
    <tableColumn id="15483" xr3:uid="{D58F73B6-B9A3-4F3F-BDE0-3C5D3E52DCF7}" name="Sarake15483"/>
    <tableColumn id="15484" xr3:uid="{E4B7957B-24BE-4BCE-A569-38C2B8CE00AE}" name="Sarake15484"/>
    <tableColumn id="15485" xr3:uid="{654178C8-AA4C-4A38-A1A6-1D9B7E68ACDC}" name="Sarake15485"/>
    <tableColumn id="15486" xr3:uid="{6F1C9F9D-3C2D-4271-ADED-39F4803BED97}" name="Sarake15486"/>
    <tableColumn id="15487" xr3:uid="{25CD06E1-9C9B-47AD-99EC-C3188DCC7C89}" name="Sarake15487"/>
    <tableColumn id="15488" xr3:uid="{0F7B4DED-2833-45DB-AE62-BB3CFE441835}" name="Sarake15488"/>
    <tableColumn id="15489" xr3:uid="{EB5FF90C-962C-40E2-9797-02D9882FE99B}" name="Sarake15489"/>
    <tableColumn id="15490" xr3:uid="{0C9A5518-5082-46F4-BE22-6D5B2009F8E3}" name="Sarake15490"/>
    <tableColumn id="15491" xr3:uid="{BD331DB1-3288-4202-B423-B419F7CE2753}" name="Sarake15491"/>
    <tableColumn id="15492" xr3:uid="{3FD9BD41-B131-4DBF-8B39-82960B704E2B}" name="Sarake15492"/>
    <tableColumn id="15493" xr3:uid="{104C0108-9A04-4024-A946-C150502109AC}" name="Sarake15493"/>
    <tableColumn id="15494" xr3:uid="{2372227C-9F7B-4970-94F8-F8D109797A1F}" name="Sarake15494"/>
    <tableColumn id="15495" xr3:uid="{D1EA8C1F-CE2F-4F9F-BE63-8DA38EE86612}" name="Sarake15495"/>
    <tableColumn id="15496" xr3:uid="{A296AEEA-CE51-4631-B55E-650E8312AC73}" name="Sarake15496"/>
    <tableColumn id="15497" xr3:uid="{60344208-68D4-4F0D-A764-58110AEC1EB5}" name="Sarake15497"/>
    <tableColumn id="15498" xr3:uid="{93B53241-C46A-4BAD-B441-EC668BB7A831}" name="Sarake15498"/>
    <tableColumn id="15499" xr3:uid="{E2E14F9C-04A4-4B87-86FF-C61BCD1014D6}" name="Sarake15499"/>
    <tableColumn id="15500" xr3:uid="{7E3B0723-FDBD-4534-B7FC-61E74E4FD327}" name="Sarake15500"/>
    <tableColumn id="15501" xr3:uid="{6E7E84DF-4E71-4E4D-B8D4-08ABC0C38119}" name="Sarake15501"/>
    <tableColumn id="15502" xr3:uid="{A0A0C091-29E3-41ED-9E4F-D26A40723A8B}" name="Sarake15502"/>
    <tableColumn id="15503" xr3:uid="{8DC5BE4E-CC4C-4E25-8A6E-9663193B33E5}" name="Sarake15503"/>
    <tableColumn id="15504" xr3:uid="{90F7154A-C618-46CB-BAC0-F714EC793231}" name="Sarake15504"/>
    <tableColumn id="15505" xr3:uid="{989644EF-2DBF-45B0-BD91-1988A077A1BB}" name="Sarake15505"/>
    <tableColumn id="15506" xr3:uid="{9E504A93-E5DF-49D9-AA64-7C3EB4A075E4}" name="Sarake15506"/>
    <tableColumn id="15507" xr3:uid="{472EB02F-FAC4-45A7-8DE0-3F476B673281}" name="Sarake15507"/>
    <tableColumn id="15508" xr3:uid="{F4B9D59A-2790-493C-B311-A37184995DB5}" name="Sarake15508"/>
    <tableColumn id="15509" xr3:uid="{7AF61629-A4E0-4820-8436-9E69A6C57BBB}" name="Sarake15509"/>
    <tableColumn id="15510" xr3:uid="{397ECBE5-54B3-4EDF-82FC-FCE5250F0076}" name="Sarake15510"/>
    <tableColumn id="15511" xr3:uid="{A9B74ED2-8CB5-42F1-8DA8-699A52F9A86E}" name="Sarake15511"/>
    <tableColumn id="15512" xr3:uid="{7750B8B7-329A-4294-AB05-7A4780E74C68}" name="Sarake15512"/>
    <tableColumn id="15513" xr3:uid="{FBDD8E4B-1704-4C45-8CE0-E7AD0A6DEBA6}" name="Sarake15513"/>
    <tableColumn id="15514" xr3:uid="{1689E9DF-BE58-4430-96FE-8914D38C7972}" name="Sarake15514"/>
    <tableColumn id="15515" xr3:uid="{7EBBDF24-31B9-4F20-AB41-6BFAF34824DD}" name="Sarake15515"/>
    <tableColumn id="15516" xr3:uid="{6D06ED1D-C1B1-46AE-92EC-5013D803F766}" name="Sarake15516"/>
    <tableColumn id="15517" xr3:uid="{5848F750-3AF5-484F-B906-F796DE2A8332}" name="Sarake15517"/>
    <tableColumn id="15518" xr3:uid="{CA67FE85-60E3-4960-9B08-48056CC8ABF6}" name="Sarake15518"/>
    <tableColumn id="15519" xr3:uid="{EE5D97D7-0FB9-4064-B7D4-BA1374AA8113}" name="Sarake15519"/>
    <tableColumn id="15520" xr3:uid="{A32D9E14-9074-4C9B-B80B-8A8EF8EAB5FB}" name="Sarake15520"/>
    <tableColumn id="15521" xr3:uid="{9341DAC1-B9BE-4A5B-B376-A7D09F331F99}" name="Sarake15521"/>
    <tableColumn id="15522" xr3:uid="{C969E404-A180-4C51-9DBE-70597C035D8C}" name="Sarake15522"/>
    <tableColumn id="15523" xr3:uid="{12C0C628-5797-4221-B4BB-38DDC8ADD110}" name="Sarake15523"/>
    <tableColumn id="15524" xr3:uid="{FC2676A0-4378-4678-B5C8-D68652763533}" name="Sarake15524"/>
    <tableColumn id="15525" xr3:uid="{C4FC3F5A-8A60-4C6E-B5E3-60A2B82F9475}" name="Sarake15525"/>
    <tableColumn id="15526" xr3:uid="{4F24D71E-F5FE-48CF-8131-15F619D36A53}" name="Sarake15526"/>
    <tableColumn id="15527" xr3:uid="{364E0873-B631-4FFB-9FC7-336B59D5311C}" name="Sarake15527"/>
    <tableColumn id="15528" xr3:uid="{CE81F6D5-7845-4326-9955-9579109C9D7A}" name="Sarake15528"/>
    <tableColumn id="15529" xr3:uid="{02411552-5842-4846-B887-73B8E041BDA6}" name="Sarake15529"/>
    <tableColumn id="15530" xr3:uid="{40E4ACEA-F2AC-4045-87B4-323D7A0479A2}" name="Sarake15530"/>
    <tableColumn id="15531" xr3:uid="{B234DECF-4199-44EC-81D0-68FC1AD18DDD}" name="Sarake15531"/>
    <tableColumn id="15532" xr3:uid="{DC3E9E82-3FAA-49F1-9F92-8503624C81EF}" name="Sarake15532"/>
    <tableColumn id="15533" xr3:uid="{2B6057A9-0963-4160-A475-25AA6175C9F6}" name="Sarake15533"/>
    <tableColumn id="15534" xr3:uid="{E74B1A5C-9D04-4478-BEB1-CBF381B5B944}" name="Sarake15534"/>
    <tableColumn id="15535" xr3:uid="{FB80BC67-B3F6-4563-B93C-8D6821607FF0}" name="Sarake15535"/>
    <tableColumn id="15536" xr3:uid="{37CB191E-6ED6-478C-A5BE-2D1904C85CAE}" name="Sarake15536"/>
    <tableColumn id="15537" xr3:uid="{4AB97B2C-07FF-4246-83F8-6998D5D8685C}" name="Sarake15537"/>
    <tableColumn id="15538" xr3:uid="{F1EB6D87-9817-4EC5-9138-8D33B2B951F3}" name="Sarake15538"/>
    <tableColumn id="15539" xr3:uid="{8D6AE3AF-323E-4536-A991-CD33BA040882}" name="Sarake15539"/>
    <tableColumn id="15540" xr3:uid="{A5541A44-A184-4618-8349-1DA342EDA66D}" name="Sarake15540"/>
    <tableColumn id="15541" xr3:uid="{614FC677-16F2-4028-9685-E2D3BF979AD9}" name="Sarake15541"/>
    <tableColumn id="15542" xr3:uid="{1DFB57F6-6614-45F9-BDD8-54E8629754C3}" name="Sarake15542"/>
    <tableColumn id="15543" xr3:uid="{79995CCE-FDB5-41E0-B70D-FBF91C73CC2D}" name="Sarake15543"/>
    <tableColumn id="15544" xr3:uid="{20F0529C-FB57-4014-B564-04A0FE42545E}" name="Sarake15544"/>
    <tableColumn id="15545" xr3:uid="{1BAA6A12-141D-4C6F-85E8-7E72E0CEC4F9}" name="Sarake15545"/>
    <tableColumn id="15546" xr3:uid="{698A2434-5BD4-4DD9-AC68-2EE5DF700F31}" name="Sarake15546"/>
    <tableColumn id="15547" xr3:uid="{69E15ED8-E8AE-4836-A143-AB10C0252510}" name="Sarake15547"/>
    <tableColumn id="15548" xr3:uid="{BB49A8F1-5D8D-4688-A7BB-E424B1D61209}" name="Sarake15548"/>
    <tableColumn id="15549" xr3:uid="{5D876CFF-856B-4427-89E4-2B659E21342B}" name="Sarake15549"/>
    <tableColumn id="15550" xr3:uid="{E0F184D1-F7D7-42D2-B819-48D23E866B43}" name="Sarake15550"/>
    <tableColumn id="15551" xr3:uid="{8F8479C2-DD02-45D4-BAD6-3F8C07ED4A9B}" name="Sarake15551"/>
    <tableColumn id="15552" xr3:uid="{6E1EAC9A-FFC7-4F7D-8DC9-EDDFC7729239}" name="Sarake15552"/>
    <tableColumn id="15553" xr3:uid="{35E3D9B6-6668-4751-99EE-30C2B8B53616}" name="Sarake15553"/>
    <tableColumn id="15554" xr3:uid="{33BA7A45-8934-41A7-9E7B-3BC81FB2B89F}" name="Sarake15554"/>
    <tableColumn id="15555" xr3:uid="{07E9532F-9214-4864-B633-FC7D1B615370}" name="Sarake15555"/>
    <tableColumn id="15556" xr3:uid="{584CFD0A-B7DE-4A3A-AC59-B7C078D08AA6}" name="Sarake15556"/>
    <tableColumn id="15557" xr3:uid="{533B72E3-CC51-47D2-A61B-5049DF900E1E}" name="Sarake15557"/>
    <tableColumn id="15558" xr3:uid="{2D659474-71E7-485E-9FE0-50BF5CF3E6E3}" name="Sarake15558"/>
    <tableColumn id="15559" xr3:uid="{0156010E-7667-4933-AA51-36758583529F}" name="Sarake15559"/>
    <tableColumn id="15560" xr3:uid="{B76BE796-30F9-4C70-89E0-CA01689D8099}" name="Sarake15560"/>
    <tableColumn id="15561" xr3:uid="{96C32CA4-E362-4D25-8988-B7191FA1267C}" name="Sarake15561"/>
    <tableColumn id="15562" xr3:uid="{10B3DF63-B3B5-4266-B1BF-F2057C04F490}" name="Sarake15562"/>
    <tableColumn id="15563" xr3:uid="{C3145A81-3431-4B50-9C6F-539649D34851}" name="Sarake15563"/>
    <tableColumn id="15564" xr3:uid="{168BED2B-96C0-40E8-A671-306BE5889061}" name="Sarake15564"/>
    <tableColumn id="15565" xr3:uid="{F623CEAC-A937-49A2-A887-27C39474D5F3}" name="Sarake15565"/>
    <tableColumn id="15566" xr3:uid="{D4C22AAC-0979-4207-8B8B-5ADCE4E0AED4}" name="Sarake15566"/>
    <tableColumn id="15567" xr3:uid="{F49C5997-D109-42FE-9E7A-CDD36C305B5C}" name="Sarake15567"/>
    <tableColumn id="15568" xr3:uid="{DB0C894D-D83A-4A72-85BA-6149E98F474B}" name="Sarake15568"/>
    <tableColumn id="15569" xr3:uid="{E2FA5A5C-6FCF-4D46-883A-4CA37B5C70A5}" name="Sarake15569"/>
    <tableColumn id="15570" xr3:uid="{545AC51F-C0CE-4EDF-8644-D8C2FACED47F}" name="Sarake15570"/>
    <tableColumn id="15571" xr3:uid="{4FD52917-29BC-4DCB-AECB-72AF00F3056D}" name="Sarake15571"/>
    <tableColumn id="15572" xr3:uid="{3D4768CC-CBC0-4D39-95DE-BD063C46C8E7}" name="Sarake15572"/>
    <tableColumn id="15573" xr3:uid="{ED9B4D42-148B-4D35-9859-547106AA2DFB}" name="Sarake15573"/>
    <tableColumn id="15574" xr3:uid="{DB07900E-E91B-4DAE-92E3-F943186C63A1}" name="Sarake15574"/>
    <tableColumn id="15575" xr3:uid="{F2E1D486-A906-4149-9E7B-DFEEC1617E81}" name="Sarake15575"/>
    <tableColumn id="15576" xr3:uid="{FFC5A065-F011-49A5-8B3E-EF86A2BD833E}" name="Sarake15576"/>
    <tableColumn id="15577" xr3:uid="{A3D2AD8C-C181-4D37-B3AD-FF0C6FDE0E67}" name="Sarake15577"/>
    <tableColumn id="15578" xr3:uid="{1F963B6C-9EF4-4259-961D-79EFF66FFCC0}" name="Sarake15578"/>
    <tableColumn id="15579" xr3:uid="{D33754EC-720C-405D-828A-8841ADAD1AA3}" name="Sarake15579"/>
    <tableColumn id="15580" xr3:uid="{937A2FFA-C688-4F4C-821E-F741A34E43FA}" name="Sarake15580"/>
    <tableColumn id="15581" xr3:uid="{F3C517E7-6665-48A4-9EF6-32CC1E1EECD8}" name="Sarake15581"/>
    <tableColumn id="15582" xr3:uid="{2D4130BD-362A-4D3E-8AC5-793A782BBB76}" name="Sarake15582"/>
    <tableColumn id="15583" xr3:uid="{8D5CE361-4A41-4443-914C-490CD9E7EE92}" name="Sarake15583"/>
    <tableColumn id="15584" xr3:uid="{F63F1244-8A1F-4D7A-BEF4-9D069F12254D}" name="Sarake15584"/>
    <tableColumn id="15585" xr3:uid="{E49DD52E-9987-48A5-B601-528C9E7C767D}" name="Sarake15585"/>
    <tableColumn id="15586" xr3:uid="{15FC7023-2370-4D45-BD9B-D44BCAB1CB51}" name="Sarake15586"/>
    <tableColumn id="15587" xr3:uid="{D4E8B8F8-5A27-487E-9C63-54B292EC5C44}" name="Sarake15587"/>
    <tableColumn id="15588" xr3:uid="{E6824C20-049C-45A5-B224-9401C4297C33}" name="Sarake15588"/>
    <tableColumn id="15589" xr3:uid="{11085101-D38B-44B4-962F-BAA1458D08B6}" name="Sarake15589"/>
    <tableColumn id="15590" xr3:uid="{308B283C-9454-41D7-AD5B-2A4AFA5FEDFA}" name="Sarake15590"/>
    <tableColumn id="15591" xr3:uid="{932232E1-EAD9-487A-90B1-22A7C967C623}" name="Sarake15591"/>
    <tableColumn id="15592" xr3:uid="{51BBFB88-0D28-417D-9269-299BDDDCC18A}" name="Sarake15592"/>
    <tableColumn id="15593" xr3:uid="{38EA2E55-6B83-4A4A-86D1-56FC3E68A82C}" name="Sarake15593"/>
    <tableColumn id="15594" xr3:uid="{1B7D8B62-53A5-4FA3-B4E7-5C6FF52B178E}" name="Sarake15594"/>
    <tableColumn id="15595" xr3:uid="{A533EEA3-B295-4AB8-AAAE-102A027168CC}" name="Sarake15595"/>
    <tableColumn id="15596" xr3:uid="{A00D3859-A897-4C2C-8978-1F6299A137CF}" name="Sarake15596"/>
    <tableColumn id="15597" xr3:uid="{F905083F-E213-42DA-98A5-18A00136DCF4}" name="Sarake15597"/>
    <tableColumn id="15598" xr3:uid="{9351F4FF-FE33-44A7-BA5F-35346B76EF1C}" name="Sarake15598"/>
    <tableColumn id="15599" xr3:uid="{EE901FDF-BB19-4BC8-BE88-7AB2BEAC2B7A}" name="Sarake15599"/>
    <tableColumn id="15600" xr3:uid="{2BAB049D-CDB4-4318-98CC-F752C240B95E}" name="Sarake15600"/>
    <tableColumn id="15601" xr3:uid="{BE29F32F-FEA6-46E2-9BEE-630C34C7C6CC}" name="Sarake15601"/>
    <tableColumn id="15602" xr3:uid="{B217EA68-C2B2-4303-95FD-3B6FC76BD075}" name="Sarake15602"/>
    <tableColumn id="15603" xr3:uid="{7CC7E334-E265-4F2E-AF99-4D9BD4FEA93E}" name="Sarake15603"/>
    <tableColumn id="15604" xr3:uid="{E921B421-2150-4764-8178-B5373039A139}" name="Sarake15604"/>
    <tableColumn id="15605" xr3:uid="{008608CA-C095-49E4-A140-82253A4B1C4C}" name="Sarake15605"/>
    <tableColumn id="15606" xr3:uid="{77F8A614-49D0-4824-8659-B85A46A82576}" name="Sarake15606"/>
    <tableColumn id="15607" xr3:uid="{2CC8ACFD-3F0B-4BBF-8B86-761D7BBBF917}" name="Sarake15607"/>
    <tableColumn id="15608" xr3:uid="{4817F4CE-3DF8-4DBA-9684-7B45B0121823}" name="Sarake15608"/>
    <tableColumn id="15609" xr3:uid="{94151A84-81A5-446E-8C17-2AE2189A216B}" name="Sarake15609"/>
    <tableColumn id="15610" xr3:uid="{269B2D6F-D31E-4E81-A5F2-186C189FE81C}" name="Sarake15610"/>
    <tableColumn id="15611" xr3:uid="{39FC0433-CF51-4ED8-89FE-7BD386C6AE7A}" name="Sarake15611"/>
    <tableColumn id="15612" xr3:uid="{6952D0A9-77C4-448F-A6B8-2B64E58E4647}" name="Sarake15612"/>
    <tableColumn id="15613" xr3:uid="{F6EE5110-2BDE-4FA7-899C-A1B07F040D4D}" name="Sarake15613"/>
    <tableColumn id="15614" xr3:uid="{563EC2E6-94FD-4B01-9B3F-90EC62D26B02}" name="Sarake15614"/>
    <tableColumn id="15615" xr3:uid="{3ABC6F91-F218-4363-8B3E-2BE24886ABA2}" name="Sarake15615"/>
    <tableColumn id="15616" xr3:uid="{5F8ECC9D-D813-4B43-B72D-A6E66382AC0F}" name="Sarake15616"/>
    <tableColumn id="15617" xr3:uid="{DC4E65D3-EAF4-4AF9-A840-F0535DCF8613}" name="Sarake15617"/>
    <tableColumn id="15618" xr3:uid="{D742E7FF-4B49-4C30-A0A7-901BBE1CF387}" name="Sarake15618"/>
    <tableColumn id="15619" xr3:uid="{CA40E477-9F7C-4584-895B-D7DE4DEB5318}" name="Sarake15619"/>
    <tableColumn id="15620" xr3:uid="{2663B269-F5CC-493B-8514-ADB623299BAB}" name="Sarake15620"/>
    <tableColumn id="15621" xr3:uid="{7479A7C9-BDC3-4EC0-A27B-AE4FA6D09EDC}" name="Sarake15621"/>
    <tableColumn id="15622" xr3:uid="{6D7F3DEB-337D-4209-992C-4998AAFE2E61}" name="Sarake15622"/>
    <tableColumn id="15623" xr3:uid="{B9469536-8D33-4B63-B72E-E65757C12B5D}" name="Sarake15623"/>
    <tableColumn id="15624" xr3:uid="{34BA1303-96AE-45BC-841A-FEE5B67512BF}" name="Sarake15624"/>
    <tableColumn id="15625" xr3:uid="{5166B471-22BC-4C8A-8216-5DACE402AD4C}" name="Sarake15625"/>
    <tableColumn id="15626" xr3:uid="{0EA6FC9F-0A96-46F9-B23A-D95455AE209D}" name="Sarake15626"/>
    <tableColumn id="15627" xr3:uid="{BAF69E90-EF96-48B9-AC43-09ECCD158284}" name="Sarake15627"/>
    <tableColumn id="15628" xr3:uid="{A3D5F405-F232-4360-8000-D8EF0FD2AA84}" name="Sarake15628"/>
    <tableColumn id="15629" xr3:uid="{2E436447-97A6-49E5-A7F0-060AE2553915}" name="Sarake15629"/>
    <tableColumn id="15630" xr3:uid="{CAE6DD23-4A31-4D85-AF7C-7C41F4EEE1BA}" name="Sarake15630"/>
    <tableColumn id="15631" xr3:uid="{D5AA9B7D-1CCE-48FC-84B1-E59E6323D03F}" name="Sarake15631"/>
    <tableColumn id="15632" xr3:uid="{1D628B59-5595-4E42-BBA7-A80E981EC97B}" name="Sarake15632"/>
    <tableColumn id="15633" xr3:uid="{C43D8072-B86B-4424-B101-8141F0727FDF}" name="Sarake15633"/>
    <tableColumn id="15634" xr3:uid="{1050E37E-9F03-4259-925B-6EB8F65BFF7A}" name="Sarake15634"/>
    <tableColumn id="15635" xr3:uid="{3B998EC2-0954-4E8C-B526-709EE289845D}" name="Sarake15635"/>
    <tableColumn id="15636" xr3:uid="{29A35FB5-BC9C-486E-904B-C7A3FCBF9CCE}" name="Sarake15636"/>
    <tableColumn id="15637" xr3:uid="{D4B11B6B-2000-4512-957C-48D78C1557AF}" name="Sarake15637"/>
    <tableColumn id="15638" xr3:uid="{9A1351A3-937F-49B3-B2D8-03ED7FD43106}" name="Sarake15638"/>
    <tableColumn id="15639" xr3:uid="{0F567015-A46A-49AE-A3B0-861340E1320B}" name="Sarake15639"/>
    <tableColumn id="15640" xr3:uid="{BC35FEC1-5C43-4C91-9E4A-98F36EEAAC47}" name="Sarake15640"/>
    <tableColumn id="15641" xr3:uid="{2D8BA4FD-4237-4D93-8579-66F8CA19B3D8}" name="Sarake15641"/>
    <tableColumn id="15642" xr3:uid="{252E1F8E-82AB-467F-B352-C674EDB5C778}" name="Sarake15642"/>
    <tableColumn id="15643" xr3:uid="{354FF310-79C8-46DA-8075-909D5D33F841}" name="Sarake15643"/>
    <tableColumn id="15644" xr3:uid="{934DB65C-EF3F-4AE5-B02E-2E19976813C7}" name="Sarake15644"/>
    <tableColumn id="15645" xr3:uid="{A7514D99-EBAF-4AEB-AA89-B808D20499EE}" name="Sarake15645"/>
    <tableColumn id="15646" xr3:uid="{CAAC3BFC-C1C8-4AFD-8231-AA136651D900}" name="Sarake15646"/>
    <tableColumn id="15647" xr3:uid="{1D311C2C-177F-4780-A7F1-1888FB354ADC}" name="Sarake15647"/>
    <tableColumn id="15648" xr3:uid="{AED02731-4012-4057-839E-77E52FD73C19}" name="Sarake15648"/>
    <tableColumn id="15649" xr3:uid="{DA84A38E-3394-494F-8647-A19CD4389614}" name="Sarake15649"/>
    <tableColumn id="15650" xr3:uid="{11B2A370-D27D-4E22-B47E-EB8F1EDE7779}" name="Sarake15650"/>
    <tableColumn id="15651" xr3:uid="{75BAD080-310E-42B6-A705-7F8F329EBD69}" name="Sarake15651"/>
    <tableColumn id="15652" xr3:uid="{98C32274-8936-4C78-9346-237CC0054586}" name="Sarake15652"/>
    <tableColumn id="15653" xr3:uid="{EDB69E0B-7547-44FE-BDEE-37298FAC64C9}" name="Sarake15653"/>
    <tableColumn id="15654" xr3:uid="{3EE49528-84AE-426C-8148-C323AB98B0D9}" name="Sarake15654"/>
    <tableColumn id="15655" xr3:uid="{56CA5B1B-F8E8-47F5-A85E-86CE663F0942}" name="Sarake15655"/>
    <tableColumn id="15656" xr3:uid="{A97C9947-8F33-4EBA-9CF8-59427294A28F}" name="Sarake15656"/>
    <tableColumn id="15657" xr3:uid="{AA2AB8FD-DF48-45DB-B2BF-C2036B8134FC}" name="Sarake15657"/>
    <tableColumn id="15658" xr3:uid="{101854D1-32F6-4F8D-AC40-4A6DD3441903}" name="Sarake15658"/>
    <tableColumn id="15659" xr3:uid="{15775E71-4C87-4E3E-9251-D4CF714BA558}" name="Sarake15659"/>
    <tableColumn id="15660" xr3:uid="{C43E28BA-F07A-4D16-9B23-D22AD71DF7B6}" name="Sarake15660"/>
    <tableColumn id="15661" xr3:uid="{0F393357-C85C-4C15-A60E-C96E88D6FE4D}" name="Sarake15661"/>
    <tableColumn id="15662" xr3:uid="{EB41C7FB-02DF-4FE0-990C-A2E6263BE00C}" name="Sarake15662"/>
    <tableColumn id="15663" xr3:uid="{6D5C7191-D826-4AA5-9B43-20E80E42051F}" name="Sarake15663"/>
    <tableColumn id="15664" xr3:uid="{31C4CB06-5444-4DEA-AC77-4E338C9CF08B}" name="Sarake15664"/>
    <tableColumn id="15665" xr3:uid="{0283476E-7FFE-4095-BEDE-DE9E8066BEC2}" name="Sarake15665"/>
    <tableColumn id="15666" xr3:uid="{68ACA752-12C5-4FD7-8DC0-4788906B0721}" name="Sarake15666"/>
    <tableColumn id="15667" xr3:uid="{378627EE-8921-467A-940B-54EE51E02479}" name="Sarake15667"/>
    <tableColumn id="15668" xr3:uid="{09AE22BF-0392-4407-BAD7-295301CCE769}" name="Sarake15668"/>
    <tableColumn id="15669" xr3:uid="{6E72712F-5E89-4448-8C1B-829A21056571}" name="Sarake15669"/>
    <tableColumn id="15670" xr3:uid="{4C3F3248-31A7-422A-8BDD-0E8CB22FF3E8}" name="Sarake15670"/>
    <tableColumn id="15671" xr3:uid="{CB04CC45-FAF3-4644-9DE8-2720411937BA}" name="Sarake15671"/>
    <tableColumn id="15672" xr3:uid="{C6C3FD59-1098-43CB-8179-2CF2AC73EEDD}" name="Sarake15672"/>
    <tableColumn id="15673" xr3:uid="{A642E1AB-CBA7-4861-A088-2866277E81E2}" name="Sarake15673"/>
    <tableColumn id="15674" xr3:uid="{6F875BDD-4EC9-4A9B-841A-41C3905662B1}" name="Sarake15674"/>
    <tableColumn id="15675" xr3:uid="{67E10A21-3CB5-48D0-B764-C2B6A9DBA4B6}" name="Sarake15675"/>
    <tableColumn id="15676" xr3:uid="{4B69E434-BA4A-4F47-98F5-07E2DDB83F09}" name="Sarake15676"/>
    <tableColumn id="15677" xr3:uid="{AA03B965-7082-486D-BB32-77FC39B9D960}" name="Sarake15677"/>
    <tableColumn id="15678" xr3:uid="{D5CB690C-9200-4C09-83CB-7F2D5053B24F}" name="Sarake15678"/>
    <tableColumn id="15679" xr3:uid="{60FF3990-89C2-4DF7-9E71-A56E1B5805FA}" name="Sarake15679"/>
    <tableColumn id="15680" xr3:uid="{E29D019C-035C-4F26-8ACC-24F03AB38F2E}" name="Sarake15680"/>
    <tableColumn id="15681" xr3:uid="{0EB0F741-3A4E-4743-A634-FC34122467BA}" name="Sarake15681"/>
    <tableColumn id="15682" xr3:uid="{2E506E7A-C7EA-44A6-89E6-AA80892A6840}" name="Sarake15682"/>
    <tableColumn id="15683" xr3:uid="{6445C5E5-209F-4A1A-A666-0FA29992194F}" name="Sarake15683"/>
    <tableColumn id="15684" xr3:uid="{C4145B51-65AD-4C93-BF84-F29AB480ED95}" name="Sarake15684"/>
    <tableColumn id="15685" xr3:uid="{6BD273C8-C5CF-4E6D-8A73-B525CC01412D}" name="Sarake15685"/>
    <tableColumn id="15686" xr3:uid="{725E9C0A-21EE-402A-9C1C-59CA92175721}" name="Sarake15686"/>
    <tableColumn id="15687" xr3:uid="{658B1D58-33BF-43CD-8A30-E0A1FE2E1411}" name="Sarake15687"/>
    <tableColumn id="15688" xr3:uid="{2680FD3B-FC04-45D3-ADF4-48CD39CA2052}" name="Sarake15688"/>
    <tableColumn id="15689" xr3:uid="{5C35AF2A-251B-4AD0-918F-F0E279D4B74C}" name="Sarake15689"/>
    <tableColumn id="15690" xr3:uid="{E4C62597-2D14-415E-9EAC-6317ABB32CB1}" name="Sarake15690"/>
    <tableColumn id="15691" xr3:uid="{E6CD6631-0604-44FD-A75A-347E5AE11A54}" name="Sarake15691"/>
    <tableColumn id="15692" xr3:uid="{CE0C6C2B-00B4-47F0-9A90-BBE25E72A363}" name="Sarake15692"/>
    <tableColumn id="15693" xr3:uid="{D5147399-C903-4322-8107-0836986D768F}" name="Sarake15693"/>
    <tableColumn id="15694" xr3:uid="{1A2D0113-E2EB-463A-971E-B19F6D88C4E7}" name="Sarake15694"/>
    <tableColumn id="15695" xr3:uid="{03F36A15-2876-444D-B252-1307C325B118}" name="Sarake15695"/>
    <tableColumn id="15696" xr3:uid="{D106AC23-1E9D-4159-8257-38D83730E56A}" name="Sarake15696"/>
    <tableColumn id="15697" xr3:uid="{6C0EDBC6-F860-4F06-8570-4B10730FB871}" name="Sarake15697"/>
    <tableColumn id="15698" xr3:uid="{183E0A00-4C49-4448-9B53-B9A4AC062CB5}" name="Sarake15698"/>
    <tableColumn id="15699" xr3:uid="{F5BD1EB7-E3D7-4D5A-9E0E-8F2AD1FCE8FD}" name="Sarake15699"/>
    <tableColumn id="15700" xr3:uid="{0B25D031-5AA9-4161-B178-D568CB3AB1E7}" name="Sarake15700"/>
    <tableColumn id="15701" xr3:uid="{7E7F55B7-1F0B-48DA-88D1-3E5ADD4CB4F8}" name="Sarake15701"/>
    <tableColumn id="15702" xr3:uid="{72CC29B4-E8E0-4D2C-8603-E4B5B17D73D7}" name="Sarake15702"/>
    <tableColumn id="15703" xr3:uid="{2987DCF7-8FDF-4B07-90A2-5110D72E52C9}" name="Sarake15703"/>
    <tableColumn id="15704" xr3:uid="{3422D28F-C3D1-4EDF-B701-AB91BC3875BF}" name="Sarake15704"/>
    <tableColumn id="15705" xr3:uid="{35527152-67A7-42E2-938D-79E54F803915}" name="Sarake15705"/>
    <tableColumn id="15706" xr3:uid="{45673DCE-0317-4582-A20A-25CAAA5502D6}" name="Sarake15706"/>
    <tableColumn id="15707" xr3:uid="{A9723285-C295-4071-A192-06077D76209D}" name="Sarake15707"/>
    <tableColumn id="15708" xr3:uid="{ED3E806A-E3DA-438F-816B-7640885B8243}" name="Sarake15708"/>
    <tableColumn id="15709" xr3:uid="{31E63F2D-8F07-4E88-A7E5-B9273E44E793}" name="Sarake15709"/>
    <tableColumn id="15710" xr3:uid="{AA9BD402-23F1-44A2-B443-4ADF14825CC2}" name="Sarake15710"/>
    <tableColumn id="15711" xr3:uid="{614E81C0-F3E5-4728-BEFA-7F2AD5A7138E}" name="Sarake15711"/>
    <tableColumn id="15712" xr3:uid="{270ABECE-D4CA-40EF-B41A-E6013AE4EFCD}" name="Sarake15712"/>
    <tableColumn id="15713" xr3:uid="{2B44FA20-9144-4A96-A296-141761FCD67D}" name="Sarake15713"/>
    <tableColumn id="15714" xr3:uid="{0C154593-726A-45A7-8C04-3B527B31A0D9}" name="Sarake15714"/>
    <tableColumn id="15715" xr3:uid="{FED3A0DD-CFBC-4E63-B672-927AC7702214}" name="Sarake15715"/>
    <tableColumn id="15716" xr3:uid="{1450C9DC-B4C5-45F8-BE2E-2AA8366AD77B}" name="Sarake15716"/>
    <tableColumn id="15717" xr3:uid="{A7023440-F148-439A-A4AA-7EF276C83339}" name="Sarake15717"/>
    <tableColumn id="15718" xr3:uid="{E8D4F2FB-C54E-438E-A872-99A1B82B2631}" name="Sarake15718"/>
    <tableColumn id="15719" xr3:uid="{FB70272F-0738-4E8C-9E67-74B89759F196}" name="Sarake15719"/>
    <tableColumn id="15720" xr3:uid="{B7FAA0E8-AF7E-42CF-A72B-8A687AAD90A7}" name="Sarake15720"/>
    <tableColumn id="15721" xr3:uid="{CA692400-8E6A-436C-BB75-28A393F8ED0A}" name="Sarake15721"/>
    <tableColumn id="15722" xr3:uid="{BEE66E47-ECDB-445D-AABF-95B30BA7B4E8}" name="Sarake15722"/>
    <tableColumn id="15723" xr3:uid="{C4EEC90B-CAD0-4739-B99F-065D34B1EB19}" name="Sarake15723"/>
    <tableColumn id="15724" xr3:uid="{CD8632F2-E4E7-45D0-9A66-15F5C12BEF42}" name="Sarake15724"/>
    <tableColumn id="15725" xr3:uid="{A1183D7F-2AAA-424C-A03C-B2DE7E10CEDA}" name="Sarake15725"/>
    <tableColumn id="15726" xr3:uid="{53AC8994-B0BF-48A9-9500-626E6164157B}" name="Sarake15726"/>
    <tableColumn id="15727" xr3:uid="{CAA7F1DC-622F-4A01-9B2D-FB3EF809FB5C}" name="Sarake15727"/>
    <tableColumn id="15728" xr3:uid="{66EAF090-75DF-4F55-B990-CC4B5319C9C3}" name="Sarake15728"/>
    <tableColumn id="15729" xr3:uid="{DDD5FA19-6B5E-46BC-AF7A-80B8B6DD6845}" name="Sarake15729"/>
    <tableColumn id="15730" xr3:uid="{A60C8270-E129-4BCD-8A70-978EB77EB60B}" name="Sarake15730"/>
    <tableColumn id="15731" xr3:uid="{36F7A908-1CBF-4C73-8D87-406B054CEB0A}" name="Sarake15731"/>
    <tableColumn id="15732" xr3:uid="{930C0570-F5FF-42C4-8BA7-0C721DC071D3}" name="Sarake15732"/>
    <tableColumn id="15733" xr3:uid="{602208FA-A02B-400F-9A52-495794E23B67}" name="Sarake15733"/>
    <tableColumn id="15734" xr3:uid="{4325DFF1-EBBC-43C8-A7F1-0AD36969CD79}" name="Sarake15734"/>
    <tableColumn id="15735" xr3:uid="{9C15C9B8-D1B4-46C6-A2A9-85F2CBC12AF6}" name="Sarake15735"/>
    <tableColumn id="15736" xr3:uid="{64F20930-F8D8-492A-BC9D-7093EC11E4F2}" name="Sarake15736"/>
    <tableColumn id="15737" xr3:uid="{5E5AE959-6565-475C-95D9-24006A45E73C}" name="Sarake15737"/>
    <tableColumn id="15738" xr3:uid="{98A40AEB-AB2F-43C3-840C-99A8FA177C58}" name="Sarake15738"/>
    <tableColumn id="15739" xr3:uid="{7300F5A9-19CA-4C5B-9DB7-0EC4AFC40D76}" name="Sarake15739"/>
    <tableColumn id="15740" xr3:uid="{126698EA-00B0-4000-93F8-584C4B9F73F6}" name="Sarake15740"/>
    <tableColumn id="15741" xr3:uid="{728285A2-C157-46D5-983F-8C79B2C0D5A4}" name="Sarake15741"/>
    <tableColumn id="15742" xr3:uid="{F68C7864-5D0A-46DF-965E-E53BC2D121C4}" name="Sarake15742"/>
    <tableColumn id="15743" xr3:uid="{2092B96B-5EE3-4F8D-8580-7AA93F0288E1}" name="Sarake15743"/>
    <tableColumn id="15744" xr3:uid="{162EA345-C106-446B-A834-F72CDA1D56AD}" name="Sarake15744"/>
    <tableColumn id="15745" xr3:uid="{4F43B045-93EA-4386-8517-A816B9EE8B68}" name="Sarake15745"/>
    <tableColumn id="15746" xr3:uid="{BFC904C9-A18B-4B47-B89C-FC207B13D005}" name="Sarake15746"/>
    <tableColumn id="15747" xr3:uid="{A7F995E7-6E34-4FB7-A223-FAC6C6E20A70}" name="Sarake15747"/>
    <tableColumn id="15748" xr3:uid="{DB6B528C-D681-4618-B8B2-B3F056A8A80B}" name="Sarake15748"/>
    <tableColumn id="15749" xr3:uid="{0E79760F-CBA3-40AD-B98E-3DD3D3BA59D2}" name="Sarake15749"/>
    <tableColumn id="15750" xr3:uid="{9C531FC4-1010-4898-A4EB-B8420395D286}" name="Sarake15750"/>
    <tableColumn id="15751" xr3:uid="{77DA0E0B-8241-4337-B6DF-90BDA173E13B}" name="Sarake15751"/>
    <tableColumn id="15752" xr3:uid="{67F83948-DC59-4B77-9147-83F20485E8B3}" name="Sarake15752"/>
    <tableColumn id="15753" xr3:uid="{1732F4E1-7EE4-4660-9021-33261D885C34}" name="Sarake15753"/>
    <tableColumn id="15754" xr3:uid="{C35BB65F-8696-42C4-86E7-46B99FB679E1}" name="Sarake15754"/>
    <tableColumn id="15755" xr3:uid="{EABC571F-427F-4D09-B0F8-7FA240DCF819}" name="Sarake15755"/>
    <tableColumn id="15756" xr3:uid="{714D84F7-1073-4C25-846F-8AD67C655B41}" name="Sarake15756"/>
    <tableColumn id="15757" xr3:uid="{B593015F-9731-4623-9887-BCA0DFF4C89C}" name="Sarake15757"/>
    <tableColumn id="15758" xr3:uid="{CC5634ED-4D17-4E62-B7A2-4B2422EB5B97}" name="Sarake15758"/>
    <tableColumn id="15759" xr3:uid="{C7AE33A0-35D8-47C9-8231-F902FE4A305D}" name="Sarake15759"/>
    <tableColumn id="15760" xr3:uid="{3FF61A5C-48BF-4B1B-B430-4BA3987F3231}" name="Sarake15760"/>
    <tableColumn id="15761" xr3:uid="{7CB6E3B4-B6FF-4FE0-8723-7A6F80A0B7D0}" name="Sarake15761"/>
    <tableColumn id="15762" xr3:uid="{1CCA27BA-80C8-43B6-AC1F-5673C36FB1FC}" name="Sarake15762"/>
    <tableColumn id="15763" xr3:uid="{1B11A0EE-CCDA-43B2-A497-6DCC4F4BFF14}" name="Sarake15763"/>
    <tableColumn id="15764" xr3:uid="{33394434-879F-421F-A08D-430CEA999EE5}" name="Sarake15764"/>
    <tableColumn id="15765" xr3:uid="{9765632E-4DAC-40D5-816A-04211A5F8564}" name="Sarake15765"/>
    <tableColumn id="15766" xr3:uid="{40F62C73-CBA0-4DF5-8E52-34C4E9E47F24}" name="Sarake15766"/>
    <tableColumn id="15767" xr3:uid="{E463ECF9-4007-4390-9AE0-1BFDF4FE635C}" name="Sarake15767"/>
    <tableColumn id="15768" xr3:uid="{9508A441-E3BA-4EFF-8C6E-373D1D92AD55}" name="Sarake15768"/>
    <tableColumn id="15769" xr3:uid="{B4A83852-FBA5-4E1F-BD12-443B817235D4}" name="Sarake15769"/>
    <tableColumn id="15770" xr3:uid="{0AFEAF14-AEFB-4D21-99FC-3F4837CED044}" name="Sarake15770"/>
    <tableColumn id="15771" xr3:uid="{B545536D-A051-4672-B887-BE7C3DEFDD01}" name="Sarake15771"/>
    <tableColumn id="15772" xr3:uid="{F8262B38-831E-49BD-813F-A97CA3DE2747}" name="Sarake15772"/>
    <tableColumn id="15773" xr3:uid="{65A68FBF-2AE9-4971-8614-794A89AD0290}" name="Sarake15773"/>
    <tableColumn id="15774" xr3:uid="{D8B649C4-8478-4AB7-A4C6-3B845D2923FA}" name="Sarake15774"/>
    <tableColumn id="15775" xr3:uid="{C6D4EC6D-6C65-4DAB-9517-3038C2840562}" name="Sarake15775"/>
    <tableColumn id="15776" xr3:uid="{2A608DAA-03EA-462B-9487-11F095695A26}" name="Sarake15776"/>
    <tableColumn id="15777" xr3:uid="{8EC622EC-2057-48A4-9EF9-DB9356DAA6C6}" name="Sarake15777"/>
    <tableColumn id="15778" xr3:uid="{38C7D348-E149-4861-8D6A-DEBF932C0E5A}" name="Sarake15778"/>
    <tableColumn id="15779" xr3:uid="{48F0FCA3-EAD7-48EC-BB25-316762D7A2EA}" name="Sarake15779"/>
    <tableColumn id="15780" xr3:uid="{A886B1D3-34C0-491C-9BD1-2C2D8FE416DA}" name="Sarake15780"/>
    <tableColumn id="15781" xr3:uid="{282325FC-4574-4F53-926A-21C0280EFE45}" name="Sarake15781"/>
    <tableColumn id="15782" xr3:uid="{A37717C5-1365-4881-B967-2797B2CA5BF9}" name="Sarake15782"/>
    <tableColumn id="15783" xr3:uid="{D3CBF201-BA20-4C56-BE36-86D082F30E0D}" name="Sarake15783"/>
    <tableColumn id="15784" xr3:uid="{0B84D23C-AF13-4882-B75D-996DFAB8937F}" name="Sarake15784"/>
    <tableColumn id="15785" xr3:uid="{325E1E08-32DF-43D8-BD5D-7C64ACA7C86B}" name="Sarake15785"/>
    <tableColumn id="15786" xr3:uid="{A9759774-B1AC-476A-88F7-CF0A388C922D}" name="Sarake15786"/>
    <tableColumn id="15787" xr3:uid="{424846C9-FD79-451A-BD2E-E7242F397E0B}" name="Sarake15787"/>
    <tableColumn id="15788" xr3:uid="{B3DAC277-5C1C-4F16-8EF8-B092B2D03CFD}" name="Sarake15788"/>
    <tableColumn id="15789" xr3:uid="{2AF3CAAF-BDF3-43A8-8EDE-B2DE85B7AD39}" name="Sarake15789"/>
    <tableColumn id="15790" xr3:uid="{AE4B0D8D-D111-4916-948C-6AFAACB5294B}" name="Sarake15790"/>
    <tableColumn id="15791" xr3:uid="{B5F259F7-E454-4F4C-86E8-2684688281FF}" name="Sarake15791"/>
    <tableColumn id="15792" xr3:uid="{5A0C513F-E490-4281-8EBB-4847B45A2B64}" name="Sarake15792"/>
    <tableColumn id="15793" xr3:uid="{9DBFA00F-816D-40CE-A7AB-2F3BF7AAE5A7}" name="Sarake15793"/>
    <tableColumn id="15794" xr3:uid="{BBFD5D30-3502-4CC6-B29A-E7FFC8311220}" name="Sarake15794"/>
    <tableColumn id="15795" xr3:uid="{9F735020-4FF8-4103-A422-715398300FFE}" name="Sarake15795"/>
    <tableColumn id="15796" xr3:uid="{3C105980-6D05-4F1F-A419-A31478E2F1F1}" name="Sarake15796"/>
    <tableColumn id="15797" xr3:uid="{C71C13A9-BB70-4987-B9D5-148946DF3B2A}" name="Sarake15797"/>
    <tableColumn id="15798" xr3:uid="{663E7395-F0F3-4508-AC06-77DE6B522A43}" name="Sarake15798"/>
    <tableColumn id="15799" xr3:uid="{E038A134-A1F6-4FC6-915B-C2912482CB68}" name="Sarake15799"/>
    <tableColumn id="15800" xr3:uid="{20445E31-9F70-466A-8C01-822024E6CC0B}" name="Sarake15800"/>
    <tableColumn id="15801" xr3:uid="{AF7B7C2A-9F8A-482C-B65C-9CA81DD25779}" name="Sarake15801"/>
    <tableColumn id="15802" xr3:uid="{3FBA846E-07FB-447C-A374-A5E097A71AF4}" name="Sarake15802"/>
    <tableColumn id="15803" xr3:uid="{A6690913-F80C-4AE9-877B-7AA804909341}" name="Sarake15803"/>
    <tableColumn id="15804" xr3:uid="{F3CD0844-4CB7-42AA-A455-5CE8C592742F}" name="Sarake15804"/>
    <tableColumn id="15805" xr3:uid="{19B21E87-5CD9-40B0-B18D-1D09B9C16D1D}" name="Sarake15805"/>
    <tableColumn id="15806" xr3:uid="{54082E35-0794-468C-BD99-F5588C259BFC}" name="Sarake15806"/>
    <tableColumn id="15807" xr3:uid="{ACD55CEF-3DD1-490A-891B-0A05471F9085}" name="Sarake15807"/>
    <tableColumn id="15808" xr3:uid="{F4F4C7F6-EA0F-4836-A6B8-61A446FB5D3E}" name="Sarake15808"/>
    <tableColumn id="15809" xr3:uid="{CA050C98-B57E-45E7-82F2-22A5C322DB76}" name="Sarake15809"/>
    <tableColumn id="15810" xr3:uid="{B8300C17-EA2D-4D39-9C4F-537D694EE1AD}" name="Sarake15810"/>
    <tableColumn id="15811" xr3:uid="{CA451B06-A4C5-428A-9954-02123D58C1E1}" name="Sarake15811"/>
    <tableColumn id="15812" xr3:uid="{69CCE8CF-52B2-4FC2-A19A-7D24C8FA105C}" name="Sarake15812"/>
    <tableColumn id="15813" xr3:uid="{7093521C-EDBB-4CC9-92D8-39691F8D3671}" name="Sarake15813"/>
    <tableColumn id="15814" xr3:uid="{1A713832-C058-40AB-9626-5EEC969B27FB}" name="Sarake15814"/>
    <tableColumn id="15815" xr3:uid="{3A984C5D-6737-4653-A710-67B2C1D8FEB1}" name="Sarake15815"/>
    <tableColumn id="15816" xr3:uid="{F40A5853-3B30-40FE-9267-518DD06FBFB4}" name="Sarake15816"/>
    <tableColumn id="15817" xr3:uid="{24182C30-0F4B-43CC-9BC4-B4DF1992A2D3}" name="Sarake15817"/>
    <tableColumn id="15818" xr3:uid="{179E7E11-1A41-4743-BCC8-1AF6A72BF73B}" name="Sarake15818"/>
    <tableColumn id="15819" xr3:uid="{E7FA14C2-863C-4381-B003-224426ED3FF7}" name="Sarake15819"/>
    <tableColumn id="15820" xr3:uid="{D642D4AA-2D84-4C29-AD2C-B3C2FD299B0D}" name="Sarake15820"/>
    <tableColumn id="15821" xr3:uid="{D65B8E95-D7EC-4447-96C4-61AC0237077F}" name="Sarake15821"/>
    <tableColumn id="15822" xr3:uid="{A05061E3-8103-461C-AE89-E3EE942F7AA7}" name="Sarake15822"/>
    <tableColumn id="15823" xr3:uid="{D7F63C38-5A1E-4589-8C09-7A21FCBACD6D}" name="Sarake15823"/>
    <tableColumn id="15824" xr3:uid="{B524890C-90F8-4396-BED7-44F850E91513}" name="Sarake15824"/>
    <tableColumn id="15825" xr3:uid="{22584549-1A2C-4A0A-9D31-B68BA08B2FF1}" name="Sarake15825"/>
    <tableColumn id="15826" xr3:uid="{9984266D-1AC7-4A27-A7A8-9833BBE98CF3}" name="Sarake15826"/>
    <tableColumn id="15827" xr3:uid="{7E5AA60D-E7F5-4DB7-B4F6-26F82DD70B73}" name="Sarake15827"/>
    <tableColumn id="15828" xr3:uid="{E3ACFC78-6D25-4A06-A044-F7E9F38D2A72}" name="Sarake15828"/>
    <tableColumn id="15829" xr3:uid="{9FEB293B-EDD4-4486-B411-6CE5C0AE2CC0}" name="Sarake15829"/>
    <tableColumn id="15830" xr3:uid="{D969EC4D-A83E-4969-95E1-7209D2AA8B36}" name="Sarake15830"/>
    <tableColumn id="15831" xr3:uid="{2BE9FE2E-125C-4F65-99C5-FD72E33C1FE9}" name="Sarake15831"/>
    <tableColumn id="15832" xr3:uid="{8392042F-DCAC-4C3A-9175-8D6143C5E871}" name="Sarake15832"/>
    <tableColumn id="15833" xr3:uid="{4FAAC5B4-68B4-422B-959D-31B86FBEAA18}" name="Sarake15833"/>
    <tableColumn id="15834" xr3:uid="{18E64130-EBD3-4300-8064-84BBE38D4055}" name="Sarake15834"/>
    <tableColumn id="15835" xr3:uid="{BD400B40-604D-43CF-BF0A-33D95540F84F}" name="Sarake15835"/>
    <tableColumn id="15836" xr3:uid="{C057C293-51F7-4991-9BC2-7237D27C33F3}" name="Sarake15836"/>
    <tableColumn id="15837" xr3:uid="{43495D7B-0FDC-464E-A061-40041502AC4D}" name="Sarake15837"/>
    <tableColumn id="15838" xr3:uid="{013EE2A3-3808-403D-815D-580355E04DF9}" name="Sarake15838"/>
    <tableColumn id="15839" xr3:uid="{87E19D3A-2337-4D1A-A7BF-D6F904B61CA5}" name="Sarake15839"/>
    <tableColumn id="15840" xr3:uid="{390AC4AD-686A-46C6-A04A-67B0694B179C}" name="Sarake15840"/>
    <tableColumn id="15841" xr3:uid="{A4C9B792-74E3-49BE-AAD6-CC725A4BE232}" name="Sarake15841"/>
    <tableColumn id="15842" xr3:uid="{0705D783-11DE-49DD-A06F-995DF1195EB7}" name="Sarake15842"/>
    <tableColumn id="15843" xr3:uid="{12889CDD-7291-48AD-9112-B479E3657F20}" name="Sarake15843"/>
    <tableColumn id="15844" xr3:uid="{302366B4-8B87-4ED7-A1B7-D4480B38883C}" name="Sarake15844"/>
    <tableColumn id="15845" xr3:uid="{23A1D99E-B7E7-4A23-97BC-44C50903CE05}" name="Sarake15845"/>
    <tableColumn id="15846" xr3:uid="{A259C64B-17E2-4B6D-B473-78D0377EDD9A}" name="Sarake15846"/>
    <tableColumn id="15847" xr3:uid="{5CA7A0D1-EE82-41D8-8365-56B10757EC98}" name="Sarake15847"/>
    <tableColumn id="15848" xr3:uid="{ECE13918-5EAE-42DF-8202-C2433A8688E1}" name="Sarake15848"/>
    <tableColumn id="15849" xr3:uid="{7F8D872E-E33C-4532-9A5B-55B375381C3B}" name="Sarake15849"/>
    <tableColumn id="15850" xr3:uid="{AA2C128F-E5A4-4D31-B848-481A4B6E617E}" name="Sarake15850"/>
    <tableColumn id="15851" xr3:uid="{26A912FC-1BF9-4E22-96CB-2A883DAD5BEA}" name="Sarake15851"/>
    <tableColumn id="15852" xr3:uid="{7FECAA2B-AD13-4348-BDEB-8373816F49B4}" name="Sarake15852"/>
    <tableColumn id="15853" xr3:uid="{16F806E1-76C0-49A9-ACF8-A8FBB56FCB43}" name="Sarake15853"/>
    <tableColumn id="15854" xr3:uid="{34DD4528-E0A6-4D68-A075-4B0153175904}" name="Sarake15854"/>
    <tableColumn id="15855" xr3:uid="{38EA75E1-D003-431C-9379-14848450570D}" name="Sarake15855"/>
    <tableColumn id="15856" xr3:uid="{3DC16236-7C25-46DE-B47F-ACDFBD705DAE}" name="Sarake15856"/>
    <tableColumn id="15857" xr3:uid="{B558D06C-22BA-4CE1-9AD2-B75FEF7DEC5A}" name="Sarake15857"/>
    <tableColumn id="15858" xr3:uid="{8540FF07-1F72-48E0-A06D-E081202D7F29}" name="Sarake15858"/>
    <tableColumn id="15859" xr3:uid="{1C5A5EF8-FE59-4310-806C-D00B5BBF598A}" name="Sarake15859"/>
    <tableColumn id="15860" xr3:uid="{F26491A2-8432-4782-8D6F-061AEEEC126F}" name="Sarake15860"/>
    <tableColumn id="15861" xr3:uid="{A051050A-CBEE-4FAF-9483-1E80F148F37A}" name="Sarake15861"/>
    <tableColumn id="15862" xr3:uid="{B6FE56F6-697D-4A7F-AD98-3EEEB5CCC7F3}" name="Sarake15862"/>
    <tableColumn id="15863" xr3:uid="{7B05B3D9-C26F-4C1C-9E98-5855D63F1A2A}" name="Sarake15863"/>
    <tableColumn id="15864" xr3:uid="{C3A62044-DFB5-4C34-A58A-3BEEC7926CC0}" name="Sarake15864"/>
    <tableColumn id="15865" xr3:uid="{252771C2-4209-486D-BBC1-EC4A0E05D3C7}" name="Sarake15865"/>
    <tableColumn id="15866" xr3:uid="{B177E384-5266-4196-A41F-C2363F7C21E0}" name="Sarake15866"/>
    <tableColumn id="15867" xr3:uid="{2FF1C8BA-6962-44E4-8622-332AFC66F2D9}" name="Sarake15867"/>
    <tableColumn id="15868" xr3:uid="{E7350A4F-39AA-4B31-AEB2-04453A5AB041}" name="Sarake15868"/>
    <tableColumn id="15869" xr3:uid="{ED302DC0-B743-4EE9-AC8D-8F2A667EA918}" name="Sarake15869"/>
    <tableColumn id="15870" xr3:uid="{8283E5BD-5E77-433C-91AF-A2091C0CECE0}" name="Sarake15870"/>
    <tableColumn id="15871" xr3:uid="{693F0EAA-3D12-424B-A7CE-DF97E8E24FB8}" name="Sarake15871"/>
    <tableColumn id="15872" xr3:uid="{4D24D3EA-7C70-40E2-AEFC-96BBFFC332AC}" name="Sarake15872"/>
    <tableColumn id="15873" xr3:uid="{12CE8100-7DA5-4546-9C50-4E9B8BDC943B}" name="Sarake15873"/>
    <tableColumn id="15874" xr3:uid="{6632B9EA-A2AC-4B72-BFF1-F446CCA0F239}" name="Sarake15874"/>
    <tableColumn id="15875" xr3:uid="{40FF2D1F-1C42-42C4-9B4C-9839E6B4D7C0}" name="Sarake15875"/>
    <tableColumn id="15876" xr3:uid="{3B640FE4-2291-46E4-BC9B-F6CF415824A7}" name="Sarake15876"/>
    <tableColumn id="15877" xr3:uid="{6EB52338-825F-47D4-8588-9AACDA0D13F9}" name="Sarake15877"/>
    <tableColumn id="15878" xr3:uid="{BF20B41D-2A2A-470B-B12C-B28B99D74C18}" name="Sarake15878"/>
    <tableColumn id="15879" xr3:uid="{019A2E8B-3189-42D8-B759-B1C479BF6ADE}" name="Sarake15879"/>
    <tableColumn id="15880" xr3:uid="{6B568965-4AFA-43E4-9E10-BE046B20E978}" name="Sarake15880"/>
    <tableColumn id="15881" xr3:uid="{6CDA26E3-1C60-4B42-8CEE-35268B0406DD}" name="Sarake15881"/>
    <tableColumn id="15882" xr3:uid="{29222111-A2A1-489E-A1FF-9CF58BB035A9}" name="Sarake15882"/>
    <tableColumn id="15883" xr3:uid="{E6619E7C-E8E3-4AF6-B416-773B69F5C59C}" name="Sarake15883"/>
    <tableColumn id="15884" xr3:uid="{47051E34-5449-4F5D-92C6-A5190908BD7E}" name="Sarake15884"/>
    <tableColumn id="15885" xr3:uid="{672E9016-3EF9-464F-8843-BCDADA8202E9}" name="Sarake15885"/>
    <tableColumn id="15886" xr3:uid="{10190074-111E-47FD-80C9-7007D56E0E4D}" name="Sarake15886"/>
    <tableColumn id="15887" xr3:uid="{2C5565B8-C9B3-4991-86E7-CB0D672A7BAE}" name="Sarake15887"/>
    <tableColumn id="15888" xr3:uid="{581C65FF-EF85-4908-A3BB-36DFFE737336}" name="Sarake15888"/>
    <tableColumn id="15889" xr3:uid="{CF4A4261-DA29-4C9D-BEA9-9FBDC2B66758}" name="Sarake15889"/>
    <tableColumn id="15890" xr3:uid="{F1234F86-C384-453C-B475-5098BCFF24B1}" name="Sarake15890"/>
    <tableColumn id="15891" xr3:uid="{FE85CF0F-9488-4E5A-890B-6311599351B9}" name="Sarake15891"/>
    <tableColumn id="15892" xr3:uid="{8761CD9D-148A-4119-A929-458565E2B3D4}" name="Sarake15892"/>
    <tableColumn id="15893" xr3:uid="{BCAAA0A1-D3E2-4EEE-9214-2D56FF03D367}" name="Sarake15893"/>
    <tableColumn id="15894" xr3:uid="{C8FBE2FF-F920-4D96-BF4F-C9F1793630C1}" name="Sarake15894"/>
    <tableColumn id="15895" xr3:uid="{47E2F40E-925D-4333-9DFE-5119F1BE0ACD}" name="Sarake15895"/>
    <tableColumn id="15896" xr3:uid="{D6366AE1-CBB4-4E06-A436-227E82CE8B5C}" name="Sarake15896"/>
    <tableColumn id="15897" xr3:uid="{5615108A-EC29-4F95-8A80-C0ADE5DA82FC}" name="Sarake15897"/>
    <tableColumn id="15898" xr3:uid="{41256E1B-4834-4DF6-9951-E0D3D204EE37}" name="Sarake15898"/>
    <tableColumn id="15899" xr3:uid="{D20C74C3-B1B7-4CC9-AD6A-F9FE71198E9E}" name="Sarake15899"/>
    <tableColumn id="15900" xr3:uid="{17F0A1E9-4123-446F-9EDF-32E594B3ACCC}" name="Sarake15900"/>
    <tableColumn id="15901" xr3:uid="{69B7CBC6-CF5C-40DA-AF1E-28C032F220F9}" name="Sarake15901"/>
    <tableColumn id="15902" xr3:uid="{69F721DB-EEEF-4C84-92F0-91BD95AD7F6B}" name="Sarake15902"/>
    <tableColumn id="15903" xr3:uid="{EF45F30B-AC7E-439C-81EA-FC26AF84A01F}" name="Sarake15903"/>
    <tableColumn id="15904" xr3:uid="{99B5DF26-512D-4A22-BA7B-0547A05AFF9E}" name="Sarake15904"/>
    <tableColumn id="15905" xr3:uid="{6617FD3A-44DF-4B53-BEF5-97C0A7FFEB6B}" name="Sarake15905"/>
    <tableColumn id="15906" xr3:uid="{22C1207A-8EF5-4748-BD0D-985FF2F1E706}" name="Sarake15906"/>
    <tableColumn id="15907" xr3:uid="{01904A75-8905-44A7-927F-3112205757A7}" name="Sarake15907"/>
    <tableColumn id="15908" xr3:uid="{EF9610F4-670E-4537-9721-E85240D7E2CB}" name="Sarake15908"/>
    <tableColumn id="15909" xr3:uid="{7B6D158F-1739-4A2D-AD6C-75D81521B018}" name="Sarake15909"/>
    <tableColumn id="15910" xr3:uid="{E049EA41-367F-4D8A-9115-BF466D444FFF}" name="Sarake15910"/>
    <tableColumn id="15911" xr3:uid="{2C0683FC-A949-4944-95FA-701DBDA38812}" name="Sarake15911"/>
    <tableColumn id="15912" xr3:uid="{FC7D8008-9C11-45CB-AAD6-6DF0232FEE9E}" name="Sarake15912"/>
    <tableColumn id="15913" xr3:uid="{1D3F6428-B0ED-4F2F-929C-A88824C156F9}" name="Sarake15913"/>
    <tableColumn id="15914" xr3:uid="{12BF1630-F8BF-4773-BD05-998156D7AC68}" name="Sarake15914"/>
    <tableColumn id="15915" xr3:uid="{A8EBE573-5CD1-4E49-A4CA-B5ABD89149B3}" name="Sarake15915"/>
    <tableColumn id="15916" xr3:uid="{767BB52C-7851-40E8-9CE2-30926E1A5384}" name="Sarake15916"/>
    <tableColumn id="15917" xr3:uid="{DDC795BA-32FA-4CC7-A193-725A5BB40AE6}" name="Sarake15917"/>
    <tableColumn id="15918" xr3:uid="{4BE5E63E-7C96-4DB4-8BB5-0D72A41172BA}" name="Sarake15918"/>
    <tableColumn id="15919" xr3:uid="{55392D1A-1DBA-4536-A73B-820BAF9D5E46}" name="Sarake15919"/>
    <tableColumn id="15920" xr3:uid="{E66AAFCE-96C0-4FD5-AAE3-8600E3C8E552}" name="Sarake15920"/>
    <tableColumn id="15921" xr3:uid="{22AAC2A5-6FE6-41AF-893A-B1D841AE92F0}" name="Sarake15921"/>
    <tableColumn id="15922" xr3:uid="{176FF98E-BA14-46F3-9D77-7263F1DC5B2B}" name="Sarake15922"/>
    <tableColumn id="15923" xr3:uid="{188CD653-10F5-47EF-AC09-77298E8F39F5}" name="Sarake15923"/>
    <tableColumn id="15924" xr3:uid="{0579BF4E-C2B1-41EC-9353-D9BEDC5A417F}" name="Sarake15924"/>
    <tableColumn id="15925" xr3:uid="{3B52CE82-7B5C-4B8D-8D70-CD5ED586E178}" name="Sarake15925"/>
    <tableColumn id="15926" xr3:uid="{263E899C-B95B-4CCB-83B0-C1E9FB0FCA11}" name="Sarake15926"/>
    <tableColumn id="15927" xr3:uid="{95679219-E34F-4531-8A8F-6B885962D051}" name="Sarake15927"/>
    <tableColumn id="15928" xr3:uid="{420B5C69-AFE6-4F6E-AEED-D400111A78C9}" name="Sarake15928"/>
    <tableColumn id="15929" xr3:uid="{2C8E2F59-3F99-4CAD-A938-9BBA6D09B5EB}" name="Sarake15929"/>
    <tableColumn id="15930" xr3:uid="{B615882E-C9AA-49FC-BC7D-39796591997D}" name="Sarake15930"/>
    <tableColumn id="15931" xr3:uid="{7B9B3002-56E9-4A30-91EB-D6C24972680A}" name="Sarake15931"/>
    <tableColumn id="15932" xr3:uid="{30A45819-0356-4634-BCB6-0FB821C4411C}" name="Sarake15932"/>
    <tableColumn id="15933" xr3:uid="{8BB6E77E-B0F5-49FE-A517-00DF7B465905}" name="Sarake15933"/>
    <tableColumn id="15934" xr3:uid="{7AD35236-71A6-4690-AC0A-8008DBF6D672}" name="Sarake15934"/>
    <tableColumn id="15935" xr3:uid="{798A5969-F059-4E93-9918-9AE1AEC7D4F5}" name="Sarake15935"/>
    <tableColumn id="15936" xr3:uid="{BFCBD358-A324-4DA8-A525-5A6F2F85D7CD}" name="Sarake15936"/>
    <tableColumn id="15937" xr3:uid="{FB64F92C-72AD-49D9-B6DE-F2203B6B602F}" name="Sarake15937"/>
    <tableColumn id="15938" xr3:uid="{03F793FA-EBC0-4A16-B0C2-22B7A7A98D06}" name="Sarake15938"/>
    <tableColumn id="15939" xr3:uid="{3F4B2502-B76A-47F9-B9B9-D8831CDBD332}" name="Sarake15939"/>
    <tableColumn id="15940" xr3:uid="{57639338-9D3B-42E8-9F31-61FCC90DEEDE}" name="Sarake15940"/>
    <tableColumn id="15941" xr3:uid="{F567F54B-E5DB-458B-AB3C-02F4E268201A}" name="Sarake15941"/>
    <tableColumn id="15942" xr3:uid="{46D81054-665A-4C42-949C-7749ACE07586}" name="Sarake15942"/>
    <tableColumn id="15943" xr3:uid="{0A9DACFF-F6F2-47BC-A948-EEB3F932162A}" name="Sarake15943"/>
    <tableColumn id="15944" xr3:uid="{A40F442E-0FAE-4B3A-B1E3-194BDF68F0B7}" name="Sarake15944"/>
    <tableColumn id="15945" xr3:uid="{DFEB6967-EA78-43B0-8DE2-9B9879ADA636}" name="Sarake15945"/>
    <tableColumn id="15946" xr3:uid="{F6EAF4FD-44D1-4C00-B07B-DA94D8B9D0AF}" name="Sarake15946"/>
    <tableColumn id="15947" xr3:uid="{DEAF5C47-69C9-495F-A0A6-BC93539F9062}" name="Sarake15947"/>
    <tableColumn id="15948" xr3:uid="{CCD4166D-C6D6-4768-982D-7C9313F09AD5}" name="Sarake15948"/>
    <tableColumn id="15949" xr3:uid="{98E67038-3BBE-4C0D-8242-B7B71718D4F8}" name="Sarake15949"/>
    <tableColumn id="15950" xr3:uid="{DE429A41-AEF1-4F64-9D69-527610FF100E}" name="Sarake15950"/>
    <tableColumn id="15951" xr3:uid="{F98DF3F3-4967-47A9-B8DC-A1B2B9037614}" name="Sarake15951"/>
    <tableColumn id="15952" xr3:uid="{C35F713F-4307-4DF1-8FC8-094CCD6399C5}" name="Sarake15952"/>
    <tableColumn id="15953" xr3:uid="{DB7A5649-7136-4AB7-8137-C6E23B693C03}" name="Sarake15953"/>
    <tableColumn id="15954" xr3:uid="{BBE0DEEB-6D98-4494-9298-20B6DD733E3E}" name="Sarake15954"/>
    <tableColumn id="15955" xr3:uid="{E509D86E-4F48-4314-A326-19334F71E963}" name="Sarake15955"/>
    <tableColumn id="15956" xr3:uid="{9BD2CAB3-0EEA-448E-8F06-E6B8933CBB33}" name="Sarake15956"/>
    <tableColumn id="15957" xr3:uid="{02EFD1EA-4594-4893-9652-35B380165411}" name="Sarake15957"/>
    <tableColumn id="15958" xr3:uid="{24948F85-6786-48B9-A5D4-65BEBED9E9BC}" name="Sarake15958"/>
    <tableColumn id="15959" xr3:uid="{F0E93AD0-1579-4702-A174-F8FBBF2CFB20}" name="Sarake15959"/>
    <tableColumn id="15960" xr3:uid="{760AD5D1-EA59-4B43-B509-EB32157F61AD}" name="Sarake15960"/>
    <tableColumn id="15961" xr3:uid="{3DBBEC88-AFF0-4425-A2D7-68B7958B17F9}" name="Sarake15961"/>
    <tableColumn id="15962" xr3:uid="{BF730BB2-90AA-4622-AC84-C85B24749B17}" name="Sarake15962"/>
    <tableColumn id="15963" xr3:uid="{7B2F9464-276C-4573-A1D7-A2EE7EE2AB8F}" name="Sarake15963"/>
    <tableColumn id="15964" xr3:uid="{0425998C-D80D-4A66-A277-355323122F96}" name="Sarake15964"/>
    <tableColumn id="15965" xr3:uid="{2557778C-5FEB-43ED-B069-C4DDA085F00D}" name="Sarake15965"/>
    <tableColumn id="15966" xr3:uid="{DD5EF9B1-1F7C-48A8-A8B1-92FAB404B4CA}" name="Sarake15966"/>
    <tableColumn id="15967" xr3:uid="{74178B76-7BC4-48A4-81FA-37E3108AF52D}" name="Sarake15967"/>
    <tableColumn id="15968" xr3:uid="{587AC100-700A-4AE1-8380-C91057C5CDD4}" name="Sarake15968"/>
    <tableColumn id="15969" xr3:uid="{14B82DE1-136E-45B4-BE7E-52E2082820FD}" name="Sarake15969"/>
    <tableColumn id="15970" xr3:uid="{B9FD511C-B8BE-432A-BF55-6DAEBD50EAC9}" name="Sarake15970"/>
    <tableColumn id="15971" xr3:uid="{4C1A36DA-E849-43E8-9EAF-AB663227D564}" name="Sarake15971"/>
    <tableColumn id="15972" xr3:uid="{10FD925B-2F01-4C0F-A89F-EE345AE74431}" name="Sarake15972"/>
    <tableColumn id="15973" xr3:uid="{A4F1BBA6-B6FC-41E6-B478-419CA82C1663}" name="Sarake15973"/>
    <tableColumn id="15974" xr3:uid="{EB0E6481-8FF9-4D9D-91B2-699D8ED20909}" name="Sarake15974"/>
    <tableColumn id="15975" xr3:uid="{3598F010-ADD8-4C05-B651-8478EF1E4E70}" name="Sarake15975"/>
    <tableColumn id="15976" xr3:uid="{04F5F649-F32E-4721-8978-DCDED16AFFF8}" name="Sarake15976"/>
    <tableColumn id="15977" xr3:uid="{637DA3FE-A25C-4E95-B154-B5152E63F6E4}" name="Sarake15977"/>
    <tableColumn id="15978" xr3:uid="{A01237C6-5FFE-48D8-8EE7-E754A615FD74}" name="Sarake15978"/>
    <tableColumn id="15979" xr3:uid="{5219F781-8A61-4A04-A5DF-7B36DD9D79F4}" name="Sarake15979"/>
    <tableColumn id="15980" xr3:uid="{532380DA-E143-4885-AD81-EA7101541C2A}" name="Sarake15980"/>
    <tableColumn id="15981" xr3:uid="{33E6CA88-C011-4106-B0BE-262A6B6DFFD9}" name="Sarake15981"/>
    <tableColumn id="15982" xr3:uid="{F723A379-C08A-43D0-AB26-C83EEDB7D9A5}" name="Sarake15982"/>
    <tableColumn id="15983" xr3:uid="{4E58BE86-BAB1-443D-945C-47AC28235A0D}" name="Sarake15983"/>
    <tableColumn id="15984" xr3:uid="{230A35F3-A07C-4901-AB77-36EF34FA00D4}" name="Sarake15984"/>
    <tableColumn id="15985" xr3:uid="{8CFBEA3C-41A8-4F8C-BC85-29E54ED52B4C}" name="Sarake15985"/>
    <tableColumn id="15986" xr3:uid="{0F6973D5-5EAD-4E00-A329-7528F13D78E6}" name="Sarake15986"/>
    <tableColumn id="15987" xr3:uid="{DC2B17A1-7F29-4421-97B6-B4912B0515F7}" name="Sarake15987"/>
    <tableColumn id="15988" xr3:uid="{B7203ABD-4854-457C-980B-9DA1D2853907}" name="Sarake15988"/>
    <tableColumn id="15989" xr3:uid="{D415CF4E-5211-4443-A9DA-6D41B8241ECE}" name="Sarake15989"/>
    <tableColumn id="15990" xr3:uid="{9B72984E-348C-4797-8FF4-E5BFCBB5022F}" name="Sarake15990"/>
    <tableColumn id="15991" xr3:uid="{C6B966DD-6DC5-4581-889D-8D9C3BB6A8DD}" name="Sarake15991"/>
    <tableColumn id="15992" xr3:uid="{9082187F-127D-4B9B-9928-943182CCC1E0}" name="Sarake15992"/>
    <tableColumn id="15993" xr3:uid="{98EBA20F-39F6-4A6D-BAD1-286376642377}" name="Sarake15993"/>
    <tableColumn id="15994" xr3:uid="{9C8939AB-2740-4B26-BE07-5B49921204D0}" name="Sarake15994"/>
    <tableColumn id="15995" xr3:uid="{13F71082-90DD-42E8-9130-37E66E069C2B}" name="Sarake15995"/>
    <tableColumn id="15996" xr3:uid="{75740820-6B3D-4AC2-9EB4-CB8F43EC06B0}" name="Sarake15996"/>
    <tableColumn id="15997" xr3:uid="{E3AA24E2-CB8E-48DF-9821-6C33038C7159}" name="Sarake15997"/>
    <tableColumn id="15998" xr3:uid="{3A4AD4B0-CD5F-4F9F-9C90-0F2602B9F411}" name="Sarake15998"/>
    <tableColumn id="15999" xr3:uid="{85F3DEE8-F87B-41CF-A097-D4FFAE139451}" name="Sarake15999"/>
    <tableColumn id="16000" xr3:uid="{12D357F5-02E2-4C0E-A88C-8FC9E374FB5A}" name="Sarake16000"/>
    <tableColumn id="16001" xr3:uid="{F35C7430-2EAE-45D3-BFAA-14A7C27E89E2}" name="Sarake16001"/>
    <tableColumn id="16002" xr3:uid="{88126753-73F1-4386-A02D-D241E0329C7B}" name="Sarake16002"/>
    <tableColumn id="16003" xr3:uid="{B10E723A-0400-4A57-B210-27AB79EAD1F8}" name="Sarake16003"/>
    <tableColumn id="16004" xr3:uid="{6763DA0D-CEF9-4943-8D0E-B1918549ECD7}" name="Sarake16004"/>
    <tableColumn id="16005" xr3:uid="{9896C99A-5C61-442F-8460-4E5A0C52632A}" name="Sarake16005"/>
    <tableColumn id="16006" xr3:uid="{7063DF6D-CC15-4C36-A771-D48C75A37E7F}" name="Sarake16006"/>
    <tableColumn id="16007" xr3:uid="{958D102C-893C-42BF-95A1-6EB71CE68417}" name="Sarake16007"/>
    <tableColumn id="16008" xr3:uid="{95FA02D1-2F3D-4686-B6C5-D3D5A9B0ADBC}" name="Sarake16008"/>
    <tableColumn id="16009" xr3:uid="{8520253C-B00A-481F-969E-FDE676DD702D}" name="Sarake16009"/>
    <tableColumn id="16010" xr3:uid="{DE0F65BC-EC9B-4DE1-A739-CDF8213C58E8}" name="Sarake16010"/>
    <tableColumn id="16011" xr3:uid="{2862EA8E-4215-4DBE-8820-F79FA8E0E02E}" name="Sarake16011"/>
    <tableColumn id="16012" xr3:uid="{F7F7BD9F-B7AE-4B2B-A9BD-0A953FA57958}" name="Sarake16012"/>
    <tableColumn id="16013" xr3:uid="{CB438001-87D2-4038-B706-A3DC3B65396F}" name="Sarake16013"/>
    <tableColumn id="16014" xr3:uid="{8226F524-5690-4077-92F5-0C4E61A31609}" name="Sarake16014"/>
    <tableColumn id="16015" xr3:uid="{DFF2B234-D2C9-41A5-8B0A-3EAE3079C7DE}" name="Sarake16015"/>
    <tableColumn id="16016" xr3:uid="{F3281C74-3979-437A-A4B1-F501DD854E22}" name="Sarake16016"/>
    <tableColumn id="16017" xr3:uid="{5BF885DA-C883-44DB-8CD2-DBD40FF3970B}" name="Sarake16017"/>
    <tableColumn id="16018" xr3:uid="{5EFDF3D3-2F2E-4CFE-B524-823B9E1211E6}" name="Sarake16018"/>
    <tableColumn id="16019" xr3:uid="{D9B9E60B-064F-407B-83EC-DBC77D806982}" name="Sarake16019"/>
    <tableColumn id="16020" xr3:uid="{B8B83737-6B58-4A6A-A188-8A77CE845380}" name="Sarake16020"/>
    <tableColumn id="16021" xr3:uid="{83E5150D-9F52-4780-BD82-63837CB37365}" name="Sarake16021"/>
    <tableColumn id="16022" xr3:uid="{EF0BC279-30B1-4AC8-849C-AC9F71109A50}" name="Sarake16022"/>
    <tableColumn id="16023" xr3:uid="{24B64F42-3607-4DF8-9BD6-9AD1ED573FCC}" name="Sarake16023"/>
    <tableColumn id="16024" xr3:uid="{C636A1A5-7324-4285-96D7-8D67540C5914}" name="Sarake16024"/>
    <tableColumn id="16025" xr3:uid="{B3D28805-B678-4381-B022-74A132D8EBFD}" name="Sarake16025"/>
    <tableColumn id="16026" xr3:uid="{42AF0FA6-85F6-4A97-9EA3-B0FCDFE9F724}" name="Sarake16026"/>
    <tableColumn id="16027" xr3:uid="{A949C537-4CAB-4285-9BCD-8EF7BF57FE66}" name="Sarake16027"/>
    <tableColumn id="16028" xr3:uid="{00AFCA65-02D2-425B-BF35-4AC0F39781B5}" name="Sarake16028"/>
    <tableColumn id="16029" xr3:uid="{C408FA82-7C6B-482F-B6D8-00262E2597BF}" name="Sarake16029"/>
    <tableColumn id="16030" xr3:uid="{9CB4A1AC-6032-46C2-80FE-2942E56807D8}" name="Sarake16030"/>
    <tableColumn id="16031" xr3:uid="{ABF1C9C7-E43B-4CAD-9035-D5CA8721AFB6}" name="Sarake16031"/>
    <tableColumn id="16032" xr3:uid="{4E97C84D-31D7-4312-8F03-F886CAB81656}" name="Sarake16032"/>
    <tableColumn id="16033" xr3:uid="{68094974-6EB8-403C-846D-5D88CF27999E}" name="Sarake16033"/>
    <tableColumn id="16034" xr3:uid="{1F037899-9844-4C27-8492-44DB06223F9B}" name="Sarake16034"/>
    <tableColumn id="16035" xr3:uid="{6F5285F4-35D6-4229-9DB6-5A6BC0B6F925}" name="Sarake16035"/>
    <tableColumn id="16036" xr3:uid="{174CF1B1-BFB3-4A1E-AB87-B0934E00A0CB}" name="Sarake16036"/>
    <tableColumn id="16037" xr3:uid="{74E252E7-32F2-47ED-8036-5D9D24424A15}" name="Sarake16037"/>
    <tableColumn id="16038" xr3:uid="{6C9DE943-74AC-4539-B4FB-90F26ED4C508}" name="Sarake16038"/>
    <tableColumn id="16039" xr3:uid="{9479894F-20F0-4274-AADB-36B253799738}" name="Sarake16039"/>
    <tableColumn id="16040" xr3:uid="{1716CB68-15BA-48CF-866F-1236F20707CD}" name="Sarake16040"/>
    <tableColumn id="16041" xr3:uid="{F1248BA0-B52F-4C5B-81CE-EE66F613DBE7}" name="Sarake16041"/>
    <tableColumn id="16042" xr3:uid="{9615AC8C-0F07-4D77-AE8B-FDE3E83197AA}" name="Sarake16042"/>
    <tableColumn id="16043" xr3:uid="{58D15292-43F1-40DB-9169-726C83454DD0}" name="Sarake16043"/>
    <tableColumn id="16044" xr3:uid="{2FE1985E-7D58-4309-8DA5-426D747B3BCE}" name="Sarake16044"/>
    <tableColumn id="16045" xr3:uid="{1D2D7558-9D6E-40A0-B0EE-ECDB374D9E18}" name="Sarake16045"/>
    <tableColumn id="16046" xr3:uid="{C16A043F-23B8-4335-979F-B553659F9920}" name="Sarake16046"/>
    <tableColumn id="16047" xr3:uid="{C9A2D0ED-27AD-4404-A520-6C9658ECB349}" name="Sarake16047"/>
    <tableColumn id="16048" xr3:uid="{4110B9DC-6F00-48A3-8F99-D8D66476B337}" name="Sarake16048"/>
    <tableColumn id="16049" xr3:uid="{DA69D176-2538-46D1-91EA-FDC85E587D81}" name="Sarake16049"/>
    <tableColumn id="16050" xr3:uid="{7BA6AFE9-FB81-441E-9FBF-BBB0926F0D75}" name="Sarake16050"/>
    <tableColumn id="16051" xr3:uid="{52247440-08FD-4524-B9BC-9CFCA4C6F741}" name="Sarake16051"/>
    <tableColumn id="16052" xr3:uid="{5AACD8C5-7F53-45D2-859C-5673D67A40E0}" name="Sarake16052"/>
    <tableColumn id="16053" xr3:uid="{8CC816F9-0556-4940-B39D-38148767D502}" name="Sarake16053"/>
    <tableColumn id="16054" xr3:uid="{079E7308-BDF8-45BB-83EF-E18B7D8B9250}" name="Sarake16054"/>
    <tableColumn id="16055" xr3:uid="{FF26C74E-253D-498A-ABB1-135E016EE4F7}" name="Sarake16055"/>
    <tableColumn id="16056" xr3:uid="{303E93B7-1A9E-4F3A-B8FF-5B8328E18E2E}" name="Sarake16056"/>
    <tableColumn id="16057" xr3:uid="{C27B7077-17D2-4872-9E95-2752522F1EDA}" name="Sarake16057"/>
    <tableColumn id="16058" xr3:uid="{270C2A9B-C2AE-431E-9EB2-78189B8AB530}" name="Sarake16058"/>
    <tableColumn id="16059" xr3:uid="{CCA08C29-B352-4D91-B3E7-6CD6C0E749B2}" name="Sarake16059"/>
    <tableColumn id="16060" xr3:uid="{463EBAC3-36B1-4663-B222-8162C9C914DB}" name="Sarake16060"/>
    <tableColumn id="16061" xr3:uid="{A5B5A785-0415-4BF1-952B-D1460E67B130}" name="Sarake16061"/>
    <tableColumn id="16062" xr3:uid="{579A1139-94AD-42B5-B3C0-2FE1F9DC68B7}" name="Sarake16062"/>
    <tableColumn id="16063" xr3:uid="{1020E46E-4947-4957-B246-420E1779BA74}" name="Sarake16063"/>
    <tableColumn id="16064" xr3:uid="{EF6E4A65-D970-4FA8-8D76-45E4A2ECF5BE}" name="Sarake16064"/>
    <tableColumn id="16065" xr3:uid="{04335C3E-C575-4EAD-8F1D-421DC076C9EF}" name="Sarake16065"/>
    <tableColumn id="16066" xr3:uid="{63881B1A-BD34-4F22-A393-B604426703DA}" name="Sarake16066"/>
    <tableColumn id="16067" xr3:uid="{D3C2E441-59EF-4B1B-92D5-7DC4F786A155}" name="Sarake16067"/>
    <tableColumn id="16068" xr3:uid="{0BCD8F50-9A2F-4F45-B221-76F96739F381}" name="Sarake16068"/>
    <tableColumn id="16069" xr3:uid="{B1910400-56C5-4790-ACEF-E08ED933FE1A}" name="Sarake16069"/>
    <tableColumn id="16070" xr3:uid="{1782B96E-7C48-4FA1-9BC1-D0FB2CC59FE9}" name="Sarake16070"/>
    <tableColumn id="16071" xr3:uid="{DF88469C-3F1A-41A4-A78E-C7428F8E0692}" name="Sarake16071"/>
    <tableColumn id="16072" xr3:uid="{70287CAE-2DED-42D8-A4EF-2A12B51F1DB5}" name="Sarake16072"/>
    <tableColumn id="16073" xr3:uid="{60318E09-96D3-462B-9B3F-D25FED6AC45D}" name="Sarake16073"/>
    <tableColumn id="16074" xr3:uid="{6CA55113-56D8-41CF-ABE9-5F93A3F0AFCA}" name="Sarake16074"/>
    <tableColumn id="16075" xr3:uid="{3BB26399-D303-4309-AF6B-E263C5EA8BED}" name="Sarake16075"/>
    <tableColumn id="16076" xr3:uid="{25E76EA5-5E76-4141-94F3-F3EAC620E522}" name="Sarake16076"/>
    <tableColumn id="16077" xr3:uid="{58E71CC7-8653-4883-AE8B-FA3CE7B11F4C}" name="Sarake16077"/>
    <tableColumn id="16078" xr3:uid="{1608E0C0-E958-42DE-88DC-81DAA791C05C}" name="Sarake16078"/>
    <tableColumn id="16079" xr3:uid="{E8135F4A-615F-4128-90CB-A578A74458CA}" name="Sarake16079"/>
    <tableColumn id="16080" xr3:uid="{B3A39158-EE0A-498F-AC7F-339A9A77A292}" name="Sarake16080"/>
    <tableColumn id="16081" xr3:uid="{2D39DEAA-AFD7-4C65-B417-29F7F3CA924C}" name="Sarake16081"/>
    <tableColumn id="16082" xr3:uid="{4867DC20-8F6B-4BD1-8636-2DADC53DC4FC}" name="Sarake16082"/>
    <tableColumn id="16083" xr3:uid="{E886BA3F-FC4E-4785-8D9B-CC34F23E1533}" name="Sarake16083"/>
    <tableColumn id="16084" xr3:uid="{5F4231E4-F361-4A4E-80D1-CF05478EE34F}" name="Sarake16084"/>
    <tableColumn id="16085" xr3:uid="{F9AACBAD-07C9-4CAE-B219-56CB58FD3B18}" name="Sarake16085"/>
    <tableColumn id="16086" xr3:uid="{80D43241-18FF-4E9B-AC7A-D58D6A0871CB}" name="Sarake16086"/>
    <tableColumn id="16087" xr3:uid="{6AF32250-8562-475F-A7F4-E0D6F8C48155}" name="Sarake16087"/>
    <tableColumn id="16088" xr3:uid="{FAC64FAB-0FEA-44EB-BBD5-93AE343CAD7F}" name="Sarake16088"/>
    <tableColumn id="16089" xr3:uid="{F42B427B-C192-48E9-8AD9-3B4438BB3176}" name="Sarake16089"/>
    <tableColumn id="16090" xr3:uid="{287DC668-7559-47BB-B2C5-F5A5A8C4F5DE}" name="Sarake16090"/>
    <tableColumn id="16091" xr3:uid="{7E3052DA-E033-4EAA-8BB4-946AC6B1CCCA}" name="Sarake16091"/>
    <tableColumn id="16092" xr3:uid="{AF367DE2-6B1C-4320-AA21-B59A504C3AAD}" name="Sarake16092"/>
    <tableColumn id="16093" xr3:uid="{BE30ACB9-3407-4FB9-9D56-0085FC3D066B}" name="Sarake16093"/>
    <tableColumn id="16094" xr3:uid="{78BEA16D-0108-45A1-9D56-76909DCD60A3}" name="Sarake16094"/>
    <tableColumn id="16095" xr3:uid="{D98B72CC-1718-481D-BFBB-6A5AEC5CA042}" name="Sarake16095"/>
    <tableColumn id="16096" xr3:uid="{F3E48430-C768-4EC1-9D9B-EC70CADCB310}" name="Sarake16096"/>
    <tableColumn id="16097" xr3:uid="{DBDE13F7-AAA0-4626-8068-E6CAC4820F19}" name="Sarake16097"/>
    <tableColumn id="16098" xr3:uid="{97B38224-2C9A-4B9E-B24A-8FE2C1C6A159}" name="Sarake16098"/>
    <tableColumn id="16099" xr3:uid="{6EE07091-0B1A-4DBE-B0B1-1344EA07A828}" name="Sarake16099"/>
    <tableColumn id="16100" xr3:uid="{52B1A478-4A06-4239-A6E8-024C4F277B71}" name="Sarake16100"/>
    <tableColumn id="16101" xr3:uid="{11B9A989-9B62-4A8A-88D6-B099764D50B4}" name="Sarake16101"/>
    <tableColumn id="16102" xr3:uid="{462E8B9F-3DDF-4AD6-89ED-80252DA900B2}" name="Sarake16102"/>
    <tableColumn id="16103" xr3:uid="{BB676018-D54A-45AD-9C22-EAD3087BED8E}" name="Sarake16103"/>
    <tableColumn id="16104" xr3:uid="{E70C76D5-AE34-447C-87C3-CD34A272168F}" name="Sarake16104"/>
    <tableColumn id="16105" xr3:uid="{A7941AD0-4DC4-44CA-9259-35721E388F7D}" name="Sarake16105"/>
    <tableColumn id="16106" xr3:uid="{4BDD1953-EDD9-4501-9630-8DD74B2925D3}" name="Sarake16106"/>
    <tableColumn id="16107" xr3:uid="{7852F248-3213-4692-913F-D1B00D5AD593}" name="Sarake16107"/>
    <tableColumn id="16108" xr3:uid="{11DB4D15-4A07-43E4-9829-AD7C2F6E5CE0}" name="Sarake16108"/>
    <tableColumn id="16109" xr3:uid="{9B705F6D-31F5-4C6E-8303-0C62C4198F62}" name="Sarake16109"/>
    <tableColumn id="16110" xr3:uid="{240AD2AD-C254-4B05-9DFF-E5C12DAA88D7}" name="Sarake16110"/>
    <tableColumn id="16111" xr3:uid="{9E591D3E-D48E-4B2C-BB1B-DF170D3828AB}" name="Sarake16111"/>
    <tableColumn id="16112" xr3:uid="{2FF6FECE-79B3-4845-A683-470A2DA1F7BC}" name="Sarake16112"/>
    <tableColumn id="16113" xr3:uid="{F820C56B-D6B4-41E2-A12B-E6328B30B3B7}" name="Sarake16113"/>
    <tableColumn id="16114" xr3:uid="{7D1EFD2F-4C49-425F-9853-7F7EEF4CD0F9}" name="Sarake16114"/>
    <tableColumn id="16115" xr3:uid="{105E08DA-BA83-4A46-87F2-4FD759528338}" name="Sarake16115"/>
    <tableColumn id="16116" xr3:uid="{125295E8-2EF9-40CD-BE28-657F4817B75D}" name="Sarake16116"/>
    <tableColumn id="16117" xr3:uid="{4BE33918-2D6D-4D24-BC90-AC81084DFCBC}" name="Sarake16117"/>
    <tableColumn id="16118" xr3:uid="{750421C7-8B51-4982-A463-9ADCAA611552}" name="Sarake16118"/>
    <tableColumn id="16119" xr3:uid="{A59AAC6E-4B4F-4553-A3AB-95BCF64233BB}" name="Sarake16119"/>
    <tableColumn id="16120" xr3:uid="{3FE0A912-5961-4A6E-A63B-2A3152AFF2B2}" name="Sarake16120"/>
    <tableColumn id="16121" xr3:uid="{9B3DE563-4919-47E8-9D20-5DDC5FDFD577}" name="Sarake16121"/>
    <tableColumn id="16122" xr3:uid="{E8A69777-307B-4E12-A593-4232918C6756}" name="Sarake16122"/>
    <tableColumn id="16123" xr3:uid="{9192C2F4-BBC3-4A36-A2EC-80DCAF4601D6}" name="Sarake16123"/>
    <tableColumn id="16124" xr3:uid="{B1628D14-9A13-4E13-8BB4-EE681F991906}" name="Sarake16124"/>
    <tableColumn id="16125" xr3:uid="{A087D4D1-D38E-4AC1-859C-196C8F5131AB}" name="Sarake16125"/>
    <tableColumn id="16126" xr3:uid="{02EB87AC-E727-45A9-828E-51362AA7F6A9}" name="Sarake16126"/>
    <tableColumn id="16127" xr3:uid="{39AC4120-D978-4C19-B2CB-F30E7034F6BE}" name="Sarake16127"/>
    <tableColumn id="16128" xr3:uid="{49BFD85F-9A23-4AEB-ABC3-2AF51ADE79DF}" name="Sarake16128"/>
    <tableColumn id="16129" xr3:uid="{571EC219-CDFD-4C26-B1CC-BD10CB962AA7}" name="Sarake16129"/>
    <tableColumn id="16130" xr3:uid="{996B6D1B-B5CB-4ED6-99AB-B8A2AE62046C}" name="Sarake16130"/>
    <tableColumn id="16131" xr3:uid="{D96EC8E7-FACB-4247-BEB3-7459915B6AFE}" name="Sarake16131"/>
    <tableColumn id="16132" xr3:uid="{E4093464-7FCE-4D92-AAF6-B80AEE02D121}" name="Sarake16132"/>
    <tableColumn id="16133" xr3:uid="{1B393619-9EE4-4EDA-963E-5B19D413947A}" name="Sarake16133"/>
    <tableColumn id="16134" xr3:uid="{09913EE3-6B24-4CB7-BF7F-1283E7325AA1}" name="Sarake16134"/>
    <tableColumn id="16135" xr3:uid="{D124AEBC-9C0F-4A65-8B5F-FED6BC689EB8}" name="Sarake16135"/>
    <tableColumn id="16136" xr3:uid="{BB629E53-A7B7-4ABC-B743-95E281BA9739}" name="Sarake16136"/>
    <tableColumn id="16137" xr3:uid="{C6E037D4-EE6A-4D6D-B426-093284AB8746}" name="Sarake16137"/>
    <tableColumn id="16138" xr3:uid="{5786892F-9C3A-4ABB-9550-C8518C5433D7}" name="Sarake16138"/>
    <tableColumn id="16139" xr3:uid="{69813BAF-86E2-4F3B-9E4E-50813456E412}" name="Sarake16139"/>
    <tableColumn id="16140" xr3:uid="{45F07570-FE41-4EF1-92EF-6BF8C3BF9A09}" name="Sarake16140"/>
    <tableColumn id="16141" xr3:uid="{263443FF-1BF7-4847-B41D-ECC0BDE86832}" name="Sarake16141"/>
    <tableColumn id="16142" xr3:uid="{93A5CA56-D43E-45CB-A45B-A0A1250A25EA}" name="Sarake16142"/>
    <tableColumn id="16143" xr3:uid="{6E57D66F-A61E-403F-87D4-95063FB8600C}" name="Sarake16143"/>
    <tableColumn id="16144" xr3:uid="{21A662C5-CA9F-441C-AFE0-544F15CF4157}" name="Sarake16144"/>
    <tableColumn id="16145" xr3:uid="{0A826192-695B-480B-B156-5B1159CF843A}" name="Sarake16145"/>
    <tableColumn id="16146" xr3:uid="{E98F69EC-9A10-446B-B1C7-8682B62246A4}" name="Sarake16146"/>
    <tableColumn id="16147" xr3:uid="{35756288-4C9A-462B-83F6-BFB3FFD136E2}" name="Sarake16147"/>
    <tableColumn id="16148" xr3:uid="{F1118733-289B-4D22-8009-2F7CB2756F05}" name="Sarake16148"/>
    <tableColumn id="16149" xr3:uid="{0C3C297F-1D0A-4A15-B9E0-A4B73BB28DCB}" name="Sarake16149"/>
    <tableColumn id="16150" xr3:uid="{0074EC3E-F63D-4E08-95BB-1EB8AD15F7AC}" name="Sarake16150"/>
    <tableColumn id="16151" xr3:uid="{B482A046-DE92-405E-9836-843097FB7C35}" name="Sarake16151"/>
    <tableColumn id="16152" xr3:uid="{FA0AD5F0-2941-4655-BCB5-D55B3619280A}" name="Sarake16152"/>
    <tableColumn id="16153" xr3:uid="{1ADFCDAC-7CAC-490A-A55E-E274B42F339D}" name="Sarake16153"/>
    <tableColumn id="16154" xr3:uid="{66C10D47-5DD4-40C3-A98F-FAB9AAF88683}" name="Sarake16154"/>
    <tableColumn id="16155" xr3:uid="{FAA46BA5-1E74-4780-9ADF-5D8987863FB8}" name="Sarake16155"/>
    <tableColumn id="16156" xr3:uid="{7C685054-3CC0-4C44-BDC6-7FB84A629B89}" name="Sarake16156"/>
    <tableColumn id="16157" xr3:uid="{465F5A7D-5531-4323-86C8-BA11576EC828}" name="Sarake16157"/>
    <tableColumn id="16158" xr3:uid="{F96DE40D-1A7F-4353-A5C3-9E48239AEF2A}" name="Sarake16158"/>
    <tableColumn id="16159" xr3:uid="{2A14D467-04F2-41DD-8365-A0B138EEAC3E}" name="Sarake16159"/>
    <tableColumn id="16160" xr3:uid="{A03366D5-B66B-4377-AB18-205B49EDE2D7}" name="Sarake16160"/>
    <tableColumn id="16161" xr3:uid="{1048BFEA-4367-423A-A9F8-D1F62832C56F}" name="Sarake16161"/>
    <tableColumn id="16162" xr3:uid="{D6C7C4CA-8C9A-4B18-9D88-86BC11C71D3A}" name="Sarake16162"/>
    <tableColumn id="16163" xr3:uid="{BA2F252C-88DF-40AA-AF8C-78C124408847}" name="Sarake16163"/>
    <tableColumn id="16164" xr3:uid="{E77FD35F-8280-4D82-88E9-EC0B331ACA3D}" name="Sarake16164"/>
    <tableColumn id="16165" xr3:uid="{C550D1E4-B1B5-4AC5-8F67-65AF1B3F2AE9}" name="Sarake16165"/>
    <tableColumn id="16166" xr3:uid="{22B0BCEF-4EC7-490F-899E-CCA0BED9880A}" name="Sarake16166"/>
    <tableColumn id="16167" xr3:uid="{9AD95187-E2E2-4622-93B8-20384AE93EB4}" name="Sarake16167"/>
    <tableColumn id="16168" xr3:uid="{C5EED9E8-E2A4-48A1-88F7-C115DDF4EFA7}" name="Sarake16168"/>
    <tableColumn id="16169" xr3:uid="{22DE0829-A082-4809-BFD7-466CCDAC6E88}" name="Sarake16169"/>
    <tableColumn id="16170" xr3:uid="{6B096BFB-C342-4004-986C-52F173695080}" name="Sarake16170"/>
    <tableColumn id="16171" xr3:uid="{7BCFE246-D2E7-4E44-A141-44375C861957}" name="Sarake16171"/>
    <tableColumn id="16172" xr3:uid="{D607A807-FB33-4070-85E3-EB073788960D}" name="Sarake16172"/>
    <tableColumn id="16173" xr3:uid="{315BF731-C1E4-42CA-A31A-AB7AA2C8C77E}" name="Sarake16173"/>
    <tableColumn id="16174" xr3:uid="{E86A4B94-5B7F-45D8-A570-9DE967F7565A}" name="Sarake16174"/>
    <tableColumn id="16175" xr3:uid="{ABB8BD0A-121A-4EAA-9366-7F99F0DD31B2}" name="Sarake16175"/>
    <tableColumn id="16176" xr3:uid="{147933D7-0C8F-4DCB-95EF-FC259F9BFCB5}" name="Sarake16176"/>
    <tableColumn id="16177" xr3:uid="{16E02A2A-B99C-4771-AB57-93492864A9E4}" name="Sarake16177"/>
    <tableColumn id="16178" xr3:uid="{F5A3BCAB-7FAB-4AE9-A731-BA0F742F16FE}" name="Sarake16178"/>
    <tableColumn id="16179" xr3:uid="{A331F3A3-9E05-4ED6-BBDC-4A48A10361A9}" name="Sarake16179"/>
    <tableColumn id="16180" xr3:uid="{58353AFE-78C6-47BC-AD60-C28FCA0C67CB}" name="Sarake16180"/>
    <tableColumn id="16181" xr3:uid="{9DCD7087-6F77-4C62-A45D-4EB6CA82F561}" name="Sarake16181"/>
    <tableColumn id="16182" xr3:uid="{755F493C-4B13-4346-8F60-8BA0C74216B5}" name="Sarake16182"/>
    <tableColumn id="16183" xr3:uid="{7D85D16B-26E1-4F91-90FE-15B72A1767DC}" name="Sarake16183"/>
    <tableColumn id="16184" xr3:uid="{3733FBDD-15DD-4BF8-BE18-D881B27FF5FC}" name="Sarake16184"/>
    <tableColumn id="16185" xr3:uid="{DA8DF1DD-0C6D-407B-A32A-5B8AAB2629AF}" name="Sarake16185"/>
    <tableColumn id="16186" xr3:uid="{18C0F720-C5DD-460C-8C3A-921614AF44F7}" name="Sarake16186"/>
    <tableColumn id="16187" xr3:uid="{651175C7-76AB-4165-B8F0-A27C30EC2BB3}" name="Sarake16187"/>
    <tableColumn id="16188" xr3:uid="{1E4C8F30-C279-49B0-8D1D-5CBF3C5DBD0E}" name="Sarake16188"/>
    <tableColumn id="16189" xr3:uid="{7822F8AD-CB5A-45E9-9F78-3FE4FF71216E}" name="Sarake16189"/>
    <tableColumn id="16190" xr3:uid="{63B33427-A657-4893-9BD3-EFB194D9F723}" name="Sarake16190"/>
    <tableColumn id="16191" xr3:uid="{1C70A058-2431-4680-B1B6-E2D7E7DBD531}" name="Sarake16191"/>
    <tableColumn id="16192" xr3:uid="{C55CAC9F-EDD3-47E7-9BAC-51DAE1F75ACC}" name="Sarake16192"/>
    <tableColumn id="16193" xr3:uid="{65F2F322-5461-4586-9622-EA8AFB31E18C}" name="Sarake16193"/>
    <tableColumn id="16194" xr3:uid="{78897B4E-8EFC-4594-88F9-7653D0F2DF2D}" name="Sarake16194"/>
    <tableColumn id="16195" xr3:uid="{152DE3D9-6239-4F24-BE46-B2933550C007}" name="Sarake16195"/>
    <tableColumn id="16196" xr3:uid="{0831A61F-D7BE-4EEA-BDC7-9118C214091E}" name="Sarake16196"/>
    <tableColumn id="16197" xr3:uid="{22CBF14B-5497-4C4E-982F-DB9C4EB8FFAA}" name="Sarake16197"/>
    <tableColumn id="16198" xr3:uid="{CE5BE036-3D33-489B-BB66-FEA1C2628089}" name="Sarake16198"/>
    <tableColumn id="16199" xr3:uid="{5541862C-223B-4470-BBCE-E1EEACA21B48}" name="Sarake16199"/>
    <tableColumn id="16200" xr3:uid="{A06EBF48-A301-4567-B36F-1300DD78997B}" name="Sarake16200"/>
    <tableColumn id="16201" xr3:uid="{EF0E313A-FA6F-4C00-B7DB-E241F2A24660}" name="Sarake16201"/>
    <tableColumn id="16202" xr3:uid="{76254B6D-A286-47CF-9C04-6956E7AF8F71}" name="Sarake16202"/>
    <tableColumn id="16203" xr3:uid="{95662F2A-E4BA-4873-8729-78A914440CAE}" name="Sarake16203"/>
    <tableColumn id="16204" xr3:uid="{51965C2F-3719-4299-BB97-721795089903}" name="Sarake16204"/>
    <tableColumn id="16205" xr3:uid="{9A5A098B-99B8-4B12-8441-636BA3B9A710}" name="Sarake16205"/>
    <tableColumn id="16206" xr3:uid="{CA2E22A7-F4ED-4DA6-B3CE-FEF1968DDDEF}" name="Sarake16206"/>
    <tableColumn id="16207" xr3:uid="{A717DEA2-B4D1-4362-A659-BDF596E7C103}" name="Sarake16207"/>
    <tableColumn id="16208" xr3:uid="{0AA271C9-4826-4D3F-84AB-AE72A095AF3A}" name="Sarake16208"/>
    <tableColumn id="16209" xr3:uid="{4BB2E6DA-C6AC-4EB2-9BF4-A1C4168638BF}" name="Sarake16209"/>
    <tableColumn id="16210" xr3:uid="{D465CC7E-6891-49B6-9637-9BA7579ABABC}" name="Sarake16210"/>
    <tableColumn id="16211" xr3:uid="{2B883D8B-E403-4EE5-930A-5F6DF0B749F7}" name="Sarake16211"/>
    <tableColumn id="16212" xr3:uid="{FE4EE2E8-20E5-44EA-B3E3-1F4FC403BBA7}" name="Sarake16212"/>
    <tableColumn id="16213" xr3:uid="{573FD597-15CA-47DF-9D52-2827571A7E7D}" name="Sarake16213"/>
    <tableColumn id="16214" xr3:uid="{856B9E37-E0FF-4BCC-B2AA-C9A716A934D8}" name="Sarake16214"/>
    <tableColumn id="16215" xr3:uid="{C73EBA48-1378-42C1-AC72-AB095006D2E2}" name="Sarake16215"/>
    <tableColumn id="16216" xr3:uid="{A4708066-C661-4C96-9E13-B515A44C71FA}" name="Sarake16216"/>
    <tableColumn id="16217" xr3:uid="{B5DE35CE-7417-4412-AED4-37998A65F25D}" name="Sarake16217"/>
    <tableColumn id="16218" xr3:uid="{13406544-3DA0-41F2-8AAF-A70144C73399}" name="Sarake16218"/>
    <tableColumn id="16219" xr3:uid="{4CD8CF6C-0CE5-4DC1-9AA7-8B90EB6AA089}" name="Sarake16219"/>
    <tableColumn id="16220" xr3:uid="{3F1440D5-B927-4285-B2F0-0D3A2A082C78}" name="Sarake16220"/>
    <tableColumn id="16221" xr3:uid="{D742277A-B81B-431D-B397-96B5EAEF3467}" name="Sarake16221"/>
    <tableColumn id="16222" xr3:uid="{1523526F-C80D-40C6-92E8-E49DE7F7A8AF}" name="Sarake16222"/>
    <tableColumn id="16223" xr3:uid="{7831303B-9603-4DB2-9A56-2DF4A2CF6B07}" name="Sarake16223"/>
    <tableColumn id="16224" xr3:uid="{B6A7E97A-E3C0-4A0C-BF08-E8DA854F0199}" name="Sarake16224"/>
    <tableColumn id="16225" xr3:uid="{0088CE76-1538-4DE1-B697-3D752382966E}" name="Sarake16225"/>
    <tableColumn id="16226" xr3:uid="{D81AB2C3-0118-4DE1-B363-891273A952F1}" name="Sarake16226"/>
    <tableColumn id="16227" xr3:uid="{DD5DBCA5-9F81-49DD-AA3F-3ABC49D7AA8C}" name="Sarake16227"/>
    <tableColumn id="16228" xr3:uid="{FA3F5C69-2C4E-4A9B-903E-469B91EA12D8}" name="Sarake16228"/>
    <tableColumn id="16229" xr3:uid="{FEC0A74C-512E-4E23-863A-DBB5A3F5C5A9}" name="Sarake16229"/>
    <tableColumn id="16230" xr3:uid="{303F01F3-0CE7-413D-BB84-E3FBA89D38DB}" name="Sarake16230"/>
    <tableColumn id="16231" xr3:uid="{6DDFCF40-AA82-4619-B443-277C62619B9A}" name="Sarake16231"/>
    <tableColumn id="16232" xr3:uid="{0A36E9D9-068A-44B0-8153-C672442078AF}" name="Sarake16232"/>
    <tableColumn id="16233" xr3:uid="{BA65285C-BE3E-4206-B848-3E1B14AB2ACF}" name="Sarake16233"/>
    <tableColumn id="16234" xr3:uid="{A452C367-3608-4426-8CD4-3B33BC8B4E22}" name="Sarake16234"/>
    <tableColumn id="16235" xr3:uid="{90FE8FA9-9B6B-4545-82AB-7A014A72136B}" name="Sarake16235"/>
    <tableColumn id="16236" xr3:uid="{6E836D25-8208-4B65-BDFA-68B77A831536}" name="Sarake16236"/>
    <tableColumn id="16237" xr3:uid="{E4ACFB63-5611-4EDD-B926-09F4A2A1CE4C}" name="Sarake16237"/>
    <tableColumn id="16238" xr3:uid="{6D97A056-5CF1-462F-B2F2-B95325571495}" name="Sarake16238"/>
    <tableColumn id="16239" xr3:uid="{9D2709E4-C0DD-4015-AE39-F662258F2964}" name="Sarake16239"/>
    <tableColumn id="16240" xr3:uid="{7A858656-DA0E-48F6-A3B7-2A7EF7BC8117}" name="Sarake16240"/>
    <tableColumn id="16241" xr3:uid="{F30B209F-B5BB-455E-90C5-7E9F5D427E92}" name="Sarake16241"/>
    <tableColumn id="16242" xr3:uid="{BCCEDF29-CC7B-48DF-8CB9-60FFE527014D}" name="Sarake16242"/>
    <tableColumn id="16243" xr3:uid="{44AE4EB0-3ACF-49D6-8141-E8D7A7A6F076}" name="Sarake16243"/>
    <tableColumn id="16244" xr3:uid="{D3703C77-093E-47FB-A63D-BCD422662EA3}" name="Sarake16244"/>
    <tableColumn id="16245" xr3:uid="{520ECBE3-F81E-4C76-881F-D955C0B4BFA3}" name="Sarake16245"/>
    <tableColumn id="16246" xr3:uid="{522BFF3F-CF84-49DA-9398-6E842087A130}" name="Sarake16246"/>
    <tableColumn id="16247" xr3:uid="{CA6E061B-9485-4C78-AAF4-80FF0F12E3DA}" name="Sarake16247"/>
    <tableColumn id="16248" xr3:uid="{2F6860D0-DC90-455D-9DBF-62B0777C7345}" name="Sarake16248"/>
    <tableColumn id="16249" xr3:uid="{D1B21337-5265-40D0-87C1-A7DFEE843088}" name="Sarake16249"/>
    <tableColumn id="16250" xr3:uid="{74D9B21F-96CB-464B-B658-AC4327F85F43}" name="Sarake16250"/>
    <tableColumn id="16251" xr3:uid="{DFA30FD3-EEFB-46B3-9D4C-495F73FB55CC}" name="Sarake16251"/>
    <tableColumn id="16252" xr3:uid="{F5E67521-682E-43C9-A93A-23D2E652182C}" name="Sarake16252"/>
    <tableColumn id="16253" xr3:uid="{33678293-48FA-4B8F-956A-87115BD66EA3}" name="Sarake16253"/>
    <tableColumn id="16254" xr3:uid="{66137B14-C3ED-4591-9A55-45A210D3F2FD}" name="Sarake16254"/>
    <tableColumn id="16255" xr3:uid="{E784933C-0615-4C89-9926-A145FB98C300}" name="Sarake16255"/>
    <tableColumn id="16256" xr3:uid="{C640D8D7-BDFD-4472-B9BC-A46586B20C72}" name="Sarake16256"/>
    <tableColumn id="16257" xr3:uid="{5F8DBEA4-691F-4471-A9BA-94A898917ECA}" name="Sarake16257"/>
    <tableColumn id="16258" xr3:uid="{77CED5BC-5710-4B6D-A957-9EC6E7D9B194}" name="Sarake16258"/>
    <tableColumn id="16259" xr3:uid="{D19B8CFA-F138-4D5B-8268-69A1B265CE53}" name="Sarake16259"/>
    <tableColumn id="16260" xr3:uid="{D99AC21D-3B2B-44F7-83F9-A5FD66C81F9D}" name="Sarake16260"/>
    <tableColumn id="16261" xr3:uid="{6D245985-A124-4A17-B02B-A5AFF906E411}" name="Sarake16261"/>
    <tableColumn id="16262" xr3:uid="{25D56F89-CB0A-42FE-B685-6B186D3B0718}" name="Sarake16262"/>
    <tableColumn id="16263" xr3:uid="{FA7FA14D-8C64-4A63-A9C1-6EAC1F49C354}" name="Sarake16263"/>
    <tableColumn id="16264" xr3:uid="{E95C4648-5546-4183-9424-44054100306A}" name="Sarake16264"/>
    <tableColumn id="16265" xr3:uid="{44E85DF8-D97B-4819-916A-72F2D41FD301}" name="Sarake16265"/>
    <tableColumn id="16266" xr3:uid="{2D7643EB-4128-4D7A-9E9B-9D5C567C85EF}" name="Sarake16266"/>
    <tableColumn id="16267" xr3:uid="{C4EA2102-DFAC-4654-BDF5-1E3929519879}" name="Sarake16267"/>
    <tableColumn id="16268" xr3:uid="{FBBC1AD7-001A-4185-9E43-7D7004455ACF}" name="Sarake16268"/>
    <tableColumn id="16269" xr3:uid="{D47AD8BE-30F8-4DB0-8D00-5F2DDCEA9A2B}" name="Sarake16269"/>
    <tableColumn id="16270" xr3:uid="{EA3DBD77-B549-4C2E-A694-ECA914626C14}" name="Sarake16270"/>
    <tableColumn id="16271" xr3:uid="{CD0366AF-7284-4C55-9512-EC2D9A5C4EDE}" name="Sarake16271"/>
    <tableColumn id="16272" xr3:uid="{95E39A05-5E0D-4CC3-8E6C-B89F0569FC8A}" name="Sarake16272"/>
    <tableColumn id="16273" xr3:uid="{3920FB74-49F1-44FE-AE63-C45E034673F5}" name="Sarake16273"/>
    <tableColumn id="16274" xr3:uid="{A575E398-1F77-4CC2-B1A1-9B072705FB73}" name="Sarake16274"/>
    <tableColumn id="16275" xr3:uid="{6AD28372-33F0-4C6C-840C-D885A3C29464}" name="Sarake16275"/>
    <tableColumn id="16276" xr3:uid="{C08D0191-A9E1-4F4B-AF66-D3559955ECAB}" name="Sarake16276"/>
    <tableColumn id="16277" xr3:uid="{945A3657-93AD-45D3-8A07-64C5F75EDDD2}" name="Sarake16277"/>
    <tableColumn id="16278" xr3:uid="{7BBD7EA1-FCD1-42CF-9418-454D1C8234A1}" name="Sarake16278"/>
    <tableColumn id="16279" xr3:uid="{FD510EA9-66AB-43E6-8B87-909F3FB4BCC7}" name="Sarake16279"/>
    <tableColumn id="16280" xr3:uid="{779B36B5-2E68-4CFA-B65C-B6854D74A6E9}" name="Sarake16280"/>
    <tableColumn id="16281" xr3:uid="{CF8E4854-9123-4583-B442-A55B22CF456B}" name="Sarake16281"/>
    <tableColumn id="16282" xr3:uid="{D3914467-9D0C-4910-A08C-E1EFDE44AE98}" name="Sarake16282"/>
    <tableColumn id="16283" xr3:uid="{69DA46A7-503F-4EC8-95EA-66984C0EB658}" name="Sarake16283"/>
    <tableColumn id="16284" xr3:uid="{AD4A65EB-C0E0-478C-8DDF-27342AA68C8E}" name="Sarake16284"/>
    <tableColumn id="16285" xr3:uid="{7C412344-BC13-41DB-A890-260F96DC1004}" name="Sarake16285"/>
    <tableColumn id="16286" xr3:uid="{6835DD95-BAF8-4499-AA4B-3210D684108B}" name="Sarake16286"/>
    <tableColumn id="16287" xr3:uid="{7827D63F-4C5C-474B-AD53-4D68886DC1FD}" name="Sarake16287"/>
    <tableColumn id="16288" xr3:uid="{DE105450-534A-4353-A36F-47C1DE960807}" name="Sarake16288"/>
    <tableColumn id="16289" xr3:uid="{420EA6B3-6E1E-454E-8C24-99C4020829E9}" name="Sarake16289"/>
    <tableColumn id="16290" xr3:uid="{D801F3ED-6BB6-4E97-9E11-BDEC75D09A21}" name="Sarake16290"/>
    <tableColumn id="16291" xr3:uid="{F1DF0F72-E6AB-4EC4-B654-CA1E00DE2B5D}" name="Sarake16291"/>
    <tableColumn id="16292" xr3:uid="{13B27D35-8667-459E-9AF4-8E2E1D2EAA7C}" name="Sarake16292"/>
    <tableColumn id="16293" xr3:uid="{6AC848E0-9E84-4F64-BF56-05A19358B0A2}" name="Sarake16293"/>
    <tableColumn id="16294" xr3:uid="{AD8B782A-4BA0-45C9-BF53-90800AAC8AD2}" name="Sarake16294"/>
    <tableColumn id="16295" xr3:uid="{7880108C-3703-48A7-920A-745558B637DC}" name="Sarake16295"/>
    <tableColumn id="16296" xr3:uid="{71F303F2-936C-4FFD-AEAD-D1B245A216B0}" name="Sarake16296"/>
    <tableColumn id="16297" xr3:uid="{9C74A7E4-F6B8-451B-9DC8-EA10E5A97865}" name="Sarake16297"/>
    <tableColumn id="16298" xr3:uid="{6B1FA453-E4C2-4744-8673-93B00E9DE35B}" name="Sarake16298"/>
    <tableColumn id="16299" xr3:uid="{8D6E5089-C2AC-4D86-B52B-91DE4EE1B0A0}" name="Sarake16299"/>
    <tableColumn id="16300" xr3:uid="{9B24FE14-BB33-4530-BFC9-64F7DB2DC2CF}" name="Sarake16300"/>
    <tableColumn id="16301" xr3:uid="{4F71B879-CEF3-4583-967D-C379DD9981D1}" name="Sarake16301"/>
    <tableColumn id="16302" xr3:uid="{6DB946BB-8CEE-4A56-AF8B-2E5EF508FA3C}" name="Sarake16302"/>
    <tableColumn id="16303" xr3:uid="{914D1196-FC55-483B-8BF0-B0AC41D68078}" name="Sarake16303"/>
    <tableColumn id="16304" xr3:uid="{0100B261-5CE2-489F-80E0-A19D99B5BF7E}" name="Sarake16304"/>
    <tableColumn id="16305" xr3:uid="{C9D8DB9D-1A94-444C-90DC-DCAB57759F67}" name="Sarake16305"/>
    <tableColumn id="16306" xr3:uid="{D1E88568-ED3D-4819-9BBA-16BD648F0914}" name="Sarake16306"/>
    <tableColumn id="16307" xr3:uid="{4FC1BD24-49EE-4EBB-A467-85389766B24E}" name="Sarake16307"/>
    <tableColumn id="16308" xr3:uid="{2FC7F850-86D6-46EC-BBC4-23F3107AFAB0}" name="Sarake16308"/>
    <tableColumn id="16309" xr3:uid="{4B90BFD0-9CB7-41A4-812D-E038F424B205}" name="Sarake16309"/>
    <tableColumn id="16310" xr3:uid="{E39138FE-49B5-442C-82A7-62711245C4D6}" name="Sarake16310"/>
    <tableColumn id="16311" xr3:uid="{AE70CD5E-AE6F-4CDF-B971-2D625717D858}" name="Sarake16311"/>
    <tableColumn id="16312" xr3:uid="{670509F7-556E-41A5-B282-7072176AC6E9}" name="Sarake16312"/>
    <tableColumn id="16313" xr3:uid="{1CA63CD9-EE9A-4CDB-A37E-87CD51C6C65D}" name="Sarake16313"/>
    <tableColumn id="16314" xr3:uid="{AD09EBF3-0345-48E5-8FFF-F0EB8C291654}" name="Sarake16314"/>
    <tableColumn id="16315" xr3:uid="{20627695-CF8B-49E5-A2E8-1DE91F678010}" name="Sarake16315"/>
    <tableColumn id="16316" xr3:uid="{6CB2E3C7-E5D9-4E08-937C-D0575014D98E}" name="Sarake16316"/>
    <tableColumn id="16317" xr3:uid="{85EE9AA3-1792-49D8-B5F2-5B2F9C6598B2}" name="Sarake16317"/>
    <tableColumn id="16318" xr3:uid="{5281572F-E2BB-43EC-8203-FC2FF030A975}" name="Sarake16318"/>
    <tableColumn id="16319" xr3:uid="{97C0C907-B098-4F23-95E4-1D8764E5A9F7}" name="Sarake16319"/>
    <tableColumn id="16320" xr3:uid="{6C2CA659-C753-4407-BD15-1C4B7F506EE4}" name="Sarake16320"/>
    <tableColumn id="16321" xr3:uid="{9AFE2643-96D6-46B1-8838-9742E40A9228}" name="Sarake16321"/>
    <tableColumn id="16322" xr3:uid="{60F4EB86-57A4-4E1B-82D5-ADA4EACE9849}" name="Sarake16322"/>
    <tableColumn id="16323" xr3:uid="{3A310F80-748D-4F4B-8D97-90D395C21286}" name="Sarake16323"/>
    <tableColumn id="16324" xr3:uid="{4CA5CB3C-24B0-4AD6-955F-BA947F6A9458}" name="Sarake16324"/>
    <tableColumn id="16325" xr3:uid="{FF560861-B181-49C1-8DD5-85716E15AA4E}" name="Sarake16325"/>
    <tableColumn id="16326" xr3:uid="{FAAD67A2-6E9C-41FC-AD1B-6A5B5A3482D4}" name="Sarake16326"/>
    <tableColumn id="16327" xr3:uid="{D608BBF8-B4E9-4869-8FF7-5E971EB47348}" name="Sarake16327"/>
    <tableColumn id="16328" xr3:uid="{3F61B6F2-17E1-4A17-959C-7FE3BD762219}" name="Sarake16328"/>
    <tableColumn id="16329" xr3:uid="{42F7CC58-CE6F-46CC-805E-FF14FFEB0B5F}" name="Sarake16329"/>
    <tableColumn id="16330" xr3:uid="{1093A662-FC6D-436C-B41F-FDFB85ACDF4B}" name="Sarake16330"/>
    <tableColumn id="16331" xr3:uid="{CD8650F9-07DC-432B-8543-DDDE1A5E844B}" name="Sarake16331"/>
    <tableColumn id="16332" xr3:uid="{FDC39792-0BC5-4A20-B74C-ADED45B6FE0A}" name="Sarake16332"/>
    <tableColumn id="16333" xr3:uid="{F7B91685-27F7-479D-9F36-F22000DF80D9}" name="Sarake16333"/>
    <tableColumn id="16334" xr3:uid="{31FA74E8-26E8-4386-8E23-B757BCB6637B}" name="Sarake16334"/>
    <tableColumn id="16335" xr3:uid="{1A22D6B7-7C86-4627-B35C-C51B8BCFFF65}" name="Sarake16335"/>
    <tableColumn id="16336" xr3:uid="{A7E11612-2833-4784-B888-2347704D83CA}" name="Sarake16336"/>
    <tableColumn id="16337" xr3:uid="{2496F861-6492-4BAC-8BDD-FABC0ABCA45A}" name="Sarake16337"/>
    <tableColumn id="16338" xr3:uid="{707D7BCD-166A-4B80-AD52-9FD29167C3C1}" name="Sarake16338"/>
    <tableColumn id="16339" xr3:uid="{B07F6F13-66BF-4606-A161-86944BCE6E9D}" name="Sarake16339"/>
    <tableColumn id="16340" xr3:uid="{D2C9E26B-0782-42E9-B4EF-CAA77901230D}" name="Sarake16340"/>
    <tableColumn id="16341" xr3:uid="{0CF94DBD-7F94-4F85-8C97-501644C650DD}" name="Sarake16341"/>
    <tableColumn id="16342" xr3:uid="{66A79587-8B03-4471-B928-8B7B999E0240}" name="Sarake16342"/>
    <tableColumn id="16343" xr3:uid="{0449A4E0-894F-4695-8A1D-4BA7BAC5112F}" name="Sarake16343"/>
    <tableColumn id="16344" xr3:uid="{95D11CEC-E9FC-4687-9C1F-3A9A38467406}" name="Sarake16344"/>
    <tableColumn id="16345" xr3:uid="{C0B49A99-DB21-433A-9652-5F5DB96066B2}" name="Sarake16345"/>
    <tableColumn id="16346" xr3:uid="{D6483C1A-1D94-476B-86EF-7754C97EBB8B}" name="Sarake16346"/>
    <tableColumn id="16347" xr3:uid="{AA686362-6AF9-4395-88ED-81C7AE7551A2}" name="Sarake16347"/>
    <tableColumn id="16348" xr3:uid="{66497F29-A7D9-45EE-B84D-6C202938121C}" name="Sarake16348"/>
    <tableColumn id="16349" xr3:uid="{3BE34A4A-6380-4D61-9142-9E6C38891794}" name="Sarake16349"/>
    <tableColumn id="16350" xr3:uid="{9179ABC1-C8FD-4957-90C7-E19D699D66A2}" name="Sarake16350"/>
    <tableColumn id="16351" xr3:uid="{FB4AB6A4-D7CF-4D24-AAED-5BD590394C98}" name="Sarake16351"/>
    <tableColumn id="16352" xr3:uid="{7D5452E7-6F98-43F7-80A0-4CD947E939E5}" name="Sarake16352"/>
    <tableColumn id="16353" xr3:uid="{140A62EF-514C-4088-BBDA-0D1D166CDE9E}" name="Sarake16353"/>
    <tableColumn id="16354" xr3:uid="{FAD9428F-279C-4B07-82DE-71FC61D03FB9}" name="Sarake16354"/>
    <tableColumn id="16355" xr3:uid="{C603C987-F018-4CA0-A786-2B9871B76574}" name="Sarake16355"/>
    <tableColumn id="16356" xr3:uid="{B51E7A2C-F833-4036-B7BA-6DBA2CEDCE86}" name="Sarake16356"/>
    <tableColumn id="16357" xr3:uid="{B39B9036-5DD9-41BC-A5FF-C3CE314A04F5}" name="Sarake16357"/>
    <tableColumn id="16358" xr3:uid="{BDBD253B-4A6C-47E3-BD0B-23A58387F315}" name="Sarake16358"/>
    <tableColumn id="16359" xr3:uid="{7E897BBE-72BE-42DB-BBD6-AF4B535F4E04}" name="Sarake16359"/>
    <tableColumn id="16360" xr3:uid="{955CAB6E-268D-41A7-9039-6FD99B5EA852}" name="Sarake16360"/>
    <tableColumn id="16361" xr3:uid="{DD9BDBD5-39E8-42A5-B4E7-F72EB8DE21AD}" name="Sarake16361"/>
    <tableColumn id="16362" xr3:uid="{61F02195-C50F-4921-9E23-45F6033E8911}" name="Sarake16362"/>
    <tableColumn id="16363" xr3:uid="{8A1F44F5-4350-401C-8839-F5AA4EF7D377}" name="Sarake16363"/>
    <tableColumn id="16364" xr3:uid="{41C8FEDA-E805-4B09-9AD1-CA6413DF2808}" name="Sarake16364"/>
    <tableColumn id="16365" xr3:uid="{A67AD0C9-B4D8-47E1-8E05-05EE7B8E81BD}" name="Sarake16365"/>
    <tableColumn id="16366" xr3:uid="{2819CBEB-D0D4-4C10-899B-170493138EB4}" name="Sarake16366"/>
    <tableColumn id="16367" xr3:uid="{C415BB67-4CAB-4C56-9AAD-0645114774F1}" name="Sarake16367"/>
    <tableColumn id="16368" xr3:uid="{D2DBD8D1-2A49-4AA9-9251-6BFDF43B1362}" name="Sarake16368"/>
    <tableColumn id="16369" xr3:uid="{EA374CD2-EBFC-4725-8605-5042F34B68FD}" name="Sarake16369"/>
    <tableColumn id="16370" xr3:uid="{7D48670C-26CC-4F30-BAD3-5B4736D93C12}" name="Sarake16370"/>
    <tableColumn id="16371" xr3:uid="{49A8DED9-E532-45AE-A853-193BD61E1FF4}" name="Sarake16371"/>
    <tableColumn id="16372" xr3:uid="{EC05BF18-8B7C-4DEB-9EDF-81CDDFA654B1}" name="Sarake16372"/>
    <tableColumn id="16373" xr3:uid="{05BCC025-348D-46C3-B028-3B20A304E6BE}" name="Sarake16373"/>
    <tableColumn id="16374" xr3:uid="{9DC9656A-A87A-4A92-A706-D18E7A4CBFAA}" name="Sarake16374"/>
    <tableColumn id="16375" xr3:uid="{D583B7B8-562A-47CA-A1FE-FC469A82A5EB}" name="Sarake16375"/>
    <tableColumn id="16376" xr3:uid="{E329635D-2D53-4D3A-8496-21F467DBFC63}" name="Sarake16376"/>
    <tableColumn id="16377" xr3:uid="{5547758F-F54E-42CF-B7E7-CE55A6BD7688}" name="Sarake16377"/>
    <tableColumn id="16378" xr3:uid="{92620634-261A-41EB-92F9-0AAA6853C82D}" name="Sarake16378"/>
    <tableColumn id="16379" xr3:uid="{B8EEF9EF-7DB6-46F2-BA20-00CA4E31AE6E}" name="Sarake16379"/>
    <tableColumn id="16380" xr3:uid="{74818552-2714-4666-8F6E-1E5254477076}" name="Sarake16380"/>
    <tableColumn id="16381" xr3:uid="{24EBB133-189C-4EC7-A33C-547EB0CAFA88}" name="Sarake16381"/>
    <tableColumn id="16382" xr3:uid="{E212A3E7-B814-436E-8DD1-33BAC59E5564}" name="Sarake16382"/>
    <tableColumn id="16383" xr3:uid="{21B1672C-AF84-4C1A-B7E0-03F0B9DFF448}" name="Sarake16383"/>
    <tableColumn id="16384" xr3:uid="{5C5E8C0A-8C84-4FAE-BF82-9FB2052F5BE3}" name="Sarake16384"/>
  </tableColumns>
  <tableStyleInfo showFirstColumn="0" showLastColumn="0" showRowStripes="1" showColumnStripes="0"/>
</table>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player-registry" TargetMode="External"/><Relationship Id="rId3" Type="http://schemas.openxmlformats.org/officeDocument/2006/relationships/hyperlink" Target="http://www.vekn.net/how-to-run-a-v-tes-tournament" TargetMode="External"/><Relationship Id="rId7" Type="http://schemas.openxmlformats.org/officeDocument/2006/relationships/hyperlink" Target="http://www.vekn.net/card-rulings" TargetMode="External"/><Relationship Id="rId2" Type="http://schemas.openxmlformats.org/officeDocument/2006/relationships/hyperlink" Target="http://www.vekn.net/" TargetMode="External"/><Relationship Id="rId1" Type="http://schemas.openxmlformats.org/officeDocument/2006/relationships/hyperlink" Target="http://www.vekn.net/index.php/downloads" TargetMode="External"/><Relationship Id="rId6" Type="http://schemas.openxmlformats.org/officeDocument/2006/relationships/hyperlink" Target="http://www.vekn.net/general-rulings" TargetMode="External"/><Relationship Id="rId5" Type="http://schemas.openxmlformats.org/officeDocument/2006/relationships/hyperlink" Target="http://www.vekn.net/rulebook" TargetMode="External"/><Relationship Id="rId10" Type="http://schemas.openxmlformats.org/officeDocument/2006/relationships/comments" Target="../comments1.xml"/><Relationship Id="rId4" Type="http://schemas.openxmlformats.org/officeDocument/2006/relationships/hyperlink" Target="http://www.vekn.net/tournament-rules"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hyperlink" Target="http://groups.google.com.au/group/rec.games.trading-cards.jyhad/msg/2552391564fe2108" TargetMode="External"/><Relationship Id="rId2" Type="http://schemas.openxmlformats.org/officeDocument/2006/relationships/hyperlink" Target="http://www.vekn.net/" TargetMode="External"/><Relationship Id="rId1" Type="http://schemas.openxmlformats.org/officeDocument/2006/relationships/hyperlink" Target="mailto:vtesratings@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16C6C-A138-42F8-9E6E-F0371132CBC1}">
  <dimension ref="A1:AMJ1093"/>
  <sheetViews>
    <sheetView workbookViewId="0"/>
  </sheetViews>
  <sheetFormatPr defaultRowHeight="12.75"/>
  <cols>
    <col min="1" max="1" width="3.42578125" style="7" customWidth="1"/>
    <col min="2" max="2" width="5" style="5" customWidth="1"/>
    <col min="3" max="3" width="102.5703125" style="6" customWidth="1"/>
    <col min="4" max="4" width="11.28515625" style="5" customWidth="1"/>
    <col min="5" max="1024" width="9.42578125" style="5" customWidth="1"/>
  </cols>
  <sheetData>
    <row r="1" spans="1:5" s="2" customFormat="1" ht="45">
      <c r="A1" s="1" t="s">
        <v>0</v>
      </c>
      <c r="C1" s="3"/>
    </row>
    <row r="2" spans="1:5">
      <c r="A2" s="4" t="s">
        <v>1</v>
      </c>
      <c r="E2" s="5" t="s">
        <v>2</v>
      </c>
    </row>
    <row r="4" spans="1:5" s="9" customFormat="1" ht="11.25">
      <c r="A4" s="8" t="s">
        <v>3</v>
      </c>
      <c r="C4" s="10"/>
    </row>
    <row r="5" spans="1:5" s="9" customFormat="1" ht="11.25">
      <c r="A5" s="8" t="s">
        <v>4</v>
      </c>
      <c r="C5" s="10"/>
    </row>
    <row r="6" spans="1:5" s="9" customFormat="1" ht="11.25">
      <c r="A6" s="8" t="s">
        <v>5</v>
      </c>
      <c r="C6" s="10"/>
    </row>
    <row r="7" spans="1:5" s="9" customFormat="1" ht="11.25">
      <c r="A7" s="8"/>
      <c r="C7" s="10"/>
      <c r="D7" s="11"/>
      <c r="E7" s="12"/>
    </row>
    <row r="8" spans="1:5" s="15" customFormat="1">
      <c r="A8" s="13" t="s">
        <v>6</v>
      </c>
      <c r="B8" s="9"/>
      <c r="C8" s="10"/>
      <c r="D8" s="14"/>
      <c r="E8" s="9"/>
    </row>
    <row r="9" spans="1:5" s="15" customFormat="1">
      <c r="A9" s="16" t="s">
        <v>7</v>
      </c>
      <c r="B9" s="9"/>
      <c r="C9" s="10"/>
      <c r="D9" s="14"/>
      <c r="E9" s="9"/>
    </row>
    <row r="10" spans="1:5" s="15" customFormat="1">
      <c r="A10" s="17"/>
      <c r="B10" s="9"/>
      <c r="C10" s="10"/>
      <c r="D10" s="14"/>
      <c r="E10" s="9"/>
    </row>
    <row r="11" spans="1:5" s="15" customFormat="1" ht="18">
      <c r="A11" s="18" t="s">
        <v>8</v>
      </c>
      <c r="B11" s="9"/>
      <c r="C11" s="10"/>
      <c r="D11" s="14"/>
      <c r="E11" s="9"/>
    </row>
    <row r="12" spans="1:5" s="15" customFormat="1" ht="18">
      <c r="A12" s="18"/>
      <c r="B12" s="9" t="s">
        <v>9</v>
      </c>
      <c r="C12" s="10" t="s">
        <v>10</v>
      </c>
      <c r="D12" s="14"/>
      <c r="E12" s="9"/>
    </row>
    <row r="13" spans="1:5" s="15" customFormat="1" ht="18">
      <c r="A13" s="18"/>
      <c r="B13" s="9" t="s">
        <v>11</v>
      </c>
      <c r="C13" s="10" t="s">
        <v>12</v>
      </c>
      <c r="D13" s="14"/>
      <c r="E13" s="9"/>
    </row>
    <row r="14" spans="1:5" s="15" customFormat="1" ht="22.5">
      <c r="A14" s="18"/>
      <c r="B14" s="9" t="s">
        <v>13</v>
      </c>
      <c r="C14" s="10" t="s">
        <v>14</v>
      </c>
      <c r="D14" s="14"/>
      <c r="E14" s="9"/>
    </row>
    <row r="15" spans="1:5" s="15" customFormat="1" ht="22.5">
      <c r="A15" s="18"/>
      <c r="B15" s="9" t="s">
        <v>15</v>
      </c>
      <c r="C15" s="10" t="s">
        <v>16</v>
      </c>
      <c r="D15" s="19"/>
      <c r="E15" s="20"/>
    </row>
    <row r="16" spans="1:5" s="15" customFormat="1" ht="18">
      <c r="A16" s="18"/>
      <c r="B16" s="9" t="s">
        <v>17</v>
      </c>
      <c r="C16" s="10" t="s">
        <v>18</v>
      </c>
      <c r="D16" s="14"/>
      <c r="E16" s="9"/>
    </row>
    <row r="17" spans="1:5" s="15" customFormat="1" ht="18">
      <c r="A17" s="18"/>
      <c r="B17" s="9" t="s">
        <v>19</v>
      </c>
      <c r="C17" s="10" t="s">
        <v>20</v>
      </c>
      <c r="D17" s="14"/>
      <c r="E17" s="9"/>
    </row>
    <row r="18" spans="1:5" s="15" customFormat="1" ht="33.75">
      <c r="A18" s="18"/>
      <c r="B18" s="9" t="s">
        <v>21</v>
      </c>
      <c r="C18" s="10" t="s">
        <v>22</v>
      </c>
      <c r="D18" s="14"/>
      <c r="E18" s="9"/>
    </row>
    <row r="19" spans="1:5" s="15" customFormat="1" ht="18">
      <c r="A19" s="18"/>
      <c r="B19" s="9" t="s">
        <v>23</v>
      </c>
      <c r="C19" s="10" t="s">
        <v>24</v>
      </c>
      <c r="D19" s="14"/>
      <c r="E19" s="9"/>
    </row>
    <row r="20" spans="1:5" s="15" customFormat="1" ht="22.5">
      <c r="A20" s="18"/>
      <c r="B20" s="9" t="s">
        <v>25</v>
      </c>
      <c r="C20" s="10" t="s">
        <v>26</v>
      </c>
      <c r="D20" s="19"/>
      <c r="E20" s="20"/>
    </row>
    <row r="21" spans="1:5" s="15" customFormat="1" ht="18">
      <c r="A21" s="18"/>
      <c r="B21" s="9" t="s">
        <v>27</v>
      </c>
      <c r="C21" s="10" t="s">
        <v>28</v>
      </c>
      <c r="D21" s="14"/>
      <c r="E21" s="9"/>
    </row>
    <row r="22" spans="1:5" s="15" customFormat="1" ht="22.5">
      <c r="A22" s="18"/>
      <c r="B22" s="9" t="s">
        <v>29</v>
      </c>
      <c r="C22" s="10" t="s">
        <v>30</v>
      </c>
      <c r="D22" s="14"/>
      <c r="E22" s="9"/>
    </row>
    <row r="23" spans="1:5" s="15" customFormat="1" ht="22.5">
      <c r="A23" s="18"/>
      <c r="B23" s="9" t="s">
        <v>31</v>
      </c>
      <c r="C23" s="10" t="s">
        <v>32</v>
      </c>
      <c r="D23" s="14"/>
      <c r="E23" s="9"/>
    </row>
    <row r="24" spans="1:5" s="15" customFormat="1" ht="18">
      <c r="A24" s="18"/>
      <c r="B24" s="9" t="s">
        <v>33</v>
      </c>
      <c r="C24" s="10" t="s">
        <v>34</v>
      </c>
      <c r="D24" s="14"/>
      <c r="E24" s="9"/>
    </row>
    <row r="25" spans="1:5" s="15" customFormat="1" ht="33.75">
      <c r="A25" s="18"/>
      <c r="B25" s="9" t="s">
        <v>35</v>
      </c>
      <c r="C25" s="10" t="s">
        <v>36</v>
      </c>
      <c r="D25" s="19"/>
      <c r="E25" s="20"/>
    </row>
    <row r="26" spans="1:5" s="15" customFormat="1" ht="18">
      <c r="A26" s="18"/>
      <c r="B26" s="9" t="s">
        <v>37</v>
      </c>
      <c r="C26" s="10" t="s">
        <v>38</v>
      </c>
      <c r="D26" s="14"/>
      <c r="E26" s="9"/>
    </row>
    <row r="27" spans="1:5" s="15" customFormat="1" ht="33.75">
      <c r="A27" s="18"/>
      <c r="B27" s="9" t="s">
        <v>39</v>
      </c>
      <c r="C27" s="10" t="s">
        <v>40</v>
      </c>
      <c r="D27" s="14"/>
      <c r="E27" s="9"/>
    </row>
    <row r="28" spans="1:5" s="15" customFormat="1" ht="22.5">
      <c r="A28" s="18"/>
      <c r="B28" s="9" t="s">
        <v>41</v>
      </c>
      <c r="C28" s="10" t="s">
        <v>42</v>
      </c>
      <c r="D28" s="14"/>
      <c r="E28" s="9"/>
    </row>
    <row r="29" spans="1:5" s="15" customFormat="1" ht="22.5">
      <c r="A29" s="18"/>
      <c r="B29" s="9" t="s">
        <v>43</v>
      </c>
      <c r="C29" s="10" t="s">
        <v>44</v>
      </c>
      <c r="D29" s="14"/>
      <c r="E29" s="9"/>
    </row>
    <row r="30" spans="1:5" s="15" customFormat="1" ht="22.5">
      <c r="A30" s="18"/>
      <c r="B30" s="9" t="s">
        <v>45</v>
      </c>
      <c r="C30" s="10" t="s">
        <v>46</v>
      </c>
      <c r="D30" s="19"/>
      <c r="E30" s="20"/>
    </row>
    <row r="31" spans="1:5" s="15" customFormat="1" ht="18">
      <c r="A31" s="18"/>
      <c r="B31" s="9" t="s">
        <v>47</v>
      </c>
      <c r="C31" s="10" t="s">
        <v>48</v>
      </c>
      <c r="D31" s="14"/>
      <c r="E31" s="9"/>
    </row>
    <row r="32" spans="1:5" s="15" customFormat="1" ht="22.5">
      <c r="A32" s="18"/>
      <c r="B32" s="9" t="s">
        <v>49</v>
      </c>
      <c r="C32" s="10" t="s">
        <v>50</v>
      </c>
      <c r="D32" s="14"/>
      <c r="E32" s="9"/>
    </row>
    <row r="33" spans="1:5" s="15" customFormat="1" ht="22.5">
      <c r="A33" s="18"/>
      <c r="B33" s="9" t="s">
        <v>51</v>
      </c>
      <c r="C33" s="10" t="s">
        <v>52</v>
      </c>
      <c r="D33" s="14"/>
      <c r="E33" s="9"/>
    </row>
    <row r="34" spans="1:5" s="15" customFormat="1" ht="22.5">
      <c r="A34" s="18"/>
      <c r="B34" s="9" t="s">
        <v>53</v>
      </c>
      <c r="C34" s="10" t="s">
        <v>54</v>
      </c>
      <c r="D34" s="14"/>
      <c r="E34" s="9"/>
    </row>
    <row r="35" spans="1:5" s="15" customFormat="1" ht="18">
      <c r="A35" s="18"/>
      <c r="B35" s="9" t="s">
        <v>55</v>
      </c>
      <c r="C35" s="10" t="s">
        <v>56</v>
      </c>
      <c r="D35" s="19"/>
      <c r="E35" s="20"/>
    </row>
    <row r="36" spans="1:5" s="15" customFormat="1">
      <c r="A36" s="17"/>
      <c r="B36" s="9"/>
      <c r="C36" s="10"/>
      <c r="D36" s="14"/>
      <c r="E36" s="9"/>
    </row>
    <row r="37" spans="1:5" s="24" customFormat="1">
      <c r="A37" s="17"/>
      <c r="B37" s="21"/>
      <c r="C37" s="22"/>
      <c r="D37" s="23"/>
      <c r="E37" s="21"/>
    </row>
    <row r="38" spans="1:5" s="24" customFormat="1" ht="18">
      <c r="A38" s="18" t="s">
        <v>57</v>
      </c>
      <c r="B38" s="21"/>
      <c r="C38" s="22"/>
      <c r="D38" s="23"/>
      <c r="E38" s="21"/>
    </row>
    <row r="39" spans="1:5" s="24" customFormat="1">
      <c r="A39" s="20"/>
      <c r="B39" s="21"/>
      <c r="C39" s="22"/>
      <c r="D39" s="23"/>
      <c r="E39" s="21"/>
    </row>
    <row r="40" spans="1:5" s="24" customFormat="1">
      <c r="A40" s="25" t="s">
        <v>58</v>
      </c>
      <c r="B40" s="26"/>
      <c r="C40" s="22"/>
      <c r="D40" s="19"/>
      <c r="E40" s="20"/>
    </row>
    <row r="41" spans="1:5" s="24" customFormat="1" ht="63.75">
      <c r="A41" s="27"/>
      <c r="B41" s="27">
        <v>1</v>
      </c>
      <c r="C41" s="28" t="s">
        <v>59</v>
      </c>
      <c r="D41" s="23"/>
      <c r="E41" s="21"/>
    </row>
    <row r="42" spans="1:5" s="24" customFormat="1">
      <c r="A42" s="21"/>
      <c r="B42" s="27"/>
      <c r="C42" s="29"/>
      <c r="D42" s="23"/>
      <c r="E42" s="21"/>
    </row>
    <row r="43" spans="1:5" s="24" customFormat="1">
      <c r="A43" s="21"/>
      <c r="B43" s="21"/>
      <c r="C43" s="30" t="s">
        <v>60</v>
      </c>
      <c r="D43" s="23"/>
      <c r="E43" s="21"/>
    </row>
    <row r="44" spans="1:5" s="24" customFormat="1">
      <c r="A44" s="27"/>
      <c r="B44" s="26"/>
      <c r="C44" s="31" t="s">
        <v>61</v>
      </c>
      <c r="D44" s="23"/>
      <c r="E44" s="21"/>
    </row>
    <row r="45" spans="1:5" s="24" customFormat="1">
      <c r="A45" s="27"/>
      <c r="B45" s="21"/>
      <c r="C45" s="22"/>
      <c r="D45" s="19"/>
      <c r="E45" s="20"/>
    </row>
    <row r="46" spans="1:5" s="24" customFormat="1" ht="25.5">
      <c r="A46" s="27"/>
      <c r="B46" s="26"/>
      <c r="C46" s="28" t="s">
        <v>62</v>
      </c>
      <c r="D46" s="23"/>
      <c r="E46" s="21"/>
    </row>
    <row r="47" spans="1:5" s="24" customFormat="1">
      <c r="A47" s="27"/>
      <c r="B47" s="26"/>
      <c r="C47" s="31" t="s">
        <v>63</v>
      </c>
      <c r="D47" s="23"/>
      <c r="E47" s="21"/>
    </row>
    <row r="48" spans="1:5" s="24" customFormat="1">
      <c r="A48" s="27"/>
      <c r="B48" s="21"/>
      <c r="C48" s="22"/>
      <c r="D48" s="23"/>
      <c r="E48" s="21"/>
    </row>
    <row r="49" spans="1:5" s="24" customFormat="1" ht="25.5">
      <c r="A49" s="27"/>
      <c r="B49" s="26"/>
      <c r="C49" s="28" t="s">
        <v>64</v>
      </c>
      <c r="D49" s="23"/>
      <c r="E49" s="21"/>
    </row>
    <row r="50" spans="1:5" s="24" customFormat="1">
      <c r="A50" s="27"/>
      <c r="B50" s="21"/>
      <c r="C50" s="31" t="s">
        <v>65</v>
      </c>
      <c r="D50" s="19"/>
      <c r="E50" s="20"/>
    </row>
    <row r="51" spans="1:5" s="24" customFormat="1">
      <c r="A51" s="27"/>
      <c r="B51" s="26"/>
      <c r="C51" s="31" t="s">
        <v>66</v>
      </c>
      <c r="D51" s="23"/>
      <c r="E51" s="21"/>
    </row>
    <row r="52" spans="1:5" s="24" customFormat="1">
      <c r="A52" s="27"/>
      <c r="B52" s="21"/>
      <c r="C52" s="31" t="s">
        <v>67</v>
      </c>
      <c r="D52" s="23"/>
      <c r="E52" s="21"/>
    </row>
    <row r="53" spans="1:5" s="24" customFormat="1">
      <c r="A53" s="27"/>
      <c r="B53" s="21"/>
      <c r="C53" s="31" t="s">
        <v>68</v>
      </c>
      <c r="D53" s="23"/>
      <c r="E53" s="21"/>
    </row>
    <row r="54" spans="1:5" s="24" customFormat="1">
      <c r="A54" s="27"/>
      <c r="B54" s="26"/>
      <c r="C54" s="22"/>
      <c r="D54" s="23"/>
      <c r="E54" s="21"/>
    </row>
    <row r="55" spans="1:5" s="24" customFormat="1" ht="25.5">
      <c r="A55" s="27"/>
      <c r="B55" s="27">
        <f>B41+1</f>
        <v>2</v>
      </c>
      <c r="C55" s="32" t="s">
        <v>69</v>
      </c>
      <c r="D55" s="19"/>
      <c r="E55" s="20"/>
    </row>
    <row r="56" spans="1:5" s="24" customFormat="1">
      <c r="A56" s="27"/>
      <c r="B56" s="26"/>
      <c r="C56" s="22"/>
      <c r="D56" s="23"/>
      <c r="E56" s="21"/>
    </row>
    <row r="57" spans="1:5" s="24" customFormat="1" ht="38.25">
      <c r="A57" s="27"/>
      <c r="B57" s="27">
        <f>B55+1</f>
        <v>3</v>
      </c>
      <c r="C57" s="30" t="s">
        <v>70</v>
      </c>
      <c r="D57" s="23"/>
      <c r="E57" s="21"/>
    </row>
    <row r="58" spans="1:5" s="24" customFormat="1">
      <c r="A58" s="27"/>
      <c r="B58" s="26"/>
      <c r="C58" s="22"/>
      <c r="D58" s="23"/>
      <c r="E58" s="21"/>
    </row>
    <row r="59" spans="1:5" s="24" customFormat="1" ht="51">
      <c r="A59" s="27"/>
      <c r="B59" s="27">
        <f>B57+1</f>
        <v>4</v>
      </c>
      <c r="C59" s="30" t="s">
        <v>71</v>
      </c>
      <c r="D59" s="23"/>
      <c r="E59" s="21"/>
    </row>
    <row r="60" spans="1:5" s="24" customFormat="1">
      <c r="A60" s="27"/>
      <c r="B60" s="21"/>
      <c r="C60" s="22"/>
      <c r="D60" s="19"/>
      <c r="E60" s="20"/>
    </row>
    <row r="61" spans="1:5" s="24" customFormat="1" ht="25.5">
      <c r="A61" s="21"/>
      <c r="B61" s="27">
        <f>B59+1</f>
        <v>5</v>
      </c>
      <c r="C61" s="30" t="s">
        <v>72</v>
      </c>
      <c r="D61" s="23"/>
      <c r="E61" s="21"/>
    </row>
    <row r="62" spans="1:5" s="24" customFormat="1">
      <c r="A62" s="27"/>
      <c r="B62" s="26"/>
      <c r="C62" s="22"/>
      <c r="D62" s="23"/>
      <c r="E62" s="21"/>
    </row>
    <row r="63" spans="1:5" s="24" customFormat="1">
      <c r="A63" s="27"/>
      <c r="B63" s="26"/>
      <c r="C63" s="22"/>
      <c r="D63" s="23"/>
      <c r="E63" s="21"/>
    </row>
    <row r="64" spans="1:5" s="24" customFormat="1">
      <c r="A64" s="25" t="s">
        <v>73</v>
      </c>
      <c r="B64" s="26"/>
      <c r="C64" s="22"/>
      <c r="D64" s="23"/>
      <c r="E64" s="21"/>
    </row>
    <row r="65" spans="1:17" s="24" customFormat="1">
      <c r="A65" s="27"/>
      <c r="B65" s="33">
        <f>B61+1</f>
        <v>6</v>
      </c>
      <c r="C65" s="22" t="s">
        <v>74</v>
      </c>
      <c r="D65" s="19"/>
      <c r="E65" s="20"/>
      <c r="F65" s="15"/>
      <c r="G65" s="15"/>
      <c r="H65" s="15"/>
      <c r="I65" s="15"/>
      <c r="J65" s="15"/>
      <c r="K65" s="15"/>
      <c r="L65" s="15"/>
      <c r="M65" s="15"/>
      <c r="N65" s="15"/>
      <c r="O65" s="15"/>
      <c r="P65" s="15"/>
      <c r="Q65" s="15"/>
    </row>
    <row r="66" spans="1:17" s="15" customFormat="1" ht="25.5">
      <c r="A66" s="21"/>
      <c r="B66" s="34" t="s">
        <v>75</v>
      </c>
      <c r="C66" s="28" t="s">
        <v>76</v>
      </c>
      <c r="D66" s="35"/>
      <c r="E66" s="5"/>
    </row>
    <row r="67" spans="1:17" s="15" customFormat="1">
      <c r="A67" s="33"/>
      <c r="B67" s="5"/>
      <c r="C67" s="6"/>
      <c r="D67" s="35"/>
      <c r="E67" s="5"/>
    </row>
    <row r="68" spans="1:17" s="15" customFormat="1">
      <c r="A68" s="33"/>
      <c r="B68" s="33">
        <f>B65+1</f>
        <v>7</v>
      </c>
      <c r="C68" s="22" t="s">
        <v>77</v>
      </c>
      <c r="D68" s="35"/>
      <c r="E68" s="5"/>
    </row>
    <row r="69" spans="1:17" s="15" customFormat="1" ht="38.25">
      <c r="A69" s="5"/>
      <c r="B69" s="34" t="s">
        <v>75</v>
      </c>
      <c r="C69" s="6" t="s">
        <v>78</v>
      </c>
      <c r="D69" s="35"/>
      <c r="E69" s="5"/>
    </row>
    <row r="70" spans="1:17" s="15" customFormat="1" ht="38.25">
      <c r="A70" s="33"/>
      <c r="B70" s="34" t="s">
        <v>75</v>
      </c>
      <c r="C70" s="6" t="s">
        <v>79</v>
      </c>
      <c r="D70" s="19"/>
      <c r="E70" s="20"/>
    </row>
    <row r="71" spans="1:17" s="15" customFormat="1">
      <c r="A71" s="33"/>
      <c r="B71" s="34" t="s">
        <v>75</v>
      </c>
      <c r="C71" s="6" t="s">
        <v>80</v>
      </c>
      <c r="D71" s="35"/>
      <c r="E71" s="5"/>
    </row>
    <row r="72" spans="1:17" s="15" customFormat="1" ht="127.5">
      <c r="A72" s="33"/>
      <c r="B72" s="34" t="s">
        <v>75</v>
      </c>
      <c r="C72" s="28" t="s">
        <v>81</v>
      </c>
      <c r="D72" s="35"/>
      <c r="E72" s="5"/>
    </row>
    <row r="73" spans="1:17" s="15" customFormat="1">
      <c r="A73" s="33"/>
      <c r="B73" s="34"/>
      <c r="C73" s="31" t="s">
        <v>82</v>
      </c>
      <c r="D73" s="35"/>
      <c r="E73" s="5"/>
    </row>
    <row r="74" spans="1:17" s="15" customFormat="1">
      <c r="A74" s="33"/>
      <c r="B74" s="5"/>
      <c r="C74" s="6"/>
      <c r="D74" s="35"/>
      <c r="E74" s="5"/>
    </row>
    <row r="75" spans="1:17" s="15" customFormat="1">
      <c r="A75" s="33"/>
      <c r="B75" s="33">
        <f>B68+1</f>
        <v>8</v>
      </c>
      <c r="C75" s="22" t="s">
        <v>83</v>
      </c>
      <c r="D75" s="19"/>
      <c r="E75" s="20"/>
    </row>
    <row r="76" spans="1:17" s="15" customFormat="1">
      <c r="A76" s="33"/>
      <c r="B76" s="5"/>
      <c r="C76" s="22" t="s">
        <v>84</v>
      </c>
      <c r="D76" s="35"/>
      <c r="E76" s="5"/>
    </row>
    <row r="77" spans="1:17" s="15" customFormat="1" ht="51">
      <c r="A77" s="33"/>
      <c r="B77" s="34" t="s">
        <v>75</v>
      </c>
      <c r="C77" s="6" t="s">
        <v>85</v>
      </c>
      <c r="D77" s="35"/>
      <c r="E77" s="5"/>
    </row>
    <row r="78" spans="1:17" s="15" customFormat="1" ht="25.5">
      <c r="A78" s="33"/>
      <c r="B78" s="34" t="s">
        <v>75</v>
      </c>
      <c r="C78" s="6" t="s">
        <v>86</v>
      </c>
      <c r="D78" s="35"/>
      <c r="E78" s="5"/>
    </row>
    <row r="79" spans="1:17" s="15" customFormat="1" ht="63.75">
      <c r="A79" s="33"/>
      <c r="B79" s="34" t="s">
        <v>75</v>
      </c>
      <c r="C79" s="6" t="s">
        <v>87</v>
      </c>
      <c r="D79" s="35"/>
      <c r="E79" s="5"/>
    </row>
    <row r="80" spans="1:17" s="15" customFormat="1" ht="51">
      <c r="A80" s="33"/>
      <c r="B80" s="34" t="s">
        <v>75</v>
      </c>
      <c r="C80" s="6" t="s">
        <v>88</v>
      </c>
      <c r="D80" s="19"/>
      <c r="E80" s="20"/>
    </row>
    <row r="81" spans="1:5" s="15" customFormat="1" ht="25.5">
      <c r="A81" s="33"/>
      <c r="B81" s="34" t="s">
        <v>75</v>
      </c>
      <c r="C81" s="6" t="s">
        <v>89</v>
      </c>
      <c r="D81" s="35"/>
      <c r="E81" s="5"/>
    </row>
    <row r="82" spans="1:5" s="15" customFormat="1">
      <c r="A82" s="33"/>
      <c r="B82" s="5"/>
      <c r="C82" s="6"/>
      <c r="D82" s="35"/>
      <c r="E82" s="5"/>
    </row>
    <row r="83" spans="1:5" s="15" customFormat="1">
      <c r="A83" s="33"/>
      <c r="B83" s="33">
        <f>B75+1</f>
        <v>9</v>
      </c>
      <c r="C83" s="22" t="s">
        <v>90</v>
      </c>
      <c r="D83" s="35"/>
      <c r="E83" s="5"/>
    </row>
    <row r="84" spans="1:5" s="15" customFormat="1" ht="38.25">
      <c r="A84" s="5"/>
      <c r="B84" s="34" t="s">
        <v>75</v>
      </c>
      <c r="C84" s="6" t="s">
        <v>91</v>
      </c>
      <c r="D84" s="35"/>
      <c r="E84" s="5"/>
    </row>
    <row r="85" spans="1:5" s="15" customFormat="1">
      <c r="A85" s="33"/>
      <c r="B85" s="5"/>
      <c r="C85" s="6"/>
      <c r="D85" s="19"/>
      <c r="E85" s="20"/>
    </row>
    <row r="86" spans="1:5" s="15" customFormat="1">
      <c r="A86" s="33"/>
      <c r="B86" s="33">
        <f>B83+1</f>
        <v>10</v>
      </c>
      <c r="C86" s="22" t="s">
        <v>92</v>
      </c>
      <c r="D86" s="35"/>
      <c r="E86" s="5"/>
    </row>
    <row r="87" spans="1:5" s="15" customFormat="1" ht="51">
      <c r="A87" s="33"/>
      <c r="B87" s="34" t="s">
        <v>75</v>
      </c>
      <c r="C87" s="6" t="s">
        <v>93</v>
      </c>
      <c r="D87" s="35"/>
      <c r="E87" s="5"/>
    </row>
    <row r="88" spans="1:5" s="15" customFormat="1" ht="25.5">
      <c r="A88" s="33"/>
      <c r="B88" s="34" t="s">
        <v>75</v>
      </c>
      <c r="C88" s="6" t="s">
        <v>94</v>
      </c>
      <c r="D88" s="35"/>
      <c r="E88" s="5"/>
    </row>
    <row r="89" spans="1:5" s="15" customFormat="1" ht="38.25">
      <c r="A89" s="33"/>
      <c r="B89" s="34" t="s">
        <v>75</v>
      </c>
      <c r="C89" s="6" t="s">
        <v>95</v>
      </c>
      <c r="D89" s="35"/>
      <c r="E89" s="5"/>
    </row>
    <row r="90" spans="1:5" s="15" customFormat="1">
      <c r="A90" s="5"/>
      <c r="B90" s="34" t="s">
        <v>75</v>
      </c>
      <c r="C90" s="6" t="s">
        <v>96</v>
      </c>
      <c r="D90" s="19"/>
      <c r="E90" s="20"/>
    </row>
    <row r="91" spans="1:5" s="15" customFormat="1" ht="25.5">
      <c r="A91" s="33"/>
      <c r="B91" s="34" t="s">
        <v>75</v>
      </c>
      <c r="C91" s="6" t="s">
        <v>97</v>
      </c>
      <c r="D91" s="35"/>
      <c r="E91" s="5"/>
    </row>
    <row r="92" spans="1:5" s="15" customFormat="1" ht="38.25">
      <c r="A92" s="33"/>
      <c r="B92" s="34" t="s">
        <v>75</v>
      </c>
      <c r="C92" s="6" t="s">
        <v>98</v>
      </c>
      <c r="D92" s="35"/>
      <c r="E92" s="5"/>
    </row>
    <row r="93" spans="1:5" s="15" customFormat="1" ht="25.5">
      <c r="A93" s="33"/>
      <c r="B93" s="34" t="s">
        <v>75</v>
      </c>
      <c r="C93" s="6" t="s">
        <v>99</v>
      </c>
      <c r="D93" s="35"/>
      <c r="E93" s="5"/>
    </row>
    <row r="94" spans="1:5" s="15" customFormat="1" ht="25.5">
      <c r="A94" s="33"/>
      <c r="B94" s="34" t="s">
        <v>75</v>
      </c>
      <c r="C94" s="6" t="s">
        <v>100</v>
      </c>
      <c r="D94" s="35"/>
      <c r="E94" s="5"/>
    </row>
    <row r="95" spans="1:5" s="15" customFormat="1">
      <c r="A95" s="33"/>
      <c r="B95" s="5"/>
      <c r="C95" s="6"/>
      <c r="D95" s="19"/>
      <c r="E95" s="20"/>
    </row>
    <row r="96" spans="1:5" s="15" customFormat="1">
      <c r="A96" s="33"/>
      <c r="B96" s="33">
        <f>B86+1</f>
        <v>11</v>
      </c>
      <c r="C96" s="22" t="s">
        <v>101</v>
      </c>
      <c r="D96" s="35"/>
      <c r="E96" s="5"/>
    </row>
    <row r="97" spans="1:5" s="15" customFormat="1" ht="25.5">
      <c r="A97" s="5"/>
      <c r="B97" s="34" t="s">
        <v>75</v>
      </c>
      <c r="C97" s="6" t="s">
        <v>102</v>
      </c>
      <c r="D97" s="35"/>
      <c r="E97" s="5"/>
    </row>
    <row r="98" spans="1:5" s="15" customFormat="1" ht="51">
      <c r="A98" s="33"/>
      <c r="B98" s="34" t="s">
        <v>103</v>
      </c>
      <c r="C98" s="6" t="s">
        <v>104</v>
      </c>
      <c r="D98" s="35"/>
      <c r="E98" s="5"/>
    </row>
    <row r="99" spans="1:5" s="15" customFormat="1" ht="51">
      <c r="A99" s="33"/>
      <c r="B99" s="34" t="s">
        <v>105</v>
      </c>
      <c r="C99" s="6" t="s">
        <v>106</v>
      </c>
      <c r="D99" s="35"/>
      <c r="E99" s="5"/>
    </row>
    <row r="100" spans="1:5" s="15" customFormat="1">
      <c r="A100" s="33"/>
      <c r="B100" s="34" t="s">
        <v>75</v>
      </c>
      <c r="C100" s="6" t="s">
        <v>107</v>
      </c>
      <c r="D100" s="19"/>
      <c r="E100" s="20"/>
    </row>
    <row r="101" spans="1:5" s="15" customFormat="1">
      <c r="A101" s="33"/>
      <c r="B101" s="34" t="s">
        <v>75</v>
      </c>
      <c r="C101" s="6" t="s">
        <v>108</v>
      </c>
      <c r="D101" s="35"/>
      <c r="E101" s="5"/>
    </row>
    <row r="102" spans="1:5" s="15" customFormat="1">
      <c r="A102" s="33"/>
      <c r="B102" s="5"/>
      <c r="C102" s="6" t="s">
        <v>109</v>
      </c>
      <c r="D102" s="35"/>
      <c r="E102" s="5"/>
    </row>
    <row r="103" spans="1:5" s="15" customFormat="1">
      <c r="A103" s="33"/>
      <c r="B103" s="36"/>
      <c r="C103" s="6"/>
      <c r="D103" s="35"/>
      <c r="E103" s="5"/>
    </row>
    <row r="104" spans="1:5" s="15" customFormat="1">
      <c r="A104" s="33"/>
      <c r="B104" s="36"/>
      <c r="C104" s="6"/>
      <c r="D104" s="35"/>
      <c r="E104" s="5"/>
    </row>
    <row r="105" spans="1:5" s="15" customFormat="1">
      <c r="A105" s="37" t="s">
        <v>110</v>
      </c>
      <c r="B105" s="5"/>
      <c r="C105" s="6"/>
      <c r="D105" s="19"/>
      <c r="E105" s="20"/>
    </row>
    <row r="106" spans="1:5" s="15" customFormat="1">
      <c r="A106" s="33"/>
      <c r="B106" s="33">
        <f>B96+1</f>
        <v>12</v>
      </c>
      <c r="C106" s="22" t="s">
        <v>111</v>
      </c>
      <c r="D106" s="35"/>
      <c r="E106" s="5"/>
    </row>
    <row r="107" spans="1:5" s="15" customFormat="1" ht="51">
      <c r="A107" s="5"/>
      <c r="B107" s="34" t="s">
        <v>75</v>
      </c>
      <c r="C107" s="28" t="s">
        <v>112</v>
      </c>
      <c r="D107" s="35"/>
      <c r="E107" s="5"/>
    </row>
    <row r="108" spans="1:5" s="15" customFormat="1">
      <c r="A108" s="33"/>
      <c r="B108" s="5"/>
      <c r="C108" s="6"/>
      <c r="D108" s="35"/>
      <c r="E108" s="5"/>
    </row>
    <row r="109" spans="1:5" s="15" customFormat="1">
      <c r="A109" s="33"/>
      <c r="B109" s="33">
        <f>B106+1</f>
        <v>13</v>
      </c>
      <c r="C109" s="38" t="s">
        <v>113</v>
      </c>
      <c r="D109" s="35"/>
      <c r="E109" s="5"/>
    </row>
    <row r="110" spans="1:5" s="15" customFormat="1" ht="25.5">
      <c r="A110" s="33"/>
      <c r="B110" s="34" t="s">
        <v>75</v>
      </c>
      <c r="C110" s="6" t="s">
        <v>114</v>
      </c>
      <c r="D110" s="19"/>
      <c r="E110" s="20"/>
    </row>
    <row r="111" spans="1:5" s="15" customFormat="1" ht="51">
      <c r="A111" s="33"/>
      <c r="B111" s="34" t="s">
        <v>75</v>
      </c>
      <c r="C111" s="28" t="s">
        <v>115</v>
      </c>
      <c r="D111" s="35"/>
      <c r="E111" s="5"/>
    </row>
    <row r="112" spans="1:5" s="15" customFormat="1">
      <c r="A112" s="33"/>
      <c r="B112" s="21"/>
      <c r="C112" s="6"/>
      <c r="D112" s="35"/>
      <c r="E112" s="5"/>
    </row>
    <row r="113" spans="1:5" s="15" customFormat="1">
      <c r="A113" s="5"/>
      <c r="B113" s="33">
        <v>14</v>
      </c>
      <c r="C113" s="22" t="s">
        <v>116</v>
      </c>
      <c r="D113" s="35"/>
      <c r="E113" s="5"/>
    </row>
    <row r="114" spans="1:5" s="15" customFormat="1" ht="38.25">
      <c r="A114" s="33"/>
      <c r="B114" s="34" t="s">
        <v>75</v>
      </c>
      <c r="C114" s="28" t="s">
        <v>117</v>
      </c>
      <c r="D114" s="35"/>
      <c r="E114" s="5"/>
    </row>
    <row r="115" spans="1:5" s="15" customFormat="1">
      <c r="A115" s="5"/>
      <c r="B115" s="5"/>
      <c r="C115" s="6"/>
      <c r="D115" s="19"/>
      <c r="E115" s="20"/>
    </row>
    <row r="116" spans="1:5" s="15" customFormat="1">
      <c r="A116" s="33"/>
      <c r="B116" s="5"/>
      <c r="C116" s="6"/>
      <c r="D116" s="35"/>
      <c r="E116" s="5"/>
    </row>
    <row r="117" spans="1:5" s="15" customFormat="1">
      <c r="A117" s="33"/>
      <c r="B117" s="5"/>
      <c r="C117" s="6"/>
      <c r="D117" s="35"/>
      <c r="E117" s="5"/>
    </row>
    <row r="118" spans="1:5" s="15" customFormat="1">
      <c r="A118" s="33"/>
      <c r="B118" s="5"/>
      <c r="C118" s="6"/>
      <c r="D118" s="35"/>
      <c r="E118" s="5"/>
    </row>
    <row r="119" spans="1:5" s="15" customFormat="1">
      <c r="A119" s="33"/>
      <c r="B119" s="5"/>
      <c r="C119" s="6"/>
      <c r="D119" s="35"/>
      <c r="E119" s="5"/>
    </row>
    <row r="120" spans="1:5" s="15" customFormat="1">
      <c r="A120" s="33"/>
      <c r="B120" s="5"/>
      <c r="C120" s="6"/>
      <c r="D120" s="19"/>
      <c r="E120" s="20"/>
    </row>
    <row r="121" spans="1:5" s="15" customFormat="1">
      <c r="A121" s="33"/>
      <c r="B121" s="5"/>
      <c r="C121" s="6"/>
      <c r="D121" s="35"/>
      <c r="E121" s="5"/>
    </row>
    <row r="122" spans="1:5" s="15" customFormat="1">
      <c r="A122" s="33"/>
      <c r="B122" s="5"/>
      <c r="C122" s="6"/>
      <c r="D122" s="35"/>
      <c r="E122" s="5"/>
    </row>
    <row r="123" spans="1:5" s="15" customFormat="1">
      <c r="A123" s="33"/>
      <c r="B123" s="5"/>
      <c r="C123" s="6"/>
      <c r="D123" s="35"/>
      <c r="E123" s="5"/>
    </row>
    <row r="124" spans="1:5" s="15" customFormat="1">
      <c r="A124" s="33"/>
      <c r="B124" s="5"/>
      <c r="C124" s="6"/>
      <c r="D124" s="35"/>
      <c r="E124" s="5"/>
    </row>
    <row r="125" spans="1:5" s="15" customFormat="1">
      <c r="A125" s="33"/>
      <c r="B125" s="5"/>
      <c r="C125" s="6"/>
      <c r="D125" s="19"/>
      <c r="E125" s="20"/>
    </row>
    <row r="126" spans="1:5" s="15" customFormat="1">
      <c r="A126" s="33"/>
      <c r="B126" s="5"/>
      <c r="C126" s="6"/>
      <c r="D126" s="35"/>
      <c r="E126" s="5"/>
    </row>
    <row r="127" spans="1:5" s="15" customFormat="1">
      <c r="A127" s="33"/>
      <c r="B127" s="5"/>
      <c r="C127" s="6"/>
      <c r="D127" s="35"/>
      <c r="E127" s="5"/>
    </row>
    <row r="128" spans="1:5" s="15" customFormat="1">
      <c r="A128" s="33"/>
      <c r="B128" s="5"/>
      <c r="C128" s="6"/>
      <c r="D128" s="35"/>
      <c r="E128" s="5"/>
    </row>
    <row r="129" spans="1:5" s="15" customFormat="1">
      <c r="A129" s="33"/>
      <c r="B129" s="5"/>
      <c r="C129" s="6"/>
      <c r="D129" s="35"/>
      <c r="E129" s="5"/>
    </row>
    <row r="130" spans="1:5" s="15" customFormat="1">
      <c r="A130" s="33"/>
      <c r="B130" s="5"/>
      <c r="C130" s="6"/>
      <c r="D130" s="19"/>
      <c r="E130" s="20"/>
    </row>
    <row r="131" spans="1:5" s="15" customFormat="1">
      <c r="A131" s="33"/>
      <c r="B131" s="5"/>
      <c r="C131" s="6"/>
      <c r="D131" s="35"/>
      <c r="E131" s="5"/>
    </row>
    <row r="132" spans="1:5" s="15" customFormat="1">
      <c r="A132" s="33"/>
      <c r="B132" s="5"/>
      <c r="C132" s="6"/>
      <c r="D132" s="35"/>
      <c r="E132" s="5"/>
    </row>
    <row r="133" spans="1:5" s="15" customFormat="1">
      <c r="A133" s="33"/>
      <c r="B133" s="5"/>
      <c r="C133" s="6"/>
      <c r="D133" s="35"/>
      <c r="E133" s="5"/>
    </row>
    <row r="134" spans="1:5" s="15" customFormat="1">
      <c r="A134" s="33"/>
      <c r="B134" s="5"/>
      <c r="C134" s="6"/>
      <c r="D134" s="35"/>
      <c r="E134" s="5"/>
    </row>
    <row r="135" spans="1:5" s="15" customFormat="1">
      <c r="A135" s="33"/>
      <c r="B135" s="5"/>
      <c r="C135" s="6"/>
      <c r="D135" s="19"/>
      <c r="E135" s="20"/>
    </row>
    <row r="136" spans="1:5" s="15" customFormat="1">
      <c r="A136" s="33"/>
      <c r="B136" s="5"/>
      <c r="C136" s="6"/>
      <c r="D136" s="35"/>
      <c r="E136" s="5"/>
    </row>
    <row r="137" spans="1:5" s="15" customFormat="1">
      <c r="A137" s="33"/>
      <c r="B137" s="5"/>
      <c r="C137" s="6"/>
      <c r="D137" s="35"/>
      <c r="E137" s="5"/>
    </row>
    <row r="138" spans="1:5" s="15" customFormat="1">
      <c r="A138" s="33"/>
      <c r="B138" s="5"/>
      <c r="C138" s="6"/>
      <c r="D138" s="35"/>
      <c r="E138" s="5"/>
    </row>
    <row r="139" spans="1:5" s="15" customFormat="1">
      <c r="A139" s="33"/>
      <c r="B139" s="5"/>
      <c r="C139" s="6"/>
      <c r="D139" s="35"/>
      <c r="E139" s="5"/>
    </row>
    <row r="140" spans="1:5" s="15" customFormat="1">
      <c r="A140" s="33"/>
      <c r="B140" s="5"/>
      <c r="C140" s="6"/>
      <c r="D140" s="19"/>
      <c r="E140" s="20"/>
    </row>
    <row r="141" spans="1:5" s="15" customFormat="1">
      <c r="A141" s="33"/>
      <c r="B141" s="5"/>
      <c r="C141" s="6"/>
      <c r="D141" s="35"/>
      <c r="E141" s="5"/>
    </row>
    <row r="142" spans="1:5" s="15" customFormat="1">
      <c r="A142" s="33"/>
      <c r="B142" s="5"/>
      <c r="C142" s="6"/>
      <c r="D142" s="35"/>
      <c r="E142" s="5"/>
    </row>
    <row r="143" spans="1:5" s="15" customFormat="1">
      <c r="A143" s="33"/>
      <c r="B143" s="5"/>
      <c r="C143" s="6"/>
      <c r="D143" s="35"/>
      <c r="E143" s="5"/>
    </row>
    <row r="144" spans="1:5" s="15" customFormat="1">
      <c r="A144" s="33"/>
      <c r="B144" s="5"/>
      <c r="C144" s="6"/>
      <c r="D144" s="35"/>
      <c r="E144" s="5"/>
    </row>
    <row r="145" spans="1:5" s="15" customFormat="1">
      <c r="A145" s="33"/>
      <c r="B145" s="5"/>
      <c r="C145" s="6"/>
      <c r="D145" s="19"/>
      <c r="E145" s="20"/>
    </row>
    <row r="146" spans="1:5" s="15" customFormat="1">
      <c r="A146" s="33"/>
      <c r="B146" s="5"/>
      <c r="C146" s="6"/>
      <c r="D146" s="35"/>
      <c r="E146" s="5"/>
    </row>
    <row r="147" spans="1:5" s="15" customFormat="1">
      <c r="A147" s="33"/>
      <c r="B147" s="5"/>
      <c r="C147" s="6"/>
      <c r="D147" s="35"/>
      <c r="E147" s="5"/>
    </row>
    <row r="148" spans="1:5" s="15" customFormat="1">
      <c r="A148" s="33"/>
      <c r="B148" s="5"/>
      <c r="C148" s="6"/>
      <c r="D148" s="35"/>
      <c r="E148" s="5"/>
    </row>
    <row r="149" spans="1:5" s="15" customFormat="1">
      <c r="A149" s="33"/>
      <c r="B149" s="5"/>
      <c r="C149" s="6"/>
      <c r="D149" s="35"/>
      <c r="E149" s="5"/>
    </row>
    <row r="150" spans="1:5" s="15" customFormat="1">
      <c r="A150" s="33"/>
      <c r="B150" s="5"/>
      <c r="C150" s="6"/>
      <c r="D150" s="19"/>
      <c r="E150" s="20"/>
    </row>
    <row r="151" spans="1:5" s="15" customFormat="1">
      <c r="A151" s="33"/>
      <c r="B151" s="5"/>
      <c r="C151" s="6"/>
      <c r="D151" s="35"/>
      <c r="E151" s="5"/>
    </row>
    <row r="152" spans="1:5" s="15" customFormat="1">
      <c r="A152" s="33"/>
      <c r="B152" s="5"/>
      <c r="C152" s="6"/>
      <c r="D152" s="35"/>
      <c r="E152" s="5"/>
    </row>
    <row r="153" spans="1:5" s="15" customFormat="1">
      <c r="A153" s="33"/>
      <c r="B153" s="5"/>
      <c r="C153" s="6"/>
      <c r="D153" s="35"/>
      <c r="E153" s="5"/>
    </row>
    <row r="154" spans="1:5" s="15" customFormat="1">
      <c r="A154" s="33"/>
      <c r="B154" s="5"/>
      <c r="C154" s="6"/>
      <c r="D154" s="35"/>
      <c r="E154" s="5"/>
    </row>
    <row r="155" spans="1:5" s="15" customFormat="1">
      <c r="A155" s="33"/>
      <c r="B155" s="5"/>
      <c r="C155" s="6"/>
      <c r="D155" s="19"/>
      <c r="E155" s="20"/>
    </row>
    <row r="156" spans="1:5" s="15" customFormat="1">
      <c r="A156" s="33"/>
      <c r="B156" s="5"/>
      <c r="C156" s="6"/>
      <c r="D156" s="35"/>
      <c r="E156" s="5"/>
    </row>
    <row r="157" spans="1:5" s="15" customFormat="1">
      <c r="A157" s="33"/>
      <c r="B157" s="5"/>
      <c r="C157" s="6"/>
      <c r="D157" s="35"/>
      <c r="E157" s="5"/>
    </row>
    <row r="158" spans="1:5" s="15" customFormat="1">
      <c r="A158" s="33"/>
      <c r="B158" s="5"/>
      <c r="C158" s="6"/>
      <c r="D158" s="35"/>
      <c r="E158" s="5"/>
    </row>
    <row r="159" spans="1:5" s="15" customFormat="1">
      <c r="A159" s="33"/>
      <c r="B159" s="5"/>
      <c r="C159" s="6"/>
      <c r="D159" s="35"/>
      <c r="E159" s="5"/>
    </row>
    <row r="160" spans="1:5" s="15" customFormat="1">
      <c r="A160" s="33"/>
      <c r="B160" s="5"/>
      <c r="C160" s="6"/>
      <c r="D160" s="19"/>
      <c r="E160" s="20"/>
    </row>
    <row r="161" spans="1:5" s="15" customFormat="1">
      <c r="A161" s="33"/>
      <c r="B161" s="5"/>
      <c r="C161" s="6"/>
      <c r="D161" s="35"/>
      <c r="E161" s="5"/>
    </row>
    <row r="162" spans="1:5" s="15" customFormat="1">
      <c r="A162" s="33"/>
      <c r="B162" s="5"/>
      <c r="C162" s="6"/>
      <c r="D162" s="35"/>
      <c r="E162" s="5"/>
    </row>
    <row r="163" spans="1:5" s="15" customFormat="1">
      <c r="A163" s="33"/>
      <c r="B163" s="5"/>
      <c r="C163" s="6"/>
      <c r="D163" s="35"/>
      <c r="E163" s="5"/>
    </row>
    <row r="164" spans="1:5" s="15" customFormat="1">
      <c r="A164" s="33"/>
      <c r="B164" s="5"/>
      <c r="C164" s="6"/>
      <c r="D164" s="35"/>
      <c r="E164" s="5"/>
    </row>
    <row r="165" spans="1:5" s="15" customFormat="1">
      <c r="A165" s="33"/>
      <c r="B165" s="5"/>
      <c r="C165" s="6"/>
      <c r="D165" s="19"/>
      <c r="E165" s="20"/>
    </row>
    <row r="166" spans="1:5" s="15" customFormat="1">
      <c r="A166" s="33"/>
      <c r="B166" s="5"/>
      <c r="C166" s="6"/>
      <c r="D166" s="35"/>
      <c r="E166" s="5"/>
    </row>
    <row r="167" spans="1:5" s="15" customFormat="1">
      <c r="A167" s="33"/>
      <c r="B167" s="5"/>
      <c r="C167" s="6"/>
      <c r="D167" s="35"/>
      <c r="E167" s="5"/>
    </row>
    <row r="168" spans="1:5" s="15" customFormat="1">
      <c r="A168" s="33"/>
      <c r="B168" s="5"/>
      <c r="C168" s="6"/>
      <c r="D168" s="35"/>
      <c r="E168" s="5"/>
    </row>
    <row r="169" spans="1:5" s="15" customFormat="1">
      <c r="A169" s="33"/>
      <c r="B169" s="5"/>
      <c r="C169" s="6"/>
      <c r="D169" s="35"/>
      <c r="E169" s="5"/>
    </row>
    <row r="170" spans="1:5" s="15" customFormat="1">
      <c r="A170" s="33"/>
      <c r="B170" s="5"/>
      <c r="C170" s="6"/>
      <c r="D170" s="19"/>
      <c r="E170" s="20"/>
    </row>
    <row r="171" spans="1:5" s="15" customFormat="1">
      <c r="A171" s="33"/>
      <c r="B171" s="5"/>
      <c r="C171" s="6"/>
      <c r="D171" s="35"/>
      <c r="E171" s="5"/>
    </row>
    <row r="172" spans="1:5" s="15" customFormat="1">
      <c r="A172" s="33"/>
      <c r="B172" s="5"/>
      <c r="C172" s="6"/>
      <c r="D172" s="35"/>
      <c r="E172" s="5"/>
    </row>
    <row r="173" spans="1:5" s="15" customFormat="1">
      <c r="A173" s="33"/>
      <c r="B173" s="5"/>
      <c r="C173" s="6"/>
      <c r="D173" s="35"/>
      <c r="E173" s="5"/>
    </row>
    <row r="174" spans="1:5" s="15" customFormat="1">
      <c r="A174" s="33"/>
      <c r="B174" s="5"/>
      <c r="C174" s="6"/>
      <c r="D174" s="35"/>
      <c r="E174" s="5"/>
    </row>
    <row r="175" spans="1:5" s="15" customFormat="1">
      <c r="A175" s="33"/>
      <c r="B175" s="5"/>
      <c r="C175" s="6"/>
      <c r="D175" s="19"/>
      <c r="E175" s="20"/>
    </row>
    <row r="176" spans="1:5" s="15" customFormat="1">
      <c r="A176" s="33"/>
      <c r="B176" s="5"/>
      <c r="C176" s="6"/>
      <c r="D176" s="35"/>
      <c r="E176" s="5"/>
    </row>
    <row r="177" spans="1:5" s="15" customFormat="1">
      <c r="A177" s="33"/>
      <c r="B177" s="5"/>
      <c r="C177" s="6"/>
      <c r="D177" s="35"/>
      <c r="E177" s="5"/>
    </row>
    <row r="178" spans="1:5" s="15" customFormat="1">
      <c r="A178" s="33"/>
      <c r="B178" s="5"/>
      <c r="C178" s="6"/>
      <c r="D178" s="35"/>
      <c r="E178" s="5"/>
    </row>
    <row r="179" spans="1:5" s="15" customFormat="1">
      <c r="A179" s="33"/>
      <c r="B179" s="5"/>
      <c r="C179" s="6"/>
      <c r="D179" s="35"/>
      <c r="E179" s="5"/>
    </row>
    <row r="180" spans="1:5" s="15" customFormat="1">
      <c r="A180" s="7"/>
      <c r="B180" s="5"/>
      <c r="C180" s="6"/>
      <c r="D180" s="19"/>
      <c r="E180" s="20"/>
    </row>
    <row r="181" spans="1:5" s="15" customFormat="1">
      <c r="A181" s="7"/>
      <c r="B181" s="5"/>
      <c r="C181" s="6"/>
      <c r="D181" s="35"/>
      <c r="E181" s="5"/>
    </row>
    <row r="182" spans="1:5" s="15" customFormat="1">
      <c r="A182" s="7"/>
      <c r="B182" s="5"/>
      <c r="C182" s="6"/>
      <c r="D182" s="35"/>
      <c r="E182" s="5"/>
    </row>
    <row r="183" spans="1:5" s="15" customFormat="1">
      <c r="A183" s="7"/>
      <c r="B183" s="5"/>
      <c r="C183" s="6"/>
      <c r="D183" s="35"/>
      <c r="E183" s="5"/>
    </row>
    <row r="184" spans="1:5" s="15" customFormat="1">
      <c r="A184" s="7"/>
      <c r="B184" s="5"/>
      <c r="C184" s="6"/>
      <c r="D184" s="35"/>
      <c r="E184" s="5"/>
    </row>
    <row r="185" spans="1:5" s="15" customFormat="1">
      <c r="A185" s="7"/>
      <c r="B185" s="5"/>
      <c r="C185" s="6"/>
      <c r="D185" s="19"/>
      <c r="E185" s="20"/>
    </row>
    <row r="186" spans="1:5" s="15" customFormat="1">
      <c r="A186" s="7"/>
      <c r="B186" s="5"/>
      <c r="C186" s="6"/>
      <c r="D186" s="35"/>
      <c r="E186" s="5"/>
    </row>
    <row r="187" spans="1:5" s="15" customFormat="1">
      <c r="A187" s="7"/>
      <c r="B187" s="5"/>
      <c r="C187" s="6"/>
      <c r="D187" s="35"/>
      <c r="E187" s="5"/>
    </row>
    <row r="188" spans="1:5" s="15" customFormat="1">
      <c r="A188" s="7"/>
      <c r="B188" s="5"/>
      <c r="C188" s="6"/>
      <c r="D188" s="35"/>
      <c r="E188" s="5"/>
    </row>
    <row r="189" spans="1:5" s="15" customFormat="1">
      <c r="A189" s="7"/>
      <c r="B189" s="5"/>
      <c r="C189" s="6"/>
      <c r="D189" s="35"/>
      <c r="E189" s="5"/>
    </row>
    <row r="190" spans="1:5" s="15" customFormat="1">
      <c r="A190" s="7"/>
      <c r="B190" s="5"/>
      <c r="C190" s="6"/>
      <c r="D190" s="19"/>
      <c r="E190" s="20"/>
    </row>
    <row r="191" spans="1:5" s="15" customFormat="1">
      <c r="A191" s="7"/>
      <c r="B191" s="5"/>
      <c r="C191" s="6"/>
      <c r="D191" s="35"/>
      <c r="E191" s="5"/>
    </row>
    <row r="192" spans="1:5" s="15" customFormat="1">
      <c r="A192" s="7"/>
      <c r="B192" s="5"/>
      <c r="C192" s="6"/>
      <c r="D192" s="35"/>
      <c r="E192" s="5"/>
    </row>
    <row r="193" spans="1:5" s="15" customFormat="1">
      <c r="A193" s="7"/>
      <c r="B193" s="5"/>
      <c r="C193" s="6"/>
      <c r="D193" s="35"/>
      <c r="E193" s="5"/>
    </row>
    <row r="194" spans="1:5" s="15" customFormat="1">
      <c r="A194" s="7"/>
      <c r="B194" s="5"/>
      <c r="C194" s="6"/>
      <c r="D194" s="35"/>
      <c r="E194" s="5"/>
    </row>
    <row r="195" spans="1:5" s="15" customFormat="1">
      <c r="A195" s="7"/>
      <c r="B195" s="5"/>
      <c r="C195" s="6"/>
      <c r="D195" s="19"/>
      <c r="E195" s="20"/>
    </row>
    <row r="196" spans="1:5" s="15" customFormat="1">
      <c r="A196" s="7"/>
      <c r="B196" s="5"/>
      <c r="C196" s="6"/>
      <c r="D196" s="35"/>
      <c r="E196" s="5"/>
    </row>
    <row r="197" spans="1:5" s="15" customFormat="1">
      <c r="A197" s="7"/>
      <c r="B197" s="5"/>
      <c r="C197" s="6"/>
      <c r="D197" s="35"/>
      <c r="E197" s="5"/>
    </row>
    <row r="198" spans="1:5" s="15" customFormat="1">
      <c r="A198" s="7"/>
      <c r="B198" s="5"/>
      <c r="C198" s="6"/>
      <c r="D198" s="35"/>
      <c r="E198" s="5"/>
    </row>
    <row r="199" spans="1:5" s="15" customFormat="1">
      <c r="A199" s="7"/>
      <c r="B199" s="5"/>
      <c r="C199" s="6"/>
      <c r="D199" s="35"/>
      <c r="E199" s="5"/>
    </row>
    <row r="200" spans="1:5" s="15" customFormat="1">
      <c r="A200" s="7"/>
      <c r="B200" s="5"/>
      <c r="C200" s="6"/>
      <c r="D200" s="19"/>
      <c r="E200" s="20"/>
    </row>
    <row r="201" spans="1:5" s="15" customFormat="1">
      <c r="A201" s="7"/>
      <c r="B201" s="5"/>
      <c r="C201" s="6"/>
      <c r="D201" s="35"/>
      <c r="E201" s="5"/>
    </row>
    <row r="202" spans="1:5" s="15" customFormat="1">
      <c r="A202" s="7"/>
      <c r="B202" s="5"/>
      <c r="C202" s="6"/>
      <c r="D202" s="35"/>
      <c r="E202" s="5"/>
    </row>
    <row r="203" spans="1:5" s="15" customFormat="1">
      <c r="A203" s="7"/>
      <c r="B203" s="5"/>
      <c r="C203" s="6"/>
      <c r="D203" s="35"/>
      <c r="E203" s="5"/>
    </row>
    <row r="204" spans="1:5" s="15" customFormat="1">
      <c r="A204" s="7"/>
      <c r="B204" s="5"/>
      <c r="C204" s="6"/>
      <c r="D204" s="35"/>
      <c r="E204" s="5"/>
    </row>
    <row r="205" spans="1:5" s="15" customFormat="1">
      <c r="A205" s="7"/>
      <c r="B205" s="5"/>
      <c r="C205" s="6"/>
      <c r="D205" s="19"/>
      <c r="E205" s="20"/>
    </row>
    <row r="206" spans="1:5" s="15" customFormat="1">
      <c r="A206" s="7"/>
      <c r="B206" s="5"/>
      <c r="C206" s="6"/>
      <c r="D206" s="35"/>
      <c r="E206" s="5"/>
    </row>
    <row r="207" spans="1:5" s="15" customFormat="1">
      <c r="A207" s="7"/>
      <c r="B207" s="5"/>
      <c r="C207" s="6"/>
      <c r="D207" s="35"/>
      <c r="E207" s="5"/>
    </row>
    <row r="208" spans="1:5" s="15" customFormat="1">
      <c r="A208" s="7"/>
      <c r="B208" s="5"/>
      <c r="C208" s="6"/>
      <c r="D208" s="35"/>
      <c r="E208" s="5"/>
    </row>
    <row r="209" spans="1:5" s="15" customFormat="1">
      <c r="A209" s="7"/>
      <c r="B209" s="5"/>
      <c r="C209" s="6"/>
      <c r="D209" s="35"/>
      <c r="E209" s="5"/>
    </row>
    <row r="210" spans="1:5" s="15" customFormat="1">
      <c r="A210" s="7"/>
      <c r="B210" s="5"/>
      <c r="C210" s="6"/>
      <c r="D210" s="19"/>
      <c r="E210" s="20"/>
    </row>
    <row r="211" spans="1:5" s="15" customFormat="1">
      <c r="A211" s="7"/>
      <c r="B211" s="5"/>
      <c r="C211" s="6"/>
      <c r="D211" s="35"/>
      <c r="E211" s="5"/>
    </row>
    <row r="212" spans="1:5" s="15" customFormat="1">
      <c r="A212" s="7"/>
      <c r="B212" s="5"/>
      <c r="C212" s="6"/>
      <c r="D212" s="35"/>
      <c r="E212" s="5"/>
    </row>
    <row r="213" spans="1:5" s="15" customFormat="1">
      <c r="A213" s="7"/>
      <c r="B213" s="5"/>
      <c r="C213" s="6"/>
      <c r="D213" s="35"/>
      <c r="E213" s="5"/>
    </row>
    <row r="214" spans="1:5" s="15" customFormat="1">
      <c r="A214" s="7"/>
      <c r="B214" s="5"/>
      <c r="C214" s="6"/>
      <c r="D214" s="35"/>
      <c r="E214" s="5"/>
    </row>
    <row r="215" spans="1:5" s="15" customFormat="1">
      <c r="A215" s="7"/>
      <c r="B215" s="5"/>
      <c r="C215" s="6"/>
      <c r="D215" s="19"/>
      <c r="E215" s="20"/>
    </row>
    <row r="216" spans="1:5" s="15" customFormat="1">
      <c r="A216" s="7"/>
      <c r="B216" s="5"/>
      <c r="C216" s="6"/>
      <c r="D216" s="35"/>
      <c r="E216" s="5"/>
    </row>
    <row r="217" spans="1:5" s="15" customFormat="1">
      <c r="A217" s="7"/>
      <c r="B217" s="5"/>
      <c r="C217" s="6"/>
      <c r="D217" s="35"/>
      <c r="E217" s="5"/>
    </row>
    <row r="218" spans="1:5" s="15" customFormat="1">
      <c r="A218" s="7"/>
      <c r="B218" s="5"/>
      <c r="C218" s="6"/>
      <c r="D218" s="35"/>
      <c r="E218" s="5"/>
    </row>
    <row r="219" spans="1:5" s="15" customFormat="1">
      <c r="A219" s="7"/>
      <c r="B219" s="5"/>
      <c r="C219" s="6"/>
      <c r="D219" s="35"/>
      <c r="E219" s="5"/>
    </row>
    <row r="220" spans="1:5" s="15" customFormat="1">
      <c r="A220" s="7"/>
      <c r="B220" s="5"/>
      <c r="C220" s="6"/>
      <c r="D220" s="19"/>
      <c r="E220" s="20"/>
    </row>
    <row r="221" spans="1:5" s="15" customFormat="1">
      <c r="A221" s="7"/>
      <c r="B221" s="5"/>
      <c r="C221" s="6"/>
      <c r="D221" s="35"/>
      <c r="E221" s="5"/>
    </row>
    <row r="222" spans="1:5" s="15" customFormat="1">
      <c r="A222" s="7"/>
      <c r="B222" s="5"/>
      <c r="C222" s="6"/>
      <c r="D222" s="35"/>
      <c r="E222" s="5"/>
    </row>
    <row r="223" spans="1:5" s="15" customFormat="1">
      <c r="A223" s="7"/>
      <c r="B223" s="5"/>
      <c r="C223" s="6"/>
      <c r="D223" s="35"/>
      <c r="E223" s="5"/>
    </row>
    <row r="224" spans="1:5" s="15" customFormat="1">
      <c r="A224" s="7"/>
      <c r="B224" s="5"/>
      <c r="C224" s="6"/>
      <c r="D224" s="35"/>
      <c r="E224" s="5"/>
    </row>
    <row r="225" spans="1:5" s="15" customFormat="1">
      <c r="A225" s="7"/>
      <c r="B225" s="5"/>
      <c r="C225" s="6"/>
      <c r="D225" s="19"/>
      <c r="E225" s="20"/>
    </row>
    <row r="226" spans="1:5" s="15" customFormat="1">
      <c r="A226" s="7"/>
      <c r="B226" s="5"/>
      <c r="C226" s="6"/>
      <c r="D226" s="35"/>
      <c r="E226" s="5"/>
    </row>
    <row r="227" spans="1:5" s="15" customFormat="1">
      <c r="A227" s="7"/>
      <c r="B227" s="5"/>
      <c r="C227" s="6"/>
      <c r="D227" s="35"/>
      <c r="E227" s="5"/>
    </row>
    <row r="228" spans="1:5" s="15" customFormat="1">
      <c r="A228" s="7"/>
      <c r="B228" s="5"/>
      <c r="C228" s="6"/>
      <c r="D228" s="35"/>
      <c r="E228" s="5"/>
    </row>
    <row r="229" spans="1:5" s="15" customFormat="1">
      <c r="A229" s="7"/>
      <c r="B229" s="5"/>
      <c r="C229" s="6"/>
      <c r="D229" s="35"/>
      <c r="E229" s="5"/>
    </row>
    <row r="230" spans="1:5" s="15" customFormat="1">
      <c r="A230" s="7"/>
      <c r="B230" s="5"/>
      <c r="C230" s="6"/>
      <c r="D230" s="19"/>
      <c r="E230" s="20"/>
    </row>
    <row r="231" spans="1:5" s="15" customFormat="1">
      <c r="A231" s="7"/>
      <c r="B231" s="5"/>
      <c r="C231" s="6"/>
      <c r="D231" s="35"/>
      <c r="E231" s="5"/>
    </row>
    <row r="232" spans="1:5" s="15" customFormat="1">
      <c r="A232" s="7"/>
      <c r="B232" s="5"/>
      <c r="C232" s="6"/>
      <c r="D232" s="35"/>
      <c r="E232" s="5"/>
    </row>
    <row r="233" spans="1:5" s="15" customFormat="1">
      <c r="A233" s="7"/>
      <c r="B233" s="5"/>
      <c r="C233" s="6"/>
      <c r="D233" s="35"/>
      <c r="E233" s="5"/>
    </row>
    <row r="234" spans="1:5" s="15" customFormat="1">
      <c r="A234" s="7"/>
      <c r="B234" s="5"/>
      <c r="C234" s="6"/>
      <c r="D234" s="35"/>
      <c r="E234" s="5"/>
    </row>
    <row r="235" spans="1:5" s="15" customFormat="1">
      <c r="A235" s="7"/>
      <c r="B235" s="5"/>
      <c r="C235" s="6"/>
      <c r="D235" s="19"/>
      <c r="E235" s="20"/>
    </row>
    <row r="236" spans="1:5" s="15" customFormat="1">
      <c r="A236" s="7"/>
      <c r="B236" s="5"/>
      <c r="C236" s="6"/>
      <c r="D236" s="35"/>
      <c r="E236" s="5"/>
    </row>
    <row r="237" spans="1:5" s="15" customFormat="1">
      <c r="A237" s="7"/>
      <c r="B237" s="5"/>
      <c r="C237" s="6"/>
      <c r="D237" s="35"/>
      <c r="E237" s="5"/>
    </row>
    <row r="238" spans="1:5" s="15" customFormat="1">
      <c r="A238" s="7"/>
      <c r="B238" s="5"/>
      <c r="C238" s="6"/>
      <c r="D238" s="35"/>
      <c r="E238" s="5"/>
    </row>
    <row r="239" spans="1:5" s="15" customFormat="1">
      <c r="A239" s="7"/>
      <c r="B239" s="5"/>
      <c r="C239" s="6"/>
      <c r="D239" s="35"/>
      <c r="E239" s="5"/>
    </row>
    <row r="240" spans="1:5" s="15" customFormat="1">
      <c r="A240" s="7"/>
      <c r="B240" s="5"/>
      <c r="C240" s="6"/>
      <c r="D240" s="19"/>
      <c r="E240" s="20"/>
    </row>
    <row r="241" spans="1:5" s="15" customFormat="1">
      <c r="A241" s="7"/>
      <c r="B241" s="5"/>
      <c r="C241" s="6"/>
      <c r="D241" s="35"/>
      <c r="E241" s="5"/>
    </row>
    <row r="242" spans="1:5" s="15" customFormat="1">
      <c r="A242" s="7"/>
      <c r="B242" s="5"/>
      <c r="C242" s="6"/>
      <c r="D242" s="35"/>
      <c r="E242" s="5"/>
    </row>
    <row r="243" spans="1:5" s="15" customFormat="1">
      <c r="A243" s="7"/>
      <c r="B243" s="5"/>
      <c r="C243" s="6"/>
      <c r="D243" s="35"/>
      <c r="E243" s="5"/>
    </row>
    <row r="244" spans="1:5" s="15" customFormat="1">
      <c r="A244" s="7"/>
      <c r="B244" s="5"/>
      <c r="C244" s="6"/>
      <c r="D244" s="35"/>
      <c r="E244" s="5"/>
    </row>
    <row r="245" spans="1:5" s="15" customFormat="1">
      <c r="A245" s="7"/>
      <c r="B245" s="5"/>
      <c r="C245" s="6"/>
      <c r="D245" s="19"/>
      <c r="E245" s="20"/>
    </row>
    <row r="246" spans="1:5" s="15" customFormat="1">
      <c r="A246" s="7"/>
      <c r="B246" s="5"/>
      <c r="C246" s="6"/>
      <c r="D246" s="35"/>
      <c r="E246" s="5"/>
    </row>
    <row r="247" spans="1:5" s="15" customFormat="1">
      <c r="A247" s="7"/>
      <c r="B247" s="5"/>
      <c r="C247" s="6"/>
      <c r="D247" s="35"/>
      <c r="E247" s="5"/>
    </row>
    <row r="248" spans="1:5" s="15" customFormat="1">
      <c r="A248" s="7"/>
      <c r="B248" s="5"/>
      <c r="C248" s="6"/>
      <c r="D248" s="35"/>
      <c r="E248" s="5"/>
    </row>
    <row r="249" spans="1:5" s="15" customFormat="1">
      <c r="A249" s="7"/>
      <c r="B249" s="5"/>
      <c r="C249" s="6"/>
      <c r="D249" s="35"/>
      <c r="E249" s="5"/>
    </row>
    <row r="250" spans="1:5" s="15" customFormat="1">
      <c r="A250" s="7"/>
      <c r="B250" s="5"/>
      <c r="C250" s="6"/>
      <c r="D250" s="19"/>
      <c r="E250" s="20"/>
    </row>
    <row r="251" spans="1:5" s="15" customFormat="1">
      <c r="A251" s="7"/>
      <c r="B251" s="5"/>
      <c r="C251" s="6"/>
      <c r="D251" s="35"/>
      <c r="E251" s="5"/>
    </row>
    <row r="252" spans="1:5" s="15" customFormat="1">
      <c r="A252" s="7"/>
      <c r="B252" s="5"/>
      <c r="C252" s="6"/>
      <c r="D252" s="35"/>
      <c r="E252" s="5"/>
    </row>
    <row r="253" spans="1:5" s="15" customFormat="1">
      <c r="A253" s="7"/>
      <c r="B253" s="5"/>
      <c r="C253" s="6"/>
      <c r="D253" s="35"/>
      <c r="E253" s="5"/>
    </row>
    <row r="254" spans="1:5" s="15" customFormat="1">
      <c r="A254" s="7"/>
      <c r="B254" s="5"/>
      <c r="C254" s="6"/>
      <c r="D254" s="35"/>
      <c r="E254" s="5"/>
    </row>
    <row r="255" spans="1:5" s="15" customFormat="1">
      <c r="A255" s="7"/>
      <c r="B255" s="5"/>
      <c r="C255" s="6"/>
      <c r="D255" s="19"/>
      <c r="E255" s="20"/>
    </row>
    <row r="256" spans="1:5" s="15" customFormat="1">
      <c r="A256" s="7"/>
      <c r="B256" s="5"/>
      <c r="C256" s="6"/>
      <c r="D256" s="35"/>
      <c r="E256" s="5"/>
    </row>
    <row r="257" spans="1:5" s="15" customFormat="1">
      <c r="A257" s="7"/>
      <c r="B257" s="5"/>
      <c r="C257" s="6"/>
      <c r="D257" s="35"/>
      <c r="E257" s="5"/>
    </row>
    <row r="258" spans="1:5" s="15" customFormat="1">
      <c r="A258" s="7"/>
      <c r="B258" s="5"/>
      <c r="C258" s="6"/>
      <c r="D258" s="35"/>
      <c r="E258" s="5"/>
    </row>
    <row r="259" spans="1:5" s="15" customFormat="1">
      <c r="A259" s="7"/>
      <c r="B259" s="5"/>
      <c r="C259" s="6"/>
      <c r="D259" s="35"/>
      <c r="E259" s="5"/>
    </row>
    <row r="260" spans="1:5" s="15" customFormat="1">
      <c r="A260" s="7"/>
      <c r="B260" s="5"/>
      <c r="C260" s="6"/>
      <c r="D260" s="19"/>
      <c r="E260" s="20"/>
    </row>
    <row r="261" spans="1:5" s="15" customFormat="1">
      <c r="A261" s="7"/>
      <c r="B261" s="5"/>
      <c r="C261" s="6"/>
      <c r="D261" s="35"/>
      <c r="E261" s="5"/>
    </row>
    <row r="262" spans="1:5" s="15" customFormat="1">
      <c r="A262" s="7"/>
      <c r="B262" s="5"/>
      <c r="C262" s="6"/>
      <c r="D262" s="35"/>
      <c r="E262" s="5"/>
    </row>
    <row r="263" spans="1:5" s="15" customFormat="1">
      <c r="A263" s="7"/>
      <c r="B263" s="5"/>
      <c r="C263" s="6"/>
      <c r="D263" s="35"/>
      <c r="E263" s="5"/>
    </row>
    <row r="264" spans="1:5" s="15" customFormat="1">
      <c r="A264" s="7"/>
      <c r="B264" s="5"/>
      <c r="C264" s="6"/>
      <c r="D264" s="35"/>
      <c r="E264" s="5"/>
    </row>
    <row r="265" spans="1:5" s="15" customFormat="1">
      <c r="A265" s="7"/>
      <c r="B265" s="5"/>
      <c r="C265" s="6"/>
      <c r="D265" s="19"/>
      <c r="E265" s="20"/>
    </row>
    <row r="266" spans="1:5" s="15" customFormat="1">
      <c r="A266" s="7"/>
      <c r="B266" s="5"/>
      <c r="C266" s="6"/>
      <c r="D266" s="35"/>
      <c r="E266" s="5"/>
    </row>
    <row r="267" spans="1:5" s="15" customFormat="1">
      <c r="A267" s="7"/>
      <c r="B267" s="5"/>
      <c r="C267" s="6"/>
      <c r="D267" s="35"/>
      <c r="E267" s="5"/>
    </row>
    <row r="268" spans="1:5" s="15" customFormat="1">
      <c r="A268" s="7"/>
      <c r="B268" s="5"/>
      <c r="C268" s="6"/>
      <c r="D268" s="35"/>
      <c r="E268" s="5"/>
    </row>
    <row r="269" spans="1:5" s="15" customFormat="1">
      <c r="A269" s="7"/>
      <c r="B269" s="5"/>
      <c r="C269" s="6"/>
      <c r="D269" s="35"/>
      <c r="E269" s="5"/>
    </row>
    <row r="270" spans="1:5" s="15" customFormat="1">
      <c r="A270" s="7"/>
      <c r="B270" s="5"/>
      <c r="C270" s="6"/>
      <c r="D270" s="19"/>
      <c r="E270" s="20"/>
    </row>
    <row r="271" spans="1:5" s="15" customFormat="1">
      <c r="A271" s="7"/>
      <c r="B271" s="5"/>
      <c r="C271" s="6"/>
      <c r="D271" s="35"/>
      <c r="E271" s="5"/>
    </row>
    <row r="272" spans="1:5" s="15" customFormat="1">
      <c r="A272" s="7"/>
      <c r="B272" s="5"/>
      <c r="C272" s="6"/>
      <c r="D272" s="35"/>
      <c r="E272" s="5"/>
    </row>
    <row r="273" spans="1:5" s="15" customFormat="1">
      <c r="A273" s="7"/>
      <c r="B273" s="5"/>
      <c r="C273" s="6"/>
      <c r="D273" s="35"/>
      <c r="E273" s="5"/>
    </row>
    <row r="274" spans="1:5" s="15" customFormat="1">
      <c r="A274" s="7"/>
      <c r="B274" s="5"/>
      <c r="C274" s="6"/>
      <c r="D274" s="35"/>
      <c r="E274" s="5"/>
    </row>
    <row r="275" spans="1:5" s="15" customFormat="1">
      <c r="A275" s="7"/>
      <c r="B275" s="5"/>
      <c r="C275" s="6"/>
      <c r="D275" s="19"/>
      <c r="E275" s="20"/>
    </row>
    <row r="276" spans="1:5" s="15" customFormat="1">
      <c r="A276" s="7"/>
      <c r="B276" s="5"/>
      <c r="C276" s="6"/>
      <c r="D276" s="35"/>
      <c r="E276" s="5"/>
    </row>
    <row r="277" spans="1:5" s="15" customFormat="1">
      <c r="A277" s="7"/>
      <c r="B277" s="5"/>
      <c r="C277" s="6"/>
      <c r="D277" s="35"/>
      <c r="E277" s="5"/>
    </row>
    <row r="278" spans="1:5" s="15" customFormat="1">
      <c r="A278" s="7"/>
      <c r="B278" s="5"/>
      <c r="C278" s="6"/>
      <c r="D278" s="35"/>
      <c r="E278" s="5"/>
    </row>
    <row r="279" spans="1:5" s="15" customFormat="1">
      <c r="A279" s="7"/>
      <c r="B279" s="5"/>
      <c r="C279" s="6"/>
      <c r="D279" s="35"/>
      <c r="E279" s="5"/>
    </row>
    <row r="280" spans="1:5" s="15" customFormat="1">
      <c r="A280" s="7"/>
      <c r="B280" s="5"/>
      <c r="C280" s="6"/>
      <c r="D280" s="19"/>
      <c r="E280" s="20"/>
    </row>
    <row r="281" spans="1:5" s="15" customFormat="1">
      <c r="A281" s="7"/>
      <c r="B281" s="5"/>
      <c r="C281" s="6"/>
      <c r="D281" s="35"/>
      <c r="E281" s="5"/>
    </row>
    <row r="282" spans="1:5" s="15" customFormat="1">
      <c r="A282" s="7"/>
      <c r="B282" s="5"/>
      <c r="C282" s="6"/>
      <c r="D282" s="35"/>
      <c r="E282" s="5"/>
    </row>
    <row r="283" spans="1:5" s="15" customFormat="1">
      <c r="A283" s="7"/>
      <c r="B283" s="5"/>
      <c r="C283" s="6"/>
      <c r="D283" s="35"/>
      <c r="E283" s="5"/>
    </row>
    <row r="284" spans="1:5" s="15" customFormat="1">
      <c r="A284" s="7"/>
      <c r="B284" s="5"/>
      <c r="C284" s="6"/>
      <c r="D284" s="35"/>
      <c r="E284" s="5"/>
    </row>
    <row r="285" spans="1:5" s="15" customFormat="1">
      <c r="A285" s="7"/>
      <c r="B285" s="5"/>
      <c r="C285" s="6"/>
      <c r="D285" s="19"/>
      <c r="E285" s="20"/>
    </row>
    <row r="286" spans="1:5" s="15" customFormat="1">
      <c r="A286" s="7"/>
      <c r="B286" s="5"/>
      <c r="C286" s="6"/>
      <c r="D286" s="35"/>
      <c r="E286" s="5"/>
    </row>
    <row r="287" spans="1:5" s="15" customFormat="1">
      <c r="A287" s="7"/>
      <c r="B287" s="5"/>
      <c r="C287" s="6"/>
      <c r="D287" s="35"/>
      <c r="E287" s="5"/>
    </row>
    <row r="288" spans="1:5" s="15" customFormat="1">
      <c r="A288" s="7"/>
      <c r="B288" s="5"/>
      <c r="C288" s="6"/>
      <c r="D288" s="35"/>
      <c r="E288" s="5"/>
    </row>
    <row r="289" spans="1:5" s="15" customFormat="1">
      <c r="A289" s="7"/>
      <c r="B289" s="5"/>
      <c r="C289" s="6"/>
      <c r="D289" s="35"/>
      <c r="E289" s="5"/>
    </row>
    <row r="290" spans="1:5" s="15" customFormat="1">
      <c r="A290" s="7"/>
      <c r="B290" s="5"/>
      <c r="C290" s="6"/>
      <c r="D290" s="19"/>
      <c r="E290" s="20"/>
    </row>
    <row r="291" spans="1:5" s="15" customFormat="1">
      <c r="A291" s="7"/>
      <c r="B291" s="5"/>
      <c r="C291" s="6"/>
      <c r="D291" s="35"/>
      <c r="E291" s="5"/>
    </row>
    <row r="292" spans="1:5" s="15" customFormat="1">
      <c r="A292" s="7"/>
      <c r="B292" s="5"/>
      <c r="C292" s="6"/>
      <c r="D292" s="35"/>
      <c r="E292" s="5"/>
    </row>
    <row r="293" spans="1:5" s="15" customFormat="1">
      <c r="A293" s="7"/>
      <c r="B293" s="5"/>
      <c r="C293" s="6"/>
      <c r="D293" s="35"/>
      <c r="E293" s="5"/>
    </row>
    <row r="294" spans="1:5" s="15" customFormat="1">
      <c r="A294" s="7"/>
      <c r="B294" s="5"/>
      <c r="C294" s="6"/>
      <c r="D294" s="35"/>
      <c r="E294" s="5"/>
    </row>
    <row r="295" spans="1:5" s="15" customFormat="1">
      <c r="A295" s="7"/>
      <c r="B295" s="5"/>
      <c r="C295" s="6"/>
      <c r="D295" s="19"/>
      <c r="E295" s="20"/>
    </row>
    <row r="296" spans="1:5" s="15" customFormat="1">
      <c r="A296" s="7"/>
      <c r="B296" s="5"/>
      <c r="C296" s="6"/>
      <c r="D296" s="35"/>
      <c r="E296" s="5"/>
    </row>
    <row r="297" spans="1:5" s="15" customFormat="1">
      <c r="A297" s="7"/>
      <c r="B297" s="5"/>
      <c r="C297" s="6"/>
      <c r="D297" s="35"/>
      <c r="E297" s="5"/>
    </row>
    <row r="298" spans="1:5" s="15" customFormat="1">
      <c r="A298" s="7"/>
      <c r="B298" s="5"/>
      <c r="C298" s="6"/>
      <c r="D298" s="35"/>
      <c r="E298" s="5"/>
    </row>
    <row r="299" spans="1:5" s="15" customFormat="1">
      <c r="A299" s="7"/>
      <c r="B299" s="5"/>
      <c r="C299" s="6"/>
      <c r="D299" s="35"/>
      <c r="E299" s="5"/>
    </row>
    <row r="300" spans="1:5" s="15" customFormat="1">
      <c r="A300" s="7"/>
      <c r="B300" s="5"/>
      <c r="C300" s="6"/>
      <c r="D300" s="19"/>
      <c r="E300" s="20"/>
    </row>
    <row r="301" spans="1:5" s="15" customFormat="1">
      <c r="A301" s="7"/>
      <c r="B301" s="5"/>
      <c r="C301" s="6"/>
      <c r="D301" s="35"/>
      <c r="E301" s="5"/>
    </row>
    <row r="302" spans="1:5" s="15" customFormat="1">
      <c r="A302" s="7"/>
      <c r="B302" s="5"/>
      <c r="C302" s="6"/>
      <c r="D302" s="35"/>
      <c r="E302" s="5"/>
    </row>
    <row r="303" spans="1:5" s="15" customFormat="1">
      <c r="A303" s="7"/>
      <c r="B303" s="5"/>
      <c r="C303" s="6"/>
      <c r="D303" s="35"/>
      <c r="E303" s="5"/>
    </row>
    <row r="304" spans="1:5" s="15" customFormat="1">
      <c r="A304" s="7"/>
      <c r="B304" s="5"/>
      <c r="C304" s="6"/>
      <c r="D304" s="35"/>
      <c r="E304" s="5"/>
    </row>
    <row r="305" spans="1:5" s="15" customFormat="1">
      <c r="A305" s="7"/>
      <c r="B305" s="5"/>
      <c r="C305" s="6"/>
      <c r="D305" s="19"/>
      <c r="E305" s="20"/>
    </row>
    <row r="306" spans="1:5" s="15" customFormat="1">
      <c r="A306" s="7"/>
      <c r="B306" s="5"/>
      <c r="C306" s="6"/>
      <c r="D306" s="35"/>
      <c r="E306" s="5"/>
    </row>
    <row r="307" spans="1:5" s="15" customFormat="1">
      <c r="A307" s="7"/>
      <c r="B307" s="5"/>
      <c r="C307" s="6"/>
      <c r="D307" s="35"/>
      <c r="E307" s="5"/>
    </row>
    <row r="308" spans="1:5" s="15" customFormat="1">
      <c r="A308" s="7"/>
      <c r="B308" s="5"/>
      <c r="C308" s="6"/>
      <c r="D308" s="35"/>
      <c r="E308" s="5"/>
    </row>
    <row r="309" spans="1:5" s="15" customFormat="1">
      <c r="A309" s="7"/>
      <c r="B309" s="5"/>
      <c r="C309" s="6"/>
      <c r="D309" s="35"/>
      <c r="E309" s="5"/>
    </row>
    <row r="310" spans="1:5" s="15" customFormat="1">
      <c r="A310" s="7"/>
      <c r="B310" s="5"/>
      <c r="C310" s="6"/>
      <c r="D310" s="19"/>
      <c r="E310" s="20"/>
    </row>
    <row r="311" spans="1:5" s="15" customFormat="1">
      <c r="A311" s="7"/>
      <c r="B311" s="5"/>
      <c r="C311" s="6"/>
      <c r="D311" s="35"/>
      <c r="E311" s="5"/>
    </row>
    <row r="312" spans="1:5" s="15" customFormat="1">
      <c r="A312" s="7"/>
      <c r="B312" s="5"/>
      <c r="C312" s="6"/>
      <c r="D312" s="35"/>
      <c r="E312" s="5"/>
    </row>
    <row r="313" spans="1:5" s="15" customFormat="1">
      <c r="A313" s="7"/>
      <c r="B313" s="5"/>
      <c r="C313" s="6"/>
      <c r="D313" s="35"/>
      <c r="E313" s="5"/>
    </row>
    <row r="314" spans="1:5" s="15" customFormat="1">
      <c r="A314" s="7"/>
      <c r="B314" s="5"/>
      <c r="C314" s="6"/>
      <c r="D314" s="35"/>
      <c r="E314" s="5"/>
    </row>
    <row r="315" spans="1:5" s="15" customFormat="1">
      <c r="A315" s="7"/>
      <c r="B315" s="5"/>
      <c r="C315" s="6"/>
      <c r="D315" s="19"/>
      <c r="E315" s="20"/>
    </row>
    <row r="316" spans="1:5" s="15" customFormat="1">
      <c r="A316" s="7"/>
      <c r="B316" s="5"/>
      <c r="C316" s="6"/>
      <c r="D316" s="35"/>
      <c r="E316" s="5"/>
    </row>
    <row r="317" spans="1:5" s="15" customFormat="1">
      <c r="A317" s="7"/>
      <c r="B317" s="5"/>
      <c r="C317" s="6"/>
      <c r="D317" s="35"/>
      <c r="E317" s="5"/>
    </row>
    <row r="318" spans="1:5" s="15" customFormat="1">
      <c r="A318" s="7"/>
      <c r="B318" s="5"/>
      <c r="C318" s="6"/>
      <c r="D318" s="35"/>
      <c r="E318" s="5"/>
    </row>
    <row r="319" spans="1:5" s="15" customFormat="1">
      <c r="A319" s="7"/>
      <c r="B319" s="5"/>
      <c r="C319" s="6"/>
      <c r="D319" s="35"/>
      <c r="E319" s="5"/>
    </row>
    <row r="320" spans="1:5" s="15" customFormat="1">
      <c r="A320" s="7"/>
      <c r="B320" s="5"/>
      <c r="C320" s="6"/>
      <c r="D320" s="19"/>
      <c r="E320" s="20"/>
    </row>
    <row r="321" spans="1:5" s="15" customFormat="1">
      <c r="A321" s="7"/>
      <c r="B321" s="5"/>
      <c r="C321" s="6"/>
      <c r="D321" s="35"/>
      <c r="E321" s="5"/>
    </row>
    <row r="322" spans="1:5" s="15" customFormat="1">
      <c r="A322" s="7"/>
      <c r="B322" s="5"/>
      <c r="C322" s="6"/>
      <c r="D322" s="35"/>
      <c r="E322" s="5"/>
    </row>
    <row r="323" spans="1:5" s="15" customFormat="1">
      <c r="A323" s="7"/>
      <c r="B323" s="5"/>
      <c r="C323" s="6"/>
      <c r="D323" s="35"/>
      <c r="E323" s="5"/>
    </row>
    <row r="324" spans="1:5" s="15" customFormat="1">
      <c r="A324" s="7"/>
      <c r="B324" s="5"/>
      <c r="C324" s="6"/>
      <c r="D324" s="35"/>
      <c r="E324" s="5"/>
    </row>
    <row r="325" spans="1:5" s="15" customFormat="1">
      <c r="A325" s="7"/>
      <c r="B325" s="5"/>
      <c r="C325" s="6"/>
      <c r="D325" s="19"/>
      <c r="E325" s="20"/>
    </row>
    <row r="326" spans="1:5" s="15" customFormat="1">
      <c r="A326" s="7"/>
      <c r="B326" s="5"/>
      <c r="C326" s="6"/>
      <c r="D326" s="35"/>
      <c r="E326" s="5"/>
    </row>
    <row r="327" spans="1:5" s="15" customFormat="1">
      <c r="A327" s="7"/>
      <c r="B327" s="5"/>
      <c r="C327" s="6"/>
      <c r="D327" s="35"/>
      <c r="E327" s="5"/>
    </row>
    <row r="328" spans="1:5" s="15" customFormat="1">
      <c r="A328" s="7"/>
      <c r="B328" s="5"/>
      <c r="C328" s="6"/>
      <c r="D328" s="35"/>
      <c r="E328" s="5"/>
    </row>
    <row r="329" spans="1:5" s="15" customFormat="1">
      <c r="A329" s="7"/>
      <c r="B329" s="5"/>
      <c r="C329" s="6"/>
      <c r="D329" s="35"/>
      <c r="E329" s="5"/>
    </row>
    <row r="330" spans="1:5" s="15" customFormat="1">
      <c r="A330" s="7"/>
      <c r="B330" s="5"/>
      <c r="C330" s="6"/>
      <c r="D330" s="19"/>
      <c r="E330" s="20"/>
    </row>
    <row r="331" spans="1:5" s="15" customFormat="1">
      <c r="A331" s="7"/>
      <c r="B331" s="5"/>
      <c r="C331" s="6"/>
      <c r="D331" s="35"/>
      <c r="E331" s="5"/>
    </row>
    <row r="332" spans="1:5" s="15" customFormat="1">
      <c r="A332" s="7"/>
      <c r="B332" s="5"/>
      <c r="C332" s="6"/>
      <c r="D332" s="35"/>
      <c r="E332" s="5"/>
    </row>
    <row r="333" spans="1:5" s="15" customFormat="1">
      <c r="A333" s="7"/>
      <c r="B333" s="5"/>
      <c r="C333" s="6"/>
      <c r="D333" s="35"/>
      <c r="E333" s="5"/>
    </row>
    <row r="334" spans="1:5" s="15" customFormat="1">
      <c r="A334" s="7"/>
      <c r="B334" s="5"/>
      <c r="C334" s="6"/>
      <c r="D334" s="35"/>
      <c r="E334" s="5"/>
    </row>
    <row r="335" spans="1:5" s="15" customFormat="1">
      <c r="A335" s="7"/>
      <c r="B335" s="5"/>
      <c r="C335" s="6"/>
      <c r="D335" s="19"/>
      <c r="E335" s="20"/>
    </row>
    <row r="336" spans="1:5" s="15" customFormat="1">
      <c r="A336" s="7"/>
      <c r="B336" s="5"/>
      <c r="C336" s="6"/>
      <c r="D336" s="35"/>
      <c r="E336" s="5"/>
    </row>
    <row r="337" spans="1:5" s="15" customFormat="1">
      <c r="A337" s="7"/>
      <c r="B337" s="5"/>
      <c r="C337" s="6"/>
      <c r="D337" s="35"/>
      <c r="E337" s="5"/>
    </row>
    <row r="338" spans="1:5" s="15" customFormat="1">
      <c r="A338" s="7"/>
      <c r="B338" s="5"/>
      <c r="C338" s="6"/>
      <c r="D338" s="35"/>
      <c r="E338" s="5"/>
    </row>
    <row r="339" spans="1:5" s="15" customFormat="1">
      <c r="A339" s="7"/>
      <c r="B339" s="5"/>
      <c r="C339" s="6"/>
      <c r="D339" s="35"/>
      <c r="E339" s="5"/>
    </row>
    <row r="340" spans="1:5" s="15" customFormat="1">
      <c r="A340" s="7"/>
      <c r="B340" s="5"/>
      <c r="C340" s="6"/>
      <c r="D340" s="19"/>
      <c r="E340" s="20"/>
    </row>
    <row r="341" spans="1:5" s="15" customFormat="1">
      <c r="A341" s="7"/>
      <c r="B341" s="5"/>
      <c r="C341" s="6"/>
      <c r="D341" s="35"/>
      <c r="E341" s="5"/>
    </row>
    <row r="342" spans="1:5" s="15" customFormat="1">
      <c r="A342" s="7"/>
      <c r="B342" s="5"/>
      <c r="C342" s="6"/>
      <c r="D342" s="35"/>
      <c r="E342" s="5"/>
    </row>
    <row r="343" spans="1:5" s="15" customFormat="1">
      <c r="A343" s="7"/>
      <c r="B343" s="5"/>
      <c r="C343" s="6"/>
      <c r="D343" s="35"/>
      <c r="E343" s="5"/>
    </row>
    <row r="344" spans="1:5" s="15" customFormat="1">
      <c r="A344" s="7"/>
      <c r="B344" s="5"/>
      <c r="C344" s="6"/>
      <c r="D344" s="35"/>
      <c r="E344" s="5"/>
    </row>
    <row r="345" spans="1:5" s="15" customFormat="1">
      <c r="A345" s="7"/>
      <c r="B345" s="5"/>
      <c r="C345" s="6"/>
      <c r="D345" s="19"/>
      <c r="E345" s="20"/>
    </row>
    <row r="346" spans="1:5" s="15" customFormat="1">
      <c r="A346" s="7"/>
      <c r="B346" s="5"/>
      <c r="C346" s="6"/>
      <c r="D346" s="35"/>
      <c r="E346" s="5"/>
    </row>
    <row r="347" spans="1:5" s="15" customFormat="1">
      <c r="A347" s="7"/>
      <c r="B347" s="5"/>
      <c r="C347" s="6"/>
      <c r="D347" s="35"/>
      <c r="E347" s="5"/>
    </row>
    <row r="348" spans="1:5" s="15" customFormat="1">
      <c r="A348" s="7"/>
      <c r="B348" s="5"/>
      <c r="C348" s="6"/>
      <c r="D348" s="35"/>
      <c r="E348" s="5"/>
    </row>
    <row r="349" spans="1:5" s="15" customFormat="1">
      <c r="A349" s="7"/>
      <c r="B349" s="5"/>
      <c r="C349" s="6"/>
      <c r="D349" s="35"/>
      <c r="E349" s="5"/>
    </row>
    <row r="350" spans="1:5" s="15" customFormat="1">
      <c r="A350" s="7"/>
      <c r="B350" s="5"/>
      <c r="C350" s="6"/>
      <c r="D350" s="19"/>
      <c r="E350" s="20"/>
    </row>
    <row r="351" spans="1:5" s="15" customFormat="1">
      <c r="A351" s="7"/>
      <c r="B351" s="5"/>
      <c r="C351" s="6"/>
      <c r="D351" s="35"/>
      <c r="E351" s="5"/>
    </row>
    <row r="352" spans="1:5" s="15" customFormat="1">
      <c r="A352" s="7"/>
      <c r="B352" s="5"/>
      <c r="C352" s="6"/>
      <c r="D352" s="35"/>
      <c r="E352" s="5"/>
    </row>
    <row r="353" spans="1:5" s="15" customFormat="1">
      <c r="A353" s="7"/>
      <c r="B353" s="5"/>
      <c r="C353" s="6"/>
      <c r="D353" s="35"/>
      <c r="E353" s="5"/>
    </row>
    <row r="354" spans="1:5" s="15" customFormat="1">
      <c r="A354" s="7"/>
      <c r="B354" s="5"/>
      <c r="C354" s="6"/>
      <c r="D354" s="35"/>
      <c r="E354" s="5"/>
    </row>
    <row r="355" spans="1:5" s="15" customFormat="1">
      <c r="A355" s="7"/>
      <c r="B355" s="5"/>
      <c r="C355" s="6"/>
      <c r="D355" s="19"/>
      <c r="E355" s="20"/>
    </row>
    <row r="356" spans="1:5" s="15" customFormat="1">
      <c r="A356" s="7"/>
      <c r="B356" s="5"/>
      <c r="C356" s="6"/>
      <c r="D356" s="35"/>
      <c r="E356" s="5"/>
    </row>
    <row r="357" spans="1:5" s="15" customFormat="1">
      <c r="A357" s="7"/>
      <c r="B357" s="5"/>
      <c r="C357" s="6"/>
      <c r="D357" s="35"/>
      <c r="E357" s="5"/>
    </row>
    <row r="358" spans="1:5" s="15" customFormat="1">
      <c r="A358" s="7"/>
      <c r="B358" s="5"/>
      <c r="C358" s="6"/>
      <c r="D358" s="35"/>
      <c r="E358" s="5"/>
    </row>
    <row r="359" spans="1:5" s="15" customFormat="1">
      <c r="A359" s="7"/>
      <c r="B359" s="5"/>
      <c r="C359" s="6"/>
      <c r="D359" s="35"/>
      <c r="E359" s="5"/>
    </row>
    <row r="360" spans="1:5" s="15" customFormat="1">
      <c r="A360" s="7"/>
      <c r="B360" s="5"/>
      <c r="C360" s="6"/>
      <c r="D360" s="19"/>
      <c r="E360" s="20"/>
    </row>
    <row r="361" spans="1:5" s="15" customFormat="1">
      <c r="A361" s="7"/>
      <c r="B361" s="5"/>
      <c r="C361" s="6"/>
      <c r="D361" s="35"/>
      <c r="E361" s="5"/>
    </row>
    <row r="362" spans="1:5" s="15" customFormat="1">
      <c r="A362" s="7"/>
      <c r="B362" s="5"/>
      <c r="C362" s="6"/>
      <c r="D362" s="35"/>
      <c r="E362" s="5"/>
    </row>
    <row r="363" spans="1:5" s="15" customFormat="1">
      <c r="A363" s="7"/>
      <c r="B363" s="5"/>
      <c r="C363" s="6"/>
      <c r="D363" s="35"/>
      <c r="E363" s="5"/>
    </row>
    <row r="364" spans="1:5" s="15" customFormat="1">
      <c r="A364" s="7"/>
      <c r="B364" s="5"/>
      <c r="C364" s="6"/>
      <c r="D364" s="35"/>
      <c r="E364" s="5"/>
    </row>
    <row r="365" spans="1:5" s="15" customFormat="1">
      <c r="A365" s="7"/>
      <c r="B365" s="5"/>
      <c r="C365" s="6"/>
      <c r="D365" s="19"/>
      <c r="E365" s="20"/>
    </row>
    <row r="366" spans="1:5" s="15" customFormat="1">
      <c r="A366" s="7"/>
      <c r="B366" s="5"/>
      <c r="C366" s="6"/>
      <c r="D366" s="35"/>
      <c r="E366" s="5"/>
    </row>
    <row r="367" spans="1:5" s="15" customFormat="1">
      <c r="A367" s="7"/>
      <c r="B367" s="5"/>
      <c r="C367" s="6"/>
      <c r="D367" s="35"/>
      <c r="E367" s="5"/>
    </row>
    <row r="368" spans="1:5" s="15" customFormat="1">
      <c r="A368" s="7"/>
      <c r="B368" s="5"/>
      <c r="C368" s="6"/>
      <c r="D368" s="35"/>
      <c r="E368" s="5"/>
    </row>
    <row r="369" spans="1:5" s="15" customFormat="1">
      <c r="A369" s="7"/>
      <c r="B369" s="5"/>
      <c r="C369" s="6"/>
      <c r="D369" s="35"/>
      <c r="E369" s="5"/>
    </row>
    <row r="370" spans="1:5" s="15" customFormat="1">
      <c r="A370" s="7"/>
      <c r="B370" s="5"/>
      <c r="C370" s="6"/>
      <c r="D370" s="19"/>
      <c r="E370" s="20"/>
    </row>
    <row r="371" spans="1:5" s="15" customFormat="1">
      <c r="A371" s="7"/>
      <c r="B371" s="5"/>
      <c r="C371" s="6"/>
      <c r="D371" s="35"/>
      <c r="E371" s="5"/>
    </row>
    <row r="372" spans="1:5" s="15" customFormat="1">
      <c r="A372" s="7"/>
      <c r="B372" s="5"/>
      <c r="C372" s="6"/>
      <c r="D372" s="35"/>
      <c r="E372" s="5"/>
    </row>
    <row r="373" spans="1:5" s="15" customFormat="1">
      <c r="A373" s="7"/>
      <c r="B373" s="5"/>
      <c r="C373" s="6"/>
      <c r="D373" s="35"/>
      <c r="E373" s="5"/>
    </row>
    <row r="374" spans="1:5" s="15" customFormat="1">
      <c r="A374" s="7"/>
      <c r="B374" s="5"/>
      <c r="C374" s="6"/>
      <c r="D374" s="35"/>
      <c r="E374" s="5"/>
    </row>
    <row r="375" spans="1:5" s="15" customFormat="1">
      <c r="A375" s="7"/>
      <c r="B375" s="5"/>
      <c r="C375" s="6"/>
      <c r="D375" s="19"/>
      <c r="E375" s="20"/>
    </row>
    <row r="376" spans="1:5" s="15" customFormat="1">
      <c r="A376" s="7"/>
      <c r="B376" s="5"/>
      <c r="C376" s="6"/>
      <c r="D376" s="35"/>
      <c r="E376" s="5"/>
    </row>
    <row r="377" spans="1:5" s="15" customFormat="1">
      <c r="A377" s="7"/>
      <c r="B377" s="5"/>
      <c r="C377" s="6"/>
      <c r="D377" s="35"/>
      <c r="E377" s="5"/>
    </row>
    <row r="378" spans="1:5" s="15" customFormat="1">
      <c r="A378" s="7"/>
      <c r="B378" s="5"/>
      <c r="C378" s="6"/>
      <c r="D378" s="35"/>
      <c r="E378" s="5"/>
    </row>
    <row r="379" spans="1:5" s="15" customFormat="1">
      <c r="A379" s="7"/>
      <c r="B379" s="5"/>
      <c r="C379" s="6"/>
      <c r="D379" s="35"/>
      <c r="E379" s="5"/>
    </row>
    <row r="380" spans="1:5" s="15" customFormat="1">
      <c r="A380" s="7"/>
      <c r="B380" s="5"/>
      <c r="C380" s="6"/>
      <c r="D380" s="19"/>
      <c r="E380" s="20"/>
    </row>
    <row r="381" spans="1:5" s="15" customFormat="1">
      <c r="A381" s="7"/>
      <c r="B381" s="5"/>
      <c r="C381" s="6"/>
      <c r="D381" s="35"/>
      <c r="E381" s="5"/>
    </row>
    <row r="382" spans="1:5" s="15" customFormat="1">
      <c r="A382" s="7"/>
      <c r="B382" s="5"/>
      <c r="C382" s="6"/>
      <c r="D382" s="35"/>
      <c r="E382" s="5"/>
    </row>
    <row r="383" spans="1:5" s="15" customFormat="1">
      <c r="A383" s="7"/>
      <c r="B383" s="5"/>
      <c r="C383" s="6"/>
      <c r="D383" s="35"/>
      <c r="E383" s="5"/>
    </row>
    <row r="384" spans="1:5" s="15" customFormat="1">
      <c r="A384" s="7"/>
      <c r="B384" s="5"/>
      <c r="C384" s="6"/>
      <c r="D384" s="35"/>
      <c r="E384" s="5"/>
    </row>
    <row r="385" spans="1:5" s="15" customFormat="1">
      <c r="A385" s="7"/>
      <c r="B385" s="5"/>
      <c r="C385" s="6"/>
      <c r="D385" s="19"/>
      <c r="E385" s="20"/>
    </row>
    <row r="386" spans="1:5" s="15" customFormat="1">
      <c r="A386" s="7"/>
      <c r="B386" s="5"/>
      <c r="C386" s="6"/>
      <c r="D386" s="35"/>
      <c r="E386" s="5"/>
    </row>
    <row r="387" spans="1:5" s="15" customFormat="1">
      <c r="A387" s="7"/>
      <c r="B387" s="5"/>
      <c r="C387" s="6"/>
      <c r="D387" s="35"/>
      <c r="E387" s="5"/>
    </row>
    <row r="388" spans="1:5" s="15" customFormat="1">
      <c r="A388" s="7"/>
      <c r="B388" s="5"/>
      <c r="C388" s="6"/>
      <c r="D388" s="35"/>
      <c r="E388" s="5"/>
    </row>
    <row r="389" spans="1:5" s="15" customFormat="1">
      <c r="A389" s="7"/>
      <c r="B389" s="5"/>
      <c r="C389" s="6"/>
      <c r="D389" s="35"/>
      <c r="E389" s="5"/>
    </row>
    <row r="390" spans="1:5" s="15" customFormat="1">
      <c r="A390" s="7"/>
      <c r="B390" s="5"/>
      <c r="C390" s="6"/>
      <c r="D390" s="19"/>
      <c r="E390" s="20"/>
    </row>
    <row r="391" spans="1:5" s="15" customFormat="1">
      <c r="A391" s="7"/>
      <c r="B391" s="5"/>
      <c r="C391" s="6"/>
      <c r="D391" s="35"/>
      <c r="E391" s="5"/>
    </row>
    <row r="392" spans="1:5" s="15" customFormat="1">
      <c r="A392" s="7"/>
      <c r="B392" s="5"/>
      <c r="C392" s="6"/>
      <c r="D392" s="35"/>
      <c r="E392" s="5"/>
    </row>
    <row r="393" spans="1:5" s="15" customFormat="1">
      <c r="A393" s="7"/>
      <c r="B393" s="5"/>
      <c r="C393" s="6"/>
      <c r="D393" s="35"/>
      <c r="E393" s="5"/>
    </row>
    <row r="394" spans="1:5" s="15" customFormat="1">
      <c r="A394" s="7"/>
      <c r="B394" s="5"/>
      <c r="C394" s="6"/>
      <c r="D394" s="35"/>
      <c r="E394" s="5"/>
    </row>
    <row r="395" spans="1:5" s="15" customFormat="1">
      <c r="A395" s="7"/>
      <c r="B395" s="5"/>
      <c r="C395" s="6"/>
      <c r="D395" s="19"/>
      <c r="E395" s="20"/>
    </row>
    <row r="396" spans="1:5" s="15" customFormat="1">
      <c r="A396" s="7"/>
      <c r="B396" s="5"/>
      <c r="C396" s="6"/>
      <c r="D396" s="35"/>
      <c r="E396" s="5"/>
    </row>
    <row r="397" spans="1:5" s="15" customFormat="1">
      <c r="A397" s="7"/>
      <c r="B397" s="5"/>
      <c r="C397" s="6"/>
      <c r="D397" s="35"/>
      <c r="E397" s="5"/>
    </row>
    <row r="398" spans="1:5" s="15" customFormat="1">
      <c r="A398" s="7"/>
      <c r="B398" s="5"/>
      <c r="C398" s="6"/>
      <c r="D398" s="35"/>
      <c r="E398" s="5"/>
    </row>
    <row r="399" spans="1:5" s="15" customFormat="1">
      <c r="A399" s="7"/>
      <c r="B399" s="5"/>
      <c r="C399" s="6"/>
      <c r="D399" s="35"/>
      <c r="E399" s="5"/>
    </row>
    <row r="400" spans="1:5" s="15" customFormat="1">
      <c r="A400" s="7"/>
      <c r="B400" s="5"/>
      <c r="C400" s="6"/>
      <c r="D400" s="19"/>
      <c r="E400" s="20"/>
    </row>
    <row r="401" spans="1:5" s="15" customFormat="1">
      <c r="A401" s="7"/>
      <c r="B401" s="5"/>
      <c r="C401" s="6"/>
      <c r="D401" s="35"/>
      <c r="E401" s="5"/>
    </row>
    <row r="402" spans="1:5" s="15" customFormat="1">
      <c r="A402" s="7"/>
      <c r="B402" s="5"/>
      <c r="C402" s="6"/>
      <c r="D402" s="35"/>
      <c r="E402" s="5"/>
    </row>
    <row r="403" spans="1:5" s="15" customFormat="1">
      <c r="A403" s="7"/>
      <c r="B403" s="5"/>
      <c r="C403" s="6"/>
      <c r="D403" s="35"/>
      <c r="E403" s="5"/>
    </row>
    <row r="404" spans="1:5" s="15" customFormat="1">
      <c r="A404" s="7"/>
      <c r="B404" s="5"/>
      <c r="C404" s="6"/>
      <c r="D404" s="35"/>
      <c r="E404" s="5"/>
    </row>
    <row r="405" spans="1:5" s="15" customFormat="1">
      <c r="A405" s="7"/>
      <c r="B405" s="5"/>
      <c r="C405" s="6"/>
      <c r="D405" s="19"/>
      <c r="E405" s="20"/>
    </row>
    <row r="406" spans="1:5" s="15" customFormat="1">
      <c r="A406" s="7"/>
      <c r="B406" s="5"/>
      <c r="C406" s="6"/>
      <c r="D406" s="35"/>
      <c r="E406" s="5"/>
    </row>
    <row r="407" spans="1:5" s="15" customFormat="1">
      <c r="A407" s="7"/>
      <c r="B407" s="5"/>
      <c r="C407" s="6"/>
      <c r="D407" s="35"/>
      <c r="E407" s="5"/>
    </row>
    <row r="408" spans="1:5" s="15" customFormat="1">
      <c r="A408" s="7"/>
      <c r="B408" s="5"/>
      <c r="C408" s="6"/>
      <c r="D408" s="35"/>
      <c r="E408" s="5"/>
    </row>
    <row r="409" spans="1:5" s="15" customFormat="1">
      <c r="A409" s="7"/>
      <c r="B409" s="5"/>
      <c r="C409" s="6"/>
      <c r="D409" s="35"/>
      <c r="E409" s="5"/>
    </row>
    <row r="410" spans="1:5" s="15" customFormat="1">
      <c r="A410" s="7"/>
      <c r="B410" s="5"/>
      <c r="C410" s="6"/>
      <c r="D410" s="19"/>
      <c r="E410" s="20"/>
    </row>
    <row r="411" spans="1:5" s="15" customFormat="1">
      <c r="A411" s="7"/>
      <c r="B411" s="5"/>
      <c r="C411" s="6"/>
      <c r="D411" s="35"/>
      <c r="E411" s="5"/>
    </row>
    <row r="412" spans="1:5" s="15" customFormat="1">
      <c r="A412" s="7"/>
      <c r="B412" s="5"/>
      <c r="C412" s="6"/>
      <c r="D412" s="35"/>
      <c r="E412" s="5"/>
    </row>
    <row r="413" spans="1:5" s="15" customFormat="1">
      <c r="A413" s="7"/>
      <c r="B413" s="5"/>
      <c r="C413" s="6"/>
      <c r="D413" s="35"/>
      <c r="E413" s="5"/>
    </row>
    <row r="414" spans="1:5" s="15" customFormat="1">
      <c r="A414" s="7"/>
      <c r="B414" s="5"/>
      <c r="C414" s="6"/>
      <c r="D414" s="35"/>
      <c r="E414" s="5"/>
    </row>
    <row r="415" spans="1:5" s="15" customFormat="1">
      <c r="A415" s="7"/>
      <c r="B415" s="5"/>
      <c r="C415" s="6"/>
      <c r="D415" s="19"/>
      <c r="E415" s="20"/>
    </row>
    <row r="416" spans="1:5" s="15" customFormat="1">
      <c r="A416" s="7"/>
      <c r="B416" s="5"/>
      <c r="C416" s="6"/>
      <c r="D416" s="35"/>
      <c r="E416" s="5"/>
    </row>
    <row r="417" spans="1:5" s="15" customFormat="1">
      <c r="A417" s="7"/>
      <c r="B417" s="5"/>
      <c r="C417" s="6"/>
      <c r="D417" s="35"/>
      <c r="E417" s="5"/>
    </row>
    <row r="418" spans="1:5" s="15" customFormat="1">
      <c r="A418" s="7"/>
      <c r="B418" s="5"/>
      <c r="C418" s="6"/>
      <c r="D418" s="35"/>
      <c r="E418" s="5"/>
    </row>
    <row r="419" spans="1:5" s="15" customFormat="1">
      <c r="A419" s="7"/>
      <c r="B419" s="5"/>
      <c r="C419" s="6"/>
      <c r="D419" s="35"/>
      <c r="E419" s="5"/>
    </row>
    <row r="420" spans="1:5" s="15" customFormat="1">
      <c r="A420" s="7"/>
      <c r="B420" s="5"/>
      <c r="C420" s="6"/>
      <c r="D420" s="19"/>
      <c r="E420" s="20"/>
    </row>
    <row r="421" spans="1:5" s="15" customFormat="1">
      <c r="A421" s="7"/>
      <c r="B421" s="5"/>
      <c r="C421" s="6"/>
      <c r="D421" s="35"/>
      <c r="E421" s="5"/>
    </row>
    <row r="422" spans="1:5" s="15" customFormat="1">
      <c r="A422" s="7"/>
      <c r="B422" s="5"/>
      <c r="C422" s="6"/>
      <c r="D422" s="35"/>
      <c r="E422" s="5"/>
    </row>
    <row r="423" spans="1:5" s="15" customFormat="1">
      <c r="A423" s="7"/>
      <c r="B423" s="5"/>
      <c r="C423" s="6"/>
      <c r="D423" s="35"/>
      <c r="E423" s="5"/>
    </row>
    <row r="424" spans="1:5" s="15" customFormat="1">
      <c r="A424" s="7"/>
      <c r="B424" s="5"/>
      <c r="C424" s="6"/>
      <c r="D424" s="35"/>
      <c r="E424" s="5"/>
    </row>
    <row r="425" spans="1:5" s="15" customFormat="1">
      <c r="A425" s="7"/>
      <c r="B425" s="5"/>
      <c r="C425" s="6"/>
      <c r="D425" s="19"/>
      <c r="E425" s="20"/>
    </row>
    <row r="426" spans="1:5" s="15" customFormat="1">
      <c r="A426" s="7"/>
      <c r="B426" s="5"/>
      <c r="C426" s="6"/>
      <c r="D426" s="35"/>
      <c r="E426" s="5"/>
    </row>
    <row r="427" spans="1:5" s="15" customFormat="1">
      <c r="A427" s="7"/>
      <c r="B427" s="5"/>
      <c r="C427" s="6"/>
      <c r="D427" s="35"/>
      <c r="E427" s="5"/>
    </row>
    <row r="428" spans="1:5" s="15" customFormat="1">
      <c r="A428" s="7"/>
      <c r="B428" s="5"/>
      <c r="C428" s="6"/>
      <c r="D428" s="35"/>
      <c r="E428" s="5"/>
    </row>
    <row r="429" spans="1:5" s="15" customFormat="1">
      <c r="A429" s="7"/>
      <c r="B429" s="5"/>
      <c r="C429" s="6"/>
      <c r="D429" s="35"/>
      <c r="E429" s="5"/>
    </row>
    <row r="430" spans="1:5" s="15" customFormat="1">
      <c r="A430" s="7"/>
      <c r="B430" s="5"/>
      <c r="C430" s="6"/>
      <c r="D430" s="19"/>
      <c r="E430" s="20"/>
    </row>
    <row r="431" spans="1:5" s="15" customFormat="1">
      <c r="A431" s="7"/>
      <c r="B431" s="5"/>
      <c r="C431" s="6"/>
      <c r="D431" s="35"/>
      <c r="E431" s="5"/>
    </row>
    <row r="432" spans="1:5" s="15" customFormat="1">
      <c r="A432" s="7"/>
      <c r="B432" s="5"/>
      <c r="C432" s="6"/>
      <c r="D432" s="35"/>
      <c r="E432" s="5"/>
    </row>
    <row r="433" spans="1:5" s="15" customFormat="1">
      <c r="A433" s="7"/>
      <c r="B433" s="5"/>
      <c r="C433" s="6"/>
      <c r="D433" s="35"/>
      <c r="E433" s="5"/>
    </row>
    <row r="434" spans="1:5" s="15" customFormat="1">
      <c r="A434" s="7"/>
      <c r="B434" s="5"/>
      <c r="C434" s="6"/>
      <c r="D434" s="35"/>
      <c r="E434" s="5"/>
    </row>
    <row r="435" spans="1:5" s="15" customFormat="1">
      <c r="A435" s="7"/>
      <c r="B435" s="5"/>
      <c r="C435" s="6"/>
      <c r="D435" s="19"/>
      <c r="E435" s="20"/>
    </row>
    <row r="436" spans="1:5" s="15" customFormat="1">
      <c r="A436" s="7"/>
      <c r="B436" s="5"/>
      <c r="C436" s="6"/>
      <c r="D436" s="35"/>
      <c r="E436" s="5"/>
    </row>
    <row r="437" spans="1:5" s="15" customFormat="1">
      <c r="A437" s="7"/>
      <c r="B437" s="5"/>
      <c r="C437" s="6"/>
      <c r="D437" s="35"/>
      <c r="E437" s="5"/>
    </row>
    <row r="438" spans="1:5" s="15" customFormat="1">
      <c r="A438" s="7"/>
      <c r="B438" s="5"/>
      <c r="C438" s="6"/>
      <c r="D438" s="35"/>
      <c r="E438" s="5"/>
    </row>
    <row r="439" spans="1:5" s="15" customFormat="1">
      <c r="A439" s="7"/>
      <c r="B439" s="5"/>
      <c r="C439" s="6"/>
      <c r="D439" s="35"/>
      <c r="E439" s="5"/>
    </row>
    <row r="440" spans="1:5" s="15" customFormat="1">
      <c r="A440" s="7"/>
      <c r="B440" s="5"/>
      <c r="C440" s="6"/>
      <c r="D440" s="19"/>
      <c r="E440" s="20"/>
    </row>
    <row r="441" spans="1:5" s="15" customFormat="1">
      <c r="A441" s="7"/>
      <c r="B441" s="5"/>
      <c r="C441" s="6"/>
      <c r="D441" s="35"/>
      <c r="E441" s="5"/>
    </row>
    <row r="442" spans="1:5" s="15" customFormat="1">
      <c r="A442" s="7"/>
      <c r="B442" s="5"/>
      <c r="C442" s="6"/>
      <c r="D442" s="35"/>
      <c r="E442" s="5"/>
    </row>
    <row r="443" spans="1:5" s="15" customFormat="1">
      <c r="A443" s="7"/>
      <c r="B443" s="5"/>
      <c r="C443" s="6"/>
      <c r="D443" s="35"/>
      <c r="E443" s="5"/>
    </row>
    <row r="444" spans="1:5" s="15" customFormat="1">
      <c r="A444" s="7"/>
      <c r="B444" s="5"/>
      <c r="C444" s="6"/>
      <c r="D444" s="35"/>
      <c r="E444" s="5"/>
    </row>
    <row r="445" spans="1:5" s="15" customFormat="1">
      <c r="A445" s="7"/>
      <c r="B445" s="5"/>
      <c r="C445" s="6"/>
      <c r="D445" s="19"/>
      <c r="E445" s="20"/>
    </row>
    <row r="446" spans="1:5" s="15" customFormat="1">
      <c r="A446" s="7"/>
      <c r="B446" s="5"/>
      <c r="C446" s="6"/>
      <c r="D446" s="35"/>
      <c r="E446" s="5"/>
    </row>
    <row r="447" spans="1:5" s="15" customFormat="1">
      <c r="A447" s="7"/>
      <c r="B447" s="5"/>
      <c r="C447" s="6"/>
      <c r="D447" s="35"/>
      <c r="E447" s="5"/>
    </row>
    <row r="448" spans="1:5" s="15" customFormat="1">
      <c r="A448" s="7"/>
      <c r="B448" s="5"/>
      <c r="C448" s="6"/>
      <c r="D448" s="35"/>
      <c r="E448" s="5"/>
    </row>
    <row r="449" spans="1:5" s="15" customFormat="1">
      <c r="A449" s="7"/>
      <c r="B449" s="5"/>
      <c r="C449" s="6"/>
      <c r="D449" s="35"/>
      <c r="E449" s="5"/>
    </row>
    <row r="450" spans="1:5" s="15" customFormat="1">
      <c r="A450" s="7"/>
      <c r="B450" s="5"/>
      <c r="C450" s="6"/>
      <c r="D450" s="19"/>
      <c r="E450" s="20"/>
    </row>
    <row r="451" spans="1:5" s="15" customFormat="1">
      <c r="A451" s="7"/>
      <c r="B451" s="5"/>
      <c r="C451" s="6"/>
      <c r="D451" s="35"/>
      <c r="E451" s="5"/>
    </row>
    <row r="452" spans="1:5" s="15" customFormat="1">
      <c r="A452" s="7"/>
      <c r="B452" s="5"/>
      <c r="C452" s="6"/>
      <c r="D452" s="35"/>
      <c r="E452" s="5"/>
    </row>
    <row r="453" spans="1:5" s="15" customFormat="1">
      <c r="A453" s="7"/>
      <c r="B453" s="5"/>
      <c r="C453" s="6"/>
      <c r="D453" s="35"/>
      <c r="E453" s="5"/>
    </row>
    <row r="454" spans="1:5" s="15" customFormat="1">
      <c r="A454" s="7"/>
      <c r="B454" s="5"/>
      <c r="C454" s="6"/>
      <c r="D454" s="35"/>
      <c r="E454" s="5"/>
    </row>
    <row r="455" spans="1:5" s="15" customFormat="1">
      <c r="A455" s="7"/>
      <c r="B455" s="5"/>
      <c r="C455" s="6"/>
      <c r="D455" s="19"/>
      <c r="E455" s="20"/>
    </row>
    <row r="456" spans="1:5" s="15" customFormat="1">
      <c r="A456" s="7"/>
      <c r="B456" s="5"/>
      <c r="C456" s="6"/>
      <c r="D456" s="35"/>
      <c r="E456" s="5"/>
    </row>
    <row r="457" spans="1:5" s="15" customFormat="1">
      <c r="A457" s="7"/>
      <c r="B457" s="5"/>
      <c r="C457" s="6"/>
      <c r="D457" s="35"/>
      <c r="E457" s="5"/>
    </row>
    <row r="458" spans="1:5" s="15" customFormat="1">
      <c r="A458" s="7"/>
      <c r="B458" s="5"/>
      <c r="C458" s="6"/>
      <c r="D458" s="35"/>
      <c r="E458" s="5"/>
    </row>
    <row r="459" spans="1:5" s="15" customFormat="1">
      <c r="A459" s="7"/>
      <c r="B459" s="5"/>
      <c r="C459" s="6"/>
      <c r="D459" s="35"/>
      <c r="E459" s="5"/>
    </row>
    <row r="460" spans="1:5" s="15" customFormat="1">
      <c r="A460" s="7"/>
      <c r="B460" s="5"/>
      <c r="C460" s="6"/>
      <c r="D460" s="19"/>
      <c r="E460" s="20"/>
    </row>
    <row r="461" spans="1:5" s="15" customFormat="1">
      <c r="A461" s="7"/>
      <c r="B461" s="5"/>
      <c r="C461" s="6"/>
      <c r="D461" s="35"/>
      <c r="E461" s="5"/>
    </row>
    <row r="462" spans="1:5" s="15" customFormat="1">
      <c r="A462" s="7"/>
      <c r="B462" s="5"/>
      <c r="C462" s="6"/>
      <c r="D462" s="35"/>
      <c r="E462" s="5"/>
    </row>
    <row r="463" spans="1:5" s="15" customFormat="1">
      <c r="A463" s="7"/>
      <c r="B463" s="5"/>
      <c r="C463" s="6"/>
      <c r="D463" s="35"/>
      <c r="E463" s="5"/>
    </row>
    <row r="464" spans="1:5" s="15" customFormat="1">
      <c r="A464" s="7"/>
      <c r="B464" s="5"/>
      <c r="C464" s="6"/>
      <c r="D464" s="35"/>
      <c r="E464" s="5"/>
    </row>
    <row r="465" spans="1:5" s="15" customFormat="1">
      <c r="A465" s="7"/>
      <c r="B465" s="5"/>
      <c r="C465" s="6"/>
      <c r="D465" s="19"/>
      <c r="E465" s="20"/>
    </row>
    <row r="466" spans="1:5" s="15" customFormat="1">
      <c r="A466" s="7"/>
      <c r="B466" s="5"/>
      <c r="C466" s="6"/>
      <c r="D466" s="35"/>
      <c r="E466" s="5"/>
    </row>
    <row r="467" spans="1:5" s="15" customFormat="1">
      <c r="A467" s="7"/>
      <c r="B467" s="5"/>
      <c r="C467" s="6"/>
      <c r="D467" s="35"/>
      <c r="E467" s="5"/>
    </row>
    <row r="468" spans="1:5" s="15" customFormat="1">
      <c r="A468" s="7"/>
      <c r="B468" s="5"/>
      <c r="C468" s="6"/>
      <c r="D468" s="35"/>
      <c r="E468" s="5"/>
    </row>
    <row r="469" spans="1:5" s="15" customFormat="1">
      <c r="A469" s="7"/>
      <c r="B469" s="5"/>
      <c r="C469" s="6"/>
      <c r="D469" s="35"/>
      <c r="E469" s="5"/>
    </row>
    <row r="470" spans="1:5" s="15" customFormat="1">
      <c r="A470" s="7"/>
      <c r="B470" s="5"/>
      <c r="C470" s="6"/>
      <c r="D470" s="19"/>
      <c r="E470" s="20"/>
    </row>
    <row r="471" spans="1:5" s="15" customFormat="1">
      <c r="A471" s="7"/>
      <c r="B471" s="5"/>
      <c r="C471" s="6"/>
      <c r="D471" s="35"/>
      <c r="E471" s="5"/>
    </row>
    <row r="472" spans="1:5" s="15" customFormat="1">
      <c r="A472" s="7"/>
      <c r="B472" s="5"/>
      <c r="C472" s="6"/>
      <c r="D472" s="35"/>
      <c r="E472" s="5"/>
    </row>
    <row r="473" spans="1:5" s="15" customFormat="1">
      <c r="A473" s="7"/>
      <c r="B473" s="5"/>
      <c r="C473" s="6"/>
      <c r="D473" s="35"/>
      <c r="E473" s="5"/>
    </row>
    <row r="474" spans="1:5" s="15" customFormat="1">
      <c r="A474" s="7"/>
      <c r="B474" s="5"/>
      <c r="C474" s="6"/>
      <c r="D474" s="35"/>
      <c r="E474" s="5"/>
    </row>
    <row r="475" spans="1:5" s="15" customFormat="1">
      <c r="A475" s="7"/>
      <c r="B475" s="5"/>
      <c r="C475" s="6"/>
      <c r="D475" s="19"/>
      <c r="E475" s="20"/>
    </row>
    <row r="476" spans="1:5" s="15" customFormat="1">
      <c r="A476" s="7"/>
      <c r="B476" s="5"/>
      <c r="C476" s="6"/>
      <c r="D476" s="35"/>
      <c r="E476" s="5"/>
    </row>
    <row r="477" spans="1:5" s="15" customFormat="1">
      <c r="A477" s="7"/>
      <c r="B477" s="5"/>
      <c r="C477" s="6"/>
      <c r="D477" s="35"/>
      <c r="E477" s="5"/>
    </row>
    <row r="478" spans="1:5" s="15" customFormat="1">
      <c r="A478" s="7"/>
      <c r="B478" s="5"/>
      <c r="C478" s="6"/>
      <c r="D478" s="35"/>
      <c r="E478" s="5"/>
    </row>
    <row r="479" spans="1:5" s="15" customFormat="1">
      <c r="A479" s="7"/>
      <c r="B479" s="5"/>
      <c r="C479" s="6"/>
      <c r="D479" s="35"/>
      <c r="E479" s="5"/>
    </row>
    <row r="480" spans="1:5" s="15" customFormat="1">
      <c r="A480" s="7"/>
      <c r="B480" s="5"/>
      <c r="C480" s="6"/>
      <c r="D480" s="19"/>
      <c r="E480" s="20"/>
    </row>
    <row r="481" spans="1:5" s="15" customFormat="1">
      <c r="A481" s="7"/>
      <c r="B481" s="5"/>
      <c r="C481" s="6"/>
      <c r="D481" s="35"/>
      <c r="E481" s="5"/>
    </row>
    <row r="482" spans="1:5" s="15" customFormat="1">
      <c r="A482" s="7"/>
      <c r="B482" s="5"/>
      <c r="C482" s="6"/>
      <c r="D482" s="35"/>
      <c r="E482" s="5"/>
    </row>
    <row r="483" spans="1:5" s="15" customFormat="1">
      <c r="A483" s="7"/>
      <c r="B483" s="5"/>
      <c r="C483" s="6"/>
      <c r="D483" s="35"/>
      <c r="E483" s="5"/>
    </row>
    <row r="484" spans="1:5" s="15" customFormat="1">
      <c r="A484" s="7"/>
      <c r="B484" s="5"/>
      <c r="C484" s="6"/>
      <c r="D484" s="35"/>
      <c r="E484" s="5"/>
    </row>
    <row r="485" spans="1:5" s="15" customFormat="1">
      <c r="A485" s="7"/>
      <c r="B485" s="5"/>
      <c r="C485" s="6"/>
      <c r="D485" s="19"/>
      <c r="E485" s="20"/>
    </row>
    <row r="486" spans="1:5" s="15" customFormat="1">
      <c r="A486" s="7"/>
      <c r="B486" s="5"/>
      <c r="C486" s="6"/>
      <c r="D486" s="35"/>
      <c r="E486" s="5"/>
    </row>
    <row r="487" spans="1:5" s="15" customFormat="1">
      <c r="A487" s="7"/>
      <c r="B487" s="5"/>
      <c r="C487" s="6"/>
      <c r="D487" s="35"/>
      <c r="E487" s="5"/>
    </row>
    <row r="488" spans="1:5" s="15" customFormat="1">
      <c r="A488" s="7"/>
      <c r="B488" s="5"/>
      <c r="C488" s="6"/>
      <c r="D488" s="35"/>
      <c r="E488" s="5"/>
    </row>
    <row r="489" spans="1:5" s="15" customFormat="1">
      <c r="A489" s="7"/>
      <c r="B489" s="5"/>
      <c r="C489" s="6"/>
      <c r="D489" s="35"/>
      <c r="E489" s="5"/>
    </row>
    <row r="490" spans="1:5" s="15" customFormat="1">
      <c r="A490" s="7"/>
      <c r="B490" s="5"/>
      <c r="C490" s="6"/>
      <c r="D490" s="19"/>
      <c r="E490" s="20"/>
    </row>
    <row r="491" spans="1:5" s="15" customFormat="1">
      <c r="A491" s="7"/>
      <c r="B491" s="5"/>
      <c r="C491" s="6"/>
      <c r="D491" s="35"/>
      <c r="E491" s="5"/>
    </row>
    <row r="492" spans="1:5" s="15" customFormat="1">
      <c r="A492" s="7"/>
      <c r="B492" s="5"/>
      <c r="C492" s="6"/>
      <c r="D492" s="35"/>
      <c r="E492" s="5"/>
    </row>
    <row r="493" spans="1:5" s="15" customFormat="1">
      <c r="A493" s="7"/>
      <c r="B493" s="5"/>
      <c r="C493" s="6"/>
      <c r="D493" s="35"/>
      <c r="E493" s="5"/>
    </row>
    <row r="494" spans="1:5" s="15" customFormat="1">
      <c r="A494" s="7"/>
      <c r="B494" s="5"/>
      <c r="C494" s="6"/>
      <c r="D494" s="35"/>
      <c r="E494" s="5"/>
    </row>
    <row r="495" spans="1:5" s="15" customFormat="1">
      <c r="A495" s="7"/>
      <c r="B495" s="5"/>
      <c r="C495" s="6"/>
      <c r="D495" s="19"/>
      <c r="E495" s="20"/>
    </row>
    <row r="496" spans="1:5" s="15" customFormat="1">
      <c r="A496" s="7"/>
      <c r="B496" s="5"/>
      <c r="C496" s="6"/>
      <c r="D496" s="35"/>
      <c r="E496" s="5"/>
    </row>
    <row r="497" spans="1:5" s="15" customFormat="1">
      <c r="A497" s="7"/>
      <c r="B497" s="5"/>
      <c r="C497" s="6"/>
      <c r="D497" s="35"/>
      <c r="E497" s="5"/>
    </row>
    <row r="498" spans="1:5" s="15" customFormat="1">
      <c r="A498" s="7"/>
      <c r="B498" s="5"/>
      <c r="C498" s="6"/>
      <c r="D498" s="35"/>
      <c r="E498" s="5"/>
    </row>
    <row r="499" spans="1:5" s="15" customFormat="1">
      <c r="A499" s="7"/>
      <c r="B499" s="5"/>
      <c r="C499" s="6"/>
      <c r="D499" s="35"/>
      <c r="E499" s="5"/>
    </row>
    <row r="500" spans="1:5" s="15" customFormat="1">
      <c r="A500" s="7"/>
      <c r="B500" s="5"/>
      <c r="C500" s="6"/>
      <c r="D500" s="19"/>
      <c r="E500" s="20"/>
    </row>
    <row r="501" spans="1:5" s="15" customFormat="1">
      <c r="A501" s="7"/>
      <c r="B501" s="5"/>
      <c r="C501" s="6"/>
      <c r="D501" s="35"/>
      <c r="E501" s="5"/>
    </row>
    <row r="502" spans="1:5" s="15" customFormat="1">
      <c r="A502" s="7"/>
      <c r="B502" s="5"/>
      <c r="C502" s="6"/>
      <c r="D502" s="35"/>
      <c r="E502" s="5"/>
    </row>
    <row r="503" spans="1:5" s="15" customFormat="1">
      <c r="A503" s="7"/>
      <c r="B503" s="5"/>
      <c r="C503" s="6"/>
      <c r="D503" s="35"/>
      <c r="E503" s="5"/>
    </row>
    <row r="504" spans="1:5" s="15" customFormat="1">
      <c r="A504" s="7"/>
      <c r="B504" s="5"/>
      <c r="C504" s="6"/>
      <c r="D504" s="35"/>
      <c r="E504" s="5"/>
    </row>
    <row r="505" spans="1:5" s="15" customFormat="1">
      <c r="A505" s="7"/>
      <c r="B505" s="5"/>
      <c r="C505" s="6"/>
      <c r="D505" s="19"/>
      <c r="E505" s="20"/>
    </row>
    <row r="506" spans="1:5" s="15" customFormat="1">
      <c r="A506" s="7"/>
      <c r="B506" s="5"/>
      <c r="C506" s="6"/>
      <c r="D506" s="35"/>
      <c r="E506" s="5"/>
    </row>
    <row r="507" spans="1:5" s="15" customFormat="1">
      <c r="A507" s="7"/>
      <c r="B507" s="5"/>
      <c r="C507" s="6"/>
      <c r="D507" s="35"/>
      <c r="E507" s="5"/>
    </row>
    <row r="508" spans="1:5" s="15" customFormat="1">
      <c r="A508" s="7"/>
      <c r="B508" s="5"/>
      <c r="C508" s="6"/>
      <c r="D508" s="35"/>
      <c r="E508" s="5"/>
    </row>
    <row r="509" spans="1:5" s="15" customFormat="1">
      <c r="A509" s="7"/>
      <c r="B509" s="5"/>
      <c r="C509" s="6"/>
      <c r="D509" s="35"/>
      <c r="E509" s="5"/>
    </row>
    <row r="510" spans="1:5" s="15" customFormat="1">
      <c r="A510" s="7"/>
      <c r="B510" s="5"/>
      <c r="C510" s="6"/>
      <c r="D510" s="19"/>
      <c r="E510" s="20"/>
    </row>
    <row r="511" spans="1:5" s="15" customFormat="1">
      <c r="A511" s="7"/>
      <c r="B511" s="5"/>
      <c r="C511" s="6"/>
      <c r="D511" s="35"/>
      <c r="E511" s="5"/>
    </row>
    <row r="512" spans="1:5" s="15" customFormat="1">
      <c r="A512" s="7"/>
      <c r="B512" s="5"/>
      <c r="C512" s="6"/>
      <c r="D512" s="35"/>
      <c r="E512" s="5"/>
    </row>
    <row r="513" spans="1:5" s="15" customFormat="1">
      <c r="A513" s="7"/>
      <c r="B513" s="5"/>
      <c r="C513" s="6"/>
      <c r="D513" s="35"/>
      <c r="E513" s="5"/>
    </row>
    <row r="514" spans="1:5" s="15" customFormat="1">
      <c r="A514" s="7"/>
      <c r="B514" s="5"/>
      <c r="C514" s="6"/>
      <c r="D514" s="35"/>
      <c r="E514" s="5"/>
    </row>
    <row r="515" spans="1:5" s="15" customFormat="1">
      <c r="A515" s="7"/>
      <c r="B515" s="5"/>
      <c r="C515" s="6"/>
      <c r="D515" s="19"/>
      <c r="E515" s="20"/>
    </row>
    <row r="516" spans="1:5" s="15" customFormat="1">
      <c r="A516" s="7"/>
      <c r="B516" s="5"/>
      <c r="C516" s="6"/>
      <c r="D516" s="35"/>
      <c r="E516" s="5"/>
    </row>
    <row r="517" spans="1:5" s="15" customFormat="1">
      <c r="A517" s="7"/>
      <c r="B517" s="5"/>
      <c r="C517" s="6"/>
      <c r="D517" s="35"/>
      <c r="E517" s="5"/>
    </row>
    <row r="518" spans="1:5" s="15" customFormat="1">
      <c r="A518" s="7"/>
      <c r="B518" s="5"/>
      <c r="C518" s="6"/>
      <c r="D518" s="35"/>
      <c r="E518" s="5"/>
    </row>
    <row r="519" spans="1:5" s="15" customFormat="1">
      <c r="A519" s="7"/>
      <c r="B519" s="5"/>
      <c r="C519" s="6"/>
      <c r="D519" s="35"/>
      <c r="E519" s="5"/>
    </row>
    <row r="520" spans="1:5" s="15" customFormat="1">
      <c r="A520" s="7"/>
      <c r="B520" s="5"/>
      <c r="C520" s="6"/>
      <c r="D520" s="19"/>
      <c r="E520" s="20"/>
    </row>
    <row r="521" spans="1:5" s="15" customFormat="1">
      <c r="A521" s="7"/>
      <c r="B521" s="5"/>
      <c r="C521" s="6"/>
      <c r="D521" s="35"/>
      <c r="E521" s="5"/>
    </row>
    <row r="522" spans="1:5" s="15" customFormat="1">
      <c r="A522" s="7"/>
      <c r="B522" s="5"/>
      <c r="C522" s="6"/>
      <c r="D522" s="35"/>
      <c r="E522" s="5"/>
    </row>
    <row r="523" spans="1:5" s="15" customFormat="1">
      <c r="A523" s="7"/>
      <c r="B523" s="5"/>
      <c r="C523" s="6"/>
      <c r="D523" s="35"/>
      <c r="E523" s="5"/>
    </row>
    <row r="524" spans="1:5" s="15" customFormat="1">
      <c r="A524" s="7"/>
      <c r="B524" s="5"/>
      <c r="C524" s="6"/>
      <c r="D524" s="35"/>
      <c r="E524" s="5"/>
    </row>
    <row r="525" spans="1:5" s="15" customFormat="1">
      <c r="A525" s="7"/>
      <c r="B525" s="5"/>
      <c r="C525" s="6"/>
      <c r="D525" s="19"/>
      <c r="E525" s="20"/>
    </row>
    <row r="526" spans="1:5" s="15" customFormat="1">
      <c r="A526" s="7"/>
      <c r="B526" s="5"/>
      <c r="C526" s="6"/>
      <c r="D526" s="35"/>
      <c r="E526" s="5"/>
    </row>
    <row r="527" spans="1:5" s="15" customFormat="1">
      <c r="A527" s="7"/>
      <c r="B527" s="5"/>
      <c r="C527" s="6"/>
      <c r="D527" s="35"/>
      <c r="E527" s="5"/>
    </row>
    <row r="528" spans="1:5" s="15" customFormat="1">
      <c r="A528" s="7"/>
      <c r="B528" s="5"/>
      <c r="C528" s="6"/>
      <c r="D528" s="35"/>
      <c r="E528" s="5"/>
    </row>
    <row r="529" spans="1:5" s="15" customFormat="1">
      <c r="A529" s="7"/>
      <c r="B529" s="5"/>
      <c r="C529" s="6"/>
      <c r="D529" s="35"/>
      <c r="E529" s="5"/>
    </row>
    <row r="530" spans="1:5" s="15" customFormat="1">
      <c r="A530" s="7"/>
      <c r="B530" s="5"/>
      <c r="C530" s="6"/>
      <c r="D530" s="19"/>
      <c r="E530" s="20"/>
    </row>
    <row r="531" spans="1:5" s="15" customFormat="1">
      <c r="A531" s="7"/>
      <c r="B531" s="5"/>
      <c r="C531" s="6"/>
      <c r="D531" s="35"/>
      <c r="E531" s="5"/>
    </row>
    <row r="532" spans="1:5" s="15" customFormat="1">
      <c r="A532" s="7"/>
      <c r="B532" s="5"/>
      <c r="C532" s="6"/>
      <c r="D532" s="35"/>
      <c r="E532" s="5"/>
    </row>
    <row r="533" spans="1:5" s="15" customFormat="1">
      <c r="A533" s="7"/>
      <c r="B533" s="5"/>
      <c r="C533" s="6"/>
      <c r="D533" s="35"/>
      <c r="E533" s="5"/>
    </row>
    <row r="534" spans="1:5" s="15" customFormat="1">
      <c r="A534" s="7"/>
      <c r="B534" s="5"/>
      <c r="C534" s="6"/>
      <c r="D534" s="35"/>
      <c r="E534" s="5"/>
    </row>
    <row r="535" spans="1:5" s="15" customFormat="1">
      <c r="A535" s="7"/>
      <c r="B535" s="5"/>
      <c r="C535" s="6"/>
      <c r="D535" s="19"/>
      <c r="E535" s="20"/>
    </row>
    <row r="536" spans="1:5" s="15" customFormat="1">
      <c r="A536" s="7"/>
      <c r="B536" s="5"/>
      <c r="C536" s="6"/>
      <c r="D536" s="35"/>
      <c r="E536" s="5"/>
    </row>
    <row r="537" spans="1:5" s="15" customFormat="1">
      <c r="A537" s="7"/>
      <c r="B537" s="5"/>
      <c r="C537" s="6"/>
      <c r="D537" s="35"/>
      <c r="E537" s="5"/>
    </row>
    <row r="538" spans="1:5" s="15" customFormat="1">
      <c r="A538" s="7"/>
      <c r="B538" s="5"/>
      <c r="C538" s="6"/>
      <c r="D538" s="35"/>
      <c r="E538" s="5"/>
    </row>
    <row r="539" spans="1:5" s="15" customFormat="1">
      <c r="A539" s="7"/>
      <c r="B539" s="5"/>
      <c r="C539" s="6"/>
      <c r="D539" s="35"/>
      <c r="E539" s="5"/>
    </row>
    <row r="540" spans="1:5" s="15" customFormat="1">
      <c r="A540" s="7"/>
      <c r="B540" s="5"/>
      <c r="C540" s="6"/>
      <c r="D540" s="19"/>
      <c r="E540" s="20"/>
    </row>
    <row r="541" spans="1:5" s="15" customFormat="1">
      <c r="A541" s="7"/>
      <c r="B541" s="5"/>
      <c r="C541" s="6"/>
      <c r="D541" s="35"/>
      <c r="E541" s="5"/>
    </row>
    <row r="542" spans="1:5" s="15" customFormat="1">
      <c r="A542" s="7"/>
      <c r="B542" s="5"/>
      <c r="C542" s="6"/>
      <c r="D542" s="35"/>
      <c r="E542" s="5"/>
    </row>
    <row r="543" spans="1:5" s="15" customFormat="1">
      <c r="A543" s="7"/>
      <c r="B543" s="5"/>
      <c r="C543" s="6"/>
      <c r="D543" s="35"/>
      <c r="E543" s="5"/>
    </row>
    <row r="544" spans="1:5" s="15" customFormat="1">
      <c r="A544" s="7"/>
      <c r="B544" s="5"/>
      <c r="C544" s="6"/>
      <c r="D544" s="35"/>
      <c r="E544" s="5"/>
    </row>
    <row r="545" spans="1:5" s="15" customFormat="1">
      <c r="A545" s="7"/>
      <c r="B545" s="5"/>
      <c r="C545" s="6"/>
      <c r="D545" s="19"/>
      <c r="E545" s="20"/>
    </row>
    <row r="546" spans="1:5" s="15" customFormat="1">
      <c r="A546" s="7"/>
      <c r="B546" s="5"/>
      <c r="C546" s="6"/>
      <c r="D546" s="35"/>
      <c r="E546" s="5"/>
    </row>
    <row r="547" spans="1:5" s="15" customFormat="1">
      <c r="A547" s="7"/>
      <c r="B547" s="5"/>
      <c r="C547" s="6"/>
      <c r="D547" s="35"/>
      <c r="E547" s="5"/>
    </row>
    <row r="548" spans="1:5" s="15" customFormat="1">
      <c r="A548" s="7"/>
      <c r="B548" s="5"/>
      <c r="C548" s="6"/>
      <c r="D548" s="35"/>
      <c r="E548" s="5"/>
    </row>
    <row r="549" spans="1:5" s="15" customFormat="1">
      <c r="A549" s="7"/>
      <c r="B549" s="5"/>
      <c r="C549" s="6"/>
      <c r="D549" s="35"/>
      <c r="E549" s="5"/>
    </row>
    <row r="550" spans="1:5" s="15" customFormat="1">
      <c r="A550" s="7"/>
      <c r="B550" s="5"/>
      <c r="C550" s="6"/>
      <c r="D550" s="19"/>
      <c r="E550" s="20"/>
    </row>
    <row r="551" spans="1:5" s="15" customFormat="1">
      <c r="A551" s="7"/>
      <c r="B551" s="5"/>
      <c r="C551" s="6"/>
      <c r="D551" s="35"/>
      <c r="E551" s="5"/>
    </row>
    <row r="552" spans="1:5" s="15" customFormat="1">
      <c r="A552" s="7"/>
      <c r="B552" s="5"/>
      <c r="C552" s="6"/>
      <c r="D552" s="35"/>
      <c r="E552" s="5"/>
    </row>
    <row r="553" spans="1:5" s="15" customFormat="1">
      <c r="A553" s="7"/>
      <c r="B553" s="5"/>
      <c r="C553" s="6"/>
      <c r="D553" s="35"/>
      <c r="E553" s="5"/>
    </row>
    <row r="554" spans="1:5" s="15" customFormat="1">
      <c r="A554" s="7"/>
      <c r="B554" s="5"/>
      <c r="C554" s="6"/>
      <c r="D554" s="35"/>
      <c r="E554" s="5"/>
    </row>
    <row r="555" spans="1:5" s="15" customFormat="1">
      <c r="A555" s="7"/>
      <c r="B555" s="5"/>
      <c r="C555" s="6"/>
      <c r="D555" s="19"/>
      <c r="E555" s="20"/>
    </row>
    <row r="556" spans="1:5" s="15" customFormat="1">
      <c r="A556" s="7"/>
      <c r="B556" s="5"/>
      <c r="C556" s="6"/>
      <c r="D556" s="35"/>
      <c r="E556" s="5"/>
    </row>
    <row r="557" spans="1:5" s="15" customFormat="1">
      <c r="A557" s="7"/>
      <c r="B557" s="5"/>
      <c r="C557" s="6"/>
      <c r="D557" s="35"/>
      <c r="E557" s="5"/>
    </row>
    <row r="558" spans="1:5" s="15" customFormat="1">
      <c r="A558" s="7"/>
      <c r="B558" s="5"/>
      <c r="C558" s="6"/>
      <c r="D558" s="35"/>
      <c r="E558" s="5"/>
    </row>
    <row r="559" spans="1:5" s="15" customFormat="1">
      <c r="A559" s="7"/>
      <c r="B559" s="5"/>
      <c r="C559" s="6"/>
      <c r="D559" s="35"/>
      <c r="E559" s="5"/>
    </row>
    <row r="560" spans="1:5" s="15" customFormat="1">
      <c r="A560" s="7"/>
      <c r="B560" s="5"/>
      <c r="C560" s="6"/>
      <c r="D560" s="19"/>
      <c r="E560" s="20"/>
    </row>
    <row r="561" spans="1:5" s="15" customFormat="1">
      <c r="A561" s="7"/>
      <c r="B561" s="5"/>
      <c r="C561" s="6"/>
      <c r="D561" s="35"/>
      <c r="E561" s="5"/>
    </row>
    <row r="562" spans="1:5" s="15" customFormat="1">
      <c r="A562" s="7"/>
      <c r="B562" s="5"/>
      <c r="C562" s="6"/>
      <c r="D562" s="35"/>
      <c r="E562" s="5"/>
    </row>
    <row r="563" spans="1:5" s="15" customFormat="1">
      <c r="A563" s="7"/>
      <c r="B563" s="5"/>
      <c r="C563" s="6"/>
      <c r="D563" s="35"/>
      <c r="E563" s="5"/>
    </row>
    <row r="564" spans="1:5" s="15" customFormat="1">
      <c r="A564" s="7"/>
      <c r="B564" s="5"/>
      <c r="C564" s="6"/>
      <c r="D564" s="35"/>
      <c r="E564" s="5"/>
    </row>
    <row r="565" spans="1:5" s="15" customFormat="1">
      <c r="A565" s="7"/>
      <c r="B565" s="5"/>
      <c r="C565" s="6"/>
      <c r="D565" s="19"/>
      <c r="E565" s="20"/>
    </row>
    <row r="566" spans="1:5" s="15" customFormat="1">
      <c r="A566" s="7"/>
      <c r="B566" s="5"/>
      <c r="C566" s="6"/>
      <c r="D566" s="35"/>
      <c r="E566" s="5"/>
    </row>
    <row r="567" spans="1:5" s="15" customFormat="1">
      <c r="A567" s="7"/>
      <c r="B567" s="5"/>
      <c r="C567" s="6"/>
      <c r="D567" s="35"/>
      <c r="E567" s="5"/>
    </row>
    <row r="568" spans="1:5" s="15" customFormat="1">
      <c r="A568" s="7"/>
      <c r="B568" s="5"/>
      <c r="C568" s="6"/>
      <c r="D568" s="35"/>
      <c r="E568" s="5"/>
    </row>
    <row r="569" spans="1:5" s="15" customFormat="1">
      <c r="A569" s="7"/>
      <c r="B569" s="5"/>
      <c r="C569" s="6"/>
      <c r="D569" s="35"/>
      <c r="E569" s="5"/>
    </row>
    <row r="570" spans="1:5" s="15" customFormat="1">
      <c r="A570" s="7"/>
      <c r="B570" s="5"/>
      <c r="C570" s="6"/>
      <c r="D570" s="19"/>
      <c r="E570" s="20"/>
    </row>
    <row r="571" spans="1:5" s="15" customFormat="1">
      <c r="A571" s="7"/>
      <c r="B571" s="5"/>
      <c r="C571" s="6"/>
      <c r="D571" s="35"/>
      <c r="E571" s="5"/>
    </row>
    <row r="572" spans="1:5" s="15" customFormat="1">
      <c r="A572" s="7"/>
      <c r="B572" s="5"/>
      <c r="C572" s="6"/>
      <c r="D572" s="35"/>
      <c r="E572" s="5"/>
    </row>
    <row r="573" spans="1:5" s="15" customFormat="1">
      <c r="A573" s="7"/>
      <c r="B573" s="5"/>
      <c r="C573" s="6"/>
      <c r="D573" s="35"/>
      <c r="E573" s="5"/>
    </row>
    <row r="574" spans="1:5" s="15" customFormat="1">
      <c r="A574" s="7"/>
      <c r="B574" s="5"/>
      <c r="C574" s="6"/>
      <c r="D574" s="35"/>
      <c r="E574" s="5"/>
    </row>
    <row r="575" spans="1:5" s="15" customFormat="1">
      <c r="A575" s="7"/>
      <c r="B575" s="5"/>
      <c r="C575" s="6"/>
      <c r="D575" s="19"/>
      <c r="E575" s="20"/>
    </row>
    <row r="576" spans="1:5" s="15" customFormat="1">
      <c r="A576" s="7"/>
      <c r="B576" s="5"/>
      <c r="C576" s="6"/>
      <c r="D576" s="35"/>
      <c r="E576" s="5"/>
    </row>
    <row r="577" spans="1:5" s="15" customFormat="1">
      <c r="A577" s="7"/>
      <c r="B577" s="5"/>
      <c r="C577" s="6"/>
      <c r="D577" s="35"/>
      <c r="E577" s="5"/>
    </row>
    <row r="578" spans="1:5" s="15" customFormat="1">
      <c r="A578" s="7"/>
      <c r="B578" s="5"/>
      <c r="C578" s="6"/>
      <c r="D578" s="35"/>
      <c r="E578" s="5"/>
    </row>
    <row r="579" spans="1:5" s="15" customFormat="1">
      <c r="A579" s="7"/>
      <c r="B579" s="5"/>
      <c r="C579" s="6"/>
      <c r="D579" s="35"/>
      <c r="E579" s="5"/>
    </row>
    <row r="580" spans="1:5" s="15" customFormat="1">
      <c r="A580" s="7"/>
      <c r="B580" s="5"/>
      <c r="C580" s="6"/>
      <c r="D580" s="19"/>
      <c r="E580" s="20"/>
    </row>
    <row r="581" spans="1:5" s="15" customFormat="1">
      <c r="A581" s="7"/>
      <c r="B581" s="5"/>
      <c r="C581" s="6"/>
      <c r="D581" s="35"/>
      <c r="E581" s="5"/>
    </row>
    <row r="582" spans="1:5" s="15" customFormat="1">
      <c r="A582" s="7"/>
      <c r="B582" s="5"/>
      <c r="C582" s="6"/>
      <c r="D582" s="35"/>
      <c r="E582" s="5"/>
    </row>
    <row r="583" spans="1:5" s="15" customFormat="1">
      <c r="A583" s="7"/>
      <c r="B583" s="5"/>
      <c r="C583" s="6"/>
      <c r="D583" s="35"/>
      <c r="E583" s="5"/>
    </row>
    <row r="584" spans="1:5" s="15" customFormat="1">
      <c r="A584" s="7"/>
      <c r="B584" s="5"/>
      <c r="C584" s="6"/>
      <c r="D584" s="35"/>
      <c r="E584" s="5"/>
    </row>
    <row r="585" spans="1:5" s="15" customFormat="1">
      <c r="A585" s="7"/>
      <c r="B585" s="5"/>
      <c r="C585" s="6"/>
      <c r="D585" s="19"/>
      <c r="E585" s="20"/>
    </row>
    <row r="586" spans="1:5" s="15" customFormat="1">
      <c r="A586" s="7"/>
      <c r="B586" s="5"/>
      <c r="C586" s="6"/>
      <c r="D586" s="35"/>
      <c r="E586" s="5"/>
    </row>
    <row r="587" spans="1:5" s="15" customFormat="1">
      <c r="A587" s="7"/>
      <c r="B587" s="5"/>
      <c r="C587" s="6"/>
      <c r="D587" s="35"/>
      <c r="E587" s="5"/>
    </row>
    <row r="588" spans="1:5" s="15" customFormat="1">
      <c r="A588" s="7"/>
      <c r="B588" s="5"/>
      <c r="C588" s="6"/>
      <c r="D588" s="35"/>
      <c r="E588" s="5"/>
    </row>
    <row r="589" spans="1:5" s="15" customFormat="1">
      <c r="A589" s="7"/>
      <c r="B589" s="5"/>
      <c r="C589" s="6"/>
      <c r="D589" s="35"/>
      <c r="E589" s="5"/>
    </row>
    <row r="590" spans="1:5" s="15" customFormat="1">
      <c r="A590" s="7"/>
      <c r="B590" s="5"/>
      <c r="C590" s="6"/>
      <c r="D590" s="19"/>
      <c r="E590" s="20"/>
    </row>
    <row r="591" spans="1:5" s="15" customFormat="1">
      <c r="A591" s="7"/>
      <c r="B591" s="5"/>
      <c r="C591" s="6"/>
      <c r="D591" s="35"/>
      <c r="E591" s="5"/>
    </row>
    <row r="592" spans="1:5" s="15" customFormat="1">
      <c r="A592" s="7"/>
      <c r="B592" s="5"/>
      <c r="C592" s="6"/>
      <c r="D592" s="35"/>
      <c r="E592" s="5"/>
    </row>
    <row r="593" spans="1:5" s="15" customFormat="1">
      <c r="A593" s="7"/>
      <c r="B593" s="5"/>
      <c r="C593" s="6"/>
      <c r="D593" s="35"/>
      <c r="E593" s="5"/>
    </row>
    <row r="594" spans="1:5" s="15" customFormat="1">
      <c r="A594" s="7"/>
      <c r="B594" s="5"/>
      <c r="C594" s="6"/>
      <c r="D594" s="35"/>
      <c r="E594" s="5"/>
    </row>
    <row r="595" spans="1:5" s="15" customFormat="1">
      <c r="A595" s="7"/>
      <c r="B595" s="5"/>
      <c r="C595" s="6"/>
      <c r="D595" s="19"/>
      <c r="E595" s="20"/>
    </row>
    <row r="596" spans="1:5" s="15" customFormat="1">
      <c r="A596" s="7"/>
      <c r="B596" s="5"/>
      <c r="C596" s="6"/>
      <c r="D596" s="35"/>
      <c r="E596" s="5"/>
    </row>
    <row r="597" spans="1:5" s="15" customFormat="1">
      <c r="A597" s="7"/>
      <c r="B597" s="5"/>
      <c r="C597" s="6"/>
      <c r="D597" s="35"/>
      <c r="E597" s="5"/>
    </row>
    <row r="598" spans="1:5" s="15" customFormat="1">
      <c r="A598" s="7"/>
      <c r="B598" s="5"/>
      <c r="C598" s="6"/>
      <c r="D598" s="35"/>
      <c r="E598" s="5"/>
    </row>
    <row r="599" spans="1:5" s="15" customFormat="1">
      <c r="A599" s="7"/>
      <c r="B599" s="5"/>
      <c r="C599" s="6"/>
      <c r="D599" s="35"/>
      <c r="E599" s="5"/>
    </row>
    <row r="600" spans="1:5" s="15" customFormat="1">
      <c r="A600" s="7"/>
      <c r="B600" s="5"/>
      <c r="C600" s="6"/>
      <c r="D600" s="19"/>
      <c r="E600" s="20"/>
    </row>
    <row r="601" spans="1:5" s="15" customFormat="1">
      <c r="A601" s="7"/>
      <c r="B601" s="5"/>
      <c r="C601" s="6"/>
      <c r="D601" s="35"/>
      <c r="E601" s="5"/>
    </row>
    <row r="602" spans="1:5" s="15" customFormat="1">
      <c r="A602" s="7"/>
      <c r="B602" s="5"/>
      <c r="C602" s="6"/>
      <c r="D602" s="35"/>
      <c r="E602" s="5"/>
    </row>
    <row r="603" spans="1:5" s="15" customFormat="1">
      <c r="A603" s="7"/>
      <c r="B603" s="5"/>
      <c r="C603" s="6"/>
      <c r="D603" s="35"/>
      <c r="E603" s="5"/>
    </row>
    <row r="604" spans="1:5" s="15" customFormat="1">
      <c r="A604" s="7"/>
      <c r="B604" s="5"/>
      <c r="C604" s="6"/>
      <c r="D604" s="35"/>
      <c r="E604" s="5"/>
    </row>
    <row r="605" spans="1:5" s="15" customFormat="1">
      <c r="A605" s="7"/>
      <c r="B605" s="5"/>
      <c r="C605" s="6"/>
      <c r="D605" s="19"/>
      <c r="E605" s="20"/>
    </row>
    <row r="606" spans="1:5" s="15" customFormat="1">
      <c r="A606" s="7"/>
      <c r="B606" s="5"/>
      <c r="C606" s="6"/>
      <c r="D606" s="35"/>
      <c r="E606" s="5"/>
    </row>
    <row r="607" spans="1:5" s="15" customFormat="1">
      <c r="A607" s="7"/>
      <c r="B607" s="5"/>
      <c r="C607" s="6"/>
      <c r="D607" s="35"/>
      <c r="E607" s="5"/>
    </row>
    <row r="608" spans="1:5" s="15" customFormat="1">
      <c r="A608" s="7"/>
      <c r="B608" s="5"/>
      <c r="C608" s="6"/>
      <c r="D608" s="35"/>
      <c r="E608" s="5"/>
    </row>
    <row r="609" spans="1:5" s="15" customFormat="1">
      <c r="A609" s="7"/>
      <c r="B609" s="5"/>
      <c r="C609" s="6"/>
      <c r="D609" s="35"/>
      <c r="E609" s="5"/>
    </row>
    <row r="610" spans="1:5" s="15" customFormat="1">
      <c r="A610" s="7"/>
      <c r="B610" s="5"/>
      <c r="C610" s="6"/>
      <c r="D610" s="19"/>
      <c r="E610" s="20"/>
    </row>
    <row r="611" spans="1:5" s="15" customFormat="1">
      <c r="A611" s="7"/>
      <c r="B611" s="5"/>
      <c r="C611" s="6"/>
      <c r="D611" s="35"/>
      <c r="E611" s="5"/>
    </row>
    <row r="612" spans="1:5" s="15" customFormat="1">
      <c r="A612" s="7"/>
      <c r="B612" s="5"/>
      <c r="C612" s="6"/>
      <c r="D612" s="35"/>
      <c r="E612" s="5"/>
    </row>
    <row r="613" spans="1:5" s="15" customFormat="1">
      <c r="A613" s="7"/>
      <c r="B613" s="5"/>
      <c r="C613" s="6"/>
      <c r="D613" s="35"/>
      <c r="E613" s="5"/>
    </row>
    <row r="614" spans="1:5" s="15" customFormat="1">
      <c r="A614" s="7"/>
      <c r="B614" s="5"/>
      <c r="C614" s="6"/>
      <c r="D614" s="35"/>
      <c r="E614" s="5"/>
    </row>
    <row r="615" spans="1:5" s="15" customFormat="1">
      <c r="A615" s="7"/>
      <c r="B615" s="5"/>
      <c r="C615" s="6"/>
      <c r="D615" s="19"/>
      <c r="E615" s="20"/>
    </row>
    <row r="616" spans="1:5" s="15" customFormat="1">
      <c r="A616" s="7"/>
      <c r="B616" s="5"/>
      <c r="C616" s="6"/>
      <c r="D616" s="35"/>
      <c r="E616" s="5"/>
    </row>
    <row r="617" spans="1:5" s="15" customFormat="1">
      <c r="A617" s="7"/>
      <c r="B617" s="5"/>
      <c r="C617" s="6"/>
      <c r="D617" s="35"/>
      <c r="E617" s="5"/>
    </row>
    <row r="618" spans="1:5" s="15" customFormat="1">
      <c r="A618" s="7"/>
      <c r="B618" s="5"/>
      <c r="C618" s="6"/>
      <c r="D618" s="35"/>
      <c r="E618" s="5"/>
    </row>
    <row r="619" spans="1:5" s="15" customFormat="1">
      <c r="A619" s="7"/>
      <c r="B619" s="5"/>
      <c r="C619" s="6"/>
      <c r="D619" s="35"/>
      <c r="E619" s="5"/>
    </row>
    <row r="620" spans="1:5" s="15" customFormat="1">
      <c r="A620" s="7"/>
      <c r="B620" s="5"/>
      <c r="C620" s="6"/>
      <c r="D620" s="19"/>
      <c r="E620" s="20"/>
    </row>
    <row r="621" spans="1:5" s="15" customFormat="1">
      <c r="A621" s="7"/>
      <c r="B621" s="5"/>
      <c r="C621" s="6"/>
      <c r="D621" s="35"/>
      <c r="E621" s="5"/>
    </row>
    <row r="622" spans="1:5" s="15" customFormat="1">
      <c r="A622" s="7"/>
      <c r="B622" s="5"/>
      <c r="C622" s="6"/>
      <c r="D622" s="35"/>
      <c r="E622" s="5"/>
    </row>
    <row r="623" spans="1:5" s="15" customFormat="1">
      <c r="A623" s="7"/>
      <c r="B623" s="5"/>
      <c r="C623" s="6"/>
      <c r="D623" s="35"/>
      <c r="E623" s="5"/>
    </row>
    <row r="624" spans="1:5" s="15" customFormat="1">
      <c r="A624" s="7"/>
      <c r="B624" s="5"/>
      <c r="C624" s="6"/>
      <c r="D624" s="35"/>
      <c r="E624" s="5"/>
    </row>
    <row r="625" spans="1:5" s="15" customFormat="1">
      <c r="A625" s="7"/>
      <c r="B625" s="5"/>
      <c r="C625" s="6"/>
      <c r="D625" s="19"/>
      <c r="E625" s="20"/>
    </row>
    <row r="626" spans="1:5" s="15" customFormat="1">
      <c r="A626" s="7"/>
      <c r="B626" s="5"/>
      <c r="C626" s="6"/>
      <c r="D626" s="35"/>
      <c r="E626" s="5"/>
    </row>
    <row r="627" spans="1:5" s="15" customFormat="1">
      <c r="A627" s="7"/>
      <c r="B627" s="5"/>
      <c r="C627" s="6"/>
      <c r="D627" s="35"/>
      <c r="E627" s="5"/>
    </row>
    <row r="628" spans="1:5" s="15" customFormat="1">
      <c r="A628" s="7"/>
      <c r="B628" s="5"/>
      <c r="C628" s="6"/>
      <c r="D628" s="35"/>
      <c r="E628" s="5"/>
    </row>
    <row r="629" spans="1:5" s="15" customFormat="1">
      <c r="A629" s="7"/>
      <c r="B629" s="5"/>
      <c r="C629" s="6"/>
      <c r="D629" s="35"/>
      <c r="E629" s="5"/>
    </row>
    <row r="630" spans="1:5" s="15" customFormat="1">
      <c r="A630" s="7"/>
      <c r="B630" s="5"/>
      <c r="C630" s="6"/>
      <c r="D630" s="19"/>
      <c r="E630" s="20"/>
    </row>
    <row r="631" spans="1:5" s="15" customFormat="1">
      <c r="A631" s="7"/>
      <c r="B631" s="5"/>
      <c r="C631" s="6"/>
      <c r="D631" s="35"/>
      <c r="E631" s="5"/>
    </row>
    <row r="632" spans="1:5" s="15" customFormat="1">
      <c r="A632" s="7"/>
      <c r="B632" s="5"/>
      <c r="C632" s="6"/>
      <c r="D632" s="35"/>
      <c r="E632" s="5"/>
    </row>
    <row r="633" spans="1:5" s="15" customFormat="1">
      <c r="A633" s="7"/>
      <c r="B633" s="5"/>
      <c r="C633" s="6"/>
      <c r="D633" s="35"/>
      <c r="E633" s="5"/>
    </row>
    <row r="634" spans="1:5" s="15" customFormat="1">
      <c r="A634" s="7"/>
      <c r="B634" s="5"/>
      <c r="C634" s="6"/>
      <c r="D634" s="35"/>
      <c r="E634" s="5"/>
    </row>
    <row r="635" spans="1:5" s="15" customFormat="1">
      <c r="A635" s="7"/>
      <c r="B635" s="5"/>
      <c r="C635" s="6"/>
      <c r="D635" s="19"/>
      <c r="E635" s="20"/>
    </row>
    <row r="636" spans="1:5" s="15" customFormat="1">
      <c r="A636" s="7"/>
      <c r="B636" s="5"/>
      <c r="C636" s="6"/>
      <c r="D636" s="35"/>
      <c r="E636" s="5"/>
    </row>
    <row r="637" spans="1:5" s="15" customFormat="1">
      <c r="A637" s="7"/>
      <c r="B637" s="5"/>
      <c r="C637" s="6"/>
      <c r="D637" s="35"/>
      <c r="E637" s="5"/>
    </row>
    <row r="638" spans="1:5" s="15" customFormat="1">
      <c r="A638" s="7"/>
      <c r="B638" s="5"/>
      <c r="C638" s="6"/>
      <c r="D638" s="35"/>
      <c r="E638" s="5"/>
    </row>
    <row r="639" spans="1:5" s="15" customFormat="1">
      <c r="A639" s="7"/>
      <c r="B639" s="5"/>
      <c r="C639" s="6"/>
      <c r="D639" s="35"/>
      <c r="E639" s="5"/>
    </row>
    <row r="640" spans="1:5" s="15" customFormat="1">
      <c r="A640" s="7"/>
      <c r="B640" s="5"/>
      <c r="C640" s="6"/>
      <c r="D640" s="19"/>
      <c r="E640" s="20"/>
    </row>
    <row r="641" spans="1:5" s="15" customFormat="1">
      <c r="A641" s="7"/>
      <c r="B641" s="5"/>
      <c r="C641" s="6"/>
      <c r="D641" s="35"/>
      <c r="E641" s="5"/>
    </row>
    <row r="642" spans="1:5" s="15" customFormat="1">
      <c r="A642" s="7"/>
      <c r="B642" s="5"/>
      <c r="C642" s="6"/>
      <c r="D642" s="35"/>
      <c r="E642" s="5"/>
    </row>
    <row r="643" spans="1:5" s="15" customFormat="1">
      <c r="A643" s="7"/>
      <c r="B643" s="5"/>
      <c r="C643" s="6"/>
      <c r="D643" s="35"/>
      <c r="E643" s="5"/>
    </row>
    <row r="644" spans="1:5" s="15" customFormat="1">
      <c r="A644" s="7"/>
      <c r="B644" s="5"/>
      <c r="C644" s="6"/>
      <c r="D644" s="35"/>
      <c r="E644" s="5"/>
    </row>
    <row r="645" spans="1:5" s="15" customFormat="1">
      <c r="A645" s="7"/>
      <c r="B645" s="5"/>
      <c r="C645" s="6"/>
      <c r="D645" s="19"/>
      <c r="E645" s="20"/>
    </row>
    <row r="646" spans="1:5" s="15" customFormat="1">
      <c r="A646" s="7"/>
      <c r="B646" s="5"/>
      <c r="C646" s="6"/>
      <c r="D646" s="35"/>
      <c r="E646" s="5"/>
    </row>
    <row r="647" spans="1:5" s="15" customFormat="1">
      <c r="A647" s="7"/>
      <c r="B647" s="5"/>
      <c r="C647" s="6"/>
      <c r="D647" s="35"/>
      <c r="E647" s="5"/>
    </row>
    <row r="648" spans="1:5" s="15" customFormat="1">
      <c r="A648" s="7"/>
      <c r="B648" s="5"/>
      <c r="C648" s="6"/>
      <c r="D648" s="35"/>
      <c r="E648" s="5"/>
    </row>
    <row r="649" spans="1:5" s="15" customFormat="1">
      <c r="A649" s="7"/>
      <c r="B649" s="5"/>
      <c r="C649" s="6"/>
      <c r="D649" s="35"/>
      <c r="E649" s="5"/>
    </row>
    <row r="650" spans="1:5" s="15" customFormat="1">
      <c r="A650" s="7"/>
      <c r="B650" s="5"/>
      <c r="C650" s="6"/>
      <c r="D650" s="19"/>
      <c r="E650" s="20"/>
    </row>
    <row r="651" spans="1:5" s="15" customFormat="1">
      <c r="A651" s="7"/>
      <c r="B651" s="5"/>
      <c r="C651" s="6"/>
      <c r="D651" s="35"/>
      <c r="E651" s="5"/>
    </row>
    <row r="652" spans="1:5" s="15" customFormat="1">
      <c r="A652" s="7"/>
      <c r="B652" s="5"/>
      <c r="C652" s="6"/>
      <c r="D652" s="35"/>
      <c r="E652" s="5"/>
    </row>
    <row r="653" spans="1:5" s="15" customFormat="1">
      <c r="A653" s="7"/>
      <c r="B653" s="5"/>
      <c r="C653" s="6"/>
      <c r="D653" s="35"/>
      <c r="E653" s="5"/>
    </row>
    <row r="654" spans="1:5" s="15" customFormat="1">
      <c r="A654" s="7"/>
      <c r="B654" s="5"/>
      <c r="C654" s="6"/>
      <c r="D654" s="35"/>
      <c r="E654" s="5"/>
    </row>
    <row r="655" spans="1:5" s="15" customFormat="1">
      <c r="A655" s="7"/>
      <c r="B655" s="5"/>
      <c r="C655" s="6"/>
      <c r="D655" s="19"/>
      <c r="E655" s="20"/>
    </row>
    <row r="656" spans="1:5" s="15" customFormat="1">
      <c r="A656" s="7"/>
      <c r="B656" s="5"/>
      <c r="C656" s="6"/>
      <c r="D656" s="35"/>
      <c r="E656" s="5"/>
    </row>
    <row r="657" spans="1:5" s="15" customFormat="1">
      <c r="A657" s="7"/>
      <c r="B657" s="5"/>
      <c r="C657" s="6"/>
      <c r="D657" s="35"/>
      <c r="E657" s="5"/>
    </row>
    <row r="658" spans="1:5" s="15" customFormat="1">
      <c r="A658" s="7"/>
      <c r="B658" s="5"/>
      <c r="C658" s="6"/>
      <c r="D658" s="35"/>
      <c r="E658" s="5"/>
    </row>
    <row r="659" spans="1:5" s="15" customFormat="1">
      <c r="A659" s="7"/>
      <c r="B659" s="5"/>
      <c r="C659" s="6"/>
      <c r="D659" s="35"/>
      <c r="E659" s="5"/>
    </row>
    <row r="660" spans="1:5" s="15" customFormat="1">
      <c r="A660" s="7"/>
      <c r="B660" s="5"/>
      <c r="C660" s="6"/>
      <c r="D660" s="19"/>
      <c r="E660" s="20"/>
    </row>
    <row r="661" spans="1:5" s="15" customFormat="1">
      <c r="A661" s="7"/>
      <c r="B661" s="5"/>
      <c r="C661" s="6"/>
      <c r="D661" s="35"/>
      <c r="E661" s="5"/>
    </row>
    <row r="662" spans="1:5" s="15" customFormat="1">
      <c r="A662" s="7"/>
      <c r="B662" s="5"/>
      <c r="C662" s="6"/>
      <c r="D662" s="35"/>
      <c r="E662" s="5"/>
    </row>
    <row r="663" spans="1:5" s="15" customFormat="1">
      <c r="A663" s="7"/>
      <c r="B663" s="5"/>
      <c r="C663" s="6"/>
      <c r="D663" s="35"/>
      <c r="E663" s="5"/>
    </row>
    <row r="664" spans="1:5" s="15" customFormat="1">
      <c r="A664" s="7"/>
      <c r="B664" s="5"/>
      <c r="C664" s="6"/>
      <c r="D664" s="35"/>
      <c r="E664" s="5"/>
    </row>
    <row r="665" spans="1:5" s="15" customFormat="1">
      <c r="A665" s="7"/>
      <c r="B665" s="5"/>
      <c r="C665" s="6"/>
      <c r="D665" s="19"/>
      <c r="E665" s="20"/>
    </row>
    <row r="666" spans="1:5" s="15" customFormat="1">
      <c r="A666" s="7"/>
      <c r="B666" s="5"/>
      <c r="C666" s="6"/>
      <c r="D666" s="35"/>
      <c r="E666" s="5"/>
    </row>
    <row r="667" spans="1:5" s="15" customFormat="1">
      <c r="A667" s="7"/>
      <c r="B667" s="5"/>
      <c r="C667" s="6"/>
      <c r="D667" s="35"/>
      <c r="E667" s="5"/>
    </row>
    <row r="668" spans="1:5" s="15" customFormat="1">
      <c r="A668" s="7"/>
      <c r="B668" s="5"/>
      <c r="C668" s="6"/>
      <c r="D668" s="35"/>
      <c r="E668" s="5"/>
    </row>
    <row r="669" spans="1:5" s="15" customFormat="1">
      <c r="A669" s="7"/>
      <c r="B669" s="5"/>
      <c r="C669" s="6"/>
      <c r="D669" s="35"/>
      <c r="E669" s="5"/>
    </row>
    <row r="670" spans="1:5" s="15" customFormat="1">
      <c r="A670" s="7"/>
      <c r="B670" s="5"/>
      <c r="C670" s="6"/>
      <c r="D670" s="19"/>
      <c r="E670" s="20"/>
    </row>
    <row r="671" spans="1:5" s="15" customFormat="1">
      <c r="A671" s="7"/>
      <c r="B671" s="5"/>
      <c r="C671" s="6"/>
      <c r="D671" s="35"/>
      <c r="E671" s="5"/>
    </row>
    <row r="672" spans="1:5" s="15" customFormat="1">
      <c r="A672" s="7"/>
      <c r="B672" s="5"/>
      <c r="C672" s="6"/>
      <c r="D672" s="35"/>
      <c r="E672" s="5"/>
    </row>
    <row r="673" spans="1:5" s="15" customFormat="1">
      <c r="A673" s="7"/>
      <c r="B673" s="5"/>
      <c r="C673" s="6"/>
      <c r="D673" s="35"/>
      <c r="E673" s="5"/>
    </row>
    <row r="674" spans="1:5" s="15" customFormat="1">
      <c r="A674" s="7"/>
      <c r="B674" s="5"/>
      <c r="C674" s="6"/>
      <c r="D674" s="35"/>
      <c r="E674" s="5"/>
    </row>
    <row r="675" spans="1:5" s="15" customFormat="1">
      <c r="A675" s="7"/>
      <c r="B675" s="5"/>
      <c r="C675" s="6"/>
      <c r="D675" s="19"/>
      <c r="E675" s="20"/>
    </row>
    <row r="676" spans="1:5" s="15" customFormat="1">
      <c r="A676" s="7"/>
      <c r="B676" s="5"/>
      <c r="C676" s="6"/>
      <c r="D676" s="35"/>
      <c r="E676" s="5"/>
    </row>
    <row r="677" spans="1:5" s="15" customFormat="1">
      <c r="A677" s="7"/>
      <c r="B677" s="5"/>
      <c r="C677" s="6"/>
      <c r="D677" s="35"/>
      <c r="E677" s="5"/>
    </row>
    <row r="678" spans="1:5" s="15" customFormat="1">
      <c r="A678" s="7"/>
      <c r="B678" s="5"/>
      <c r="C678" s="6"/>
      <c r="D678" s="35"/>
      <c r="E678" s="5"/>
    </row>
    <row r="679" spans="1:5" s="15" customFormat="1">
      <c r="A679" s="7"/>
      <c r="B679" s="5"/>
      <c r="C679" s="6"/>
      <c r="D679" s="35"/>
      <c r="E679" s="5"/>
    </row>
    <row r="680" spans="1:5" s="15" customFormat="1">
      <c r="A680" s="7"/>
      <c r="B680" s="5"/>
      <c r="C680" s="6"/>
      <c r="D680" s="19"/>
      <c r="E680" s="20"/>
    </row>
    <row r="681" spans="1:5" s="15" customFormat="1">
      <c r="A681" s="7"/>
      <c r="B681" s="5"/>
      <c r="C681" s="6"/>
      <c r="D681" s="35"/>
      <c r="E681" s="5"/>
    </row>
    <row r="682" spans="1:5" s="15" customFormat="1">
      <c r="A682" s="7"/>
      <c r="B682" s="5"/>
      <c r="C682" s="6"/>
      <c r="D682" s="35"/>
      <c r="E682" s="5"/>
    </row>
    <row r="683" spans="1:5" s="15" customFormat="1">
      <c r="A683" s="7"/>
      <c r="B683" s="5"/>
      <c r="C683" s="6"/>
      <c r="D683" s="35"/>
      <c r="E683" s="5"/>
    </row>
    <row r="684" spans="1:5" s="15" customFormat="1">
      <c r="A684" s="7"/>
      <c r="B684" s="5"/>
      <c r="C684" s="6"/>
      <c r="D684" s="35"/>
      <c r="E684" s="5"/>
    </row>
    <row r="685" spans="1:5" s="15" customFormat="1">
      <c r="A685" s="7"/>
      <c r="B685" s="5"/>
      <c r="C685" s="6"/>
      <c r="D685" s="19"/>
      <c r="E685" s="20"/>
    </row>
    <row r="686" spans="1:5" s="15" customFormat="1">
      <c r="A686" s="7"/>
      <c r="B686" s="5"/>
      <c r="C686" s="6"/>
      <c r="D686" s="35"/>
      <c r="E686" s="5"/>
    </row>
    <row r="687" spans="1:5" s="15" customFormat="1">
      <c r="A687" s="7"/>
      <c r="B687" s="5"/>
      <c r="C687" s="6"/>
      <c r="D687" s="35"/>
      <c r="E687" s="5"/>
    </row>
    <row r="688" spans="1:5" s="15" customFormat="1">
      <c r="A688" s="7"/>
      <c r="B688" s="5"/>
      <c r="C688" s="6"/>
      <c r="D688" s="35"/>
      <c r="E688" s="5"/>
    </row>
    <row r="689" spans="1:5" s="15" customFormat="1">
      <c r="A689" s="7"/>
      <c r="B689" s="5"/>
      <c r="C689" s="6"/>
      <c r="D689" s="35"/>
      <c r="E689" s="5"/>
    </row>
    <row r="690" spans="1:5" s="15" customFormat="1">
      <c r="A690" s="7"/>
      <c r="B690" s="5"/>
      <c r="C690" s="6"/>
      <c r="D690" s="19"/>
      <c r="E690" s="20"/>
    </row>
    <row r="691" spans="1:5" s="15" customFormat="1">
      <c r="A691" s="7"/>
      <c r="B691" s="5"/>
      <c r="C691" s="6"/>
      <c r="D691" s="35"/>
      <c r="E691" s="5"/>
    </row>
    <row r="692" spans="1:5" s="15" customFormat="1">
      <c r="A692" s="7"/>
      <c r="B692" s="5"/>
      <c r="C692" s="6"/>
      <c r="D692" s="35"/>
      <c r="E692" s="5"/>
    </row>
    <row r="693" spans="1:5" s="15" customFormat="1">
      <c r="A693" s="7"/>
      <c r="B693" s="5"/>
      <c r="C693" s="6"/>
      <c r="D693" s="35"/>
      <c r="E693" s="5"/>
    </row>
    <row r="694" spans="1:5" s="15" customFormat="1">
      <c r="A694" s="7"/>
      <c r="B694" s="5"/>
      <c r="C694" s="6"/>
      <c r="D694" s="35"/>
      <c r="E694" s="5"/>
    </row>
    <row r="695" spans="1:5" s="15" customFormat="1">
      <c r="A695" s="7"/>
      <c r="B695" s="5"/>
      <c r="C695" s="6"/>
      <c r="D695" s="19"/>
      <c r="E695" s="20"/>
    </row>
    <row r="696" spans="1:5" s="15" customFormat="1">
      <c r="A696" s="7"/>
      <c r="B696" s="5"/>
      <c r="C696" s="6"/>
      <c r="D696" s="35"/>
      <c r="E696" s="5"/>
    </row>
    <row r="697" spans="1:5" s="15" customFormat="1">
      <c r="A697" s="7"/>
      <c r="B697" s="5"/>
      <c r="C697" s="6"/>
      <c r="D697" s="35"/>
      <c r="E697" s="5"/>
    </row>
    <row r="698" spans="1:5" s="15" customFormat="1">
      <c r="A698" s="7"/>
      <c r="B698" s="5"/>
      <c r="C698" s="6"/>
      <c r="D698" s="35"/>
      <c r="E698" s="5"/>
    </row>
    <row r="699" spans="1:5" s="15" customFormat="1">
      <c r="A699" s="7"/>
      <c r="B699" s="5"/>
      <c r="C699" s="6"/>
      <c r="D699" s="35"/>
      <c r="E699" s="5"/>
    </row>
    <row r="700" spans="1:5" s="15" customFormat="1">
      <c r="A700" s="7"/>
      <c r="B700" s="5"/>
      <c r="C700" s="6"/>
      <c r="D700" s="19"/>
      <c r="E700" s="20"/>
    </row>
    <row r="701" spans="1:5" s="15" customFormat="1">
      <c r="A701" s="7"/>
      <c r="B701" s="5"/>
      <c r="C701" s="6"/>
      <c r="D701" s="35"/>
      <c r="E701" s="5"/>
    </row>
    <row r="702" spans="1:5" s="15" customFormat="1">
      <c r="A702" s="7"/>
      <c r="B702" s="5"/>
      <c r="C702" s="6"/>
      <c r="D702" s="35"/>
      <c r="E702" s="5"/>
    </row>
    <row r="703" spans="1:5" s="15" customFormat="1">
      <c r="A703" s="7"/>
      <c r="B703" s="5"/>
      <c r="C703" s="6"/>
      <c r="D703" s="35"/>
      <c r="E703" s="5"/>
    </row>
    <row r="704" spans="1:5" s="15" customFormat="1">
      <c r="A704" s="7"/>
      <c r="B704" s="5"/>
      <c r="C704" s="6"/>
      <c r="D704" s="35"/>
      <c r="E704" s="5"/>
    </row>
    <row r="705" spans="1:5" s="15" customFormat="1">
      <c r="A705" s="7"/>
      <c r="B705" s="5"/>
      <c r="C705" s="6"/>
      <c r="D705" s="19"/>
      <c r="E705" s="20"/>
    </row>
    <row r="706" spans="1:5" s="15" customFormat="1">
      <c r="A706" s="7"/>
      <c r="B706" s="5"/>
      <c r="C706" s="6"/>
      <c r="D706" s="35"/>
      <c r="E706" s="5"/>
    </row>
    <row r="707" spans="1:5" s="15" customFormat="1">
      <c r="A707" s="7"/>
      <c r="B707" s="5"/>
      <c r="C707" s="6"/>
      <c r="D707" s="35"/>
      <c r="E707" s="5"/>
    </row>
    <row r="708" spans="1:5" s="15" customFormat="1">
      <c r="A708" s="7"/>
      <c r="B708" s="5"/>
      <c r="C708" s="6"/>
      <c r="D708" s="35"/>
      <c r="E708" s="5"/>
    </row>
    <row r="709" spans="1:5" s="15" customFormat="1">
      <c r="A709" s="7"/>
      <c r="B709" s="5"/>
      <c r="C709" s="6"/>
      <c r="D709" s="35"/>
      <c r="E709" s="5"/>
    </row>
    <row r="710" spans="1:5" s="15" customFormat="1">
      <c r="A710" s="7"/>
      <c r="B710" s="5"/>
      <c r="C710" s="6"/>
      <c r="D710" s="19"/>
      <c r="E710" s="20"/>
    </row>
    <row r="711" spans="1:5" s="15" customFormat="1">
      <c r="A711" s="7"/>
      <c r="B711" s="5"/>
      <c r="C711" s="6"/>
      <c r="D711" s="35"/>
      <c r="E711" s="5"/>
    </row>
    <row r="712" spans="1:5" s="15" customFormat="1">
      <c r="A712" s="7"/>
      <c r="B712" s="5"/>
      <c r="C712" s="6"/>
      <c r="D712" s="35"/>
      <c r="E712" s="5"/>
    </row>
    <row r="713" spans="1:5" s="15" customFormat="1">
      <c r="A713" s="7"/>
      <c r="B713" s="5"/>
      <c r="C713" s="6"/>
      <c r="D713" s="35"/>
      <c r="E713" s="5"/>
    </row>
    <row r="714" spans="1:5" s="15" customFormat="1">
      <c r="A714" s="7"/>
      <c r="B714" s="5"/>
      <c r="C714" s="6"/>
      <c r="D714" s="35"/>
      <c r="E714" s="5"/>
    </row>
    <row r="715" spans="1:5" s="15" customFormat="1">
      <c r="A715" s="7"/>
      <c r="B715" s="5"/>
      <c r="C715" s="6"/>
      <c r="D715" s="19"/>
      <c r="E715" s="20"/>
    </row>
    <row r="716" spans="1:5" s="15" customFormat="1">
      <c r="A716" s="7"/>
      <c r="B716" s="5"/>
      <c r="C716" s="6"/>
      <c r="D716" s="35"/>
      <c r="E716" s="5"/>
    </row>
    <row r="717" spans="1:5" s="15" customFormat="1">
      <c r="A717" s="7"/>
      <c r="B717" s="5"/>
      <c r="C717" s="6"/>
      <c r="D717" s="35"/>
      <c r="E717" s="5"/>
    </row>
    <row r="718" spans="1:5" s="15" customFormat="1">
      <c r="A718" s="7"/>
      <c r="B718" s="5"/>
      <c r="C718" s="6"/>
      <c r="D718" s="35"/>
      <c r="E718" s="5"/>
    </row>
    <row r="719" spans="1:5" s="15" customFormat="1">
      <c r="A719" s="7"/>
      <c r="B719" s="5"/>
      <c r="C719" s="6"/>
      <c r="D719" s="35"/>
      <c r="E719" s="5"/>
    </row>
    <row r="720" spans="1:5" s="15" customFormat="1">
      <c r="A720" s="7"/>
      <c r="B720" s="5"/>
      <c r="C720" s="6"/>
      <c r="D720" s="19"/>
      <c r="E720" s="20"/>
    </row>
    <row r="721" spans="1:5" s="15" customFormat="1">
      <c r="A721" s="7"/>
      <c r="B721" s="5"/>
      <c r="C721" s="6"/>
      <c r="D721" s="35"/>
      <c r="E721" s="5"/>
    </row>
    <row r="722" spans="1:5" s="15" customFormat="1">
      <c r="A722" s="7"/>
      <c r="B722" s="5"/>
      <c r="C722" s="6"/>
      <c r="D722" s="35"/>
      <c r="E722" s="5"/>
    </row>
    <row r="723" spans="1:5" s="15" customFormat="1">
      <c r="A723" s="7"/>
      <c r="B723" s="5"/>
      <c r="C723" s="6"/>
      <c r="D723" s="35"/>
      <c r="E723" s="5"/>
    </row>
    <row r="724" spans="1:5" s="15" customFormat="1">
      <c r="A724" s="7"/>
      <c r="B724" s="5"/>
      <c r="C724" s="6"/>
      <c r="D724" s="35"/>
      <c r="E724" s="5"/>
    </row>
    <row r="725" spans="1:5" s="15" customFormat="1">
      <c r="A725" s="7"/>
      <c r="B725" s="5"/>
      <c r="C725" s="6"/>
      <c r="D725" s="19"/>
      <c r="E725" s="20"/>
    </row>
    <row r="726" spans="1:5" s="15" customFormat="1">
      <c r="A726" s="7"/>
      <c r="B726" s="5"/>
      <c r="C726" s="6"/>
      <c r="D726" s="35"/>
      <c r="E726" s="5"/>
    </row>
    <row r="727" spans="1:5" s="15" customFormat="1">
      <c r="A727" s="7"/>
      <c r="B727" s="5"/>
      <c r="C727" s="6"/>
      <c r="D727" s="35"/>
      <c r="E727" s="5"/>
    </row>
    <row r="728" spans="1:5" s="15" customFormat="1">
      <c r="A728" s="7"/>
      <c r="B728" s="5"/>
      <c r="C728" s="6"/>
      <c r="D728" s="35"/>
      <c r="E728" s="5"/>
    </row>
    <row r="729" spans="1:5" s="15" customFormat="1">
      <c r="A729" s="7"/>
      <c r="B729" s="5"/>
      <c r="C729" s="6"/>
      <c r="D729" s="35"/>
      <c r="E729" s="5"/>
    </row>
    <row r="730" spans="1:5" s="15" customFormat="1">
      <c r="A730" s="7"/>
      <c r="B730" s="5"/>
      <c r="C730" s="6"/>
      <c r="D730" s="19"/>
      <c r="E730" s="20"/>
    </row>
    <row r="731" spans="1:5" s="15" customFormat="1">
      <c r="A731" s="7"/>
      <c r="B731" s="5"/>
      <c r="C731" s="6"/>
      <c r="D731" s="35"/>
      <c r="E731" s="5"/>
    </row>
    <row r="732" spans="1:5" s="15" customFormat="1">
      <c r="A732" s="7"/>
      <c r="B732" s="5"/>
      <c r="C732" s="6"/>
      <c r="D732" s="35"/>
      <c r="E732" s="5"/>
    </row>
    <row r="733" spans="1:5" s="15" customFormat="1">
      <c r="A733" s="7"/>
      <c r="B733" s="5"/>
      <c r="C733" s="6"/>
      <c r="D733" s="35"/>
      <c r="E733" s="5"/>
    </row>
    <row r="734" spans="1:5" s="15" customFormat="1">
      <c r="A734" s="7"/>
      <c r="B734" s="5"/>
      <c r="C734" s="6"/>
      <c r="D734" s="35"/>
      <c r="E734" s="5"/>
    </row>
    <row r="735" spans="1:5" s="15" customFormat="1">
      <c r="A735" s="7"/>
      <c r="B735" s="5"/>
      <c r="C735" s="6"/>
      <c r="D735" s="19"/>
      <c r="E735" s="20"/>
    </row>
    <row r="736" spans="1:5" s="15" customFormat="1">
      <c r="A736" s="7"/>
      <c r="B736" s="5"/>
      <c r="C736" s="6"/>
      <c r="D736" s="35"/>
      <c r="E736" s="5"/>
    </row>
    <row r="737" spans="1:5" s="15" customFormat="1">
      <c r="A737" s="7"/>
      <c r="B737" s="5"/>
      <c r="C737" s="6"/>
      <c r="D737" s="35"/>
      <c r="E737" s="5"/>
    </row>
    <row r="738" spans="1:5" s="15" customFormat="1">
      <c r="A738" s="7"/>
      <c r="B738" s="5"/>
      <c r="C738" s="6"/>
      <c r="D738" s="35"/>
      <c r="E738" s="5"/>
    </row>
    <row r="739" spans="1:5" s="15" customFormat="1">
      <c r="A739" s="7"/>
      <c r="B739" s="5"/>
      <c r="C739" s="6"/>
      <c r="D739" s="35"/>
      <c r="E739" s="5"/>
    </row>
    <row r="740" spans="1:5" s="15" customFormat="1">
      <c r="A740" s="7"/>
      <c r="B740" s="5"/>
      <c r="C740" s="6"/>
      <c r="D740" s="19"/>
      <c r="E740" s="39"/>
    </row>
    <row r="741" spans="1:5" s="15" customFormat="1">
      <c r="A741" s="7"/>
      <c r="B741" s="5"/>
      <c r="C741" s="6"/>
      <c r="D741" s="35"/>
      <c r="E741" s="5"/>
    </row>
    <row r="742" spans="1:5" s="15" customFormat="1">
      <c r="A742" s="7"/>
      <c r="B742" s="5"/>
      <c r="C742" s="6"/>
      <c r="D742" s="35"/>
      <c r="E742" s="5"/>
    </row>
    <row r="743" spans="1:5" s="15" customFormat="1">
      <c r="A743" s="7"/>
      <c r="B743" s="5"/>
      <c r="C743" s="6"/>
      <c r="D743" s="35"/>
      <c r="E743" s="5"/>
    </row>
    <row r="744" spans="1:5" s="15" customFormat="1">
      <c r="A744" s="7"/>
      <c r="B744" s="5"/>
      <c r="C744" s="6"/>
      <c r="D744" s="35"/>
      <c r="E744" s="5"/>
    </row>
    <row r="745" spans="1:5" s="15" customFormat="1">
      <c r="A745" s="7"/>
      <c r="B745" s="5"/>
      <c r="C745" s="6"/>
      <c r="D745" s="19"/>
      <c r="E745" s="20"/>
    </row>
    <row r="746" spans="1:5" s="15" customFormat="1">
      <c r="A746" s="7"/>
      <c r="B746" s="5"/>
      <c r="C746" s="6"/>
      <c r="D746" s="35"/>
      <c r="E746" s="5"/>
    </row>
    <row r="747" spans="1:5" s="15" customFormat="1">
      <c r="A747" s="7"/>
      <c r="B747" s="5"/>
      <c r="C747" s="6"/>
      <c r="D747" s="35"/>
      <c r="E747" s="5"/>
    </row>
    <row r="748" spans="1:5" s="15" customFormat="1">
      <c r="A748" s="7"/>
      <c r="B748" s="5"/>
      <c r="C748" s="6"/>
      <c r="D748" s="35"/>
      <c r="E748" s="5"/>
    </row>
    <row r="749" spans="1:5" s="15" customFormat="1">
      <c r="A749" s="7"/>
      <c r="B749" s="5"/>
      <c r="C749" s="6"/>
      <c r="D749" s="35"/>
      <c r="E749" s="5"/>
    </row>
    <row r="750" spans="1:5" s="15" customFormat="1">
      <c r="A750" s="7"/>
      <c r="B750" s="5"/>
      <c r="C750" s="6"/>
      <c r="D750" s="19"/>
      <c r="E750" s="20"/>
    </row>
    <row r="751" spans="1:5" s="15" customFormat="1">
      <c r="A751" s="7"/>
      <c r="B751" s="5"/>
      <c r="C751" s="6"/>
      <c r="D751" s="35"/>
      <c r="E751" s="5"/>
    </row>
    <row r="752" spans="1:5" s="15" customFormat="1">
      <c r="A752" s="7"/>
      <c r="B752" s="5"/>
      <c r="C752" s="6"/>
      <c r="D752" s="35"/>
      <c r="E752" s="5"/>
    </row>
    <row r="753" spans="1:5" s="15" customFormat="1">
      <c r="A753" s="7"/>
      <c r="B753" s="5"/>
      <c r="C753" s="6"/>
      <c r="D753" s="35"/>
      <c r="E753" s="5"/>
    </row>
    <row r="754" spans="1:5" s="15" customFormat="1">
      <c r="A754" s="7"/>
      <c r="B754" s="5"/>
      <c r="C754" s="6"/>
      <c r="D754" s="35"/>
      <c r="E754" s="5"/>
    </row>
    <row r="755" spans="1:5" s="15" customFormat="1">
      <c r="A755" s="7"/>
      <c r="B755" s="5"/>
      <c r="C755" s="6"/>
      <c r="D755" s="19"/>
      <c r="E755" s="20"/>
    </row>
    <row r="756" spans="1:5" s="15" customFormat="1">
      <c r="A756" s="7"/>
      <c r="B756" s="5"/>
      <c r="C756" s="6"/>
      <c r="D756" s="35"/>
      <c r="E756" s="5"/>
    </row>
    <row r="757" spans="1:5" s="15" customFormat="1">
      <c r="A757" s="7"/>
      <c r="B757" s="5"/>
      <c r="C757" s="6"/>
      <c r="D757" s="35"/>
      <c r="E757" s="5"/>
    </row>
    <row r="758" spans="1:5" s="15" customFormat="1">
      <c r="A758" s="7"/>
      <c r="B758" s="5"/>
      <c r="C758" s="6"/>
      <c r="D758" s="35"/>
      <c r="E758" s="5"/>
    </row>
    <row r="759" spans="1:5" s="15" customFormat="1">
      <c r="A759" s="7"/>
      <c r="B759" s="5"/>
      <c r="C759" s="6"/>
      <c r="D759" s="35"/>
      <c r="E759" s="5"/>
    </row>
    <row r="760" spans="1:5" s="15" customFormat="1">
      <c r="A760" s="7"/>
      <c r="B760" s="5"/>
      <c r="C760" s="6"/>
      <c r="D760" s="19"/>
      <c r="E760" s="20"/>
    </row>
    <row r="761" spans="1:5" s="15" customFormat="1">
      <c r="A761" s="7"/>
      <c r="B761" s="5"/>
      <c r="C761" s="6"/>
      <c r="D761" s="35"/>
      <c r="E761" s="5"/>
    </row>
    <row r="762" spans="1:5" s="15" customFormat="1">
      <c r="A762" s="7"/>
      <c r="B762" s="5"/>
      <c r="C762" s="6"/>
      <c r="D762" s="35"/>
      <c r="E762" s="5"/>
    </row>
    <row r="763" spans="1:5" s="15" customFormat="1">
      <c r="A763" s="7"/>
      <c r="B763" s="5"/>
      <c r="C763" s="6"/>
      <c r="D763" s="35"/>
      <c r="E763" s="5"/>
    </row>
    <row r="764" spans="1:5" s="15" customFormat="1">
      <c r="A764" s="7"/>
      <c r="B764" s="5"/>
      <c r="C764" s="6"/>
      <c r="D764" s="35"/>
      <c r="E764" s="5"/>
    </row>
    <row r="765" spans="1:5" s="15" customFormat="1">
      <c r="A765" s="7"/>
      <c r="B765" s="5"/>
      <c r="C765" s="6"/>
      <c r="D765" s="19"/>
      <c r="E765" s="20"/>
    </row>
    <row r="766" spans="1:5" s="15" customFormat="1">
      <c r="A766" s="7"/>
      <c r="B766" s="5"/>
      <c r="C766" s="6"/>
      <c r="D766" s="35"/>
      <c r="E766" s="5"/>
    </row>
    <row r="767" spans="1:5" s="15" customFormat="1">
      <c r="A767" s="7"/>
      <c r="B767" s="5"/>
      <c r="C767" s="6"/>
      <c r="D767" s="35"/>
      <c r="E767" s="5"/>
    </row>
    <row r="768" spans="1:5" s="15" customFormat="1">
      <c r="A768" s="7"/>
      <c r="B768" s="5"/>
      <c r="C768" s="6"/>
      <c r="D768" s="35"/>
      <c r="E768" s="5"/>
    </row>
    <row r="769" spans="1:5" s="15" customFormat="1">
      <c r="A769" s="7"/>
      <c r="B769" s="5"/>
      <c r="C769" s="6"/>
      <c r="D769" s="35"/>
      <c r="E769" s="5"/>
    </row>
    <row r="770" spans="1:5" s="15" customFormat="1">
      <c r="A770" s="7"/>
      <c r="B770" s="5"/>
      <c r="C770" s="6"/>
      <c r="D770" s="19"/>
      <c r="E770" s="20"/>
    </row>
    <row r="771" spans="1:5" s="15" customFormat="1">
      <c r="A771" s="7"/>
      <c r="B771" s="5"/>
      <c r="C771" s="6"/>
      <c r="D771" s="35"/>
      <c r="E771" s="5"/>
    </row>
    <row r="772" spans="1:5" s="15" customFormat="1">
      <c r="A772" s="7"/>
      <c r="B772" s="5"/>
      <c r="C772" s="6"/>
      <c r="D772" s="35"/>
      <c r="E772" s="5"/>
    </row>
    <row r="773" spans="1:5" s="15" customFormat="1">
      <c r="A773" s="7"/>
      <c r="B773" s="5"/>
      <c r="C773" s="6"/>
      <c r="D773" s="35"/>
      <c r="E773" s="5"/>
    </row>
    <row r="774" spans="1:5" s="15" customFormat="1">
      <c r="A774" s="7"/>
      <c r="B774" s="5"/>
      <c r="C774" s="6"/>
      <c r="D774" s="35"/>
      <c r="E774" s="5"/>
    </row>
    <row r="775" spans="1:5" s="15" customFormat="1">
      <c r="A775" s="7"/>
      <c r="B775" s="5"/>
      <c r="C775" s="6"/>
      <c r="D775" s="19"/>
      <c r="E775" s="20"/>
    </row>
    <row r="776" spans="1:5" s="15" customFormat="1">
      <c r="A776" s="7"/>
      <c r="B776" s="5"/>
      <c r="C776" s="6"/>
      <c r="D776" s="35"/>
      <c r="E776" s="5"/>
    </row>
    <row r="777" spans="1:5" s="15" customFormat="1">
      <c r="A777" s="7"/>
      <c r="B777" s="5"/>
      <c r="C777" s="6"/>
      <c r="D777" s="35"/>
      <c r="E777" s="5"/>
    </row>
    <row r="778" spans="1:5" s="15" customFormat="1">
      <c r="A778" s="7"/>
      <c r="B778" s="5"/>
      <c r="C778" s="6"/>
      <c r="D778" s="35"/>
      <c r="E778" s="5"/>
    </row>
    <row r="779" spans="1:5" s="15" customFormat="1">
      <c r="A779" s="7"/>
      <c r="B779" s="5"/>
      <c r="C779" s="6"/>
      <c r="D779" s="35"/>
      <c r="E779" s="5"/>
    </row>
    <row r="780" spans="1:5" s="15" customFormat="1">
      <c r="A780" s="7"/>
      <c r="B780" s="5"/>
      <c r="C780" s="6"/>
      <c r="D780" s="19"/>
      <c r="E780" s="20"/>
    </row>
    <row r="781" spans="1:5" s="15" customFormat="1">
      <c r="A781" s="7"/>
      <c r="B781" s="5"/>
      <c r="C781" s="6"/>
      <c r="D781" s="35"/>
      <c r="E781" s="5"/>
    </row>
    <row r="782" spans="1:5" s="15" customFormat="1">
      <c r="A782" s="7"/>
      <c r="B782" s="5"/>
      <c r="C782" s="6"/>
      <c r="D782" s="35"/>
      <c r="E782" s="5"/>
    </row>
    <row r="783" spans="1:5" s="15" customFormat="1">
      <c r="A783" s="7"/>
      <c r="B783" s="5"/>
      <c r="C783" s="6"/>
      <c r="D783" s="35"/>
      <c r="E783" s="5"/>
    </row>
    <row r="784" spans="1:5" s="15" customFormat="1">
      <c r="A784" s="7"/>
      <c r="B784" s="5"/>
      <c r="C784" s="6"/>
      <c r="D784" s="35"/>
      <c r="E784" s="5"/>
    </row>
    <row r="785" spans="1:5" s="15" customFormat="1">
      <c r="A785" s="7"/>
      <c r="B785" s="5"/>
      <c r="C785" s="6"/>
      <c r="D785" s="19"/>
      <c r="E785" s="20"/>
    </row>
    <row r="786" spans="1:5" s="15" customFormat="1">
      <c r="A786" s="7"/>
      <c r="B786" s="5"/>
      <c r="C786" s="6"/>
      <c r="D786" s="35"/>
      <c r="E786" s="5"/>
    </row>
    <row r="787" spans="1:5" s="15" customFormat="1">
      <c r="A787" s="7"/>
      <c r="B787" s="5"/>
      <c r="C787" s="6"/>
      <c r="D787" s="35"/>
      <c r="E787" s="5"/>
    </row>
    <row r="788" spans="1:5" s="15" customFormat="1">
      <c r="A788" s="7"/>
      <c r="B788" s="5"/>
      <c r="C788" s="6"/>
      <c r="D788" s="35"/>
      <c r="E788" s="5"/>
    </row>
    <row r="789" spans="1:5" s="15" customFormat="1">
      <c r="A789" s="7"/>
      <c r="B789" s="5"/>
      <c r="C789" s="6"/>
      <c r="D789" s="35"/>
      <c r="E789" s="5"/>
    </row>
    <row r="790" spans="1:5" s="15" customFormat="1">
      <c r="A790" s="7"/>
      <c r="B790" s="5"/>
      <c r="C790" s="6"/>
      <c r="D790" s="19"/>
      <c r="E790" s="20"/>
    </row>
    <row r="791" spans="1:5" s="15" customFormat="1">
      <c r="A791" s="7"/>
      <c r="B791" s="5"/>
      <c r="C791" s="6"/>
      <c r="D791" s="35"/>
      <c r="E791" s="5"/>
    </row>
    <row r="792" spans="1:5" s="15" customFormat="1">
      <c r="A792" s="7"/>
      <c r="B792" s="5"/>
      <c r="C792" s="6"/>
      <c r="D792" s="35"/>
      <c r="E792" s="5"/>
    </row>
    <row r="793" spans="1:5" s="15" customFormat="1">
      <c r="A793" s="7"/>
      <c r="B793" s="5"/>
      <c r="C793" s="6"/>
      <c r="D793" s="35"/>
      <c r="E793" s="5"/>
    </row>
    <row r="794" spans="1:5" s="15" customFormat="1">
      <c r="A794" s="7"/>
      <c r="B794" s="5"/>
      <c r="C794" s="6"/>
      <c r="D794" s="35"/>
      <c r="E794" s="5"/>
    </row>
    <row r="795" spans="1:5" s="15" customFormat="1">
      <c r="A795" s="7"/>
      <c r="B795" s="5"/>
      <c r="C795" s="6"/>
      <c r="D795" s="19"/>
      <c r="E795" s="20"/>
    </row>
    <row r="796" spans="1:5" s="15" customFormat="1">
      <c r="A796" s="7"/>
      <c r="B796" s="5"/>
      <c r="C796" s="6"/>
      <c r="D796" s="35"/>
      <c r="E796" s="5"/>
    </row>
    <row r="797" spans="1:5" s="15" customFormat="1">
      <c r="A797" s="7"/>
      <c r="B797" s="5"/>
      <c r="C797" s="6"/>
      <c r="D797" s="35"/>
      <c r="E797" s="5"/>
    </row>
    <row r="798" spans="1:5" s="15" customFormat="1">
      <c r="A798" s="7"/>
      <c r="B798" s="5"/>
      <c r="C798" s="6"/>
      <c r="D798" s="35"/>
      <c r="E798" s="5"/>
    </row>
    <row r="799" spans="1:5" s="15" customFormat="1">
      <c r="A799" s="7"/>
      <c r="B799" s="5"/>
      <c r="C799" s="6"/>
      <c r="D799" s="35"/>
      <c r="E799" s="5"/>
    </row>
    <row r="800" spans="1:5" s="15" customFormat="1">
      <c r="A800" s="7"/>
      <c r="B800" s="5"/>
      <c r="C800" s="6"/>
      <c r="D800" s="19"/>
      <c r="E800" s="20"/>
    </row>
    <row r="801" spans="1:5" s="15" customFormat="1">
      <c r="A801" s="7"/>
      <c r="B801" s="5"/>
      <c r="C801" s="6"/>
      <c r="D801" s="35"/>
      <c r="E801" s="5"/>
    </row>
    <row r="802" spans="1:5" s="15" customFormat="1">
      <c r="A802" s="7"/>
      <c r="B802" s="5"/>
      <c r="C802" s="6"/>
      <c r="D802" s="35"/>
      <c r="E802" s="5"/>
    </row>
    <row r="803" spans="1:5" s="15" customFormat="1">
      <c r="A803" s="7"/>
      <c r="B803" s="5"/>
      <c r="C803" s="6"/>
      <c r="D803" s="35"/>
      <c r="E803" s="5"/>
    </row>
    <row r="804" spans="1:5" s="15" customFormat="1">
      <c r="A804" s="7"/>
      <c r="B804" s="5"/>
      <c r="C804" s="6"/>
      <c r="D804" s="35"/>
      <c r="E804" s="5"/>
    </row>
    <row r="805" spans="1:5" s="15" customFormat="1">
      <c r="A805" s="7"/>
      <c r="B805" s="5"/>
      <c r="C805" s="6"/>
      <c r="D805" s="19"/>
      <c r="E805" s="20"/>
    </row>
    <row r="806" spans="1:5" s="15" customFormat="1">
      <c r="A806" s="7"/>
      <c r="B806" s="5"/>
      <c r="C806" s="6"/>
      <c r="D806" s="35"/>
      <c r="E806" s="5"/>
    </row>
    <row r="807" spans="1:5" s="15" customFormat="1">
      <c r="A807" s="7"/>
      <c r="B807" s="5"/>
      <c r="C807" s="6"/>
      <c r="D807" s="35"/>
      <c r="E807" s="5"/>
    </row>
    <row r="808" spans="1:5" s="15" customFormat="1">
      <c r="A808" s="7"/>
      <c r="B808" s="5"/>
      <c r="C808" s="6"/>
      <c r="D808" s="35"/>
      <c r="E808" s="5"/>
    </row>
    <row r="809" spans="1:5" s="15" customFormat="1">
      <c r="A809" s="7"/>
      <c r="B809" s="5"/>
      <c r="C809" s="6"/>
      <c r="D809" s="35"/>
      <c r="E809" s="5"/>
    </row>
    <row r="810" spans="1:5" s="15" customFormat="1">
      <c r="A810" s="7"/>
      <c r="B810" s="5"/>
      <c r="C810" s="6"/>
      <c r="D810" s="19"/>
      <c r="E810" s="20"/>
    </row>
    <row r="811" spans="1:5" s="15" customFormat="1">
      <c r="A811" s="7"/>
      <c r="B811" s="5"/>
      <c r="C811" s="6"/>
      <c r="D811" s="35"/>
      <c r="E811" s="5"/>
    </row>
    <row r="812" spans="1:5" s="15" customFormat="1">
      <c r="A812" s="7"/>
      <c r="B812" s="5"/>
      <c r="C812" s="6"/>
      <c r="D812" s="35"/>
      <c r="E812" s="5"/>
    </row>
    <row r="813" spans="1:5" s="15" customFormat="1">
      <c r="A813" s="7"/>
      <c r="B813" s="5"/>
      <c r="C813" s="6"/>
      <c r="D813" s="35"/>
      <c r="E813" s="5"/>
    </row>
    <row r="814" spans="1:5" s="15" customFormat="1">
      <c r="A814" s="7"/>
      <c r="B814" s="5"/>
      <c r="C814" s="6"/>
      <c r="D814" s="35"/>
      <c r="E814" s="5"/>
    </row>
    <row r="815" spans="1:5" s="15" customFormat="1">
      <c r="A815" s="7"/>
      <c r="B815" s="5"/>
      <c r="C815" s="6"/>
      <c r="D815" s="19"/>
      <c r="E815" s="20"/>
    </row>
    <row r="816" spans="1:5" s="15" customFormat="1">
      <c r="A816" s="7"/>
      <c r="B816" s="5"/>
      <c r="C816" s="6"/>
      <c r="D816" s="35"/>
      <c r="E816" s="5"/>
    </row>
    <row r="817" spans="1:5" s="15" customFormat="1">
      <c r="A817" s="7"/>
      <c r="B817" s="5"/>
      <c r="C817" s="6"/>
      <c r="D817" s="35"/>
      <c r="E817" s="5"/>
    </row>
    <row r="818" spans="1:5" s="15" customFormat="1">
      <c r="A818" s="7"/>
      <c r="B818" s="5"/>
      <c r="C818" s="6"/>
      <c r="D818" s="35"/>
      <c r="E818" s="5"/>
    </row>
    <row r="819" spans="1:5" s="15" customFormat="1">
      <c r="A819" s="7"/>
      <c r="B819" s="5"/>
      <c r="C819" s="6"/>
      <c r="D819" s="35"/>
      <c r="E819" s="5"/>
    </row>
    <row r="820" spans="1:5" s="15" customFormat="1">
      <c r="A820" s="7"/>
      <c r="B820" s="5"/>
      <c r="C820" s="6"/>
      <c r="D820" s="19"/>
      <c r="E820" s="20"/>
    </row>
    <row r="821" spans="1:5" s="15" customFormat="1">
      <c r="A821" s="7"/>
      <c r="B821" s="5"/>
      <c r="C821" s="6"/>
      <c r="D821" s="35"/>
      <c r="E821" s="5"/>
    </row>
    <row r="822" spans="1:5" s="15" customFormat="1">
      <c r="A822" s="7"/>
      <c r="B822" s="5"/>
      <c r="C822" s="6"/>
      <c r="D822" s="35"/>
      <c r="E822" s="5"/>
    </row>
    <row r="823" spans="1:5" s="15" customFormat="1">
      <c r="A823" s="7"/>
      <c r="B823" s="5"/>
      <c r="C823" s="6"/>
      <c r="D823" s="35"/>
      <c r="E823" s="5"/>
    </row>
    <row r="824" spans="1:5" s="15" customFormat="1">
      <c r="A824" s="7"/>
      <c r="B824" s="5"/>
      <c r="C824" s="6"/>
      <c r="D824" s="35"/>
      <c r="E824" s="5"/>
    </row>
    <row r="825" spans="1:5" s="15" customFormat="1">
      <c r="A825" s="7"/>
      <c r="B825" s="5"/>
      <c r="C825" s="6"/>
      <c r="D825" s="19"/>
      <c r="E825" s="20"/>
    </row>
    <row r="826" spans="1:5" s="15" customFormat="1">
      <c r="A826" s="7"/>
      <c r="B826" s="5"/>
      <c r="C826" s="6"/>
      <c r="D826" s="35"/>
      <c r="E826" s="5"/>
    </row>
    <row r="827" spans="1:5" s="15" customFormat="1">
      <c r="A827" s="7"/>
      <c r="B827" s="5"/>
      <c r="C827" s="6"/>
      <c r="D827" s="35"/>
      <c r="E827" s="5"/>
    </row>
    <row r="828" spans="1:5" s="15" customFormat="1">
      <c r="A828" s="7"/>
      <c r="B828" s="5"/>
      <c r="C828" s="6"/>
      <c r="D828" s="35"/>
      <c r="E828" s="5"/>
    </row>
    <row r="829" spans="1:5" s="15" customFormat="1">
      <c r="A829" s="7"/>
      <c r="B829" s="5"/>
      <c r="C829" s="6"/>
      <c r="D829" s="35"/>
      <c r="E829" s="5"/>
    </row>
    <row r="830" spans="1:5" s="15" customFormat="1">
      <c r="A830" s="7"/>
      <c r="B830" s="5"/>
      <c r="C830" s="6"/>
      <c r="D830" s="19"/>
      <c r="E830" s="20"/>
    </row>
    <row r="831" spans="1:5" s="15" customFormat="1">
      <c r="A831" s="7"/>
      <c r="B831" s="5"/>
      <c r="C831" s="6"/>
      <c r="D831" s="35"/>
      <c r="E831" s="5"/>
    </row>
    <row r="832" spans="1:5" s="15" customFormat="1">
      <c r="A832" s="7"/>
      <c r="B832" s="5"/>
      <c r="C832" s="6"/>
      <c r="D832" s="35"/>
      <c r="E832" s="5"/>
    </row>
    <row r="833" spans="1:5" s="15" customFormat="1">
      <c r="A833" s="7"/>
      <c r="B833" s="5"/>
      <c r="C833" s="6"/>
      <c r="D833" s="35"/>
      <c r="E833" s="5"/>
    </row>
    <row r="834" spans="1:5" s="15" customFormat="1">
      <c r="A834" s="7"/>
      <c r="B834" s="5"/>
      <c r="C834" s="6"/>
      <c r="D834" s="35"/>
      <c r="E834" s="5"/>
    </row>
    <row r="835" spans="1:5" s="15" customFormat="1">
      <c r="A835" s="7"/>
      <c r="B835" s="5"/>
      <c r="C835" s="6"/>
      <c r="D835" s="19"/>
      <c r="E835" s="20"/>
    </row>
    <row r="836" spans="1:5" s="15" customFormat="1">
      <c r="A836" s="7"/>
      <c r="B836" s="5"/>
      <c r="C836" s="6"/>
      <c r="D836" s="35"/>
      <c r="E836" s="5"/>
    </row>
    <row r="837" spans="1:5" s="15" customFormat="1">
      <c r="A837" s="7"/>
      <c r="B837" s="5"/>
      <c r="C837" s="6"/>
      <c r="D837" s="35"/>
      <c r="E837" s="5"/>
    </row>
    <row r="838" spans="1:5" s="15" customFormat="1">
      <c r="A838" s="7"/>
      <c r="B838" s="5"/>
      <c r="C838" s="6"/>
      <c r="D838" s="35"/>
      <c r="E838" s="5"/>
    </row>
    <row r="839" spans="1:5" s="15" customFormat="1">
      <c r="A839" s="7"/>
      <c r="B839" s="5"/>
      <c r="C839" s="6"/>
      <c r="D839" s="35"/>
      <c r="E839" s="5"/>
    </row>
    <row r="840" spans="1:5" s="15" customFormat="1">
      <c r="A840" s="7"/>
      <c r="B840" s="5"/>
      <c r="C840" s="6"/>
      <c r="D840" s="19"/>
      <c r="E840" s="20"/>
    </row>
    <row r="841" spans="1:5" s="15" customFormat="1">
      <c r="A841" s="7"/>
      <c r="B841" s="5"/>
      <c r="C841" s="6"/>
      <c r="D841" s="35"/>
      <c r="E841" s="5"/>
    </row>
    <row r="842" spans="1:5" s="15" customFormat="1">
      <c r="A842" s="7"/>
      <c r="B842" s="5"/>
      <c r="C842" s="6"/>
      <c r="D842" s="35"/>
      <c r="E842" s="5"/>
    </row>
    <row r="843" spans="1:5" s="15" customFormat="1">
      <c r="A843" s="7"/>
      <c r="B843" s="5"/>
      <c r="C843" s="6"/>
      <c r="D843" s="35"/>
      <c r="E843" s="5"/>
    </row>
    <row r="844" spans="1:5" s="15" customFormat="1">
      <c r="A844" s="7"/>
      <c r="B844" s="5"/>
      <c r="C844" s="6"/>
      <c r="D844" s="35"/>
      <c r="E844" s="5"/>
    </row>
    <row r="845" spans="1:5" s="15" customFormat="1">
      <c r="A845" s="7"/>
      <c r="B845" s="5"/>
      <c r="C845" s="6"/>
      <c r="D845" s="19"/>
      <c r="E845" s="20"/>
    </row>
    <row r="846" spans="1:5" s="15" customFormat="1">
      <c r="A846" s="7"/>
      <c r="B846" s="5"/>
      <c r="C846" s="6"/>
      <c r="D846" s="35"/>
      <c r="E846" s="5"/>
    </row>
    <row r="847" spans="1:5" s="15" customFormat="1">
      <c r="A847" s="7"/>
      <c r="B847" s="5"/>
      <c r="C847" s="6"/>
      <c r="D847" s="35"/>
      <c r="E847" s="5"/>
    </row>
    <row r="848" spans="1:5" s="15" customFormat="1">
      <c r="A848" s="7"/>
      <c r="B848" s="5"/>
      <c r="C848" s="6"/>
      <c r="D848" s="35"/>
      <c r="E848" s="5"/>
    </row>
    <row r="849" spans="1:5" s="15" customFormat="1">
      <c r="A849" s="7"/>
      <c r="B849" s="5"/>
      <c r="C849" s="6"/>
      <c r="D849" s="35"/>
      <c r="E849" s="5"/>
    </row>
    <row r="850" spans="1:5" s="15" customFormat="1">
      <c r="A850" s="7"/>
      <c r="B850" s="5"/>
      <c r="C850" s="6"/>
      <c r="D850" s="19"/>
      <c r="E850" s="20"/>
    </row>
    <row r="851" spans="1:5" s="15" customFormat="1">
      <c r="A851" s="7"/>
      <c r="B851" s="5"/>
      <c r="C851" s="6"/>
      <c r="D851" s="35"/>
      <c r="E851" s="5"/>
    </row>
    <row r="852" spans="1:5" s="15" customFormat="1">
      <c r="A852" s="7"/>
      <c r="B852" s="5"/>
      <c r="C852" s="6"/>
      <c r="D852" s="35"/>
      <c r="E852" s="5"/>
    </row>
    <row r="853" spans="1:5" s="15" customFormat="1">
      <c r="A853" s="7"/>
      <c r="B853" s="5"/>
      <c r="C853" s="6"/>
      <c r="D853" s="35"/>
      <c r="E853" s="5"/>
    </row>
    <row r="854" spans="1:5" s="15" customFormat="1">
      <c r="A854" s="7"/>
      <c r="B854" s="5"/>
      <c r="C854" s="6"/>
      <c r="D854" s="35"/>
      <c r="E854" s="5"/>
    </row>
    <row r="855" spans="1:5" s="15" customFormat="1">
      <c r="A855" s="7"/>
      <c r="B855" s="5"/>
      <c r="C855" s="6"/>
      <c r="D855" s="19"/>
      <c r="E855" s="20"/>
    </row>
    <row r="856" spans="1:5" s="15" customFormat="1">
      <c r="A856" s="7"/>
      <c r="B856" s="5"/>
      <c r="C856" s="6"/>
      <c r="D856" s="35"/>
      <c r="E856" s="5"/>
    </row>
    <row r="857" spans="1:5" s="15" customFormat="1">
      <c r="A857" s="7"/>
      <c r="B857" s="5"/>
      <c r="C857" s="6"/>
      <c r="D857" s="35"/>
      <c r="E857" s="5"/>
    </row>
    <row r="858" spans="1:5" s="15" customFormat="1">
      <c r="A858" s="7"/>
      <c r="B858" s="5"/>
      <c r="C858" s="6"/>
      <c r="D858" s="35"/>
      <c r="E858" s="5"/>
    </row>
    <row r="859" spans="1:5" s="15" customFormat="1">
      <c r="A859" s="7"/>
      <c r="B859" s="5"/>
      <c r="C859" s="6"/>
      <c r="D859" s="35"/>
      <c r="E859" s="5"/>
    </row>
    <row r="860" spans="1:5" s="15" customFormat="1">
      <c r="A860" s="7"/>
      <c r="B860" s="5"/>
      <c r="C860" s="6"/>
      <c r="D860" s="19"/>
      <c r="E860" s="20"/>
    </row>
    <row r="861" spans="1:5" s="15" customFormat="1">
      <c r="A861" s="7"/>
      <c r="B861" s="5"/>
      <c r="C861" s="6"/>
      <c r="D861" s="35"/>
      <c r="E861" s="5"/>
    </row>
    <row r="862" spans="1:5" s="15" customFormat="1">
      <c r="A862" s="7"/>
      <c r="B862" s="5"/>
      <c r="C862" s="6"/>
      <c r="D862" s="35"/>
      <c r="E862" s="5"/>
    </row>
    <row r="863" spans="1:5" s="15" customFormat="1">
      <c r="A863" s="7"/>
      <c r="B863" s="5"/>
      <c r="C863" s="6"/>
      <c r="D863" s="35"/>
      <c r="E863" s="5"/>
    </row>
    <row r="864" spans="1:5" s="15" customFormat="1">
      <c r="A864" s="7"/>
      <c r="B864" s="5"/>
      <c r="C864" s="6"/>
      <c r="D864" s="35"/>
      <c r="E864" s="5"/>
    </row>
    <row r="865" spans="1:5" s="15" customFormat="1">
      <c r="A865" s="7"/>
      <c r="B865" s="5"/>
      <c r="C865" s="6"/>
      <c r="D865" s="19"/>
      <c r="E865" s="20"/>
    </row>
    <row r="866" spans="1:5" s="15" customFormat="1">
      <c r="A866" s="7"/>
      <c r="B866" s="5"/>
      <c r="C866" s="6"/>
      <c r="D866" s="35"/>
      <c r="E866" s="5"/>
    </row>
    <row r="867" spans="1:5" s="15" customFormat="1">
      <c r="A867" s="7"/>
      <c r="B867" s="5"/>
      <c r="C867" s="6"/>
      <c r="D867" s="35"/>
      <c r="E867" s="5"/>
    </row>
    <row r="868" spans="1:5" s="15" customFormat="1">
      <c r="A868" s="7"/>
      <c r="B868" s="5"/>
      <c r="C868" s="6"/>
      <c r="D868" s="35"/>
      <c r="E868" s="5"/>
    </row>
    <row r="869" spans="1:5" s="15" customFormat="1">
      <c r="A869" s="7"/>
      <c r="B869" s="5"/>
      <c r="C869" s="6"/>
      <c r="D869" s="35"/>
      <c r="E869" s="5"/>
    </row>
    <row r="870" spans="1:5" s="15" customFormat="1">
      <c r="A870" s="7"/>
      <c r="B870" s="5"/>
      <c r="C870" s="6"/>
      <c r="D870" s="19"/>
      <c r="E870" s="20"/>
    </row>
    <row r="871" spans="1:5" s="15" customFormat="1">
      <c r="A871" s="7"/>
      <c r="B871" s="5"/>
      <c r="C871" s="6"/>
      <c r="D871" s="35"/>
      <c r="E871" s="5"/>
    </row>
    <row r="872" spans="1:5" s="15" customFormat="1">
      <c r="A872" s="7"/>
      <c r="B872" s="5"/>
      <c r="C872" s="6"/>
      <c r="D872" s="35"/>
      <c r="E872" s="5"/>
    </row>
    <row r="873" spans="1:5" s="15" customFormat="1">
      <c r="A873" s="7"/>
      <c r="B873" s="5"/>
      <c r="C873" s="6"/>
      <c r="D873" s="35"/>
      <c r="E873" s="5"/>
    </row>
    <row r="874" spans="1:5" s="15" customFormat="1">
      <c r="A874" s="7"/>
      <c r="B874" s="5"/>
      <c r="C874" s="6"/>
      <c r="D874" s="35"/>
      <c r="E874" s="5"/>
    </row>
    <row r="875" spans="1:5" s="15" customFormat="1">
      <c r="A875" s="7"/>
      <c r="B875" s="5"/>
      <c r="C875" s="6"/>
      <c r="D875" s="19"/>
      <c r="E875" s="20"/>
    </row>
    <row r="876" spans="1:5" s="15" customFormat="1">
      <c r="A876" s="7"/>
      <c r="B876" s="5"/>
      <c r="C876" s="6"/>
      <c r="D876" s="35"/>
      <c r="E876" s="5"/>
    </row>
    <row r="877" spans="1:5" s="15" customFormat="1">
      <c r="A877" s="7"/>
      <c r="B877" s="5"/>
      <c r="C877" s="6"/>
      <c r="D877" s="35"/>
      <c r="E877" s="5"/>
    </row>
    <row r="878" spans="1:5" s="15" customFormat="1">
      <c r="A878" s="7"/>
      <c r="B878" s="5"/>
      <c r="C878" s="6"/>
      <c r="D878" s="35"/>
      <c r="E878" s="5"/>
    </row>
    <row r="879" spans="1:5" s="15" customFormat="1">
      <c r="A879" s="7"/>
      <c r="B879" s="5"/>
      <c r="C879" s="6"/>
      <c r="D879" s="35"/>
      <c r="E879" s="5"/>
    </row>
    <row r="880" spans="1:5" s="15" customFormat="1">
      <c r="A880" s="7"/>
      <c r="B880" s="5"/>
      <c r="C880" s="6"/>
      <c r="D880" s="19"/>
      <c r="E880" s="20"/>
    </row>
    <row r="881" spans="1:5" s="15" customFormat="1">
      <c r="A881" s="7"/>
      <c r="B881" s="5"/>
      <c r="C881" s="6"/>
      <c r="D881" s="35"/>
      <c r="E881" s="5"/>
    </row>
    <row r="882" spans="1:5" s="15" customFormat="1">
      <c r="A882" s="7"/>
      <c r="B882" s="5"/>
      <c r="C882" s="6"/>
      <c r="D882" s="35"/>
      <c r="E882" s="5"/>
    </row>
    <row r="883" spans="1:5" s="15" customFormat="1">
      <c r="A883" s="7"/>
      <c r="B883" s="5"/>
      <c r="C883" s="6"/>
      <c r="D883" s="35"/>
      <c r="E883" s="5"/>
    </row>
    <row r="884" spans="1:5" s="15" customFormat="1">
      <c r="A884" s="7"/>
      <c r="B884" s="5"/>
      <c r="C884" s="6"/>
      <c r="D884" s="35"/>
      <c r="E884" s="5"/>
    </row>
    <row r="885" spans="1:5" s="15" customFormat="1">
      <c r="A885" s="7"/>
      <c r="B885" s="5"/>
      <c r="C885" s="6"/>
      <c r="D885" s="19"/>
      <c r="E885" s="20"/>
    </row>
    <row r="886" spans="1:5" s="15" customFormat="1">
      <c r="A886" s="7"/>
      <c r="B886" s="5"/>
      <c r="C886" s="6"/>
      <c r="D886" s="35"/>
      <c r="E886" s="5"/>
    </row>
    <row r="887" spans="1:5" s="15" customFormat="1">
      <c r="A887" s="7"/>
      <c r="B887" s="5"/>
      <c r="C887" s="6"/>
      <c r="D887" s="35"/>
      <c r="E887" s="5"/>
    </row>
    <row r="888" spans="1:5" s="15" customFormat="1">
      <c r="A888" s="7"/>
      <c r="B888" s="5"/>
      <c r="C888" s="6"/>
      <c r="D888" s="35"/>
      <c r="E888" s="5"/>
    </row>
    <row r="889" spans="1:5" s="15" customFormat="1">
      <c r="A889" s="7"/>
      <c r="B889" s="5"/>
      <c r="C889" s="6"/>
      <c r="D889" s="35"/>
      <c r="E889" s="5"/>
    </row>
    <row r="890" spans="1:5" s="15" customFormat="1">
      <c r="A890" s="7"/>
      <c r="B890" s="5"/>
      <c r="C890" s="6"/>
      <c r="D890" s="19"/>
      <c r="E890" s="20"/>
    </row>
    <row r="891" spans="1:5" s="15" customFormat="1">
      <c r="A891" s="7"/>
      <c r="B891" s="5"/>
      <c r="C891" s="6"/>
      <c r="D891" s="35"/>
      <c r="E891" s="5"/>
    </row>
    <row r="892" spans="1:5" s="15" customFormat="1">
      <c r="A892" s="7"/>
      <c r="B892" s="5"/>
      <c r="C892" s="6"/>
      <c r="D892" s="35"/>
      <c r="E892" s="5"/>
    </row>
    <row r="893" spans="1:5" s="15" customFormat="1">
      <c r="A893" s="7"/>
      <c r="B893" s="5"/>
      <c r="C893" s="6"/>
      <c r="D893" s="35"/>
      <c r="E893" s="5"/>
    </row>
    <row r="894" spans="1:5" s="15" customFormat="1">
      <c r="A894" s="7"/>
      <c r="B894" s="5"/>
      <c r="C894" s="6"/>
      <c r="D894" s="35"/>
      <c r="E894" s="5"/>
    </row>
    <row r="895" spans="1:5" s="15" customFormat="1">
      <c r="A895" s="7"/>
      <c r="B895" s="5"/>
      <c r="C895" s="6"/>
      <c r="D895" s="19"/>
      <c r="E895" s="20"/>
    </row>
    <row r="896" spans="1:5" s="15" customFormat="1">
      <c r="A896" s="7"/>
      <c r="B896" s="5"/>
      <c r="C896" s="6"/>
      <c r="D896" s="35"/>
      <c r="E896" s="5"/>
    </row>
    <row r="897" spans="1:5" s="15" customFormat="1">
      <c r="A897" s="7"/>
      <c r="B897" s="5"/>
      <c r="C897" s="6"/>
      <c r="D897" s="35"/>
      <c r="E897" s="5"/>
    </row>
    <row r="898" spans="1:5" s="15" customFormat="1">
      <c r="A898" s="7"/>
      <c r="B898" s="5"/>
      <c r="C898" s="6"/>
      <c r="D898" s="35"/>
      <c r="E898" s="5"/>
    </row>
    <row r="899" spans="1:5" s="15" customFormat="1">
      <c r="A899" s="7"/>
      <c r="B899" s="5"/>
      <c r="C899" s="6"/>
      <c r="D899" s="35"/>
      <c r="E899" s="5"/>
    </row>
    <row r="900" spans="1:5" s="15" customFormat="1">
      <c r="A900" s="7"/>
      <c r="B900" s="5"/>
      <c r="C900" s="6"/>
      <c r="D900" s="19"/>
      <c r="E900" s="20"/>
    </row>
    <row r="901" spans="1:5" s="15" customFormat="1">
      <c r="A901" s="7"/>
      <c r="B901" s="5"/>
      <c r="C901" s="6"/>
      <c r="D901" s="35"/>
      <c r="E901" s="5"/>
    </row>
    <row r="902" spans="1:5" s="15" customFormat="1">
      <c r="A902" s="7"/>
      <c r="B902" s="5"/>
      <c r="C902" s="6"/>
      <c r="D902" s="35"/>
      <c r="E902" s="5"/>
    </row>
    <row r="903" spans="1:5" s="15" customFormat="1">
      <c r="A903" s="7"/>
      <c r="B903" s="5"/>
      <c r="C903" s="6"/>
      <c r="D903" s="35"/>
      <c r="E903" s="5"/>
    </row>
    <row r="904" spans="1:5" s="15" customFormat="1">
      <c r="A904" s="7"/>
      <c r="B904" s="5"/>
      <c r="C904" s="6"/>
      <c r="D904" s="35"/>
      <c r="E904" s="5"/>
    </row>
    <row r="905" spans="1:5" s="15" customFormat="1">
      <c r="A905" s="7"/>
      <c r="B905" s="5"/>
      <c r="C905" s="6"/>
      <c r="D905" s="19"/>
      <c r="E905" s="20"/>
    </row>
    <row r="906" spans="1:5" s="15" customFormat="1">
      <c r="A906" s="7"/>
      <c r="B906" s="5"/>
      <c r="C906" s="6"/>
      <c r="D906" s="35"/>
      <c r="E906" s="5"/>
    </row>
    <row r="907" spans="1:5" s="15" customFormat="1">
      <c r="A907" s="7"/>
      <c r="B907" s="5"/>
      <c r="C907" s="6"/>
      <c r="D907" s="35"/>
      <c r="E907" s="5"/>
    </row>
    <row r="908" spans="1:5" s="15" customFormat="1">
      <c r="A908" s="7"/>
      <c r="B908" s="5"/>
      <c r="C908" s="6"/>
      <c r="D908" s="35"/>
      <c r="E908" s="5"/>
    </row>
    <row r="909" spans="1:5" s="15" customFormat="1">
      <c r="A909" s="7"/>
      <c r="B909" s="5"/>
      <c r="C909" s="6"/>
      <c r="D909" s="35"/>
      <c r="E909" s="5"/>
    </row>
    <row r="910" spans="1:5" s="15" customFormat="1">
      <c r="A910" s="7"/>
      <c r="B910" s="5"/>
      <c r="C910" s="6"/>
      <c r="D910" s="19"/>
      <c r="E910" s="20"/>
    </row>
    <row r="911" spans="1:5" s="15" customFormat="1">
      <c r="A911" s="7"/>
      <c r="B911" s="5"/>
      <c r="C911" s="6"/>
      <c r="D911" s="35"/>
      <c r="E911" s="5"/>
    </row>
    <row r="912" spans="1:5" s="15" customFormat="1">
      <c r="A912" s="7"/>
      <c r="B912" s="5"/>
      <c r="C912" s="6"/>
      <c r="D912" s="35"/>
      <c r="E912" s="5"/>
    </row>
    <row r="913" spans="1:5" s="15" customFormat="1">
      <c r="A913" s="7"/>
      <c r="B913" s="5"/>
      <c r="C913" s="6"/>
      <c r="D913" s="35"/>
      <c r="E913" s="5"/>
    </row>
    <row r="914" spans="1:5" s="15" customFormat="1">
      <c r="A914" s="7"/>
      <c r="B914" s="5"/>
      <c r="C914" s="6"/>
      <c r="D914" s="35"/>
      <c r="E914" s="5"/>
    </row>
    <row r="915" spans="1:5" s="15" customFormat="1">
      <c r="A915" s="7"/>
      <c r="B915" s="5"/>
      <c r="C915" s="6"/>
      <c r="D915" s="19"/>
      <c r="E915" s="20"/>
    </row>
    <row r="916" spans="1:5" s="15" customFormat="1">
      <c r="A916" s="7"/>
      <c r="B916" s="5"/>
      <c r="C916" s="6"/>
      <c r="D916" s="35"/>
      <c r="E916" s="5"/>
    </row>
    <row r="917" spans="1:5" s="15" customFormat="1">
      <c r="A917" s="7"/>
      <c r="B917" s="5"/>
      <c r="C917" s="6"/>
      <c r="D917" s="35"/>
      <c r="E917" s="5"/>
    </row>
    <row r="918" spans="1:5" s="15" customFormat="1">
      <c r="A918" s="7"/>
      <c r="B918" s="5"/>
      <c r="C918" s="6"/>
      <c r="D918" s="35"/>
      <c r="E918" s="5"/>
    </row>
    <row r="919" spans="1:5" s="15" customFormat="1">
      <c r="A919" s="7"/>
      <c r="B919" s="5"/>
      <c r="C919" s="6"/>
      <c r="D919" s="35"/>
      <c r="E919" s="5"/>
    </row>
    <row r="920" spans="1:5" s="15" customFormat="1">
      <c r="A920" s="7"/>
      <c r="B920" s="5"/>
      <c r="C920" s="6"/>
      <c r="D920" s="19"/>
      <c r="E920" s="20"/>
    </row>
    <row r="921" spans="1:5" s="15" customFormat="1">
      <c r="A921" s="7"/>
      <c r="B921" s="5"/>
      <c r="C921" s="6"/>
      <c r="D921" s="35"/>
      <c r="E921" s="5"/>
    </row>
    <row r="922" spans="1:5" s="15" customFormat="1">
      <c r="A922" s="7"/>
      <c r="B922" s="5"/>
      <c r="C922" s="6"/>
      <c r="D922" s="35"/>
      <c r="E922" s="5"/>
    </row>
    <row r="923" spans="1:5" s="15" customFormat="1">
      <c r="A923" s="7"/>
      <c r="B923" s="5"/>
      <c r="C923" s="6"/>
      <c r="D923" s="35"/>
      <c r="E923" s="5"/>
    </row>
    <row r="924" spans="1:5" s="15" customFormat="1">
      <c r="A924" s="7"/>
      <c r="B924" s="5"/>
      <c r="C924" s="6"/>
      <c r="D924" s="35"/>
      <c r="E924" s="5"/>
    </row>
    <row r="925" spans="1:5" s="15" customFormat="1">
      <c r="A925" s="7"/>
      <c r="B925" s="5"/>
      <c r="C925" s="6"/>
      <c r="D925" s="19"/>
      <c r="E925" s="20"/>
    </row>
    <row r="926" spans="1:5" s="15" customFormat="1">
      <c r="A926" s="7"/>
      <c r="B926" s="5"/>
      <c r="C926" s="6"/>
      <c r="D926" s="35"/>
      <c r="E926" s="5"/>
    </row>
    <row r="927" spans="1:5" s="15" customFormat="1">
      <c r="A927" s="7"/>
      <c r="B927" s="5"/>
      <c r="C927" s="6"/>
      <c r="D927" s="35"/>
      <c r="E927" s="5"/>
    </row>
    <row r="928" spans="1:5" s="15" customFormat="1">
      <c r="A928" s="7"/>
      <c r="B928" s="5"/>
      <c r="C928" s="6"/>
      <c r="D928" s="35"/>
      <c r="E928" s="5"/>
    </row>
    <row r="929" spans="1:5" s="15" customFormat="1">
      <c r="A929" s="7"/>
      <c r="B929" s="5"/>
      <c r="C929" s="6"/>
      <c r="D929" s="35"/>
      <c r="E929" s="5"/>
    </row>
    <row r="930" spans="1:5" s="15" customFormat="1">
      <c r="A930" s="7"/>
      <c r="B930" s="5"/>
      <c r="C930" s="6"/>
      <c r="D930" s="19"/>
      <c r="E930" s="20"/>
    </row>
    <row r="931" spans="1:5" s="15" customFormat="1">
      <c r="A931" s="7"/>
      <c r="B931" s="5"/>
      <c r="C931" s="6"/>
      <c r="D931" s="35"/>
      <c r="E931" s="5"/>
    </row>
    <row r="932" spans="1:5" s="15" customFormat="1">
      <c r="A932" s="7"/>
      <c r="B932" s="5"/>
      <c r="C932" s="6"/>
      <c r="D932" s="35"/>
      <c r="E932" s="5"/>
    </row>
    <row r="933" spans="1:5" s="15" customFormat="1">
      <c r="A933" s="7"/>
      <c r="B933" s="5"/>
      <c r="C933" s="6"/>
      <c r="D933" s="35"/>
      <c r="E933" s="5"/>
    </row>
    <row r="934" spans="1:5" s="15" customFormat="1">
      <c r="A934" s="7"/>
      <c r="B934" s="5"/>
      <c r="C934" s="6"/>
      <c r="D934" s="35"/>
      <c r="E934" s="5"/>
    </row>
    <row r="935" spans="1:5" s="15" customFormat="1">
      <c r="A935" s="7"/>
      <c r="B935" s="5"/>
      <c r="C935" s="6"/>
      <c r="D935" s="19"/>
      <c r="E935" s="20"/>
    </row>
    <row r="936" spans="1:5" s="15" customFormat="1">
      <c r="A936" s="7"/>
      <c r="B936" s="5"/>
      <c r="C936" s="6"/>
      <c r="D936" s="35"/>
      <c r="E936" s="5"/>
    </row>
    <row r="937" spans="1:5" s="15" customFormat="1">
      <c r="A937" s="7"/>
      <c r="B937" s="5"/>
      <c r="C937" s="6"/>
      <c r="D937" s="35"/>
      <c r="E937" s="5"/>
    </row>
    <row r="938" spans="1:5" s="15" customFormat="1">
      <c r="A938" s="7"/>
      <c r="B938" s="5"/>
      <c r="C938" s="6"/>
      <c r="D938" s="35"/>
      <c r="E938" s="5"/>
    </row>
    <row r="939" spans="1:5" s="15" customFormat="1">
      <c r="A939" s="7"/>
      <c r="B939" s="5"/>
      <c r="C939" s="6"/>
      <c r="D939" s="35"/>
      <c r="E939" s="5"/>
    </row>
    <row r="940" spans="1:5" s="15" customFormat="1">
      <c r="A940" s="7"/>
      <c r="B940" s="5"/>
      <c r="C940" s="6"/>
      <c r="D940" s="19"/>
      <c r="E940" s="20"/>
    </row>
    <row r="941" spans="1:5" s="15" customFormat="1">
      <c r="A941" s="7"/>
      <c r="B941" s="5"/>
      <c r="C941" s="6"/>
      <c r="D941" s="35"/>
      <c r="E941" s="5"/>
    </row>
    <row r="942" spans="1:5" s="15" customFormat="1">
      <c r="A942" s="7"/>
      <c r="B942" s="5"/>
      <c r="C942" s="6"/>
      <c r="D942" s="35"/>
      <c r="E942" s="5"/>
    </row>
    <row r="943" spans="1:5" s="15" customFormat="1">
      <c r="A943" s="7"/>
      <c r="B943" s="5"/>
      <c r="C943" s="6"/>
      <c r="D943" s="35"/>
      <c r="E943" s="5"/>
    </row>
    <row r="944" spans="1:5" s="15" customFormat="1">
      <c r="A944" s="7"/>
      <c r="B944" s="5"/>
      <c r="C944" s="6"/>
      <c r="D944" s="35"/>
      <c r="E944" s="5"/>
    </row>
    <row r="945" spans="1:5" s="15" customFormat="1">
      <c r="A945" s="7"/>
      <c r="B945" s="5"/>
      <c r="C945" s="6"/>
      <c r="D945" s="19"/>
      <c r="E945" s="20"/>
    </row>
    <row r="946" spans="1:5" s="15" customFormat="1">
      <c r="A946" s="7"/>
      <c r="B946" s="5"/>
      <c r="C946" s="6"/>
      <c r="D946" s="35"/>
      <c r="E946" s="5"/>
    </row>
    <row r="947" spans="1:5" s="15" customFormat="1">
      <c r="A947" s="7"/>
      <c r="B947" s="5"/>
      <c r="C947" s="6"/>
      <c r="D947" s="35"/>
      <c r="E947" s="5"/>
    </row>
    <row r="948" spans="1:5" s="15" customFormat="1">
      <c r="A948" s="7"/>
      <c r="B948" s="5"/>
      <c r="C948" s="6"/>
      <c r="D948" s="35"/>
      <c r="E948" s="5"/>
    </row>
    <row r="949" spans="1:5" s="15" customFormat="1">
      <c r="A949" s="7"/>
      <c r="B949" s="5"/>
      <c r="C949" s="6"/>
      <c r="D949" s="35"/>
      <c r="E949" s="5"/>
    </row>
    <row r="950" spans="1:5" s="15" customFormat="1">
      <c r="A950" s="7"/>
      <c r="B950" s="5"/>
      <c r="C950" s="6"/>
      <c r="D950" s="19"/>
      <c r="E950" s="20"/>
    </row>
    <row r="951" spans="1:5" s="15" customFormat="1">
      <c r="A951" s="7"/>
      <c r="B951" s="5"/>
      <c r="C951" s="6"/>
      <c r="D951" s="35"/>
      <c r="E951" s="5"/>
    </row>
    <row r="952" spans="1:5" s="15" customFormat="1">
      <c r="A952" s="7"/>
      <c r="B952" s="5"/>
      <c r="C952" s="6"/>
      <c r="D952" s="35"/>
      <c r="E952" s="5"/>
    </row>
    <row r="953" spans="1:5" s="15" customFormat="1">
      <c r="A953" s="7"/>
      <c r="B953" s="5"/>
      <c r="C953" s="6"/>
      <c r="D953" s="35"/>
      <c r="E953" s="5"/>
    </row>
    <row r="954" spans="1:5" s="15" customFormat="1">
      <c r="A954" s="7"/>
      <c r="B954" s="5"/>
      <c r="C954" s="6"/>
      <c r="D954" s="35"/>
      <c r="E954" s="5"/>
    </row>
    <row r="955" spans="1:5" s="15" customFormat="1">
      <c r="A955" s="7"/>
      <c r="B955" s="5"/>
      <c r="C955" s="6"/>
      <c r="D955" s="19"/>
      <c r="E955" s="20"/>
    </row>
    <row r="956" spans="1:5" s="15" customFormat="1">
      <c r="A956" s="7"/>
      <c r="B956" s="5"/>
      <c r="C956" s="6"/>
      <c r="D956" s="35"/>
      <c r="E956" s="5"/>
    </row>
    <row r="957" spans="1:5" s="15" customFormat="1">
      <c r="A957" s="7"/>
      <c r="B957" s="5"/>
      <c r="C957" s="6"/>
      <c r="D957" s="35"/>
      <c r="E957" s="5"/>
    </row>
    <row r="958" spans="1:5" s="15" customFormat="1">
      <c r="A958" s="7"/>
      <c r="B958" s="5"/>
      <c r="C958" s="6"/>
      <c r="D958" s="35"/>
      <c r="E958" s="5"/>
    </row>
    <row r="959" spans="1:5" s="15" customFormat="1">
      <c r="A959" s="7"/>
      <c r="B959" s="5"/>
      <c r="C959" s="6"/>
      <c r="D959" s="35"/>
      <c r="E959" s="5"/>
    </row>
    <row r="960" spans="1:5" s="15" customFormat="1">
      <c r="A960" s="7"/>
      <c r="B960" s="5"/>
      <c r="C960" s="6"/>
      <c r="D960" s="19"/>
      <c r="E960" s="20"/>
    </row>
    <row r="961" spans="1:5" s="15" customFormat="1">
      <c r="A961" s="7"/>
      <c r="B961" s="5"/>
      <c r="C961" s="6"/>
      <c r="D961" s="35"/>
      <c r="E961" s="5"/>
    </row>
    <row r="962" spans="1:5" s="15" customFormat="1">
      <c r="A962" s="7"/>
      <c r="B962" s="5"/>
      <c r="C962" s="6"/>
      <c r="D962" s="35"/>
      <c r="E962" s="5"/>
    </row>
    <row r="963" spans="1:5" s="15" customFormat="1">
      <c r="A963" s="7"/>
      <c r="B963" s="5"/>
      <c r="C963" s="6"/>
      <c r="D963" s="35"/>
      <c r="E963" s="5"/>
    </row>
    <row r="964" spans="1:5" s="15" customFormat="1">
      <c r="A964" s="7"/>
      <c r="B964" s="5"/>
      <c r="C964" s="6"/>
      <c r="D964" s="35"/>
      <c r="E964" s="5"/>
    </row>
    <row r="965" spans="1:5" s="15" customFormat="1">
      <c r="A965" s="7"/>
      <c r="B965" s="5"/>
      <c r="C965" s="6"/>
      <c r="D965" s="19"/>
      <c r="E965" s="20"/>
    </row>
    <row r="966" spans="1:5" s="15" customFormat="1">
      <c r="A966" s="7"/>
      <c r="B966" s="5"/>
      <c r="C966" s="6"/>
      <c r="D966" s="35"/>
      <c r="E966" s="5"/>
    </row>
    <row r="967" spans="1:5" s="15" customFormat="1">
      <c r="A967" s="7"/>
      <c r="B967" s="5"/>
      <c r="C967" s="6"/>
      <c r="D967" s="35"/>
      <c r="E967" s="5"/>
    </row>
    <row r="968" spans="1:5" s="15" customFormat="1">
      <c r="A968" s="7"/>
      <c r="B968" s="5"/>
      <c r="C968" s="6"/>
      <c r="D968" s="35"/>
      <c r="E968" s="5"/>
    </row>
    <row r="969" spans="1:5" s="15" customFormat="1">
      <c r="A969" s="7"/>
      <c r="B969" s="5"/>
      <c r="C969" s="6"/>
      <c r="D969" s="35"/>
      <c r="E969" s="5"/>
    </row>
    <row r="970" spans="1:5" s="15" customFormat="1">
      <c r="A970" s="7"/>
      <c r="B970" s="5"/>
      <c r="C970" s="6"/>
      <c r="D970" s="19"/>
      <c r="E970" s="20"/>
    </row>
    <row r="971" spans="1:5" s="15" customFormat="1">
      <c r="A971" s="7"/>
      <c r="B971" s="5"/>
      <c r="C971" s="6"/>
      <c r="D971" s="35"/>
      <c r="E971" s="5"/>
    </row>
    <row r="972" spans="1:5" s="15" customFormat="1">
      <c r="A972" s="7"/>
      <c r="B972" s="5"/>
      <c r="C972" s="6"/>
      <c r="D972" s="35"/>
      <c r="E972" s="5"/>
    </row>
    <row r="973" spans="1:5" s="15" customFormat="1">
      <c r="A973" s="7"/>
      <c r="B973" s="5"/>
      <c r="C973" s="6"/>
      <c r="D973" s="35"/>
      <c r="E973" s="5"/>
    </row>
    <row r="974" spans="1:5" s="15" customFormat="1">
      <c r="A974" s="7"/>
      <c r="B974" s="5"/>
      <c r="C974" s="6"/>
      <c r="D974" s="35"/>
      <c r="E974" s="5"/>
    </row>
    <row r="975" spans="1:5" s="15" customFormat="1">
      <c r="A975" s="7"/>
      <c r="B975" s="5"/>
      <c r="C975" s="6"/>
      <c r="D975" s="19"/>
      <c r="E975" s="20"/>
    </row>
    <row r="976" spans="1:5" s="15" customFormat="1">
      <c r="A976" s="7"/>
      <c r="B976" s="5"/>
      <c r="C976" s="6"/>
      <c r="D976" s="35"/>
      <c r="E976" s="5"/>
    </row>
    <row r="977" spans="1:5" s="15" customFormat="1">
      <c r="A977" s="7"/>
      <c r="B977" s="5"/>
      <c r="C977" s="6"/>
      <c r="D977" s="35"/>
      <c r="E977" s="5"/>
    </row>
    <row r="978" spans="1:5" s="15" customFormat="1">
      <c r="A978" s="7"/>
      <c r="B978" s="5"/>
      <c r="C978" s="6"/>
      <c r="D978" s="35"/>
      <c r="E978" s="5"/>
    </row>
    <row r="979" spans="1:5" s="15" customFormat="1">
      <c r="A979" s="7"/>
      <c r="B979" s="5"/>
      <c r="C979" s="6"/>
      <c r="D979" s="35"/>
      <c r="E979" s="5"/>
    </row>
    <row r="980" spans="1:5" s="15" customFormat="1">
      <c r="A980" s="7"/>
      <c r="B980" s="5"/>
      <c r="C980" s="6"/>
      <c r="D980" s="19"/>
      <c r="E980" s="20"/>
    </row>
    <row r="981" spans="1:5" s="15" customFormat="1">
      <c r="A981" s="7"/>
      <c r="B981" s="5"/>
      <c r="C981" s="6"/>
      <c r="D981" s="35"/>
      <c r="E981" s="5"/>
    </row>
    <row r="982" spans="1:5" s="15" customFormat="1">
      <c r="A982" s="7"/>
      <c r="B982" s="5"/>
      <c r="C982" s="6"/>
      <c r="D982" s="35"/>
      <c r="E982" s="5"/>
    </row>
    <row r="983" spans="1:5" s="15" customFormat="1">
      <c r="A983" s="7"/>
      <c r="B983" s="5"/>
      <c r="C983" s="6"/>
      <c r="D983" s="35"/>
      <c r="E983" s="5"/>
    </row>
    <row r="984" spans="1:5" s="15" customFormat="1">
      <c r="A984" s="7"/>
      <c r="B984" s="5"/>
      <c r="C984" s="6"/>
      <c r="D984" s="35"/>
      <c r="E984" s="5"/>
    </row>
    <row r="985" spans="1:5" s="15" customFormat="1">
      <c r="A985" s="7"/>
      <c r="B985" s="5"/>
      <c r="C985" s="6"/>
      <c r="D985" s="19"/>
      <c r="E985" s="20"/>
    </row>
    <row r="986" spans="1:5" s="15" customFormat="1">
      <c r="A986" s="7"/>
      <c r="B986" s="5"/>
      <c r="C986" s="6"/>
      <c r="D986" s="35"/>
      <c r="E986" s="5"/>
    </row>
    <row r="987" spans="1:5" s="15" customFormat="1">
      <c r="A987" s="7"/>
      <c r="B987" s="5"/>
      <c r="C987" s="6"/>
      <c r="D987" s="35"/>
      <c r="E987" s="5"/>
    </row>
    <row r="988" spans="1:5" s="15" customFormat="1">
      <c r="A988" s="7"/>
      <c r="B988" s="5"/>
      <c r="C988" s="6"/>
      <c r="D988" s="35"/>
      <c r="E988" s="5"/>
    </row>
    <row r="989" spans="1:5" s="15" customFormat="1">
      <c r="A989" s="7"/>
      <c r="B989" s="5"/>
      <c r="C989" s="6"/>
      <c r="D989" s="35"/>
      <c r="E989" s="5"/>
    </row>
    <row r="990" spans="1:5" s="15" customFormat="1">
      <c r="A990" s="7"/>
      <c r="B990" s="5"/>
      <c r="C990" s="6"/>
      <c r="D990" s="19"/>
      <c r="E990" s="20"/>
    </row>
    <row r="991" spans="1:5" s="15" customFormat="1">
      <c r="A991" s="7"/>
      <c r="B991" s="5"/>
      <c r="C991" s="6"/>
      <c r="D991" s="35"/>
      <c r="E991" s="5"/>
    </row>
    <row r="992" spans="1:5" s="15" customFormat="1">
      <c r="A992" s="7"/>
      <c r="B992" s="5"/>
      <c r="C992" s="6"/>
      <c r="D992" s="35"/>
      <c r="E992" s="5"/>
    </row>
    <row r="993" spans="1:5" s="15" customFormat="1">
      <c r="A993" s="7"/>
      <c r="B993" s="5"/>
      <c r="C993" s="6"/>
      <c r="D993" s="35"/>
      <c r="E993" s="5"/>
    </row>
    <row r="994" spans="1:5" s="15" customFormat="1">
      <c r="A994" s="7"/>
      <c r="B994" s="5"/>
      <c r="C994" s="6"/>
      <c r="D994" s="35"/>
      <c r="E994" s="5"/>
    </row>
    <row r="995" spans="1:5" s="15" customFormat="1">
      <c r="A995" s="7"/>
      <c r="B995" s="5"/>
      <c r="C995" s="6"/>
      <c r="D995" s="19"/>
      <c r="E995" s="20"/>
    </row>
    <row r="996" spans="1:5" s="15" customFormat="1">
      <c r="A996" s="7"/>
      <c r="B996" s="5"/>
      <c r="C996" s="6"/>
      <c r="D996" s="35"/>
      <c r="E996" s="5"/>
    </row>
    <row r="997" spans="1:5" s="15" customFormat="1">
      <c r="A997" s="7"/>
      <c r="B997" s="5"/>
      <c r="C997" s="6"/>
      <c r="D997" s="35"/>
      <c r="E997" s="5"/>
    </row>
    <row r="998" spans="1:5" s="15" customFormat="1">
      <c r="A998" s="7"/>
      <c r="B998" s="5"/>
      <c r="C998" s="6"/>
      <c r="D998" s="35"/>
      <c r="E998" s="5"/>
    </row>
    <row r="999" spans="1:5" s="15" customFormat="1">
      <c r="A999" s="7"/>
      <c r="B999" s="5"/>
      <c r="C999" s="6"/>
      <c r="D999" s="35"/>
      <c r="E999" s="5"/>
    </row>
    <row r="1000" spans="1:5" s="15" customFormat="1">
      <c r="A1000" s="7"/>
      <c r="B1000" s="5"/>
      <c r="C1000" s="6"/>
      <c r="D1000" s="19"/>
      <c r="E1000" s="20"/>
    </row>
    <row r="1001" spans="1:5" s="15" customFormat="1">
      <c r="A1001" s="7"/>
      <c r="B1001" s="5"/>
      <c r="C1001" s="6"/>
      <c r="D1001" s="35"/>
      <c r="E1001" s="5"/>
    </row>
    <row r="1002" spans="1:5" s="15" customFormat="1">
      <c r="A1002" s="7"/>
      <c r="B1002" s="5"/>
      <c r="C1002" s="6"/>
      <c r="D1002" s="35"/>
      <c r="E1002" s="5"/>
    </row>
    <row r="1003" spans="1:5" s="15" customFormat="1">
      <c r="A1003" s="7"/>
      <c r="B1003" s="5"/>
      <c r="C1003" s="6"/>
      <c r="D1003" s="35"/>
      <c r="E1003" s="5"/>
    </row>
    <row r="1004" spans="1:5" s="15" customFormat="1">
      <c r="A1004" s="7"/>
      <c r="B1004" s="5"/>
      <c r="C1004" s="6"/>
      <c r="D1004" s="35"/>
      <c r="E1004" s="5"/>
    </row>
    <row r="1005" spans="1:5" s="15" customFormat="1">
      <c r="A1005" s="7"/>
      <c r="B1005" s="5"/>
      <c r="C1005" s="6"/>
      <c r="D1005" s="19"/>
      <c r="E1005" s="20"/>
    </row>
    <row r="1006" spans="1:5" s="15" customFormat="1">
      <c r="A1006" s="7"/>
      <c r="B1006" s="5"/>
      <c r="C1006" s="6"/>
      <c r="D1006" s="35"/>
      <c r="E1006" s="5"/>
    </row>
    <row r="1007" spans="1:5" s="15" customFormat="1">
      <c r="A1007" s="7"/>
      <c r="B1007" s="5"/>
      <c r="C1007" s="6"/>
      <c r="D1007" s="35"/>
      <c r="E1007" s="5"/>
    </row>
    <row r="1008" spans="1:5" s="15" customFormat="1">
      <c r="A1008" s="7"/>
      <c r="B1008" s="5"/>
      <c r="C1008" s="6"/>
      <c r="D1008" s="35"/>
      <c r="E1008" s="5"/>
    </row>
    <row r="1009" spans="1:5" s="15" customFormat="1">
      <c r="A1009" s="7"/>
      <c r="B1009" s="5"/>
      <c r="C1009" s="6"/>
      <c r="D1009" s="35"/>
      <c r="E1009" s="5"/>
    </row>
    <row r="1010" spans="1:5" s="15" customFormat="1">
      <c r="A1010" s="7"/>
      <c r="B1010" s="5"/>
      <c r="C1010" s="6"/>
      <c r="D1010" s="19"/>
      <c r="E1010" s="20"/>
    </row>
    <row r="1011" spans="1:5" s="15" customFormat="1">
      <c r="A1011" s="7"/>
      <c r="B1011" s="5"/>
      <c r="C1011" s="6"/>
      <c r="D1011" s="35"/>
      <c r="E1011" s="5"/>
    </row>
    <row r="1012" spans="1:5" s="15" customFormat="1">
      <c r="A1012" s="7"/>
      <c r="B1012" s="5"/>
      <c r="C1012" s="6"/>
      <c r="D1012" s="35"/>
      <c r="E1012" s="5"/>
    </row>
    <row r="1013" spans="1:5" s="15" customFormat="1">
      <c r="A1013" s="7"/>
      <c r="B1013" s="5"/>
      <c r="C1013" s="6"/>
      <c r="D1013" s="35"/>
      <c r="E1013" s="5"/>
    </row>
    <row r="1014" spans="1:5" s="15" customFormat="1">
      <c r="A1014" s="7"/>
      <c r="B1014" s="5"/>
      <c r="C1014" s="6"/>
      <c r="D1014" s="35"/>
      <c r="E1014" s="5"/>
    </row>
    <row r="1015" spans="1:5" s="15" customFormat="1">
      <c r="A1015" s="7"/>
      <c r="B1015" s="5"/>
      <c r="C1015" s="6"/>
      <c r="D1015" s="19"/>
      <c r="E1015" s="20"/>
    </row>
    <row r="1016" spans="1:5" s="15" customFormat="1">
      <c r="A1016" s="7"/>
      <c r="B1016" s="5"/>
      <c r="C1016" s="6"/>
      <c r="D1016" s="35"/>
      <c r="E1016" s="5"/>
    </row>
    <row r="1017" spans="1:5" s="15" customFormat="1">
      <c r="A1017" s="7"/>
      <c r="B1017" s="5"/>
      <c r="C1017" s="6"/>
      <c r="D1017" s="35"/>
      <c r="E1017" s="5"/>
    </row>
    <row r="1018" spans="1:5" s="15" customFormat="1">
      <c r="A1018" s="7"/>
      <c r="B1018" s="5"/>
      <c r="C1018" s="6"/>
      <c r="D1018" s="35"/>
      <c r="E1018" s="5"/>
    </row>
    <row r="1019" spans="1:5" s="15" customFormat="1">
      <c r="A1019" s="7"/>
      <c r="B1019" s="5"/>
      <c r="C1019" s="6"/>
      <c r="D1019" s="35"/>
      <c r="E1019" s="5"/>
    </row>
    <row r="1020" spans="1:5" s="15" customFormat="1">
      <c r="A1020" s="7"/>
      <c r="B1020" s="5"/>
      <c r="C1020" s="6"/>
      <c r="D1020" s="19"/>
      <c r="E1020" s="20"/>
    </row>
    <row r="1021" spans="1:5" s="15" customFormat="1">
      <c r="A1021" s="7"/>
      <c r="B1021" s="5"/>
      <c r="C1021" s="6"/>
      <c r="D1021" s="35"/>
      <c r="E1021" s="5"/>
    </row>
    <row r="1022" spans="1:5" s="15" customFormat="1">
      <c r="A1022" s="7"/>
      <c r="B1022" s="5"/>
      <c r="C1022" s="6"/>
      <c r="D1022" s="35"/>
      <c r="E1022" s="5"/>
    </row>
    <row r="1023" spans="1:5" s="15" customFormat="1">
      <c r="A1023" s="7"/>
      <c r="B1023" s="5"/>
      <c r="C1023" s="6"/>
      <c r="D1023" s="35"/>
      <c r="E1023" s="5"/>
    </row>
    <row r="1024" spans="1:5" s="15" customFormat="1">
      <c r="A1024" s="7"/>
      <c r="B1024" s="5"/>
      <c r="C1024" s="6"/>
      <c r="D1024" s="35"/>
      <c r="E1024" s="5"/>
    </row>
    <row r="1025" spans="1:5" s="15" customFormat="1">
      <c r="A1025" s="7"/>
      <c r="B1025" s="5"/>
      <c r="C1025" s="6"/>
      <c r="D1025" s="19"/>
      <c r="E1025" s="20"/>
    </row>
    <row r="1026" spans="1:5" s="15" customFormat="1">
      <c r="A1026" s="7"/>
      <c r="B1026" s="5"/>
      <c r="C1026" s="6"/>
      <c r="D1026" s="35"/>
      <c r="E1026" s="5"/>
    </row>
    <row r="1027" spans="1:5" s="15" customFormat="1">
      <c r="A1027" s="7"/>
      <c r="B1027" s="5"/>
      <c r="C1027" s="6"/>
      <c r="D1027" s="35"/>
      <c r="E1027" s="5"/>
    </row>
    <row r="1028" spans="1:5" s="15" customFormat="1">
      <c r="A1028" s="7"/>
      <c r="B1028" s="5"/>
      <c r="C1028" s="6"/>
      <c r="D1028" s="35"/>
      <c r="E1028" s="5"/>
    </row>
    <row r="1029" spans="1:5" s="15" customFormat="1">
      <c r="A1029" s="7"/>
      <c r="B1029" s="5"/>
      <c r="C1029" s="6"/>
      <c r="D1029" s="35"/>
      <c r="E1029" s="5"/>
    </row>
    <row r="1030" spans="1:5" s="15" customFormat="1">
      <c r="A1030" s="7"/>
      <c r="B1030" s="5"/>
      <c r="C1030" s="6"/>
      <c r="D1030" s="19"/>
      <c r="E1030" s="20"/>
    </row>
    <row r="1031" spans="1:5" s="15" customFormat="1">
      <c r="A1031" s="7"/>
      <c r="B1031" s="5"/>
      <c r="C1031" s="6"/>
      <c r="D1031" s="35"/>
      <c r="E1031" s="5"/>
    </row>
    <row r="1032" spans="1:5" s="15" customFormat="1">
      <c r="A1032" s="7"/>
      <c r="B1032" s="5"/>
      <c r="C1032" s="6"/>
      <c r="D1032" s="35"/>
      <c r="E1032" s="5"/>
    </row>
    <row r="1033" spans="1:5" s="15" customFormat="1">
      <c r="A1033" s="7"/>
      <c r="B1033" s="5"/>
      <c r="C1033" s="6"/>
      <c r="D1033" s="35"/>
      <c r="E1033" s="5"/>
    </row>
    <row r="1034" spans="1:5" s="15" customFormat="1">
      <c r="A1034" s="7"/>
      <c r="B1034" s="5"/>
      <c r="C1034" s="6"/>
      <c r="D1034" s="35"/>
      <c r="E1034" s="5"/>
    </row>
    <row r="1035" spans="1:5" s="15" customFormat="1">
      <c r="A1035" s="7"/>
      <c r="B1035" s="5"/>
      <c r="C1035" s="6"/>
      <c r="D1035" s="19"/>
      <c r="E1035" s="20"/>
    </row>
    <row r="1036" spans="1:5" s="15" customFormat="1">
      <c r="A1036" s="7"/>
      <c r="B1036" s="5"/>
      <c r="C1036" s="6"/>
      <c r="D1036" s="35"/>
      <c r="E1036" s="5"/>
    </row>
    <row r="1037" spans="1:5" s="15" customFormat="1">
      <c r="A1037" s="7"/>
      <c r="B1037" s="5"/>
      <c r="C1037" s="6"/>
      <c r="D1037" s="35"/>
      <c r="E1037" s="5"/>
    </row>
    <row r="1038" spans="1:5" s="15" customFormat="1">
      <c r="A1038" s="7"/>
      <c r="B1038" s="5"/>
      <c r="C1038" s="6"/>
      <c r="D1038" s="35"/>
      <c r="E1038" s="5"/>
    </row>
    <row r="1039" spans="1:5" s="15" customFormat="1">
      <c r="A1039" s="7"/>
      <c r="B1039" s="5"/>
      <c r="C1039" s="6"/>
      <c r="D1039" s="35"/>
      <c r="E1039" s="5"/>
    </row>
    <row r="1040" spans="1:5" s="15" customFormat="1">
      <c r="A1040" s="7"/>
      <c r="B1040" s="5"/>
      <c r="C1040" s="6"/>
      <c r="D1040" s="19"/>
      <c r="E1040" s="20"/>
    </row>
    <row r="1041" spans="1:5" s="15" customFormat="1">
      <c r="A1041" s="7"/>
      <c r="B1041" s="5"/>
      <c r="C1041" s="6"/>
      <c r="D1041" s="35"/>
      <c r="E1041" s="5"/>
    </row>
    <row r="1042" spans="1:5" s="15" customFormat="1">
      <c r="A1042" s="7"/>
      <c r="B1042" s="5"/>
      <c r="C1042" s="6"/>
      <c r="D1042" s="35"/>
      <c r="E1042" s="5"/>
    </row>
    <row r="1043" spans="1:5" s="15" customFormat="1">
      <c r="A1043" s="7"/>
      <c r="B1043" s="5"/>
      <c r="C1043" s="6"/>
      <c r="D1043" s="35"/>
      <c r="E1043" s="5"/>
    </row>
    <row r="1044" spans="1:5" s="15" customFormat="1">
      <c r="A1044" s="7"/>
      <c r="B1044" s="5"/>
      <c r="C1044" s="6"/>
      <c r="D1044" s="35"/>
      <c r="E1044" s="5"/>
    </row>
    <row r="1045" spans="1:5" s="15" customFormat="1">
      <c r="A1045" s="7"/>
      <c r="B1045" s="5"/>
      <c r="C1045" s="6"/>
      <c r="D1045" s="19"/>
      <c r="E1045" s="20"/>
    </row>
    <row r="1046" spans="1:5" s="15" customFormat="1">
      <c r="A1046" s="7"/>
      <c r="B1046" s="5"/>
      <c r="C1046" s="6"/>
      <c r="D1046" s="35"/>
      <c r="E1046" s="5"/>
    </row>
    <row r="1047" spans="1:5" s="15" customFormat="1">
      <c r="A1047" s="7"/>
      <c r="B1047" s="5"/>
      <c r="C1047" s="6"/>
      <c r="D1047" s="35"/>
      <c r="E1047" s="5"/>
    </row>
    <row r="1048" spans="1:5" s="15" customFormat="1">
      <c r="A1048" s="7"/>
      <c r="B1048" s="5"/>
      <c r="C1048" s="6"/>
      <c r="D1048" s="35"/>
      <c r="E1048" s="5"/>
    </row>
    <row r="1049" spans="1:5" s="15" customFormat="1">
      <c r="A1049" s="7"/>
      <c r="B1049" s="5"/>
      <c r="C1049" s="6"/>
      <c r="D1049" s="35"/>
      <c r="E1049" s="5"/>
    </row>
    <row r="1050" spans="1:5" s="15" customFormat="1">
      <c r="A1050" s="7"/>
      <c r="B1050" s="5"/>
      <c r="C1050" s="6"/>
      <c r="D1050" s="19"/>
      <c r="E1050" s="20"/>
    </row>
    <row r="1051" spans="1:5" s="15" customFormat="1">
      <c r="A1051" s="7"/>
      <c r="B1051" s="5"/>
      <c r="C1051" s="6"/>
      <c r="D1051" s="35"/>
      <c r="E1051" s="5"/>
    </row>
    <row r="1052" spans="1:5" s="15" customFormat="1">
      <c r="A1052" s="7"/>
      <c r="B1052" s="5"/>
      <c r="C1052" s="6"/>
      <c r="D1052" s="35"/>
      <c r="E1052" s="5"/>
    </row>
    <row r="1053" spans="1:5" s="15" customFormat="1">
      <c r="A1053" s="7"/>
      <c r="B1053" s="5"/>
      <c r="C1053" s="6"/>
      <c r="D1053" s="35"/>
      <c r="E1053" s="5"/>
    </row>
    <row r="1054" spans="1:5" s="15" customFormat="1">
      <c r="A1054" s="7"/>
      <c r="B1054" s="5"/>
      <c r="C1054" s="6"/>
      <c r="D1054" s="35"/>
      <c r="E1054" s="5"/>
    </row>
    <row r="1055" spans="1:5" s="15" customFormat="1">
      <c r="A1055" s="7"/>
      <c r="B1055" s="5"/>
      <c r="C1055" s="6"/>
      <c r="D1055" s="19"/>
      <c r="E1055" s="20"/>
    </row>
    <row r="1056" spans="1:5" s="15" customFormat="1">
      <c r="A1056" s="7"/>
      <c r="B1056" s="5"/>
      <c r="C1056" s="6"/>
      <c r="D1056" s="35"/>
      <c r="E1056" s="5"/>
    </row>
    <row r="1057" spans="1:5" s="15" customFormat="1">
      <c r="A1057" s="7"/>
      <c r="B1057" s="5"/>
      <c r="C1057" s="6"/>
      <c r="D1057" s="35"/>
      <c r="E1057" s="5"/>
    </row>
    <row r="1058" spans="1:5" s="15" customFormat="1">
      <c r="A1058" s="7"/>
      <c r="B1058" s="5"/>
      <c r="C1058" s="6"/>
      <c r="D1058" s="35"/>
      <c r="E1058" s="5"/>
    </row>
    <row r="1059" spans="1:5" s="15" customFormat="1">
      <c r="A1059" s="7"/>
      <c r="B1059" s="5"/>
      <c r="C1059" s="6"/>
      <c r="D1059" s="35"/>
      <c r="E1059" s="5"/>
    </row>
    <row r="1060" spans="1:5" s="15" customFormat="1">
      <c r="A1060" s="7"/>
      <c r="B1060" s="5"/>
      <c r="C1060" s="6"/>
      <c r="D1060" s="19"/>
      <c r="E1060" s="20"/>
    </row>
    <row r="1061" spans="1:5" s="15" customFormat="1">
      <c r="A1061" s="7"/>
      <c r="B1061" s="5"/>
      <c r="C1061" s="6"/>
      <c r="D1061" s="35"/>
      <c r="E1061" s="5"/>
    </row>
    <row r="1062" spans="1:5" s="15" customFormat="1">
      <c r="A1062" s="7"/>
      <c r="B1062" s="5"/>
      <c r="C1062" s="6"/>
      <c r="D1062" s="35"/>
      <c r="E1062" s="5"/>
    </row>
    <row r="1063" spans="1:5" s="15" customFormat="1">
      <c r="A1063" s="7"/>
      <c r="B1063" s="5"/>
      <c r="C1063" s="6"/>
      <c r="D1063" s="35"/>
      <c r="E1063" s="5"/>
    </row>
    <row r="1064" spans="1:5" s="15" customFormat="1">
      <c r="A1064" s="7"/>
      <c r="B1064" s="5"/>
      <c r="C1064" s="6"/>
      <c r="D1064" s="35"/>
      <c r="E1064" s="5"/>
    </row>
    <row r="1065" spans="1:5" s="15" customFormat="1">
      <c r="A1065" s="7"/>
      <c r="B1065" s="5"/>
      <c r="C1065" s="6"/>
      <c r="D1065" s="19"/>
      <c r="E1065" s="20"/>
    </row>
    <row r="1066" spans="1:5" s="15" customFormat="1">
      <c r="A1066" s="7"/>
      <c r="B1066" s="5"/>
      <c r="C1066" s="6"/>
      <c r="D1066" s="35"/>
      <c r="E1066" s="5"/>
    </row>
    <row r="1067" spans="1:5" s="15" customFormat="1">
      <c r="A1067" s="7"/>
      <c r="B1067" s="5"/>
      <c r="C1067" s="6"/>
      <c r="D1067" s="35"/>
      <c r="E1067" s="5"/>
    </row>
    <row r="1068" spans="1:5" s="15" customFormat="1">
      <c r="A1068" s="7"/>
      <c r="B1068" s="5"/>
      <c r="C1068" s="6"/>
      <c r="D1068" s="35"/>
      <c r="E1068" s="5"/>
    </row>
    <row r="1069" spans="1:5" s="15" customFormat="1">
      <c r="A1069" s="7"/>
      <c r="B1069" s="5"/>
      <c r="C1069" s="6"/>
      <c r="D1069" s="35"/>
      <c r="E1069" s="5"/>
    </row>
    <row r="1070" spans="1:5" s="15" customFormat="1">
      <c r="A1070" s="7"/>
      <c r="B1070" s="5"/>
      <c r="C1070" s="6"/>
      <c r="D1070" s="19"/>
      <c r="E1070" s="20"/>
    </row>
    <row r="1071" spans="1:5" s="15" customFormat="1">
      <c r="A1071" s="7"/>
      <c r="B1071" s="5"/>
      <c r="C1071" s="6"/>
      <c r="D1071" s="35"/>
      <c r="E1071" s="5"/>
    </row>
    <row r="1072" spans="1:5" s="15" customFormat="1">
      <c r="A1072" s="7"/>
      <c r="B1072" s="5"/>
      <c r="C1072" s="6"/>
      <c r="D1072" s="35"/>
      <c r="E1072" s="5"/>
    </row>
    <row r="1073" spans="1:5" s="15" customFormat="1">
      <c r="A1073" s="7"/>
      <c r="B1073" s="5"/>
      <c r="C1073" s="6"/>
      <c r="D1073" s="35"/>
      <c r="E1073" s="5"/>
    </row>
    <row r="1074" spans="1:5" s="15" customFormat="1">
      <c r="A1074" s="7"/>
      <c r="B1074" s="5"/>
      <c r="C1074" s="6"/>
      <c r="D1074" s="35"/>
      <c r="E1074" s="5"/>
    </row>
    <row r="1075" spans="1:5" s="15" customFormat="1">
      <c r="A1075" s="7"/>
      <c r="B1075" s="5"/>
      <c r="C1075" s="6"/>
      <c r="D1075" s="19"/>
      <c r="E1075" s="20"/>
    </row>
    <row r="1076" spans="1:5" s="15" customFormat="1">
      <c r="A1076" s="7"/>
      <c r="B1076" s="5"/>
      <c r="C1076" s="6"/>
      <c r="D1076" s="35"/>
      <c r="E1076" s="5"/>
    </row>
    <row r="1077" spans="1:5" s="15" customFormat="1">
      <c r="A1077" s="7"/>
      <c r="B1077" s="5"/>
      <c r="C1077" s="6"/>
      <c r="D1077" s="35"/>
      <c r="E1077" s="5"/>
    </row>
    <row r="1078" spans="1:5" s="15" customFormat="1">
      <c r="A1078" s="7"/>
      <c r="B1078" s="5"/>
      <c r="C1078" s="6"/>
      <c r="D1078" s="35"/>
      <c r="E1078" s="5"/>
    </row>
    <row r="1079" spans="1:5" s="15" customFormat="1">
      <c r="A1079" s="7"/>
      <c r="B1079" s="5"/>
      <c r="C1079" s="6"/>
      <c r="D1079" s="35"/>
      <c r="E1079" s="5"/>
    </row>
    <row r="1080" spans="1:5" s="15" customFormat="1">
      <c r="A1080" s="7"/>
      <c r="B1080" s="5"/>
      <c r="C1080" s="6"/>
      <c r="D1080" s="19"/>
      <c r="E1080" s="20"/>
    </row>
    <row r="1081" spans="1:5" s="15" customFormat="1">
      <c r="A1081" s="7"/>
      <c r="B1081" s="5"/>
      <c r="C1081" s="6"/>
      <c r="D1081" s="35"/>
      <c r="E1081" s="5"/>
    </row>
    <row r="1082" spans="1:5" s="15" customFormat="1">
      <c r="A1082" s="7"/>
      <c r="B1082" s="5"/>
      <c r="C1082" s="6"/>
      <c r="D1082" s="35"/>
      <c r="E1082" s="5"/>
    </row>
    <row r="1083" spans="1:5" s="15" customFormat="1">
      <c r="A1083" s="7"/>
      <c r="B1083" s="5"/>
      <c r="C1083" s="6"/>
      <c r="D1083" s="35"/>
      <c r="E1083" s="5"/>
    </row>
    <row r="1084" spans="1:5" s="15" customFormat="1">
      <c r="A1084" s="7"/>
      <c r="B1084" s="5"/>
      <c r="C1084" s="6"/>
      <c r="D1084" s="35"/>
      <c r="E1084" s="5"/>
    </row>
    <row r="1085" spans="1:5" s="15" customFormat="1">
      <c r="A1085" s="7"/>
      <c r="B1085" s="5"/>
      <c r="C1085" s="6"/>
      <c r="D1085" s="19"/>
      <c r="E1085" s="20"/>
    </row>
    <row r="1086" spans="1:5" s="15" customFormat="1">
      <c r="A1086" s="7"/>
      <c r="B1086" s="5"/>
      <c r="C1086" s="6"/>
      <c r="D1086" s="35"/>
      <c r="E1086" s="5"/>
    </row>
    <row r="1087" spans="1:5" s="15" customFormat="1">
      <c r="A1087" s="7"/>
      <c r="B1087" s="5"/>
      <c r="C1087" s="6"/>
      <c r="D1087" s="35"/>
      <c r="E1087" s="5"/>
    </row>
    <row r="1088" spans="1:5" s="15" customFormat="1">
      <c r="A1088" s="7"/>
      <c r="B1088" s="5"/>
      <c r="C1088" s="6"/>
      <c r="D1088" s="35"/>
      <c r="E1088" s="5"/>
    </row>
    <row r="1089" spans="1:5" s="15" customFormat="1">
      <c r="A1089" s="7"/>
      <c r="B1089" s="5"/>
      <c r="C1089" s="6"/>
      <c r="D1089" s="35"/>
      <c r="E1089" s="5"/>
    </row>
    <row r="1090" spans="1:5" s="15" customFormat="1">
      <c r="A1090" s="7"/>
      <c r="B1090" s="5"/>
      <c r="C1090" s="6"/>
      <c r="D1090" s="19"/>
      <c r="E1090" s="20"/>
    </row>
    <row r="1091" spans="1:5" s="15" customFormat="1">
      <c r="A1091" s="7"/>
      <c r="B1091" s="5"/>
      <c r="C1091" s="6"/>
      <c r="D1091" s="5"/>
      <c r="E1091" s="5"/>
    </row>
    <row r="1092" spans="1:5" s="15" customFormat="1">
      <c r="A1092" s="7"/>
      <c r="B1092" s="5"/>
      <c r="C1092" s="6"/>
      <c r="D1092" s="5"/>
      <c r="E1092" s="5"/>
    </row>
    <row r="1093" spans="1:5" s="15" customFormat="1">
      <c r="A1093" s="7"/>
      <c r="B1093" s="5"/>
      <c r="C1093" s="6"/>
      <c r="D1093" s="5"/>
      <c r="E1093" s="5"/>
    </row>
  </sheetData>
  <sheetProtection sheet="1" objects="1" scenarios="1"/>
  <hyperlinks>
    <hyperlink ref="A9" r:id="rId1" xr:uid="{B9F48D16-C65A-45B7-BBF9-10ED95018F65}"/>
    <hyperlink ref="C44" r:id="rId2" xr:uid="{2677011A-9EA3-423B-B953-7485485EA251}"/>
    <hyperlink ref="C47" r:id="rId3" xr:uid="{7B239CFF-88FD-4A11-879F-CB0B3178D484}"/>
    <hyperlink ref="C50" r:id="rId4" xr:uid="{4D677A3C-6178-4B6C-8990-35CFB090700A}"/>
    <hyperlink ref="C51" r:id="rId5" xr:uid="{12E97599-3978-4AAD-B777-5BB41D812CAC}"/>
    <hyperlink ref="C52" r:id="rId6" xr:uid="{F6FEFD2D-55DA-4771-A533-9511BB463A4C}"/>
    <hyperlink ref="C53" r:id="rId7" xr:uid="{8B118CA6-8A7B-4E51-AAA8-33316D594B81}"/>
    <hyperlink ref="C73" r:id="rId8" xr:uid="{F0861A20-BE01-44E4-97AB-70E56C7AE3D1}"/>
  </hyperlinks>
  <pageMargins left="0.74800000000000011" right="0.74800000000000011" top="1.3776000000000002" bottom="1.3776000000000002" header="0.9839" footer="0.9839"/>
  <pageSetup paperSize="0" fitToWidth="0" fitToHeight="0" orientation="portrait" horizontalDpi="0" verticalDpi="0" copies="0"/>
  <headerFooter alignWithMargins="0"/>
  <legacy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E43BD-5A40-469F-BF93-2CA3CCDB57BC}">
  <dimension ref="A1:AMJ26"/>
  <sheetViews>
    <sheetView workbookViewId="0"/>
  </sheetViews>
  <sheetFormatPr defaultRowHeight="12.75"/>
  <cols>
    <col min="1" max="1" width="47.7109375" style="42" customWidth="1"/>
    <col min="2" max="2" width="45.140625" style="42" customWidth="1"/>
    <col min="3" max="3" width="9.42578125" style="42" customWidth="1"/>
    <col min="4" max="13" width="9.42578125" style="42" hidden="1" customWidth="1"/>
    <col min="14" max="1024" width="9.42578125" style="42" customWidth="1"/>
  </cols>
  <sheetData>
    <row r="1" spans="1:13" ht="25.5">
      <c r="A1" s="40" t="str">
        <f>IF(ISBLANK(B3),"Vampire: The Eternal Struggle Tournament",B3)</f>
        <v>Week of Nightmares 2024 - Day 3</v>
      </c>
      <c r="B1" s="41"/>
    </row>
    <row r="2" spans="1:13" ht="6.6" customHeight="1" thickBot="1">
      <c r="A2" s="43"/>
      <c r="B2" s="44"/>
    </row>
    <row r="3" spans="1:13">
      <c r="A3" s="45" t="s">
        <v>118</v>
      </c>
      <c r="B3" s="45" t="s">
        <v>119</v>
      </c>
      <c r="C3" s="46"/>
    </row>
    <row r="4" spans="1:13">
      <c r="A4" s="47" t="s">
        <v>120</v>
      </c>
      <c r="B4" s="48">
        <v>45561</v>
      </c>
      <c r="C4" s="49"/>
    </row>
    <row r="5" spans="1:13" s="41" customFormat="1">
      <c r="A5" s="50" t="s">
        <v>121</v>
      </c>
      <c r="B5" s="51">
        <f>IF(B4="","",B4+8)</f>
        <v>45569</v>
      </c>
      <c r="C5" s="49"/>
    </row>
    <row r="6" spans="1:13">
      <c r="A6" s="47" t="s">
        <v>122</v>
      </c>
      <c r="B6" s="52" t="s">
        <v>123</v>
      </c>
      <c r="C6" s="53">
        <v>6980004</v>
      </c>
      <c r="D6" s="41"/>
      <c r="E6" s="41"/>
      <c r="F6" s="41"/>
    </row>
    <row r="7" spans="1:13">
      <c r="A7" s="54" t="s">
        <v>124</v>
      </c>
      <c r="B7" s="55" t="s">
        <v>125</v>
      </c>
      <c r="C7" s="49"/>
    </row>
    <row r="8" spans="1:13">
      <c r="A8" s="47" t="s">
        <v>126</v>
      </c>
      <c r="B8" s="52" t="s">
        <v>127</v>
      </c>
      <c r="C8" s="49"/>
      <c r="D8" s="42" t="s">
        <v>127</v>
      </c>
      <c r="E8" s="42" t="s">
        <v>128</v>
      </c>
    </row>
    <row r="9" spans="1:13">
      <c r="A9" s="54" t="s">
        <v>129</v>
      </c>
      <c r="B9" s="56" t="s">
        <v>130</v>
      </c>
      <c r="C9" s="49"/>
      <c r="D9" s="41" t="s">
        <v>130</v>
      </c>
      <c r="E9" s="42" t="s">
        <v>131</v>
      </c>
      <c r="F9" s="42" t="s">
        <v>132</v>
      </c>
      <c r="G9" s="42" t="s">
        <v>133</v>
      </c>
      <c r="H9" s="42" t="s">
        <v>134</v>
      </c>
      <c r="I9" s="42" t="s">
        <v>135</v>
      </c>
      <c r="J9" s="42" t="s">
        <v>136</v>
      </c>
      <c r="K9" s="42" t="s">
        <v>128</v>
      </c>
      <c r="L9" s="42" t="s">
        <v>137</v>
      </c>
      <c r="M9" s="42" t="s">
        <v>138</v>
      </c>
    </row>
    <row r="10" spans="1:13">
      <c r="A10" s="57" t="s">
        <v>139</v>
      </c>
      <c r="B10" s="58">
        <f>Methuselahs!$A$4</f>
        <v>48</v>
      </c>
      <c r="C10" s="49"/>
      <c r="D10" s="41">
        <v>0</v>
      </c>
      <c r="E10" s="42">
        <v>0</v>
      </c>
      <c r="F10" s="42">
        <v>0.25</v>
      </c>
      <c r="G10" s="42">
        <v>0.25</v>
      </c>
      <c r="H10" s="42">
        <v>1</v>
      </c>
      <c r="I10" s="42">
        <v>0</v>
      </c>
      <c r="J10" s="42">
        <v>0</v>
      </c>
      <c r="K10" s="42">
        <v>0</v>
      </c>
      <c r="L10" s="42">
        <v>0</v>
      </c>
      <c r="M10" s="42">
        <v>0</v>
      </c>
    </row>
    <row r="11" spans="1:13">
      <c r="A11" s="54" t="s">
        <v>140</v>
      </c>
      <c r="B11" s="56">
        <v>3</v>
      </c>
      <c r="C11" s="49"/>
      <c r="D11" s="42">
        <v>3</v>
      </c>
      <c r="E11" s="42">
        <v>4</v>
      </c>
    </row>
    <row r="12" spans="1:13">
      <c r="A12" s="57" t="s">
        <v>141</v>
      </c>
      <c r="B12" s="58">
        <f ca="1">MAX('Round 1'!D7:D206)+MAX('Round 2'!D7:D206)+MAX('Round 3'!D7:D206)+1</f>
        <v>21</v>
      </c>
      <c r="C12" s="49"/>
      <c r="D12" s="41"/>
    </row>
    <row r="13" spans="1:13">
      <c r="A13" s="54" t="s">
        <v>142</v>
      </c>
      <c r="B13" s="55">
        <v>0</v>
      </c>
      <c r="C13" s="49"/>
    </row>
    <row r="14" spans="1:13" s="41" customFormat="1">
      <c r="A14" s="47" t="s">
        <v>143</v>
      </c>
      <c r="B14" s="52"/>
      <c r="C14" s="49"/>
      <c r="D14" s="42"/>
    </row>
    <row r="15" spans="1:13" s="41" customFormat="1">
      <c r="A15" s="54" t="s">
        <v>144</v>
      </c>
      <c r="B15" s="55"/>
      <c r="C15" s="49"/>
    </row>
    <row r="16" spans="1:13">
      <c r="A16" s="47" t="s">
        <v>145</v>
      </c>
      <c r="B16" s="52" t="s">
        <v>146</v>
      </c>
      <c r="C16" s="49"/>
    </row>
    <row r="17" spans="1:3">
      <c r="A17" s="54" t="s">
        <v>147</v>
      </c>
      <c r="B17" s="55" t="s">
        <v>148</v>
      </c>
      <c r="C17" s="59">
        <v>8549008</v>
      </c>
    </row>
    <row r="18" spans="1:3">
      <c r="A18" s="47" t="s">
        <v>149</v>
      </c>
      <c r="B18" s="52"/>
      <c r="C18" s="53" t="str">
        <f t="shared" ref="C18:C26" si="0">IF(ISBLANK(B18),"","VEKN id")</f>
        <v/>
      </c>
    </row>
    <row r="19" spans="1:3">
      <c r="A19" s="54"/>
      <c r="B19" s="55"/>
      <c r="C19" s="59" t="str">
        <f t="shared" si="0"/>
        <v/>
      </c>
    </row>
    <row r="20" spans="1:3">
      <c r="A20" s="47"/>
      <c r="B20" s="52"/>
      <c r="C20" s="53" t="str">
        <f t="shared" si="0"/>
        <v/>
      </c>
    </row>
    <row r="21" spans="1:3">
      <c r="A21" s="54"/>
      <c r="B21" s="55"/>
      <c r="C21" s="59" t="str">
        <f t="shared" si="0"/>
        <v/>
      </c>
    </row>
    <row r="22" spans="1:3">
      <c r="A22" s="47"/>
      <c r="B22" s="52"/>
      <c r="C22" s="53" t="str">
        <f t="shared" si="0"/>
        <v/>
      </c>
    </row>
    <row r="23" spans="1:3">
      <c r="A23" s="54"/>
      <c r="B23" s="55"/>
      <c r="C23" s="59" t="str">
        <f t="shared" si="0"/>
        <v/>
      </c>
    </row>
    <row r="24" spans="1:3">
      <c r="A24" s="47"/>
      <c r="B24" s="52"/>
      <c r="C24" s="53" t="str">
        <f t="shared" si="0"/>
        <v/>
      </c>
    </row>
    <row r="25" spans="1:3">
      <c r="A25" s="54"/>
      <c r="B25" s="55"/>
      <c r="C25" s="59" t="str">
        <f t="shared" si="0"/>
        <v/>
      </c>
    </row>
    <row r="26" spans="1:3" ht="13.5" thickBot="1">
      <c r="A26" s="60"/>
      <c r="B26" s="61"/>
      <c r="C26" s="62" t="str">
        <f t="shared" si="0"/>
        <v/>
      </c>
    </row>
  </sheetData>
  <pageMargins left="0.74800000000000011" right="0.74800000000000011" top="1.3776000000000002" bottom="1.3776000000000002" header="0.9839" footer="0.9839"/>
  <pageSetup paperSize="0" fitToWidth="0" fitToHeight="0" orientation="portrait" horizontalDpi="0" verticalDpi="0" copies="0"/>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DA3F7-A869-475C-A051-48DF4F4ABBD7}">
  <dimension ref="A1:AMJ204"/>
  <sheetViews>
    <sheetView tabSelected="1" topLeftCell="A5" workbookViewId="0">
      <selection activeCell="E30" sqref="E30"/>
    </sheetView>
  </sheetViews>
  <sheetFormatPr defaultRowHeight="12.75"/>
  <cols>
    <col min="1" max="1" width="7.28515625" customWidth="1"/>
    <col min="2" max="2" width="13" customWidth="1"/>
    <col min="3" max="3" width="21.42578125" customWidth="1"/>
    <col min="4" max="4" width="20.42578125" customWidth="1"/>
    <col min="5" max="5" width="11.5703125" style="152" customWidth="1"/>
    <col min="6" max="6" width="8.140625" style="42" customWidth="1"/>
    <col min="7" max="7" width="6.140625" style="72" customWidth="1"/>
    <col min="8" max="11" width="8.140625" style="42" customWidth="1"/>
    <col min="12" max="12" width="8.140625" style="66" customWidth="1"/>
    <col min="13" max="13" width="8.140625" style="42" customWidth="1"/>
    <col min="14" max="14" width="8.140625" style="66" customWidth="1"/>
    <col min="15" max="20" width="8.140625" style="42" hidden="1" customWidth="1"/>
    <col min="21" max="21" width="8.140625" style="66" customWidth="1"/>
    <col min="22" max="24" width="9.7109375" style="42" hidden="1" customWidth="1"/>
    <col min="25" max="27" width="9.42578125" style="42" hidden="1" customWidth="1"/>
    <col min="28" max="28" width="8.140625" style="67" customWidth="1"/>
    <col min="29" max="1024" width="9.42578125" style="42" customWidth="1"/>
  </cols>
  <sheetData>
    <row r="1" spans="1:28" ht="25.5">
      <c r="A1" s="40" t="str">
        <f>IF(ISBLANK('Tournament Info'!B3),"Vampire: The Eternal Struggle Tournament",'Tournament Info'!B3)</f>
        <v>Week of Nightmares 2024 - Day 3</v>
      </c>
      <c r="B1" s="63"/>
      <c r="C1" s="63"/>
      <c r="D1" s="63"/>
      <c r="E1" s="64"/>
      <c r="F1" s="41"/>
      <c r="G1" s="65"/>
      <c r="H1" s="41"/>
      <c r="I1" s="41"/>
      <c r="J1" s="41"/>
      <c r="K1" s="41"/>
      <c r="Z1" s="26">
        <f>HLOOKUP('Tournament Info'!$B$9,'Tournament Info'!$D$9:$M$10,2,FALSE())</f>
        <v>0</v>
      </c>
      <c r="AA1" s="42">
        <v>90</v>
      </c>
    </row>
    <row r="2" spans="1:28" ht="12.95" customHeight="1">
      <c r="A2" s="43"/>
      <c r="B2" s="43"/>
      <c r="C2" s="43"/>
      <c r="D2" s="43"/>
      <c r="E2" s="68"/>
      <c r="F2" s="44"/>
      <c r="G2" s="44"/>
      <c r="H2" s="44"/>
      <c r="I2" s="44"/>
      <c r="J2" s="44"/>
      <c r="K2" s="44"/>
      <c r="P2" s="42" t="s">
        <v>150</v>
      </c>
      <c r="Q2" s="42" t="s">
        <v>151</v>
      </c>
      <c r="R2" s="42" t="s">
        <v>152</v>
      </c>
      <c r="S2" s="42" t="s">
        <v>153</v>
      </c>
      <c r="T2" s="42" t="s">
        <v>154</v>
      </c>
      <c r="Y2" s="42" t="s">
        <v>155</v>
      </c>
      <c r="Z2" s="26">
        <f>LOG(MAX($A$4*$A$4,1),15)-1+$Z$1</f>
        <v>1.8590319406429501</v>
      </c>
      <c r="AA2" s="42">
        <v>30</v>
      </c>
    </row>
    <row r="3" spans="1:28" ht="18">
      <c r="A3" s="69" t="s">
        <v>156</v>
      </c>
      <c r="B3" s="42"/>
      <c r="C3" s="42"/>
      <c r="D3" s="70"/>
      <c r="E3" s="71"/>
      <c r="O3" s="42">
        <v>0</v>
      </c>
      <c r="P3" s="42">
        <v>1</v>
      </c>
      <c r="Q3" s="42">
        <v>0.25</v>
      </c>
      <c r="R3" s="42">
        <v>0</v>
      </c>
      <c r="S3" s="42">
        <v>0.25</v>
      </c>
      <c r="T3" s="42">
        <v>0</v>
      </c>
      <c r="AA3" s="42">
        <v>30</v>
      </c>
    </row>
    <row r="4" spans="1:28" ht="17.25" customHeight="1" thickBot="1">
      <c r="A4" s="41">
        <f>COUNT($A$7:$A$202)</f>
        <v>48</v>
      </c>
      <c r="B4" s="41" t="s">
        <v>157</v>
      </c>
      <c r="C4" s="42"/>
      <c r="D4" s="42"/>
      <c r="E4" s="73"/>
      <c r="AA4" s="42">
        <v>30</v>
      </c>
    </row>
    <row r="5" spans="1:28" s="89" customFormat="1" ht="15.75">
      <c r="A5" s="74" t="s">
        <v>158</v>
      </c>
      <c r="B5" s="75" t="s">
        <v>158</v>
      </c>
      <c r="C5" s="75" t="s">
        <v>158</v>
      </c>
      <c r="D5" s="75" t="s">
        <v>158</v>
      </c>
      <c r="E5" s="76" t="s">
        <v>159</v>
      </c>
      <c r="F5" s="77"/>
      <c r="G5" s="78" t="s">
        <v>160</v>
      </c>
      <c r="H5" s="79" t="s">
        <v>161</v>
      </c>
      <c r="I5" s="80"/>
      <c r="J5" s="81"/>
      <c r="K5" s="82"/>
      <c r="L5" s="83" t="s">
        <v>162</v>
      </c>
      <c r="M5" s="84" t="s">
        <v>163</v>
      </c>
      <c r="N5" s="85" t="s">
        <v>164</v>
      </c>
      <c r="O5" s="86" t="s">
        <v>165</v>
      </c>
      <c r="P5" s="86" t="s">
        <v>166</v>
      </c>
      <c r="Q5" s="86" t="s">
        <v>163</v>
      </c>
      <c r="R5" s="86" t="s">
        <v>167</v>
      </c>
      <c r="S5" s="86" t="s">
        <v>168</v>
      </c>
      <c r="T5" s="86" t="s">
        <v>158</v>
      </c>
      <c r="U5" s="85" t="s">
        <v>169</v>
      </c>
      <c r="V5" s="87" t="s">
        <v>170</v>
      </c>
      <c r="W5" s="87" t="s">
        <v>171</v>
      </c>
      <c r="X5" s="87" t="s">
        <v>172</v>
      </c>
      <c r="Y5" s="86" t="s">
        <v>158</v>
      </c>
      <c r="Z5" s="86" t="s">
        <v>169</v>
      </c>
      <c r="AA5" s="42">
        <v>30</v>
      </c>
      <c r="AB5" s="88" t="s">
        <v>173</v>
      </c>
    </row>
    <row r="6" spans="1:28" s="103" customFormat="1" ht="15" customHeight="1" thickBot="1">
      <c r="A6" s="90" t="s">
        <v>174</v>
      </c>
      <c r="B6" s="91" t="s">
        <v>175</v>
      </c>
      <c r="C6" s="91" t="s">
        <v>176</v>
      </c>
      <c r="D6" s="91" t="s">
        <v>177</v>
      </c>
      <c r="E6" s="92" t="s">
        <v>174</v>
      </c>
      <c r="F6" s="93" t="s">
        <v>178</v>
      </c>
      <c r="G6" s="94" t="s">
        <v>168</v>
      </c>
      <c r="H6" s="95" t="s">
        <v>179</v>
      </c>
      <c r="I6" s="96" t="s">
        <v>180</v>
      </c>
      <c r="J6" s="97" t="s">
        <v>181</v>
      </c>
      <c r="K6" s="98" t="s">
        <v>182</v>
      </c>
      <c r="L6" s="98" t="s">
        <v>183</v>
      </c>
      <c r="M6" s="99" t="s">
        <v>184</v>
      </c>
      <c r="N6" s="100" t="s">
        <v>182</v>
      </c>
      <c r="O6" s="101">
        <f ca="1">IF(ISERR(MAX($I$7:$I$202)),1,MAX($I$7:$I$202)+1)</f>
        <v>8.5</v>
      </c>
      <c r="P6" s="101">
        <f ca="1">IF(ISERR(MAX($J$7:$J$202)),1,MAX($J$7:$J$202)+1)</f>
        <v>121</v>
      </c>
      <c r="Q6" s="87">
        <f>IF(ISERR(MAX($M$7:$M$202)),1,MAX($M$7:$M$202)+1)</f>
        <v>1</v>
      </c>
      <c r="R6" s="101" t="s">
        <v>182</v>
      </c>
      <c r="S6" s="101" t="s">
        <v>185</v>
      </c>
      <c r="T6" s="101" t="s">
        <v>186</v>
      </c>
      <c r="U6" s="100" t="s">
        <v>182</v>
      </c>
      <c r="V6" s="87">
        <f ca="1">IF(ISERR(MAX($V$7:$V$202)),1,MAX($V$7:$V$202)+1)</f>
        <v>41</v>
      </c>
      <c r="W6" s="87">
        <f>MAX(MPlayerNo)+1</f>
        <v>49</v>
      </c>
      <c r="X6" s="87" t="s">
        <v>182</v>
      </c>
      <c r="Y6" s="101" t="s">
        <v>186</v>
      </c>
      <c r="Z6" s="101" t="s">
        <v>182</v>
      </c>
      <c r="AA6" s="101" t="s">
        <v>187</v>
      </c>
      <c r="AB6" s="102" t="s">
        <v>188</v>
      </c>
    </row>
    <row r="7" spans="1:28" ht="12.95" customHeight="1">
      <c r="A7" s="104">
        <v>1</v>
      </c>
      <c r="B7" s="105" t="s">
        <v>189</v>
      </c>
      <c r="C7" s="105" t="s">
        <v>190</v>
      </c>
      <c r="D7" s="105" t="s">
        <v>191</v>
      </c>
      <c r="E7" s="106">
        <v>1</v>
      </c>
      <c r="F7" s="107">
        <f ca="1">IF(ISBLANK($A7),"",SUM(IF(ISNA(IF(VLOOKUP($A7,'Round 1'!$A$7:$J$206,COLUMN('Round 1'!$H$7),FALSE()),1,NA())),0,1),IF(ISNA(IF(VLOOKUP($A7,'Round 2'!$A$7:$J$206,COLUMN('Round 1'!$H$7),FALSE()),1,NA())),0,1),IF(ISNA(IF(VLOOKUP($A7,'Round 3'!$A$7:$J$206,COLUMN('Round 1'!$H$7),FALSE()),1,NA())),0,1),IF(ISNA(IF(VLOOKUP($A7,'Final Round'!$A$14:$K$18,1,FALSE()),1,NA())),0,1)))</f>
        <v>2</v>
      </c>
      <c r="G7" s="108"/>
      <c r="H7" s="109">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109">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2</v>
      </c>
      <c r="J7" s="110">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84</v>
      </c>
      <c r="K7" s="109">
        <f ca="1">IF(ISBLANK(A7),"",_xlfn.RANK.EQ(P7,$P$7:$P$202))</f>
        <v>18</v>
      </c>
      <c r="L7" s="111" t="str">
        <f ca="1">IF(ISBLANK($G7),IF($K7&gt;5,"",IF(AND(ISNA(MATCH(K7+1,$K$7:$K$202,0)),$K7&lt;$A$4),"TIE","")),"DQ")</f>
        <v/>
      </c>
      <c r="M7" s="112"/>
      <c r="N7" s="113">
        <f t="shared" ref="N7:N38" ca="1" si="0">IF(ISBLANK($G7),$R7,"DQ")</f>
        <v>18</v>
      </c>
      <c r="O7">
        <f t="shared" ref="O7:O38" ca="1" si="1">IF(ISBLANK(A7),"",$H7*$O$6+$I7)</f>
        <v>2</v>
      </c>
      <c r="P7">
        <f t="shared" ref="P7:P38" ca="1" si="2">IF(ISBLANK(A7),"",$O7*10*$P$6+$J7)</f>
        <v>2504</v>
      </c>
      <c r="Q7">
        <f t="shared" ref="Q7:Q38" ca="1" si="3">IF(ISBLANK($G7),IF(ISBLANK($A7),-10,$P7*$Q$6+IF($M7&gt;0,$Q$6-1-$M7,0)),-1)</f>
        <v>2504</v>
      </c>
      <c r="R7">
        <f ca="1">IF(ISBLANK($A7),"",_xlfn.RANK.EQ($Q7,$Q$7:$Q$202))</f>
        <v>18</v>
      </c>
      <c r="S7">
        <f ca="1">IF(ISNA(MATCH($R7+1,$R$7:$R$202,0)),IF($R7=MAX($A$7:$A$202),$R7,-1),$R7)</f>
        <v>18</v>
      </c>
      <c r="T7">
        <f t="shared" ref="T7:T38" si="4">$A7</f>
        <v>1</v>
      </c>
      <c r="U7" s="113">
        <f ca="1">IF(N('Final Round'!$J$14)&gt;0,IF(ISBLANK($A7),"",IF($N7&gt;5,$N7,VLOOKUP($A7,'Final Round'!$A$14:$K$18,COLUMN('Final Round'!$J$1),FALSE()))),"")</f>
        <v>18</v>
      </c>
      <c r="V7">
        <f t="shared" ref="V7:V38" ca="1" si="5">IF(ISNUMBER($U7),$U7,$R7)</f>
        <v>18</v>
      </c>
      <c r="W7">
        <f t="shared" ref="W7:W38" ca="1" si="6">IF(ISBLANK($A7),"",($V$6-$V7)*$W$6+$W$6-$A7)</f>
        <v>1175</v>
      </c>
      <c r="X7">
        <f ca="1">IF(ISBLANK($A7),"",_xlfn.RANK.EQ($W7,$W$7:$W$202))</f>
        <v>18</v>
      </c>
      <c r="Y7">
        <f t="shared" ref="Y7:Y38" si="7">$A7</f>
        <v>1</v>
      </c>
      <c r="Z7">
        <f t="shared" ref="Z7:Z38" ca="1" si="8">IF($U7="",$N7,$U7)</f>
        <v>18</v>
      </c>
      <c r="AA7">
        <f t="shared" ref="AA7:AA38" ca="1" si="9">IF($U7&lt;6,INDEX($AA$1:$AA$5,$Z7)*$Z$2,0)</f>
        <v>0</v>
      </c>
      <c r="AB7" s="114">
        <f ca="1">IF(ISBLANK($A7),"",5+4*(I7+IF(AA7=0,0,VLOOKUP($A7,'Final Round'!$A$14:$K$18,COLUMN('Final Round'!$G$1),FALSE())))+8*(H7+IF(AA7=0,0,IF(VLOOKUP($A7,'Final Round'!$A$14:$K$18,COLUMN('Final Round'!$J$1),FALSE())=1,1,0)))+$AA7)</f>
        <v>13</v>
      </c>
    </row>
    <row r="8" spans="1:28" ht="12.95" customHeight="1">
      <c r="A8" s="115">
        <v>2</v>
      </c>
      <c r="B8" s="116" t="s">
        <v>192</v>
      </c>
      <c r="C8" s="116" t="s">
        <v>193</v>
      </c>
      <c r="D8" s="116"/>
      <c r="E8" s="117">
        <v>2</v>
      </c>
      <c r="F8" s="118">
        <f ca="1">IF(ISBLANK($A8),"",SUM(IF(ISNA(IF(VLOOKUP($A8,'Round 1'!$A$7:$J$206,COLUMN('Round 1'!$H$7),FALSE()),1,NA())),0,1),IF(ISNA(IF(VLOOKUP($A8,'Round 2'!$A$7:$J$206,COLUMN('Round 1'!$H$7),FALSE()),1,NA())),0,1),IF(ISNA(IF(VLOOKUP($A8,'Round 3'!$A$7:$J$206,COLUMN('Round 1'!$H$7),FALSE()),1,NA())),0,1),IF(ISNA(IF(VLOOKUP($A8,'Final Round'!$A$14:$K$18,1,FALSE()),1,NA())),0,1)))</f>
        <v>2</v>
      </c>
      <c r="G8" s="119"/>
      <c r="H8" s="120">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120">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0</v>
      </c>
      <c r="J8" s="121">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54</v>
      </c>
      <c r="K8" s="120">
        <f ca="1">IF(ISBLANK(A8),"",_xlfn.RANK.EQ(P8,$P$7:$P$202))</f>
        <v>32</v>
      </c>
      <c r="L8" s="122" t="str">
        <f ca="1">IF(ISBLANK($G8),IF($K8&gt;5,"",IF(AND(ISNA(MATCH(K8+1,$K$7:$K$202,0)),$K8&lt;$A$4),"TIE","")),"DQ")</f>
        <v/>
      </c>
      <c r="M8" s="123"/>
      <c r="N8" s="124">
        <f t="shared" ca="1" si="0"/>
        <v>32</v>
      </c>
      <c r="O8" s="125">
        <f t="shared" ca="1" si="1"/>
        <v>0</v>
      </c>
      <c r="P8" s="125">
        <f t="shared" ca="1" si="2"/>
        <v>54</v>
      </c>
      <c r="Q8" s="125">
        <f t="shared" ca="1" si="3"/>
        <v>54</v>
      </c>
      <c r="R8" s="125">
        <f ca="1">IF(ISBLANK($A8),"",_xlfn.RANK.EQ($Q8,$Q$7:$Q$202))</f>
        <v>32</v>
      </c>
      <c r="S8" s="125">
        <f ca="1">IF(ISNA(MATCH($R8+1,$R$7:$R$202,0)),IF($R8=MAX($A$7:$A$202),$R8,-1),$R8)</f>
        <v>-1</v>
      </c>
      <c r="T8" s="125">
        <f t="shared" si="4"/>
        <v>2</v>
      </c>
      <c r="U8" s="124">
        <f ca="1">IF(N('Final Round'!$J$14)&gt;0,IF(ISBLANK($A8),"",IF($N8&gt;5,$N8,VLOOKUP($A8,'Final Round'!$A$14:$K$18,COLUMN('Final Round'!$J$1),FALSE()))),"")</f>
        <v>32</v>
      </c>
      <c r="V8" s="125">
        <f t="shared" ca="1" si="5"/>
        <v>32</v>
      </c>
      <c r="W8" s="125">
        <f t="shared" ca="1" si="6"/>
        <v>488</v>
      </c>
      <c r="X8" s="125">
        <f ca="1">IF(ISBLANK($A8),"",_xlfn.RANK.EQ($W8,$W$7:$W$202))</f>
        <v>32</v>
      </c>
      <c r="Y8" s="125">
        <f t="shared" si="7"/>
        <v>2</v>
      </c>
      <c r="Z8" s="125">
        <f t="shared" ca="1" si="8"/>
        <v>32</v>
      </c>
      <c r="AA8" s="125">
        <f t="shared" ca="1" si="9"/>
        <v>0</v>
      </c>
      <c r="AB8" s="126">
        <f ca="1">IF(ISBLANK($A8),"",5+4*(I8+IF(AA8=0,0,VLOOKUP($A8,'Final Round'!$A$14:$K$18,COLUMN('Final Round'!$G$1),FALSE())))+8*(H8+IF(AA8=0,0,IF(VLOOKUP($A8,'Final Round'!$A$14:$K$18,COLUMN('Final Round'!$J$1),FALSE())=1,1,0)))+$AA8)</f>
        <v>5</v>
      </c>
    </row>
    <row r="9" spans="1:28" ht="12.95" customHeight="1">
      <c r="A9" s="127">
        <v>3</v>
      </c>
      <c r="B9" s="128" t="s">
        <v>194</v>
      </c>
      <c r="C9" s="128" t="s">
        <v>195</v>
      </c>
      <c r="D9" s="128" t="s">
        <v>196</v>
      </c>
      <c r="E9" s="129">
        <v>3</v>
      </c>
      <c r="F9" s="107">
        <f ca="1">IF(ISBLANK($A9),"",SUM(IF(ISNA(IF(VLOOKUP($A9,'Round 1'!$A$7:$J$206,COLUMN('Round 1'!$H$7),FALSE()),1,NA())),0,1),IF(ISNA(IF(VLOOKUP($A9,'Round 2'!$A$7:$J$206,COLUMN('Round 1'!$H$7),FALSE()),1,NA())),0,1),IF(ISNA(IF(VLOOKUP($A9,'Round 3'!$A$7:$J$206,COLUMN('Round 1'!$H$7),FALSE()),1,NA())),0,1),IF(ISNA(IF(VLOOKUP($A9,'Final Round'!$A$14:$K$18,1,FALSE()),1,NA())),0,1)))</f>
        <v>2</v>
      </c>
      <c r="G9" s="108"/>
      <c r="H9" s="109">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109">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0</v>
      </c>
      <c r="J9" s="110">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42</v>
      </c>
      <c r="K9" s="109">
        <f ca="1">IF(ISBLANK(A9),"",_xlfn.RANK.EQ(P9,$P$7:$P$202))</f>
        <v>40</v>
      </c>
      <c r="L9" s="111" t="str">
        <f ca="1">IF(ISBLANK($G9),IF($K9&gt;5,"",IF(AND(ISNA(MATCH(K9+1,$K$7:$K$202,0)),$K9&lt;$A$4),"TIE","")),"DQ")</f>
        <v/>
      </c>
      <c r="M9" s="112"/>
      <c r="N9" s="113">
        <f t="shared" ca="1" si="0"/>
        <v>40</v>
      </c>
      <c r="O9">
        <f t="shared" ca="1" si="1"/>
        <v>0</v>
      </c>
      <c r="P9">
        <f t="shared" ca="1" si="2"/>
        <v>42</v>
      </c>
      <c r="Q9">
        <f t="shared" ca="1" si="3"/>
        <v>42</v>
      </c>
      <c r="R9">
        <f ca="1">IF(ISBLANK($A9),"",_xlfn.RANK.EQ($Q9,$Q$7:$Q$202))</f>
        <v>40</v>
      </c>
      <c r="S9">
        <f ca="1">IF(ISNA(MATCH($R9+1,$R$7:$R$202,0)),IF($R9=MAX($A$7:$A$202),$R9,-1),$R9)</f>
        <v>-1</v>
      </c>
      <c r="T9">
        <f t="shared" si="4"/>
        <v>3</v>
      </c>
      <c r="U9" s="113">
        <f ca="1">IF(N('Final Round'!$J$14)&gt;0,IF(ISBLANK($A9),"",IF($N9&gt;5,$N9,VLOOKUP($A9,'Final Round'!$A$14:$K$18,COLUMN('Final Round'!$J$1),FALSE()))),"")</f>
        <v>40</v>
      </c>
      <c r="V9">
        <f t="shared" ca="1" si="5"/>
        <v>40</v>
      </c>
      <c r="W9">
        <f t="shared" ca="1" si="6"/>
        <v>95</v>
      </c>
      <c r="X9">
        <f ca="1">IF(ISBLANK($A9),"",_xlfn.RANK.EQ($W9,$W$7:$W$202))</f>
        <v>40</v>
      </c>
      <c r="Y9">
        <f t="shared" si="7"/>
        <v>3</v>
      </c>
      <c r="Z9">
        <f t="shared" ca="1" si="8"/>
        <v>40</v>
      </c>
      <c r="AA9">
        <f t="shared" ca="1" si="9"/>
        <v>0</v>
      </c>
      <c r="AB9" s="114">
        <f ca="1">IF(ISBLANK($A9),"",5+4*(I9+IF(AA9=0,0,VLOOKUP($A9,'Final Round'!$A$14:$K$18,COLUMN('Final Round'!$G$1),FALSE())))+8*(H9+IF(AA9=0,0,IF(VLOOKUP($A9,'Final Round'!$A$14:$K$18,COLUMN('Final Round'!$J$1),FALSE())=1,1,0)))+$AA9)</f>
        <v>5</v>
      </c>
    </row>
    <row r="10" spans="1:28" ht="12.95" customHeight="1">
      <c r="A10" s="115">
        <v>4</v>
      </c>
      <c r="B10" s="116" t="s">
        <v>197</v>
      </c>
      <c r="C10" s="116" t="s">
        <v>198</v>
      </c>
      <c r="D10" s="116" t="s">
        <v>199</v>
      </c>
      <c r="E10" s="129">
        <v>4</v>
      </c>
      <c r="F10" s="118">
        <f ca="1">IF(ISBLANK($A10),"",SUM(IF(ISNA(IF(VLOOKUP($A10,'Round 1'!$A$7:$J$206,COLUMN('Round 1'!$H$7),FALSE()),1,NA())),0,1),IF(ISNA(IF(VLOOKUP($A10,'Round 2'!$A$7:$J$206,COLUMN('Round 1'!$H$7),FALSE()),1,NA())),0,1),IF(ISNA(IF(VLOOKUP($A10,'Round 3'!$A$7:$J$206,COLUMN('Round 1'!$H$7),FALSE()),1,NA())),0,1),IF(ISNA(IF(VLOOKUP($A10,'Final Round'!$A$14:$K$18,1,FALSE()),1,NA())),0,1)))</f>
        <v>2</v>
      </c>
      <c r="G10" s="119"/>
      <c r="H10" s="120">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120">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0</v>
      </c>
      <c r="J10" s="121">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52</v>
      </c>
      <c r="K10" s="120">
        <f ca="1">IF(ISBLANK(A10),"",_xlfn.RANK.EQ(P10,$P$7:$P$202))</f>
        <v>35</v>
      </c>
      <c r="L10" s="122" t="str">
        <f ca="1">IF(ISBLANK($G10),IF($K10&gt;5,"",IF(AND(ISNA(MATCH(K10+1,$K$7:$K$202,0)),$K10&lt;$A$4),"TIE","")),"DQ")</f>
        <v/>
      </c>
      <c r="M10" s="123"/>
      <c r="N10" s="124">
        <f t="shared" ca="1" si="0"/>
        <v>35</v>
      </c>
      <c r="O10" s="125">
        <f t="shared" ca="1" si="1"/>
        <v>0</v>
      </c>
      <c r="P10" s="125">
        <f t="shared" ca="1" si="2"/>
        <v>52</v>
      </c>
      <c r="Q10" s="125">
        <f t="shared" ca="1" si="3"/>
        <v>52</v>
      </c>
      <c r="R10" s="125">
        <f ca="1">IF(ISBLANK($A10),"",_xlfn.RANK.EQ($Q10,$Q$7:$Q$202))</f>
        <v>35</v>
      </c>
      <c r="S10" s="125">
        <f ca="1">IF(ISNA(MATCH($R10+1,$R$7:$R$202,0)),IF($R10=MAX($A$7:$A$202),$R10,-1),$R10)</f>
        <v>-1</v>
      </c>
      <c r="T10" s="125">
        <f t="shared" si="4"/>
        <v>4</v>
      </c>
      <c r="U10" s="124">
        <f ca="1">IF(N('Final Round'!$J$14)&gt;0,IF(ISBLANK($A10),"",IF($N10&gt;5,$N10,VLOOKUP($A10,'Final Round'!$A$14:$K$18,COLUMN('Final Round'!$J$1),FALSE()))),"")</f>
        <v>35</v>
      </c>
      <c r="V10" s="125">
        <f t="shared" ca="1" si="5"/>
        <v>35</v>
      </c>
      <c r="W10" s="125">
        <f t="shared" ca="1" si="6"/>
        <v>339</v>
      </c>
      <c r="X10" s="125">
        <f ca="1">IF(ISBLANK($A10),"",_xlfn.RANK.EQ($W10,$W$7:$W$202))</f>
        <v>35</v>
      </c>
      <c r="Y10" s="125">
        <f t="shared" si="7"/>
        <v>4</v>
      </c>
      <c r="Z10" s="125">
        <f t="shared" ca="1" si="8"/>
        <v>35</v>
      </c>
      <c r="AA10" s="125">
        <f t="shared" ca="1" si="9"/>
        <v>0</v>
      </c>
      <c r="AB10" s="126">
        <f ca="1">IF(ISBLANK($A10),"",5+4*(I10+IF(AA10=0,0,VLOOKUP($A10,'Final Round'!$A$14:$K$18,COLUMN('Final Round'!$G$1),FALSE())))+8*(H10+IF(AA10=0,0,IF(VLOOKUP($A10,'Final Round'!$A$14:$K$18,COLUMN('Final Round'!$J$1),FALSE())=1,1,0)))+$AA10)</f>
        <v>5</v>
      </c>
    </row>
    <row r="11" spans="1:28" ht="12.95" customHeight="1">
      <c r="A11" s="104">
        <v>5</v>
      </c>
      <c r="B11" s="105" t="s">
        <v>200</v>
      </c>
      <c r="C11" s="105" t="s">
        <v>201</v>
      </c>
      <c r="D11" s="105" t="s">
        <v>202</v>
      </c>
      <c r="E11" s="129">
        <v>5</v>
      </c>
      <c r="F11" s="107">
        <f ca="1">IF(ISBLANK($A11),"",SUM(IF(ISNA(IF(VLOOKUP($A11,'Round 1'!$A$7:$J$206,COLUMN('Round 1'!$H$7),FALSE()),1,NA())),0,1),IF(ISNA(IF(VLOOKUP($A11,'Round 2'!$A$7:$J$206,COLUMN('Round 1'!$H$7),FALSE()),1,NA())),0,1),IF(ISNA(IF(VLOOKUP($A11,'Round 3'!$A$7:$J$206,COLUMN('Round 1'!$H$7),FALSE()),1,NA())),0,1),IF(ISNA(IF(VLOOKUP($A11,'Final Round'!$A$14:$K$18,1,FALSE()),1,NA())),0,1)))</f>
        <v>2</v>
      </c>
      <c r="G11" s="108"/>
      <c r="H11" s="109">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109">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2</v>
      </c>
      <c r="J11" s="110">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78</v>
      </c>
      <c r="K11" s="109">
        <f ca="1">IF(ISBLANK(A11),"",_xlfn.RANK.EQ(P11,$P$7:$P$202))</f>
        <v>19</v>
      </c>
      <c r="L11" s="111" t="str">
        <f ca="1">IF(ISBLANK($G11),IF($K11&gt;5,"",IF(AND(ISNA(MATCH(K11+1,$K$7:$K$202,0)),$K11&lt;$A$4),"TIE","")),"DQ")</f>
        <v/>
      </c>
      <c r="M11" s="112"/>
      <c r="N11" s="113">
        <f t="shared" ca="1" si="0"/>
        <v>19</v>
      </c>
      <c r="O11">
        <f t="shared" ca="1" si="1"/>
        <v>2</v>
      </c>
      <c r="P11">
        <f t="shared" ca="1" si="2"/>
        <v>2498</v>
      </c>
      <c r="Q11">
        <f t="shared" ca="1" si="3"/>
        <v>2498</v>
      </c>
      <c r="R11">
        <f ca="1">IF(ISBLANK($A11),"",_xlfn.RANK.EQ($Q11,$Q$7:$Q$202))</f>
        <v>19</v>
      </c>
      <c r="S11">
        <f ca="1">IF(ISNA(MATCH($R11+1,$R$7:$R$202,0)),IF($R11=MAX($A$7:$A$202),$R11,-1),$R11)</f>
        <v>19</v>
      </c>
      <c r="T11">
        <f t="shared" si="4"/>
        <v>5</v>
      </c>
      <c r="U11" s="113">
        <f ca="1">IF(N('Final Round'!$J$14)&gt;0,IF(ISBLANK($A11),"",IF($N11&gt;5,$N11,VLOOKUP($A11,'Final Round'!$A$14:$K$18,COLUMN('Final Round'!$J$1),FALSE()))),"")</f>
        <v>19</v>
      </c>
      <c r="V11">
        <f t="shared" ca="1" si="5"/>
        <v>19</v>
      </c>
      <c r="W11">
        <f t="shared" ca="1" si="6"/>
        <v>1122</v>
      </c>
      <c r="X11">
        <f ca="1">IF(ISBLANK($A11),"",_xlfn.RANK.EQ($W11,$W$7:$W$202))</f>
        <v>19</v>
      </c>
      <c r="Y11">
        <f t="shared" si="7"/>
        <v>5</v>
      </c>
      <c r="Z11">
        <f t="shared" ca="1" si="8"/>
        <v>19</v>
      </c>
      <c r="AA11">
        <f t="shared" ca="1" si="9"/>
        <v>0</v>
      </c>
      <c r="AB11" s="114">
        <f ca="1">IF(ISBLANK($A11),"",5+4*(I11+IF(AA11=0,0,VLOOKUP($A11,'Final Round'!$A$14:$K$18,COLUMN('Final Round'!$G$1),FALSE())))+8*(H11+IF(AA11=0,0,IF(VLOOKUP($A11,'Final Round'!$A$14:$K$18,COLUMN('Final Round'!$J$1),FALSE())=1,1,0)))+$AA11)</f>
        <v>13</v>
      </c>
    </row>
    <row r="12" spans="1:28" ht="12.95" customHeight="1">
      <c r="A12" s="115">
        <v>6</v>
      </c>
      <c r="B12" s="116" t="s">
        <v>203</v>
      </c>
      <c r="C12" s="116" t="s">
        <v>204</v>
      </c>
      <c r="D12" s="116" t="s">
        <v>205</v>
      </c>
      <c r="E12" s="129">
        <v>6</v>
      </c>
      <c r="F12" s="118">
        <f ca="1">IF(ISBLANK($A12),"",SUM(IF(ISNA(IF(VLOOKUP($A12,'Round 1'!$A$7:$J$206,COLUMN('Round 1'!$H$7),FALSE()),1,NA())),0,1),IF(ISNA(IF(VLOOKUP($A12,'Round 2'!$A$7:$J$206,COLUMN('Round 1'!$H$7),FALSE()),1,NA())),0,1),IF(ISNA(IF(VLOOKUP($A12,'Round 3'!$A$7:$J$206,COLUMN('Round 1'!$H$7),FALSE()),1,NA())),0,1),IF(ISNA(IF(VLOOKUP($A12,'Final Round'!$A$14:$K$18,1,FALSE()),1,NA())),0,1)))</f>
        <v>2</v>
      </c>
      <c r="G12" s="119"/>
      <c r="H12" s="120">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120">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0</v>
      </c>
      <c r="J12" s="121">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54</v>
      </c>
      <c r="K12" s="120">
        <f ca="1">IF(ISBLANK(A12),"",_xlfn.RANK.EQ(P12,$P$7:$P$202))</f>
        <v>32</v>
      </c>
      <c r="L12" s="122" t="str">
        <f ca="1">IF(ISBLANK($G12),IF($K12&gt;5,"",IF(AND(ISNA(MATCH(K12+1,$K$7:$K$202,0)),$K12&lt;$A$4),"TIE","")),"DQ")</f>
        <v/>
      </c>
      <c r="M12" s="123"/>
      <c r="N12" s="124">
        <f t="shared" ca="1" si="0"/>
        <v>32</v>
      </c>
      <c r="O12" s="125">
        <f t="shared" ca="1" si="1"/>
        <v>0</v>
      </c>
      <c r="P12" s="125">
        <f t="shared" ca="1" si="2"/>
        <v>54</v>
      </c>
      <c r="Q12" s="125">
        <f t="shared" ca="1" si="3"/>
        <v>54</v>
      </c>
      <c r="R12" s="125">
        <f ca="1">IF(ISBLANK($A12),"",_xlfn.RANK.EQ($Q12,$Q$7:$Q$202))</f>
        <v>32</v>
      </c>
      <c r="S12" s="125">
        <f ca="1">IF(ISNA(MATCH($R12+1,$R$7:$R$202,0)),IF($R12=MAX($A$7:$A$202),$R12,-1),$R12)</f>
        <v>-1</v>
      </c>
      <c r="T12" s="125">
        <f t="shared" si="4"/>
        <v>6</v>
      </c>
      <c r="U12" s="124">
        <f ca="1">IF(N('Final Round'!$J$14)&gt;0,IF(ISBLANK($A12),"",IF($N12&gt;5,$N12,VLOOKUP($A12,'Final Round'!$A$14:$K$18,COLUMN('Final Round'!$J$1),FALSE()))),"")</f>
        <v>32</v>
      </c>
      <c r="V12" s="125">
        <f t="shared" ca="1" si="5"/>
        <v>32</v>
      </c>
      <c r="W12" s="125">
        <f t="shared" ca="1" si="6"/>
        <v>484</v>
      </c>
      <c r="X12" s="125">
        <f ca="1">IF(ISBLANK($A12),"",_xlfn.RANK.EQ($W12,$W$7:$W$202))</f>
        <v>33</v>
      </c>
      <c r="Y12" s="125">
        <f t="shared" si="7"/>
        <v>6</v>
      </c>
      <c r="Z12" s="125">
        <f t="shared" ca="1" si="8"/>
        <v>32</v>
      </c>
      <c r="AA12" s="125">
        <f t="shared" ca="1" si="9"/>
        <v>0</v>
      </c>
      <c r="AB12" s="126">
        <f ca="1">IF(ISBLANK($A12),"",5+4*(I12+IF(AA12=0,0,VLOOKUP($A12,'Final Round'!$A$14:$K$18,COLUMN('Final Round'!$G$1),FALSE())))+8*(H12+IF(AA12=0,0,IF(VLOOKUP($A12,'Final Round'!$A$14:$K$18,COLUMN('Final Round'!$J$1),FALSE())=1,1,0)))+$AA12)</f>
        <v>5</v>
      </c>
    </row>
    <row r="13" spans="1:28" ht="12.95" customHeight="1">
      <c r="A13" s="104">
        <v>7</v>
      </c>
      <c r="B13" s="130" t="s">
        <v>206</v>
      </c>
      <c r="C13" s="130" t="s">
        <v>207</v>
      </c>
      <c r="D13" s="105" t="s">
        <v>125</v>
      </c>
      <c r="E13" s="129">
        <v>7</v>
      </c>
      <c r="F13" s="107">
        <f ca="1">IF(ISBLANK($A13),"",SUM(IF(ISNA(IF(VLOOKUP($A13,'Round 1'!$A$7:$J$206,COLUMN('Round 1'!$H$7),FALSE()),1,NA())),0,1),IF(ISNA(IF(VLOOKUP($A13,'Round 2'!$A$7:$J$206,COLUMN('Round 1'!$H$7),FALSE()),1,NA())),0,1),IF(ISNA(IF(VLOOKUP($A13,'Round 3'!$A$7:$J$206,COLUMN('Round 1'!$H$7),FALSE()),1,NA())),0,1),IF(ISNA(IF(VLOOKUP($A13,'Final Round'!$A$14:$K$18,1,FALSE()),1,NA())),0,1)))</f>
        <v>2</v>
      </c>
      <c r="G13" s="108"/>
      <c r="H13" s="109">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0</v>
      </c>
      <c r="I13" s="109">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0</v>
      </c>
      <c r="J13" s="110">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42</v>
      </c>
      <c r="K13" s="109">
        <f ca="1">IF(ISBLANK(A13),"",_xlfn.RANK.EQ(P13,$P$7:$P$202))</f>
        <v>40</v>
      </c>
      <c r="L13" s="111" t="str">
        <f ca="1">IF(ISBLANK($G13),IF($K13&gt;5,"",IF(AND(ISNA(MATCH(K13+1,$K$7:$K$202,0)),$K13&lt;$A$4),"TIE","")),"DQ")</f>
        <v/>
      </c>
      <c r="M13" s="112"/>
      <c r="N13" s="113">
        <f t="shared" ca="1" si="0"/>
        <v>40</v>
      </c>
      <c r="O13">
        <f t="shared" ca="1" si="1"/>
        <v>0</v>
      </c>
      <c r="P13">
        <f t="shared" ca="1" si="2"/>
        <v>42</v>
      </c>
      <c r="Q13">
        <f t="shared" ca="1" si="3"/>
        <v>42</v>
      </c>
      <c r="R13">
        <f ca="1">IF(ISBLANK($A13),"",_xlfn.RANK.EQ($Q13,$Q$7:$Q$202))</f>
        <v>40</v>
      </c>
      <c r="S13">
        <f ca="1">IF(ISNA(MATCH($R13+1,$R$7:$R$202,0)),IF($R13=MAX($A$7:$A$202),$R13,-1),$R13)</f>
        <v>-1</v>
      </c>
      <c r="T13">
        <f t="shared" si="4"/>
        <v>7</v>
      </c>
      <c r="U13" s="113">
        <f ca="1">IF(N('Final Round'!$J$14)&gt;0,IF(ISBLANK($A13),"",IF($N13&gt;5,$N13,VLOOKUP($A13,'Final Round'!$A$14:$K$18,COLUMN('Final Round'!$J$1),FALSE()))),"")</f>
        <v>40</v>
      </c>
      <c r="V13">
        <f t="shared" ca="1" si="5"/>
        <v>40</v>
      </c>
      <c r="W13">
        <f t="shared" ca="1" si="6"/>
        <v>91</v>
      </c>
      <c r="X13">
        <f ca="1">IF(ISBLANK($A13),"",_xlfn.RANK.EQ($W13,$W$7:$W$202))</f>
        <v>41</v>
      </c>
      <c r="Y13">
        <f t="shared" si="7"/>
        <v>7</v>
      </c>
      <c r="Z13">
        <f t="shared" ca="1" si="8"/>
        <v>40</v>
      </c>
      <c r="AA13">
        <f t="shared" ca="1" si="9"/>
        <v>0</v>
      </c>
      <c r="AB13" s="114">
        <f ca="1">IF(ISBLANK($A13),"",5+4*(I13+IF(AA13=0,0,VLOOKUP($A13,'Final Round'!$A$14:$K$18,COLUMN('Final Round'!$G$1),FALSE())))+8*(H13+IF(AA13=0,0,IF(VLOOKUP($A13,'Final Round'!$A$14:$K$18,COLUMN('Final Round'!$J$1),FALSE())=1,1,0)))+$AA13)</f>
        <v>5</v>
      </c>
    </row>
    <row r="14" spans="1:28" ht="12.95" customHeight="1">
      <c r="A14" s="115">
        <v>8</v>
      </c>
      <c r="B14" s="116" t="s">
        <v>208</v>
      </c>
      <c r="C14" s="116" t="s">
        <v>209</v>
      </c>
      <c r="D14" s="116" t="s">
        <v>210</v>
      </c>
      <c r="E14" s="129">
        <v>8</v>
      </c>
      <c r="F14" s="118">
        <f ca="1">IF(ISBLANK($A14),"",SUM(IF(ISNA(IF(VLOOKUP($A14,'Round 1'!$A$7:$J$206,COLUMN('Round 1'!$H$7),FALSE()),1,NA())),0,1),IF(ISNA(IF(VLOOKUP($A14,'Round 2'!$A$7:$J$206,COLUMN('Round 1'!$H$7),FALSE()),1,NA())),0,1),IF(ISNA(IF(VLOOKUP($A14,'Round 3'!$A$7:$J$206,COLUMN('Round 1'!$H$7),FALSE()),1,NA())),0,1),IF(ISNA(IF(VLOOKUP($A14,'Final Round'!$A$14:$K$18,1,FALSE()),1,NA())),0,1)))</f>
        <v>2</v>
      </c>
      <c r="G14" s="119"/>
      <c r="H14" s="120">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0</v>
      </c>
      <c r="I14" s="120">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2</v>
      </c>
      <c r="J14" s="121">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72</v>
      </c>
      <c r="K14" s="120">
        <f ca="1">IF(ISBLANK(A14),"",_xlfn.RANK.EQ(P14,$P$7:$P$202))</f>
        <v>20</v>
      </c>
      <c r="L14" s="122" t="str">
        <f ca="1">IF(ISBLANK($G14),IF($K14&gt;5,"",IF(AND(ISNA(MATCH(K14+1,$K$7:$K$202,0)),$K14&lt;$A$4),"TIE","")),"DQ")</f>
        <v/>
      </c>
      <c r="M14" s="123"/>
      <c r="N14" s="124">
        <f t="shared" ca="1" si="0"/>
        <v>20</v>
      </c>
      <c r="O14" s="125">
        <f t="shared" ca="1" si="1"/>
        <v>2</v>
      </c>
      <c r="P14" s="125">
        <f t="shared" ca="1" si="2"/>
        <v>2492</v>
      </c>
      <c r="Q14" s="125">
        <f t="shared" ca="1" si="3"/>
        <v>2492</v>
      </c>
      <c r="R14" s="125">
        <f ca="1">IF(ISBLANK($A14),"",_xlfn.RANK.EQ($Q14,$Q$7:$Q$202))</f>
        <v>20</v>
      </c>
      <c r="S14" s="125">
        <f ca="1">IF(ISNA(MATCH($R14+1,$R$7:$R$202,0)),IF($R14=MAX($A$7:$A$202),$R14,-1),$R14)</f>
        <v>20</v>
      </c>
      <c r="T14" s="125">
        <f t="shared" si="4"/>
        <v>8</v>
      </c>
      <c r="U14" s="124">
        <f ca="1">IF(N('Final Round'!$J$14)&gt;0,IF(ISBLANK($A14),"",IF($N14&gt;5,$N14,VLOOKUP($A14,'Final Round'!$A$14:$K$18,COLUMN('Final Round'!$J$1),FALSE()))),"")</f>
        <v>20</v>
      </c>
      <c r="V14" s="125">
        <f t="shared" ca="1" si="5"/>
        <v>20</v>
      </c>
      <c r="W14" s="125">
        <f t="shared" ca="1" si="6"/>
        <v>1070</v>
      </c>
      <c r="X14" s="125">
        <f ca="1">IF(ISBLANK($A14),"",_xlfn.RANK.EQ($W14,$W$7:$W$202))</f>
        <v>20</v>
      </c>
      <c r="Y14" s="125">
        <f t="shared" si="7"/>
        <v>8</v>
      </c>
      <c r="Z14" s="125">
        <f t="shared" ca="1" si="8"/>
        <v>20</v>
      </c>
      <c r="AA14" s="125">
        <f t="shared" ca="1" si="9"/>
        <v>0</v>
      </c>
      <c r="AB14" s="126">
        <f ca="1">IF(ISBLANK($A14),"",5+4*(I14+IF(AA14=0,0,VLOOKUP($A14,'Final Round'!$A$14:$K$18,COLUMN('Final Round'!$G$1),FALSE())))+8*(H14+IF(AA14=0,0,IF(VLOOKUP($A14,'Final Round'!$A$14:$K$18,COLUMN('Final Round'!$J$1),FALSE())=1,1,0)))+$AA14)</f>
        <v>13</v>
      </c>
    </row>
    <row r="15" spans="1:28" ht="12.95" customHeight="1">
      <c r="A15" s="104">
        <v>9</v>
      </c>
      <c r="B15" s="105" t="s">
        <v>211</v>
      </c>
      <c r="C15" s="105" t="s">
        <v>212</v>
      </c>
      <c r="D15" s="105" t="s">
        <v>213</v>
      </c>
      <c r="E15" s="129">
        <v>9</v>
      </c>
      <c r="F15" s="107">
        <f ca="1">IF(ISBLANK($A15),"",SUM(IF(ISNA(IF(VLOOKUP($A15,'Round 1'!$A$7:$J$206,COLUMN('Round 1'!$H$7),FALSE()),1,NA())),0,1),IF(ISNA(IF(VLOOKUP($A15,'Round 2'!$A$7:$J$206,COLUMN('Round 1'!$H$7),FALSE()),1,NA())),0,1),IF(ISNA(IF(VLOOKUP($A15,'Round 3'!$A$7:$J$206,COLUMN('Round 1'!$H$7),FALSE()),1,NA())),0,1),IF(ISNA(IF(VLOOKUP($A15,'Final Round'!$A$14:$K$18,1,FALSE()),1,NA())),0,1)))</f>
        <v>2</v>
      </c>
      <c r="G15" s="108"/>
      <c r="H15" s="109">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1</v>
      </c>
      <c r="I15" s="109">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3</v>
      </c>
      <c r="J15" s="110">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78</v>
      </c>
      <c r="K15" s="109">
        <f ca="1">IF(ISBLANK(A15),"",_xlfn.RANK.EQ(P15,$P$7:$P$202))</f>
        <v>13</v>
      </c>
      <c r="L15" s="111" t="str">
        <f ca="1">IF(ISBLANK($G15),IF($K15&gt;5,"",IF(AND(ISNA(MATCH(K15+1,$K$7:$K$202,0)),$K15&lt;$A$4),"TIE","")),"DQ")</f>
        <v/>
      </c>
      <c r="M15" s="112"/>
      <c r="N15" s="113">
        <f t="shared" ca="1" si="0"/>
        <v>13</v>
      </c>
      <c r="O15">
        <f t="shared" ca="1" si="1"/>
        <v>11.5</v>
      </c>
      <c r="P15">
        <f t="shared" ca="1" si="2"/>
        <v>13993</v>
      </c>
      <c r="Q15">
        <f t="shared" ca="1" si="3"/>
        <v>13993</v>
      </c>
      <c r="R15">
        <f ca="1">IF(ISBLANK($A15),"",_xlfn.RANK.EQ($Q15,$Q$7:$Q$202))</f>
        <v>13</v>
      </c>
      <c r="S15">
        <f ca="1">IF(ISNA(MATCH($R15+1,$R$7:$R$202,0)),IF($R15=MAX($A$7:$A$202),$R15,-1),$R15)</f>
        <v>-1</v>
      </c>
      <c r="T15">
        <f t="shared" si="4"/>
        <v>9</v>
      </c>
      <c r="U15" s="113">
        <f ca="1">IF(N('Final Round'!$J$14)&gt;0,IF(ISBLANK($A15),"",IF($N15&gt;5,$N15,VLOOKUP($A15,'Final Round'!$A$14:$K$18,COLUMN('Final Round'!$J$1),FALSE()))),"")</f>
        <v>13</v>
      </c>
      <c r="V15">
        <f t="shared" ca="1" si="5"/>
        <v>13</v>
      </c>
      <c r="W15">
        <f t="shared" ca="1" si="6"/>
        <v>1412</v>
      </c>
      <c r="X15">
        <f ca="1">IF(ISBLANK($A15),"",_xlfn.RANK.EQ($W15,$W$7:$W$202))</f>
        <v>13</v>
      </c>
      <c r="Y15">
        <f t="shared" si="7"/>
        <v>9</v>
      </c>
      <c r="Z15">
        <f t="shared" ca="1" si="8"/>
        <v>13</v>
      </c>
      <c r="AA15">
        <f t="shared" ca="1" si="9"/>
        <v>0</v>
      </c>
      <c r="AB15" s="114">
        <f ca="1">IF(ISBLANK($A15),"",5+4*(I15+IF(AA15=0,0,VLOOKUP($A15,'Final Round'!$A$14:$K$18,COLUMN('Final Round'!$G$1),FALSE())))+8*(H15+IF(AA15=0,0,IF(VLOOKUP($A15,'Final Round'!$A$14:$K$18,COLUMN('Final Round'!$J$1),FALSE())=1,1,0)))+$AA15)</f>
        <v>25</v>
      </c>
    </row>
    <row r="16" spans="1:28" ht="12.95" customHeight="1">
      <c r="A16" s="131">
        <v>10</v>
      </c>
      <c r="B16" s="132" t="s">
        <v>214</v>
      </c>
      <c r="C16" s="132" t="s">
        <v>215</v>
      </c>
      <c r="D16" s="132" t="s">
        <v>216</v>
      </c>
      <c r="E16" s="129">
        <v>1043</v>
      </c>
      <c r="F16" s="118">
        <f ca="1">IF(ISBLANK($A16),"",SUM(IF(ISNA(IF(VLOOKUP($A16,'Round 1'!$A$7:$J$206,COLUMN('Round 1'!$H$7),FALSE()),1,NA())),0,1),IF(ISNA(IF(VLOOKUP($A16,'Round 2'!$A$7:$J$206,COLUMN('Round 1'!$H$7),FALSE()),1,NA())),0,1),IF(ISNA(IF(VLOOKUP($A16,'Round 3'!$A$7:$J$206,COLUMN('Round 1'!$H$7),FALSE()),1,NA())),0,1),IF(ISNA(IF(VLOOKUP($A16,'Final Round'!$A$14:$K$18,1,FALSE()),1,NA())),0,1)))</f>
        <v>2</v>
      </c>
      <c r="G16" s="119"/>
      <c r="H16" s="120">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120">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0</v>
      </c>
      <c r="J16" s="121">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42</v>
      </c>
      <c r="K16" s="120">
        <f ca="1">IF(ISBLANK(A16),"",_xlfn.RANK.EQ(P16,$P$7:$P$202))</f>
        <v>40</v>
      </c>
      <c r="L16" s="122" t="str">
        <f ca="1">IF(ISBLANK($G16),IF($K16&gt;5,"",IF(AND(ISNA(MATCH(K16+1,$K$7:$K$202,0)),$K16&lt;$A$4),"TIE","")),"DQ")</f>
        <v/>
      </c>
      <c r="M16" s="123"/>
      <c r="N16" s="124">
        <f t="shared" ca="1" si="0"/>
        <v>40</v>
      </c>
      <c r="O16" s="125">
        <f t="shared" ca="1" si="1"/>
        <v>0</v>
      </c>
      <c r="P16" s="125">
        <f t="shared" ca="1" si="2"/>
        <v>42</v>
      </c>
      <c r="Q16" s="125">
        <f t="shared" ca="1" si="3"/>
        <v>42</v>
      </c>
      <c r="R16" s="125">
        <f ca="1">IF(ISBLANK($A16),"",_xlfn.RANK.EQ($Q16,$Q$7:$Q$202))</f>
        <v>40</v>
      </c>
      <c r="S16" s="125">
        <f ca="1">IF(ISNA(MATCH($R16+1,$R$7:$R$202,0)),IF($R16=MAX($A$7:$A$202),$R16,-1),$R16)</f>
        <v>-1</v>
      </c>
      <c r="T16" s="125">
        <f t="shared" si="4"/>
        <v>10</v>
      </c>
      <c r="U16" s="124">
        <f ca="1">IF(N('Final Round'!$J$14)&gt;0,IF(ISBLANK($A16),"",IF($N16&gt;5,$N16,VLOOKUP($A16,'Final Round'!$A$14:$K$18,COLUMN('Final Round'!$J$1),FALSE()))),"")</f>
        <v>40</v>
      </c>
      <c r="V16" s="125">
        <f t="shared" ca="1" si="5"/>
        <v>40</v>
      </c>
      <c r="W16" s="125">
        <f t="shared" ca="1" si="6"/>
        <v>88</v>
      </c>
      <c r="X16" s="125">
        <f ca="1">IF(ISBLANK($A16),"",_xlfn.RANK.EQ($W16,$W$7:$W$202))</f>
        <v>42</v>
      </c>
      <c r="Y16" s="125">
        <f t="shared" si="7"/>
        <v>10</v>
      </c>
      <c r="Z16" s="125">
        <f t="shared" ca="1" si="8"/>
        <v>40</v>
      </c>
      <c r="AA16" s="125">
        <f t="shared" ca="1" si="9"/>
        <v>0</v>
      </c>
      <c r="AB16" s="126">
        <f ca="1">IF(ISBLANK($A16),"",5+4*(I16+IF(AA16=0,0,VLOOKUP($A16,'Final Round'!$A$14:$K$18,COLUMN('Final Round'!$G$1),FALSE())))+8*(H16+IF(AA16=0,0,IF(VLOOKUP($A16,'Final Round'!$A$14:$K$18,COLUMN('Final Round'!$J$1),FALSE())=1,1,0)))+$AA16)</f>
        <v>5</v>
      </c>
    </row>
    <row r="17" spans="1:28" ht="12.95" customHeight="1">
      <c r="A17" s="104">
        <v>11</v>
      </c>
      <c r="B17" s="130" t="s">
        <v>217</v>
      </c>
      <c r="C17" s="130" t="s">
        <v>218</v>
      </c>
      <c r="D17" s="105" t="s">
        <v>219</v>
      </c>
      <c r="E17" s="129">
        <v>11</v>
      </c>
      <c r="F17" s="107">
        <f ca="1">IF(ISBLANK($A17),"",SUM(IF(ISNA(IF(VLOOKUP($A17,'Round 1'!$A$7:$J$206,COLUMN('Round 1'!$H$7),FALSE()),1,NA())),0,1),IF(ISNA(IF(VLOOKUP($A17,'Round 2'!$A$7:$J$206,COLUMN('Round 1'!$H$7),FALSE()),1,NA())),0,1),IF(ISNA(IF(VLOOKUP($A17,'Round 3'!$A$7:$J$206,COLUMN('Round 1'!$H$7),FALSE()),1,NA())),0,1),IF(ISNA(IF(VLOOKUP($A17,'Final Round'!$A$14:$K$18,1,FALSE()),1,NA())),0,1)))</f>
        <v>2</v>
      </c>
      <c r="G17" s="108"/>
      <c r="H17" s="109">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0</v>
      </c>
      <c r="I17" s="109">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1</v>
      </c>
      <c r="J17" s="110">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78</v>
      </c>
      <c r="K17" s="109">
        <f ca="1">IF(ISBLANK(A17),"",_xlfn.RANK.EQ(P17,$P$7:$P$202))</f>
        <v>24</v>
      </c>
      <c r="L17" s="111" t="str">
        <f ca="1">IF(ISBLANK($G17),IF($K17&gt;5,"",IF(AND(ISNA(MATCH(K17+1,$K$7:$K$202,0)),$K17&lt;$A$4),"TIE","")),"DQ")</f>
        <v/>
      </c>
      <c r="M17" s="112"/>
      <c r="N17" s="113">
        <f t="shared" ca="1" si="0"/>
        <v>24</v>
      </c>
      <c r="O17">
        <f t="shared" ca="1" si="1"/>
        <v>1</v>
      </c>
      <c r="P17">
        <f t="shared" ca="1" si="2"/>
        <v>1288</v>
      </c>
      <c r="Q17">
        <f t="shared" ca="1" si="3"/>
        <v>1288</v>
      </c>
      <c r="R17">
        <f ca="1">IF(ISBLANK($A17),"",_xlfn.RANK.EQ($Q17,$Q$7:$Q$202))</f>
        <v>24</v>
      </c>
      <c r="S17">
        <f ca="1">IF(ISNA(MATCH($R17+1,$R$7:$R$202,0)),IF($R17=MAX($A$7:$A$202),$R17,-1),$R17)</f>
        <v>24</v>
      </c>
      <c r="T17">
        <f t="shared" si="4"/>
        <v>11</v>
      </c>
      <c r="U17" s="113">
        <f ca="1">IF(N('Final Round'!$J$14)&gt;0,IF(ISBLANK($A17),"",IF($N17&gt;5,$N17,VLOOKUP($A17,'Final Round'!$A$14:$K$18,COLUMN('Final Round'!$J$1),FALSE()))),"")</f>
        <v>24</v>
      </c>
      <c r="V17">
        <f t="shared" ca="1" si="5"/>
        <v>24</v>
      </c>
      <c r="W17">
        <f t="shared" ca="1" si="6"/>
        <v>871</v>
      </c>
      <c r="X17">
        <f ca="1">IF(ISBLANK($A17),"",_xlfn.RANK.EQ($W17,$W$7:$W$202))</f>
        <v>24</v>
      </c>
      <c r="Y17">
        <f t="shared" si="7"/>
        <v>11</v>
      </c>
      <c r="Z17">
        <f t="shared" ca="1" si="8"/>
        <v>24</v>
      </c>
      <c r="AA17">
        <f t="shared" ca="1" si="9"/>
        <v>0</v>
      </c>
      <c r="AB17" s="114">
        <f ca="1">IF(ISBLANK($A17),"",5+4*(I17+IF(AA17=0,0,VLOOKUP($A17,'Final Round'!$A$14:$K$18,COLUMN('Final Round'!$G$1),FALSE())))+8*(H17+IF(AA17=0,0,IF(VLOOKUP($A17,'Final Round'!$A$14:$K$18,COLUMN('Final Round'!$J$1),FALSE())=1,1,0)))+$AA17)</f>
        <v>9</v>
      </c>
    </row>
    <row r="18" spans="1:28" ht="12.95" customHeight="1">
      <c r="A18" s="115">
        <v>12</v>
      </c>
      <c r="B18" s="116" t="s">
        <v>220</v>
      </c>
      <c r="C18" s="116" t="s">
        <v>221</v>
      </c>
      <c r="D18" s="116" t="s">
        <v>219</v>
      </c>
      <c r="E18" s="129">
        <v>12</v>
      </c>
      <c r="F18" s="118">
        <f ca="1">IF(ISBLANK($A18),"",SUM(IF(ISNA(IF(VLOOKUP($A18,'Round 1'!$A$7:$J$206,COLUMN('Round 1'!$H$7),FALSE()),1,NA())),0,1),IF(ISNA(IF(VLOOKUP($A18,'Round 2'!$A$7:$J$206,COLUMN('Round 1'!$H$7),FALSE()),1,NA())),0,1),IF(ISNA(IF(VLOOKUP($A18,'Round 3'!$A$7:$J$206,COLUMN('Round 1'!$H$7),FALSE()),1,NA())),0,1),IF(ISNA(IF(VLOOKUP($A18,'Final Round'!$A$14:$K$18,1,FALSE()),1,NA())),0,1)))</f>
        <v>2</v>
      </c>
      <c r="G18" s="119"/>
      <c r="H18" s="120">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1</v>
      </c>
      <c r="I18" s="120">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5</v>
      </c>
      <c r="J18" s="121">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84</v>
      </c>
      <c r="K18" s="120">
        <f ca="1">IF(ISBLANK(A18),"",_xlfn.RANK.EQ(P18,$P$7:$P$202))</f>
        <v>6</v>
      </c>
      <c r="L18" s="122" t="str">
        <f ca="1">IF(ISBLANK($G18),IF($K18&gt;5,"",IF(AND(ISNA(MATCH(K18+1,$K$7:$K$202,0)),$K18&lt;$A$4),"TIE","")),"DQ")</f>
        <v/>
      </c>
      <c r="M18" s="123"/>
      <c r="N18" s="124">
        <f t="shared" ca="1" si="0"/>
        <v>6</v>
      </c>
      <c r="O18" s="125">
        <f t="shared" ca="1" si="1"/>
        <v>13.5</v>
      </c>
      <c r="P18" s="125">
        <f t="shared" ca="1" si="2"/>
        <v>16419</v>
      </c>
      <c r="Q18" s="125">
        <f t="shared" ca="1" si="3"/>
        <v>16419</v>
      </c>
      <c r="R18" s="125">
        <f ca="1">IF(ISBLANK($A18),"",_xlfn.RANK.EQ($Q18,$Q$7:$Q$202))</f>
        <v>6</v>
      </c>
      <c r="S18" s="125">
        <f ca="1">IF(ISNA(MATCH($R18+1,$R$7:$R$202,0)),IF($R18=MAX($A$7:$A$202),$R18,-1),$R18)</f>
        <v>6</v>
      </c>
      <c r="T18" s="125">
        <f t="shared" si="4"/>
        <v>12</v>
      </c>
      <c r="U18" s="124">
        <f ca="1">IF(N('Final Round'!$J$14)&gt;0,IF(ISBLANK($A18),"",IF($N18&gt;5,$N18,VLOOKUP($A18,'Final Round'!$A$14:$K$18,COLUMN('Final Round'!$J$1),FALSE()))),"")</f>
        <v>6</v>
      </c>
      <c r="V18" s="125">
        <f t="shared" ca="1" si="5"/>
        <v>6</v>
      </c>
      <c r="W18" s="125">
        <f t="shared" ca="1" si="6"/>
        <v>1752</v>
      </c>
      <c r="X18" s="125">
        <f ca="1">IF(ISBLANK($A18),"",_xlfn.RANK.EQ($W18,$W$7:$W$202))</f>
        <v>6</v>
      </c>
      <c r="Y18" s="125">
        <f t="shared" si="7"/>
        <v>12</v>
      </c>
      <c r="Z18" s="125">
        <f t="shared" ca="1" si="8"/>
        <v>6</v>
      </c>
      <c r="AA18" s="125">
        <f t="shared" ca="1" si="9"/>
        <v>0</v>
      </c>
      <c r="AB18" s="126">
        <f ca="1">IF(ISBLANK($A18),"",5+4*(I18+IF(AA18=0,0,VLOOKUP($A18,'Final Round'!$A$14:$K$18,COLUMN('Final Round'!$G$1),FALSE())))+8*(H18+IF(AA18=0,0,IF(VLOOKUP($A18,'Final Round'!$A$14:$K$18,COLUMN('Final Round'!$J$1),FALSE())=1,1,0)))+$AA18)</f>
        <v>33</v>
      </c>
    </row>
    <row r="19" spans="1:28" ht="12.95" customHeight="1">
      <c r="A19" s="104">
        <v>13</v>
      </c>
      <c r="B19" s="105" t="s">
        <v>222</v>
      </c>
      <c r="C19" s="105" t="s">
        <v>223</v>
      </c>
      <c r="D19" s="105" t="s">
        <v>224</v>
      </c>
      <c r="E19" s="129">
        <v>13</v>
      </c>
      <c r="F19" s="107">
        <f ca="1">IF(ISBLANK($A19),"",SUM(IF(ISNA(IF(VLOOKUP($A19,'Round 1'!$A$7:$J$206,COLUMN('Round 1'!$H$7),FALSE()),1,NA())),0,1),IF(ISNA(IF(VLOOKUP($A19,'Round 2'!$A$7:$J$206,COLUMN('Round 1'!$H$7),FALSE()),1,NA())),0,1),IF(ISNA(IF(VLOOKUP($A19,'Round 3'!$A$7:$J$206,COLUMN('Round 1'!$H$7),FALSE()),1,NA())),0,1),IF(ISNA(IF(VLOOKUP($A19,'Final Round'!$A$14:$K$18,1,FALSE()),1,NA())),0,1)))</f>
        <v>2</v>
      </c>
      <c r="G19" s="108"/>
      <c r="H19" s="109">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109">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0</v>
      </c>
      <c r="J19" s="110">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52</v>
      </c>
      <c r="K19" s="109">
        <f ca="1">IF(ISBLANK(A19),"",_xlfn.RANK.EQ(P19,$P$7:$P$202))</f>
        <v>35</v>
      </c>
      <c r="L19" s="111" t="str">
        <f ca="1">IF(ISBLANK($G19),IF($K19&gt;5,"",IF(AND(ISNA(MATCH(K19+1,$K$7:$K$202,0)),$K19&lt;$A$4),"TIE","")),"DQ")</f>
        <v/>
      </c>
      <c r="M19" s="112"/>
      <c r="N19" s="113">
        <f t="shared" ca="1" si="0"/>
        <v>35</v>
      </c>
      <c r="O19">
        <f t="shared" ca="1" si="1"/>
        <v>0</v>
      </c>
      <c r="P19">
        <f t="shared" ca="1" si="2"/>
        <v>52</v>
      </c>
      <c r="Q19">
        <f t="shared" ca="1" si="3"/>
        <v>52</v>
      </c>
      <c r="R19">
        <f ca="1">IF(ISBLANK($A19),"",_xlfn.RANK.EQ($Q19,$Q$7:$Q$202))</f>
        <v>35</v>
      </c>
      <c r="S19">
        <f ca="1">IF(ISNA(MATCH($R19+1,$R$7:$R$202,0)),IF($R19=MAX($A$7:$A$202),$R19,-1),$R19)</f>
        <v>-1</v>
      </c>
      <c r="T19">
        <f t="shared" si="4"/>
        <v>13</v>
      </c>
      <c r="U19" s="113">
        <f ca="1">IF(N('Final Round'!$J$14)&gt;0,IF(ISBLANK($A19),"",IF($N19&gt;5,$N19,VLOOKUP($A19,'Final Round'!$A$14:$K$18,COLUMN('Final Round'!$J$1),FALSE()))),"")</f>
        <v>35</v>
      </c>
      <c r="V19">
        <f t="shared" ca="1" si="5"/>
        <v>35</v>
      </c>
      <c r="W19">
        <f t="shared" ca="1" si="6"/>
        <v>330</v>
      </c>
      <c r="X19">
        <f ca="1">IF(ISBLANK($A19),"",_xlfn.RANK.EQ($W19,$W$7:$W$202))</f>
        <v>36</v>
      </c>
      <c r="Y19">
        <f t="shared" si="7"/>
        <v>13</v>
      </c>
      <c r="Z19">
        <f t="shared" ca="1" si="8"/>
        <v>35</v>
      </c>
      <c r="AA19">
        <f t="shared" ca="1" si="9"/>
        <v>0</v>
      </c>
      <c r="AB19" s="114">
        <f ca="1">IF(ISBLANK($A19),"",5+4*(I19+IF(AA19=0,0,VLOOKUP($A19,'Final Round'!$A$14:$K$18,COLUMN('Final Round'!$G$1),FALSE())))+8*(H19+IF(AA19=0,0,IF(VLOOKUP($A19,'Final Round'!$A$14:$K$18,COLUMN('Final Round'!$J$1),FALSE())=1,1,0)))+$AA19)</f>
        <v>5</v>
      </c>
    </row>
    <row r="20" spans="1:28" ht="12.95" customHeight="1">
      <c r="A20" s="115">
        <v>14</v>
      </c>
      <c r="B20" s="116" t="s">
        <v>225</v>
      </c>
      <c r="C20" s="116" t="s">
        <v>226</v>
      </c>
      <c r="D20" s="116" t="s">
        <v>227</v>
      </c>
      <c r="E20" s="129">
        <v>1002</v>
      </c>
      <c r="F20" s="118">
        <f ca="1">IF(ISBLANK($A20),"",SUM(IF(ISNA(IF(VLOOKUP($A20,'Round 1'!$A$7:$J$206,COLUMN('Round 1'!$H$7),FALSE()),1,NA())),0,1),IF(ISNA(IF(VLOOKUP($A20,'Round 2'!$A$7:$J$206,COLUMN('Round 1'!$H$7),FALSE()),1,NA())),0,1),IF(ISNA(IF(VLOOKUP($A20,'Round 3'!$A$7:$J$206,COLUMN('Round 1'!$H$7),FALSE()),1,NA())),0,1),IF(ISNA(IF(VLOOKUP($A20,'Final Round'!$A$14:$K$18,1,FALSE()),1,NA())),0,1)))</f>
        <v>3</v>
      </c>
      <c r="G20" s="119"/>
      <c r="H20" s="120">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1</v>
      </c>
      <c r="I20" s="120">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5</v>
      </c>
      <c r="J20" s="121">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108</v>
      </c>
      <c r="K20" s="120">
        <f ca="1">IF(ISBLANK(A20),"",_xlfn.RANK.EQ(P20,$P$7:$P$202))</f>
        <v>5</v>
      </c>
      <c r="L20" s="122" t="str">
        <f ca="1">IF(ISBLANK($G20),IF($K20&gt;5,"",IF(AND(ISNA(MATCH(K20+1,$K$7:$K$202,0)),$K20&lt;$A$4),"TIE","")),"DQ")</f>
        <v/>
      </c>
      <c r="M20" s="123"/>
      <c r="N20" s="124">
        <f t="shared" ca="1" si="0"/>
        <v>5</v>
      </c>
      <c r="O20" s="125">
        <f t="shared" ca="1" si="1"/>
        <v>13.5</v>
      </c>
      <c r="P20" s="125">
        <f t="shared" ca="1" si="2"/>
        <v>16443</v>
      </c>
      <c r="Q20" s="125">
        <f t="shared" ca="1" si="3"/>
        <v>16443</v>
      </c>
      <c r="R20" s="125">
        <f ca="1">IF(ISBLANK($A20),"",_xlfn.RANK.EQ($Q20,$Q$7:$Q$202))</f>
        <v>5</v>
      </c>
      <c r="S20" s="125">
        <f ca="1">IF(ISNA(MATCH($R20+1,$R$7:$R$202,0)),IF($R20=MAX($A$7:$A$202),$R20,-1),$R20)</f>
        <v>5</v>
      </c>
      <c r="T20" s="125">
        <f t="shared" si="4"/>
        <v>14</v>
      </c>
      <c r="U20" s="124">
        <f ca="1">IF(N('Final Round'!$J$14)&gt;0,IF(ISBLANK($A20),"",IF($N20&gt;5,$N20,VLOOKUP($A20,'Final Round'!$A$14:$K$18,COLUMN('Final Round'!$J$1),FALSE()))),"")</f>
        <v>2</v>
      </c>
      <c r="V20" s="125">
        <f t="shared" ca="1" si="5"/>
        <v>2</v>
      </c>
      <c r="W20" s="125">
        <f t="shared" ca="1" si="6"/>
        <v>1946</v>
      </c>
      <c r="X20" s="125">
        <f ca="1">IF(ISBLANK($A20),"",_xlfn.RANK.EQ($W20,$W$7:$W$202))</f>
        <v>2</v>
      </c>
      <c r="Y20" s="125">
        <f t="shared" si="7"/>
        <v>14</v>
      </c>
      <c r="Z20" s="125">
        <f t="shared" ca="1" si="8"/>
        <v>2</v>
      </c>
      <c r="AA20" s="125">
        <f t="shared" ca="1" si="9"/>
        <v>55.770958219288502</v>
      </c>
      <c r="AB20" s="126">
        <f ca="1">IF(ISBLANK($A20),"",5+4*(I20+IF(AA20=0,0,VLOOKUP($A20,'Final Round'!$A$14:$K$18,COLUMN('Final Round'!$G$1),FALSE())))+8*(H20+IF(AA20=0,0,IF(VLOOKUP($A20,'Final Round'!$A$14:$K$18,COLUMN('Final Round'!$J$1),FALSE())=1,1,0)))+$AA20)</f>
        <v>90.770958219288502</v>
      </c>
    </row>
    <row r="21" spans="1:28" ht="12.95" customHeight="1">
      <c r="A21" s="127">
        <v>15</v>
      </c>
      <c r="B21" s="128" t="s">
        <v>228</v>
      </c>
      <c r="C21" s="128" t="s">
        <v>229</v>
      </c>
      <c r="D21" s="128" t="s">
        <v>230</v>
      </c>
      <c r="E21" s="129">
        <v>15</v>
      </c>
      <c r="F21" s="107">
        <f ca="1">IF(ISBLANK($A21),"",SUM(IF(ISNA(IF(VLOOKUP($A21,'Round 1'!$A$7:$J$206,COLUMN('Round 1'!$H$7),FALSE()),1,NA())),0,1),IF(ISNA(IF(VLOOKUP($A21,'Round 2'!$A$7:$J$206,COLUMN('Round 1'!$H$7),FALSE()),1,NA())),0,1),IF(ISNA(IF(VLOOKUP($A21,'Round 3'!$A$7:$J$206,COLUMN('Round 1'!$H$7),FALSE()),1,NA())),0,1),IF(ISNA(IF(VLOOKUP($A21,'Final Round'!$A$14:$K$18,1,FALSE()),1,NA())),0,1)))</f>
        <v>2</v>
      </c>
      <c r="G21" s="108"/>
      <c r="H21" s="109">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109">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0</v>
      </c>
      <c r="J21" s="110">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42</v>
      </c>
      <c r="K21" s="109">
        <f ca="1">IF(ISBLANK(A21),"",_xlfn.RANK.EQ(P21,$P$7:$P$202))</f>
        <v>40</v>
      </c>
      <c r="L21" s="111" t="str">
        <f ca="1">IF(ISBLANK($G21),IF($K21&gt;5,"",IF(AND(ISNA(MATCH(K21+1,$K$7:$K$202,0)),$K21&lt;$A$4),"TIE","")),"DQ")</f>
        <v/>
      </c>
      <c r="M21" s="112"/>
      <c r="N21" s="113">
        <f t="shared" ca="1" si="0"/>
        <v>40</v>
      </c>
      <c r="O21">
        <f t="shared" ca="1" si="1"/>
        <v>0</v>
      </c>
      <c r="P21">
        <f t="shared" ca="1" si="2"/>
        <v>42</v>
      </c>
      <c r="Q21">
        <f t="shared" ca="1" si="3"/>
        <v>42</v>
      </c>
      <c r="R21">
        <f ca="1">IF(ISBLANK($A21),"",_xlfn.RANK.EQ($Q21,$Q$7:$Q$202))</f>
        <v>40</v>
      </c>
      <c r="S21">
        <f ca="1">IF(ISNA(MATCH($R21+1,$R$7:$R$202,0)),IF($R21=MAX($A$7:$A$202),$R21,-1),$R21)</f>
        <v>-1</v>
      </c>
      <c r="T21">
        <f t="shared" si="4"/>
        <v>15</v>
      </c>
      <c r="U21" s="113">
        <f ca="1">IF(N('Final Round'!$J$14)&gt;0,IF(ISBLANK($A21),"",IF($N21&gt;5,$N21,VLOOKUP($A21,'Final Round'!$A$14:$K$18,COLUMN('Final Round'!$J$1),FALSE()))),"")</f>
        <v>40</v>
      </c>
      <c r="V21">
        <f t="shared" ca="1" si="5"/>
        <v>40</v>
      </c>
      <c r="W21">
        <f t="shared" ca="1" si="6"/>
        <v>83</v>
      </c>
      <c r="X21">
        <f ca="1">IF(ISBLANK($A21),"",_xlfn.RANK.EQ($W21,$W$7:$W$202))</f>
        <v>43</v>
      </c>
      <c r="Y21">
        <f t="shared" si="7"/>
        <v>15</v>
      </c>
      <c r="Z21">
        <f t="shared" ca="1" si="8"/>
        <v>40</v>
      </c>
      <c r="AA21">
        <f t="shared" ca="1" si="9"/>
        <v>0</v>
      </c>
      <c r="AB21" s="114">
        <f ca="1">IF(ISBLANK($A21),"",5+4*(I21+IF(AA21=0,0,VLOOKUP($A21,'Final Round'!$A$14:$K$18,COLUMN('Final Round'!$G$1),FALSE())))+8*(H21+IF(AA21=0,0,IF(VLOOKUP($A21,'Final Round'!$A$14:$K$18,COLUMN('Final Round'!$J$1),FALSE())=1,1,0)))+$AA21)</f>
        <v>5</v>
      </c>
    </row>
    <row r="22" spans="1:28" ht="12.95" customHeight="1">
      <c r="A22" s="115">
        <v>16</v>
      </c>
      <c r="B22" s="133" t="s">
        <v>231</v>
      </c>
      <c r="C22" s="133" t="s">
        <v>232</v>
      </c>
      <c r="D22" s="116" t="s">
        <v>233</v>
      </c>
      <c r="E22" s="129">
        <v>16</v>
      </c>
      <c r="F22" s="118">
        <f ca="1">IF(ISBLANK($A22),"",SUM(IF(ISNA(IF(VLOOKUP($A22,'Round 1'!$A$7:$J$206,COLUMN('Round 1'!$H$7),FALSE()),1,NA())),0,1),IF(ISNA(IF(VLOOKUP($A22,'Round 2'!$A$7:$J$206,COLUMN('Round 1'!$H$7),FALSE()),1,NA())),0,1),IF(ISNA(IF(VLOOKUP($A22,'Round 3'!$A$7:$J$206,COLUMN('Round 1'!$H$7),FALSE()),1,NA())),0,1),IF(ISNA(IF(VLOOKUP($A22,'Final Round'!$A$14:$K$18,1,FALSE()),1,NA())),0,1)))</f>
        <v>2</v>
      </c>
      <c r="G22" s="119"/>
      <c r="H22" s="120">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1</v>
      </c>
      <c r="I22" s="120">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3</v>
      </c>
      <c r="J22" s="121">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78</v>
      </c>
      <c r="K22" s="120">
        <f ca="1">IF(ISBLANK(A22),"",_xlfn.RANK.EQ(P22,$P$7:$P$202))</f>
        <v>13</v>
      </c>
      <c r="L22" s="122" t="str">
        <f ca="1">IF(ISBLANK($G22),IF($K22&gt;5,"",IF(AND(ISNA(MATCH(K22+1,$K$7:$K$202,0)),$K22&lt;$A$4),"TIE","")),"DQ")</f>
        <v/>
      </c>
      <c r="M22" s="123"/>
      <c r="N22" s="124">
        <f t="shared" ca="1" si="0"/>
        <v>13</v>
      </c>
      <c r="O22" s="125">
        <f t="shared" ca="1" si="1"/>
        <v>11.5</v>
      </c>
      <c r="P22" s="125">
        <f t="shared" ca="1" si="2"/>
        <v>13993</v>
      </c>
      <c r="Q22" s="125">
        <f t="shared" ca="1" si="3"/>
        <v>13993</v>
      </c>
      <c r="R22" s="125">
        <f ca="1">IF(ISBLANK($A22),"",_xlfn.RANK.EQ($Q22,$Q$7:$Q$202))</f>
        <v>13</v>
      </c>
      <c r="S22" s="125">
        <f ca="1">IF(ISNA(MATCH($R22+1,$R$7:$R$202,0)),IF($R22=MAX($A$7:$A$202),$R22,-1),$R22)</f>
        <v>-1</v>
      </c>
      <c r="T22" s="125">
        <f t="shared" si="4"/>
        <v>16</v>
      </c>
      <c r="U22" s="124">
        <f ca="1">IF(N('Final Round'!$J$14)&gt;0,IF(ISBLANK($A22),"",IF($N22&gt;5,$N22,VLOOKUP($A22,'Final Round'!$A$14:$K$18,COLUMN('Final Round'!$J$1),FALSE()))),"")</f>
        <v>13</v>
      </c>
      <c r="V22" s="125">
        <f t="shared" ca="1" si="5"/>
        <v>13</v>
      </c>
      <c r="W22" s="125">
        <f t="shared" ca="1" si="6"/>
        <v>1405</v>
      </c>
      <c r="X22" s="125">
        <f ca="1">IF(ISBLANK($A22),"",_xlfn.RANK.EQ($W22,$W$7:$W$202))</f>
        <v>14</v>
      </c>
      <c r="Y22" s="125">
        <f t="shared" si="7"/>
        <v>16</v>
      </c>
      <c r="Z22" s="125">
        <f t="shared" ca="1" si="8"/>
        <v>13</v>
      </c>
      <c r="AA22" s="125">
        <f t="shared" ca="1" si="9"/>
        <v>0</v>
      </c>
      <c r="AB22" s="126">
        <f ca="1">IF(ISBLANK($A22),"",5+4*(I22+IF(AA22=0,0,VLOOKUP($A22,'Final Round'!$A$14:$K$18,COLUMN('Final Round'!$G$1),FALSE())))+8*(H22+IF(AA22=0,0,IF(VLOOKUP($A22,'Final Round'!$A$14:$K$18,COLUMN('Final Round'!$J$1),FALSE())=1,1,0)))+$AA22)</f>
        <v>25</v>
      </c>
    </row>
    <row r="23" spans="1:28" ht="12.95" customHeight="1">
      <c r="A23" s="127">
        <v>17</v>
      </c>
      <c r="B23" s="128" t="s">
        <v>234</v>
      </c>
      <c r="C23" s="128" t="s">
        <v>235</v>
      </c>
      <c r="D23" s="128" t="s">
        <v>236</v>
      </c>
      <c r="E23" s="129">
        <v>17</v>
      </c>
      <c r="F23" s="107">
        <f ca="1">IF(ISBLANK($A23),"",SUM(IF(ISNA(IF(VLOOKUP($A23,'Round 1'!$A$7:$J$206,COLUMN('Round 1'!$H$7),FALSE()),1,NA())),0,1),IF(ISNA(IF(VLOOKUP($A23,'Round 2'!$A$7:$J$206,COLUMN('Round 1'!$H$7),FALSE()),1,NA())),0,1),IF(ISNA(IF(VLOOKUP($A23,'Round 3'!$A$7:$J$206,COLUMN('Round 1'!$H$7),FALSE()),1,NA())),0,1),IF(ISNA(IF(VLOOKUP($A23,'Final Round'!$A$14:$K$18,1,FALSE()),1,NA())),0,1)))</f>
        <v>2</v>
      </c>
      <c r="G23" s="108"/>
      <c r="H23" s="109">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0</v>
      </c>
      <c r="I23" s="109">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0</v>
      </c>
      <c r="J23" s="110">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48</v>
      </c>
      <c r="K23" s="109">
        <f ca="1">IF(ISBLANK(A23),"",_xlfn.RANK.EQ(P23,$P$7:$P$202))</f>
        <v>38</v>
      </c>
      <c r="L23" s="111" t="str">
        <f ca="1">IF(ISBLANK($G23),IF($K23&gt;5,"",IF(AND(ISNA(MATCH(K23+1,$K$7:$K$202,0)),$K23&lt;$A$4),"TIE","")),"DQ")</f>
        <v/>
      </c>
      <c r="M23" s="112"/>
      <c r="N23" s="113">
        <f t="shared" ca="1" si="0"/>
        <v>38</v>
      </c>
      <c r="O23">
        <f t="shared" ca="1" si="1"/>
        <v>0</v>
      </c>
      <c r="P23">
        <f t="shared" ca="1" si="2"/>
        <v>48</v>
      </c>
      <c r="Q23">
        <f t="shared" ca="1" si="3"/>
        <v>48</v>
      </c>
      <c r="R23">
        <f ca="1">IF(ISBLANK($A23),"",_xlfn.RANK.EQ($Q23,$Q$7:$Q$202))</f>
        <v>38</v>
      </c>
      <c r="S23">
        <f ca="1">IF(ISNA(MATCH($R23+1,$R$7:$R$202,0)),IF($R23=MAX($A$7:$A$202),$R23,-1),$R23)</f>
        <v>-1</v>
      </c>
      <c r="T23">
        <f t="shared" si="4"/>
        <v>17</v>
      </c>
      <c r="U23" s="113">
        <f ca="1">IF(N('Final Round'!$J$14)&gt;0,IF(ISBLANK($A23),"",IF($N23&gt;5,$N23,VLOOKUP($A23,'Final Round'!$A$14:$K$18,COLUMN('Final Round'!$J$1),FALSE()))),"")</f>
        <v>38</v>
      </c>
      <c r="V23">
        <f t="shared" ca="1" si="5"/>
        <v>38</v>
      </c>
      <c r="W23">
        <f t="shared" ca="1" si="6"/>
        <v>179</v>
      </c>
      <c r="X23">
        <f ca="1">IF(ISBLANK($A23),"",_xlfn.RANK.EQ($W23,$W$7:$W$202))</f>
        <v>38</v>
      </c>
      <c r="Y23">
        <f t="shared" si="7"/>
        <v>17</v>
      </c>
      <c r="Z23">
        <f t="shared" ca="1" si="8"/>
        <v>38</v>
      </c>
      <c r="AA23">
        <f t="shared" ca="1" si="9"/>
        <v>0</v>
      </c>
      <c r="AB23" s="114">
        <f ca="1">IF(ISBLANK($A23),"",5+4*(I23+IF(AA23=0,0,VLOOKUP($A23,'Final Round'!$A$14:$K$18,COLUMN('Final Round'!$G$1),FALSE())))+8*(H23+IF(AA23=0,0,IF(VLOOKUP($A23,'Final Round'!$A$14:$K$18,COLUMN('Final Round'!$J$1),FALSE())=1,1,0)))+$AA23)</f>
        <v>5</v>
      </c>
    </row>
    <row r="24" spans="1:28" ht="12.95" customHeight="1">
      <c r="A24" s="115">
        <v>18</v>
      </c>
      <c r="B24" s="134" t="s">
        <v>237</v>
      </c>
      <c r="C24" s="134" t="s">
        <v>238</v>
      </c>
      <c r="D24" s="116" t="s">
        <v>239</v>
      </c>
      <c r="E24" s="129">
        <v>18</v>
      </c>
      <c r="F24" s="135">
        <f ca="1">IF(ISBLANK($A24),"",SUM(IF(ISNA(IF(VLOOKUP($A24,'Round 1'!$A$7:$J$206,COLUMN('Round 1'!$H$7),FALSE()),1,NA())),0,1),IF(ISNA(IF(VLOOKUP($A24,'Round 2'!$A$7:$J$206,COLUMN('Round 1'!$H$7),FALSE()),1,NA())),0,1),IF(ISNA(IF(VLOOKUP($A24,'Round 3'!$A$7:$J$206,COLUMN('Round 1'!$H$7),FALSE()),1,NA())),0,1),IF(ISNA(IF(VLOOKUP($A24,'Final Round'!$A$14:$K$18,1,FALSE()),1,NA())),0,1)))</f>
        <v>2</v>
      </c>
      <c r="G24" s="119"/>
      <c r="H24" s="120">
        <f ca="1">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0</v>
      </c>
      <c r="I24" s="120">
        <f ca="1">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1.5</v>
      </c>
      <c r="J24" s="121">
        <f ca="1">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84</v>
      </c>
      <c r="K24" s="120">
        <f ca="1">IF(ISBLANK(A24),"",_xlfn.RANK.EQ(P24,$P$7:$P$202))</f>
        <v>21</v>
      </c>
      <c r="L24" s="136" t="str">
        <f ca="1">IF(ISBLANK($G24),IF($K24&gt;5,"",IF(AND(ISNA(MATCH(K24+1,$K$7:$K$202,0)),$K24&lt;$A$4),"TIE","")),"DQ")</f>
        <v/>
      </c>
      <c r="M24" s="137"/>
      <c r="N24" s="126">
        <f t="shared" ca="1" si="0"/>
        <v>21</v>
      </c>
      <c r="O24" s="125">
        <f t="shared" ca="1" si="1"/>
        <v>1.5</v>
      </c>
      <c r="P24" s="125">
        <f t="shared" ca="1" si="2"/>
        <v>1899</v>
      </c>
      <c r="Q24" s="125">
        <f t="shared" ca="1" si="3"/>
        <v>1899</v>
      </c>
      <c r="R24" s="125">
        <f ca="1">IF(ISBLANK($A24),"",_xlfn.RANK.EQ($Q24,$Q$7:$Q$202))</f>
        <v>21</v>
      </c>
      <c r="S24" s="125">
        <f ca="1">IF(ISNA(MATCH($R24+1,$R$7:$R$202,0)),IF($R24=MAX($A$7:$A$202),$R24,-1),$R24)</f>
        <v>-1</v>
      </c>
      <c r="T24" s="125">
        <f t="shared" si="4"/>
        <v>18</v>
      </c>
      <c r="U24" s="126">
        <f ca="1">IF(N('Final Round'!$J$14)&gt;0,IF(ISBLANK($A24),"",IF($N24&gt;5,$N24,VLOOKUP($A24,'Final Round'!$A$14:$K$18,COLUMN('Final Round'!$J$1),FALSE()))),"")</f>
        <v>21</v>
      </c>
      <c r="V24" s="125">
        <f t="shared" ca="1" si="5"/>
        <v>21</v>
      </c>
      <c r="W24" s="125">
        <f t="shared" ca="1" si="6"/>
        <v>1011</v>
      </c>
      <c r="X24" s="125">
        <f ca="1">IF(ISBLANK($A24),"",_xlfn.RANK.EQ($W24,$W$7:$W$202))</f>
        <v>21</v>
      </c>
      <c r="Y24" s="125">
        <f t="shared" si="7"/>
        <v>18</v>
      </c>
      <c r="Z24" s="125">
        <f t="shared" ca="1" si="8"/>
        <v>21</v>
      </c>
      <c r="AA24" s="125">
        <f t="shared" ca="1" si="9"/>
        <v>0</v>
      </c>
      <c r="AB24" s="126">
        <f ca="1">IF(ISBLANK($A24),"",5+4*(I24+IF(AA24=0,0,VLOOKUP($A24,'Final Round'!$A$14:$K$18,COLUMN('Final Round'!$G$1),FALSE())))+8*(H24+IF(AA24=0,0,IF(VLOOKUP($A24,'Final Round'!$A$14:$K$18,COLUMN('Final Round'!$J$1),FALSE())=1,1,0)))+$AA24)</f>
        <v>11</v>
      </c>
    </row>
    <row r="25" spans="1:28" ht="12.95" customHeight="1">
      <c r="A25" s="127">
        <v>19</v>
      </c>
      <c r="B25" s="128" t="s">
        <v>240</v>
      </c>
      <c r="C25" s="128" t="s">
        <v>241</v>
      </c>
      <c r="D25" s="128" t="s">
        <v>242</v>
      </c>
      <c r="E25" s="129">
        <v>19</v>
      </c>
      <c r="F25" s="107">
        <f ca="1">IF(ISBLANK($A25),"",SUM(IF(ISNA(IF(VLOOKUP($A25,'Round 1'!$A$7:$J$206,COLUMN('Round 1'!$H$7),FALSE()),1,NA())),0,1),IF(ISNA(IF(VLOOKUP($A25,'Round 2'!$A$7:$J$206,COLUMN('Round 1'!$H$7),FALSE()),1,NA())),0,1),IF(ISNA(IF(VLOOKUP($A25,'Round 3'!$A$7:$J$206,COLUMN('Round 1'!$H$7),FALSE()),1,NA())),0,1),IF(ISNA(IF(VLOOKUP($A25,'Final Round'!$A$14:$K$18,1,FALSE()),1,NA())),0,1)))</f>
        <v>2</v>
      </c>
      <c r="G25" s="108"/>
      <c r="H25" s="109">
        <f ca="1">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109">
        <f ca="1">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0.5</v>
      </c>
      <c r="J25" s="110">
        <f ca="1">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70</v>
      </c>
      <c r="K25" s="109">
        <f ca="1">IF(ISBLANK(A25),"",_xlfn.RANK.EQ(P25,$P$7:$P$202))</f>
        <v>28</v>
      </c>
      <c r="L25" s="111" t="str">
        <f ca="1">IF(ISBLANK($G25),IF($K25&gt;5,"",IF(AND(ISNA(MATCH(K25+1,$K$7:$K$202,0)),$K25&lt;$A$4),"TIE","")),"DQ")</f>
        <v/>
      </c>
      <c r="M25" s="112"/>
      <c r="N25" s="113">
        <f t="shared" ca="1" si="0"/>
        <v>28</v>
      </c>
      <c r="O25">
        <f t="shared" ca="1" si="1"/>
        <v>0.5</v>
      </c>
      <c r="P25">
        <f t="shared" ca="1" si="2"/>
        <v>675</v>
      </c>
      <c r="Q25">
        <f t="shared" ca="1" si="3"/>
        <v>675</v>
      </c>
      <c r="R25">
        <f ca="1">IF(ISBLANK($A25),"",_xlfn.RANK.EQ($Q25,$Q$7:$Q$202))</f>
        <v>28</v>
      </c>
      <c r="S25">
        <f ca="1">IF(ISNA(MATCH($R25+1,$R$7:$R$202,0)),IF($R25=MAX($A$7:$A$202),$R25,-1),$R25)</f>
        <v>28</v>
      </c>
      <c r="T25">
        <f t="shared" si="4"/>
        <v>19</v>
      </c>
      <c r="U25" s="113">
        <f ca="1">IF(N('Final Round'!$J$14)&gt;0,IF(ISBLANK($A25),"",IF($N25&gt;5,$N25,VLOOKUP($A25,'Final Round'!$A$14:$K$18,COLUMN('Final Round'!$J$1),FALSE()))),"")</f>
        <v>28</v>
      </c>
      <c r="V25">
        <f t="shared" ca="1" si="5"/>
        <v>28</v>
      </c>
      <c r="W25">
        <f t="shared" ca="1" si="6"/>
        <v>667</v>
      </c>
      <c r="X25">
        <f ca="1">IF(ISBLANK($A25),"",_xlfn.RANK.EQ($W25,$W$7:$W$202))</f>
        <v>28</v>
      </c>
      <c r="Y25">
        <f t="shared" si="7"/>
        <v>19</v>
      </c>
      <c r="Z25">
        <f t="shared" ca="1" si="8"/>
        <v>28</v>
      </c>
      <c r="AA25">
        <f t="shared" ca="1" si="9"/>
        <v>0</v>
      </c>
      <c r="AB25" s="114">
        <f ca="1">IF(ISBLANK($A25),"",5+4*(I25+IF(AA25=0,0,VLOOKUP($A25,'Final Round'!$A$14:$K$18,COLUMN('Final Round'!$G$1),FALSE())))+8*(H25+IF(AA25=0,0,IF(VLOOKUP($A25,'Final Round'!$A$14:$K$18,COLUMN('Final Round'!$J$1),FALSE())=1,1,0)))+$AA25)</f>
        <v>7</v>
      </c>
    </row>
    <row r="26" spans="1:28" ht="12.95" customHeight="1">
      <c r="A26" s="115">
        <v>20</v>
      </c>
      <c r="B26" s="116" t="s">
        <v>243</v>
      </c>
      <c r="C26" s="116" t="s">
        <v>244</v>
      </c>
      <c r="D26" s="116" t="s">
        <v>245</v>
      </c>
      <c r="E26" s="129">
        <v>1008</v>
      </c>
      <c r="F26" s="118">
        <f ca="1">IF(ISBLANK($A26),"",SUM(IF(ISNA(IF(VLOOKUP($A26,'Round 1'!$A$7:$J$206,COLUMN('Round 1'!$H$7),FALSE()),1,NA())),0,1),IF(ISNA(IF(VLOOKUP($A26,'Round 2'!$A$7:$J$206,COLUMN('Round 1'!$H$7),FALSE()),1,NA())),0,1),IF(ISNA(IF(VLOOKUP($A26,'Round 3'!$A$7:$J$206,COLUMN('Round 1'!$H$7),FALSE()),1,NA())),0,1),IF(ISNA(IF(VLOOKUP($A26,'Final Round'!$A$14:$K$18,1,FALSE()),1,NA())),0,1)))</f>
        <v>2</v>
      </c>
      <c r="G26" s="119"/>
      <c r="H26" s="120">
        <f ca="1">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1</v>
      </c>
      <c r="I26" s="120">
        <f ca="1">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4</v>
      </c>
      <c r="J26" s="121">
        <f ca="1">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108</v>
      </c>
      <c r="K26" s="120">
        <f ca="1">IF(ISBLANK(A26),"",_xlfn.RANK.EQ(P26,$P$7:$P$202))</f>
        <v>8</v>
      </c>
      <c r="L26" s="122" t="str">
        <f ca="1">IF(ISBLANK($G26),IF($K26&gt;5,"",IF(AND(ISNA(MATCH(K26+1,$K$7:$K$202,0)),$K26&lt;$A$4),"TIE","")),"DQ")</f>
        <v/>
      </c>
      <c r="M26" s="123"/>
      <c r="N26" s="124">
        <f t="shared" ca="1" si="0"/>
        <v>8</v>
      </c>
      <c r="O26" s="125">
        <f t="shared" ca="1" si="1"/>
        <v>12.5</v>
      </c>
      <c r="P26" s="125">
        <f t="shared" ca="1" si="2"/>
        <v>15233</v>
      </c>
      <c r="Q26" s="125">
        <f t="shared" ca="1" si="3"/>
        <v>15233</v>
      </c>
      <c r="R26" s="125">
        <f ca="1">IF(ISBLANK($A26),"",_xlfn.RANK.EQ($Q26,$Q$7:$Q$202))</f>
        <v>8</v>
      </c>
      <c r="S26" s="125">
        <f ca="1">IF(ISNA(MATCH($R26+1,$R$7:$R$202,0)),IF($R26=MAX($A$7:$A$202),$R26,-1),$R26)</f>
        <v>8</v>
      </c>
      <c r="T26" s="125">
        <f t="shared" si="4"/>
        <v>20</v>
      </c>
      <c r="U26" s="124">
        <f ca="1">IF(N('Final Round'!$J$14)&gt;0,IF(ISBLANK($A26),"",IF($N26&gt;5,$N26,VLOOKUP($A26,'Final Round'!$A$14:$K$18,COLUMN('Final Round'!$J$1),FALSE()))),"")</f>
        <v>8</v>
      </c>
      <c r="V26" s="125">
        <f t="shared" ca="1" si="5"/>
        <v>8</v>
      </c>
      <c r="W26" s="125">
        <f t="shared" ca="1" si="6"/>
        <v>1646</v>
      </c>
      <c r="X26" s="125">
        <f ca="1">IF(ISBLANK($A26),"",_xlfn.RANK.EQ($W26,$W$7:$W$202))</f>
        <v>8</v>
      </c>
      <c r="Y26" s="125">
        <f t="shared" si="7"/>
        <v>20</v>
      </c>
      <c r="Z26" s="125">
        <f t="shared" ca="1" si="8"/>
        <v>8</v>
      </c>
      <c r="AA26" s="125">
        <f t="shared" ca="1" si="9"/>
        <v>0</v>
      </c>
      <c r="AB26" s="126">
        <f ca="1">IF(ISBLANK($A26),"",5+4*(I26+IF(AA26=0,0,VLOOKUP($A26,'Final Round'!$A$14:$K$18,COLUMN('Final Round'!$G$1),FALSE())))+8*(H26+IF(AA26=0,0,IF(VLOOKUP($A26,'Final Round'!$A$14:$K$18,COLUMN('Final Round'!$J$1),FALSE())=1,1,0)))+$AA26)</f>
        <v>29</v>
      </c>
    </row>
    <row r="27" spans="1:28" ht="12.95" customHeight="1">
      <c r="A27" s="104">
        <v>21</v>
      </c>
      <c r="B27" s="105" t="s">
        <v>206</v>
      </c>
      <c r="C27" s="105" t="s">
        <v>246</v>
      </c>
      <c r="D27" s="105" t="s">
        <v>247</v>
      </c>
      <c r="E27" s="129">
        <v>21</v>
      </c>
      <c r="F27" s="107">
        <f ca="1">IF(ISBLANK($A27),"",SUM(IF(ISNA(IF(VLOOKUP($A27,'Round 1'!$A$7:$J$206,COLUMN('Round 1'!$H$7),FALSE()),1,NA())),0,1),IF(ISNA(IF(VLOOKUP($A27,'Round 2'!$A$7:$J$206,COLUMN('Round 1'!$H$7),FALSE()),1,NA())),0,1),IF(ISNA(IF(VLOOKUP($A27,'Round 3'!$A$7:$J$206,COLUMN('Round 1'!$H$7),FALSE()),1,NA())),0,1),IF(ISNA(IF(VLOOKUP($A27,'Final Round'!$A$14:$K$18,1,FALSE()),1,NA())),0,1)))</f>
        <v>2</v>
      </c>
      <c r="G27" s="108"/>
      <c r="H27" s="109">
        <f ca="1">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1</v>
      </c>
      <c r="I27" s="109">
        <f ca="1">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3</v>
      </c>
      <c r="J27" s="110">
        <f ca="1">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90</v>
      </c>
      <c r="K27" s="109">
        <f ca="1">IF(ISBLANK(A27),"",_xlfn.RANK.EQ(P27,$P$7:$P$202))</f>
        <v>12</v>
      </c>
      <c r="L27" s="111" t="str">
        <f ca="1">IF(ISBLANK($G27),IF($K27&gt;5,"",IF(AND(ISNA(MATCH(K27+1,$K$7:$K$202,0)),$K27&lt;$A$4),"TIE","")),"DQ")</f>
        <v/>
      </c>
      <c r="M27" s="112"/>
      <c r="N27" s="113">
        <f t="shared" ca="1" si="0"/>
        <v>12</v>
      </c>
      <c r="O27">
        <f t="shared" ca="1" si="1"/>
        <v>11.5</v>
      </c>
      <c r="P27">
        <f t="shared" ca="1" si="2"/>
        <v>14005</v>
      </c>
      <c r="Q27">
        <f t="shared" ca="1" si="3"/>
        <v>14005</v>
      </c>
      <c r="R27">
        <f ca="1">IF(ISBLANK($A27),"",_xlfn.RANK.EQ($Q27,$Q$7:$Q$202))</f>
        <v>12</v>
      </c>
      <c r="S27">
        <f ca="1">IF(ISNA(MATCH($R27+1,$R$7:$R$202,0)),IF($R27=MAX($A$7:$A$202),$R27,-1),$R27)</f>
        <v>12</v>
      </c>
      <c r="T27">
        <f t="shared" si="4"/>
        <v>21</v>
      </c>
      <c r="U27" s="113">
        <f ca="1">IF(N('Final Round'!$J$14)&gt;0,IF(ISBLANK($A27),"",IF($N27&gt;5,$N27,VLOOKUP($A27,'Final Round'!$A$14:$K$18,COLUMN('Final Round'!$J$1),FALSE()))),"")</f>
        <v>12</v>
      </c>
      <c r="V27">
        <f t="shared" ca="1" si="5"/>
        <v>12</v>
      </c>
      <c r="W27">
        <f t="shared" ca="1" si="6"/>
        <v>1449</v>
      </c>
      <c r="X27">
        <f ca="1">IF(ISBLANK($A27),"",_xlfn.RANK.EQ($W27,$W$7:$W$202))</f>
        <v>12</v>
      </c>
      <c r="Y27">
        <f t="shared" si="7"/>
        <v>21</v>
      </c>
      <c r="Z27">
        <f t="shared" ca="1" si="8"/>
        <v>12</v>
      </c>
      <c r="AA27">
        <f t="shared" ca="1" si="9"/>
        <v>0</v>
      </c>
      <c r="AB27" s="114">
        <f ca="1">IF(ISBLANK($A27),"",5+4*(I27+IF(AA27=0,0,VLOOKUP($A27,'Final Round'!$A$14:$K$18,COLUMN('Final Round'!$G$1),FALSE())))+8*(H27+IF(AA27=0,0,IF(VLOOKUP($A27,'Final Round'!$A$14:$K$18,COLUMN('Final Round'!$J$1),FALSE())=1,1,0)))+$AA27)</f>
        <v>25</v>
      </c>
    </row>
    <row r="28" spans="1:28" ht="12.95" customHeight="1">
      <c r="A28" s="115">
        <v>22</v>
      </c>
      <c r="B28" s="116" t="s">
        <v>248</v>
      </c>
      <c r="C28" s="116" t="s">
        <v>249</v>
      </c>
      <c r="D28" s="116" t="s">
        <v>250</v>
      </c>
      <c r="E28" s="129">
        <v>22</v>
      </c>
      <c r="F28" s="118">
        <f ca="1">IF(ISBLANK($A28),"",SUM(IF(ISNA(IF(VLOOKUP($A28,'Round 1'!$A$7:$J$206,COLUMN('Round 1'!$H$7),FALSE()),1,NA())),0,1),IF(ISNA(IF(VLOOKUP($A28,'Round 2'!$A$7:$J$206,COLUMN('Round 1'!$H$7),FALSE()),1,NA())),0,1),IF(ISNA(IF(VLOOKUP($A28,'Round 3'!$A$7:$J$206,COLUMN('Round 1'!$H$7),FALSE()),1,NA())),0,1),IF(ISNA(IF(VLOOKUP($A28,'Final Round'!$A$14:$K$18,1,FALSE()),1,NA())),0,1)))</f>
        <v>2</v>
      </c>
      <c r="G28" s="119"/>
      <c r="H28" s="120">
        <f ca="1">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0</v>
      </c>
      <c r="I28" s="120">
        <f ca="1">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0</v>
      </c>
      <c r="J28" s="121">
        <f ca="1">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42</v>
      </c>
      <c r="K28" s="120">
        <f ca="1">IF(ISBLANK(A28),"",_xlfn.RANK.EQ(P28,$P$7:$P$202))</f>
        <v>40</v>
      </c>
      <c r="L28" s="122" t="str">
        <f ca="1">IF(ISBLANK($G28),IF($K28&gt;5,"",IF(AND(ISNA(MATCH(K28+1,$K$7:$K$202,0)),$K28&lt;$A$4),"TIE","")),"DQ")</f>
        <v/>
      </c>
      <c r="M28" s="123"/>
      <c r="N28" s="124">
        <f t="shared" ca="1" si="0"/>
        <v>40</v>
      </c>
      <c r="O28" s="125">
        <f t="shared" ca="1" si="1"/>
        <v>0</v>
      </c>
      <c r="P28" s="125">
        <f t="shared" ca="1" si="2"/>
        <v>42</v>
      </c>
      <c r="Q28" s="125">
        <f t="shared" ca="1" si="3"/>
        <v>42</v>
      </c>
      <c r="R28" s="125">
        <f ca="1">IF(ISBLANK($A28),"",_xlfn.RANK.EQ($Q28,$Q$7:$Q$202))</f>
        <v>40</v>
      </c>
      <c r="S28" s="125">
        <f ca="1">IF(ISNA(MATCH($R28+1,$R$7:$R$202,0)),IF($R28=MAX($A$7:$A$202),$R28,-1),$R28)</f>
        <v>-1</v>
      </c>
      <c r="T28" s="125">
        <f t="shared" si="4"/>
        <v>22</v>
      </c>
      <c r="U28" s="124">
        <f ca="1">IF(N('Final Round'!$J$14)&gt;0,IF(ISBLANK($A28),"",IF($N28&gt;5,$N28,VLOOKUP($A28,'Final Round'!$A$14:$K$18,COLUMN('Final Round'!$J$1),FALSE()))),"")</f>
        <v>40</v>
      </c>
      <c r="V28" s="125">
        <f t="shared" ca="1" si="5"/>
        <v>40</v>
      </c>
      <c r="W28" s="125">
        <f t="shared" ca="1" si="6"/>
        <v>76</v>
      </c>
      <c r="X28" s="125">
        <f ca="1">IF(ISBLANK($A28),"",_xlfn.RANK.EQ($W28,$W$7:$W$202))</f>
        <v>44</v>
      </c>
      <c r="Y28" s="125">
        <f t="shared" si="7"/>
        <v>22</v>
      </c>
      <c r="Z28" s="125">
        <f t="shared" ca="1" si="8"/>
        <v>40</v>
      </c>
      <c r="AA28" s="125">
        <f t="shared" ca="1" si="9"/>
        <v>0</v>
      </c>
      <c r="AB28" s="126">
        <f ca="1">IF(ISBLANK($A28),"",5+4*(I28+IF(AA28=0,0,VLOOKUP($A28,'Final Round'!$A$14:$K$18,COLUMN('Final Round'!$G$1),FALSE())))+8*(H28+IF(AA28=0,0,IF(VLOOKUP($A28,'Final Round'!$A$14:$K$18,COLUMN('Final Round'!$J$1),FALSE())=1,1,0)))+$AA28)</f>
        <v>5</v>
      </c>
    </row>
    <row r="29" spans="1:28" ht="12.95" customHeight="1">
      <c r="A29" s="104">
        <v>23</v>
      </c>
      <c r="B29" s="105" t="s">
        <v>251</v>
      </c>
      <c r="C29" s="105" t="s">
        <v>252</v>
      </c>
      <c r="D29" s="105" t="s">
        <v>191</v>
      </c>
      <c r="E29" s="129">
        <v>23</v>
      </c>
      <c r="F29" s="107">
        <f ca="1">IF(ISBLANK($A29),"",SUM(IF(ISNA(IF(VLOOKUP($A29,'Round 1'!$A$7:$J$206,COLUMN('Round 1'!$H$7),FALSE()),1,NA())),0,1),IF(ISNA(IF(VLOOKUP($A29,'Round 2'!$A$7:$J$206,COLUMN('Round 1'!$H$7),FALSE()),1,NA())),0,1),IF(ISNA(IF(VLOOKUP($A29,'Round 3'!$A$7:$J$206,COLUMN('Round 1'!$H$7),FALSE()),1,NA())),0,1),IF(ISNA(IF(VLOOKUP($A29,'Final Round'!$A$14:$K$18,1,FALSE()),1,NA())),0,1)))</f>
        <v>2</v>
      </c>
      <c r="G29" s="108"/>
      <c r="H29" s="109">
        <f ca="1">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0</v>
      </c>
      <c r="I29" s="109">
        <f ca="1">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0</v>
      </c>
      <c r="J29" s="110">
        <f ca="1">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60</v>
      </c>
      <c r="K29" s="109">
        <f ca="1">IF(ISBLANK(A29),"",_xlfn.RANK.EQ(P29,$P$7:$P$202))</f>
        <v>30</v>
      </c>
      <c r="L29" s="111" t="str">
        <f ca="1">IF(ISBLANK($G29),IF($K29&gt;5,"",IF(AND(ISNA(MATCH(K29+1,$K$7:$K$202,0)),$K29&lt;$A$4),"TIE","")),"DQ")</f>
        <v/>
      </c>
      <c r="M29" s="112"/>
      <c r="N29" s="113">
        <f t="shared" ca="1" si="0"/>
        <v>30</v>
      </c>
      <c r="O29">
        <f t="shared" ca="1" si="1"/>
        <v>0</v>
      </c>
      <c r="P29">
        <f t="shared" ca="1" si="2"/>
        <v>60</v>
      </c>
      <c r="Q29">
        <f t="shared" ca="1" si="3"/>
        <v>60</v>
      </c>
      <c r="R29">
        <f ca="1">IF(ISBLANK($A29),"",_xlfn.RANK.EQ($Q29,$Q$7:$Q$202))</f>
        <v>30</v>
      </c>
      <c r="S29">
        <f ca="1">IF(ISNA(MATCH($R29+1,$R$7:$R$202,0)),IF($R29=MAX($A$7:$A$202),$R29,-1),$R29)</f>
        <v>30</v>
      </c>
      <c r="T29">
        <f t="shared" si="4"/>
        <v>23</v>
      </c>
      <c r="U29" s="113">
        <f ca="1">IF(N('Final Round'!$J$14)&gt;0,IF(ISBLANK($A29),"",IF($N29&gt;5,$N29,VLOOKUP($A29,'Final Round'!$A$14:$K$18,COLUMN('Final Round'!$J$1),FALSE()))),"")</f>
        <v>30</v>
      </c>
      <c r="V29">
        <f t="shared" ca="1" si="5"/>
        <v>30</v>
      </c>
      <c r="W29">
        <f t="shared" ca="1" si="6"/>
        <v>565</v>
      </c>
      <c r="X29">
        <f ca="1">IF(ISBLANK($A29),"",_xlfn.RANK.EQ($W29,$W$7:$W$202))</f>
        <v>30</v>
      </c>
      <c r="Y29">
        <f t="shared" si="7"/>
        <v>23</v>
      </c>
      <c r="Z29">
        <f t="shared" ca="1" si="8"/>
        <v>30</v>
      </c>
      <c r="AA29">
        <f t="shared" ca="1" si="9"/>
        <v>0</v>
      </c>
      <c r="AB29" s="114">
        <f ca="1">IF(ISBLANK($A29),"",5+4*(I29+IF(AA29=0,0,VLOOKUP($A29,'Final Round'!$A$14:$K$18,COLUMN('Final Round'!$G$1),FALSE())))+8*(H29+IF(AA29=0,0,IF(VLOOKUP($A29,'Final Round'!$A$14:$K$18,COLUMN('Final Round'!$J$1),FALSE())=1,1,0)))+$AA29)</f>
        <v>5</v>
      </c>
    </row>
    <row r="30" spans="1:28">
      <c r="A30" s="115">
        <v>24</v>
      </c>
      <c r="B30" s="134" t="s">
        <v>253</v>
      </c>
      <c r="C30" s="133" t="s">
        <v>254</v>
      </c>
      <c r="D30" s="116" t="s">
        <v>255</v>
      </c>
      <c r="E30" s="129">
        <v>1001</v>
      </c>
      <c r="F30" s="118">
        <f ca="1">IF(ISBLANK($A30),"",SUM(IF(ISNA(IF(VLOOKUP($A30,'Round 1'!$A$7:$J$206,COLUMN('Round 1'!$H$7),FALSE()),1,NA())),0,1),IF(ISNA(IF(VLOOKUP($A30,'Round 2'!$A$7:$J$206,COLUMN('Round 1'!$H$7),FALSE()),1,NA())),0,1),IF(ISNA(IF(VLOOKUP($A30,'Round 3'!$A$7:$J$206,COLUMN('Round 1'!$H$7),FALSE()),1,NA())),0,1),IF(ISNA(IF(VLOOKUP($A30,'Final Round'!$A$14:$K$18,1,FALSE()),1,NA())),0,1)))</f>
        <v>3</v>
      </c>
      <c r="G30" s="119"/>
      <c r="H30" s="120">
        <f ca="1">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2</v>
      </c>
      <c r="I30" s="120">
        <f ca="1">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7.5</v>
      </c>
      <c r="J30" s="121">
        <f ca="1">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120</v>
      </c>
      <c r="K30" s="120">
        <f ca="1">IF(ISBLANK(A30),"",_xlfn.RANK.EQ(P30,$P$7:$P$202))</f>
        <v>1</v>
      </c>
      <c r="L30" s="122" t="str">
        <f ca="1">IF(ISBLANK($G30),IF($K30&gt;5,"",IF(AND(ISNA(MATCH(K30+1,$K$7:$K$202,0)),$K30&lt;$A$4),"TIE","")),"DQ")</f>
        <v/>
      </c>
      <c r="M30" s="123"/>
      <c r="N30" s="124">
        <f t="shared" ca="1" si="0"/>
        <v>1</v>
      </c>
      <c r="O30" s="125">
        <f t="shared" ca="1" si="1"/>
        <v>24.5</v>
      </c>
      <c r="P30" s="125">
        <f t="shared" ca="1" si="2"/>
        <v>29765</v>
      </c>
      <c r="Q30" s="125">
        <f t="shared" ca="1" si="3"/>
        <v>29765</v>
      </c>
      <c r="R30" s="125">
        <f ca="1">IF(ISBLANK($A30),"",_xlfn.RANK.EQ($Q30,$Q$7:$Q$202))</f>
        <v>1</v>
      </c>
      <c r="S30" s="125">
        <f ca="1">IF(ISNA(MATCH($R30+1,$R$7:$R$202,0)),IF($R30=MAX($A$7:$A$202),$R30,-1),$R30)</f>
        <v>1</v>
      </c>
      <c r="T30" s="125">
        <f t="shared" si="4"/>
        <v>24</v>
      </c>
      <c r="U30" s="124">
        <f ca="1">IF(N('Final Round'!$J$14)&gt;0,IF(ISBLANK($A30),"",IF($N30&gt;5,$N30,VLOOKUP($A30,'Final Round'!$A$14:$K$18,COLUMN('Final Round'!$J$1),FALSE()))),"")</f>
        <v>1</v>
      </c>
      <c r="V30" s="125">
        <f t="shared" ca="1" si="5"/>
        <v>1</v>
      </c>
      <c r="W30" s="125">
        <f t="shared" ca="1" si="6"/>
        <v>1985</v>
      </c>
      <c r="X30" s="125">
        <f ca="1">IF(ISBLANK($A30),"",_xlfn.RANK.EQ($W30,$W$7:$W$202))</f>
        <v>1</v>
      </c>
      <c r="Y30" s="125">
        <f t="shared" si="7"/>
        <v>24</v>
      </c>
      <c r="Z30" s="125">
        <f t="shared" ca="1" si="8"/>
        <v>1</v>
      </c>
      <c r="AA30" s="125">
        <f t="shared" ca="1" si="9"/>
        <v>167.31287465786551</v>
      </c>
      <c r="AB30" s="126">
        <f ca="1">IF(ISBLANK($A30),"",5+4*(I30+IF(AA30=0,0,VLOOKUP($A30,'Final Round'!$A$14:$K$18,COLUMN('Final Round'!$G$1),FALSE())))+8*(H30+IF(AA30=0,0,IF(VLOOKUP($A30,'Final Round'!$A$14:$K$18,COLUMN('Final Round'!$J$1),FALSE())=1,1,0)))+$AA30)</f>
        <v>228.31287465786551</v>
      </c>
    </row>
    <row r="31" spans="1:28">
      <c r="A31" s="104">
        <v>25</v>
      </c>
      <c r="B31" s="105" t="s">
        <v>256</v>
      </c>
      <c r="C31" s="105" t="s">
        <v>257</v>
      </c>
      <c r="D31" s="105" t="s">
        <v>224</v>
      </c>
      <c r="E31" s="129">
        <v>25</v>
      </c>
      <c r="F31" s="107">
        <f ca="1">IF(ISBLANK($A31),"",SUM(IF(ISNA(IF(VLOOKUP($A31,'Round 1'!$A$7:$J$206,COLUMN('Round 1'!$H$7),FALSE()),1,NA())),0,1),IF(ISNA(IF(VLOOKUP($A31,'Round 2'!$A$7:$J$206,COLUMN('Round 1'!$H$7),FALSE()),1,NA())),0,1),IF(ISNA(IF(VLOOKUP($A31,'Round 3'!$A$7:$J$206,COLUMN('Round 1'!$H$7),FALSE()),1,NA())),0,1),IF(ISNA(IF(VLOOKUP($A31,'Final Round'!$A$14:$K$18,1,FALSE()),1,NA())),0,1)))</f>
        <v>2</v>
      </c>
      <c r="G31" s="108"/>
      <c r="H31" s="109">
        <f ca="1">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1</v>
      </c>
      <c r="I31" s="109">
        <f ca="1">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4</v>
      </c>
      <c r="J31" s="110">
        <f ca="1">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90</v>
      </c>
      <c r="K31" s="109">
        <f ca="1">IF(ISBLANK(A31),"",_xlfn.RANK.EQ(P31,$P$7:$P$202))</f>
        <v>9</v>
      </c>
      <c r="L31" s="111" t="str">
        <f ca="1">IF(ISBLANK($G31),IF($K31&gt;5,"",IF(AND(ISNA(MATCH(K31+1,$K$7:$K$202,0)),$K31&lt;$A$4),"TIE","")),"DQ")</f>
        <v/>
      </c>
      <c r="M31" s="112"/>
      <c r="N31" s="113">
        <f t="shared" ca="1" si="0"/>
        <v>9</v>
      </c>
      <c r="O31">
        <f t="shared" ca="1" si="1"/>
        <v>12.5</v>
      </c>
      <c r="P31">
        <f t="shared" ca="1" si="2"/>
        <v>15215</v>
      </c>
      <c r="Q31">
        <f t="shared" ca="1" si="3"/>
        <v>15215</v>
      </c>
      <c r="R31">
        <f ca="1">IF(ISBLANK($A31),"",_xlfn.RANK.EQ($Q31,$Q$7:$Q$202))</f>
        <v>9</v>
      </c>
      <c r="S31">
        <f ca="1">IF(ISNA(MATCH($R31+1,$R$7:$R$202,0)),IF($R31=MAX($A$7:$A$202),$R31,-1),$R31)</f>
        <v>9</v>
      </c>
      <c r="T31">
        <f t="shared" si="4"/>
        <v>25</v>
      </c>
      <c r="U31" s="113">
        <f ca="1">IF(N('Final Round'!$J$14)&gt;0,IF(ISBLANK($A31),"",IF($N31&gt;5,$N31,VLOOKUP($A31,'Final Round'!$A$14:$K$18,COLUMN('Final Round'!$J$1),FALSE()))),"")</f>
        <v>9</v>
      </c>
      <c r="V31">
        <f t="shared" ca="1" si="5"/>
        <v>9</v>
      </c>
      <c r="W31">
        <f t="shared" ca="1" si="6"/>
        <v>1592</v>
      </c>
      <c r="X31">
        <f ca="1">IF(ISBLANK($A31),"",_xlfn.RANK.EQ($W31,$W$7:$W$202))</f>
        <v>9</v>
      </c>
      <c r="Y31">
        <f t="shared" si="7"/>
        <v>25</v>
      </c>
      <c r="Z31">
        <f t="shared" ca="1" si="8"/>
        <v>9</v>
      </c>
      <c r="AA31">
        <f t="shared" ca="1" si="9"/>
        <v>0</v>
      </c>
      <c r="AB31" s="114">
        <f ca="1">IF(ISBLANK($A31),"",5+4*(I31+IF(AA31=0,0,VLOOKUP($A31,'Final Round'!$A$14:$K$18,COLUMN('Final Round'!$G$1),FALSE())))+8*(H31+IF(AA31=0,0,IF(VLOOKUP($A31,'Final Round'!$A$14:$K$18,COLUMN('Final Round'!$J$1),FALSE())=1,1,0)))+$AA31)</f>
        <v>29</v>
      </c>
    </row>
    <row r="32" spans="1:28">
      <c r="A32" s="131">
        <v>26</v>
      </c>
      <c r="B32" s="132" t="s">
        <v>258</v>
      </c>
      <c r="C32" s="132" t="s">
        <v>259</v>
      </c>
      <c r="D32" s="132" t="s">
        <v>245</v>
      </c>
      <c r="E32" s="129">
        <v>1045</v>
      </c>
      <c r="F32" s="118">
        <f ca="1">IF(ISBLANK($A32),"",SUM(IF(ISNA(IF(VLOOKUP($A32,'Round 1'!$A$7:$J$206,COLUMN('Round 1'!$H$7),FALSE()),1,NA())),0,1),IF(ISNA(IF(VLOOKUP($A32,'Round 2'!$A$7:$J$206,COLUMN('Round 1'!$H$7),FALSE()),1,NA())),0,1),IF(ISNA(IF(VLOOKUP($A32,'Round 3'!$A$7:$J$206,COLUMN('Round 1'!$H$7),FALSE()),1,NA())),0,1),IF(ISNA(IF(VLOOKUP($A32,'Final Round'!$A$14:$K$18,1,FALSE()),1,NA())),0,1)))</f>
        <v>2</v>
      </c>
      <c r="G32" s="119"/>
      <c r="H32" s="120">
        <f ca="1">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0</v>
      </c>
      <c r="I32" s="120">
        <f ca="1">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0</v>
      </c>
      <c r="J32" s="121">
        <f ca="1">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42</v>
      </c>
      <c r="K32" s="120">
        <f ca="1">IF(ISBLANK(A32),"",_xlfn.RANK.EQ(P32,$P$7:$P$202))</f>
        <v>40</v>
      </c>
      <c r="L32" s="122" t="str">
        <f ca="1">IF(ISBLANK($G32),IF($K32&gt;5,"",IF(AND(ISNA(MATCH(K32+1,$K$7:$K$202,0)),$K32&lt;$A$4),"TIE","")),"DQ")</f>
        <v/>
      </c>
      <c r="M32" s="123"/>
      <c r="N32" s="124">
        <f t="shared" ca="1" si="0"/>
        <v>40</v>
      </c>
      <c r="O32" s="125">
        <f t="shared" ca="1" si="1"/>
        <v>0</v>
      </c>
      <c r="P32" s="125">
        <f t="shared" ca="1" si="2"/>
        <v>42</v>
      </c>
      <c r="Q32" s="125">
        <f t="shared" ca="1" si="3"/>
        <v>42</v>
      </c>
      <c r="R32" s="125">
        <f ca="1">IF(ISBLANK($A32),"",_xlfn.RANK.EQ($Q32,$Q$7:$Q$202))</f>
        <v>40</v>
      </c>
      <c r="S32" s="125">
        <f ca="1">IF(ISNA(MATCH($R32+1,$R$7:$R$202,0)),IF($R32=MAX($A$7:$A$202),$R32,-1),$R32)</f>
        <v>-1</v>
      </c>
      <c r="T32" s="125">
        <f t="shared" si="4"/>
        <v>26</v>
      </c>
      <c r="U32" s="124">
        <f ca="1">IF(N('Final Round'!$J$14)&gt;0,IF(ISBLANK($A32),"",IF($N32&gt;5,$N32,VLOOKUP($A32,'Final Round'!$A$14:$K$18,COLUMN('Final Round'!$J$1),FALSE()))),"")</f>
        <v>40</v>
      </c>
      <c r="V32" s="125">
        <f t="shared" ca="1" si="5"/>
        <v>40</v>
      </c>
      <c r="W32" s="125">
        <f t="shared" ca="1" si="6"/>
        <v>72</v>
      </c>
      <c r="X32" s="125">
        <f ca="1">IF(ISBLANK($A32),"",_xlfn.RANK.EQ($W32,$W$7:$W$202))</f>
        <v>45</v>
      </c>
      <c r="Y32" s="125">
        <f t="shared" si="7"/>
        <v>26</v>
      </c>
      <c r="Z32" s="125">
        <f t="shared" ca="1" si="8"/>
        <v>40</v>
      </c>
      <c r="AA32" s="125">
        <f t="shared" ca="1" si="9"/>
        <v>0</v>
      </c>
      <c r="AB32" s="126">
        <f ca="1">IF(ISBLANK($A32),"",5+4*(I32+IF(AA32=0,0,VLOOKUP($A32,'Final Round'!$A$14:$K$18,COLUMN('Final Round'!$G$1),FALSE())))+8*(H32+IF(AA32=0,0,IF(VLOOKUP($A32,'Final Round'!$A$14:$K$18,COLUMN('Final Round'!$J$1),FALSE())=1,1,0)))+$AA32)</f>
        <v>5</v>
      </c>
    </row>
    <row r="33" spans="1:28">
      <c r="A33" s="104">
        <v>27</v>
      </c>
      <c r="B33" s="138" t="s">
        <v>260</v>
      </c>
      <c r="C33" s="138" t="s">
        <v>261</v>
      </c>
      <c r="D33" s="139" t="s">
        <v>213</v>
      </c>
      <c r="E33" s="129">
        <v>1003</v>
      </c>
      <c r="F33" s="140">
        <f ca="1">IF(ISBLANK($A33),"",SUM(IF(ISNA(IF(VLOOKUP($A33,'Round 1'!$A$7:$J$206,COLUMN('Round 1'!$H$7),FALSE()),1,NA())),0,1),IF(ISNA(IF(VLOOKUP($A33,'Round 2'!$A$7:$J$206,COLUMN('Round 1'!$H$7),FALSE()),1,NA())),0,1),IF(ISNA(IF(VLOOKUP($A33,'Round 3'!$A$7:$J$206,COLUMN('Round 1'!$H$7),FALSE()),1,NA())),0,1),IF(ISNA(IF(VLOOKUP($A33,'Final Round'!$A$14:$K$18,1,FALSE()),1,NA())),0,1)))</f>
        <v>3</v>
      </c>
      <c r="G33" s="141"/>
      <c r="H33">
        <f ca="1">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2</v>
      </c>
      <c r="I33">
        <f ca="1">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6.5</v>
      </c>
      <c r="J33">
        <f ca="1">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120</v>
      </c>
      <c r="K33">
        <f ca="1">IF(ISBLANK(A33),"",_xlfn.RANK.EQ(P33,$P$7:$P$202))</f>
        <v>2</v>
      </c>
      <c r="L33" s="140" t="str">
        <f ca="1">IF(ISBLANK($G33),IF($K33&gt;5,"",IF(AND(ISNA(MATCH(K33+1,$K$7:$K$202,0)),$K33&lt;$A$4),"TIE","")),"DQ")</f>
        <v/>
      </c>
      <c r="M33" s="142"/>
      <c r="N33" s="143">
        <f t="shared" ca="1" si="0"/>
        <v>2</v>
      </c>
      <c r="O33">
        <f t="shared" ca="1" si="1"/>
        <v>23.5</v>
      </c>
      <c r="P33">
        <f t="shared" ca="1" si="2"/>
        <v>28555</v>
      </c>
      <c r="Q33">
        <f t="shared" ca="1" si="3"/>
        <v>28555</v>
      </c>
      <c r="R33">
        <f ca="1">IF(ISBLANK($A33),"",_xlfn.RANK.EQ($Q33,$Q$7:$Q$202))</f>
        <v>2</v>
      </c>
      <c r="S33">
        <f ca="1">IF(ISNA(MATCH($R33+1,$R$7:$R$202,0)),IF($R33=MAX($A$7:$A$202),$R33,-1),$R33)</f>
        <v>2</v>
      </c>
      <c r="T33">
        <f t="shared" si="4"/>
        <v>27</v>
      </c>
      <c r="U33" s="143">
        <f ca="1">IF(N('Final Round'!$J$14)&gt;0,IF(ISBLANK($A33),"",IF($N33&gt;5,$N33,VLOOKUP($A33,'Final Round'!$A$14:$K$18,COLUMN('Final Round'!$J$1),FALSE()))),"")</f>
        <v>2</v>
      </c>
      <c r="V33">
        <f t="shared" ca="1" si="5"/>
        <v>2</v>
      </c>
      <c r="W33">
        <f t="shared" ca="1" si="6"/>
        <v>1933</v>
      </c>
      <c r="X33">
        <f ca="1">IF(ISBLANK($A33),"",_xlfn.RANK.EQ($W33,$W$7:$W$202))</f>
        <v>3</v>
      </c>
      <c r="Y33">
        <f t="shared" si="7"/>
        <v>27</v>
      </c>
      <c r="Z33">
        <f t="shared" ca="1" si="8"/>
        <v>2</v>
      </c>
      <c r="AA33">
        <f t="shared" ca="1" si="9"/>
        <v>55.770958219288502</v>
      </c>
      <c r="AB33" s="143">
        <f ca="1">IF(ISBLANK($A33),"",5+4*(I33+IF(AA33=0,0,VLOOKUP($A33,'Final Round'!$A$14:$K$18,COLUMN('Final Round'!$G$1),FALSE())))+8*(H33+IF(AA33=0,0,IF(VLOOKUP($A33,'Final Round'!$A$14:$K$18,COLUMN('Final Round'!$J$1),FALSE())=1,1,0)))+$AA33)</f>
        <v>104.7709582192885</v>
      </c>
    </row>
    <row r="34" spans="1:28">
      <c r="A34" s="115">
        <v>28</v>
      </c>
      <c r="B34" s="133" t="s">
        <v>262</v>
      </c>
      <c r="C34" s="133" t="s">
        <v>263</v>
      </c>
      <c r="D34" s="116" t="s">
        <v>264</v>
      </c>
      <c r="E34" s="129">
        <v>28</v>
      </c>
      <c r="F34" s="118">
        <f ca="1">IF(ISBLANK($A34),"",SUM(IF(ISNA(IF(VLOOKUP($A34,'Round 1'!$A$7:$J$206,COLUMN('Round 1'!$H$7),FALSE()),1,NA())),0,1),IF(ISNA(IF(VLOOKUP($A34,'Round 2'!$A$7:$J$206,COLUMN('Round 1'!$H$7),FALSE()),1,NA())),0,1),IF(ISNA(IF(VLOOKUP($A34,'Round 3'!$A$7:$J$206,COLUMN('Round 1'!$H$7),FALSE()),1,NA())),0,1),IF(ISNA(IF(VLOOKUP($A34,'Final Round'!$A$14:$K$18,1,FALSE()),1,NA())),0,1)))</f>
        <v>2</v>
      </c>
      <c r="G34" s="119"/>
      <c r="H34" s="120">
        <f ca="1">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0</v>
      </c>
      <c r="I34" s="120">
        <f ca="1">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1.5</v>
      </c>
      <c r="J34" s="121">
        <f ca="1">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84</v>
      </c>
      <c r="K34" s="120">
        <f ca="1">IF(ISBLANK(A34),"",_xlfn.RANK.EQ(P34,$P$7:$P$202))</f>
        <v>21</v>
      </c>
      <c r="L34" s="122" t="str">
        <f ca="1">IF(ISBLANK($G34),IF($K34&gt;5,"",IF(AND(ISNA(MATCH(K34+1,$K$7:$K$202,0)),$K34&lt;$A$4),"TIE","")),"DQ")</f>
        <v/>
      </c>
      <c r="M34" s="123"/>
      <c r="N34" s="124">
        <f t="shared" ca="1" si="0"/>
        <v>21</v>
      </c>
      <c r="O34" s="125">
        <f t="shared" ca="1" si="1"/>
        <v>1.5</v>
      </c>
      <c r="P34" s="125">
        <f t="shared" ca="1" si="2"/>
        <v>1899</v>
      </c>
      <c r="Q34" s="125">
        <f t="shared" ca="1" si="3"/>
        <v>1899</v>
      </c>
      <c r="R34" s="125">
        <f ca="1">IF(ISBLANK($A34),"",_xlfn.RANK.EQ($Q34,$Q$7:$Q$202))</f>
        <v>21</v>
      </c>
      <c r="S34" s="125">
        <f ca="1">IF(ISNA(MATCH($R34+1,$R$7:$R$202,0)),IF($R34=MAX($A$7:$A$202),$R34,-1),$R34)</f>
        <v>-1</v>
      </c>
      <c r="T34" s="125">
        <f t="shared" si="4"/>
        <v>28</v>
      </c>
      <c r="U34" s="124">
        <f ca="1">IF(N('Final Round'!$J$14)&gt;0,IF(ISBLANK($A34),"",IF($N34&gt;5,$N34,VLOOKUP($A34,'Final Round'!$A$14:$K$18,COLUMN('Final Round'!$J$1),FALSE()))),"")</f>
        <v>21</v>
      </c>
      <c r="V34" s="125">
        <f t="shared" ca="1" si="5"/>
        <v>21</v>
      </c>
      <c r="W34" s="125">
        <f t="shared" ca="1" si="6"/>
        <v>1001</v>
      </c>
      <c r="X34" s="125">
        <f ca="1">IF(ISBLANK($A34),"",_xlfn.RANK.EQ($W34,$W$7:$W$202))</f>
        <v>22</v>
      </c>
      <c r="Y34" s="125">
        <f t="shared" si="7"/>
        <v>28</v>
      </c>
      <c r="Z34" s="125">
        <f t="shared" ca="1" si="8"/>
        <v>21</v>
      </c>
      <c r="AA34" s="125">
        <f t="shared" ca="1" si="9"/>
        <v>0</v>
      </c>
      <c r="AB34" s="126">
        <f ca="1">IF(ISBLANK($A34),"",5+4*(I34+IF(AA34=0,0,VLOOKUP($A34,'Final Round'!$A$14:$K$18,COLUMN('Final Round'!$G$1),FALSE())))+8*(H34+IF(AA34=0,0,IF(VLOOKUP($A34,'Final Round'!$A$14:$K$18,COLUMN('Final Round'!$J$1),FALSE())=1,1,0)))+$AA34)</f>
        <v>11</v>
      </c>
    </row>
    <row r="35" spans="1:28">
      <c r="A35" s="104">
        <v>29</v>
      </c>
      <c r="B35" s="105" t="s">
        <v>265</v>
      </c>
      <c r="C35" s="105" t="s">
        <v>266</v>
      </c>
      <c r="D35" s="105" t="s">
        <v>267</v>
      </c>
      <c r="E35" s="129">
        <v>29</v>
      </c>
      <c r="F35" s="107">
        <f ca="1">IF(ISBLANK($A35),"",SUM(IF(ISNA(IF(VLOOKUP($A35,'Round 1'!$A$7:$J$206,COLUMN('Round 1'!$H$7),FALSE()),1,NA())),0,1),IF(ISNA(IF(VLOOKUP($A35,'Round 2'!$A$7:$J$206,COLUMN('Round 1'!$H$7),FALSE()),1,NA())),0,1),IF(ISNA(IF(VLOOKUP($A35,'Round 3'!$A$7:$J$206,COLUMN('Round 1'!$H$7),FALSE()),1,NA())),0,1),IF(ISNA(IF(VLOOKUP($A35,'Final Round'!$A$14:$K$18,1,FALSE()),1,NA())),0,1)))</f>
        <v>2</v>
      </c>
      <c r="G35" s="108"/>
      <c r="H35" s="109">
        <f ca="1">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0</v>
      </c>
      <c r="I35" s="109">
        <f ca="1">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1</v>
      </c>
      <c r="J35" s="110">
        <f ca="1">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72</v>
      </c>
      <c r="K35" s="109">
        <f ca="1">IF(ISBLANK(A35),"",_xlfn.RANK.EQ(P35,$P$7:$P$202))</f>
        <v>25</v>
      </c>
      <c r="L35" s="111" t="str">
        <f ca="1">IF(ISBLANK($G35),IF($K35&gt;5,"",IF(AND(ISNA(MATCH(K35+1,$K$7:$K$202,0)),$K35&lt;$A$4),"TIE","")),"DQ")</f>
        <v/>
      </c>
      <c r="M35" s="112"/>
      <c r="N35" s="113">
        <f t="shared" ca="1" si="0"/>
        <v>25</v>
      </c>
      <c r="O35">
        <f t="shared" ca="1" si="1"/>
        <v>1</v>
      </c>
      <c r="P35">
        <f t="shared" ca="1" si="2"/>
        <v>1282</v>
      </c>
      <c r="Q35">
        <f t="shared" ca="1" si="3"/>
        <v>1282</v>
      </c>
      <c r="R35">
        <f ca="1">IF(ISBLANK($A35),"",_xlfn.RANK.EQ($Q35,$Q$7:$Q$202))</f>
        <v>25</v>
      </c>
      <c r="S35">
        <f ca="1">IF(ISNA(MATCH($R35+1,$R$7:$R$202,0)),IF($R35=MAX($A$7:$A$202),$R35,-1),$R35)</f>
        <v>25</v>
      </c>
      <c r="T35">
        <f t="shared" si="4"/>
        <v>29</v>
      </c>
      <c r="U35" s="113">
        <f ca="1">IF(N('Final Round'!$J$14)&gt;0,IF(ISBLANK($A35),"",IF($N35&gt;5,$N35,VLOOKUP($A35,'Final Round'!$A$14:$K$18,COLUMN('Final Round'!$J$1),FALSE()))),"")</f>
        <v>25</v>
      </c>
      <c r="V35">
        <f t="shared" ca="1" si="5"/>
        <v>25</v>
      </c>
      <c r="W35">
        <f t="shared" ca="1" si="6"/>
        <v>804</v>
      </c>
      <c r="X35">
        <f ca="1">IF(ISBLANK($A35),"",_xlfn.RANK.EQ($W35,$W$7:$W$202))</f>
        <v>25</v>
      </c>
      <c r="Y35">
        <f t="shared" si="7"/>
        <v>29</v>
      </c>
      <c r="Z35">
        <f t="shared" ca="1" si="8"/>
        <v>25</v>
      </c>
      <c r="AA35">
        <f t="shared" ca="1" si="9"/>
        <v>0</v>
      </c>
      <c r="AB35" s="114">
        <f ca="1">IF(ISBLANK($A35),"",5+4*(I35+IF(AA35=0,0,VLOOKUP($A35,'Final Round'!$A$14:$K$18,COLUMN('Final Round'!$G$1),FALSE())))+8*(H35+IF(AA35=0,0,IF(VLOOKUP($A35,'Final Round'!$A$14:$K$18,COLUMN('Final Round'!$J$1),FALSE())=1,1,0)))+$AA35)</f>
        <v>9</v>
      </c>
    </row>
    <row r="36" spans="1:28">
      <c r="A36" s="115">
        <v>30</v>
      </c>
      <c r="B36" s="116" t="s">
        <v>268</v>
      </c>
      <c r="C36" s="116" t="s">
        <v>269</v>
      </c>
      <c r="D36" s="116" t="s">
        <v>270</v>
      </c>
      <c r="E36" s="129">
        <v>30</v>
      </c>
      <c r="F36" s="118">
        <f ca="1">IF(ISBLANK($A36),"",SUM(IF(ISNA(IF(VLOOKUP($A36,'Round 1'!$A$7:$J$206,COLUMN('Round 1'!$H$7),FALSE()),1,NA())),0,1),IF(ISNA(IF(VLOOKUP($A36,'Round 2'!$A$7:$J$206,COLUMN('Round 1'!$H$7),FALSE()),1,NA())),0,1),IF(ISNA(IF(VLOOKUP($A36,'Round 3'!$A$7:$J$206,COLUMN('Round 1'!$H$7),FALSE()),1,NA())),0,1),IF(ISNA(IF(VLOOKUP($A36,'Final Round'!$A$14:$K$18,1,FALSE()),1,NA())),0,1)))</f>
        <v>2</v>
      </c>
      <c r="G36" s="119"/>
      <c r="H36" s="120">
        <f ca="1">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0</v>
      </c>
      <c r="I36" s="120">
        <f ca="1">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1</v>
      </c>
      <c r="J36" s="121">
        <f ca="1">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66</v>
      </c>
      <c r="K36" s="120">
        <f ca="1">IF(ISBLANK(A36),"",_xlfn.RANK.EQ(P36,$P$7:$P$202))</f>
        <v>26</v>
      </c>
      <c r="L36" s="122" t="str">
        <f ca="1">IF(ISBLANK($G36),IF($K36&gt;5,"",IF(AND(ISNA(MATCH(K36+1,$K$7:$K$202,0)),$K36&lt;$A$4),"TIE","")),"DQ")</f>
        <v/>
      </c>
      <c r="M36" s="123"/>
      <c r="N36" s="124">
        <f t="shared" ca="1" si="0"/>
        <v>26</v>
      </c>
      <c r="O36" s="125">
        <f t="shared" ca="1" si="1"/>
        <v>1</v>
      </c>
      <c r="P36" s="125">
        <f t="shared" ca="1" si="2"/>
        <v>1276</v>
      </c>
      <c r="Q36" s="125">
        <f t="shared" ca="1" si="3"/>
        <v>1276</v>
      </c>
      <c r="R36" s="125">
        <f ca="1">IF(ISBLANK($A36),"",_xlfn.RANK.EQ($Q36,$Q$7:$Q$202))</f>
        <v>26</v>
      </c>
      <c r="S36" s="125">
        <f ca="1">IF(ISNA(MATCH($R36+1,$R$7:$R$202,0)),IF($R36=MAX($A$7:$A$202),$R36,-1),$R36)</f>
        <v>-1</v>
      </c>
      <c r="T36" s="125">
        <f t="shared" si="4"/>
        <v>30</v>
      </c>
      <c r="U36" s="124">
        <f ca="1">IF(N('Final Round'!$J$14)&gt;0,IF(ISBLANK($A36),"",IF($N36&gt;5,$N36,VLOOKUP($A36,'Final Round'!$A$14:$K$18,COLUMN('Final Round'!$J$1),FALSE()))),"")</f>
        <v>26</v>
      </c>
      <c r="V36" s="125">
        <f t="shared" ca="1" si="5"/>
        <v>26</v>
      </c>
      <c r="W36" s="125">
        <f t="shared" ca="1" si="6"/>
        <v>754</v>
      </c>
      <c r="X36" s="125">
        <f ca="1">IF(ISBLANK($A36),"",_xlfn.RANK.EQ($W36,$W$7:$W$202))</f>
        <v>26</v>
      </c>
      <c r="Y36" s="125">
        <f t="shared" si="7"/>
        <v>30</v>
      </c>
      <c r="Z36" s="125">
        <f t="shared" ca="1" si="8"/>
        <v>26</v>
      </c>
      <c r="AA36" s="125">
        <f t="shared" ca="1" si="9"/>
        <v>0</v>
      </c>
      <c r="AB36" s="126">
        <f ca="1">IF(ISBLANK($A36),"",5+4*(I36+IF(AA36=0,0,VLOOKUP($A36,'Final Round'!$A$14:$K$18,COLUMN('Final Round'!$G$1),FALSE())))+8*(H36+IF(AA36=0,0,IF(VLOOKUP($A36,'Final Round'!$A$14:$K$18,COLUMN('Final Round'!$J$1),FALSE())=1,1,0)))+$AA36)</f>
        <v>9</v>
      </c>
    </row>
    <row r="37" spans="1:28">
      <c r="A37" s="104">
        <v>31</v>
      </c>
      <c r="B37" s="105" t="s">
        <v>271</v>
      </c>
      <c r="C37" s="105" t="s">
        <v>272</v>
      </c>
      <c r="D37" s="105" t="s">
        <v>273</v>
      </c>
      <c r="E37" s="129">
        <v>31</v>
      </c>
      <c r="F37" s="107">
        <f ca="1">IF(ISBLANK($A37),"",SUM(IF(ISNA(IF(VLOOKUP($A37,'Round 1'!$A$7:$J$206,COLUMN('Round 1'!$H$7),FALSE()),1,NA())),0,1),IF(ISNA(IF(VLOOKUP($A37,'Round 2'!$A$7:$J$206,COLUMN('Round 1'!$H$7),FALSE()),1,NA())),0,1),IF(ISNA(IF(VLOOKUP($A37,'Round 3'!$A$7:$J$206,COLUMN('Round 1'!$H$7),FALSE()),1,NA())),0,1),IF(ISNA(IF(VLOOKUP($A37,'Final Round'!$A$14:$K$18,1,FALSE()),1,NA())),0,1)))</f>
        <v>2</v>
      </c>
      <c r="G37" s="108"/>
      <c r="H37" s="109">
        <f ca="1">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0</v>
      </c>
      <c r="I37" s="109">
        <f ca="1">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0</v>
      </c>
      <c r="J37" s="110">
        <f ca="1">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42</v>
      </c>
      <c r="K37" s="109">
        <f ca="1">IF(ISBLANK(A37),"",_xlfn.RANK.EQ(P37,$P$7:$P$202))</f>
        <v>40</v>
      </c>
      <c r="L37" s="111" t="str">
        <f ca="1">IF(ISBLANK($G37),IF($K37&gt;5,"",IF(AND(ISNA(MATCH(K37+1,$K$7:$K$202,0)),$K37&lt;$A$4),"TIE","")),"DQ")</f>
        <v/>
      </c>
      <c r="M37" s="112"/>
      <c r="N37" s="113">
        <f t="shared" ca="1" si="0"/>
        <v>40</v>
      </c>
      <c r="O37">
        <f t="shared" ca="1" si="1"/>
        <v>0</v>
      </c>
      <c r="P37">
        <f t="shared" ca="1" si="2"/>
        <v>42</v>
      </c>
      <c r="Q37">
        <f t="shared" ca="1" si="3"/>
        <v>42</v>
      </c>
      <c r="R37">
        <f ca="1">IF(ISBLANK($A37),"",_xlfn.RANK.EQ($Q37,$Q$7:$Q$202))</f>
        <v>40</v>
      </c>
      <c r="S37">
        <f ca="1">IF(ISNA(MATCH($R37+1,$R$7:$R$202,0)),IF($R37=MAX($A$7:$A$202),$R37,-1),$R37)</f>
        <v>-1</v>
      </c>
      <c r="T37">
        <f t="shared" si="4"/>
        <v>31</v>
      </c>
      <c r="U37" s="113">
        <f ca="1">IF(N('Final Round'!$J$14)&gt;0,IF(ISBLANK($A37),"",IF($N37&gt;5,$N37,VLOOKUP($A37,'Final Round'!$A$14:$K$18,COLUMN('Final Round'!$J$1),FALSE()))),"")</f>
        <v>40</v>
      </c>
      <c r="V37">
        <f t="shared" ca="1" si="5"/>
        <v>40</v>
      </c>
      <c r="W37">
        <f t="shared" ca="1" si="6"/>
        <v>67</v>
      </c>
      <c r="X37">
        <f ca="1">IF(ISBLANK($A37),"",_xlfn.RANK.EQ($W37,$W$7:$W$202))</f>
        <v>46</v>
      </c>
      <c r="Y37">
        <f t="shared" si="7"/>
        <v>31</v>
      </c>
      <c r="Z37">
        <f t="shared" ca="1" si="8"/>
        <v>40</v>
      </c>
      <c r="AA37">
        <f t="shared" ca="1" si="9"/>
        <v>0</v>
      </c>
      <c r="AB37" s="114">
        <f ca="1">IF(ISBLANK($A37),"",5+4*(I37+IF(AA37=0,0,VLOOKUP($A37,'Final Round'!$A$14:$K$18,COLUMN('Final Round'!$G$1),FALSE())))+8*(H37+IF(AA37=0,0,IF(VLOOKUP($A37,'Final Round'!$A$14:$K$18,COLUMN('Final Round'!$J$1),FALSE())=1,1,0)))+$AA37)</f>
        <v>5</v>
      </c>
    </row>
    <row r="38" spans="1:28">
      <c r="A38" s="115">
        <v>32</v>
      </c>
      <c r="B38" s="116" t="s">
        <v>274</v>
      </c>
      <c r="C38" s="116" t="s">
        <v>275</v>
      </c>
      <c r="D38" s="116" t="s">
        <v>276</v>
      </c>
      <c r="E38" s="129">
        <v>32</v>
      </c>
      <c r="F38" s="118">
        <f ca="1">IF(ISBLANK($A38),"",SUM(IF(ISNA(IF(VLOOKUP($A38,'Round 1'!$A$7:$J$206,COLUMN('Round 1'!$H$7),FALSE()),1,NA())),0,1),IF(ISNA(IF(VLOOKUP($A38,'Round 2'!$A$7:$J$206,COLUMN('Round 1'!$H$7),FALSE()),1,NA())),0,1),IF(ISNA(IF(VLOOKUP($A38,'Round 3'!$A$7:$J$206,COLUMN('Round 1'!$H$7),FALSE()),1,NA())),0,1),IF(ISNA(IF(VLOOKUP($A38,'Final Round'!$A$14:$K$18,1,FALSE()),1,NA())),0,1)))</f>
        <v>2</v>
      </c>
      <c r="G38" s="119"/>
      <c r="H38" s="120">
        <f ca="1">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1</v>
      </c>
      <c r="I38" s="120">
        <f ca="1">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3.5</v>
      </c>
      <c r="J38" s="121">
        <f ca="1">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96</v>
      </c>
      <c r="K38" s="120">
        <f ca="1">IF(ISBLANK(A38),"",_xlfn.RANK.EQ(P38,$P$7:$P$202))</f>
        <v>11</v>
      </c>
      <c r="L38" s="122" t="str">
        <f ca="1">IF(ISBLANK($G38),IF($K38&gt;5,"",IF(AND(ISNA(MATCH(K38+1,$K$7:$K$202,0)),$K38&lt;$A$4),"TIE","")),"DQ")</f>
        <v/>
      </c>
      <c r="M38" s="123"/>
      <c r="N38" s="124">
        <f t="shared" ca="1" si="0"/>
        <v>11</v>
      </c>
      <c r="O38" s="125">
        <f t="shared" ca="1" si="1"/>
        <v>12</v>
      </c>
      <c r="P38" s="125">
        <f t="shared" ca="1" si="2"/>
        <v>14616</v>
      </c>
      <c r="Q38" s="125">
        <f t="shared" ca="1" si="3"/>
        <v>14616</v>
      </c>
      <c r="R38" s="125">
        <f ca="1">IF(ISBLANK($A38),"",_xlfn.RANK.EQ($Q38,$Q$7:$Q$202))</f>
        <v>11</v>
      </c>
      <c r="S38" s="125">
        <f ca="1">IF(ISNA(MATCH($R38+1,$R$7:$R$202,0)),IF($R38=MAX($A$7:$A$202),$R38,-1),$R38)</f>
        <v>11</v>
      </c>
      <c r="T38" s="125">
        <f t="shared" si="4"/>
        <v>32</v>
      </c>
      <c r="U38" s="124">
        <f ca="1">IF(N('Final Round'!$J$14)&gt;0,IF(ISBLANK($A38),"",IF($N38&gt;5,$N38,VLOOKUP($A38,'Final Round'!$A$14:$K$18,COLUMN('Final Round'!$J$1),FALSE()))),"")</f>
        <v>11</v>
      </c>
      <c r="V38" s="125">
        <f t="shared" ca="1" si="5"/>
        <v>11</v>
      </c>
      <c r="W38" s="125">
        <f t="shared" ca="1" si="6"/>
        <v>1487</v>
      </c>
      <c r="X38" s="125">
        <f ca="1">IF(ISBLANK($A38),"",_xlfn.RANK.EQ($W38,$W$7:$W$202))</f>
        <v>11</v>
      </c>
      <c r="Y38" s="125">
        <f t="shared" si="7"/>
        <v>32</v>
      </c>
      <c r="Z38" s="125">
        <f t="shared" ca="1" si="8"/>
        <v>11</v>
      </c>
      <c r="AA38" s="125">
        <f t="shared" ca="1" si="9"/>
        <v>0</v>
      </c>
      <c r="AB38" s="126">
        <f ca="1">IF(ISBLANK($A38),"",5+4*(I38+IF(AA38=0,0,VLOOKUP($A38,'Final Round'!$A$14:$K$18,COLUMN('Final Round'!$G$1),FALSE())))+8*(H38+IF(AA38=0,0,IF(VLOOKUP($A38,'Final Round'!$A$14:$K$18,COLUMN('Final Round'!$J$1),FALSE())=1,1,0)))+$AA38)</f>
        <v>27</v>
      </c>
    </row>
    <row r="39" spans="1:28">
      <c r="A39" s="104">
        <v>33</v>
      </c>
      <c r="B39" s="105" t="s">
        <v>277</v>
      </c>
      <c r="C39" s="105" t="s">
        <v>278</v>
      </c>
      <c r="D39" s="105" t="s">
        <v>279</v>
      </c>
      <c r="E39" s="129">
        <v>33</v>
      </c>
      <c r="F39" s="107">
        <f ca="1">IF(ISBLANK($A39),"",SUM(IF(ISNA(IF(VLOOKUP($A39,'Round 1'!$A$7:$J$206,COLUMN('Round 1'!$H$7),FALSE()),1,NA())),0,1),IF(ISNA(IF(VLOOKUP($A39,'Round 2'!$A$7:$J$206,COLUMN('Round 1'!$H$7),FALSE()),1,NA())),0,1),IF(ISNA(IF(VLOOKUP($A39,'Round 3'!$A$7:$J$206,COLUMN('Round 1'!$H$7),FALSE()),1,NA())),0,1),IF(ISNA(IF(VLOOKUP($A39,'Final Round'!$A$14:$K$18,1,FALSE()),1,NA())),0,1)))</f>
        <v>2</v>
      </c>
      <c r="G39" s="108"/>
      <c r="H39" s="109">
        <f ca="1">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0</v>
      </c>
      <c r="I39" s="109">
        <f ca="1">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0</v>
      </c>
      <c r="J39" s="110">
        <f ca="1">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42</v>
      </c>
      <c r="K39" s="109">
        <f ca="1">IF(ISBLANK(A39),"",_xlfn.RANK.EQ(P39,$P$7:$P$202))</f>
        <v>40</v>
      </c>
      <c r="L39" s="111" t="str">
        <f ca="1">IF(ISBLANK($G39),IF($K39&gt;5,"",IF(AND(ISNA(MATCH(K39+1,$K$7:$K$202,0)),$K39&lt;$A$4),"TIE","")),"DQ")</f>
        <v/>
      </c>
      <c r="M39" s="112"/>
      <c r="N39" s="113">
        <f t="shared" ref="N39:N70" ca="1" si="10">IF(ISBLANK($G39),$R39,"DQ")</f>
        <v>40</v>
      </c>
      <c r="O39">
        <f t="shared" ref="O39:O70" ca="1" si="11">IF(ISBLANK(A39),"",$H39*$O$6+$I39)</f>
        <v>0</v>
      </c>
      <c r="P39">
        <f t="shared" ref="P39:P70" ca="1" si="12">IF(ISBLANK(A39),"",$O39*10*$P$6+$J39)</f>
        <v>42</v>
      </c>
      <c r="Q39">
        <f t="shared" ref="Q39:Q70" ca="1" si="13">IF(ISBLANK($G39),IF(ISBLANK($A39),-10,$P39*$Q$6+IF($M39&gt;0,$Q$6-1-$M39,0)),-1)</f>
        <v>42</v>
      </c>
      <c r="R39">
        <f ca="1">IF(ISBLANK($A39),"",_xlfn.RANK.EQ($Q39,$Q$7:$Q$202))</f>
        <v>40</v>
      </c>
      <c r="S39">
        <f ca="1">IF(ISNA(MATCH($R39+1,$R$7:$R$202,0)),IF($R39=MAX($A$7:$A$202),$R39,-1),$R39)</f>
        <v>-1</v>
      </c>
      <c r="T39">
        <f t="shared" ref="T39:T70" si="14">$A39</f>
        <v>33</v>
      </c>
      <c r="U39" s="113">
        <f ca="1">IF(N('Final Round'!$J$14)&gt;0,IF(ISBLANK($A39),"",IF($N39&gt;5,$N39,VLOOKUP($A39,'Final Round'!$A$14:$K$18,COLUMN('Final Round'!$J$1),FALSE()))),"")</f>
        <v>40</v>
      </c>
      <c r="V39">
        <f t="shared" ref="V39:V70" ca="1" si="15">IF(ISNUMBER($U39),$U39,$R39)</f>
        <v>40</v>
      </c>
      <c r="W39">
        <f t="shared" ref="W39:W70" ca="1" si="16">IF(ISBLANK($A39),"",($V$6-$V39)*$W$6+$W$6-$A39)</f>
        <v>65</v>
      </c>
      <c r="X39">
        <f ca="1">IF(ISBLANK($A39),"",_xlfn.RANK.EQ($W39,$W$7:$W$202))</f>
        <v>47</v>
      </c>
      <c r="Y39">
        <f t="shared" ref="Y39:Y70" si="17">$A39</f>
        <v>33</v>
      </c>
      <c r="Z39">
        <f t="shared" ref="Z39:Z70" ca="1" si="18">IF($U39="",$N39,$U39)</f>
        <v>40</v>
      </c>
      <c r="AA39">
        <f t="shared" ref="AA39:AA70" ca="1" si="19">IF($U39&lt;6,INDEX($AA$1:$AA$5,$Z39)*$Z$2,0)</f>
        <v>0</v>
      </c>
      <c r="AB39" s="114">
        <f ca="1">IF(ISBLANK($A39),"",5+4*(I39+IF(AA39=0,0,VLOOKUP($A39,'Final Round'!$A$14:$K$18,COLUMN('Final Round'!$G$1),FALSE())))+8*(H39+IF(AA39=0,0,IF(VLOOKUP($A39,'Final Round'!$A$14:$K$18,COLUMN('Final Round'!$J$1),FALSE())=1,1,0)))+$AA39)</f>
        <v>5</v>
      </c>
    </row>
    <row r="40" spans="1:28">
      <c r="A40" s="115">
        <v>34</v>
      </c>
      <c r="B40" s="116" t="s">
        <v>280</v>
      </c>
      <c r="C40" s="116" t="s">
        <v>281</v>
      </c>
      <c r="D40" s="116" t="s">
        <v>282</v>
      </c>
      <c r="E40" s="129">
        <v>34</v>
      </c>
      <c r="F40" s="118">
        <f ca="1">IF(ISBLANK($A40),"",SUM(IF(ISNA(IF(VLOOKUP($A40,'Round 1'!$A$7:$J$206,COLUMN('Round 1'!$H$7),FALSE()),1,NA())),0,1),IF(ISNA(IF(VLOOKUP($A40,'Round 2'!$A$7:$J$206,COLUMN('Round 1'!$H$7),FALSE()),1,NA())),0,1),IF(ISNA(IF(VLOOKUP($A40,'Round 3'!$A$7:$J$206,COLUMN('Round 1'!$H$7),FALSE()),1,NA())),0,1),IF(ISNA(IF(VLOOKUP($A40,'Final Round'!$A$14:$K$18,1,FALSE()),1,NA())),0,1)))</f>
        <v>2</v>
      </c>
      <c r="G40" s="119"/>
      <c r="H40" s="120">
        <f ca="1">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0</v>
      </c>
      <c r="I40" s="120">
        <f ca="1">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3</v>
      </c>
      <c r="J40" s="121">
        <f ca="1">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84</v>
      </c>
      <c r="K40" s="120">
        <f ca="1">IF(ISBLANK(A40),"",_xlfn.RANK.EQ(P40,$P$7:$P$202))</f>
        <v>17</v>
      </c>
      <c r="L40" s="122" t="str">
        <f ca="1">IF(ISBLANK($G40),IF($K40&gt;5,"",IF(AND(ISNA(MATCH(K40+1,$K$7:$K$202,0)),$K40&lt;$A$4),"TIE","")),"DQ")</f>
        <v/>
      </c>
      <c r="M40" s="123"/>
      <c r="N40" s="124">
        <f t="shared" ca="1" si="10"/>
        <v>17</v>
      </c>
      <c r="O40" s="125">
        <f t="shared" ca="1" si="11"/>
        <v>3</v>
      </c>
      <c r="P40" s="125">
        <f t="shared" ca="1" si="12"/>
        <v>3714</v>
      </c>
      <c r="Q40" s="125">
        <f t="shared" ca="1" si="13"/>
        <v>3714</v>
      </c>
      <c r="R40" s="125">
        <f ca="1">IF(ISBLANK($A40),"",_xlfn.RANK.EQ($Q40,$Q$7:$Q$202))</f>
        <v>17</v>
      </c>
      <c r="S40" s="125">
        <f ca="1">IF(ISNA(MATCH($R40+1,$R$7:$R$202,0)),IF($R40=MAX($A$7:$A$202),$R40,-1),$R40)</f>
        <v>17</v>
      </c>
      <c r="T40" s="125">
        <f t="shared" si="14"/>
        <v>34</v>
      </c>
      <c r="U40" s="124">
        <f ca="1">IF(N('Final Round'!$J$14)&gt;0,IF(ISBLANK($A40),"",IF($N40&gt;5,$N40,VLOOKUP($A40,'Final Round'!$A$14:$K$18,COLUMN('Final Round'!$J$1),FALSE()))),"")</f>
        <v>17</v>
      </c>
      <c r="V40" s="125">
        <f t="shared" ca="1" si="15"/>
        <v>17</v>
      </c>
      <c r="W40" s="125">
        <f t="shared" ca="1" si="16"/>
        <v>1191</v>
      </c>
      <c r="X40" s="125">
        <f ca="1">IF(ISBLANK($A40),"",_xlfn.RANK.EQ($W40,$W$7:$W$202))</f>
        <v>17</v>
      </c>
      <c r="Y40" s="125">
        <f t="shared" si="17"/>
        <v>34</v>
      </c>
      <c r="Z40" s="125">
        <f t="shared" ca="1" si="18"/>
        <v>17</v>
      </c>
      <c r="AA40" s="125">
        <f t="shared" ca="1" si="19"/>
        <v>0</v>
      </c>
      <c r="AB40" s="126">
        <f ca="1">IF(ISBLANK($A40),"",5+4*(I40+IF(AA40=0,0,VLOOKUP($A40,'Final Round'!$A$14:$K$18,COLUMN('Final Round'!$G$1),FALSE())))+8*(H40+IF(AA40=0,0,IF(VLOOKUP($A40,'Final Round'!$A$14:$K$18,COLUMN('Final Round'!$J$1),FALSE())=1,1,0)))+$AA40)</f>
        <v>17</v>
      </c>
    </row>
    <row r="41" spans="1:28">
      <c r="A41" s="104">
        <v>35</v>
      </c>
      <c r="B41" s="130" t="s">
        <v>283</v>
      </c>
      <c r="C41" s="130" t="s">
        <v>284</v>
      </c>
      <c r="D41" s="105" t="s">
        <v>285</v>
      </c>
      <c r="E41" s="129">
        <v>35</v>
      </c>
      <c r="F41" s="107">
        <f ca="1">IF(ISBLANK($A41),"",SUM(IF(ISNA(IF(VLOOKUP($A41,'Round 1'!$A$7:$J$206,COLUMN('Round 1'!$H$7),FALSE()),1,NA())),0,1),IF(ISNA(IF(VLOOKUP($A41,'Round 2'!$A$7:$J$206,COLUMN('Round 1'!$H$7),FALSE()),1,NA())),0,1),IF(ISNA(IF(VLOOKUP($A41,'Round 3'!$A$7:$J$206,COLUMN('Round 1'!$H$7),FALSE()),1,NA())),0,1),IF(ISNA(IF(VLOOKUP($A41,'Final Round'!$A$14:$K$18,1,FALSE()),1,NA())),0,1)))</f>
        <v>2</v>
      </c>
      <c r="G41" s="108"/>
      <c r="H41" s="109">
        <f ca="1">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0</v>
      </c>
      <c r="I41" s="109">
        <f ca="1">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0</v>
      </c>
      <c r="J41" s="110">
        <f ca="1">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54</v>
      </c>
      <c r="K41" s="109">
        <f ca="1">IF(ISBLANK(A41),"",_xlfn.RANK.EQ(P41,$P$7:$P$202))</f>
        <v>32</v>
      </c>
      <c r="L41" s="111" t="str">
        <f ca="1">IF(ISBLANK($G41),IF($K41&gt;5,"",IF(AND(ISNA(MATCH(K41+1,$K$7:$K$202,0)),$K41&lt;$A$4),"TIE","")),"DQ")</f>
        <v/>
      </c>
      <c r="M41" s="112"/>
      <c r="N41" s="113">
        <f t="shared" ca="1" si="10"/>
        <v>32</v>
      </c>
      <c r="O41">
        <f t="shared" ca="1" si="11"/>
        <v>0</v>
      </c>
      <c r="P41">
        <f t="shared" ca="1" si="12"/>
        <v>54</v>
      </c>
      <c r="Q41">
        <f t="shared" ca="1" si="13"/>
        <v>54</v>
      </c>
      <c r="R41">
        <f ca="1">IF(ISBLANK($A41),"",_xlfn.RANK.EQ($Q41,$Q$7:$Q$202))</f>
        <v>32</v>
      </c>
      <c r="S41">
        <f ca="1">IF(ISNA(MATCH($R41+1,$R$7:$R$202,0)),IF($R41=MAX($A$7:$A$202),$R41,-1),$R41)</f>
        <v>-1</v>
      </c>
      <c r="T41">
        <f t="shared" si="14"/>
        <v>35</v>
      </c>
      <c r="U41" s="113">
        <f ca="1">IF(N('Final Round'!$J$14)&gt;0,IF(ISBLANK($A41),"",IF($N41&gt;5,$N41,VLOOKUP($A41,'Final Round'!$A$14:$K$18,COLUMN('Final Round'!$J$1),FALSE()))),"")</f>
        <v>32</v>
      </c>
      <c r="V41">
        <f t="shared" ca="1" si="15"/>
        <v>32</v>
      </c>
      <c r="W41">
        <f t="shared" ca="1" si="16"/>
        <v>455</v>
      </c>
      <c r="X41">
        <f ca="1">IF(ISBLANK($A41),"",_xlfn.RANK.EQ($W41,$W$7:$W$202))</f>
        <v>34</v>
      </c>
      <c r="Y41">
        <f t="shared" si="17"/>
        <v>35</v>
      </c>
      <c r="Z41">
        <f t="shared" ca="1" si="18"/>
        <v>32</v>
      </c>
      <c r="AA41">
        <f t="shared" ca="1" si="19"/>
        <v>0</v>
      </c>
      <c r="AB41" s="114">
        <f ca="1">IF(ISBLANK($A41),"",5+4*(I41+IF(AA41=0,0,VLOOKUP($A41,'Final Round'!$A$14:$K$18,COLUMN('Final Round'!$G$1),FALSE())))+8*(H41+IF(AA41=0,0,IF(VLOOKUP($A41,'Final Round'!$A$14:$K$18,COLUMN('Final Round'!$J$1),FALSE())=1,1,0)))+$AA41)</f>
        <v>5</v>
      </c>
    </row>
    <row r="42" spans="1:28">
      <c r="A42" s="115">
        <v>36</v>
      </c>
      <c r="B42" s="116" t="s">
        <v>286</v>
      </c>
      <c r="C42" s="116" t="s">
        <v>287</v>
      </c>
      <c r="D42" s="116" t="s">
        <v>288</v>
      </c>
      <c r="E42" s="129">
        <v>1039</v>
      </c>
      <c r="F42" s="118">
        <f ca="1">IF(ISBLANK($A42),"",SUM(IF(ISNA(IF(VLOOKUP($A42,'Round 1'!$A$7:$J$206,COLUMN('Round 1'!$H$7),FALSE()),1,NA())),0,1),IF(ISNA(IF(VLOOKUP($A42,'Round 2'!$A$7:$J$206,COLUMN('Round 1'!$H$7),FALSE()),1,NA())),0,1),IF(ISNA(IF(VLOOKUP($A42,'Round 3'!$A$7:$J$206,COLUMN('Round 1'!$H$7),FALSE()),1,NA())),0,1),IF(ISNA(IF(VLOOKUP($A42,'Final Round'!$A$14:$K$18,1,FALSE()),1,NA())),0,1)))</f>
        <v>2</v>
      </c>
      <c r="G42" s="119"/>
      <c r="H42" s="120">
        <f ca="1">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0</v>
      </c>
      <c r="I42" s="120">
        <f ca="1">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0</v>
      </c>
      <c r="J42" s="121">
        <f ca="1">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48</v>
      </c>
      <c r="K42" s="120">
        <f ca="1">IF(ISBLANK(A42),"",_xlfn.RANK.EQ(P42,$P$7:$P$202))</f>
        <v>38</v>
      </c>
      <c r="L42" s="122" t="str">
        <f ca="1">IF(ISBLANK($G42),IF($K42&gt;5,"",IF(AND(ISNA(MATCH(K42+1,$K$7:$K$202,0)),$K42&lt;$A$4),"TIE","")),"DQ")</f>
        <v/>
      </c>
      <c r="M42" s="123"/>
      <c r="N42" s="124">
        <f t="shared" ca="1" si="10"/>
        <v>38</v>
      </c>
      <c r="O42" s="125">
        <f t="shared" ca="1" si="11"/>
        <v>0</v>
      </c>
      <c r="P42" s="125">
        <f t="shared" ca="1" si="12"/>
        <v>48</v>
      </c>
      <c r="Q42" s="125">
        <f t="shared" ca="1" si="13"/>
        <v>48</v>
      </c>
      <c r="R42" s="125">
        <f ca="1">IF(ISBLANK($A42),"",_xlfn.RANK.EQ($Q42,$Q$7:$Q$202))</f>
        <v>38</v>
      </c>
      <c r="S42" s="125">
        <f ca="1">IF(ISNA(MATCH($R42+1,$R$7:$R$202,0)),IF($R42=MAX($A$7:$A$202),$R42,-1),$R42)</f>
        <v>-1</v>
      </c>
      <c r="T42" s="125">
        <f t="shared" si="14"/>
        <v>36</v>
      </c>
      <c r="U42" s="124">
        <f ca="1">IF(N('Final Round'!$J$14)&gt;0,IF(ISBLANK($A42),"",IF($N42&gt;5,$N42,VLOOKUP($A42,'Final Round'!$A$14:$K$18,COLUMN('Final Round'!$J$1),FALSE()))),"")</f>
        <v>38</v>
      </c>
      <c r="V42" s="125">
        <f t="shared" ca="1" si="15"/>
        <v>38</v>
      </c>
      <c r="W42" s="125">
        <f t="shared" ca="1" si="16"/>
        <v>160</v>
      </c>
      <c r="X42" s="125">
        <f ca="1">IF(ISBLANK($A42),"",_xlfn.RANK.EQ($W42,$W$7:$W$202))</f>
        <v>39</v>
      </c>
      <c r="Y42" s="125">
        <f t="shared" si="17"/>
        <v>36</v>
      </c>
      <c r="Z42" s="125">
        <f t="shared" ca="1" si="18"/>
        <v>38</v>
      </c>
      <c r="AA42" s="125">
        <f t="shared" ca="1" si="19"/>
        <v>0</v>
      </c>
      <c r="AB42" s="126">
        <f ca="1">IF(ISBLANK($A42),"",5+4*(I42+IF(AA42=0,0,VLOOKUP($A42,'Final Round'!$A$14:$K$18,COLUMN('Final Round'!$G$1),FALSE())))+8*(H42+IF(AA42=0,0,IF(VLOOKUP($A42,'Final Round'!$A$14:$K$18,COLUMN('Final Round'!$J$1),FALSE())=1,1,0)))+$AA42)</f>
        <v>5</v>
      </c>
    </row>
    <row r="43" spans="1:28">
      <c r="A43" s="104">
        <v>37</v>
      </c>
      <c r="B43" s="105" t="s">
        <v>289</v>
      </c>
      <c r="C43" s="105" t="s">
        <v>290</v>
      </c>
      <c r="D43" s="105"/>
      <c r="E43" s="129">
        <v>1004</v>
      </c>
      <c r="F43" s="107">
        <f ca="1">IF(ISBLANK($A43),"",SUM(IF(ISNA(IF(VLOOKUP($A43,'Round 1'!$A$7:$J$206,COLUMN('Round 1'!$H$7),FALSE()),1,NA())),0,1),IF(ISNA(IF(VLOOKUP($A43,'Round 2'!$A$7:$J$206,COLUMN('Round 1'!$H$7),FALSE()),1,NA())),0,1),IF(ISNA(IF(VLOOKUP($A43,'Round 3'!$A$7:$J$206,COLUMN('Round 1'!$H$7),FALSE()),1,NA())),0,1),IF(ISNA(IF(VLOOKUP($A43,'Final Round'!$A$14:$K$18,1,FALSE()),1,NA())),0,1)))</f>
        <v>3</v>
      </c>
      <c r="G43" s="108"/>
      <c r="H43" s="109">
        <f ca="1">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1</v>
      </c>
      <c r="I43" s="109">
        <f ca="1">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5</v>
      </c>
      <c r="J43" s="110">
        <f ca="1">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114</v>
      </c>
      <c r="K43" s="109">
        <f ca="1">IF(ISBLANK(A43),"",_xlfn.RANK.EQ(P43,$P$7:$P$202))</f>
        <v>4</v>
      </c>
      <c r="L43" s="111" t="str">
        <f ca="1">IF(ISBLANK($G43),IF($K43&gt;5,"",IF(AND(ISNA(MATCH(K43+1,$K$7:$K$202,0)),$K43&lt;$A$4),"TIE","")),"DQ")</f>
        <v/>
      </c>
      <c r="M43" s="112"/>
      <c r="N43" s="113">
        <f t="shared" ca="1" si="10"/>
        <v>4</v>
      </c>
      <c r="O43">
        <f t="shared" ca="1" si="11"/>
        <v>13.5</v>
      </c>
      <c r="P43">
        <f t="shared" ca="1" si="12"/>
        <v>16449</v>
      </c>
      <c r="Q43">
        <f t="shared" ca="1" si="13"/>
        <v>16449</v>
      </c>
      <c r="R43">
        <f ca="1">IF(ISBLANK($A43),"",_xlfn.RANK.EQ($Q43,$Q$7:$Q$202))</f>
        <v>4</v>
      </c>
      <c r="S43">
        <f ca="1">IF(ISNA(MATCH($R43+1,$R$7:$R$202,0)),IF($R43=MAX($A$7:$A$202),$R43,-1),$R43)</f>
        <v>4</v>
      </c>
      <c r="T43">
        <f t="shared" si="14"/>
        <v>37</v>
      </c>
      <c r="U43" s="113">
        <f ca="1">IF(N('Final Round'!$J$14)&gt;0,IF(ISBLANK($A43),"",IF($N43&gt;5,$N43,VLOOKUP($A43,'Final Round'!$A$14:$K$18,COLUMN('Final Round'!$J$1),FALSE()))),"")</f>
        <v>2</v>
      </c>
      <c r="V43">
        <f t="shared" ca="1" si="15"/>
        <v>2</v>
      </c>
      <c r="W43">
        <f t="shared" ca="1" si="16"/>
        <v>1923</v>
      </c>
      <c r="X43">
        <f ca="1">IF(ISBLANK($A43),"",_xlfn.RANK.EQ($W43,$W$7:$W$202))</f>
        <v>4</v>
      </c>
      <c r="Y43">
        <f t="shared" si="17"/>
        <v>37</v>
      </c>
      <c r="Z43">
        <f t="shared" ca="1" si="18"/>
        <v>2</v>
      </c>
      <c r="AA43">
        <f t="shared" ca="1" si="19"/>
        <v>55.770958219288502</v>
      </c>
      <c r="AB43" s="114">
        <f ca="1">IF(ISBLANK($A43),"",5+4*(I43+IF(AA43=0,0,VLOOKUP($A43,'Final Round'!$A$14:$K$18,COLUMN('Final Round'!$G$1),FALSE())))+8*(H43+IF(AA43=0,0,IF(VLOOKUP($A43,'Final Round'!$A$14:$K$18,COLUMN('Final Round'!$J$1),FALSE())=1,1,0)))+$AA43)</f>
        <v>90.770958219288502</v>
      </c>
    </row>
    <row r="44" spans="1:28">
      <c r="A44" s="115">
        <v>38</v>
      </c>
      <c r="B44" s="116" t="s">
        <v>291</v>
      </c>
      <c r="C44" s="116" t="s">
        <v>292</v>
      </c>
      <c r="D44" s="116" t="s">
        <v>199</v>
      </c>
      <c r="E44" s="129">
        <v>38</v>
      </c>
      <c r="F44" s="118">
        <f ca="1">IF(ISBLANK($A44),"",SUM(IF(ISNA(IF(VLOOKUP($A44,'Round 1'!$A$7:$J$206,COLUMN('Round 1'!$H$7),FALSE()),1,NA())),0,1),IF(ISNA(IF(VLOOKUP($A44,'Round 2'!$A$7:$J$206,COLUMN('Round 1'!$H$7),FALSE()),1,NA())),0,1),IF(ISNA(IF(VLOOKUP($A44,'Round 3'!$A$7:$J$206,COLUMN('Round 1'!$H$7),FALSE()),1,NA())),0,1),IF(ISNA(IF(VLOOKUP($A44,'Final Round'!$A$14:$K$18,1,FALSE()),1,NA())),0,1)))</f>
        <v>2</v>
      </c>
      <c r="G44" s="119"/>
      <c r="H44" s="120">
        <f ca="1">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0</v>
      </c>
      <c r="I44" s="120">
        <f ca="1">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3</v>
      </c>
      <c r="J44" s="121">
        <f ca="1">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90</v>
      </c>
      <c r="K44" s="120">
        <f ca="1">IF(ISBLANK(A44),"",_xlfn.RANK.EQ(P44,$P$7:$P$202))</f>
        <v>16</v>
      </c>
      <c r="L44" s="122" t="str">
        <f ca="1">IF(ISBLANK($G44),IF($K44&gt;5,"",IF(AND(ISNA(MATCH(K44+1,$K$7:$K$202,0)),$K44&lt;$A$4),"TIE","")),"DQ")</f>
        <v/>
      </c>
      <c r="M44" s="123"/>
      <c r="N44" s="124">
        <f t="shared" ca="1" si="10"/>
        <v>16</v>
      </c>
      <c r="O44" s="125">
        <f t="shared" ca="1" si="11"/>
        <v>3</v>
      </c>
      <c r="P44" s="125">
        <f t="shared" ca="1" si="12"/>
        <v>3720</v>
      </c>
      <c r="Q44" s="125">
        <f t="shared" ca="1" si="13"/>
        <v>3720</v>
      </c>
      <c r="R44" s="125">
        <f ca="1">IF(ISBLANK($A44),"",_xlfn.RANK.EQ($Q44,$Q$7:$Q$202))</f>
        <v>16</v>
      </c>
      <c r="S44" s="125">
        <f ca="1">IF(ISNA(MATCH($R44+1,$R$7:$R$202,0)),IF($R44=MAX($A$7:$A$202),$R44,-1),$R44)</f>
        <v>16</v>
      </c>
      <c r="T44" s="125">
        <f t="shared" si="14"/>
        <v>38</v>
      </c>
      <c r="U44" s="124">
        <f ca="1">IF(N('Final Round'!$J$14)&gt;0,IF(ISBLANK($A44),"",IF($N44&gt;5,$N44,VLOOKUP($A44,'Final Round'!$A$14:$K$18,COLUMN('Final Round'!$J$1),FALSE()))),"")</f>
        <v>16</v>
      </c>
      <c r="V44" s="125">
        <f t="shared" ca="1" si="15"/>
        <v>16</v>
      </c>
      <c r="W44" s="125">
        <f t="shared" ca="1" si="16"/>
        <v>1236</v>
      </c>
      <c r="X44" s="125">
        <f ca="1">IF(ISBLANK($A44),"",_xlfn.RANK.EQ($W44,$W$7:$W$202))</f>
        <v>16</v>
      </c>
      <c r="Y44" s="125">
        <f t="shared" si="17"/>
        <v>38</v>
      </c>
      <c r="Z44" s="125">
        <f t="shared" ca="1" si="18"/>
        <v>16</v>
      </c>
      <c r="AA44" s="125">
        <f t="shared" ca="1" si="19"/>
        <v>0</v>
      </c>
      <c r="AB44" s="126">
        <f ca="1">IF(ISBLANK($A44),"",5+4*(I44+IF(AA44=0,0,VLOOKUP($A44,'Final Round'!$A$14:$K$18,COLUMN('Final Round'!$G$1),FALSE())))+8*(H44+IF(AA44=0,0,IF(VLOOKUP($A44,'Final Round'!$A$14:$K$18,COLUMN('Final Round'!$J$1),FALSE())=1,1,0)))+$AA44)</f>
        <v>17</v>
      </c>
    </row>
    <row r="45" spans="1:28">
      <c r="A45" s="104">
        <v>39</v>
      </c>
      <c r="B45" s="105" t="s">
        <v>293</v>
      </c>
      <c r="C45" s="105" t="s">
        <v>294</v>
      </c>
      <c r="D45" s="105" t="s">
        <v>227</v>
      </c>
      <c r="E45" s="129">
        <v>1010</v>
      </c>
      <c r="F45" s="107">
        <f ca="1">IF(ISBLANK($A45),"",SUM(IF(ISNA(IF(VLOOKUP($A45,'Round 1'!$A$7:$J$206,COLUMN('Round 1'!$H$7),FALSE()),1,NA())),0,1),IF(ISNA(IF(VLOOKUP($A45,'Round 2'!$A$7:$J$206,COLUMN('Round 1'!$H$7),FALSE()),1,NA())),0,1),IF(ISNA(IF(VLOOKUP($A45,'Round 3'!$A$7:$J$206,COLUMN('Round 1'!$H$7),FALSE()),1,NA())),0,1),IF(ISNA(IF(VLOOKUP($A45,'Final Round'!$A$14:$K$18,1,FALSE()),1,NA())),0,1)))</f>
        <v>2</v>
      </c>
      <c r="G45" s="108"/>
      <c r="H45" s="109">
        <f ca="1">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1</v>
      </c>
      <c r="I45" s="109">
        <f ca="1">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4</v>
      </c>
      <c r="J45" s="110">
        <f ca="1">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84</v>
      </c>
      <c r="K45" s="109">
        <f ca="1">IF(ISBLANK(A45),"",_xlfn.RANK.EQ(P45,$P$7:$P$202))</f>
        <v>10</v>
      </c>
      <c r="L45" s="111" t="str">
        <f ca="1">IF(ISBLANK($G45),IF($K45&gt;5,"",IF(AND(ISNA(MATCH(K45+1,$K$7:$K$202,0)),$K45&lt;$A$4),"TIE","")),"DQ")</f>
        <v/>
      </c>
      <c r="M45" s="112"/>
      <c r="N45" s="113">
        <f t="shared" ca="1" si="10"/>
        <v>10</v>
      </c>
      <c r="O45">
        <f t="shared" ca="1" si="11"/>
        <v>12.5</v>
      </c>
      <c r="P45">
        <f t="shared" ca="1" si="12"/>
        <v>15209</v>
      </c>
      <c r="Q45">
        <f t="shared" ca="1" si="13"/>
        <v>15209</v>
      </c>
      <c r="R45">
        <f ca="1">IF(ISBLANK($A45),"",_xlfn.RANK.EQ($Q45,$Q$7:$Q$202))</f>
        <v>10</v>
      </c>
      <c r="S45">
        <f ca="1">IF(ISNA(MATCH($R45+1,$R$7:$R$202,0)),IF($R45=MAX($A$7:$A$202),$R45,-1),$R45)</f>
        <v>10</v>
      </c>
      <c r="T45">
        <f t="shared" si="14"/>
        <v>39</v>
      </c>
      <c r="U45" s="113">
        <f ca="1">IF(N('Final Round'!$J$14)&gt;0,IF(ISBLANK($A45),"",IF($N45&gt;5,$N45,VLOOKUP($A45,'Final Round'!$A$14:$K$18,COLUMN('Final Round'!$J$1),FALSE()))),"")</f>
        <v>10</v>
      </c>
      <c r="V45">
        <f t="shared" ca="1" si="15"/>
        <v>10</v>
      </c>
      <c r="W45">
        <f t="shared" ca="1" si="16"/>
        <v>1529</v>
      </c>
      <c r="X45">
        <f ca="1">IF(ISBLANK($A45),"",_xlfn.RANK.EQ($W45,$W$7:$W$202))</f>
        <v>10</v>
      </c>
      <c r="Y45">
        <f t="shared" si="17"/>
        <v>39</v>
      </c>
      <c r="Z45">
        <f t="shared" ca="1" si="18"/>
        <v>10</v>
      </c>
      <c r="AA45">
        <f t="shared" ca="1" si="19"/>
        <v>0</v>
      </c>
      <c r="AB45" s="114">
        <f ca="1">IF(ISBLANK($A45),"",5+4*(I45+IF(AA45=0,0,VLOOKUP($A45,'Final Round'!$A$14:$K$18,COLUMN('Final Round'!$G$1),FALSE())))+8*(H45+IF(AA45=0,0,IF(VLOOKUP($A45,'Final Round'!$A$14:$K$18,COLUMN('Final Round'!$J$1),FALSE())=1,1,0)))+$AA45)</f>
        <v>29</v>
      </c>
    </row>
    <row r="46" spans="1:28">
      <c r="A46" s="115">
        <v>40</v>
      </c>
      <c r="B46" s="116" t="s">
        <v>295</v>
      </c>
      <c r="C46" s="116" t="s">
        <v>258</v>
      </c>
      <c r="D46" s="116" t="s">
        <v>276</v>
      </c>
      <c r="E46" s="129">
        <v>40</v>
      </c>
      <c r="F46" s="118">
        <f ca="1">IF(ISBLANK($A46),"",SUM(IF(ISNA(IF(VLOOKUP($A46,'Round 1'!$A$7:$J$206,COLUMN('Round 1'!$H$7),FALSE()),1,NA())),0,1),IF(ISNA(IF(VLOOKUP($A46,'Round 2'!$A$7:$J$206,COLUMN('Round 1'!$H$7),FALSE()),1,NA())),0,1),IF(ISNA(IF(VLOOKUP($A46,'Round 3'!$A$7:$J$206,COLUMN('Round 1'!$H$7),FALSE()),1,NA())),0,1),IF(ISNA(IF(VLOOKUP($A46,'Final Round'!$A$14:$K$18,1,FALSE()),1,NA())),0,1)))</f>
        <v>2</v>
      </c>
      <c r="G46" s="119"/>
      <c r="H46" s="120">
        <f ca="1">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0</v>
      </c>
      <c r="I46" s="120">
        <f ca="1">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1</v>
      </c>
      <c r="J46" s="121">
        <f ca="1">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66</v>
      </c>
      <c r="K46" s="120">
        <f ca="1">IF(ISBLANK(A46),"",_xlfn.RANK.EQ(P46,$P$7:$P$202))</f>
        <v>26</v>
      </c>
      <c r="L46" s="122" t="str">
        <f ca="1">IF(ISBLANK($G46),IF($K46&gt;5,"",IF(AND(ISNA(MATCH(K46+1,$K$7:$K$202,0)),$K46&lt;$A$4),"TIE","")),"DQ")</f>
        <v/>
      </c>
      <c r="M46" s="123"/>
      <c r="N46" s="124">
        <f t="shared" ca="1" si="10"/>
        <v>26</v>
      </c>
      <c r="O46" s="125">
        <f t="shared" ca="1" si="11"/>
        <v>1</v>
      </c>
      <c r="P46" s="125">
        <f t="shared" ca="1" si="12"/>
        <v>1276</v>
      </c>
      <c r="Q46" s="125">
        <f t="shared" ca="1" si="13"/>
        <v>1276</v>
      </c>
      <c r="R46" s="125">
        <f ca="1">IF(ISBLANK($A46),"",_xlfn.RANK.EQ($Q46,$Q$7:$Q$202))</f>
        <v>26</v>
      </c>
      <c r="S46" s="125">
        <f ca="1">IF(ISNA(MATCH($R46+1,$R$7:$R$202,0)),IF($R46=MAX($A$7:$A$202),$R46,-1),$R46)</f>
        <v>-1</v>
      </c>
      <c r="T46" s="125">
        <f t="shared" si="14"/>
        <v>40</v>
      </c>
      <c r="U46" s="124">
        <f ca="1">IF(N('Final Round'!$J$14)&gt;0,IF(ISBLANK($A46),"",IF($N46&gt;5,$N46,VLOOKUP($A46,'Final Round'!$A$14:$K$18,COLUMN('Final Round'!$J$1),FALSE()))),"")</f>
        <v>26</v>
      </c>
      <c r="V46" s="125">
        <f t="shared" ca="1" si="15"/>
        <v>26</v>
      </c>
      <c r="W46" s="125">
        <f t="shared" ca="1" si="16"/>
        <v>744</v>
      </c>
      <c r="X46" s="125">
        <f ca="1">IF(ISBLANK($A46),"",_xlfn.RANK.EQ($W46,$W$7:$W$202))</f>
        <v>27</v>
      </c>
      <c r="Y46" s="125">
        <f t="shared" si="17"/>
        <v>40</v>
      </c>
      <c r="Z46" s="125">
        <f t="shared" ca="1" si="18"/>
        <v>26</v>
      </c>
      <c r="AA46" s="125">
        <f t="shared" ca="1" si="19"/>
        <v>0</v>
      </c>
      <c r="AB46" s="126">
        <f ca="1">IF(ISBLANK($A46),"",5+4*(I46+IF(AA46=0,0,VLOOKUP($A46,'Final Round'!$A$14:$K$18,COLUMN('Final Round'!$G$1),FALSE())))+8*(H46+IF(AA46=0,0,IF(VLOOKUP($A46,'Final Round'!$A$14:$K$18,COLUMN('Final Round'!$J$1),FALSE())=1,1,0)))+$AA46)</f>
        <v>9</v>
      </c>
    </row>
    <row r="47" spans="1:28">
      <c r="A47" s="104">
        <v>41</v>
      </c>
      <c r="B47" s="130" t="s">
        <v>296</v>
      </c>
      <c r="C47" s="130" t="s">
        <v>297</v>
      </c>
      <c r="D47" s="130" t="s">
        <v>210</v>
      </c>
      <c r="E47" s="129">
        <v>1005</v>
      </c>
      <c r="F47" s="107">
        <f ca="1">IF(ISBLANK($A47),"",SUM(IF(ISNA(IF(VLOOKUP($A47,'Round 1'!$A$7:$J$206,COLUMN('Round 1'!$H$7),FALSE()),1,NA())),0,1),IF(ISNA(IF(VLOOKUP($A47,'Round 2'!$A$7:$J$206,COLUMN('Round 1'!$H$7),FALSE()),1,NA())),0,1),IF(ISNA(IF(VLOOKUP($A47,'Round 3'!$A$7:$J$206,COLUMN('Round 1'!$H$7),FALSE()),1,NA())),0,1),IF(ISNA(IF(VLOOKUP($A47,'Final Round'!$A$14:$K$18,1,FALSE()),1,NA())),0,1)))</f>
        <v>3</v>
      </c>
      <c r="G47" s="108"/>
      <c r="H47" s="109">
        <f ca="1">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1</v>
      </c>
      <c r="I47" s="109">
        <f ca="1">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6</v>
      </c>
      <c r="J47" s="110">
        <f ca="1">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114</v>
      </c>
      <c r="K47" s="109">
        <f ca="1">IF(ISBLANK(A47),"",_xlfn.RANK.EQ(P47,$P$7:$P$202))</f>
        <v>3</v>
      </c>
      <c r="L47" s="111" t="str">
        <f ca="1">IF(ISBLANK($G47),IF($K47&gt;5,"",IF(AND(ISNA(MATCH(K47+1,$K$7:$K$202,0)),$K47&lt;$A$4),"TIE","")),"DQ")</f>
        <v/>
      </c>
      <c r="M47" s="112"/>
      <c r="N47" s="113">
        <f t="shared" ca="1" si="10"/>
        <v>3</v>
      </c>
      <c r="O47">
        <f t="shared" ca="1" si="11"/>
        <v>14.5</v>
      </c>
      <c r="P47">
        <f t="shared" ca="1" si="12"/>
        <v>17659</v>
      </c>
      <c r="Q47">
        <f t="shared" ca="1" si="13"/>
        <v>17659</v>
      </c>
      <c r="R47">
        <f ca="1">IF(ISBLANK($A47),"",_xlfn.RANK.EQ($Q47,$Q$7:$Q$202))</f>
        <v>3</v>
      </c>
      <c r="S47">
        <f ca="1">IF(ISNA(MATCH($R47+1,$R$7:$R$202,0)),IF($R47=MAX($A$7:$A$202),$R47,-1),$R47)</f>
        <v>3</v>
      </c>
      <c r="T47">
        <f t="shared" si="14"/>
        <v>41</v>
      </c>
      <c r="U47" s="113">
        <f ca="1">IF(N('Final Round'!$J$14)&gt;0,IF(ISBLANK($A47),"",IF($N47&gt;5,$N47,VLOOKUP($A47,'Final Round'!$A$14:$K$18,COLUMN('Final Round'!$J$1),FALSE()))),"")</f>
        <v>2</v>
      </c>
      <c r="V47">
        <f t="shared" ca="1" si="15"/>
        <v>2</v>
      </c>
      <c r="W47">
        <f t="shared" ca="1" si="16"/>
        <v>1919</v>
      </c>
      <c r="X47">
        <f ca="1">IF(ISBLANK($A47),"",_xlfn.RANK.EQ($W47,$W$7:$W$202))</f>
        <v>5</v>
      </c>
      <c r="Y47">
        <f t="shared" si="17"/>
        <v>41</v>
      </c>
      <c r="Z47">
        <f t="shared" ca="1" si="18"/>
        <v>2</v>
      </c>
      <c r="AA47">
        <f t="shared" ca="1" si="19"/>
        <v>55.770958219288502</v>
      </c>
      <c r="AB47" s="114">
        <f ca="1">IF(ISBLANK($A47),"",5+4*(I47+IF(AA47=0,0,VLOOKUP($A47,'Final Round'!$A$14:$K$18,COLUMN('Final Round'!$G$1),FALSE())))+8*(H47+IF(AA47=0,0,IF(VLOOKUP($A47,'Final Round'!$A$14:$K$18,COLUMN('Final Round'!$J$1),FALSE())=1,1,0)))+$AA47)</f>
        <v>94.770958219288502</v>
      </c>
    </row>
    <row r="48" spans="1:28">
      <c r="A48" s="115">
        <v>42</v>
      </c>
      <c r="B48" s="116" t="s">
        <v>298</v>
      </c>
      <c r="C48" s="116" t="s">
        <v>299</v>
      </c>
      <c r="D48" s="116" t="s">
        <v>300</v>
      </c>
      <c r="E48" s="129">
        <v>42</v>
      </c>
      <c r="F48" s="118">
        <f ca="1">IF(ISBLANK($A48),"",SUM(IF(ISNA(IF(VLOOKUP($A48,'Round 1'!$A$7:$J$206,COLUMN('Round 1'!$H$7),FALSE()),1,NA())),0,1),IF(ISNA(IF(VLOOKUP($A48,'Round 2'!$A$7:$J$206,COLUMN('Round 1'!$H$7),FALSE()),1,NA())),0,1),IF(ISNA(IF(VLOOKUP($A48,'Round 3'!$A$7:$J$206,COLUMN('Round 1'!$H$7),FALSE()),1,NA())),0,1),IF(ISNA(IF(VLOOKUP($A48,'Final Round'!$A$14:$K$18,1,FALSE()),1,NA())),0,1)))</f>
        <v>2</v>
      </c>
      <c r="G48" s="119"/>
      <c r="H48" s="120">
        <f ca="1">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0</v>
      </c>
      <c r="I48" s="120">
        <f ca="1">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0.5</v>
      </c>
      <c r="J48" s="121">
        <f ca="1">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64</v>
      </c>
      <c r="K48" s="120">
        <f ca="1">IF(ISBLANK(A48),"",_xlfn.RANK.EQ(P48,$P$7:$P$202))</f>
        <v>29</v>
      </c>
      <c r="L48" s="122" t="str">
        <f ca="1">IF(ISBLANK($G48),IF($K48&gt;5,"",IF(AND(ISNA(MATCH(K48+1,$K$7:$K$202,0)),$K48&lt;$A$4),"TIE","")),"DQ")</f>
        <v/>
      </c>
      <c r="M48" s="123"/>
      <c r="N48" s="124">
        <f t="shared" ca="1" si="10"/>
        <v>29</v>
      </c>
      <c r="O48" s="125">
        <f t="shared" ca="1" si="11"/>
        <v>0.5</v>
      </c>
      <c r="P48" s="125">
        <f t="shared" ca="1" si="12"/>
        <v>669</v>
      </c>
      <c r="Q48" s="125">
        <f t="shared" ca="1" si="13"/>
        <v>669</v>
      </c>
      <c r="R48" s="125">
        <f ca="1">IF(ISBLANK($A48),"",_xlfn.RANK.EQ($Q48,$Q$7:$Q$202))</f>
        <v>29</v>
      </c>
      <c r="S48" s="125">
        <f ca="1">IF(ISNA(MATCH($R48+1,$R$7:$R$202,0)),IF($R48=MAX($A$7:$A$202),$R48,-1),$R48)</f>
        <v>29</v>
      </c>
      <c r="T48" s="125">
        <f t="shared" si="14"/>
        <v>42</v>
      </c>
      <c r="U48" s="124">
        <f ca="1">IF(N('Final Round'!$J$14)&gt;0,IF(ISBLANK($A48),"",IF($N48&gt;5,$N48,VLOOKUP($A48,'Final Round'!$A$14:$K$18,COLUMN('Final Round'!$J$1),FALSE()))),"")</f>
        <v>29</v>
      </c>
      <c r="V48" s="125">
        <f t="shared" ca="1" si="15"/>
        <v>29</v>
      </c>
      <c r="W48" s="125">
        <f t="shared" ca="1" si="16"/>
        <v>595</v>
      </c>
      <c r="X48" s="125">
        <f ca="1">IF(ISBLANK($A48),"",_xlfn.RANK.EQ($W48,$W$7:$W$202))</f>
        <v>29</v>
      </c>
      <c r="Y48" s="125">
        <f t="shared" si="17"/>
        <v>42</v>
      </c>
      <c r="Z48" s="125">
        <f t="shared" ca="1" si="18"/>
        <v>29</v>
      </c>
      <c r="AA48" s="125">
        <f t="shared" ca="1" si="19"/>
        <v>0</v>
      </c>
      <c r="AB48" s="126">
        <f ca="1">IF(ISBLANK($A48),"",5+4*(I48+IF(AA48=0,0,VLOOKUP($A48,'Final Round'!$A$14:$K$18,COLUMN('Final Round'!$G$1),FALSE())))+8*(H48+IF(AA48=0,0,IF(VLOOKUP($A48,'Final Round'!$A$14:$K$18,COLUMN('Final Round'!$J$1),FALSE())=1,1,0)))+$AA48)</f>
        <v>7</v>
      </c>
    </row>
    <row r="49" spans="1:28">
      <c r="A49" s="104">
        <v>43</v>
      </c>
      <c r="B49" s="105" t="s">
        <v>301</v>
      </c>
      <c r="C49" s="105" t="s">
        <v>302</v>
      </c>
      <c r="D49" s="105" t="s">
        <v>303</v>
      </c>
      <c r="E49" s="106">
        <v>43</v>
      </c>
      <c r="F49" s="107">
        <f ca="1">IF(ISBLANK($A49),"",SUM(IF(ISNA(IF(VLOOKUP($A49,'Round 1'!$A$7:$J$206,COLUMN('Round 1'!$H$7),FALSE()),1,NA())),0,1),IF(ISNA(IF(VLOOKUP($A49,'Round 2'!$A$7:$J$206,COLUMN('Round 1'!$H$7),FALSE()),1,NA())),0,1),IF(ISNA(IF(VLOOKUP($A49,'Round 3'!$A$7:$J$206,COLUMN('Round 1'!$H$7),FALSE()),1,NA())),0,1),IF(ISNA(IF(VLOOKUP($A49,'Final Round'!$A$14:$K$18,1,FALSE()),1,NA())),0,1)))</f>
        <v>2</v>
      </c>
      <c r="G49" s="108"/>
      <c r="H49" s="109">
        <f ca="1">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0</v>
      </c>
      <c r="I49" s="109">
        <f ca="1">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0</v>
      </c>
      <c r="J49" s="110">
        <f ca="1">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52</v>
      </c>
      <c r="K49" s="109">
        <f ca="1">IF(ISBLANK(A49),"",_xlfn.RANK.EQ(P49,$P$7:$P$202))</f>
        <v>35</v>
      </c>
      <c r="L49" s="111" t="str">
        <f ca="1">IF(ISBLANK($G49),IF($K49&gt;5,"",IF(AND(ISNA(MATCH(K49+1,$K$7:$K$202,0)),$K49&lt;$A$4),"TIE","")),"DQ")</f>
        <v/>
      </c>
      <c r="M49" s="112"/>
      <c r="N49" s="113">
        <f t="shared" ca="1" si="10"/>
        <v>35</v>
      </c>
      <c r="O49">
        <f t="shared" ca="1" si="11"/>
        <v>0</v>
      </c>
      <c r="P49">
        <f t="shared" ca="1" si="12"/>
        <v>52</v>
      </c>
      <c r="Q49">
        <f t="shared" ca="1" si="13"/>
        <v>52</v>
      </c>
      <c r="R49">
        <f ca="1">IF(ISBLANK($A49),"",_xlfn.RANK.EQ($Q49,$Q$7:$Q$202))</f>
        <v>35</v>
      </c>
      <c r="S49">
        <f ca="1">IF(ISNA(MATCH($R49+1,$R$7:$R$202,0)),IF($R49=MAX($A$7:$A$202),$R49,-1),$R49)</f>
        <v>-1</v>
      </c>
      <c r="T49">
        <f t="shared" si="14"/>
        <v>43</v>
      </c>
      <c r="U49" s="113">
        <f ca="1">IF(N('Final Round'!$J$14)&gt;0,IF(ISBLANK($A49),"",IF($N49&gt;5,$N49,VLOOKUP($A49,'Final Round'!$A$14:$K$18,COLUMN('Final Round'!$J$1),FALSE()))),"")</f>
        <v>35</v>
      </c>
      <c r="V49">
        <f t="shared" ca="1" si="15"/>
        <v>35</v>
      </c>
      <c r="W49">
        <f t="shared" ca="1" si="16"/>
        <v>300</v>
      </c>
      <c r="X49">
        <f ca="1">IF(ISBLANK($A49),"",_xlfn.RANK.EQ($W49,$W$7:$W$202))</f>
        <v>37</v>
      </c>
      <c r="Y49">
        <f t="shared" si="17"/>
        <v>43</v>
      </c>
      <c r="Z49">
        <f t="shared" ca="1" si="18"/>
        <v>35</v>
      </c>
      <c r="AA49">
        <f t="shared" ca="1" si="19"/>
        <v>0</v>
      </c>
      <c r="AB49" s="114">
        <f ca="1">IF(ISBLANK($A49),"",5+4*(I49+IF(AA49=0,0,VLOOKUP($A49,'Final Round'!$A$14:$K$18,COLUMN('Final Round'!$G$1),FALSE())))+8*(H49+IF(AA49=0,0,IF(VLOOKUP($A49,'Final Round'!$A$14:$K$18,COLUMN('Final Round'!$J$1),FALSE())=1,1,0)))+$AA49)</f>
        <v>5</v>
      </c>
    </row>
    <row r="50" spans="1:28">
      <c r="A50" s="115">
        <v>44</v>
      </c>
      <c r="B50" s="116" t="s">
        <v>304</v>
      </c>
      <c r="C50" s="116" t="s">
        <v>305</v>
      </c>
      <c r="D50" s="116" t="s">
        <v>224</v>
      </c>
      <c r="E50" s="117">
        <v>44</v>
      </c>
      <c r="F50" s="118">
        <f ca="1">IF(ISBLANK($A50),"",SUM(IF(ISNA(IF(VLOOKUP($A50,'Round 1'!$A$7:$J$206,COLUMN('Round 1'!$H$7),FALSE()),1,NA())),0,1),IF(ISNA(IF(VLOOKUP($A50,'Round 2'!$A$7:$J$206,COLUMN('Round 1'!$H$7),FALSE()),1,NA())),0,1),IF(ISNA(IF(VLOOKUP($A50,'Round 3'!$A$7:$J$206,COLUMN('Round 1'!$H$7),FALSE()),1,NA())),0,1),IF(ISNA(IF(VLOOKUP($A50,'Final Round'!$A$14:$K$18,1,FALSE()),1,NA())),0,1)))</f>
        <v>2</v>
      </c>
      <c r="G50" s="119"/>
      <c r="H50" s="120">
        <f ca="1">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0</v>
      </c>
      <c r="I50" s="120">
        <f ca="1">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0</v>
      </c>
      <c r="J50" s="121">
        <f ca="1">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58</v>
      </c>
      <c r="K50" s="120">
        <f ca="1">IF(ISBLANK(A50),"",_xlfn.RANK.EQ(P50,$P$7:$P$202))</f>
        <v>31</v>
      </c>
      <c r="L50" s="122" t="str">
        <f ca="1">IF(ISBLANK($G50),IF($K50&gt;5,"",IF(AND(ISNA(MATCH(K50+1,$K$7:$K$202,0)),$K50&lt;$A$4),"TIE","")),"DQ")</f>
        <v/>
      </c>
      <c r="M50" s="123"/>
      <c r="N50" s="124">
        <f t="shared" ca="1" si="10"/>
        <v>31</v>
      </c>
      <c r="O50" s="125">
        <f t="shared" ca="1" si="11"/>
        <v>0</v>
      </c>
      <c r="P50" s="125">
        <f t="shared" ca="1" si="12"/>
        <v>58</v>
      </c>
      <c r="Q50" s="125">
        <f t="shared" ca="1" si="13"/>
        <v>58</v>
      </c>
      <c r="R50" s="125">
        <f ca="1">IF(ISBLANK($A50),"",_xlfn.RANK.EQ($Q50,$Q$7:$Q$202))</f>
        <v>31</v>
      </c>
      <c r="S50" s="125">
        <f ca="1">IF(ISNA(MATCH($R50+1,$R$7:$R$202,0)),IF($R50=MAX($A$7:$A$202),$R50,-1),$R50)</f>
        <v>31</v>
      </c>
      <c r="T50" s="125">
        <f t="shared" si="14"/>
        <v>44</v>
      </c>
      <c r="U50" s="124">
        <f ca="1">IF(N('Final Round'!$J$14)&gt;0,IF(ISBLANK($A50),"",IF($N50&gt;5,$N50,VLOOKUP($A50,'Final Round'!$A$14:$K$18,COLUMN('Final Round'!$J$1),FALSE()))),"")</f>
        <v>31</v>
      </c>
      <c r="V50" s="125">
        <f t="shared" ca="1" si="15"/>
        <v>31</v>
      </c>
      <c r="W50" s="125">
        <f t="shared" ca="1" si="16"/>
        <v>495</v>
      </c>
      <c r="X50" s="125">
        <f ca="1">IF(ISBLANK($A50),"",_xlfn.RANK.EQ($W50,$W$7:$W$202))</f>
        <v>31</v>
      </c>
      <c r="Y50" s="125">
        <f t="shared" si="17"/>
        <v>44</v>
      </c>
      <c r="Z50" s="125">
        <f t="shared" ca="1" si="18"/>
        <v>31</v>
      </c>
      <c r="AA50" s="125">
        <f t="shared" ca="1" si="19"/>
        <v>0</v>
      </c>
      <c r="AB50" s="126">
        <f ca="1">IF(ISBLANK($A50),"",5+4*(I50+IF(AA50=0,0,VLOOKUP($A50,'Final Round'!$A$14:$K$18,COLUMN('Final Round'!$G$1),FALSE())))+8*(H50+IF(AA50=0,0,IF(VLOOKUP($A50,'Final Round'!$A$14:$K$18,COLUMN('Final Round'!$J$1),FALSE())=1,1,0)))+$AA50)</f>
        <v>5</v>
      </c>
    </row>
    <row r="51" spans="1:28">
      <c r="A51" s="104">
        <v>45</v>
      </c>
      <c r="B51" s="105" t="s">
        <v>306</v>
      </c>
      <c r="C51" s="105" t="s">
        <v>307</v>
      </c>
      <c r="D51" s="105" t="s">
        <v>308</v>
      </c>
      <c r="E51" s="106">
        <v>45</v>
      </c>
      <c r="F51" s="107">
        <f ca="1">IF(ISBLANK($A51),"",SUM(IF(ISNA(IF(VLOOKUP($A51,'Round 1'!$A$7:$J$206,COLUMN('Round 1'!$H$7),FALSE()),1,NA())),0,1),IF(ISNA(IF(VLOOKUP($A51,'Round 2'!$A$7:$J$206,COLUMN('Round 1'!$H$7),FALSE()),1,NA())),0,1),IF(ISNA(IF(VLOOKUP($A51,'Round 3'!$A$7:$J$206,COLUMN('Round 1'!$H$7),FALSE()),1,NA())),0,1),IF(ISNA(IF(VLOOKUP($A51,'Final Round'!$A$14:$K$18,1,FALSE()),1,NA())),0,1)))</f>
        <v>2</v>
      </c>
      <c r="G51" s="108"/>
      <c r="H51" s="109">
        <f ca="1">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0</v>
      </c>
      <c r="I51" s="109">
        <f ca="1">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0</v>
      </c>
      <c r="J51" s="110">
        <f ca="1">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42</v>
      </c>
      <c r="K51" s="109">
        <f ca="1">IF(ISBLANK(A51),"",_xlfn.RANK.EQ(P51,$P$7:$P$202))</f>
        <v>40</v>
      </c>
      <c r="L51" s="111" t="str">
        <f ca="1">IF(ISBLANK($G51),IF($K51&gt;5,"",IF(AND(ISNA(MATCH(K51+1,$K$7:$K$202,0)),$K51&lt;$A$4),"TIE","")),"DQ")</f>
        <v/>
      </c>
      <c r="M51" s="112"/>
      <c r="N51" s="113">
        <f t="shared" ca="1" si="10"/>
        <v>40</v>
      </c>
      <c r="O51">
        <f t="shared" ca="1" si="11"/>
        <v>0</v>
      </c>
      <c r="P51">
        <f t="shared" ca="1" si="12"/>
        <v>42</v>
      </c>
      <c r="Q51">
        <f t="shared" ca="1" si="13"/>
        <v>42</v>
      </c>
      <c r="R51">
        <f ca="1">IF(ISBLANK($A51),"",_xlfn.RANK.EQ($Q51,$Q$7:$Q$202))</f>
        <v>40</v>
      </c>
      <c r="S51">
        <f ca="1">IF(ISNA(MATCH($R51+1,$R$7:$R$202,0)),IF($R51=MAX($A$7:$A$202),$R51,-1),$R51)</f>
        <v>-1</v>
      </c>
      <c r="T51">
        <f t="shared" si="14"/>
        <v>45</v>
      </c>
      <c r="U51" s="113">
        <f ca="1">IF(N('Final Round'!$J$14)&gt;0,IF(ISBLANK($A51),"",IF($N51&gt;5,$N51,VLOOKUP($A51,'Final Round'!$A$14:$K$18,COLUMN('Final Round'!$J$1),FALSE()))),"")</f>
        <v>40</v>
      </c>
      <c r="V51">
        <f t="shared" ca="1" si="15"/>
        <v>40</v>
      </c>
      <c r="W51">
        <f t="shared" ca="1" si="16"/>
        <v>53</v>
      </c>
      <c r="X51">
        <f ca="1">IF(ISBLANK($A51),"",_xlfn.RANK.EQ($W51,$W$7:$W$202))</f>
        <v>48</v>
      </c>
      <c r="Y51">
        <f t="shared" si="17"/>
        <v>45</v>
      </c>
      <c r="Z51">
        <f t="shared" ca="1" si="18"/>
        <v>40</v>
      </c>
      <c r="AA51">
        <f t="shared" ca="1" si="19"/>
        <v>0</v>
      </c>
      <c r="AB51" s="114">
        <f ca="1">IF(ISBLANK($A51),"",5+4*(I51+IF(AA51=0,0,VLOOKUP($A51,'Final Round'!$A$14:$K$18,COLUMN('Final Round'!$G$1),FALSE())))+8*(H51+IF(AA51=0,0,IF(VLOOKUP($A51,'Final Round'!$A$14:$K$18,COLUMN('Final Round'!$J$1),FALSE())=1,1,0)))+$AA51)</f>
        <v>5</v>
      </c>
    </row>
    <row r="52" spans="1:28">
      <c r="A52" s="115">
        <v>46</v>
      </c>
      <c r="B52" s="116" t="s">
        <v>309</v>
      </c>
      <c r="C52" s="116" t="s">
        <v>310</v>
      </c>
      <c r="D52" s="116" t="s">
        <v>199</v>
      </c>
      <c r="E52" s="117">
        <v>46</v>
      </c>
      <c r="F52" s="118">
        <f ca="1">IF(ISBLANK($A52),"",SUM(IF(ISNA(IF(VLOOKUP($A52,'Round 1'!$A$7:$J$206,COLUMN('Round 1'!$H$7),FALSE()),1,NA())),0,1),IF(ISNA(IF(VLOOKUP($A52,'Round 2'!$A$7:$J$206,COLUMN('Round 1'!$H$7),FALSE()),1,NA())),0,1),IF(ISNA(IF(VLOOKUP($A52,'Round 3'!$A$7:$J$206,COLUMN('Round 1'!$H$7),FALSE()),1,NA())),0,1),IF(ISNA(IF(VLOOKUP($A52,'Final Round'!$A$14:$K$18,1,FALSE()),1,NA())),0,1)))</f>
        <v>2</v>
      </c>
      <c r="G52" s="119"/>
      <c r="H52" s="120">
        <f ca="1">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1</v>
      </c>
      <c r="I52" s="120">
        <f ca="1">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4.5</v>
      </c>
      <c r="J52" s="121">
        <f ca="1">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108</v>
      </c>
      <c r="K52" s="120">
        <f ca="1">IF(ISBLANK(A52),"",_xlfn.RANK.EQ(P52,$P$7:$P$202))</f>
        <v>7</v>
      </c>
      <c r="L52" s="122" t="str">
        <f ca="1">IF(ISBLANK($G52),IF($K52&gt;5,"",IF(AND(ISNA(MATCH(K52+1,$K$7:$K$202,0)),$K52&lt;$A$4),"TIE","")),"DQ")</f>
        <v/>
      </c>
      <c r="M52" s="123"/>
      <c r="N52" s="124">
        <f t="shared" ca="1" si="10"/>
        <v>7</v>
      </c>
      <c r="O52" s="125">
        <f t="shared" ca="1" si="11"/>
        <v>13</v>
      </c>
      <c r="P52" s="125">
        <f t="shared" ca="1" si="12"/>
        <v>15838</v>
      </c>
      <c r="Q52" s="125">
        <f t="shared" ca="1" si="13"/>
        <v>15838</v>
      </c>
      <c r="R52" s="125">
        <f ca="1">IF(ISBLANK($A52),"",_xlfn.RANK.EQ($Q52,$Q$7:$Q$202))</f>
        <v>7</v>
      </c>
      <c r="S52" s="125">
        <f ca="1">IF(ISNA(MATCH($R52+1,$R$7:$R$202,0)),IF($R52=MAX($A$7:$A$202),$R52,-1),$R52)</f>
        <v>7</v>
      </c>
      <c r="T52" s="125">
        <f t="shared" si="14"/>
        <v>46</v>
      </c>
      <c r="U52" s="124">
        <f ca="1">IF(N('Final Round'!$J$14)&gt;0,IF(ISBLANK($A52),"",IF($N52&gt;5,$N52,VLOOKUP($A52,'Final Round'!$A$14:$K$18,COLUMN('Final Round'!$J$1),FALSE()))),"")</f>
        <v>7</v>
      </c>
      <c r="V52" s="125">
        <f t="shared" ca="1" si="15"/>
        <v>7</v>
      </c>
      <c r="W52" s="125">
        <f t="shared" ca="1" si="16"/>
        <v>1669</v>
      </c>
      <c r="X52" s="125">
        <f ca="1">IF(ISBLANK($A52),"",_xlfn.RANK.EQ($W52,$W$7:$W$202))</f>
        <v>7</v>
      </c>
      <c r="Y52" s="125">
        <f t="shared" si="17"/>
        <v>46</v>
      </c>
      <c r="Z52" s="125">
        <f t="shared" ca="1" si="18"/>
        <v>7</v>
      </c>
      <c r="AA52" s="125">
        <f t="shared" ca="1" si="19"/>
        <v>0</v>
      </c>
      <c r="AB52" s="126">
        <f ca="1">IF(ISBLANK($A52),"",5+4*(I52+IF(AA52=0,0,VLOOKUP($A52,'Final Round'!$A$14:$K$18,COLUMN('Final Round'!$G$1),FALSE())))+8*(H52+IF(AA52=0,0,IF(VLOOKUP($A52,'Final Round'!$A$14:$K$18,COLUMN('Final Round'!$J$1),FALSE())=1,1,0)))+$AA52)</f>
        <v>31</v>
      </c>
    </row>
    <row r="53" spans="1:28">
      <c r="A53" s="104">
        <v>47</v>
      </c>
      <c r="B53" s="105" t="s">
        <v>311</v>
      </c>
      <c r="C53" s="105" t="s">
        <v>312</v>
      </c>
      <c r="D53" s="105"/>
      <c r="E53" s="106">
        <v>47</v>
      </c>
      <c r="F53" s="107">
        <f ca="1">IF(ISBLANK($A53),"",SUM(IF(ISNA(IF(VLOOKUP($A53,'Round 1'!$A$7:$J$206,COLUMN('Round 1'!$H$7),FALSE()),1,NA())),0,1),IF(ISNA(IF(VLOOKUP($A53,'Round 2'!$A$7:$J$206,COLUMN('Round 1'!$H$7),FALSE()),1,NA())),0,1),IF(ISNA(IF(VLOOKUP($A53,'Round 3'!$A$7:$J$206,COLUMN('Round 1'!$H$7),FALSE()),1,NA())),0,1),IF(ISNA(IF(VLOOKUP($A53,'Final Round'!$A$14:$K$18,1,FALSE()),1,NA())),0,1)))</f>
        <v>2</v>
      </c>
      <c r="G53" s="108"/>
      <c r="H53" s="109">
        <f ca="1">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1</v>
      </c>
      <c r="I53" s="109">
        <f ca="1">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3</v>
      </c>
      <c r="J53" s="110">
        <f ca="1">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78</v>
      </c>
      <c r="K53" s="109">
        <f ca="1">IF(ISBLANK(A53),"",_xlfn.RANK.EQ(P53,$P$7:$P$202))</f>
        <v>13</v>
      </c>
      <c r="L53" s="111" t="str">
        <f ca="1">IF(ISBLANK($G53),IF($K53&gt;5,"",IF(AND(ISNA(MATCH(K53+1,$K$7:$K$202,0)),$K53&lt;$A$4),"TIE","")),"DQ")</f>
        <v/>
      </c>
      <c r="M53" s="112"/>
      <c r="N53" s="113">
        <f t="shared" ca="1" si="10"/>
        <v>13</v>
      </c>
      <c r="O53">
        <f t="shared" ca="1" si="11"/>
        <v>11.5</v>
      </c>
      <c r="P53">
        <f t="shared" ca="1" si="12"/>
        <v>13993</v>
      </c>
      <c r="Q53">
        <f t="shared" ca="1" si="13"/>
        <v>13993</v>
      </c>
      <c r="R53">
        <f ca="1">IF(ISBLANK($A53),"",_xlfn.RANK.EQ($Q53,$Q$7:$Q$202))</f>
        <v>13</v>
      </c>
      <c r="S53">
        <f ca="1">IF(ISNA(MATCH($R53+1,$R$7:$R$202,0)),IF($R53=MAX($A$7:$A$202),$R53,-1),$R53)</f>
        <v>-1</v>
      </c>
      <c r="T53">
        <f t="shared" si="14"/>
        <v>47</v>
      </c>
      <c r="U53" s="113">
        <f ca="1">IF(N('Final Round'!$J$14)&gt;0,IF(ISBLANK($A53),"",IF($N53&gt;5,$N53,VLOOKUP($A53,'Final Round'!$A$14:$K$18,COLUMN('Final Round'!$J$1),FALSE()))),"")</f>
        <v>13</v>
      </c>
      <c r="V53">
        <f t="shared" ca="1" si="15"/>
        <v>13</v>
      </c>
      <c r="W53">
        <f t="shared" ca="1" si="16"/>
        <v>1374</v>
      </c>
      <c r="X53">
        <f ca="1">IF(ISBLANK($A53),"",_xlfn.RANK.EQ($W53,$W$7:$W$202))</f>
        <v>15</v>
      </c>
      <c r="Y53">
        <f t="shared" si="17"/>
        <v>47</v>
      </c>
      <c r="Z53">
        <f t="shared" ca="1" si="18"/>
        <v>13</v>
      </c>
      <c r="AA53">
        <f t="shared" ca="1" si="19"/>
        <v>0</v>
      </c>
      <c r="AB53" s="114">
        <f ca="1">IF(ISBLANK($A53),"",5+4*(I53+IF(AA53=0,0,VLOOKUP($A53,'Final Round'!$A$14:$K$18,COLUMN('Final Round'!$G$1),FALSE())))+8*(H53+IF(AA53=0,0,IF(VLOOKUP($A53,'Final Round'!$A$14:$K$18,COLUMN('Final Round'!$J$1),FALSE())=1,1,0)))+$AA53)</f>
        <v>25</v>
      </c>
    </row>
    <row r="54" spans="1:28">
      <c r="A54" s="115">
        <v>48</v>
      </c>
      <c r="B54" s="116" t="s">
        <v>313</v>
      </c>
      <c r="C54" s="116" t="s">
        <v>314</v>
      </c>
      <c r="D54" s="116" t="s">
        <v>224</v>
      </c>
      <c r="E54" s="117">
        <v>48</v>
      </c>
      <c r="F54" s="118">
        <f ca="1">IF(ISBLANK($A54),"",SUM(IF(ISNA(IF(VLOOKUP($A54,'Round 1'!$A$7:$J$206,COLUMN('Round 1'!$H$7),FALSE()),1,NA())),0,1),IF(ISNA(IF(VLOOKUP($A54,'Round 2'!$A$7:$J$206,COLUMN('Round 1'!$H$7),FALSE()),1,NA())),0,1),IF(ISNA(IF(VLOOKUP($A54,'Round 3'!$A$7:$J$206,COLUMN('Round 1'!$H$7),FALSE()),1,NA())),0,1),IF(ISNA(IF(VLOOKUP($A54,'Final Round'!$A$14:$K$18,1,FALSE()),1,NA())),0,1)))</f>
        <v>2</v>
      </c>
      <c r="G54" s="119"/>
      <c r="H54" s="120">
        <f ca="1">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0</v>
      </c>
      <c r="I54" s="120">
        <f ca="1">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1.5</v>
      </c>
      <c r="J54" s="121">
        <f ca="1">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84</v>
      </c>
      <c r="K54" s="120">
        <f ca="1">IF(ISBLANK(A54),"",_xlfn.RANK.EQ(P54,$P$7:$P$202))</f>
        <v>21</v>
      </c>
      <c r="L54" s="122" t="str">
        <f ca="1">IF(ISBLANK($G54),IF($K54&gt;5,"",IF(AND(ISNA(MATCH(K54+1,$K$7:$K$202,0)),$K54&lt;$A$4),"TIE","")),"DQ")</f>
        <v/>
      </c>
      <c r="M54" s="123"/>
      <c r="N54" s="124">
        <f t="shared" ca="1" si="10"/>
        <v>21</v>
      </c>
      <c r="O54" s="125">
        <f t="shared" ca="1" si="11"/>
        <v>1.5</v>
      </c>
      <c r="P54" s="125">
        <f t="shared" ca="1" si="12"/>
        <v>1899</v>
      </c>
      <c r="Q54" s="125">
        <f t="shared" ca="1" si="13"/>
        <v>1899</v>
      </c>
      <c r="R54" s="125">
        <f ca="1">IF(ISBLANK($A54),"",_xlfn.RANK.EQ($Q54,$Q$7:$Q$202))</f>
        <v>21</v>
      </c>
      <c r="S54" s="125">
        <f ca="1">IF(ISNA(MATCH($R54+1,$R$7:$R$202,0)),IF($R54=MAX($A$7:$A$202),$R54,-1),$R54)</f>
        <v>-1</v>
      </c>
      <c r="T54" s="125">
        <f t="shared" si="14"/>
        <v>48</v>
      </c>
      <c r="U54" s="124">
        <f ca="1">IF(N('Final Round'!$J$14)&gt;0,IF(ISBLANK($A54),"",IF($N54&gt;5,$N54,VLOOKUP($A54,'Final Round'!$A$14:$K$18,COLUMN('Final Round'!$J$1),FALSE()))),"")</f>
        <v>21</v>
      </c>
      <c r="V54" s="125">
        <f t="shared" ca="1" si="15"/>
        <v>21</v>
      </c>
      <c r="W54" s="125">
        <f t="shared" ca="1" si="16"/>
        <v>981</v>
      </c>
      <c r="X54" s="125">
        <f ca="1">IF(ISBLANK($A54),"",_xlfn.RANK.EQ($W54,$W$7:$W$202))</f>
        <v>23</v>
      </c>
      <c r="Y54" s="125">
        <f t="shared" si="17"/>
        <v>48</v>
      </c>
      <c r="Z54" s="125">
        <f t="shared" ca="1" si="18"/>
        <v>21</v>
      </c>
      <c r="AA54" s="125">
        <f t="shared" ca="1" si="19"/>
        <v>0</v>
      </c>
      <c r="AB54" s="126">
        <f ca="1">IF(ISBLANK($A54),"",5+4*(I54+IF(AA54=0,0,VLOOKUP($A54,'Final Round'!$A$14:$K$18,COLUMN('Final Round'!$G$1),FALSE())))+8*(H54+IF(AA54=0,0,IF(VLOOKUP($A54,'Final Round'!$A$14:$K$18,COLUMN('Final Round'!$J$1),FALSE())=1,1,0)))+$AA54)</f>
        <v>11</v>
      </c>
    </row>
    <row r="55" spans="1:28">
      <c r="A55" s="104"/>
      <c r="B55" s="105"/>
      <c r="C55" s="105"/>
      <c r="D55" s="105"/>
      <c r="E55" s="106"/>
      <c r="F55" t="str">
        <f>IF(ISBLANK($A55),"",SUM(IF(ISNA(IF(VLOOKUP($A55,'Round 1'!$A$7:$J$206,COLUMN('Round 1'!$H$7),FALSE()),1,NA())),0,1),IF(ISNA(IF(VLOOKUP($A55,'Round 2'!$A$7:$J$206,COLUMN('Round 1'!$H$7),FALSE()),1,NA())),0,1),IF(ISNA(IF(VLOOKUP($A55,'Round 3'!$A$7:$J$206,COLUMN('Round 1'!$H$7),FALSE()),1,NA())),0,1),IF(ISNA(IF(VLOOKUP($A55,'Final Round'!$A$14:$K$18,1,FALSE()),1,NA())),0,1)))</f>
        <v/>
      </c>
      <c r="G55" s="108"/>
      <c r="H55"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109" t="str">
        <f>IF(ISBLANK(A55),"",_xlfn.RANK.EQ(P55,$P$7:$P$202))</f>
        <v/>
      </c>
      <c r="L55" s="111" t="str">
        <f>IF(ISBLANK($G55),IF($K55&gt;5,"",IF(AND(ISNA(MATCH(K55+1,$K$7:$K$202,0)),$K55&lt;$A$4),"TIE","")),"DQ")</f>
        <v/>
      </c>
      <c r="M55" s="112"/>
      <c r="N55" s="113" t="str">
        <f t="shared" si="10"/>
        <v/>
      </c>
      <c r="O55" t="str">
        <f t="shared" si="11"/>
        <v/>
      </c>
      <c r="P55" t="str">
        <f t="shared" si="12"/>
        <v/>
      </c>
      <c r="Q55">
        <f t="shared" si="13"/>
        <v>-10</v>
      </c>
      <c r="R55" t="str">
        <f>IF(ISBLANK($A55),"",_xlfn.RANK.EQ($Q55,$Q$7:$Q$202))</f>
        <v/>
      </c>
      <c r="S55" t="str">
        <f>IF(ISNA(MATCH($R55+1,$R$7:$R$202,0)),IF($R55=MAX($A$7:$A$202),$R55,-1),$R55)</f>
        <v/>
      </c>
      <c r="T55">
        <f t="shared" si="14"/>
        <v>0</v>
      </c>
      <c r="U55" t="str">
        <f ca="1">IF(N('Final Round'!$J$14)&gt;0,IF(ISBLANK($A55),"",IF($N55&gt;5,$N55,VLOOKUP($A55,'Final Round'!$A$14:$K$18,COLUMN('Final Round'!$J$1),FALSE()))),"")</f>
        <v/>
      </c>
      <c r="V55" t="str">
        <f t="shared" ca="1" si="15"/>
        <v/>
      </c>
      <c r="W55" t="str">
        <f t="shared" si="16"/>
        <v/>
      </c>
      <c r="X55" t="str">
        <f>IF(ISBLANK($A55),"",_xlfn.RANK.EQ($W55,$W$7:$W$202))</f>
        <v/>
      </c>
      <c r="Y55">
        <f t="shared" si="17"/>
        <v>0</v>
      </c>
      <c r="Z55" t="str">
        <f t="shared" ca="1" si="18"/>
        <v/>
      </c>
      <c r="AA55">
        <f t="shared" ca="1" si="19"/>
        <v>0</v>
      </c>
      <c r="AB55" t="str">
        <f>IF(ISBLANK($A55),"",5+4*(I55+IF(AA55=0,0,VLOOKUP($A55,'Final Round'!$A$14:$K$18,COLUMN('Final Round'!$G$1),FALSE())))+8*(H55+IF(AA55=0,0,IF(VLOOKUP($A55,'Final Round'!$A$14:$K$18,COLUMN('Final Round'!$J$1),FALSE())=1,1,0)))+$AA55)</f>
        <v/>
      </c>
    </row>
    <row r="56" spans="1:28">
      <c r="A56" s="104"/>
      <c r="B56" s="105"/>
      <c r="C56" s="105"/>
      <c r="D56" s="105"/>
      <c r="E56" s="106"/>
      <c r="F56" t="str">
        <f>IF(ISBLANK($A56),"",SUM(IF(ISNA(IF(VLOOKUP($A56,'Round 1'!$A$7:$J$206,COLUMN('Round 1'!$H$7),FALSE()),1,NA())),0,1),IF(ISNA(IF(VLOOKUP($A56,'Round 2'!$A$7:$J$206,COLUMN('Round 1'!$H$7),FALSE()),1,NA())),0,1),IF(ISNA(IF(VLOOKUP($A56,'Round 3'!$A$7:$J$206,COLUMN('Round 1'!$H$7),FALSE()),1,NA())),0,1),IF(ISNA(IF(VLOOKUP($A56,'Final Round'!$A$14:$K$18,1,FALSE()),1,NA())),0,1)))</f>
        <v/>
      </c>
      <c r="G56" s="108"/>
      <c r="H56"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109" t="str">
        <f>IF(ISBLANK(A56),"",_xlfn.RANK.EQ(P56,$P$7:$P$202))</f>
        <v/>
      </c>
      <c r="L56" s="111" t="str">
        <f>IF(ISBLANK($G56),IF($K56&gt;5,"",IF(AND(ISNA(MATCH(K56+1,$K$7:$K$202,0)),$K56&lt;$A$4),"TIE","")),"DQ")</f>
        <v/>
      </c>
      <c r="M56" s="112"/>
      <c r="N56" s="113" t="str">
        <f t="shared" si="10"/>
        <v/>
      </c>
      <c r="O56" s="42" t="str">
        <f t="shared" si="11"/>
        <v/>
      </c>
      <c r="P56" s="42" t="str">
        <f t="shared" si="12"/>
        <v/>
      </c>
      <c r="Q56" s="42">
        <f t="shared" si="13"/>
        <v>-10</v>
      </c>
      <c r="R56" s="42" t="str">
        <f>IF(ISBLANK($A56),"",_xlfn.RANK.EQ($Q56,$Q$7:$Q$202))</f>
        <v/>
      </c>
      <c r="S56" s="42" t="str">
        <f>IF(ISNA(MATCH($R56+1,$R$7:$R$202,0)),IF($R56=MAX($A$7:$A$202),$R56,-1),$R56)</f>
        <v/>
      </c>
      <c r="T56" s="42">
        <f t="shared" si="14"/>
        <v>0</v>
      </c>
      <c r="U56" t="str">
        <f ca="1">IF(N('Final Round'!$J$14)&gt;0,IF(ISBLANK($A56),"",IF($N56&gt;5,$N56,VLOOKUP($A56,'Final Round'!$A$14:$K$18,COLUMN('Final Round'!$J$1),FALSE()))),"")</f>
        <v/>
      </c>
      <c r="V56" s="42" t="str">
        <f t="shared" ca="1" si="15"/>
        <v/>
      </c>
      <c r="W56" s="42" t="str">
        <f t="shared" si="16"/>
        <v/>
      </c>
      <c r="X56" s="42" t="str">
        <f>IF(ISBLANK($A56),"",_xlfn.RANK.EQ($W56,$W$7:$W$202))</f>
        <v/>
      </c>
      <c r="Y56" s="42">
        <f t="shared" si="17"/>
        <v>0</v>
      </c>
      <c r="Z56" s="42" t="str">
        <f t="shared" ca="1" si="18"/>
        <v/>
      </c>
      <c r="AA56" s="42">
        <f t="shared" ca="1" si="19"/>
        <v>0</v>
      </c>
      <c r="AB56" t="str">
        <f>IF(ISBLANK($A56),"",5+4*(I56+IF(AA56=0,0,VLOOKUP($A56,'Final Round'!$A$14:$K$18,COLUMN('Final Round'!$G$1),FALSE())))+8*(H56+IF(AA56=0,0,IF(VLOOKUP($A56,'Final Round'!$A$14:$K$18,COLUMN('Final Round'!$J$1),FALSE())=1,1,0)))+$AA56)</f>
        <v/>
      </c>
    </row>
    <row r="57" spans="1:28">
      <c r="A57" s="115"/>
      <c r="B57" s="116"/>
      <c r="C57" s="116"/>
      <c r="D57" s="116"/>
      <c r="E57" s="117"/>
      <c r="F57" t="str">
        <f>IF(ISBLANK($A57),"",SUM(IF(ISNA(IF(VLOOKUP($A57,'Round 1'!$A$7:$J$206,COLUMN('Round 1'!$H$7),FALSE()),1,NA())),0,1),IF(ISNA(IF(VLOOKUP($A57,'Round 2'!$A$7:$J$206,COLUMN('Round 1'!$H$7),FALSE()),1,NA())),0,1),IF(ISNA(IF(VLOOKUP($A57,'Round 3'!$A$7:$J$206,COLUMN('Round 1'!$H$7),FALSE()),1,NA())),0,1),IF(ISNA(IF(VLOOKUP($A57,'Final Round'!$A$14:$K$18,1,FALSE()),1,NA())),0,1)))</f>
        <v/>
      </c>
      <c r="G57" s="119"/>
      <c r="H57"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120" t="str">
        <f>IF(ISBLANK(A57),"",_xlfn.RANK.EQ(P57,$P$7:$P$202))</f>
        <v/>
      </c>
      <c r="L57" s="122" t="str">
        <f>IF(ISBLANK($G57),IF($K57&gt;5,"",IF(AND(ISNA(MATCH(K57+1,$K$7:$K$202,0)),$K57&lt;$A$4),"TIE","")),"DQ")</f>
        <v/>
      </c>
      <c r="M57" s="123"/>
      <c r="N57" s="124" t="str">
        <f t="shared" si="10"/>
        <v/>
      </c>
      <c r="O57" s="42" t="str">
        <f t="shared" si="11"/>
        <v/>
      </c>
      <c r="P57" s="42" t="str">
        <f t="shared" si="12"/>
        <v/>
      </c>
      <c r="Q57" s="42">
        <f t="shared" si="13"/>
        <v>-10</v>
      </c>
      <c r="R57" s="42" t="str">
        <f>IF(ISBLANK($A57),"",_xlfn.RANK.EQ($Q57,$Q$7:$Q$202))</f>
        <v/>
      </c>
      <c r="S57" s="42" t="str">
        <f>IF(ISNA(MATCH($R57+1,$R$7:$R$202,0)),IF($R57=MAX($A$7:$A$202),$R57,-1),$R57)</f>
        <v/>
      </c>
      <c r="T57" s="42">
        <f t="shared" si="14"/>
        <v>0</v>
      </c>
      <c r="U57" t="str">
        <f ca="1">IF(N('Final Round'!$J$14)&gt;0,IF(ISBLANK($A57),"",IF($N57&gt;5,$N57,VLOOKUP($A57,'Final Round'!$A$14:$K$18,COLUMN('Final Round'!$J$1),FALSE()))),"")</f>
        <v/>
      </c>
      <c r="V57" s="42" t="str">
        <f t="shared" ca="1" si="15"/>
        <v/>
      </c>
      <c r="W57" s="42" t="str">
        <f t="shared" si="16"/>
        <v/>
      </c>
      <c r="X57" s="42" t="str">
        <f>IF(ISBLANK($A57),"",_xlfn.RANK.EQ($W57,$W$7:$W$202))</f>
        <v/>
      </c>
      <c r="Y57" s="42">
        <f t="shared" si="17"/>
        <v>0</v>
      </c>
      <c r="Z57" s="42" t="str">
        <f t="shared" ca="1" si="18"/>
        <v/>
      </c>
      <c r="AA57" s="42">
        <f t="shared" ca="1" si="19"/>
        <v>0</v>
      </c>
      <c r="AB57" t="str">
        <f>IF(ISBLANK($A57),"",5+4*(I57+IF(AA57=0,0,VLOOKUP($A57,'Final Round'!$A$14:$K$18,COLUMN('Final Round'!$G$1),FALSE())))+8*(H57+IF(AA57=0,0,IF(VLOOKUP($A57,'Final Round'!$A$14:$K$18,COLUMN('Final Round'!$J$1),FALSE())=1,1,0)))+$AA57)</f>
        <v/>
      </c>
    </row>
    <row r="58" spans="1:28">
      <c r="A58" s="104"/>
      <c r="B58" s="105"/>
      <c r="C58" s="105"/>
      <c r="D58" s="105"/>
      <c r="E58" s="106"/>
      <c r="F58" t="str">
        <f>IF(ISBLANK($A58),"",SUM(IF(ISNA(IF(VLOOKUP($A58,'Round 1'!$A$7:$J$206,COLUMN('Round 1'!$H$7),FALSE()),1,NA())),0,1),IF(ISNA(IF(VLOOKUP($A58,'Round 2'!$A$7:$J$206,COLUMN('Round 1'!$H$7),FALSE()),1,NA())),0,1),IF(ISNA(IF(VLOOKUP($A58,'Round 3'!$A$7:$J$206,COLUMN('Round 1'!$H$7),FALSE()),1,NA())),0,1),IF(ISNA(IF(VLOOKUP($A58,'Final Round'!$A$14:$K$18,1,FALSE()),1,NA())),0,1)))</f>
        <v/>
      </c>
      <c r="G58" s="108"/>
      <c r="H58"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109" t="str">
        <f>IF(ISBLANK(A58),"",_xlfn.RANK.EQ(P58,$P$7:$P$202))</f>
        <v/>
      </c>
      <c r="L58" s="111" t="str">
        <f>IF(ISBLANK($G58),IF($K58&gt;5,"",IF(AND(ISNA(MATCH(K58+1,$K$7:$K$202,0)),$K58&lt;$A$4),"TIE","")),"DQ")</f>
        <v/>
      </c>
      <c r="M58" s="112"/>
      <c r="N58" s="113" t="str">
        <f t="shared" si="10"/>
        <v/>
      </c>
      <c r="O58" s="42" t="str">
        <f t="shared" si="11"/>
        <v/>
      </c>
      <c r="P58" s="42" t="str">
        <f t="shared" si="12"/>
        <v/>
      </c>
      <c r="Q58" s="42">
        <f t="shared" si="13"/>
        <v>-10</v>
      </c>
      <c r="R58" s="42" t="str">
        <f>IF(ISBLANK($A58),"",_xlfn.RANK.EQ($Q58,$Q$7:$Q$202))</f>
        <v/>
      </c>
      <c r="S58" s="42" t="str">
        <f>IF(ISNA(MATCH($R58+1,$R$7:$R$202,0)),IF($R58=MAX($A$7:$A$202),$R58,-1),$R58)</f>
        <v/>
      </c>
      <c r="T58" s="42">
        <f t="shared" si="14"/>
        <v>0</v>
      </c>
      <c r="U58" t="str">
        <f ca="1">IF(N('Final Round'!$J$14)&gt;0,IF(ISBLANK($A58),"",IF($N58&gt;5,$N58,VLOOKUP($A58,'Final Round'!$A$14:$K$18,COLUMN('Final Round'!$J$1),FALSE()))),"")</f>
        <v/>
      </c>
      <c r="V58" s="42" t="str">
        <f t="shared" ca="1" si="15"/>
        <v/>
      </c>
      <c r="W58" s="42" t="str">
        <f t="shared" si="16"/>
        <v/>
      </c>
      <c r="X58" s="42" t="str">
        <f>IF(ISBLANK($A58),"",_xlfn.RANK.EQ($W58,$W$7:$W$202))</f>
        <v/>
      </c>
      <c r="Y58" s="42">
        <f t="shared" si="17"/>
        <v>0</v>
      </c>
      <c r="Z58" s="42" t="str">
        <f t="shared" ca="1" si="18"/>
        <v/>
      </c>
      <c r="AA58" s="42">
        <f t="shared" ca="1" si="19"/>
        <v>0</v>
      </c>
      <c r="AB58" t="str">
        <f>IF(ISBLANK($A58),"",5+4*(I58+IF(AA58=0,0,VLOOKUP($A58,'Final Round'!$A$14:$K$18,COLUMN('Final Round'!$G$1),FALSE())))+8*(H58+IF(AA58=0,0,IF(VLOOKUP($A58,'Final Round'!$A$14:$K$18,COLUMN('Final Round'!$J$1),FALSE())=1,1,0)))+$AA58)</f>
        <v/>
      </c>
    </row>
    <row r="59" spans="1:28">
      <c r="A59" s="115"/>
      <c r="B59" s="116"/>
      <c r="C59" s="116"/>
      <c r="D59" s="116"/>
      <c r="E59" s="117"/>
      <c r="F59" t="str">
        <f>IF(ISBLANK($A59),"",SUM(IF(ISNA(IF(VLOOKUP($A59,'Round 1'!$A$7:$J$206,COLUMN('Round 1'!$H$7),FALSE()),1,NA())),0,1),IF(ISNA(IF(VLOOKUP($A59,'Round 2'!$A$7:$J$206,COLUMN('Round 1'!$H$7),FALSE()),1,NA())),0,1),IF(ISNA(IF(VLOOKUP($A59,'Round 3'!$A$7:$J$206,COLUMN('Round 1'!$H$7),FALSE()),1,NA())),0,1),IF(ISNA(IF(VLOOKUP($A59,'Final Round'!$A$14:$K$18,1,FALSE()),1,NA())),0,1)))</f>
        <v/>
      </c>
      <c r="G59" s="119"/>
      <c r="H59"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120" t="str">
        <f>IF(ISBLANK(A59),"",_xlfn.RANK.EQ(P59,$P$7:$P$202))</f>
        <v/>
      </c>
      <c r="L59" s="122" t="str">
        <f>IF(ISBLANK($G59),IF($K59&gt;5,"",IF(AND(ISNA(MATCH(K59+1,$K$7:$K$202,0)),$K59&lt;$A$4),"TIE","")),"DQ")</f>
        <v/>
      </c>
      <c r="M59" s="123"/>
      <c r="N59" s="124" t="str">
        <f t="shared" si="10"/>
        <v/>
      </c>
      <c r="O59" s="42" t="str">
        <f t="shared" si="11"/>
        <v/>
      </c>
      <c r="P59" s="42" t="str">
        <f t="shared" si="12"/>
        <v/>
      </c>
      <c r="Q59" s="42">
        <f t="shared" si="13"/>
        <v>-10</v>
      </c>
      <c r="R59" s="42" t="str">
        <f>IF(ISBLANK($A59),"",_xlfn.RANK.EQ($Q59,$Q$7:$Q$202))</f>
        <v/>
      </c>
      <c r="S59" s="42" t="str">
        <f>IF(ISNA(MATCH($R59+1,$R$7:$R$202,0)),IF($R59=MAX($A$7:$A$202),$R59,-1),$R59)</f>
        <v/>
      </c>
      <c r="T59" s="42">
        <f t="shared" si="14"/>
        <v>0</v>
      </c>
      <c r="U59" t="str">
        <f ca="1">IF(N('Final Round'!$J$14)&gt;0,IF(ISBLANK($A59),"",IF($N59&gt;5,$N59,VLOOKUP($A59,'Final Round'!$A$14:$K$18,COLUMN('Final Round'!$J$1),FALSE()))),"")</f>
        <v/>
      </c>
      <c r="V59" s="42" t="str">
        <f t="shared" ca="1" si="15"/>
        <v/>
      </c>
      <c r="W59" s="42" t="str">
        <f t="shared" si="16"/>
        <v/>
      </c>
      <c r="X59" s="42" t="str">
        <f>IF(ISBLANK($A59),"",_xlfn.RANK.EQ($W59,$W$7:$W$202))</f>
        <v/>
      </c>
      <c r="Y59" s="42">
        <f t="shared" si="17"/>
        <v>0</v>
      </c>
      <c r="Z59" s="42" t="str">
        <f t="shared" ca="1" si="18"/>
        <v/>
      </c>
      <c r="AA59" s="42">
        <f t="shared" ca="1" si="19"/>
        <v>0</v>
      </c>
      <c r="AB59" t="str">
        <f>IF(ISBLANK($A59),"",5+4*(I59+IF(AA59=0,0,VLOOKUP($A59,'Final Round'!$A$14:$K$18,COLUMN('Final Round'!$G$1),FALSE())))+8*(H59+IF(AA59=0,0,IF(VLOOKUP($A59,'Final Round'!$A$14:$K$18,COLUMN('Final Round'!$J$1),FALSE())=1,1,0)))+$AA59)</f>
        <v/>
      </c>
    </row>
    <row r="60" spans="1:28">
      <c r="A60" s="104"/>
      <c r="B60" s="105"/>
      <c r="C60" s="105"/>
      <c r="D60" s="105"/>
      <c r="E60" s="106"/>
      <c r="F60" t="str">
        <f>IF(ISBLANK($A60),"",SUM(IF(ISNA(IF(VLOOKUP($A60,'Round 1'!$A$7:$J$206,COLUMN('Round 1'!$H$7),FALSE()),1,NA())),0,1),IF(ISNA(IF(VLOOKUP($A60,'Round 2'!$A$7:$J$206,COLUMN('Round 1'!$H$7),FALSE()),1,NA())),0,1),IF(ISNA(IF(VLOOKUP($A60,'Round 3'!$A$7:$J$206,COLUMN('Round 1'!$H$7),FALSE()),1,NA())),0,1),IF(ISNA(IF(VLOOKUP($A60,'Final Round'!$A$14:$K$18,1,FALSE()),1,NA())),0,1)))</f>
        <v/>
      </c>
      <c r="G60" s="108"/>
      <c r="H60"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109" t="str">
        <f>IF(ISBLANK(A60),"",_xlfn.RANK.EQ(P60,$P$7:$P$202))</f>
        <v/>
      </c>
      <c r="L60" s="111" t="str">
        <f>IF(ISBLANK($G60),IF($K60&gt;5,"",IF(AND(ISNA(MATCH(K60+1,$K$7:$K$202,0)),$K60&lt;$A$4),"TIE","")),"DQ")</f>
        <v/>
      </c>
      <c r="M60" s="112"/>
      <c r="N60" s="113" t="str">
        <f t="shared" si="10"/>
        <v/>
      </c>
      <c r="O60" s="42" t="str">
        <f t="shared" si="11"/>
        <v/>
      </c>
      <c r="P60" s="42" t="str">
        <f t="shared" si="12"/>
        <v/>
      </c>
      <c r="Q60" s="42">
        <f t="shared" si="13"/>
        <v>-10</v>
      </c>
      <c r="R60" s="42" t="str">
        <f>IF(ISBLANK($A60),"",_xlfn.RANK.EQ($Q60,$Q$7:$Q$202))</f>
        <v/>
      </c>
      <c r="S60" s="42" t="str">
        <f>IF(ISNA(MATCH($R60+1,$R$7:$R$202,0)),IF($R60=MAX($A$7:$A$202),$R60,-1),$R60)</f>
        <v/>
      </c>
      <c r="T60" s="42">
        <f t="shared" si="14"/>
        <v>0</v>
      </c>
      <c r="U60" t="str">
        <f ca="1">IF(N('Final Round'!$J$14)&gt;0,IF(ISBLANK($A60),"",IF($N60&gt;5,$N60,VLOOKUP($A60,'Final Round'!$A$14:$K$18,COLUMN('Final Round'!$J$1),FALSE()))),"")</f>
        <v/>
      </c>
      <c r="V60" s="42" t="str">
        <f t="shared" ca="1" si="15"/>
        <v/>
      </c>
      <c r="W60" s="42" t="str">
        <f t="shared" si="16"/>
        <v/>
      </c>
      <c r="X60" s="42" t="str">
        <f>IF(ISBLANK($A60),"",_xlfn.RANK.EQ($W60,$W$7:$W$202))</f>
        <v/>
      </c>
      <c r="Y60" s="42">
        <f t="shared" si="17"/>
        <v>0</v>
      </c>
      <c r="Z60" s="42" t="str">
        <f t="shared" ca="1" si="18"/>
        <v/>
      </c>
      <c r="AA60" s="42">
        <f t="shared" ca="1" si="19"/>
        <v>0</v>
      </c>
      <c r="AB60" t="str">
        <f>IF(ISBLANK($A60),"",5+4*(I60+IF(AA60=0,0,VLOOKUP($A60,'Final Round'!$A$14:$K$18,COLUMN('Final Round'!$G$1),FALSE())))+8*(H60+IF(AA60=0,0,IF(VLOOKUP($A60,'Final Round'!$A$14:$K$18,COLUMN('Final Round'!$J$1),FALSE())=1,1,0)))+$AA60)</f>
        <v/>
      </c>
    </row>
    <row r="61" spans="1:28">
      <c r="A61" s="115"/>
      <c r="B61" s="116"/>
      <c r="C61" s="116"/>
      <c r="D61" s="116"/>
      <c r="E61" s="117"/>
      <c r="F61" t="str">
        <f>IF(ISBLANK($A61),"",SUM(IF(ISNA(IF(VLOOKUP($A61,'Round 1'!$A$7:$J$206,COLUMN('Round 1'!$H$7),FALSE()),1,NA())),0,1),IF(ISNA(IF(VLOOKUP($A61,'Round 2'!$A$7:$J$206,COLUMN('Round 1'!$H$7),FALSE()),1,NA())),0,1),IF(ISNA(IF(VLOOKUP($A61,'Round 3'!$A$7:$J$206,COLUMN('Round 1'!$H$7),FALSE()),1,NA())),0,1),IF(ISNA(IF(VLOOKUP($A61,'Final Round'!$A$14:$K$18,1,FALSE()),1,NA())),0,1)))</f>
        <v/>
      </c>
      <c r="G61" s="119"/>
      <c r="H61"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120" t="str">
        <f>IF(ISBLANK(A61),"",_xlfn.RANK.EQ(P61,$P$7:$P$202))</f>
        <v/>
      </c>
      <c r="L61" s="122" t="str">
        <f>IF(ISBLANK($G61),IF($K61&gt;5,"",IF(AND(ISNA(MATCH(K61+1,$K$7:$K$202,0)),$K61&lt;$A$4),"TIE","")),"DQ")</f>
        <v/>
      </c>
      <c r="M61" s="123"/>
      <c r="N61" s="124" t="str">
        <f t="shared" si="10"/>
        <v/>
      </c>
      <c r="O61" s="42" t="str">
        <f t="shared" si="11"/>
        <v/>
      </c>
      <c r="P61" s="42" t="str">
        <f t="shared" si="12"/>
        <v/>
      </c>
      <c r="Q61" s="42">
        <f t="shared" si="13"/>
        <v>-10</v>
      </c>
      <c r="R61" s="42" t="str">
        <f>IF(ISBLANK($A61),"",_xlfn.RANK.EQ($Q61,$Q$7:$Q$202))</f>
        <v/>
      </c>
      <c r="S61" s="42" t="str">
        <f>IF(ISNA(MATCH($R61+1,$R$7:$R$202,0)),IF($R61=MAX($A$7:$A$202),$R61,-1),$R61)</f>
        <v/>
      </c>
      <c r="T61" s="42">
        <f t="shared" si="14"/>
        <v>0</v>
      </c>
      <c r="U61" t="str">
        <f ca="1">IF(N('Final Round'!$J$14)&gt;0,IF(ISBLANK($A61),"",IF($N61&gt;5,$N61,VLOOKUP($A61,'Final Round'!$A$14:$K$18,COLUMN('Final Round'!$J$1),FALSE()))),"")</f>
        <v/>
      </c>
      <c r="V61" s="42" t="str">
        <f t="shared" ca="1" si="15"/>
        <v/>
      </c>
      <c r="W61" s="42" t="str">
        <f t="shared" si="16"/>
        <v/>
      </c>
      <c r="X61" s="42" t="str">
        <f>IF(ISBLANK($A61),"",_xlfn.RANK.EQ($W61,$W$7:$W$202))</f>
        <v/>
      </c>
      <c r="Y61" s="42">
        <f t="shared" si="17"/>
        <v>0</v>
      </c>
      <c r="Z61" s="42" t="str">
        <f t="shared" ca="1" si="18"/>
        <v/>
      </c>
      <c r="AA61" s="42">
        <f t="shared" ca="1" si="19"/>
        <v>0</v>
      </c>
      <c r="AB61" t="str">
        <f>IF(ISBLANK($A61),"",5+4*(I61+IF(AA61=0,0,VLOOKUP($A61,'Final Round'!$A$14:$K$18,COLUMN('Final Round'!$G$1),FALSE())))+8*(H61+IF(AA61=0,0,IF(VLOOKUP($A61,'Final Round'!$A$14:$K$18,COLUMN('Final Round'!$J$1),FALSE())=1,1,0)))+$AA61)</f>
        <v/>
      </c>
    </row>
    <row r="62" spans="1:28">
      <c r="A62" s="104"/>
      <c r="B62" s="105"/>
      <c r="C62" s="105"/>
      <c r="D62" s="105"/>
      <c r="E62" s="106"/>
      <c r="F62" t="str">
        <f>IF(ISBLANK($A62),"",SUM(IF(ISNA(IF(VLOOKUP($A62,'Round 1'!$A$7:$J$206,COLUMN('Round 1'!$H$7),FALSE()),1,NA())),0,1),IF(ISNA(IF(VLOOKUP($A62,'Round 2'!$A$7:$J$206,COLUMN('Round 1'!$H$7),FALSE()),1,NA())),0,1),IF(ISNA(IF(VLOOKUP($A62,'Round 3'!$A$7:$J$206,COLUMN('Round 1'!$H$7),FALSE()),1,NA())),0,1),IF(ISNA(IF(VLOOKUP($A62,'Final Round'!$A$14:$K$18,1,FALSE()),1,NA())),0,1)))</f>
        <v/>
      </c>
      <c r="G62" s="108"/>
      <c r="H62"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109" t="str">
        <f>IF(ISBLANK(A62),"",_xlfn.RANK.EQ(P62,$P$7:$P$202))</f>
        <v/>
      </c>
      <c r="L62" s="111" t="str">
        <f>IF(ISBLANK($G62),IF($K62&gt;5,"",IF(AND(ISNA(MATCH(K62+1,$K$7:$K$202,0)),$K62&lt;$A$4),"TIE","")),"DQ")</f>
        <v/>
      </c>
      <c r="M62" s="112"/>
      <c r="N62" s="113" t="str">
        <f t="shared" si="10"/>
        <v/>
      </c>
      <c r="O62" s="42" t="str">
        <f t="shared" si="11"/>
        <v/>
      </c>
      <c r="P62" s="42" t="str">
        <f t="shared" si="12"/>
        <v/>
      </c>
      <c r="Q62" s="42">
        <f t="shared" si="13"/>
        <v>-10</v>
      </c>
      <c r="R62" s="42" t="str">
        <f>IF(ISBLANK($A62),"",_xlfn.RANK.EQ($Q62,$Q$7:$Q$202))</f>
        <v/>
      </c>
      <c r="S62" s="42" t="str">
        <f>IF(ISNA(MATCH($R62+1,$R$7:$R$202,0)),IF($R62=MAX($A$7:$A$202),$R62,-1),$R62)</f>
        <v/>
      </c>
      <c r="T62" s="42">
        <f t="shared" si="14"/>
        <v>0</v>
      </c>
      <c r="U62" t="str">
        <f ca="1">IF(N('Final Round'!$J$14)&gt;0,IF(ISBLANK($A62),"",IF($N62&gt;5,$N62,VLOOKUP($A62,'Final Round'!$A$14:$K$18,COLUMN('Final Round'!$J$1),FALSE()))),"")</f>
        <v/>
      </c>
      <c r="V62" s="42" t="str">
        <f t="shared" ca="1" si="15"/>
        <v/>
      </c>
      <c r="W62" s="42" t="str">
        <f t="shared" si="16"/>
        <v/>
      </c>
      <c r="X62" s="42" t="str">
        <f>IF(ISBLANK($A62),"",_xlfn.RANK.EQ($W62,$W$7:$W$202))</f>
        <v/>
      </c>
      <c r="Y62" s="42">
        <f t="shared" si="17"/>
        <v>0</v>
      </c>
      <c r="Z62" s="42" t="str">
        <f t="shared" ca="1" si="18"/>
        <v/>
      </c>
      <c r="AA62" s="42">
        <f t="shared" ca="1" si="19"/>
        <v>0</v>
      </c>
      <c r="AB62" t="str">
        <f>IF(ISBLANK($A62),"",5+4*(I62+IF(AA62=0,0,VLOOKUP($A62,'Final Round'!$A$14:$K$18,COLUMN('Final Round'!$G$1),FALSE())))+8*(H62+IF(AA62=0,0,IF(VLOOKUP($A62,'Final Round'!$A$14:$K$18,COLUMN('Final Round'!$J$1),FALSE())=1,1,0)))+$AA62)</f>
        <v/>
      </c>
    </row>
    <row r="63" spans="1:28">
      <c r="A63" s="115"/>
      <c r="B63" s="116"/>
      <c r="C63" s="116"/>
      <c r="D63" s="116"/>
      <c r="E63" s="117"/>
      <c r="F63" t="str">
        <f>IF(ISBLANK($A63),"",SUM(IF(ISNA(IF(VLOOKUP($A63,'Round 1'!$A$7:$J$206,COLUMN('Round 1'!$H$7),FALSE()),1,NA())),0,1),IF(ISNA(IF(VLOOKUP($A63,'Round 2'!$A$7:$J$206,COLUMN('Round 1'!$H$7),FALSE()),1,NA())),0,1),IF(ISNA(IF(VLOOKUP($A63,'Round 3'!$A$7:$J$206,COLUMN('Round 1'!$H$7),FALSE()),1,NA())),0,1),IF(ISNA(IF(VLOOKUP($A63,'Final Round'!$A$14:$K$18,1,FALSE()),1,NA())),0,1)))</f>
        <v/>
      </c>
      <c r="G63" s="119"/>
      <c r="H63"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120" t="str">
        <f>IF(ISBLANK(A63),"",_xlfn.RANK.EQ(P63,$P$7:$P$202))</f>
        <v/>
      </c>
      <c r="L63" s="122" t="str">
        <f>IF(ISBLANK($G63),IF($K63&gt;5,"",IF(AND(ISNA(MATCH(K63+1,$K$7:$K$202,0)),$K63&lt;$A$4),"TIE","")),"DQ")</f>
        <v/>
      </c>
      <c r="M63" s="123"/>
      <c r="N63" s="124" t="str">
        <f t="shared" si="10"/>
        <v/>
      </c>
      <c r="O63" s="42" t="str">
        <f t="shared" si="11"/>
        <v/>
      </c>
      <c r="P63" s="42" t="str">
        <f t="shared" si="12"/>
        <v/>
      </c>
      <c r="Q63" s="42">
        <f t="shared" si="13"/>
        <v>-10</v>
      </c>
      <c r="R63" s="42" t="str">
        <f>IF(ISBLANK($A63),"",_xlfn.RANK.EQ($Q63,$Q$7:$Q$202))</f>
        <v/>
      </c>
      <c r="S63" s="42" t="str">
        <f>IF(ISNA(MATCH($R63+1,$R$7:$R$202,0)),IF($R63=MAX($A$7:$A$202),$R63,-1),$R63)</f>
        <v/>
      </c>
      <c r="T63" s="42">
        <f t="shared" si="14"/>
        <v>0</v>
      </c>
      <c r="U63" t="str">
        <f ca="1">IF(N('Final Round'!$J$14)&gt;0,IF(ISBLANK($A63),"",IF($N63&gt;5,$N63,VLOOKUP($A63,'Final Round'!$A$14:$K$18,COLUMN('Final Round'!$J$1),FALSE()))),"")</f>
        <v/>
      </c>
      <c r="V63" s="42" t="str">
        <f t="shared" ca="1" si="15"/>
        <v/>
      </c>
      <c r="W63" s="42" t="str">
        <f t="shared" si="16"/>
        <v/>
      </c>
      <c r="X63" s="42" t="str">
        <f>IF(ISBLANK($A63),"",_xlfn.RANK.EQ($W63,$W$7:$W$202))</f>
        <v/>
      </c>
      <c r="Y63" s="42">
        <f t="shared" si="17"/>
        <v>0</v>
      </c>
      <c r="Z63" s="42" t="str">
        <f t="shared" ca="1" si="18"/>
        <v/>
      </c>
      <c r="AA63" s="42">
        <f t="shared" ca="1" si="19"/>
        <v>0</v>
      </c>
      <c r="AB63" t="str">
        <f>IF(ISBLANK($A63),"",5+4*(I63+IF(AA63=0,0,VLOOKUP($A63,'Final Round'!$A$14:$K$18,COLUMN('Final Round'!$G$1),FALSE())))+8*(H63+IF(AA63=0,0,IF(VLOOKUP($A63,'Final Round'!$A$14:$K$18,COLUMN('Final Round'!$J$1),FALSE())=1,1,0)))+$AA63)</f>
        <v/>
      </c>
    </row>
    <row r="64" spans="1:28">
      <c r="A64" s="104"/>
      <c r="B64" s="105"/>
      <c r="C64" s="105"/>
      <c r="D64" s="105"/>
      <c r="E64" s="106"/>
      <c r="F64" t="str">
        <f>IF(ISBLANK($A64),"",SUM(IF(ISNA(IF(VLOOKUP($A64,'Round 1'!$A$7:$J$206,COLUMN('Round 1'!$H$7),FALSE()),1,NA())),0,1),IF(ISNA(IF(VLOOKUP($A64,'Round 2'!$A$7:$J$206,COLUMN('Round 1'!$H$7),FALSE()),1,NA())),0,1),IF(ISNA(IF(VLOOKUP($A64,'Round 3'!$A$7:$J$206,COLUMN('Round 1'!$H$7),FALSE()),1,NA())),0,1),IF(ISNA(IF(VLOOKUP($A64,'Final Round'!$A$14:$K$18,1,FALSE()),1,NA())),0,1)))</f>
        <v/>
      </c>
      <c r="G64" s="108"/>
      <c r="H64"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109" t="str">
        <f>IF(ISBLANK(A64),"",_xlfn.RANK.EQ(P64,$P$7:$P$202))</f>
        <v/>
      </c>
      <c r="L64" s="111" t="str">
        <f>IF(ISBLANK($G64),IF($K64&gt;5,"",IF(AND(ISNA(MATCH(K64+1,$K$7:$K$202,0)),$K64&lt;$A$4),"TIE","")),"DQ")</f>
        <v/>
      </c>
      <c r="M64" s="112"/>
      <c r="N64" s="113" t="str">
        <f t="shared" si="10"/>
        <v/>
      </c>
      <c r="O64" s="42" t="str">
        <f t="shared" si="11"/>
        <v/>
      </c>
      <c r="P64" s="42" t="str">
        <f t="shared" si="12"/>
        <v/>
      </c>
      <c r="Q64" s="42">
        <f t="shared" si="13"/>
        <v>-10</v>
      </c>
      <c r="R64" s="42" t="str">
        <f>IF(ISBLANK($A64),"",_xlfn.RANK.EQ($Q64,$Q$7:$Q$202))</f>
        <v/>
      </c>
      <c r="S64" s="42" t="str">
        <f>IF(ISNA(MATCH($R64+1,$R$7:$R$202,0)),IF($R64=MAX($A$7:$A$202),$R64,-1),$R64)</f>
        <v/>
      </c>
      <c r="T64" s="42">
        <f t="shared" si="14"/>
        <v>0</v>
      </c>
      <c r="U64" t="str">
        <f ca="1">IF(N('Final Round'!$J$14)&gt;0,IF(ISBLANK($A64),"",IF($N64&gt;5,$N64,VLOOKUP($A64,'Final Round'!$A$14:$K$18,COLUMN('Final Round'!$J$1),FALSE()))),"")</f>
        <v/>
      </c>
      <c r="V64" s="42" t="str">
        <f t="shared" ca="1" si="15"/>
        <v/>
      </c>
      <c r="W64" s="42" t="str">
        <f t="shared" si="16"/>
        <v/>
      </c>
      <c r="X64" s="42" t="str">
        <f>IF(ISBLANK($A64),"",_xlfn.RANK.EQ($W64,$W$7:$W$202))</f>
        <v/>
      </c>
      <c r="Y64" s="42">
        <f t="shared" si="17"/>
        <v>0</v>
      </c>
      <c r="Z64" s="42" t="str">
        <f t="shared" ca="1" si="18"/>
        <v/>
      </c>
      <c r="AA64" s="42">
        <f t="shared" ca="1" si="19"/>
        <v>0</v>
      </c>
      <c r="AB64" t="str">
        <f>IF(ISBLANK($A64),"",5+4*(I64+IF(AA64=0,0,VLOOKUP($A64,'Final Round'!$A$14:$K$18,COLUMN('Final Round'!$G$1),FALSE())))+8*(H64+IF(AA64=0,0,IF(VLOOKUP($A64,'Final Round'!$A$14:$K$18,COLUMN('Final Round'!$J$1),FALSE())=1,1,0)))+$AA64)</f>
        <v/>
      </c>
    </row>
    <row r="65" spans="1:28">
      <c r="A65" s="115"/>
      <c r="B65" s="116"/>
      <c r="C65" s="116"/>
      <c r="D65" s="116"/>
      <c r="E65" s="117"/>
      <c r="F65" t="str">
        <f>IF(ISBLANK($A65),"",SUM(IF(ISNA(IF(VLOOKUP($A65,'Round 1'!$A$7:$J$206,COLUMN('Round 1'!$H$7),FALSE()),1,NA())),0,1),IF(ISNA(IF(VLOOKUP($A65,'Round 2'!$A$7:$J$206,COLUMN('Round 1'!$H$7),FALSE()),1,NA())),0,1),IF(ISNA(IF(VLOOKUP($A65,'Round 3'!$A$7:$J$206,COLUMN('Round 1'!$H$7),FALSE()),1,NA())),0,1),IF(ISNA(IF(VLOOKUP($A65,'Final Round'!$A$14:$K$18,1,FALSE()),1,NA())),0,1)))</f>
        <v/>
      </c>
      <c r="G65" s="119"/>
      <c r="H65"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120" t="str">
        <f>IF(ISBLANK(A65),"",_xlfn.RANK.EQ(P65,$P$7:$P$202))</f>
        <v/>
      </c>
      <c r="L65" s="122" t="str">
        <f>IF(ISBLANK($G65),IF($K65&gt;5,"",IF(AND(ISNA(MATCH(K65+1,$K$7:$K$202,0)),$K65&lt;$A$4),"TIE","")),"DQ")</f>
        <v/>
      </c>
      <c r="M65" s="123"/>
      <c r="N65" s="124" t="str">
        <f t="shared" si="10"/>
        <v/>
      </c>
      <c r="O65" s="42" t="str">
        <f t="shared" si="11"/>
        <v/>
      </c>
      <c r="P65" s="42" t="str">
        <f t="shared" si="12"/>
        <v/>
      </c>
      <c r="Q65" s="42">
        <f t="shared" si="13"/>
        <v>-10</v>
      </c>
      <c r="R65" s="42" t="str">
        <f>IF(ISBLANK($A65),"",_xlfn.RANK.EQ($Q65,$Q$7:$Q$202))</f>
        <v/>
      </c>
      <c r="S65" s="42" t="str">
        <f>IF(ISNA(MATCH($R65+1,$R$7:$R$202,0)),IF($R65=MAX($A$7:$A$202),$R65,-1),$R65)</f>
        <v/>
      </c>
      <c r="T65" s="42">
        <f t="shared" si="14"/>
        <v>0</v>
      </c>
      <c r="U65" t="str">
        <f ca="1">IF(N('Final Round'!$J$14)&gt;0,IF(ISBLANK($A65),"",IF($N65&gt;5,$N65,VLOOKUP($A65,'Final Round'!$A$14:$K$18,COLUMN('Final Round'!$J$1),FALSE()))),"")</f>
        <v/>
      </c>
      <c r="V65" s="42" t="str">
        <f t="shared" ca="1" si="15"/>
        <v/>
      </c>
      <c r="W65" s="42" t="str">
        <f t="shared" si="16"/>
        <v/>
      </c>
      <c r="X65" s="42" t="str">
        <f>IF(ISBLANK($A65),"",_xlfn.RANK.EQ($W65,$W$7:$W$202))</f>
        <v/>
      </c>
      <c r="Y65" s="42">
        <f t="shared" si="17"/>
        <v>0</v>
      </c>
      <c r="Z65" s="42" t="str">
        <f t="shared" ca="1" si="18"/>
        <v/>
      </c>
      <c r="AA65" s="42">
        <f t="shared" ca="1" si="19"/>
        <v>0</v>
      </c>
      <c r="AB65" t="str">
        <f>IF(ISBLANK($A65),"",5+4*(I65+IF(AA65=0,0,VLOOKUP($A65,'Final Round'!$A$14:$K$18,COLUMN('Final Round'!$G$1),FALSE())))+8*(H65+IF(AA65=0,0,IF(VLOOKUP($A65,'Final Round'!$A$14:$K$18,COLUMN('Final Round'!$J$1),FALSE())=1,1,0)))+$AA65)</f>
        <v/>
      </c>
    </row>
    <row r="66" spans="1:28">
      <c r="A66" s="104"/>
      <c r="B66" s="105"/>
      <c r="C66" s="105"/>
      <c r="D66" s="105"/>
      <c r="E66" s="106"/>
      <c r="F66" t="str">
        <f>IF(ISBLANK($A66),"",SUM(IF(ISNA(IF(VLOOKUP($A66,'Round 1'!$A$7:$J$206,COLUMN('Round 1'!$H$7),FALSE()),1,NA())),0,1),IF(ISNA(IF(VLOOKUP($A66,'Round 2'!$A$7:$J$206,COLUMN('Round 1'!$H$7),FALSE()),1,NA())),0,1),IF(ISNA(IF(VLOOKUP($A66,'Round 3'!$A$7:$J$206,COLUMN('Round 1'!$H$7),FALSE()),1,NA())),0,1),IF(ISNA(IF(VLOOKUP($A66,'Final Round'!$A$14:$K$18,1,FALSE()),1,NA())),0,1)))</f>
        <v/>
      </c>
      <c r="G66" s="108"/>
      <c r="H66"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109" t="str">
        <f>IF(ISBLANK(A66),"",_xlfn.RANK.EQ(P66,$P$7:$P$202))</f>
        <v/>
      </c>
      <c r="L66" s="111" t="str">
        <f>IF(ISBLANK($G66),IF($K66&gt;5,"",IF(AND(ISNA(MATCH(K66+1,$K$7:$K$202,0)),$K66&lt;$A$4),"TIE","")),"DQ")</f>
        <v/>
      </c>
      <c r="M66" s="112"/>
      <c r="N66" s="113" t="str">
        <f t="shared" si="10"/>
        <v/>
      </c>
      <c r="O66" s="42" t="str">
        <f t="shared" si="11"/>
        <v/>
      </c>
      <c r="P66" s="42" t="str">
        <f t="shared" si="12"/>
        <v/>
      </c>
      <c r="Q66" s="42">
        <f t="shared" si="13"/>
        <v>-10</v>
      </c>
      <c r="R66" s="42" t="str">
        <f>IF(ISBLANK($A66),"",_xlfn.RANK.EQ($Q66,$Q$7:$Q$202))</f>
        <v/>
      </c>
      <c r="S66" s="42" t="str">
        <f>IF(ISNA(MATCH($R66+1,$R$7:$R$202,0)),IF($R66=MAX($A$7:$A$202),$R66,-1),$R66)</f>
        <v/>
      </c>
      <c r="T66" s="42">
        <f t="shared" si="14"/>
        <v>0</v>
      </c>
      <c r="U66" t="str">
        <f ca="1">IF(N('Final Round'!$J$14)&gt;0,IF(ISBLANK($A66),"",IF($N66&gt;5,$N66,VLOOKUP($A66,'Final Round'!$A$14:$K$18,COLUMN('Final Round'!$J$1),FALSE()))),"")</f>
        <v/>
      </c>
      <c r="V66" s="42" t="str">
        <f t="shared" ca="1" si="15"/>
        <v/>
      </c>
      <c r="W66" s="42" t="str">
        <f t="shared" si="16"/>
        <v/>
      </c>
      <c r="X66" s="42" t="str">
        <f>IF(ISBLANK($A66),"",_xlfn.RANK.EQ($W66,$W$7:$W$202))</f>
        <v/>
      </c>
      <c r="Y66" s="42">
        <f t="shared" si="17"/>
        <v>0</v>
      </c>
      <c r="Z66" s="42" t="str">
        <f t="shared" ca="1" si="18"/>
        <v/>
      </c>
      <c r="AA66" s="42">
        <f t="shared" ca="1" si="19"/>
        <v>0</v>
      </c>
      <c r="AB66" t="str">
        <f>IF(ISBLANK($A66),"",5+4*(I66+IF(AA66=0,0,VLOOKUP($A66,'Final Round'!$A$14:$K$18,COLUMN('Final Round'!$G$1),FALSE())))+8*(H66+IF(AA66=0,0,IF(VLOOKUP($A66,'Final Round'!$A$14:$K$18,COLUMN('Final Round'!$J$1),FALSE())=1,1,0)))+$AA66)</f>
        <v/>
      </c>
    </row>
    <row r="67" spans="1:28">
      <c r="A67" s="115"/>
      <c r="B67" s="116"/>
      <c r="C67" s="116"/>
      <c r="D67" s="116"/>
      <c r="E67" s="117"/>
      <c r="F67" t="str">
        <f>IF(ISBLANK($A67),"",SUM(IF(ISNA(IF(VLOOKUP($A67,'Round 1'!$A$7:$J$206,COLUMN('Round 1'!$H$7),FALSE()),1,NA())),0,1),IF(ISNA(IF(VLOOKUP($A67,'Round 2'!$A$7:$J$206,COLUMN('Round 1'!$H$7),FALSE()),1,NA())),0,1),IF(ISNA(IF(VLOOKUP($A67,'Round 3'!$A$7:$J$206,COLUMN('Round 1'!$H$7),FALSE()),1,NA())),0,1),IF(ISNA(IF(VLOOKUP($A67,'Final Round'!$A$14:$K$18,1,FALSE()),1,NA())),0,1)))</f>
        <v/>
      </c>
      <c r="G67" s="119"/>
      <c r="H67"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120" t="str">
        <f>IF(ISBLANK(A67),"",_xlfn.RANK.EQ(P67,$P$7:$P$202))</f>
        <v/>
      </c>
      <c r="L67" s="122" t="str">
        <f>IF(ISBLANK($G67),IF($K67&gt;5,"",IF(AND(ISNA(MATCH(K67+1,$K$7:$K$202,0)),$K67&lt;$A$4),"TIE","")),"DQ")</f>
        <v/>
      </c>
      <c r="M67" s="123"/>
      <c r="N67" s="124" t="str">
        <f t="shared" si="10"/>
        <v/>
      </c>
      <c r="O67" s="42" t="str">
        <f t="shared" si="11"/>
        <v/>
      </c>
      <c r="P67" s="42" t="str">
        <f t="shared" si="12"/>
        <v/>
      </c>
      <c r="Q67" s="42">
        <f t="shared" si="13"/>
        <v>-10</v>
      </c>
      <c r="R67" s="42" t="str">
        <f>IF(ISBLANK($A67),"",_xlfn.RANK.EQ($Q67,$Q$7:$Q$202))</f>
        <v/>
      </c>
      <c r="S67" s="42" t="str">
        <f>IF(ISNA(MATCH($R67+1,$R$7:$R$202,0)),IF($R67=MAX($A$7:$A$202),$R67,-1),$R67)</f>
        <v/>
      </c>
      <c r="T67" s="42">
        <f t="shared" si="14"/>
        <v>0</v>
      </c>
      <c r="U67" t="str">
        <f ca="1">IF(N('Final Round'!$J$14)&gt;0,IF(ISBLANK($A67),"",IF($N67&gt;5,$N67,VLOOKUP($A67,'Final Round'!$A$14:$K$18,COLUMN('Final Round'!$J$1),FALSE()))),"")</f>
        <v/>
      </c>
      <c r="V67" s="42" t="str">
        <f t="shared" ca="1" si="15"/>
        <v/>
      </c>
      <c r="W67" s="42" t="str">
        <f t="shared" si="16"/>
        <v/>
      </c>
      <c r="X67" s="42" t="str">
        <f>IF(ISBLANK($A67),"",_xlfn.RANK.EQ($W67,$W$7:$W$202))</f>
        <v/>
      </c>
      <c r="Y67" s="42">
        <f t="shared" si="17"/>
        <v>0</v>
      </c>
      <c r="Z67" s="42" t="str">
        <f t="shared" ca="1" si="18"/>
        <v/>
      </c>
      <c r="AA67" s="42">
        <f t="shared" ca="1" si="19"/>
        <v>0</v>
      </c>
      <c r="AB67" t="str">
        <f>IF(ISBLANK($A67),"",5+4*(I67+IF(AA67=0,0,VLOOKUP($A67,'Final Round'!$A$14:$K$18,COLUMN('Final Round'!$G$1),FALSE())))+8*(H67+IF(AA67=0,0,IF(VLOOKUP($A67,'Final Round'!$A$14:$K$18,COLUMN('Final Round'!$J$1),FALSE())=1,1,0)))+$AA67)</f>
        <v/>
      </c>
    </row>
    <row r="68" spans="1:28">
      <c r="A68" s="104"/>
      <c r="B68" s="105"/>
      <c r="C68" s="105"/>
      <c r="D68" s="105"/>
      <c r="E68" s="106"/>
      <c r="F68" t="str">
        <f>IF(ISBLANK($A68),"",SUM(IF(ISNA(IF(VLOOKUP($A68,'Round 1'!$A$7:$J$206,COLUMN('Round 1'!$H$7),FALSE()),1,NA())),0,1),IF(ISNA(IF(VLOOKUP($A68,'Round 2'!$A$7:$J$206,COLUMN('Round 1'!$H$7),FALSE()),1,NA())),0,1),IF(ISNA(IF(VLOOKUP($A68,'Round 3'!$A$7:$J$206,COLUMN('Round 1'!$H$7),FALSE()),1,NA())),0,1),IF(ISNA(IF(VLOOKUP($A68,'Final Round'!$A$14:$K$18,1,FALSE()),1,NA())),0,1)))</f>
        <v/>
      </c>
      <c r="G68" s="108"/>
      <c r="H68"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109" t="str">
        <f>IF(ISBLANK(A68),"",_xlfn.RANK.EQ(P68,$P$7:$P$202))</f>
        <v/>
      </c>
      <c r="L68" s="111" t="str">
        <f>IF(ISBLANK($G68),IF($K68&gt;5,"",IF(AND(ISNA(MATCH(K68+1,$K$7:$K$202,0)),$K68&lt;$A$4),"TIE","")),"DQ")</f>
        <v/>
      </c>
      <c r="M68" s="112"/>
      <c r="N68" s="113" t="str">
        <f t="shared" si="10"/>
        <v/>
      </c>
      <c r="O68" s="42" t="str">
        <f t="shared" si="11"/>
        <v/>
      </c>
      <c r="P68" s="42" t="str">
        <f t="shared" si="12"/>
        <v/>
      </c>
      <c r="Q68" s="42">
        <f t="shared" si="13"/>
        <v>-10</v>
      </c>
      <c r="R68" s="42" t="str">
        <f>IF(ISBLANK($A68),"",_xlfn.RANK.EQ($Q68,$Q$7:$Q$202))</f>
        <v/>
      </c>
      <c r="S68" s="42" t="str">
        <f>IF(ISNA(MATCH($R68+1,$R$7:$R$202,0)),IF($R68=MAX($A$7:$A$202),$R68,-1),$R68)</f>
        <v/>
      </c>
      <c r="T68" s="42">
        <f t="shared" si="14"/>
        <v>0</v>
      </c>
      <c r="U68" t="str">
        <f ca="1">IF(N('Final Round'!$J$14)&gt;0,IF(ISBLANK($A68),"",IF($N68&gt;5,$N68,VLOOKUP($A68,'Final Round'!$A$14:$K$18,COLUMN('Final Round'!$J$1),FALSE()))),"")</f>
        <v/>
      </c>
      <c r="V68" s="42" t="str">
        <f t="shared" ca="1" si="15"/>
        <v/>
      </c>
      <c r="W68" s="42" t="str">
        <f t="shared" si="16"/>
        <v/>
      </c>
      <c r="X68" s="42" t="str">
        <f>IF(ISBLANK($A68),"",_xlfn.RANK.EQ($W68,$W$7:$W$202))</f>
        <v/>
      </c>
      <c r="Y68" s="42">
        <f t="shared" si="17"/>
        <v>0</v>
      </c>
      <c r="Z68" s="42" t="str">
        <f t="shared" ca="1" si="18"/>
        <v/>
      </c>
      <c r="AA68" s="42">
        <f t="shared" ca="1" si="19"/>
        <v>0</v>
      </c>
      <c r="AB68" t="str">
        <f>IF(ISBLANK($A68),"",5+4*(I68+IF(AA68=0,0,VLOOKUP($A68,'Final Round'!$A$14:$K$18,COLUMN('Final Round'!$G$1),FALSE())))+8*(H68+IF(AA68=0,0,IF(VLOOKUP($A68,'Final Round'!$A$14:$K$18,COLUMN('Final Round'!$J$1),FALSE())=1,1,0)))+$AA68)</f>
        <v/>
      </c>
    </row>
    <row r="69" spans="1:28">
      <c r="A69" s="115"/>
      <c r="B69" s="116"/>
      <c r="C69" s="116"/>
      <c r="D69" s="116"/>
      <c r="E69" s="117"/>
      <c r="F69" t="str">
        <f>IF(ISBLANK($A69),"",SUM(IF(ISNA(IF(VLOOKUP($A69,'Round 1'!$A$7:$J$206,COLUMN('Round 1'!$H$7),FALSE()),1,NA())),0,1),IF(ISNA(IF(VLOOKUP($A69,'Round 2'!$A$7:$J$206,COLUMN('Round 1'!$H$7),FALSE()),1,NA())),0,1),IF(ISNA(IF(VLOOKUP($A69,'Round 3'!$A$7:$J$206,COLUMN('Round 1'!$H$7),FALSE()),1,NA())),0,1),IF(ISNA(IF(VLOOKUP($A69,'Final Round'!$A$14:$K$18,1,FALSE()),1,NA())),0,1)))</f>
        <v/>
      </c>
      <c r="G69" s="119"/>
      <c r="H69"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120" t="str">
        <f>IF(ISBLANK(A69),"",_xlfn.RANK.EQ(P69,$P$7:$P$202))</f>
        <v/>
      </c>
      <c r="L69" s="122" t="str">
        <f>IF(ISBLANK($G69),IF($K69&gt;5,"",IF(AND(ISNA(MATCH(K69+1,$K$7:$K$202,0)),$K69&lt;$A$4),"TIE","")),"DQ")</f>
        <v/>
      </c>
      <c r="M69" s="123"/>
      <c r="N69" s="124" t="str">
        <f t="shared" si="10"/>
        <v/>
      </c>
      <c r="O69" s="42" t="str">
        <f t="shared" si="11"/>
        <v/>
      </c>
      <c r="P69" s="42" t="str">
        <f t="shared" si="12"/>
        <v/>
      </c>
      <c r="Q69" s="42">
        <f t="shared" si="13"/>
        <v>-10</v>
      </c>
      <c r="R69" s="42" t="str">
        <f>IF(ISBLANK($A69),"",_xlfn.RANK.EQ($Q69,$Q$7:$Q$202))</f>
        <v/>
      </c>
      <c r="S69" s="42" t="str">
        <f>IF(ISNA(MATCH($R69+1,$R$7:$R$202,0)),IF($R69=MAX($A$7:$A$202),$R69,-1),$R69)</f>
        <v/>
      </c>
      <c r="T69" s="42">
        <f t="shared" si="14"/>
        <v>0</v>
      </c>
      <c r="U69" t="str">
        <f ca="1">IF(N('Final Round'!$J$14)&gt;0,IF(ISBLANK($A69),"",IF($N69&gt;5,$N69,VLOOKUP($A69,'Final Round'!$A$14:$K$18,COLUMN('Final Round'!$J$1),FALSE()))),"")</f>
        <v/>
      </c>
      <c r="V69" s="42" t="str">
        <f t="shared" ca="1" si="15"/>
        <v/>
      </c>
      <c r="W69" s="42" t="str">
        <f t="shared" si="16"/>
        <v/>
      </c>
      <c r="X69" s="42" t="str">
        <f>IF(ISBLANK($A69),"",_xlfn.RANK.EQ($W69,$W$7:$W$202))</f>
        <v/>
      </c>
      <c r="Y69" s="42">
        <f t="shared" si="17"/>
        <v>0</v>
      </c>
      <c r="Z69" s="42" t="str">
        <f t="shared" ca="1" si="18"/>
        <v/>
      </c>
      <c r="AA69" s="42">
        <f t="shared" ca="1" si="19"/>
        <v>0</v>
      </c>
      <c r="AB69" t="str">
        <f>IF(ISBLANK($A69),"",5+4*(I69+IF(AA69=0,0,VLOOKUP($A69,'Final Round'!$A$14:$K$18,COLUMN('Final Round'!$G$1),FALSE())))+8*(H69+IF(AA69=0,0,IF(VLOOKUP($A69,'Final Round'!$A$14:$K$18,COLUMN('Final Round'!$J$1),FALSE())=1,1,0)))+$AA69)</f>
        <v/>
      </c>
    </row>
    <row r="70" spans="1:28">
      <c r="A70" s="104"/>
      <c r="B70" s="105"/>
      <c r="C70" s="105"/>
      <c r="D70" s="105"/>
      <c r="E70" s="106"/>
      <c r="F70" t="str">
        <f>IF(ISBLANK($A70),"",SUM(IF(ISNA(IF(VLOOKUP($A70,'Round 1'!$A$7:$J$206,COLUMN('Round 1'!$H$7),FALSE()),1,NA())),0,1),IF(ISNA(IF(VLOOKUP($A70,'Round 2'!$A$7:$J$206,COLUMN('Round 1'!$H$7),FALSE()),1,NA())),0,1),IF(ISNA(IF(VLOOKUP($A70,'Round 3'!$A$7:$J$206,COLUMN('Round 1'!$H$7),FALSE()),1,NA())),0,1),IF(ISNA(IF(VLOOKUP($A70,'Final Round'!$A$14:$K$18,1,FALSE()),1,NA())),0,1)))</f>
        <v/>
      </c>
      <c r="G70" s="108"/>
      <c r="H70"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109" t="str">
        <f>IF(ISBLANK(A70),"",_xlfn.RANK.EQ(P70,$P$7:$P$202))</f>
        <v/>
      </c>
      <c r="L70" s="111" t="str">
        <f>IF(ISBLANK($G70),IF($K70&gt;5,"",IF(AND(ISNA(MATCH(K70+1,$K$7:$K$202,0)),$K70&lt;$A$4),"TIE","")),"DQ")</f>
        <v/>
      </c>
      <c r="M70" s="112"/>
      <c r="N70" s="113" t="str">
        <f t="shared" si="10"/>
        <v/>
      </c>
      <c r="O70" s="42" t="str">
        <f t="shared" si="11"/>
        <v/>
      </c>
      <c r="P70" s="42" t="str">
        <f t="shared" si="12"/>
        <v/>
      </c>
      <c r="Q70" s="42">
        <f t="shared" si="13"/>
        <v>-10</v>
      </c>
      <c r="R70" s="42" t="str">
        <f>IF(ISBLANK($A70),"",_xlfn.RANK.EQ($Q70,$Q$7:$Q$202))</f>
        <v/>
      </c>
      <c r="S70" s="42" t="str">
        <f>IF(ISNA(MATCH($R70+1,$R$7:$R$202,0)),IF($R70=MAX($A$7:$A$202),$R70,-1),$R70)</f>
        <v/>
      </c>
      <c r="T70" s="42">
        <f t="shared" si="14"/>
        <v>0</v>
      </c>
      <c r="U70" t="str">
        <f ca="1">IF(N('Final Round'!$J$14)&gt;0,IF(ISBLANK($A70),"",IF($N70&gt;5,$N70,VLOOKUP($A70,'Final Round'!$A$14:$K$18,COLUMN('Final Round'!$J$1),FALSE()))),"")</f>
        <v/>
      </c>
      <c r="V70" s="42" t="str">
        <f t="shared" ca="1" si="15"/>
        <v/>
      </c>
      <c r="W70" s="42" t="str">
        <f t="shared" si="16"/>
        <v/>
      </c>
      <c r="X70" s="42" t="str">
        <f>IF(ISBLANK($A70),"",_xlfn.RANK.EQ($W70,$W$7:$W$202))</f>
        <v/>
      </c>
      <c r="Y70" s="42">
        <f t="shared" si="17"/>
        <v>0</v>
      </c>
      <c r="Z70" s="42" t="str">
        <f t="shared" ca="1" si="18"/>
        <v/>
      </c>
      <c r="AA70" s="42">
        <f t="shared" ca="1" si="19"/>
        <v>0</v>
      </c>
      <c r="AB70" t="str">
        <f>IF(ISBLANK($A70),"",5+4*(I70+IF(AA70=0,0,VLOOKUP($A70,'Final Round'!$A$14:$K$18,COLUMN('Final Round'!$G$1),FALSE())))+8*(H70+IF(AA70=0,0,IF(VLOOKUP($A70,'Final Round'!$A$14:$K$18,COLUMN('Final Round'!$J$1),FALSE())=1,1,0)))+$AA70)</f>
        <v/>
      </c>
    </row>
    <row r="71" spans="1:28">
      <c r="A71" s="115"/>
      <c r="B71" s="116"/>
      <c r="C71" s="116"/>
      <c r="D71" s="116"/>
      <c r="E71" s="117"/>
      <c r="F71" t="str">
        <f>IF(ISBLANK($A71),"",SUM(IF(ISNA(IF(VLOOKUP($A71,'Round 1'!$A$7:$J$206,COLUMN('Round 1'!$H$7),FALSE()),1,NA())),0,1),IF(ISNA(IF(VLOOKUP($A71,'Round 2'!$A$7:$J$206,COLUMN('Round 1'!$H$7),FALSE()),1,NA())),0,1),IF(ISNA(IF(VLOOKUP($A71,'Round 3'!$A$7:$J$206,COLUMN('Round 1'!$H$7),FALSE()),1,NA())),0,1),IF(ISNA(IF(VLOOKUP($A71,'Final Round'!$A$14:$K$18,1,FALSE()),1,NA())),0,1)))</f>
        <v/>
      </c>
      <c r="G71" s="119"/>
      <c r="H71"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120" t="str">
        <f>IF(ISBLANK(A71),"",_xlfn.RANK.EQ(P71,$P$7:$P$202))</f>
        <v/>
      </c>
      <c r="L71" s="122" t="str">
        <f>IF(ISBLANK($G71),IF($K71&gt;5,"",IF(AND(ISNA(MATCH(K71+1,$K$7:$K$202,0)),$K71&lt;$A$4),"TIE","")),"DQ")</f>
        <v/>
      </c>
      <c r="M71" s="123"/>
      <c r="N71" s="124" t="str">
        <f t="shared" ref="N71:N102" si="20">IF(ISBLANK($G71),$R71,"DQ")</f>
        <v/>
      </c>
      <c r="O71" s="42" t="str">
        <f t="shared" ref="O71:O102" si="21">IF(ISBLANK(A71),"",$H71*$O$6+$I71)</f>
        <v/>
      </c>
      <c r="P71" s="42" t="str">
        <f t="shared" ref="P71:P102" si="22">IF(ISBLANK(A71),"",$O71*10*$P$6+$J71)</f>
        <v/>
      </c>
      <c r="Q71" s="42">
        <f t="shared" ref="Q71:Q102" si="23">IF(ISBLANK($G71),IF(ISBLANK($A71),-10,$P71*$Q$6+IF($M71&gt;0,$Q$6-1-$M71,0)),-1)</f>
        <v>-10</v>
      </c>
      <c r="R71" s="42" t="str">
        <f>IF(ISBLANK($A71),"",_xlfn.RANK.EQ($Q71,$Q$7:$Q$202))</f>
        <v/>
      </c>
      <c r="S71" s="42" t="str">
        <f>IF(ISNA(MATCH($R71+1,$R$7:$R$202,0)),IF($R71=MAX($A$7:$A$202),$R71,-1),$R71)</f>
        <v/>
      </c>
      <c r="T71" s="42">
        <f t="shared" ref="T71:T102" si="24">$A71</f>
        <v>0</v>
      </c>
      <c r="U71" t="str">
        <f ca="1">IF(N('Final Round'!$J$14)&gt;0,IF(ISBLANK($A71),"",IF($N71&gt;5,$N71,VLOOKUP($A71,'Final Round'!$A$14:$K$18,COLUMN('Final Round'!$J$1),FALSE()))),"")</f>
        <v/>
      </c>
      <c r="V71" s="42" t="str">
        <f t="shared" ref="V71:V102" ca="1" si="25">IF(ISNUMBER($U71),$U71,$R71)</f>
        <v/>
      </c>
      <c r="W71" s="42" t="str">
        <f t="shared" ref="W71:W102" si="26">IF(ISBLANK($A71),"",($V$6-$V71)*$W$6+$W$6-$A71)</f>
        <v/>
      </c>
      <c r="X71" s="42" t="str">
        <f>IF(ISBLANK($A71),"",_xlfn.RANK.EQ($W71,$W$7:$W$202))</f>
        <v/>
      </c>
      <c r="Y71" s="42">
        <f t="shared" ref="Y71:Y102" si="27">$A71</f>
        <v>0</v>
      </c>
      <c r="Z71" s="42" t="str">
        <f t="shared" ref="Z71:Z102" ca="1" si="28">IF($U71="",$N71,$U71)</f>
        <v/>
      </c>
      <c r="AA71" s="42">
        <f t="shared" ref="AA71:AA102" ca="1" si="29">IF($U71&lt;6,INDEX($AA$1:$AA$5,$Z71)*$Z$2,0)</f>
        <v>0</v>
      </c>
      <c r="AB71" t="str">
        <f>IF(ISBLANK($A71),"",5+4*(I71+IF(AA71=0,0,VLOOKUP($A71,'Final Round'!$A$14:$K$18,COLUMN('Final Round'!$G$1),FALSE())))+8*(H71+IF(AA71=0,0,IF(VLOOKUP($A71,'Final Round'!$A$14:$K$18,COLUMN('Final Round'!$J$1),FALSE())=1,1,0)))+$AA71)</f>
        <v/>
      </c>
    </row>
    <row r="72" spans="1:28">
      <c r="A72" s="104"/>
      <c r="B72" s="105"/>
      <c r="C72" s="105"/>
      <c r="D72" s="105"/>
      <c r="E72" s="106"/>
      <c r="F72" t="str">
        <f>IF(ISBLANK($A72),"",SUM(IF(ISNA(IF(VLOOKUP($A72,'Round 1'!$A$7:$J$206,COLUMN('Round 1'!$H$7),FALSE()),1,NA())),0,1),IF(ISNA(IF(VLOOKUP($A72,'Round 2'!$A$7:$J$206,COLUMN('Round 1'!$H$7),FALSE()),1,NA())),0,1),IF(ISNA(IF(VLOOKUP($A72,'Round 3'!$A$7:$J$206,COLUMN('Round 1'!$H$7),FALSE()),1,NA())),0,1),IF(ISNA(IF(VLOOKUP($A72,'Final Round'!$A$14:$K$18,1,FALSE()),1,NA())),0,1)))</f>
        <v/>
      </c>
      <c r="G72" s="108"/>
      <c r="H72"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109" t="str">
        <f>IF(ISBLANK(A72),"",_xlfn.RANK.EQ(P72,$P$7:$P$202))</f>
        <v/>
      </c>
      <c r="L72" s="111" t="str">
        <f>IF(ISBLANK($G72),IF($K72&gt;5,"",IF(AND(ISNA(MATCH(K72+1,$K$7:$K$202,0)),$K72&lt;$A$4),"TIE","")),"DQ")</f>
        <v/>
      </c>
      <c r="M72" s="112"/>
      <c r="N72" s="113" t="str">
        <f t="shared" si="20"/>
        <v/>
      </c>
      <c r="O72" s="42" t="str">
        <f t="shared" si="21"/>
        <v/>
      </c>
      <c r="P72" s="42" t="str">
        <f t="shared" si="22"/>
        <v/>
      </c>
      <c r="Q72" s="42">
        <f t="shared" si="23"/>
        <v>-10</v>
      </c>
      <c r="R72" s="42" t="str">
        <f>IF(ISBLANK($A72),"",_xlfn.RANK.EQ($Q72,$Q$7:$Q$202))</f>
        <v/>
      </c>
      <c r="S72" s="42" t="str">
        <f>IF(ISNA(MATCH($R72+1,$R$7:$R$202,0)),IF($R72=MAX($A$7:$A$202),$R72,-1),$R72)</f>
        <v/>
      </c>
      <c r="T72" s="42">
        <f t="shared" si="24"/>
        <v>0</v>
      </c>
      <c r="U72" t="str">
        <f ca="1">IF(N('Final Round'!$J$14)&gt;0,IF(ISBLANK($A72),"",IF($N72&gt;5,$N72,VLOOKUP($A72,'Final Round'!$A$14:$K$18,COLUMN('Final Round'!$J$1),FALSE()))),"")</f>
        <v/>
      </c>
      <c r="V72" s="42" t="str">
        <f t="shared" ca="1" si="25"/>
        <v/>
      </c>
      <c r="W72" s="42" t="str">
        <f t="shared" si="26"/>
        <v/>
      </c>
      <c r="X72" s="42" t="str">
        <f>IF(ISBLANK($A72),"",_xlfn.RANK.EQ($W72,$W$7:$W$202))</f>
        <v/>
      </c>
      <c r="Y72" s="42">
        <f t="shared" si="27"/>
        <v>0</v>
      </c>
      <c r="Z72" s="42" t="str">
        <f t="shared" ca="1" si="28"/>
        <v/>
      </c>
      <c r="AA72" s="42">
        <f t="shared" ca="1" si="29"/>
        <v>0</v>
      </c>
      <c r="AB72" t="str">
        <f>IF(ISBLANK($A72),"",5+4*(I72+IF(AA72=0,0,VLOOKUP($A72,'Final Round'!$A$14:$K$18,COLUMN('Final Round'!$G$1),FALSE())))+8*(H72+IF(AA72=0,0,IF(VLOOKUP($A72,'Final Round'!$A$14:$K$18,COLUMN('Final Round'!$J$1),FALSE())=1,1,0)))+$AA72)</f>
        <v/>
      </c>
    </row>
    <row r="73" spans="1:28">
      <c r="A73" s="115"/>
      <c r="B73" s="116"/>
      <c r="C73" s="116"/>
      <c r="D73" s="116"/>
      <c r="E73" s="117"/>
      <c r="F73" t="str">
        <f>IF(ISBLANK($A73),"",SUM(IF(ISNA(IF(VLOOKUP($A73,'Round 1'!$A$7:$J$206,COLUMN('Round 1'!$H$7),FALSE()),1,NA())),0,1),IF(ISNA(IF(VLOOKUP($A73,'Round 2'!$A$7:$J$206,COLUMN('Round 1'!$H$7),FALSE()),1,NA())),0,1),IF(ISNA(IF(VLOOKUP($A73,'Round 3'!$A$7:$J$206,COLUMN('Round 1'!$H$7),FALSE()),1,NA())),0,1),IF(ISNA(IF(VLOOKUP($A73,'Final Round'!$A$14:$K$18,1,FALSE()),1,NA())),0,1)))</f>
        <v/>
      </c>
      <c r="G73" s="119"/>
      <c r="H73"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120" t="str">
        <f>IF(ISBLANK(A73),"",_xlfn.RANK.EQ(P73,$P$7:$P$202))</f>
        <v/>
      </c>
      <c r="L73" s="122" t="str">
        <f>IF(ISBLANK($G73),IF($K73&gt;5,"",IF(AND(ISNA(MATCH(K73+1,$K$7:$K$202,0)),$K73&lt;$A$4),"TIE","")),"DQ")</f>
        <v/>
      </c>
      <c r="M73" s="123"/>
      <c r="N73" s="124" t="str">
        <f t="shared" si="20"/>
        <v/>
      </c>
      <c r="O73" s="42" t="str">
        <f t="shared" si="21"/>
        <v/>
      </c>
      <c r="P73" s="42" t="str">
        <f t="shared" si="22"/>
        <v/>
      </c>
      <c r="Q73" s="42">
        <f t="shared" si="23"/>
        <v>-10</v>
      </c>
      <c r="R73" s="42" t="str">
        <f>IF(ISBLANK($A73),"",_xlfn.RANK.EQ($Q73,$Q$7:$Q$202))</f>
        <v/>
      </c>
      <c r="S73" s="42" t="str">
        <f>IF(ISNA(MATCH($R73+1,$R$7:$R$202,0)),IF($R73=MAX($A$7:$A$202),$R73,-1),$R73)</f>
        <v/>
      </c>
      <c r="T73" s="42">
        <f t="shared" si="24"/>
        <v>0</v>
      </c>
      <c r="U73" t="str">
        <f ca="1">IF(N('Final Round'!$J$14)&gt;0,IF(ISBLANK($A73),"",IF($N73&gt;5,$N73,VLOOKUP($A73,'Final Round'!$A$14:$K$18,COLUMN('Final Round'!$J$1),FALSE()))),"")</f>
        <v/>
      </c>
      <c r="V73" s="42" t="str">
        <f t="shared" ca="1" si="25"/>
        <v/>
      </c>
      <c r="W73" s="42" t="str">
        <f t="shared" si="26"/>
        <v/>
      </c>
      <c r="X73" s="42" t="str">
        <f>IF(ISBLANK($A73),"",_xlfn.RANK.EQ($W73,$W$7:$W$202))</f>
        <v/>
      </c>
      <c r="Y73" s="42">
        <f t="shared" si="27"/>
        <v>0</v>
      </c>
      <c r="Z73" s="42" t="str">
        <f t="shared" ca="1" si="28"/>
        <v/>
      </c>
      <c r="AA73" s="42">
        <f t="shared" ca="1" si="29"/>
        <v>0</v>
      </c>
      <c r="AB73" t="str">
        <f>IF(ISBLANK($A73),"",5+4*(I73+IF(AA73=0,0,VLOOKUP($A73,'Final Round'!$A$14:$K$18,COLUMN('Final Round'!$G$1),FALSE())))+8*(H73+IF(AA73=0,0,IF(VLOOKUP($A73,'Final Round'!$A$14:$K$18,COLUMN('Final Round'!$J$1),FALSE())=1,1,0)))+$AA73)</f>
        <v/>
      </c>
    </row>
    <row r="74" spans="1:28">
      <c r="A74" s="104"/>
      <c r="B74" s="105"/>
      <c r="C74" s="105"/>
      <c r="D74" s="105"/>
      <c r="E74" s="106"/>
      <c r="F74" t="str">
        <f>IF(ISBLANK($A74),"",SUM(IF(ISNA(IF(VLOOKUP($A74,'Round 1'!$A$7:$J$206,COLUMN('Round 1'!$H$7),FALSE()),1,NA())),0,1),IF(ISNA(IF(VLOOKUP($A74,'Round 2'!$A$7:$J$206,COLUMN('Round 1'!$H$7),FALSE()),1,NA())),0,1),IF(ISNA(IF(VLOOKUP($A74,'Round 3'!$A$7:$J$206,COLUMN('Round 1'!$H$7),FALSE()),1,NA())),0,1),IF(ISNA(IF(VLOOKUP($A74,'Final Round'!$A$14:$K$18,1,FALSE()),1,NA())),0,1)))</f>
        <v/>
      </c>
      <c r="G74" s="108"/>
      <c r="H74"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109" t="str">
        <f>IF(ISBLANK(A74),"",_xlfn.RANK.EQ(P74,$P$7:$P$202))</f>
        <v/>
      </c>
      <c r="L74" s="111" t="str">
        <f>IF(ISBLANK($G74),IF($K74&gt;5,"",IF(AND(ISNA(MATCH(K74+1,$K$7:$K$202,0)),$K74&lt;$A$4),"TIE","")),"DQ")</f>
        <v/>
      </c>
      <c r="M74" s="112"/>
      <c r="N74" s="113" t="str">
        <f t="shared" si="20"/>
        <v/>
      </c>
      <c r="O74" s="42" t="str">
        <f t="shared" si="21"/>
        <v/>
      </c>
      <c r="P74" s="42" t="str">
        <f t="shared" si="22"/>
        <v/>
      </c>
      <c r="Q74" s="42">
        <f t="shared" si="23"/>
        <v>-10</v>
      </c>
      <c r="R74" s="42" t="str">
        <f>IF(ISBLANK($A74),"",_xlfn.RANK.EQ($Q74,$Q$7:$Q$202))</f>
        <v/>
      </c>
      <c r="S74" s="42" t="str">
        <f>IF(ISNA(MATCH($R74+1,$R$7:$R$202,0)),IF($R74=MAX($A$7:$A$202),$R74,-1),$R74)</f>
        <v/>
      </c>
      <c r="T74" s="42">
        <f t="shared" si="24"/>
        <v>0</v>
      </c>
      <c r="U74" t="str">
        <f ca="1">IF(N('Final Round'!$J$14)&gt;0,IF(ISBLANK($A74),"",IF($N74&gt;5,$N74,VLOOKUP($A74,'Final Round'!$A$14:$K$18,COLUMN('Final Round'!$J$1),FALSE()))),"")</f>
        <v/>
      </c>
      <c r="V74" s="42" t="str">
        <f t="shared" ca="1" si="25"/>
        <v/>
      </c>
      <c r="W74" s="42" t="str">
        <f t="shared" si="26"/>
        <v/>
      </c>
      <c r="X74" s="42" t="str">
        <f>IF(ISBLANK($A74),"",_xlfn.RANK.EQ($W74,$W$7:$W$202))</f>
        <v/>
      </c>
      <c r="Y74" s="42">
        <f t="shared" si="27"/>
        <v>0</v>
      </c>
      <c r="Z74" s="42" t="str">
        <f t="shared" ca="1" si="28"/>
        <v/>
      </c>
      <c r="AA74" s="42">
        <f t="shared" ca="1" si="29"/>
        <v>0</v>
      </c>
      <c r="AB74" t="str">
        <f>IF(ISBLANK($A74),"",5+4*(I74+IF(AA74=0,0,VLOOKUP($A74,'Final Round'!$A$14:$K$18,COLUMN('Final Round'!$G$1),FALSE())))+8*(H74+IF(AA74=0,0,IF(VLOOKUP($A74,'Final Round'!$A$14:$K$18,COLUMN('Final Round'!$J$1),FALSE())=1,1,0)))+$AA74)</f>
        <v/>
      </c>
    </row>
    <row r="75" spans="1:28">
      <c r="A75" s="115"/>
      <c r="B75" s="116"/>
      <c r="C75" s="116"/>
      <c r="D75" s="116"/>
      <c r="E75" s="117"/>
      <c r="F75" t="str">
        <f>IF(ISBLANK($A75),"",SUM(IF(ISNA(IF(VLOOKUP($A75,'Round 1'!$A$7:$J$206,COLUMN('Round 1'!$H$7),FALSE()),1,NA())),0,1),IF(ISNA(IF(VLOOKUP($A75,'Round 2'!$A$7:$J$206,COLUMN('Round 1'!$H$7),FALSE()),1,NA())),0,1),IF(ISNA(IF(VLOOKUP($A75,'Round 3'!$A$7:$J$206,COLUMN('Round 1'!$H$7),FALSE()),1,NA())),0,1),IF(ISNA(IF(VLOOKUP($A75,'Final Round'!$A$14:$K$18,1,FALSE()),1,NA())),0,1)))</f>
        <v/>
      </c>
      <c r="G75" s="119"/>
      <c r="H75"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120" t="str">
        <f>IF(ISBLANK(A75),"",_xlfn.RANK.EQ(P75,$P$7:$P$202))</f>
        <v/>
      </c>
      <c r="L75" s="122" t="str">
        <f>IF(ISBLANK($G75),IF($K75&gt;5,"",IF(AND(ISNA(MATCH(K75+1,$K$7:$K$202,0)),$K75&lt;$A$4),"TIE","")),"DQ")</f>
        <v/>
      </c>
      <c r="M75" s="123"/>
      <c r="N75" s="124" t="str">
        <f t="shared" si="20"/>
        <v/>
      </c>
      <c r="O75" s="42" t="str">
        <f t="shared" si="21"/>
        <v/>
      </c>
      <c r="P75" s="42" t="str">
        <f t="shared" si="22"/>
        <v/>
      </c>
      <c r="Q75" s="42">
        <f t="shared" si="23"/>
        <v>-10</v>
      </c>
      <c r="R75" s="42" t="str">
        <f>IF(ISBLANK($A75),"",_xlfn.RANK.EQ($Q75,$Q$7:$Q$202))</f>
        <v/>
      </c>
      <c r="S75" s="42" t="str">
        <f>IF(ISNA(MATCH($R75+1,$R$7:$R$202,0)),IF($R75=MAX($A$7:$A$202),$R75,-1),$R75)</f>
        <v/>
      </c>
      <c r="T75" s="42">
        <f t="shared" si="24"/>
        <v>0</v>
      </c>
      <c r="U75" t="str">
        <f ca="1">IF(N('Final Round'!$J$14)&gt;0,IF(ISBLANK($A75),"",IF($N75&gt;5,$N75,VLOOKUP($A75,'Final Round'!$A$14:$K$18,COLUMN('Final Round'!$J$1),FALSE()))),"")</f>
        <v/>
      </c>
      <c r="V75" s="42" t="str">
        <f t="shared" ca="1" si="25"/>
        <v/>
      </c>
      <c r="W75" s="42" t="str">
        <f t="shared" si="26"/>
        <v/>
      </c>
      <c r="X75" s="42" t="str">
        <f>IF(ISBLANK($A75),"",_xlfn.RANK.EQ($W75,$W$7:$W$202))</f>
        <v/>
      </c>
      <c r="Y75" s="42">
        <f t="shared" si="27"/>
        <v>0</v>
      </c>
      <c r="Z75" s="42" t="str">
        <f t="shared" ca="1" si="28"/>
        <v/>
      </c>
      <c r="AA75" s="42">
        <f t="shared" ca="1" si="29"/>
        <v>0</v>
      </c>
      <c r="AB75" t="str">
        <f>IF(ISBLANK($A75),"",5+4*(I75+IF(AA75=0,0,VLOOKUP($A75,'Final Round'!$A$14:$K$18,COLUMN('Final Round'!$G$1),FALSE())))+8*(H75+IF(AA75=0,0,IF(VLOOKUP($A75,'Final Round'!$A$14:$K$18,COLUMN('Final Round'!$J$1),FALSE())=1,1,0)))+$AA75)</f>
        <v/>
      </c>
    </row>
    <row r="76" spans="1:28">
      <c r="A76" s="104"/>
      <c r="B76" s="105"/>
      <c r="C76" s="105"/>
      <c r="D76" s="105"/>
      <c r="E76" s="106"/>
      <c r="F76" t="str">
        <f>IF(ISBLANK($A76),"",SUM(IF(ISNA(IF(VLOOKUP($A76,'Round 1'!$A$7:$J$206,COLUMN('Round 1'!$H$7),FALSE()),1,NA())),0,1),IF(ISNA(IF(VLOOKUP($A76,'Round 2'!$A$7:$J$206,COLUMN('Round 1'!$H$7),FALSE()),1,NA())),0,1),IF(ISNA(IF(VLOOKUP($A76,'Round 3'!$A$7:$J$206,COLUMN('Round 1'!$H$7),FALSE()),1,NA())),0,1),IF(ISNA(IF(VLOOKUP($A76,'Final Round'!$A$14:$K$18,1,FALSE()),1,NA())),0,1)))</f>
        <v/>
      </c>
      <c r="G76" s="108"/>
      <c r="H76"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109" t="str">
        <f>IF(ISBLANK(A76),"",_xlfn.RANK.EQ(P76,$P$7:$P$202))</f>
        <v/>
      </c>
      <c r="L76" s="111" t="str">
        <f>IF(ISBLANK($G76),IF($K76&gt;5,"",IF(AND(ISNA(MATCH(K76+1,$K$7:$K$202,0)),$K76&lt;$A$4),"TIE","")),"DQ")</f>
        <v/>
      </c>
      <c r="M76" s="112"/>
      <c r="N76" s="113" t="str">
        <f t="shared" si="20"/>
        <v/>
      </c>
      <c r="O76" s="42" t="str">
        <f t="shared" si="21"/>
        <v/>
      </c>
      <c r="P76" s="42" t="str">
        <f t="shared" si="22"/>
        <v/>
      </c>
      <c r="Q76" s="42">
        <f t="shared" si="23"/>
        <v>-10</v>
      </c>
      <c r="R76" s="42" t="str">
        <f>IF(ISBLANK($A76),"",_xlfn.RANK.EQ($Q76,$Q$7:$Q$202))</f>
        <v/>
      </c>
      <c r="S76" s="42" t="str">
        <f>IF(ISNA(MATCH($R76+1,$R$7:$R$202,0)),IF($R76=MAX($A$7:$A$202),$R76,-1),$R76)</f>
        <v/>
      </c>
      <c r="T76" s="42">
        <f t="shared" si="24"/>
        <v>0</v>
      </c>
      <c r="U76" t="str">
        <f ca="1">IF(N('Final Round'!$J$14)&gt;0,IF(ISBLANK($A76),"",IF($N76&gt;5,$N76,VLOOKUP($A76,'Final Round'!$A$14:$K$18,COLUMN('Final Round'!$J$1),FALSE()))),"")</f>
        <v/>
      </c>
      <c r="V76" s="42" t="str">
        <f t="shared" ca="1" si="25"/>
        <v/>
      </c>
      <c r="W76" s="42" t="str">
        <f t="shared" si="26"/>
        <v/>
      </c>
      <c r="X76" s="42" t="str">
        <f>IF(ISBLANK($A76),"",_xlfn.RANK.EQ($W76,$W$7:$W$202))</f>
        <v/>
      </c>
      <c r="Y76" s="42">
        <f t="shared" si="27"/>
        <v>0</v>
      </c>
      <c r="Z76" s="42" t="str">
        <f t="shared" ca="1" si="28"/>
        <v/>
      </c>
      <c r="AA76" s="42">
        <f t="shared" ca="1" si="29"/>
        <v>0</v>
      </c>
      <c r="AB76" t="str">
        <f>IF(ISBLANK($A76),"",5+4*(I76+IF(AA76=0,0,VLOOKUP($A76,'Final Round'!$A$14:$K$18,COLUMN('Final Round'!$G$1),FALSE())))+8*(H76+IF(AA76=0,0,IF(VLOOKUP($A76,'Final Round'!$A$14:$K$18,COLUMN('Final Round'!$J$1),FALSE())=1,1,0)))+$AA76)</f>
        <v/>
      </c>
    </row>
    <row r="77" spans="1:28">
      <c r="A77" s="115"/>
      <c r="B77" s="116"/>
      <c r="C77" s="116"/>
      <c r="D77" s="116"/>
      <c r="E77" s="117"/>
      <c r="F77" t="str">
        <f>IF(ISBLANK($A77),"",SUM(IF(ISNA(IF(VLOOKUP($A77,'Round 1'!$A$7:$J$206,COLUMN('Round 1'!$H$7),FALSE()),1,NA())),0,1),IF(ISNA(IF(VLOOKUP($A77,'Round 2'!$A$7:$J$206,COLUMN('Round 1'!$H$7),FALSE()),1,NA())),0,1),IF(ISNA(IF(VLOOKUP($A77,'Round 3'!$A$7:$J$206,COLUMN('Round 1'!$H$7),FALSE()),1,NA())),0,1),IF(ISNA(IF(VLOOKUP($A77,'Final Round'!$A$14:$K$18,1,FALSE()),1,NA())),0,1)))</f>
        <v/>
      </c>
      <c r="G77" s="119"/>
      <c r="H77"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120" t="str">
        <f>IF(ISBLANK(A77),"",_xlfn.RANK.EQ(P77,$P$7:$P$202))</f>
        <v/>
      </c>
      <c r="L77" s="122" t="str">
        <f>IF(ISBLANK($G77),IF($K77&gt;5,"",IF(AND(ISNA(MATCH(K77+1,$K$7:$K$202,0)),$K77&lt;$A$4),"TIE","")),"DQ")</f>
        <v/>
      </c>
      <c r="M77" s="123"/>
      <c r="N77" s="124" t="str">
        <f t="shared" si="20"/>
        <v/>
      </c>
      <c r="O77" s="42" t="str">
        <f t="shared" si="21"/>
        <v/>
      </c>
      <c r="P77" s="42" t="str">
        <f t="shared" si="22"/>
        <v/>
      </c>
      <c r="Q77" s="42">
        <f t="shared" si="23"/>
        <v>-10</v>
      </c>
      <c r="R77" s="42" t="str">
        <f>IF(ISBLANK($A77),"",_xlfn.RANK.EQ($Q77,$Q$7:$Q$202))</f>
        <v/>
      </c>
      <c r="S77" s="42" t="str">
        <f>IF(ISNA(MATCH($R77+1,$R$7:$R$202,0)),IF($R77=MAX($A$7:$A$202),$R77,-1),$R77)</f>
        <v/>
      </c>
      <c r="T77" s="42">
        <f t="shared" si="24"/>
        <v>0</v>
      </c>
      <c r="U77" t="str">
        <f ca="1">IF(N('Final Round'!$J$14)&gt;0,IF(ISBLANK($A77),"",IF($N77&gt;5,$N77,VLOOKUP($A77,'Final Round'!$A$14:$K$18,COLUMN('Final Round'!$J$1),FALSE()))),"")</f>
        <v/>
      </c>
      <c r="V77" s="42" t="str">
        <f t="shared" ca="1" si="25"/>
        <v/>
      </c>
      <c r="W77" s="42" t="str">
        <f t="shared" si="26"/>
        <v/>
      </c>
      <c r="X77" s="42" t="str">
        <f>IF(ISBLANK($A77),"",_xlfn.RANK.EQ($W77,$W$7:$W$202))</f>
        <v/>
      </c>
      <c r="Y77" s="42">
        <f t="shared" si="27"/>
        <v>0</v>
      </c>
      <c r="Z77" s="42" t="str">
        <f t="shared" ca="1" si="28"/>
        <v/>
      </c>
      <c r="AA77" s="42">
        <f t="shared" ca="1" si="29"/>
        <v>0</v>
      </c>
      <c r="AB77" t="str">
        <f>IF(ISBLANK($A77),"",5+4*(I77+IF(AA77=0,0,VLOOKUP($A77,'Final Round'!$A$14:$K$18,COLUMN('Final Round'!$G$1),FALSE())))+8*(H77+IF(AA77=0,0,IF(VLOOKUP($A77,'Final Round'!$A$14:$K$18,COLUMN('Final Round'!$J$1),FALSE())=1,1,0)))+$AA77)</f>
        <v/>
      </c>
    </row>
    <row r="78" spans="1:28">
      <c r="A78" s="104"/>
      <c r="B78" s="105"/>
      <c r="C78" s="105"/>
      <c r="D78" s="105"/>
      <c r="E78" s="106"/>
      <c r="F78" t="str">
        <f>IF(ISBLANK($A78),"",SUM(IF(ISNA(IF(VLOOKUP($A78,'Round 1'!$A$7:$J$206,COLUMN('Round 1'!$H$7),FALSE()),1,NA())),0,1),IF(ISNA(IF(VLOOKUP($A78,'Round 2'!$A$7:$J$206,COLUMN('Round 1'!$H$7),FALSE()),1,NA())),0,1),IF(ISNA(IF(VLOOKUP($A78,'Round 3'!$A$7:$J$206,COLUMN('Round 1'!$H$7),FALSE()),1,NA())),0,1),IF(ISNA(IF(VLOOKUP($A78,'Final Round'!$A$14:$K$18,1,FALSE()),1,NA())),0,1)))</f>
        <v/>
      </c>
      <c r="G78" s="108"/>
      <c r="H78"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109" t="str">
        <f>IF(ISBLANK(A78),"",_xlfn.RANK.EQ(P78,$P$7:$P$202))</f>
        <v/>
      </c>
      <c r="L78" s="111" t="str">
        <f>IF(ISBLANK($G78),IF($K78&gt;5,"",IF(AND(ISNA(MATCH(K78+1,$K$7:$K$202,0)),$K78&lt;$A$4),"TIE","")),"DQ")</f>
        <v/>
      </c>
      <c r="M78" s="112"/>
      <c r="N78" s="113" t="str">
        <f t="shared" si="20"/>
        <v/>
      </c>
      <c r="O78" s="42" t="str">
        <f t="shared" si="21"/>
        <v/>
      </c>
      <c r="P78" s="42" t="str">
        <f t="shared" si="22"/>
        <v/>
      </c>
      <c r="Q78" s="42">
        <f t="shared" si="23"/>
        <v>-10</v>
      </c>
      <c r="R78" s="42" t="str">
        <f>IF(ISBLANK($A78),"",_xlfn.RANK.EQ($Q78,$Q$7:$Q$202))</f>
        <v/>
      </c>
      <c r="S78" s="42" t="str">
        <f>IF(ISNA(MATCH($R78+1,$R$7:$R$202,0)),IF($R78=MAX($A$7:$A$202),$R78,-1),$R78)</f>
        <v/>
      </c>
      <c r="T78" s="42">
        <f t="shared" si="24"/>
        <v>0</v>
      </c>
      <c r="U78" t="str">
        <f ca="1">IF(N('Final Round'!$J$14)&gt;0,IF(ISBLANK($A78),"",IF($N78&gt;5,$N78,VLOOKUP($A78,'Final Round'!$A$14:$K$18,COLUMN('Final Round'!$J$1),FALSE()))),"")</f>
        <v/>
      </c>
      <c r="V78" s="42" t="str">
        <f t="shared" ca="1" si="25"/>
        <v/>
      </c>
      <c r="W78" s="42" t="str">
        <f t="shared" si="26"/>
        <v/>
      </c>
      <c r="X78" s="42" t="str">
        <f>IF(ISBLANK($A78),"",_xlfn.RANK.EQ($W78,$W$7:$W$202))</f>
        <v/>
      </c>
      <c r="Y78" s="42">
        <f t="shared" si="27"/>
        <v>0</v>
      </c>
      <c r="Z78" s="42" t="str">
        <f t="shared" ca="1" si="28"/>
        <v/>
      </c>
      <c r="AA78" s="42">
        <f t="shared" ca="1" si="29"/>
        <v>0</v>
      </c>
      <c r="AB78" t="str">
        <f>IF(ISBLANK($A78),"",5+4*(I78+IF(AA78=0,0,VLOOKUP($A78,'Final Round'!$A$14:$K$18,COLUMN('Final Round'!$G$1),FALSE())))+8*(H78+IF(AA78=0,0,IF(VLOOKUP($A78,'Final Round'!$A$14:$K$18,COLUMN('Final Round'!$J$1),FALSE())=1,1,0)))+$AA78)</f>
        <v/>
      </c>
    </row>
    <row r="79" spans="1:28">
      <c r="A79" s="115"/>
      <c r="B79" s="116"/>
      <c r="C79" s="116"/>
      <c r="D79" s="116"/>
      <c r="E79" s="117"/>
      <c r="F79" t="str">
        <f>IF(ISBLANK($A79),"",SUM(IF(ISNA(IF(VLOOKUP($A79,'Round 1'!$A$7:$J$206,COLUMN('Round 1'!$H$7),FALSE()),1,NA())),0,1),IF(ISNA(IF(VLOOKUP($A79,'Round 2'!$A$7:$J$206,COLUMN('Round 1'!$H$7),FALSE()),1,NA())),0,1),IF(ISNA(IF(VLOOKUP($A79,'Round 3'!$A$7:$J$206,COLUMN('Round 1'!$H$7),FALSE()),1,NA())),0,1),IF(ISNA(IF(VLOOKUP($A79,'Final Round'!$A$14:$K$18,1,FALSE()),1,NA())),0,1)))</f>
        <v/>
      </c>
      <c r="G79" s="119"/>
      <c r="H79"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120" t="str">
        <f>IF(ISBLANK(A79),"",_xlfn.RANK.EQ(P79,$P$7:$P$202))</f>
        <v/>
      </c>
      <c r="L79" s="122" t="str">
        <f>IF(ISBLANK($G79),IF($K79&gt;5,"",IF(AND(ISNA(MATCH(K79+1,$K$7:$K$202,0)),$K79&lt;$A$4),"TIE","")),"DQ")</f>
        <v/>
      </c>
      <c r="M79" s="123"/>
      <c r="N79" s="124" t="str">
        <f t="shared" si="20"/>
        <v/>
      </c>
      <c r="O79" s="42" t="str">
        <f t="shared" si="21"/>
        <v/>
      </c>
      <c r="P79" s="42" t="str">
        <f t="shared" si="22"/>
        <v/>
      </c>
      <c r="Q79" s="42">
        <f t="shared" si="23"/>
        <v>-10</v>
      </c>
      <c r="R79" s="42" t="str">
        <f>IF(ISBLANK($A79),"",_xlfn.RANK.EQ($Q79,$Q$7:$Q$202))</f>
        <v/>
      </c>
      <c r="S79" s="42" t="str">
        <f>IF(ISNA(MATCH($R79+1,$R$7:$R$202,0)),IF($R79=MAX($A$7:$A$202),$R79,-1),$R79)</f>
        <v/>
      </c>
      <c r="T79" s="42">
        <f t="shared" si="24"/>
        <v>0</v>
      </c>
      <c r="U79" t="str">
        <f ca="1">IF(N('Final Round'!$J$14)&gt;0,IF(ISBLANK($A79),"",IF($N79&gt;5,$N79,VLOOKUP($A79,'Final Round'!$A$14:$K$18,COLUMN('Final Round'!$J$1),FALSE()))),"")</f>
        <v/>
      </c>
      <c r="V79" s="42" t="str">
        <f t="shared" ca="1" si="25"/>
        <v/>
      </c>
      <c r="W79" s="42" t="str">
        <f t="shared" si="26"/>
        <v/>
      </c>
      <c r="X79" s="42" t="str">
        <f>IF(ISBLANK($A79),"",_xlfn.RANK.EQ($W79,$W$7:$W$202))</f>
        <v/>
      </c>
      <c r="Y79" s="42">
        <f t="shared" si="27"/>
        <v>0</v>
      </c>
      <c r="Z79" s="42" t="str">
        <f t="shared" ca="1" si="28"/>
        <v/>
      </c>
      <c r="AA79" s="42">
        <f t="shared" ca="1" si="29"/>
        <v>0</v>
      </c>
      <c r="AB79" t="str">
        <f>IF(ISBLANK($A79),"",5+4*(I79+IF(AA79=0,0,VLOOKUP($A79,'Final Round'!$A$14:$K$18,COLUMN('Final Round'!$G$1),FALSE())))+8*(H79+IF(AA79=0,0,IF(VLOOKUP($A79,'Final Round'!$A$14:$K$18,COLUMN('Final Round'!$J$1),FALSE())=1,1,0)))+$AA79)</f>
        <v/>
      </c>
    </row>
    <row r="80" spans="1:28">
      <c r="A80" s="104"/>
      <c r="B80" s="105"/>
      <c r="C80" s="105"/>
      <c r="D80" s="105"/>
      <c r="E80" s="106"/>
      <c r="F80" t="str">
        <f>IF(ISBLANK($A80),"",SUM(IF(ISNA(IF(VLOOKUP($A80,'Round 1'!$A$7:$J$206,COLUMN('Round 1'!$H$7),FALSE()),1,NA())),0,1),IF(ISNA(IF(VLOOKUP($A80,'Round 2'!$A$7:$J$206,COLUMN('Round 1'!$H$7),FALSE()),1,NA())),0,1),IF(ISNA(IF(VLOOKUP($A80,'Round 3'!$A$7:$J$206,COLUMN('Round 1'!$H$7),FALSE()),1,NA())),0,1),IF(ISNA(IF(VLOOKUP($A80,'Final Round'!$A$14:$K$18,1,FALSE()),1,NA())),0,1)))</f>
        <v/>
      </c>
      <c r="G80" s="108"/>
      <c r="H80"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109" t="str">
        <f>IF(ISBLANK(A80),"",_xlfn.RANK.EQ(P80,$P$7:$P$202))</f>
        <v/>
      </c>
      <c r="L80" s="111" t="str">
        <f>IF(ISBLANK($G80),IF($K80&gt;5,"",IF(AND(ISNA(MATCH(K80+1,$K$7:$K$202,0)),$K80&lt;$A$4),"TIE","")),"DQ")</f>
        <v/>
      </c>
      <c r="M80" s="112"/>
      <c r="N80" s="113" t="str">
        <f t="shared" si="20"/>
        <v/>
      </c>
      <c r="O80" s="42" t="str">
        <f t="shared" si="21"/>
        <v/>
      </c>
      <c r="P80" s="42" t="str">
        <f t="shared" si="22"/>
        <v/>
      </c>
      <c r="Q80" s="42">
        <f t="shared" si="23"/>
        <v>-10</v>
      </c>
      <c r="R80" s="42" t="str">
        <f>IF(ISBLANK($A80),"",_xlfn.RANK.EQ($Q80,$Q$7:$Q$202))</f>
        <v/>
      </c>
      <c r="S80" s="42" t="str">
        <f>IF(ISNA(MATCH($R80+1,$R$7:$R$202,0)),IF($R80=MAX($A$7:$A$202),$R80,-1),$R80)</f>
        <v/>
      </c>
      <c r="T80" s="42">
        <f t="shared" si="24"/>
        <v>0</v>
      </c>
      <c r="U80" t="str">
        <f ca="1">IF(N('Final Round'!$J$14)&gt;0,IF(ISBLANK($A80),"",IF($N80&gt;5,$N80,VLOOKUP($A80,'Final Round'!$A$14:$K$18,COLUMN('Final Round'!$J$1),FALSE()))),"")</f>
        <v/>
      </c>
      <c r="V80" s="42" t="str">
        <f t="shared" ca="1" si="25"/>
        <v/>
      </c>
      <c r="W80" s="42" t="str">
        <f t="shared" si="26"/>
        <v/>
      </c>
      <c r="X80" s="42" t="str">
        <f>IF(ISBLANK($A80),"",_xlfn.RANK.EQ($W80,$W$7:$W$202))</f>
        <v/>
      </c>
      <c r="Y80" s="42">
        <f t="shared" si="27"/>
        <v>0</v>
      </c>
      <c r="Z80" s="42" t="str">
        <f t="shared" ca="1" si="28"/>
        <v/>
      </c>
      <c r="AA80" s="42">
        <f t="shared" ca="1" si="29"/>
        <v>0</v>
      </c>
      <c r="AB80" t="str">
        <f>IF(ISBLANK($A80),"",5+4*(I80+IF(AA80=0,0,VLOOKUP($A80,'Final Round'!$A$14:$K$18,COLUMN('Final Round'!$G$1),FALSE())))+8*(H80+IF(AA80=0,0,IF(VLOOKUP($A80,'Final Round'!$A$14:$K$18,COLUMN('Final Round'!$J$1),FALSE())=1,1,0)))+$AA80)</f>
        <v/>
      </c>
    </row>
    <row r="81" spans="1:28">
      <c r="A81" s="115"/>
      <c r="B81" s="116"/>
      <c r="C81" s="116"/>
      <c r="D81" s="116"/>
      <c r="E81" s="117"/>
      <c r="F81" t="str">
        <f>IF(ISBLANK($A81),"",SUM(IF(ISNA(IF(VLOOKUP($A81,'Round 1'!$A$7:$J$206,COLUMN('Round 1'!$H$7),FALSE()),1,NA())),0,1),IF(ISNA(IF(VLOOKUP($A81,'Round 2'!$A$7:$J$206,COLUMN('Round 1'!$H$7),FALSE()),1,NA())),0,1),IF(ISNA(IF(VLOOKUP($A81,'Round 3'!$A$7:$J$206,COLUMN('Round 1'!$H$7),FALSE()),1,NA())),0,1),IF(ISNA(IF(VLOOKUP($A81,'Final Round'!$A$14:$K$18,1,FALSE()),1,NA())),0,1)))</f>
        <v/>
      </c>
      <c r="G81" s="119"/>
      <c r="H81"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120" t="str">
        <f>IF(ISBLANK(A81),"",_xlfn.RANK.EQ(P81,$P$7:$P$202))</f>
        <v/>
      </c>
      <c r="L81" s="122" t="str">
        <f>IF(ISBLANK($G81),IF($K81&gt;5,"",IF(AND(ISNA(MATCH(K81+1,$K$7:$K$202,0)),$K81&lt;$A$4),"TIE","")),"DQ")</f>
        <v/>
      </c>
      <c r="M81" s="123"/>
      <c r="N81" s="124" t="str">
        <f t="shared" si="20"/>
        <v/>
      </c>
      <c r="O81" s="42" t="str">
        <f t="shared" si="21"/>
        <v/>
      </c>
      <c r="P81" s="42" t="str">
        <f t="shared" si="22"/>
        <v/>
      </c>
      <c r="Q81" s="42">
        <f t="shared" si="23"/>
        <v>-10</v>
      </c>
      <c r="R81" s="42" t="str">
        <f>IF(ISBLANK($A81),"",_xlfn.RANK.EQ($Q81,$Q$7:$Q$202))</f>
        <v/>
      </c>
      <c r="S81" s="42" t="str">
        <f>IF(ISNA(MATCH($R81+1,$R$7:$R$202,0)),IF($R81=MAX($A$7:$A$202),$R81,-1),$R81)</f>
        <v/>
      </c>
      <c r="T81" s="42">
        <f t="shared" si="24"/>
        <v>0</v>
      </c>
      <c r="U81" t="str">
        <f ca="1">IF(N('Final Round'!$J$14)&gt;0,IF(ISBLANK($A81),"",IF($N81&gt;5,$N81,VLOOKUP($A81,'Final Round'!$A$14:$K$18,COLUMN('Final Round'!$J$1),FALSE()))),"")</f>
        <v/>
      </c>
      <c r="V81" s="42" t="str">
        <f t="shared" ca="1" si="25"/>
        <v/>
      </c>
      <c r="W81" s="42" t="str">
        <f t="shared" si="26"/>
        <v/>
      </c>
      <c r="X81" s="42" t="str">
        <f>IF(ISBLANK($A81),"",_xlfn.RANK.EQ($W81,$W$7:$W$202))</f>
        <v/>
      </c>
      <c r="Y81" s="42">
        <f t="shared" si="27"/>
        <v>0</v>
      </c>
      <c r="Z81" s="42" t="str">
        <f t="shared" ca="1" si="28"/>
        <v/>
      </c>
      <c r="AA81" s="42">
        <f t="shared" ca="1" si="29"/>
        <v>0</v>
      </c>
      <c r="AB81" t="str">
        <f>IF(ISBLANK($A81),"",5+4*(I81+IF(AA81=0,0,VLOOKUP($A81,'Final Round'!$A$14:$K$18,COLUMN('Final Round'!$G$1),FALSE())))+8*(H81+IF(AA81=0,0,IF(VLOOKUP($A81,'Final Round'!$A$14:$K$18,COLUMN('Final Round'!$J$1),FALSE())=1,1,0)))+$AA81)</f>
        <v/>
      </c>
    </row>
    <row r="82" spans="1:28">
      <c r="A82" s="104"/>
      <c r="B82" s="105"/>
      <c r="C82" s="105"/>
      <c r="D82" s="105"/>
      <c r="E82" s="106"/>
      <c r="F82" t="str">
        <f>IF(ISBLANK($A82),"",SUM(IF(ISNA(IF(VLOOKUP($A82,'Round 1'!$A$7:$J$206,COLUMN('Round 1'!$H$7),FALSE()),1,NA())),0,1),IF(ISNA(IF(VLOOKUP($A82,'Round 2'!$A$7:$J$206,COLUMN('Round 1'!$H$7),FALSE()),1,NA())),0,1),IF(ISNA(IF(VLOOKUP($A82,'Round 3'!$A$7:$J$206,COLUMN('Round 1'!$H$7),FALSE()),1,NA())),0,1),IF(ISNA(IF(VLOOKUP($A82,'Final Round'!$A$14:$K$18,1,FALSE()),1,NA())),0,1)))</f>
        <v/>
      </c>
      <c r="G82" s="108"/>
      <c r="H82"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109" t="str">
        <f>IF(ISBLANK(A82),"",_xlfn.RANK.EQ(P82,$P$7:$P$202))</f>
        <v/>
      </c>
      <c r="L82" s="111" t="str">
        <f>IF(ISBLANK($G82),IF($K82&gt;5,"",IF(AND(ISNA(MATCH(K82+1,$K$7:$K$202,0)),$K82&lt;$A$4),"TIE","")),"DQ")</f>
        <v/>
      </c>
      <c r="M82" s="112"/>
      <c r="N82" s="113" t="str">
        <f t="shared" si="20"/>
        <v/>
      </c>
      <c r="O82" s="42" t="str">
        <f t="shared" si="21"/>
        <v/>
      </c>
      <c r="P82" s="42" t="str">
        <f t="shared" si="22"/>
        <v/>
      </c>
      <c r="Q82" s="42">
        <f t="shared" si="23"/>
        <v>-10</v>
      </c>
      <c r="R82" s="42" t="str">
        <f>IF(ISBLANK($A82),"",_xlfn.RANK.EQ($Q82,$Q$7:$Q$202))</f>
        <v/>
      </c>
      <c r="S82" s="42" t="str">
        <f>IF(ISNA(MATCH($R82+1,$R$7:$R$202,0)),IF($R82=MAX($A$7:$A$202),$R82,-1),$R82)</f>
        <v/>
      </c>
      <c r="T82" s="42">
        <f t="shared" si="24"/>
        <v>0</v>
      </c>
      <c r="U82" t="str">
        <f ca="1">IF(N('Final Round'!$J$14)&gt;0,IF(ISBLANK($A82),"",IF($N82&gt;5,$N82,VLOOKUP($A82,'Final Round'!$A$14:$K$18,COLUMN('Final Round'!$J$1),FALSE()))),"")</f>
        <v/>
      </c>
      <c r="V82" s="42" t="str">
        <f t="shared" ca="1" si="25"/>
        <v/>
      </c>
      <c r="W82" s="42" t="str">
        <f t="shared" si="26"/>
        <v/>
      </c>
      <c r="X82" s="42" t="str">
        <f>IF(ISBLANK($A82),"",_xlfn.RANK.EQ($W82,$W$7:$W$202))</f>
        <v/>
      </c>
      <c r="Y82" s="42">
        <f t="shared" si="27"/>
        <v>0</v>
      </c>
      <c r="Z82" s="42" t="str">
        <f t="shared" ca="1" si="28"/>
        <v/>
      </c>
      <c r="AA82" s="42">
        <f t="shared" ca="1" si="29"/>
        <v>0</v>
      </c>
      <c r="AB82" t="str">
        <f>IF(ISBLANK($A82),"",5+4*(I82+IF(AA82=0,0,VLOOKUP($A82,'Final Round'!$A$14:$K$18,COLUMN('Final Round'!$G$1),FALSE())))+8*(H82+IF(AA82=0,0,IF(VLOOKUP($A82,'Final Round'!$A$14:$K$18,COLUMN('Final Round'!$J$1),FALSE())=1,1,0)))+$AA82)</f>
        <v/>
      </c>
    </row>
    <row r="83" spans="1:28">
      <c r="A83" s="115"/>
      <c r="B83" s="116"/>
      <c r="C83" s="116"/>
      <c r="D83" s="116"/>
      <c r="E83" s="117"/>
      <c r="F83" t="str">
        <f>IF(ISBLANK($A83),"",SUM(IF(ISNA(IF(VLOOKUP($A83,'Round 1'!$A$7:$J$206,COLUMN('Round 1'!$H$7),FALSE()),1,NA())),0,1),IF(ISNA(IF(VLOOKUP($A83,'Round 2'!$A$7:$J$206,COLUMN('Round 1'!$H$7),FALSE()),1,NA())),0,1),IF(ISNA(IF(VLOOKUP($A83,'Round 3'!$A$7:$J$206,COLUMN('Round 1'!$H$7),FALSE()),1,NA())),0,1),IF(ISNA(IF(VLOOKUP($A83,'Final Round'!$A$14:$K$18,1,FALSE()),1,NA())),0,1)))</f>
        <v/>
      </c>
      <c r="G83" s="119"/>
      <c r="H83"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120" t="str">
        <f>IF(ISBLANK(A83),"",_xlfn.RANK.EQ(P83,$P$7:$P$202))</f>
        <v/>
      </c>
      <c r="L83" s="122" t="str">
        <f>IF(ISBLANK($G83),IF($K83&gt;5,"",IF(AND(ISNA(MATCH(K83+1,$K$7:$K$202,0)),$K83&lt;$A$4),"TIE","")),"DQ")</f>
        <v/>
      </c>
      <c r="M83" s="123"/>
      <c r="N83" s="124" t="str">
        <f t="shared" si="20"/>
        <v/>
      </c>
      <c r="O83" s="42" t="str">
        <f t="shared" si="21"/>
        <v/>
      </c>
      <c r="P83" s="42" t="str">
        <f t="shared" si="22"/>
        <v/>
      </c>
      <c r="Q83" s="42">
        <f t="shared" si="23"/>
        <v>-10</v>
      </c>
      <c r="R83" s="42" t="str">
        <f>IF(ISBLANK($A83),"",_xlfn.RANK.EQ($Q83,$Q$7:$Q$202))</f>
        <v/>
      </c>
      <c r="S83" s="42" t="str">
        <f>IF(ISNA(MATCH($R83+1,$R$7:$R$202,0)),IF($R83=MAX($A$7:$A$202),$R83,-1),$R83)</f>
        <v/>
      </c>
      <c r="T83" s="42">
        <f t="shared" si="24"/>
        <v>0</v>
      </c>
      <c r="U83" t="str">
        <f ca="1">IF(N('Final Round'!$J$14)&gt;0,IF(ISBLANK($A83),"",IF($N83&gt;5,$N83,VLOOKUP($A83,'Final Round'!$A$14:$K$18,COLUMN('Final Round'!$J$1),FALSE()))),"")</f>
        <v/>
      </c>
      <c r="V83" s="42" t="str">
        <f t="shared" ca="1" si="25"/>
        <v/>
      </c>
      <c r="W83" s="42" t="str">
        <f t="shared" si="26"/>
        <v/>
      </c>
      <c r="X83" s="42" t="str">
        <f>IF(ISBLANK($A83),"",_xlfn.RANK.EQ($W83,$W$7:$W$202))</f>
        <v/>
      </c>
      <c r="Y83" s="42">
        <f t="shared" si="27"/>
        <v>0</v>
      </c>
      <c r="Z83" s="42" t="str">
        <f t="shared" ca="1" si="28"/>
        <v/>
      </c>
      <c r="AA83" s="42">
        <f t="shared" ca="1" si="29"/>
        <v>0</v>
      </c>
      <c r="AB83" t="str">
        <f>IF(ISBLANK($A83),"",5+4*(I83+IF(AA83=0,0,VLOOKUP($A83,'Final Round'!$A$14:$K$18,COLUMN('Final Round'!$G$1),FALSE())))+8*(H83+IF(AA83=0,0,IF(VLOOKUP($A83,'Final Round'!$A$14:$K$18,COLUMN('Final Round'!$J$1),FALSE())=1,1,0)))+$AA83)</f>
        <v/>
      </c>
    </row>
    <row r="84" spans="1:28">
      <c r="A84" s="104"/>
      <c r="B84" s="105"/>
      <c r="C84" s="105"/>
      <c r="D84" s="105"/>
      <c r="E84" s="106"/>
      <c r="F84" t="str">
        <f>IF(ISBLANK($A84),"",SUM(IF(ISNA(IF(VLOOKUP($A84,'Round 1'!$A$7:$J$206,COLUMN('Round 1'!$H$7),FALSE()),1,NA())),0,1),IF(ISNA(IF(VLOOKUP($A84,'Round 2'!$A$7:$J$206,COLUMN('Round 1'!$H$7),FALSE()),1,NA())),0,1),IF(ISNA(IF(VLOOKUP($A84,'Round 3'!$A$7:$J$206,COLUMN('Round 1'!$H$7),FALSE()),1,NA())),0,1),IF(ISNA(IF(VLOOKUP($A84,'Final Round'!$A$14:$K$18,1,FALSE()),1,NA())),0,1)))</f>
        <v/>
      </c>
      <c r="G84" s="108"/>
      <c r="H84"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109" t="str">
        <f>IF(ISBLANK(A84),"",_xlfn.RANK.EQ(P84,$P$7:$P$202))</f>
        <v/>
      </c>
      <c r="L84" s="111" t="str">
        <f>IF(ISBLANK($G84),IF($K84&gt;5,"",IF(AND(ISNA(MATCH(K84+1,$K$7:$K$202,0)),$K84&lt;$A$4),"TIE","")),"DQ")</f>
        <v/>
      </c>
      <c r="M84" s="112"/>
      <c r="N84" s="113" t="str">
        <f t="shared" si="20"/>
        <v/>
      </c>
      <c r="O84" s="42" t="str">
        <f t="shared" si="21"/>
        <v/>
      </c>
      <c r="P84" s="42" t="str">
        <f t="shared" si="22"/>
        <v/>
      </c>
      <c r="Q84" s="42">
        <f t="shared" si="23"/>
        <v>-10</v>
      </c>
      <c r="R84" s="42" t="str">
        <f>IF(ISBLANK($A84),"",_xlfn.RANK.EQ($Q84,$Q$7:$Q$202))</f>
        <v/>
      </c>
      <c r="S84" s="42" t="str">
        <f>IF(ISNA(MATCH($R84+1,$R$7:$R$202,0)),IF($R84=MAX($A$7:$A$202),$R84,-1),$R84)</f>
        <v/>
      </c>
      <c r="T84" s="42">
        <f t="shared" si="24"/>
        <v>0</v>
      </c>
      <c r="U84" t="str">
        <f ca="1">IF(N('Final Round'!$J$14)&gt;0,IF(ISBLANK($A84),"",IF($N84&gt;5,$N84,VLOOKUP($A84,'Final Round'!$A$14:$K$18,COLUMN('Final Round'!$J$1),FALSE()))),"")</f>
        <v/>
      </c>
      <c r="V84" s="42" t="str">
        <f t="shared" ca="1" si="25"/>
        <v/>
      </c>
      <c r="W84" s="42" t="str">
        <f t="shared" si="26"/>
        <v/>
      </c>
      <c r="X84" s="42" t="str">
        <f>IF(ISBLANK($A84),"",_xlfn.RANK.EQ($W84,$W$7:$W$202))</f>
        <v/>
      </c>
      <c r="Y84" s="42">
        <f t="shared" si="27"/>
        <v>0</v>
      </c>
      <c r="Z84" s="42" t="str">
        <f t="shared" ca="1" si="28"/>
        <v/>
      </c>
      <c r="AA84" s="42">
        <f t="shared" ca="1" si="29"/>
        <v>0</v>
      </c>
      <c r="AB84" t="str">
        <f>IF(ISBLANK($A84),"",5+4*(I84+IF(AA84=0,0,VLOOKUP($A84,'Final Round'!$A$14:$K$18,COLUMN('Final Round'!$G$1),FALSE())))+8*(H84+IF(AA84=0,0,IF(VLOOKUP($A84,'Final Round'!$A$14:$K$18,COLUMN('Final Round'!$J$1),FALSE())=1,1,0)))+$AA84)</f>
        <v/>
      </c>
    </row>
    <row r="85" spans="1:28">
      <c r="A85" s="115"/>
      <c r="B85" s="116"/>
      <c r="C85" s="116"/>
      <c r="D85" s="116"/>
      <c r="E85" s="117"/>
      <c r="F85" t="str">
        <f>IF(ISBLANK($A85),"",SUM(IF(ISNA(IF(VLOOKUP($A85,'Round 1'!$A$7:$J$206,COLUMN('Round 1'!$H$7),FALSE()),1,NA())),0,1),IF(ISNA(IF(VLOOKUP($A85,'Round 2'!$A$7:$J$206,COLUMN('Round 1'!$H$7),FALSE()),1,NA())),0,1),IF(ISNA(IF(VLOOKUP($A85,'Round 3'!$A$7:$J$206,COLUMN('Round 1'!$H$7),FALSE()),1,NA())),0,1),IF(ISNA(IF(VLOOKUP($A85,'Final Round'!$A$14:$K$18,1,FALSE()),1,NA())),0,1)))</f>
        <v/>
      </c>
      <c r="G85" s="119"/>
      <c r="H85"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120" t="str">
        <f>IF(ISBLANK(A85),"",_xlfn.RANK.EQ(P85,$P$7:$P$202))</f>
        <v/>
      </c>
      <c r="L85" s="122" t="str">
        <f>IF(ISBLANK($G85),IF($K85&gt;5,"",IF(AND(ISNA(MATCH(K85+1,$K$7:$K$202,0)),$K85&lt;$A$4),"TIE","")),"DQ")</f>
        <v/>
      </c>
      <c r="M85" s="123"/>
      <c r="N85" s="124" t="str">
        <f t="shared" si="20"/>
        <v/>
      </c>
      <c r="O85" s="42" t="str">
        <f t="shared" si="21"/>
        <v/>
      </c>
      <c r="P85" s="42" t="str">
        <f t="shared" si="22"/>
        <v/>
      </c>
      <c r="Q85" s="42">
        <f t="shared" si="23"/>
        <v>-10</v>
      </c>
      <c r="R85" s="42" t="str">
        <f>IF(ISBLANK($A85),"",_xlfn.RANK.EQ($Q85,$Q$7:$Q$202))</f>
        <v/>
      </c>
      <c r="S85" s="42" t="str">
        <f>IF(ISNA(MATCH($R85+1,$R$7:$R$202,0)),IF($R85=MAX($A$7:$A$202),$R85,-1),$R85)</f>
        <v/>
      </c>
      <c r="T85" s="42">
        <f t="shared" si="24"/>
        <v>0</v>
      </c>
      <c r="U85" t="str">
        <f ca="1">IF(N('Final Round'!$J$14)&gt;0,IF(ISBLANK($A85),"",IF($N85&gt;5,$N85,VLOOKUP($A85,'Final Round'!$A$14:$K$18,COLUMN('Final Round'!$J$1),FALSE()))),"")</f>
        <v/>
      </c>
      <c r="V85" s="42" t="str">
        <f t="shared" ca="1" si="25"/>
        <v/>
      </c>
      <c r="W85" s="42" t="str">
        <f t="shared" si="26"/>
        <v/>
      </c>
      <c r="X85" s="42" t="str">
        <f>IF(ISBLANK($A85),"",_xlfn.RANK.EQ($W85,$W$7:$W$202))</f>
        <v/>
      </c>
      <c r="Y85" s="42">
        <f t="shared" si="27"/>
        <v>0</v>
      </c>
      <c r="Z85" s="42" t="str">
        <f t="shared" ca="1" si="28"/>
        <v/>
      </c>
      <c r="AA85" s="42">
        <f t="shared" ca="1" si="29"/>
        <v>0</v>
      </c>
      <c r="AB85" t="str">
        <f>IF(ISBLANK($A85),"",5+4*(I85+IF(AA85=0,0,VLOOKUP($A85,'Final Round'!$A$14:$K$18,COLUMN('Final Round'!$G$1),FALSE())))+8*(H85+IF(AA85=0,0,IF(VLOOKUP($A85,'Final Round'!$A$14:$K$18,COLUMN('Final Round'!$J$1),FALSE())=1,1,0)))+$AA85)</f>
        <v/>
      </c>
    </row>
    <row r="86" spans="1:28">
      <c r="A86" s="104"/>
      <c r="B86" s="105"/>
      <c r="C86" s="105"/>
      <c r="D86" s="105"/>
      <c r="E86" s="106"/>
      <c r="F86" t="str">
        <f>IF(ISBLANK($A86),"",SUM(IF(ISNA(IF(VLOOKUP($A86,'Round 1'!$A$7:$J$206,COLUMN('Round 1'!$H$7),FALSE()),1,NA())),0,1),IF(ISNA(IF(VLOOKUP($A86,'Round 2'!$A$7:$J$206,COLUMN('Round 1'!$H$7),FALSE()),1,NA())),0,1),IF(ISNA(IF(VLOOKUP($A86,'Round 3'!$A$7:$J$206,COLUMN('Round 1'!$H$7),FALSE()),1,NA())),0,1),IF(ISNA(IF(VLOOKUP($A86,'Final Round'!$A$14:$K$18,1,FALSE()),1,NA())),0,1)))</f>
        <v/>
      </c>
      <c r="G86" s="108"/>
      <c r="H86"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109" t="str">
        <f>IF(ISBLANK(A86),"",_xlfn.RANK.EQ(P86,$P$7:$P$202))</f>
        <v/>
      </c>
      <c r="L86" s="111" t="str">
        <f>IF(ISBLANK($G86),IF($K86&gt;5,"",IF(AND(ISNA(MATCH(K86+1,$K$7:$K$202,0)),$K86&lt;$A$4),"TIE","")),"DQ")</f>
        <v/>
      </c>
      <c r="M86" s="112"/>
      <c r="N86" s="113" t="str">
        <f t="shared" si="20"/>
        <v/>
      </c>
      <c r="O86" s="42" t="str">
        <f t="shared" si="21"/>
        <v/>
      </c>
      <c r="P86" s="42" t="str">
        <f t="shared" si="22"/>
        <v/>
      </c>
      <c r="Q86" s="42">
        <f t="shared" si="23"/>
        <v>-10</v>
      </c>
      <c r="R86" s="42" t="str">
        <f>IF(ISBLANK($A86),"",_xlfn.RANK.EQ($Q86,$Q$7:$Q$202))</f>
        <v/>
      </c>
      <c r="S86" s="42" t="str">
        <f>IF(ISNA(MATCH($R86+1,$R$7:$R$202,0)),IF($R86=MAX($A$7:$A$202),$R86,-1),$R86)</f>
        <v/>
      </c>
      <c r="T86" s="42">
        <f t="shared" si="24"/>
        <v>0</v>
      </c>
      <c r="U86" t="str">
        <f ca="1">IF(N('Final Round'!$J$14)&gt;0,IF(ISBLANK($A86),"",IF($N86&gt;5,$N86,VLOOKUP($A86,'Final Round'!$A$14:$K$18,COLUMN('Final Round'!$J$1),FALSE()))),"")</f>
        <v/>
      </c>
      <c r="V86" s="42" t="str">
        <f t="shared" ca="1" si="25"/>
        <v/>
      </c>
      <c r="W86" s="42" t="str">
        <f t="shared" si="26"/>
        <v/>
      </c>
      <c r="X86" s="42" t="str">
        <f>IF(ISBLANK($A86),"",_xlfn.RANK.EQ($W86,$W$7:$W$202))</f>
        <v/>
      </c>
      <c r="Y86" s="42">
        <f t="shared" si="27"/>
        <v>0</v>
      </c>
      <c r="Z86" s="42" t="str">
        <f t="shared" ca="1" si="28"/>
        <v/>
      </c>
      <c r="AA86" s="42">
        <f t="shared" ca="1" si="29"/>
        <v>0</v>
      </c>
      <c r="AB86" t="str">
        <f>IF(ISBLANK($A86),"",5+4*(I86+IF(AA86=0,0,VLOOKUP($A86,'Final Round'!$A$14:$K$18,COLUMN('Final Round'!$G$1),FALSE())))+8*(H86+IF(AA86=0,0,IF(VLOOKUP($A86,'Final Round'!$A$14:$K$18,COLUMN('Final Round'!$J$1),FALSE())=1,1,0)))+$AA86)</f>
        <v/>
      </c>
    </row>
    <row r="87" spans="1:28">
      <c r="A87" s="115"/>
      <c r="B87" s="116"/>
      <c r="C87" s="116"/>
      <c r="D87" s="116"/>
      <c r="E87" s="117"/>
      <c r="F87" t="str">
        <f>IF(ISBLANK($A87),"",SUM(IF(ISNA(IF(VLOOKUP($A87,'Round 1'!$A$7:$J$206,COLUMN('Round 1'!$H$7),FALSE()),1,NA())),0,1),IF(ISNA(IF(VLOOKUP($A87,'Round 2'!$A$7:$J$206,COLUMN('Round 1'!$H$7),FALSE()),1,NA())),0,1),IF(ISNA(IF(VLOOKUP($A87,'Round 3'!$A$7:$J$206,COLUMN('Round 1'!$H$7),FALSE()),1,NA())),0,1),IF(ISNA(IF(VLOOKUP($A87,'Final Round'!$A$14:$K$18,1,FALSE()),1,NA())),0,1)))</f>
        <v/>
      </c>
      <c r="G87" s="119"/>
      <c r="H87"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120" t="str">
        <f>IF(ISBLANK(A87),"",_xlfn.RANK.EQ(P87,$P$7:$P$202))</f>
        <v/>
      </c>
      <c r="L87" s="122" t="str">
        <f>IF(ISBLANK($G87),IF($K87&gt;5,"",IF(AND(ISNA(MATCH(K87+1,$K$7:$K$202,0)),$K87&lt;$A$4),"TIE","")),"DQ")</f>
        <v/>
      </c>
      <c r="M87" s="123"/>
      <c r="N87" s="124" t="str">
        <f t="shared" si="20"/>
        <v/>
      </c>
      <c r="O87" s="42" t="str">
        <f t="shared" si="21"/>
        <v/>
      </c>
      <c r="P87" s="42" t="str">
        <f t="shared" si="22"/>
        <v/>
      </c>
      <c r="Q87" s="42">
        <f t="shared" si="23"/>
        <v>-10</v>
      </c>
      <c r="R87" s="42" t="str">
        <f>IF(ISBLANK($A87),"",_xlfn.RANK.EQ($Q87,$Q$7:$Q$202))</f>
        <v/>
      </c>
      <c r="S87" s="42" t="str">
        <f>IF(ISNA(MATCH($R87+1,$R$7:$R$202,0)),IF($R87=MAX($A$7:$A$202),$R87,-1),$R87)</f>
        <v/>
      </c>
      <c r="T87" s="42">
        <f t="shared" si="24"/>
        <v>0</v>
      </c>
      <c r="U87" t="str">
        <f ca="1">IF(N('Final Round'!$J$14)&gt;0,IF(ISBLANK($A87),"",IF($N87&gt;5,$N87,VLOOKUP($A87,'Final Round'!$A$14:$K$18,COLUMN('Final Round'!$J$1),FALSE()))),"")</f>
        <v/>
      </c>
      <c r="V87" s="42" t="str">
        <f t="shared" ca="1" si="25"/>
        <v/>
      </c>
      <c r="W87" s="42" t="str">
        <f t="shared" si="26"/>
        <v/>
      </c>
      <c r="X87" s="42" t="str">
        <f>IF(ISBLANK($A87),"",_xlfn.RANK.EQ($W87,$W$7:$W$202))</f>
        <v/>
      </c>
      <c r="Y87" s="42">
        <f t="shared" si="27"/>
        <v>0</v>
      </c>
      <c r="Z87" s="42" t="str">
        <f t="shared" ca="1" si="28"/>
        <v/>
      </c>
      <c r="AA87" s="42">
        <f t="shared" ca="1" si="29"/>
        <v>0</v>
      </c>
      <c r="AB87" t="str">
        <f>IF(ISBLANK($A87),"",5+4*(I87+IF(AA87=0,0,VLOOKUP($A87,'Final Round'!$A$14:$K$18,COLUMN('Final Round'!$G$1),FALSE())))+8*(H87+IF(AA87=0,0,IF(VLOOKUP($A87,'Final Round'!$A$14:$K$18,COLUMN('Final Round'!$J$1),FALSE())=1,1,0)))+$AA87)</f>
        <v/>
      </c>
    </row>
    <row r="88" spans="1:28">
      <c r="A88" s="104"/>
      <c r="B88" s="105"/>
      <c r="C88" s="105"/>
      <c r="D88" s="105"/>
      <c r="E88" s="106"/>
      <c r="F88" t="str">
        <f>IF(ISBLANK($A88),"",SUM(IF(ISNA(IF(VLOOKUP($A88,'Round 1'!$A$7:$J$206,COLUMN('Round 1'!$H$7),FALSE()),1,NA())),0,1),IF(ISNA(IF(VLOOKUP($A88,'Round 2'!$A$7:$J$206,COLUMN('Round 1'!$H$7),FALSE()),1,NA())),0,1),IF(ISNA(IF(VLOOKUP($A88,'Round 3'!$A$7:$J$206,COLUMN('Round 1'!$H$7),FALSE()),1,NA())),0,1),IF(ISNA(IF(VLOOKUP($A88,'Final Round'!$A$14:$K$18,1,FALSE()),1,NA())),0,1)))</f>
        <v/>
      </c>
      <c r="G88" s="108"/>
      <c r="H88"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109" t="str">
        <f>IF(ISBLANK(A88),"",_xlfn.RANK.EQ(P88,$P$7:$P$202))</f>
        <v/>
      </c>
      <c r="L88" s="111" t="str">
        <f>IF(ISBLANK($G88),IF($K88&gt;5,"",IF(AND(ISNA(MATCH(K88+1,$K$7:$K$202,0)),$K88&lt;$A$4),"TIE","")),"DQ")</f>
        <v/>
      </c>
      <c r="M88" s="112"/>
      <c r="N88" s="113" t="str">
        <f t="shared" si="20"/>
        <v/>
      </c>
      <c r="O88" s="42" t="str">
        <f t="shared" si="21"/>
        <v/>
      </c>
      <c r="P88" s="42" t="str">
        <f t="shared" si="22"/>
        <v/>
      </c>
      <c r="Q88" s="42">
        <f t="shared" si="23"/>
        <v>-10</v>
      </c>
      <c r="R88" s="42" t="str">
        <f>IF(ISBLANK($A88),"",_xlfn.RANK.EQ($Q88,$Q$7:$Q$202))</f>
        <v/>
      </c>
      <c r="S88" s="42" t="str">
        <f>IF(ISNA(MATCH($R88+1,$R$7:$R$202,0)),IF($R88=MAX($A$7:$A$202),$R88,-1),$R88)</f>
        <v/>
      </c>
      <c r="T88" s="42">
        <f t="shared" si="24"/>
        <v>0</v>
      </c>
      <c r="U88" t="str">
        <f ca="1">IF(N('Final Round'!$J$14)&gt;0,IF(ISBLANK($A88),"",IF($N88&gt;5,$N88,VLOOKUP($A88,'Final Round'!$A$14:$K$18,COLUMN('Final Round'!$J$1),FALSE()))),"")</f>
        <v/>
      </c>
      <c r="V88" s="42" t="str">
        <f t="shared" ca="1" si="25"/>
        <v/>
      </c>
      <c r="W88" s="42" t="str">
        <f t="shared" si="26"/>
        <v/>
      </c>
      <c r="X88" s="42" t="str">
        <f>IF(ISBLANK($A88),"",_xlfn.RANK.EQ($W88,$W$7:$W$202))</f>
        <v/>
      </c>
      <c r="Y88" s="42">
        <f t="shared" si="27"/>
        <v>0</v>
      </c>
      <c r="Z88" s="42" t="str">
        <f t="shared" ca="1" si="28"/>
        <v/>
      </c>
      <c r="AA88" s="42">
        <f t="shared" ca="1" si="29"/>
        <v>0</v>
      </c>
      <c r="AB88" t="str">
        <f>IF(ISBLANK($A88),"",5+4*(I88+IF(AA88=0,0,VLOOKUP($A88,'Final Round'!$A$14:$K$18,COLUMN('Final Round'!$G$1),FALSE())))+8*(H88+IF(AA88=0,0,IF(VLOOKUP($A88,'Final Round'!$A$14:$K$18,COLUMN('Final Round'!$J$1),FALSE())=1,1,0)))+$AA88)</f>
        <v/>
      </c>
    </row>
    <row r="89" spans="1:28">
      <c r="A89" s="115"/>
      <c r="B89" s="116"/>
      <c r="C89" s="116"/>
      <c r="D89" s="116"/>
      <c r="E89" s="117"/>
      <c r="F89" t="str">
        <f>IF(ISBLANK($A89),"",SUM(IF(ISNA(IF(VLOOKUP($A89,'Round 1'!$A$7:$J$206,COLUMN('Round 1'!$H$7),FALSE()),1,NA())),0,1),IF(ISNA(IF(VLOOKUP($A89,'Round 2'!$A$7:$J$206,COLUMN('Round 1'!$H$7),FALSE()),1,NA())),0,1),IF(ISNA(IF(VLOOKUP($A89,'Round 3'!$A$7:$J$206,COLUMN('Round 1'!$H$7),FALSE()),1,NA())),0,1),IF(ISNA(IF(VLOOKUP($A89,'Final Round'!$A$14:$K$18,1,FALSE()),1,NA())),0,1)))</f>
        <v/>
      </c>
      <c r="G89" s="119"/>
      <c r="H89"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120" t="str">
        <f>IF(ISBLANK(A89),"",_xlfn.RANK.EQ(P89,$P$7:$P$202))</f>
        <v/>
      </c>
      <c r="L89" s="122" t="str">
        <f>IF(ISBLANK($G89),IF($K89&gt;5,"",IF(AND(ISNA(MATCH(K89+1,$K$7:$K$202,0)),$K89&lt;$A$4),"TIE","")),"DQ")</f>
        <v/>
      </c>
      <c r="M89" s="123"/>
      <c r="N89" s="124" t="str">
        <f t="shared" si="20"/>
        <v/>
      </c>
      <c r="O89" s="42" t="str">
        <f t="shared" si="21"/>
        <v/>
      </c>
      <c r="P89" s="42" t="str">
        <f t="shared" si="22"/>
        <v/>
      </c>
      <c r="Q89" s="42">
        <f t="shared" si="23"/>
        <v>-10</v>
      </c>
      <c r="R89" s="42" t="str">
        <f>IF(ISBLANK($A89),"",_xlfn.RANK.EQ($Q89,$Q$7:$Q$202))</f>
        <v/>
      </c>
      <c r="S89" s="42" t="str">
        <f>IF(ISNA(MATCH($R89+1,$R$7:$R$202,0)),IF($R89=MAX($A$7:$A$202),$R89,-1),$R89)</f>
        <v/>
      </c>
      <c r="T89" s="42">
        <f t="shared" si="24"/>
        <v>0</v>
      </c>
      <c r="U89" t="str">
        <f ca="1">IF(N('Final Round'!$J$14)&gt;0,IF(ISBLANK($A89),"",IF($N89&gt;5,$N89,VLOOKUP($A89,'Final Round'!$A$14:$K$18,COLUMN('Final Round'!$J$1),FALSE()))),"")</f>
        <v/>
      </c>
      <c r="V89" s="42" t="str">
        <f t="shared" ca="1" si="25"/>
        <v/>
      </c>
      <c r="W89" s="42" t="str">
        <f t="shared" si="26"/>
        <v/>
      </c>
      <c r="X89" s="42" t="str">
        <f>IF(ISBLANK($A89),"",_xlfn.RANK.EQ($W89,$W$7:$W$202))</f>
        <v/>
      </c>
      <c r="Y89" s="42">
        <f t="shared" si="27"/>
        <v>0</v>
      </c>
      <c r="Z89" s="42" t="str">
        <f t="shared" ca="1" si="28"/>
        <v/>
      </c>
      <c r="AA89" s="42">
        <f t="shared" ca="1" si="29"/>
        <v>0</v>
      </c>
      <c r="AB89" t="str">
        <f>IF(ISBLANK($A89),"",5+4*(I89+IF(AA89=0,0,VLOOKUP($A89,'Final Round'!$A$14:$K$18,COLUMN('Final Round'!$G$1),FALSE())))+8*(H89+IF(AA89=0,0,IF(VLOOKUP($A89,'Final Round'!$A$14:$K$18,COLUMN('Final Round'!$J$1),FALSE())=1,1,0)))+$AA89)</f>
        <v/>
      </c>
    </row>
    <row r="90" spans="1:28">
      <c r="A90" s="104"/>
      <c r="B90" s="105"/>
      <c r="C90" s="105"/>
      <c r="D90" s="105"/>
      <c r="E90" s="106"/>
      <c r="F90" t="str">
        <f>IF(ISBLANK($A90),"",SUM(IF(ISNA(IF(VLOOKUP($A90,'Round 1'!$A$7:$J$206,COLUMN('Round 1'!$H$7),FALSE()),1,NA())),0,1),IF(ISNA(IF(VLOOKUP($A90,'Round 2'!$A$7:$J$206,COLUMN('Round 1'!$H$7),FALSE()),1,NA())),0,1),IF(ISNA(IF(VLOOKUP($A90,'Round 3'!$A$7:$J$206,COLUMN('Round 1'!$H$7),FALSE()),1,NA())),0,1),IF(ISNA(IF(VLOOKUP($A90,'Final Round'!$A$14:$K$18,1,FALSE()),1,NA())),0,1)))</f>
        <v/>
      </c>
      <c r="G90" s="108"/>
      <c r="H90"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109" t="str">
        <f>IF(ISBLANK(A90),"",_xlfn.RANK.EQ(P90,$P$7:$P$202))</f>
        <v/>
      </c>
      <c r="L90" s="111" t="str">
        <f>IF(ISBLANK($G90),IF($K90&gt;5,"",IF(AND(ISNA(MATCH(K90+1,$K$7:$K$202,0)),$K90&lt;$A$4),"TIE","")),"DQ")</f>
        <v/>
      </c>
      <c r="M90" s="112"/>
      <c r="N90" s="113" t="str">
        <f t="shared" si="20"/>
        <v/>
      </c>
      <c r="O90" s="42" t="str">
        <f t="shared" si="21"/>
        <v/>
      </c>
      <c r="P90" s="42" t="str">
        <f t="shared" si="22"/>
        <v/>
      </c>
      <c r="Q90" s="42">
        <f t="shared" si="23"/>
        <v>-10</v>
      </c>
      <c r="R90" s="42" t="str">
        <f>IF(ISBLANK($A90),"",_xlfn.RANK.EQ($Q90,$Q$7:$Q$202))</f>
        <v/>
      </c>
      <c r="S90" s="42" t="str">
        <f>IF(ISNA(MATCH($R90+1,$R$7:$R$202,0)),IF($R90=MAX($A$7:$A$202),$R90,-1),$R90)</f>
        <v/>
      </c>
      <c r="T90" s="42">
        <f t="shared" si="24"/>
        <v>0</v>
      </c>
      <c r="U90" t="str">
        <f ca="1">IF(N('Final Round'!$J$14)&gt;0,IF(ISBLANK($A90),"",IF($N90&gt;5,$N90,VLOOKUP($A90,'Final Round'!$A$14:$K$18,COLUMN('Final Round'!$J$1),FALSE()))),"")</f>
        <v/>
      </c>
      <c r="V90" s="42" t="str">
        <f t="shared" ca="1" si="25"/>
        <v/>
      </c>
      <c r="W90" s="42" t="str">
        <f t="shared" si="26"/>
        <v/>
      </c>
      <c r="X90" s="42" t="str">
        <f>IF(ISBLANK($A90),"",_xlfn.RANK.EQ($W90,$W$7:$W$202))</f>
        <v/>
      </c>
      <c r="Y90" s="42">
        <f t="shared" si="27"/>
        <v>0</v>
      </c>
      <c r="Z90" s="42" t="str">
        <f t="shared" ca="1" si="28"/>
        <v/>
      </c>
      <c r="AA90" s="42">
        <f t="shared" ca="1" si="29"/>
        <v>0</v>
      </c>
      <c r="AB90" t="str">
        <f>IF(ISBLANK($A90),"",5+4*(I90+IF(AA90=0,0,VLOOKUP($A90,'Final Round'!$A$14:$K$18,COLUMN('Final Round'!$G$1),FALSE())))+8*(H90+IF(AA90=0,0,IF(VLOOKUP($A90,'Final Round'!$A$14:$K$18,COLUMN('Final Round'!$J$1),FALSE())=1,1,0)))+$AA90)</f>
        <v/>
      </c>
    </row>
    <row r="91" spans="1:28">
      <c r="A91" s="115"/>
      <c r="B91" s="116"/>
      <c r="C91" s="116"/>
      <c r="D91" s="116"/>
      <c r="E91" s="117"/>
      <c r="F91" t="str">
        <f>IF(ISBLANK($A91),"",SUM(IF(ISNA(IF(VLOOKUP($A91,'Round 1'!$A$7:$J$206,COLUMN('Round 1'!$H$7),FALSE()),1,NA())),0,1),IF(ISNA(IF(VLOOKUP($A91,'Round 2'!$A$7:$J$206,COLUMN('Round 1'!$H$7),FALSE()),1,NA())),0,1),IF(ISNA(IF(VLOOKUP($A91,'Round 3'!$A$7:$J$206,COLUMN('Round 1'!$H$7),FALSE()),1,NA())),0,1),IF(ISNA(IF(VLOOKUP($A91,'Final Round'!$A$14:$K$18,1,FALSE()),1,NA())),0,1)))</f>
        <v/>
      </c>
      <c r="G91" s="119"/>
      <c r="H91"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120" t="str">
        <f>IF(ISBLANK(A91),"",_xlfn.RANK.EQ(P91,$P$7:$P$202))</f>
        <v/>
      </c>
      <c r="L91" s="122" t="str">
        <f>IF(ISBLANK($G91),IF($K91&gt;5,"",IF(AND(ISNA(MATCH(K91+1,$K$7:$K$202,0)),$K91&lt;$A$4),"TIE","")),"DQ")</f>
        <v/>
      </c>
      <c r="M91" s="123"/>
      <c r="N91" s="124" t="str">
        <f t="shared" si="20"/>
        <v/>
      </c>
      <c r="O91" s="42" t="str">
        <f t="shared" si="21"/>
        <v/>
      </c>
      <c r="P91" s="42" t="str">
        <f t="shared" si="22"/>
        <v/>
      </c>
      <c r="Q91" s="42">
        <f t="shared" si="23"/>
        <v>-10</v>
      </c>
      <c r="R91" s="42" t="str">
        <f>IF(ISBLANK($A91),"",_xlfn.RANK.EQ($Q91,$Q$7:$Q$202))</f>
        <v/>
      </c>
      <c r="S91" s="42" t="str">
        <f>IF(ISNA(MATCH($R91+1,$R$7:$R$202,0)),IF($R91=MAX($A$7:$A$202),$R91,-1),$R91)</f>
        <v/>
      </c>
      <c r="T91" s="42">
        <f t="shared" si="24"/>
        <v>0</v>
      </c>
      <c r="U91" t="str">
        <f ca="1">IF(N('Final Round'!$J$14)&gt;0,IF(ISBLANK($A91),"",IF($N91&gt;5,$N91,VLOOKUP($A91,'Final Round'!$A$14:$K$18,COLUMN('Final Round'!$J$1),FALSE()))),"")</f>
        <v/>
      </c>
      <c r="V91" s="42" t="str">
        <f t="shared" ca="1" si="25"/>
        <v/>
      </c>
      <c r="W91" s="42" t="str">
        <f t="shared" si="26"/>
        <v/>
      </c>
      <c r="X91" s="42" t="str">
        <f>IF(ISBLANK($A91),"",_xlfn.RANK.EQ($W91,$W$7:$W$202))</f>
        <v/>
      </c>
      <c r="Y91" s="42">
        <f t="shared" si="27"/>
        <v>0</v>
      </c>
      <c r="Z91" s="42" t="str">
        <f t="shared" ca="1" si="28"/>
        <v/>
      </c>
      <c r="AA91" s="42">
        <f t="shared" ca="1" si="29"/>
        <v>0</v>
      </c>
      <c r="AB91" t="str">
        <f>IF(ISBLANK($A91),"",5+4*(I91+IF(AA91=0,0,VLOOKUP($A91,'Final Round'!$A$14:$K$18,COLUMN('Final Round'!$G$1),FALSE())))+8*(H91+IF(AA91=0,0,IF(VLOOKUP($A91,'Final Round'!$A$14:$K$18,COLUMN('Final Round'!$J$1),FALSE())=1,1,0)))+$AA91)</f>
        <v/>
      </c>
    </row>
    <row r="92" spans="1:28">
      <c r="A92" s="104"/>
      <c r="B92" s="105"/>
      <c r="C92" s="105"/>
      <c r="D92" s="105"/>
      <c r="E92" s="106"/>
      <c r="F92" t="str">
        <f>IF(ISBLANK($A92),"",SUM(IF(ISNA(IF(VLOOKUP($A92,'Round 1'!$A$7:$J$206,COLUMN('Round 1'!$H$7),FALSE()),1,NA())),0,1),IF(ISNA(IF(VLOOKUP($A92,'Round 2'!$A$7:$J$206,COLUMN('Round 1'!$H$7),FALSE()),1,NA())),0,1),IF(ISNA(IF(VLOOKUP($A92,'Round 3'!$A$7:$J$206,COLUMN('Round 1'!$H$7),FALSE()),1,NA())),0,1),IF(ISNA(IF(VLOOKUP($A92,'Final Round'!$A$14:$K$18,1,FALSE()),1,NA())),0,1)))</f>
        <v/>
      </c>
      <c r="G92" s="108"/>
      <c r="H92"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109" t="str">
        <f>IF(ISBLANK(A92),"",_xlfn.RANK.EQ(P92,$P$7:$P$202))</f>
        <v/>
      </c>
      <c r="L92" s="111" t="str">
        <f>IF(ISBLANK($G92),IF($K92&gt;5,"",IF(AND(ISNA(MATCH(K92+1,$K$7:$K$202,0)),$K92&lt;$A$4),"TIE","")),"DQ")</f>
        <v/>
      </c>
      <c r="M92" s="112"/>
      <c r="N92" s="113" t="str">
        <f t="shared" si="20"/>
        <v/>
      </c>
      <c r="O92" s="42" t="str">
        <f t="shared" si="21"/>
        <v/>
      </c>
      <c r="P92" s="42" t="str">
        <f t="shared" si="22"/>
        <v/>
      </c>
      <c r="Q92" s="42">
        <f t="shared" si="23"/>
        <v>-10</v>
      </c>
      <c r="R92" s="42" t="str">
        <f>IF(ISBLANK($A92),"",_xlfn.RANK.EQ($Q92,$Q$7:$Q$202))</f>
        <v/>
      </c>
      <c r="S92" s="42" t="str">
        <f>IF(ISNA(MATCH($R92+1,$R$7:$R$202,0)),IF($R92=MAX($A$7:$A$202),$R92,-1),$R92)</f>
        <v/>
      </c>
      <c r="T92" s="42">
        <f t="shared" si="24"/>
        <v>0</v>
      </c>
      <c r="U92" t="str">
        <f ca="1">IF(N('Final Round'!$J$14)&gt;0,IF(ISBLANK($A92),"",IF($N92&gt;5,$N92,VLOOKUP($A92,'Final Round'!$A$14:$K$18,COLUMN('Final Round'!$J$1),FALSE()))),"")</f>
        <v/>
      </c>
      <c r="V92" s="42" t="str">
        <f t="shared" ca="1" si="25"/>
        <v/>
      </c>
      <c r="W92" s="42" t="str">
        <f t="shared" si="26"/>
        <v/>
      </c>
      <c r="X92" s="42" t="str">
        <f>IF(ISBLANK($A92),"",_xlfn.RANK.EQ($W92,$W$7:$W$202))</f>
        <v/>
      </c>
      <c r="Y92" s="42">
        <f t="shared" si="27"/>
        <v>0</v>
      </c>
      <c r="Z92" s="42" t="str">
        <f t="shared" ca="1" si="28"/>
        <v/>
      </c>
      <c r="AA92" s="42">
        <f t="shared" ca="1" si="29"/>
        <v>0</v>
      </c>
      <c r="AB92" t="str">
        <f>IF(ISBLANK($A92),"",5+4*(I92+IF(AA92=0,0,VLOOKUP($A92,'Final Round'!$A$14:$K$18,COLUMN('Final Round'!$G$1),FALSE())))+8*(H92+IF(AA92=0,0,IF(VLOOKUP($A92,'Final Round'!$A$14:$K$18,COLUMN('Final Round'!$J$1),FALSE())=1,1,0)))+$AA92)</f>
        <v/>
      </c>
    </row>
    <row r="93" spans="1:28">
      <c r="A93" s="115"/>
      <c r="B93" s="116"/>
      <c r="C93" s="116"/>
      <c r="D93" s="116"/>
      <c r="E93" s="117"/>
      <c r="F93" t="str">
        <f>IF(ISBLANK($A93),"",SUM(IF(ISNA(IF(VLOOKUP($A93,'Round 1'!$A$7:$J$206,COLUMN('Round 1'!$H$7),FALSE()),1,NA())),0,1),IF(ISNA(IF(VLOOKUP($A93,'Round 2'!$A$7:$J$206,COLUMN('Round 1'!$H$7),FALSE()),1,NA())),0,1),IF(ISNA(IF(VLOOKUP($A93,'Round 3'!$A$7:$J$206,COLUMN('Round 1'!$H$7),FALSE()),1,NA())),0,1),IF(ISNA(IF(VLOOKUP($A93,'Final Round'!$A$14:$K$18,1,FALSE()),1,NA())),0,1)))</f>
        <v/>
      </c>
      <c r="G93" s="119"/>
      <c r="H93"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120" t="str">
        <f>IF(ISBLANK(A93),"",_xlfn.RANK.EQ(P93,$P$7:$P$202))</f>
        <v/>
      </c>
      <c r="L93" s="122" t="str">
        <f>IF(ISBLANK($G93),IF($K93&gt;5,"",IF(AND(ISNA(MATCH(K93+1,$K$7:$K$202,0)),$K93&lt;$A$4),"TIE","")),"DQ")</f>
        <v/>
      </c>
      <c r="M93" s="123"/>
      <c r="N93" s="124" t="str">
        <f t="shared" si="20"/>
        <v/>
      </c>
      <c r="O93" s="42" t="str">
        <f t="shared" si="21"/>
        <v/>
      </c>
      <c r="P93" s="42" t="str">
        <f t="shared" si="22"/>
        <v/>
      </c>
      <c r="Q93" s="42">
        <f t="shared" si="23"/>
        <v>-10</v>
      </c>
      <c r="R93" s="42" t="str">
        <f>IF(ISBLANK($A93),"",_xlfn.RANK.EQ($Q93,$Q$7:$Q$202))</f>
        <v/>
      </c>
      <c r="S93" s="42" t="str">
        <f>IF(ISNA(MATCH($R93+1,$R$7:$R$202,0)),IF($R93=MAX($A$7:$A$202),$R93,-1),$R93)</f>
        <v/>
      </c>
      <c r="T93" s="42">
        <f t="shared" si="24"/>
        <v>0</v>
      </c>
      <c r="U93" t="str">
        <f ca="1">IF(N('Final Round'!$J$14)&gt;0,IF(ISBLANK($A93),"",IF($N93&gt;5,$N93,VLOOKUP($A93,'Final Round'!$A$14:$K$18,COLUMN('Final Round'!$J$1),FALSE()))),"")</f>
        <v/>
      </c>
      <c r="V93" s="42" t="str">
        <f t="shared" ca="1" si="25"/>
        <v/>
      </c>
      <c r="W93" s="42" t="str">
        <f t="shared" si="26"/>
        <v/>
      </c>
      <c r="X93" s="42" t="str">
        <f>IF(ISBLANK($A93),"",_xlfn.RANK.EQ($W93,$W$7:$W$202))</f>
        <v/>
      </c>
      <c r="Y93" s="42">
        <f t="shared" si="27"/>
        <v>0</v>
      </c>
      <c r="Z93" s="42" t="str">
        <f t="shared" ca="1" si="28"/>
        <v/>
      </c>
      <c r="AA93" s="42">
        <f t="shared" ca="1" si="29"/>
        <v>0</v>
      </c>
      <c r="AB93" t="str">
        <f>IF(ISBLANK($A93),"",5+4*(I93+IF(AA93=0,0,VLOOKUP($A93,'Final Round'!$A$14:$K$18,COLUMN('Final Round'!$G$1),FALSE())))+8*(H93+IF(AA93=0,0,IF(VLOOKUP($A93,'Final Round'!$A$14:$K$18,COLUMN('Final Round'!$J$1),FALSE())=1,1,0)))+$AA93)</f>
        <v/>
      </c>
    </row>
    <row r="94" spans="1:28">
      <c r="A94" s="104"/>
      <c r="B94" s="105"/>
      <c r="C94" s="105"/>
      <c r="D94" s="105"/>
      <c r="E94" s="106"/>
      <c r="F94" t="str">
        <f>IF(ISBLANK($A94),"",SUM(IF(ISNA(IF(VLOOKUP($A94,'Round 1'!$A$7:$J$206,COLUMN('Round 1'!$H$7),FALSE()),1,NA())),0,1),IF(ISNA(IF(VLOOKUP($A94,'Round 2'!$A$7:$J$206,COLUMN('Round 1'!$H$7),FALSE()),1,NA())),0,1),IF(ISNA(IF(VLOOKUP($A94,'Round 3'!$A$7:$J$206,COLUMN('Round 1'!$H$7),FALSE()),1,NA())),0,1),IF(ISNA(IF(VLOOKUP($A94,'Final Round'!$A$14:$K$18,1,FALSE()),1,NA())),0,1)))</f>
        <v/>
      </c>
      <c r="G94" s="108"/>
      <c r="H94"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109" t="str">
        <f>IF(ISBLANK(A94),"",_xlfn.RANK.EQ(P94,$P$7:$P$202))</f>
        <v/>
      </c>
      <c r="L94" s="111" t="str">
        <f>IF(ISBLANK($G94),IF($K94&gt;5,"",IF(AND(ISNA(MATCH(K94+1,$K$7:$K$202,0)),$K94&lt;$A$4),"TIE","")),"DQ")</f>
        <v/>
      </c>
      <c r="M94" s="112"/>
      <c r="N94" s="113" t="str">
        <f t="shared" si="20"/>
        <v/>
      </c>
      <c r="O94" s="42" t="str">
        <f t="shared" si="21"/>
        <v/>
      </c>
      <c r="P94" s="42" t="str">
        <f t="shared" si="22"/>
        <v/>
      </c>
      <c r="Q94" s="42">
        <f t="shared" si="23"/>
        <v>-10</v>
      </c>
      <c r="R94" s="42" t="str">
        <f>IF(ISBLANK($A94),"",_xlfn.RANK.EQ($Q94,$Q$7:$Q$202))</f>
        <v/>
      </c>
      <c r="S94" s="42" t="str">
        <f>IF(ISNA(MATCH($R94+1,$R$7:$R$202,0)),IF($R94=MAX($A$7:$A$202),$R94,-1),$R94)</f>
        <v/>
      </c>
      <c r="T94" s="42">
        <f t="shared" si="24"/>
        <v>0</v>
      </c>
      <c r="U94" t="str">
        <f ca="1">IF(N('Final Round'!$J$14)&gt;0,IF(ISBLANK($A94),"",IF($N94&gt;5,$N94,VLOOKUP($A94,'Final Round'!$A$14:$K$18,COLUMN('Final Round'!$J$1),FALSE()))),"")</f>
        <v/>
      </c>
      <c r="V94" s="42" t="str">
        <f t="shared" ca="1" si="25"/>
        <v/>
      </c>
      <c r="W94" s="42" t="str">
        <f t="shared" si="26"/>
        <v/>
      </c>
      <c r="X94" s="42" t="str">
        <f>IF(ISBLANK($A94),"",_xlfn.RANK.EQ($W94,$W$7:$W$202))</f>
        <v/>
      </c>
      <c r="Y94" s="42">
        <f t="shared" si="27"/>
        <v>0</v>
      </c>
      <c r="Z94" s="42" t="str">
        <f t="shared" ca="1" si="28"/>
        <v/>
      </c>
      <c r="AA94" s="42">
        <f t="shared" ca="1" si="29"/>
        <v>0</v>
      </c>
      <c r="AB94" t="str">
        <f>IF(ISBLANK($A94),"",5+4*(I94+IF(AA94=0,0,VLOOKUP($A94,'Final Round'!$A$14:$K$18,COLUMN('Final Round'!$G$1),FALSE())))+8*(H94+IF(AA94=0,0,IF(VLOOKUP($A94,'Final Round'!$A$14:$K$18,COLUMN('Final Round'!$J$1),FALSE())=1,1,0)))+$AA94)</f>
        <v/>
      </c>
    </row>
    <row r="95" spans="1:28">
      <c r="A95" s="115"/>
      <c r="B95" s="116"/>
      <c r="C95" s="116"/>
      <c r="D95" s="116"/>
      <c r="E95" s="117"/>
      <c r="F95" t="str">
        <f>IF(ISBLANK($A95),"",SUM(IF(ISNA(IF(VLOOKUP($A95,'Round 1'!$A$7:$J$206,COLUMN('Round 1'!$H$7),FALSE()),1,NA())),0,1),IF(ISNA(IF(VLOOKUP($A95,'Round 2'!$A$7:$J$206,COLUMN('Round 1'!$H$7),FALSE()),1,NA())),0,1),IF(ISNA(IF(VLOOKUP($A95,'Round 3'!$A$7:$J$206,COLUMN('Round 1'!$H$7),FALSE()),1,NA())),0,1),IF(ISNA(IF(VLOOKUP($A95,'Final Round'!$A$14:$K$18,1,FALSE()),1,NA())),0,1)))</f>
        <v/>
      </c>
      <c r="G95" s="119"/>
      <c r="H95"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120" t="str">
        <f>IF(ISBLANK(A95),"",_xlfn.RANK.EQ(P95,$P$7:$P$202))</f>
        <v/>
      </c>
      <c r="L95" s="122" t="str">
        <f>IF(ISBLANK($G95),IF($K95&gt;5,"",IF(AND(ISNA(MATCH(K95+1,$K$7:$K$202,0)),$K95&lt;$A$4),"TIE","")),"DQ")</f>
        <v/>
      </c>
      <c r="M95" s="123"/>
      <c r="N95" s="124" t="str">
        <f t="shared" si="20"/>
        <v/>
      </c>
      <c r="O95" s="42" t="str">
        <f t="shared" si="21"/>
        <v/>
      </c>
      <c r="P95" s="42" t="str">
        <f t="shared" si="22"/>
        <v/>
      </c>
      <c r="Q95" s="42">
        <f t="shared" si="23"/>
        <v>-10</v>
      </c>
      <c r="R95" s="42" t="str">
        <f>IF(ISBLANK($A95),"",_xlfn.RANK.EQ($Q95,$Q$7:$Q$202))</f>
        <v/>
      </c>
      <c r="S95" s="42" t="str">
        <f>IF(ISNA(MATCH($R95+1,$R$7:$R$202,0)),IF($R95=MAX($A$7:$A$202),$R95,-1),$R95)</f>
        <v/>
      </c>
      <c r="T95" s="42">
        <f t="shared" si="24"/>
        <v>0</v>
      </c>
      <c r="U95" t="str">
        <f ca="1">IF(N('Final Round'!$J$14)&gt;0,IF(ISBLANK($A95),"",IF($N95&gt;5,$N95,VLOOKUP($A95,'Final Round'!$A$14:$K$18,COLUMN('Final Round'!$J$1),FALSE()))),"")</f>
        <v/>
      </c>
      <c r="V95" s="42" t="str">
        <f t="shared" ca="1" si="25"/>
        <v/>
      </c>
      <c r="W95" s="42" t="str">
        <f t="shared" si="26"/>
        <v/>
      </c>
      <c r="X95" s="42" t="str">
        <f>IF(ISBLANK($A95),"",_xlfn.RANK.EQ($W95,$W$7:$W$202))</f>
        <v/>
      </c>
      <c r="Y95" s="42">
        <f t="shared" si="27"/>
        <v>0</v>
      </c>
      <c r="Z95" s="42" t="str">
        <f t="shared" ca="1" si="28"/>
        <v/>
      </c>
      <c r="AA95" s="42">
        <f t="shared" ca="1" si="29"/>
        <v>0</v>
      </c>
      <c r="AB95" t="str">
        <f>IF(ISBLANK($A95),"",5+4*(I95+IF(AA95=0,0,VLOOKUP($A95,'Final Round'!$A$14:$K$18,COLUMN('Final Round'!$G$1),FALSE())))+8*(H95+IF(AA95=0,0,IF(VLOOKUP($A95,'Final Round'!$A$14:$K$18,COLUMN('Final Round'!$J$1),FALSE())=1,1,0)))+$AA95)</f>
        <v/>
      </c>
    </row>
    <row r="96" spans="1:28">
      <c r="A96" s="104"/>
      <c r="B96" s="105"/>
      <c r="C96" s="105"/>
      <c r="D96" s="105"/>
      <c r="E96" s="106"/>
      <c r="F96" t="str">
        <f>IF(ISBLANK($A96),"",SUM(IF(ISNA(IF(VLOOKUP($A96,'Round 1'!$A$7:$J$206,COLUMN('Round 1'!$H$7),FALSE()),1,NA())),0,1),IF(ISNA(IF(VLOOKUP($A96,'Round 2'!$A$7:$J$206,COLUMN('Round 1'!$H$7),FALSE()),1,NA())),0,1),IF(ISNA(IF(VLOOKUP($A96,'Round 3'!$A$7:$J$206,COLUMN('Round 1'!$H$7),FALSE()),1,NA())),0,1),IF(ISNA(IF(VLOOKUP($A96,'Final Round'!$A$14:$K$18,1,FALSE()),1,NA())),0,1)))</f>
        <v/>
      </c>
      <c r="G96" s="108"/>
      <c r="H96"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109" t="str">
        <f>IF(ISBLANK(A96),"",_xlfn.RANK.EQ(P96,$P$7:$P$202))</f>
        <v/>
      </c>
      <c r="L96" s="111" t="str">
        <f>IF(ISBLANK($G96),IF($K96&gt;5,"",IF(AND(ISNA(MATCH(K96+1,$K$7:$K$202,0)),$K96&lt;$A$4),"TIE","")),"DQ")</f>
        <v/>
      </c>
      <c r="M96" s="112"/>
      <c r="N96" s="113" t="str">
        <f t="shared" si="20"/>
        <v/>
      </c>
      <c r="O96" s="42" t="str">
        <f t="shared" si="21"/>
        <v/>
      </c>
      <c r="P96" s="42" t="str">
        <f t="shared" si="22"/>
        <v/>
      </c>
      <c r="Q96" s="42">
        <f t="shared" si="23"/>
        <v>-10</v>
      </c>
      <c r="R96" s="42" t="str">
        <f>IF(ISBLANK($A96),"",_xlfn.RANK.EQ($Q96,$Q$7:$Q$202))</f>
        <v/>
      </c>
      <c r="S96" s="42" t="str">
        <f>IF(ISNA(MATCH($R96+1,$R$7:$R$202,0)),IF($R96=MAX($A$7:$A$202),$R96,-1),$R96)</f>
        <v/>
      </c>
      <c r="T96" s="42">
        <f t="shared" si="24"/>
        <v>0</v>
      </c>
      <c r="U96" t="str">
        <f ca="1">IF(N('Final Round'!$J$14)&gt;0,IF(ISBLANK($A96),"",IF($N96&gt;5,$N96,VLOOKUP($A96,'Final Round'!$A$14:$K$18,COLUMN('Final Round'!$J$1),FALSE()))),"")</f>
        <v/>
      </c>
      <c r="V96" s="42" t="str">
        <f t="shared" ca="1" si="25"/>
        <v/>
      </c>
      <c r="W96" s="42" t="str">
        <f t="shared" si="26"/>
        <v/>
      </c>
      <c r="X96" s="42" t="str">
        <f>IF(ISBLANK($A96),"",_xlfn.RANK.EQ($W96,$W$7:$W$202))</f>
        <v/>
      </c>
      <c r="Y96" s="42">
        <f t="shared" si="27"/>
        <v>0</v>
      </c>
      <c r="Z96" s="42" t="str">
        <f t="shared" ca="1" si="28"/>
        <v/>
      </c>
      <c r="AA96" s="42">
        <f t="shared" ca="1" si="29"/>
        <v>0</v>
      </c>
      <c r="AB96" t="str">
        <f>IF(ISBLANK($A96),"",5+4*(I96+IF(AA96=0,0,VLOOKUP($A96,'Final Round'!$A$14:$K$18,COLUMN('Final Round'!$G$1),FALSE())))+8*(H96+IF(AA96=0,0,IF(VLOOKUP($A96,'Final Round'!$A$14:$K$18,COLUMN('Final Round'!$J$1),FALSE())=1,1,0)))+$AA96)</f>
        <v/>
      </c>
    </row>
    <row r="97" spans="1:28">
      <c r="A97" s="115"/>
      <c r="B97" s="116"/>
      <c r="C97" s="116"/>
      <c r="D97" s="116"/>
      <c r="E97" s="117"/>
      <c r="F97" t="str">
        <f>IF(ISBLANK($A97),"",SUM(IF(ISNA(IF(VLOOKUP($A97,'Round 1'!$A$7:$J$206,COLUMN('Round 1'!$H$7),FALSE()),1,NA())),0,1),IF(ISNA(IF(VLOOKUP($A97,'Round 2'!$A$7:$J$206,COLUMN('Round 1'!$H$7),FALSE()),1,NA())),0,1),IF(ISNA(IF(VLOOKUP($A97,'Round 3'!$A$7:$J$206,COLUMN('Round 1'!$H$7),FALSE()),1,NA())),0,1),IF(ISNA(IF(VLOOKUP($A97,'Final Round'!$A$14:$K$18,1,FALSE()),1,NA())),0,1)))</f>
        <v/>
      </c>
      <c r="G97" s="119"/>
      <c r="H97"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120" t="str">
        <f>IF(ISBLANK(A97),"",_xlfn.RANK.EQ(P97,$P$7:$P$202))</f>
        <v/>
      </c>
      <c r="L97" s="122" t="str">
        <f>IF(ISBLANK($G97),IF($K97&gt;5,"",IF(AND(ISNA(MATCH(K97+1,$K$7:$K$202,0)),$K97&lt;$A$4),"TIE","")),"DQ")</f>
        <v/>
      </c>
      <c r="M97" s="123"/>
      <c r="N97" s="124" t="str">
        <f t="shared" si="20"/>
        <v/>
      </c>
      <c r="O97" s="42" t="str">
        <f t="shared" si="21"/>
        <v/>
      </c>
      <c r="P97" s="42" t="str">
        <f t="shared" si="22"/>
        <v/>
      </c>
      <c r="Q97" s="42">
        <f t="shared" si="23"/>
        <v>-10</v>
      </c>
      <c r="R97" s="42" t="str">
        <f>IF(ISBLANK($A97),"",_xlfn.RANK.EQ($Q97,$Q$7:$Q$202))</f>
        <v/>
      </c>
      <c r="S97" s="42" t="str">
        <f>IF(ISNA(MATCH($R97+1,$R$7:$R$202,0)),IF($R97=MAX($A$7:$A$202),$R97,-1),$R97)</f>
        <v/>
      </c>
      <c r="T97" s="42">
        <f t="shared" si="24"/>
        <v>0</v>
      </c>
      <c r="U97" t="str">
        <f ca="1">IF(N('Final Round'!$J$14)&gt;0,IF(ISBLANK($A97),"",IF($N97&gt;5,$N97,VLOOKUP($A97,'Final Round'!$A$14:$K$18,COLUMN('Final Round'!$J$1),FALSE()))),"")</f>
        <v/>
      </c>
      <c r="V97" s="42" t="str">
        <f t="shared" ca="1" si="25"/>
        <v/>
      </c>
      <c r="W97" s="42" t="str">
        <f t="shared" si="26"/>
        <v/>
      </c>
      <c r="X97" s="42" t="str">
        <f>IF(ISBLANK($A97),"",_xlfn.RANK.EQ($W97,$W$7:$W$202))</f>
        <v/>
      </c>
      <c r="Y97" s="42">
        <f t="shared" si="27"/>
        <v>0</v>
      </c>
      <c r="Z97" s="42" t="str">
        <f t="shared" ca="1" si="28"/>
        <v/>
      </c>
      <c r="AA97" s="42">
        <f t="shared" ca="1" si="29"/>
        <v>0</v>
      </c>
      <c r="AB97" t="str">
        <f>IF(ISBLANK($A97),"",5+4*(I97+IF(AA97=0,0,VLOOKUP($A97,'Final Round'!$A$14:$K$18,COLUMN('Final Round'!$G$1),FALSE())))+8*(H97+IF(AA97=0,0,IF(VLOOKUP($A97,'Final Round'!$A$14:$K$18,COLUMN('Final Round'!$J$1),FALSE())=1,1,0)))+$AA97)</f>
        <v/>
      </c>
    </row>
    <row r="98" spans="1:28">
      <c r="A98" s="104"/>
      <c r="B98" s="105"/>
      <c r="C98" s="105"/>
      <c r="D98" s="105"/>
      <c r="E98" s="106"/>
      <c r="F98" t="str">
        <f>IF(ISBLANK($A98),"",SUM(IF(ISNA(IF(VLOOKUP($A98,'Round 1'!$A$7:$J$206,COLUMN('Round 1'!$H$7),FALSE()),1,NA())),0,1),IF(ISNA(IF(VLOOKUP($A98,'Round 2'!$A$7:$J$206,COLUMN('Round 1'!$H$7),FALSE()),1,NA())),0,1),IF(ISNA(IF(VLOOKUP($A98,'Round 3'!$A$7:$J$206,COLUMN('Round 1'!$H$7),FALSE()),1,NA())),0,1),IF(ISNA(IF(VLOOKUP($A98,'Final Round'!$A$14:$K$18,1,FALSE()),1,NA())),0,1)))</f>
        <v/>
      </c>
      <c r="G98" s="108"/>
      <c r="H98"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109" t="str">
        <f>IF(ISBLANK(A98),"",_xlfn.RANK.EQ(P98,$P$7:$P$202))</f>
        <v/>
      </c>
      <c r="L98" s="111" t="str">
        <f>IF(ISBLANK($G98),IF($K98&gt;5,"",IF(AND(ISNA(MATCH(K98+1,$K$7:$K$202,0)),$K98&lt;$A$4),"TIE","")),"DQ")</f>
        <v/>
      </c>
      <c r="M98" s="112"/>
      <c r="N98" s="113" t="str">
        <f t="shared" si="20"/>
        <v/>
      </c>
      <c r="O98" s="42" t="str">
        <f t="shared" si="21"/>
        <v/>
      </c>
      <c r="P98" s="42" t="str">
        <f t="shared" si="22"/>
        <v/>
      </c>
      <c r="Q98" s="42">
        <f t="shared" si="23"/>
        <v>-10</v>
      </c>
      <c r="R98" s="42" t="str">
        <f>IF(ISBLANK($A98),"",_xlfn.RANK.EQ($Q98,$Q$7:$Q$202))</f>
        <v/>
      </c>
      <c r="S98" s="42" t="str">
        <f>IF(ISNA(MATCH($R98+1,$R$7:$R$202,0)),IF($R98=MAX($A$7:$A$202),$R98,-1),$R98)</f>
        <v/>
      </c>
      <c r="T98" s="42">
        <f t="shared" si="24"/>
        <v>0</v>
      </c>
      <c r="U98" t="str">
        <f ca="1">IF(N('Final Round'!$J$14)&gt;0,IF(ISBLANK($A98),"",IF($N98&gt;5,$N98,VLOOKUP($A98,'Final Round'!$A$14:$K$18,COLUMN('Final Round'!$J$1),FALSE()))),"")</f>
        <v/>
      </c>
      <c r="V98" s="42" t="str">
        <f t="shared" ca="1" si="25"/>
        <v/>
      </c>
      <c r="W98" s="42" t="str">
        <f t="shared" si="26"/>
        <v/>
      </c>
      <c r="X98" s="42" t="str">
        <f>IF(ISBLANK($A98),"",_xlfn.RANK.EQ($W98,$W$7:$W$202))</f>
        <v/>
      </c>
      <c r="Y98" s="42">
        <f t="shared" si="27"/>
        <v>0</v>
      </c>
      <c r="Z98" s="42" t="str">
        <f t="shared" ca="1" si="28"/>
        <v/>
      </c>
      <c r="AA98" s="42">
        <f t="shared" ca="1" si="29"/>
        <v>0</v>
      </c>
      <c r="AB98" t="str">
        <f>IF(ISBLANK($A98),"",5+4*(I98+IF(AA98=0,0,VLOOKUP($A98,'Final Round'!$A$14:$K$18,COLUMN('Final Round'!$G$1),FALSE())))+8*(H98+IF(AA98=0,0,IF(VLOOKUP($A98,'Final Round'!$A$14:$K$18,COLUMN('Final Round'!$J$1),FALSE())=1,1,0)))+$AA98)</f>
        <v/>
      </c>
    </row>
    <row r="99" spans="1:28">
      <c r="A99" s="115"/>
      <c r="B99" s="116"/>
      <c r="C99" s="116"/>
      <c r="D99" s="116"/>
      <c r="E99" s="117"/>
      <c r="F99" t="str">
        <f>IF(ISBLANK($A99),"",SUM(IF(ISNA(IF(VLOOKUP($A99,'Round 1'!$A$7:$J$206,COLUMN('Round 1'!$H$7),FALSE()),1,NA())),0,1),IF(ISNA(IF(VLOOKUP($A99,'Round 2'!$A$7:$J$206,COLUMN('Round 1'!$H$7),FALSE()),1,NA())),0,1),IF(ISNA(IF(VLOOKUP($A99,'Round 3'!$A$7:$J$206,COLUMN('Round 1'!$H$7),FALSE()),1,NA())),0,1),IF(ISNA(IF(VLOOKUP($A99,'Final Round'!$A$14:$K$18,1,FALSE()),1,NA())),0,1)))</f>
        <v/>
      </c>
      <c r="G99" s="119"/>
      <c r="H99"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120" t="str">
        <f>IF(ISBLANK(A99),"",_xlfn.RANK.EQ(P99,$P$7:$P$202))</f>
        <v/>
      </c>
      <c r="L99" s="122" t="str">
        <f>IF(ISBLANK($G99),IF($K99&gt;5,"",IF(AND(ISNA(MATCH(K99+1,$K$7:$K$202,0)),$K99&lt;$A$4),"TIE","")),"DQ")</f>
        <v/>
      </c>
      <c r="M99" s="123"/>
      <c r="N99" s="124" t="str">
        <f t="shared" si="20"/>
        <v/>
      </c>
      <c r="O99" s="42" t="str">
        <f t="shared" si="21"/>
        <v/>
      </c>
      <c r="P99" s="42" t="str">
        <f t="shared" si="22"/>
        <v/>
      </c>
      <c r="Q99" s="42">
        <f t="shared" si="23"/>
        <v>-10</v>
      </c>
      <c r="R99" s="42" t="str">
        <f>IF(ISBLANK($A99),"",_xlfn.RANK.EQ($Q99,$Q$7:$Q$202))</f>
        <v/>
      </c>
      <c r="S99" s="42" t="str">
        <f>IF(ISNA(MATCH($R99+1,$R$7:$R$202,0)),IF($R99=MAX($A$7:$A$202),$R99,-1),$R99)</f>
        <v/>
      </c>
      <c r="T99" s="42">
        <f t="shared" si="24"/>
        <v>0</v>
      </c>
      <c r="U99" t="str">
        <f ca="1">IF(N('Final Round'!$J$14)&gt;0,IF(ISBLANK($A99),"",IF($N99&gt;5,$N99,VLOOKUP($A99,'Final Round'!$A$14:$K$18,COLUMN('Final Round'!$J$1),FALSE()))),"")</f>
        <v/>
      </c>
      <c r="V99" s="42" t="str">
        <f t="shared" ca="1" si="25"/>
        <v/>
      </c>
      <c r="W99" s="42" t="str">
        <f t="shared" si="26"/>
        <v/>
      </c>
      <c r="X99" s="42" t="str">
        <f>IF(ISBLANK($A99),"",_xlfn.RANK.EQ($W99,$W$7:$W$202))</f>
        <v/>
      </c>
      <c r="Y99" s="42">
        <f t="shared" si="27"/>
        <v>0</v>
      </c>
      <c r="Z99" s="42" t="str">
        <f t="shared" ca="1" si="28"/>
        <v/>
      </c>
      <c r="AA99" s="42">
        <f t="shared" ca="1" si="29"/>
        <v>0</v>
      </c>
      <c r="AB99" t="str">
        <f>IF(ISBLANK($A99),"",5+4*(I99+IF(AA99=0,0,VLOOKUP($A99,'Final Round'!$A$14:$K$18,COLUMN('Final Round'!$G$1),FALSE())))+8*(H99+IF(AA99=0,0,IF(VLOOKUP($A99,'Final Round'!$A$14:$K$18,COLUMN('Final Round'!$J$1),FALSE())=1,1,0)))+$AA99)</f>
        <v/>
      </c>
    </row>
    <row r="100" spans="1:28">
      <c r="A100" s="104"/>
      <c r="B100" s="105"/>
      <c r="C100" s="105"/>
      <c r="D100" s="105"/>
      <c r="E100" s="106"/>
      <c r="F100" t="str">
        <f>IF(ISBLANK($A100),"",SUM(IF(ISNA(IF(VLOOKUP($A100,'Round 1'!$A$7:$J$206,COLUMN('Round 1'!$H$7),FALSE()),1,NA())),0,1),IF(ISNA(IF(VLOOKUP($A100,'Round 2'!$A$7:$J$206,COLUMN('Round 1'!$H$7),FALSE()),1,NA())),0,1),IF(ISNA(IF(VLOOKUP($A100,'Round 3'!$A$7:$J$206,COLUMN('Round 1'!$H$7),FALSE()),1,NA())),0,1),IF(ISNA(IF(VLOOKUP($A100,'Final Round'!$A$14:$K$18,1,FALSE()),1,NA())),0,1)))</f>
        <v/>
      </c>
      <c r="G100" s="108"/>
      <c r="H100"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109" t="str">
        <f>IF(ISBLANK(A100),"",_xlfn.RANK.EQ(P100,$P$7:$P$202))</f>
        <v/>
      </c>
      <c r="L100" s="111" t="str">
        <f>IF(ISBLANK($G100),IF($K100&gt;5,"",IF(AND(ISNA(MATCH(K100+1,$K$7:$K$202,0)),$K100&lt;$A$4),"TIE","")),"DQ")</f>
        <v/>
      </c>
      <c r="M100" s="112"/>
      <c r="N100" s="113" t="str">
        <f t="shared" si="20"/>
        <v/>
      </c>
      <c r="O100" s="42" t="str">
        <f t="shared" si="21"/>
        <v/>
      </c>
      <c r="P100" s="42" t="str">
        <f t="shared" si="22"/>
        <v/>
      </c>
      <c r="Q100" s="42">
        <f t="shared" si="23"/>
        <v>-10</v>
      </c>
      <c r="R100" s="42" t="str">
        <f>IF(ISBLANK($A100),"",_xlfn.RANK.EQ($Q100,$Q$7:$Q$202))</f>
        <v/>
      </c>
      <c r="S100" s="42" t="str">
        <f>IF(ISNA(MATCH($R100+1,$R$7:$R$202,0)),IF($R100=MAX($A$7:$A$202),$R100,-1),$R100)</f>
        <v/>
      </c>
      <c r="T100" s="42">
        <f t="shared" si="24"/>
        <v>0</v>
      </c>
      <c r="U100" t="str">
        <f ca="1">IF(N('Final Round'!$J$14)&gt;0,IF(ISBLANK($A100),"",IF($N100&gt;5,$N100,VLOOKUP($A100,'Final Round'!$A$14:$K$18,COLUMN('Final Round'!$J$1),FALSE()))),"")</f>
        <v/>
      </c>
      <c r="V100" s="42" t="str">
        <f t="shared" ca="1" si="25"/>
        <v/>
      </c>
      <c r="W100" s="42" t="str">
        <f t="shared" si="26"/>
        <v/>
      </c>
      <c r="X100" s="42" t="str">
        <f>IF(ISBLANK($A100),"",_xlfn.RANK.EQ($W100,$W$7:$W$202))</f>
        <v/>
      </c>
      <c r="Y100" s="42">
        <f t="shared" si="27"/>
        <v>0</v>
      </c>
      <c r="Z100" s="42" t="str">
        <f t="shared" ca="1" si="28"/>
        <v/>
      </c>
      <c r="AA100" s="42">
        <f t="shared" ca="1" si="29"/>
        <v>0</v>
      </c>
      <c r="AB100" t="str">
        <f>IF(ISBLANK($A100),"",5+4*(I100+IF(AA100=0,0,VLOOKUP($A100,'Final Round'!$A$14:$K$18,COLUMN('Final Round'!$G$1),FALSE())))+8*(H100+IF(AA100=0,0,IF(VLOOKUP($A100,'Final Round'!$A$14:$K$18,COLUMN('Final Round'!$J$1),FALSE())=1,1,0)))+$AA100)</f>
        <v/>
      </c>
    </row>
    <row r="101" spans="1:28">
      <c r="A101" s="115"/>
      <c r="B101" s="116"/>
      <c r="C101" s="116"/>
      <c r="D101" s="116"/>
      <c r="E101" s="117"/>
      <c r="F101" t="str">
        <f>IF(ISBLANK($A101),"",SUM(IF(ISNA(IF(VLOOKUP($A101,'Round 1'!$A$7:$J$206,COLUMN('Round 1'!$H$7),FALSE()),1,NA())),0,1),IF(ISNA(IF(VLOOKUP($A101,'Round 2'!$A$7:$J$206,COLUMN('Round 1'!$H$7),FALSE()),1,NA())),0,1),IF(ISNA(IF(VLOOKUP($A101,'Round 3'!$A$7:$J$206,COLUMN('Round 1'!$H$7),FALSE()),1,NA())),0,1),IF(ISNA(IF(VLOOKUP($A101,'Final Round'!$A$14:$K$18,1,FALSE()),1,NA())),0,1)))</f>
        <v/>
      </c>
      <c r="G101" s="119"/>
      <c r="H101"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120" t="str">
        <f>IF(ISBLANK(A101),"",_xlfn.RANK.EQ(P101,$P$7:$P$202))</f>
        <v/>
      </c>
      <c r="L101" s="122" t="str">
        <f>IF(ISBLANK($G101),IF($K101&gt;5,"",IF(AND(ISNA(MATCH(K101+1,$K$7:$K$202,0)),$K101&lt;$A$4),"TIE","")),"DQ")</f>
        <v/>
      </c>
      <c r="M101" s="123"/>
      <c r="N101" s="124" t="str">
        <f t="shared" si="20"/>
        <v/>
      </c>
      <c r="O101" s="42" t="str">
        <f t="shared" si="21"/>
        <v/>
      </c>
      <c r="P101" s="42" t="str">
        <f t="shared" si="22"/>
        <v/>
      </c>
      <c r="Q101" s="42">
        <f t="shared" si="23"/>
        <v>-10</v>
      </c>
      <c r="R101" s="42" t="str">
        <f>IF(ISBLANK($A101),"",_xlfn.RANK.EQ($Q101,$Q$7:$Q$202))</f>
        <v/>
      </c>
      <c r="S101" s="42" t="str">
        <f>IF(ISNA(MATCH($R101+1,$R$7:$R$202,0)),IF($R101=MAX($A$7:$A$202),$R101,-1),$R101)</f>
        <v/>
      </c>
      <c r="T101" s="42">
        <f t="shared" si="24"/>
        <v>0</v>
      </c>
      <c r="U101" t="str">
        <f ca="1">IF(N('Final Round'!$J$14)&gt;0,IF(ISBLANK($A101),"",IF($N101&gt;5,$N101,VLOOKUP($A101,'Final Round'!$A$14:$K$18,COLUMN('Final Round'!$J$1),FALSE()))),"")</f>
        <v/>
      </c>
      <c r="V101" s="42" t="str">
        <f t="shared" ca="1" si="25"/>
        <v/>
      </c>
      <c r="W101" s="42" t="str">
        <f t="shared" si="26"/>
        <v/>
      </c>
      <c r="X101" s="42" t="str">
        <f>IF(ISBLANK($A101),"",_xlfn.RANK.EQ($W101,$W$7:$W$202))</f>
        <v/>
      </c>
      <c r="Y101" s="42">
        <f t="shared" si="27"/>
        <v>0</v>
      </c>
      <c r="Z101" s="42" t="str">
        <f t="shared" ca="1" si="28"/>
        <v/>
      </c>
      <c r="AA101" s="42">
        <f t="shared" ca="1" si="29"/>
        <v>0</v>
      </c>
      <c r="AB101" t="str">
        <f>IF(ISBLANK($A101),"",5+4*(I101+IF(AA101=0,0,VLOOKUP($A101,'Final Round'!$A$14:$K$18,COLUMN('Final Round'!$G$1),FALSE())))+8*(H101+IF(AA101=0,0,IF(VLOOKUP($A101,'Final Round'!$A$14:$K$18,COLUMN('Final Round'!$J$1),FALSE())=1,1,0)))+$AA101)</f>
        <v/>
      </c>
    </row>
    <row r="102" spans="1:28">
      <c r="A102" s="104"/>
      <c r="B102" s="105"/>
      <c r="C102" s="105"/>
      <c r="D102" s="105"/>
      <c r="E102" s="106"/>
      <c r="F102" t="str">
        <f>IF(ISBLANK($A102),"",SUM(IF(ISNA(IF(VLOOKUP($A102,'Round 1'!$A$7:$J$206,COLUMN('Round 1'!$H$7),FALSE()),1,NA())),0,1),IF(ISNA(IF(VLOOKUP($A102,'Round 2'!$A$7:$J$206,COLUMN('Round 1'!$H$7),FALSE()),1,NA())),0,1),IF(ISNA(IF(VLOOKUP($A102,'Round 3'!$A$7:$J$206,COLUMN('Round 1'!$H$7),FALSE()),1,NA())),0,1),IF(ISNA(IF(VLOOKUP($A102,'Final Round'!$A$14:$K$18,1,FALSE()),1,NA())),0,1)))</f>
        <v/>
      </c>
      <c r="G102" s="108"/>
      <c r="H102"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109" t="str">
        <f>IF(ISBLANK(A102),"",_xlfn.RANK.EQ(P102,$P$7:$P$202))</f>
        <v/>
      </c>
      <c r="L102" s="111" t="str">
        <f>IF(ISBLANK($G102),IF($K102&gt;5,"",IF(AND(ISNA(MATCH(K102+1,$K$7:$K$202,0)),$K102&lt;$A$4),"TIE","")),"DQ")</f>
        <v/>
      </c>
      <c r="M102" s="112"/>
      <c r="N102" s="113" t="str">
        <f t="shared" si="20"/>
        <v/>
      </c>
      <c r="O102" s="42" t="str">
        <f t="shared" si="21"/>
        <v/>
      </c>
      <c r="P102" s="42" t="str">
        <f t="shared" si="22"/>
        <v/>
      </c>
      <c r="Q102" s="42">
        <f t="shared" si="23"/>
        <v>-10</v>
      </c>
      <c r="R102" s="42" t="str">
        <f>IF(ISBLANK($A102),"",_xlfn.RANK.EQ($Q102,$Q$7:$Q$202))</f>
        <v/>
      </c>
      <c r="S102" s="42" t="str">
        <f>IF(ISNA(MATCH($R102+1,$R$7:$R$202,0)),IF($R102=MAX($A$7:$A$202),$R102,-1),$R102)</f>
        <v/>
      </c>
      <c r="T102" s="42">
        <f t="shared" si="24"/>
        <v>0</v>
      </c>
      <c r="U102" t="str">
        <f ca="1">IF(N('Final Round'!$J$14)&gt;0,IF(ISBLANK($A102),"",IF($N102&gt;5,$N102,VLOOKUP($A102,'Final Round'!$A$14:$K$18,COLUMN('Final Round'!$J$1),FALSE()))),"")</f>
        <v/>
      </c>
      <c r="V102" s="42" t="str">
        <f t="shared" ca="1" si="25"/>
        <v/>
      </c>
      <c r="W102" s="42" t="str">
        <f t="shared" si="26"/>
        <v/>
      </c>
      <c r="X102" s="42" t="str">
        <f>IF(ISBLANK($A102),"",_xlfn.RANK.EQ($W102,$W$7:$W$202))</f>
        <v/>
      </c>
      <c r="Y102" s="42">
        <f t="shared" si="27"/>
        <v>0</v>
      </c>
      <c r="Z102" s="42" t="str">
        <f t="shared" ca="1" si="28"/>
        <v/>
      </c>
      <c r="AA102" s="42">
        <f t="shared" ca="1" si="29"/>
        <v>0</v>
      </c>
      <c r="AB102" t="str">
        <f>IF(ISBLANK($A102),"",5+4*(I102+IF(AA102=0,0,VLOOKUP($A102,'Final Round'!$A$14:$K$18,COLUMN('Final Round'!$G$1),FALSE())))+8*(H102+IF(AA102=0,0,IF(VLOOKUP($A102,'Final Round'!$A$14:$K$18,COLUMN('Final Round'!$J$1),FALSE())=1,1,0)))+$AA102)</f>
        <v/>
      </c>
    </row>
    <row r="103" spans="1:28">
      <c r="A103" s="115"/>
      <c r="B103" s="116"/>
      <c r="C103" s="116"/>
      <c r="D103" s="116"/>
      <c r="E103" s="117"/>
      <c r="F103" t="str">
        <f>IF(ISBLANK($A103),"",SUM(IF(ISNA(IF(VLOOKUP($A103,'Round 1'!$A$7:$J$206,COLUMN('Round 1'!$H$7),FALSE()),1,NA())),0,1),IF(ISNA(IF(VLOOKUP($A103,'Round 2'!$A$7:$J$206,COLUMN('Round 1'!$H$7),FALSE()),1,NA())),0,1),IF(ISNA(IF(VLOOKUP($A103,'Round 3'!$A$7:$J$206,COLUMN('Round 1'!$H$7),FALSE()),1,NA())),0,1),IF(ISNA(IF(VLOOKUP($A103,'Final Round'!$A$14:$K$18,1,FALSE()),1,NA())),0,1)))</f>
        <v/>
      </c>
      <c r="G103" s="119"/>
      <c r="H103"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120" t="str">
        <f>IF(ISBLANK(A103),"",_xlfn.RANK.EQ(P103,$P$7:$P$202))</f>
        <v/>
      </c>
      <c r="L103" s="122" t="str">
        <f>IF(ISBLANK($G103),IF($K103&gt;5,"",IF(AND(ISNA(MATCH(K103+1,$K$7:$K$202,0)),$K103&lt;$A$4),"TIE","")),"DQ")</f>
        <v/>
      </c>
      <c r="M103" s="123"/>
      <c r="N103" s="124" t="str">
        <f t="shared" ref="N103:N134" si="30">IF(ISBLANK($G103),$R103,"DQ")</f>
        <v/>
      </c>
      <c r="O103" s="42" t="str">
        <f t="shared" ref="O103:O134" si="31">IF(ISBLANK(A103),"",$H103*$O$6+$I103)</f>
        <v/>
      </c>
      <c r="P103" s="42" t="str">
        <f t="shared" ref="P103:P134" si="32">IF(ISBLANK(A103),"",$O103*10*$P$6+$J103)</f>
        <v/>
      </c>
      <c r="Q103" s="42">
        <f t="shared" ref="Q103:Q134" si="33">IF(ISBLANK($G103),IF(ISBLANK($A103),-10,$P103*$Q$6+IF($M103&gt;0,$Q$6-1-$M103,0)),-1)</f>
        <v>-10</v>
      </c>
      <c r="R103" s="42" t="str">
        <f>IF(ISBLANK($A103),"",_xlfn.RANK.EQ($Q103,$Q$7:$Q$202))</f>
        <v/>
      </c>
      <c r="S103" s="42" t="str">
        <f>IF(ISNA(MATCH($R103+1,$R$7:$R$202,0)),IF($R103=MAX($A$7:$A$202),$R103,-1),$R103)</f>
        <v/>
      </c>
      <c r="T103" s="42">
        <f t="shared" ref="T103:T134" si="34">$A103</f>
        <v>0</v>
      </c>
      <c r="U103" t="str">
        <f ca="1">IF(N('Final Round'!$J$14)&gt;0,IF(ISBLANK($A103),"",IF($N103&gt;5,$N103,VLOOKUP($A103,'Final Round'!$A$14:$K$18,COLUMN('Final Round'!$J$1),FALSE()))),"")</f>
        <v/>
      </c>
      <c r="V103" s="42" t="str">
        <f t="shared" ref="V103:V134" ca="1" si="35">IF(ISNUMBER($U103),$U103,$R103)</f>
        <v/>
      </c>
      <c r="W103" s="42" t="str">
        <f t="shared" ref="W103:W134" si="36">IF(ISBLANK($A103),"",($V$6-$V103)*$W$6+$W$6-$A103)</f>
        <v/>
      </c>
      <c r="X103" s="42" t="str">
        <f>IF(ISBLANK($A103),"",_xlfn.RANK.EQ($W103,$W$7:$W$202))</f>
        <v/>
      </c>
      <c r="Y103" s="42">
        <f t="shared" ref="Y103:Y134" si="37">$A103</f>
        <v>0</v>
      </c>
      <c r="Z103" s="42" t="str">
        <f t="shared" ref="Z103:Z134" ca="1" si="38">IF($U103="",$N103,$U103)</f>
        <v/>
      </c>
      <c r="AA103" s="42">
        <f t="shared" ref="AA103:AA134" ca="1" si="39">IF($U103&lt;6,INDEX($AA$1:$AA$5,$Z103)*$Z$2,0)</f>
        <v>0</v>
      </c>
      <c r="AB103" t="str">
        <f>IF(ISBLANK($A103),"",5+4*(I103+IF(AA103=0,0,VLOOKUP($A103,'Final Round'!$A$14:$K$18,COLUMN('Final Round'!$G$1),FALSE())))+8*(H103+IF(AA103=0,0,IF(VLOOKUP($A103,'Final Round'!$A$14:$K$18,COLUMN('Final Round'!$J$1),FALSE())=1,1,0)))+$AA103)</f>
        <v/>
      </c>
    </row>
    <row r="104" spans="1:28">
      <c r="A104" s="104"/>
      <c r="B104" s="105"/>
      <c r="C104" s="105"/>
      <c r="D104" s="105"/>
      <c r="E104" s="106"/>
      <c r="F104" t="str">
        <f>IF(ISBLANK($A104),"",SUM(IF(ISNA(IF(VLOOKUP($A104,'Round 1'!$A$7:$J$206,COLUMN('Round 1'!$H$7),FALSE()),1,NA())),0,1),IF(ISNA(IF(VLOOKUP($A104,'Round 2'!$A$7:$J$206,COLUMN('Round 1'!$H$7),FALSE()),1,NA())),0,1),IF(ISNA(IF(VLOOKUP($A104,'Round 3'!$A$7:$J$206,COLUMN('Round 1'!$H$7),FALSE()),1,NA())),0,1),IF(ISNA(IF(VLOOKUP($A104,'Final Round'!$A$14:$K$18,1,FALSE()),1,NA())),0,1)))</f>
        <v/>
      </c>
      <c r="G104" s="108"/>
      <c r="H104"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109" t="str">
        <f>IF(ISBLANK(A104),"",_xlfn.RANK.EQ(P104,$P$7:$P$202))</f>
        <v/>
      </c>
      <c r="L104" s="111" t="str">
        <f>IF(ISBLANK($G104),IF($K104&gt;5,"",IF(AND(ISNA(MATCH(K104+1,$K$7:$K$202,0)),$K104&lt;$A$4),"TIE","")),"DQ")</f>
        <v/>
      </c>
      <c r="M104" s="112"/>
      <c r="N104" s="113" t="str">
        <f t="shared" si="30"/>
        <v/>
      </c>
      <c r="O104" s="42" t="str">
        <f t="shared" si="31"/>
        <v/>
      </c>
      <c r="P104" s="42" t="str">
        <f t="shared" si="32"/>
        <v/>
      </c>
      <c r="Q104" s="42">
        <f t="shared" si="33"/>
        <v>-10</v>
      </c>
      <c r="R104" s="42" t="str">
        <f>IF(ISBLANK($A104),"",_xlfn.RANK.EQ($Q104,$Q$7:$Q$202))</f>
        <v/>
      </c>
      <c r="S104" s="42" t="str">
        <f>IF(ISNA(MATCH($R104+1,$R$7:$R$202,0)),IF($R104=MAX($A$7:$A$202),$R104,-1),$R104)</f>
        <v/>
      </c>
      <c r="T104" s="42">
        <f t="shared" si="34"/>
        <v>0</v>
      </c>
      <c r="U104" t="str">
        <f ca="1">IF(N('Final Round'!$J$14)&gt;0,IF(ISBLANK($A104),"",IF($N104&gt;5,$N104,VLOOKUP($A104,'Final Round'!$A$14:$K$18,COLUMN('Final Round'!$J$1),FALSE()))),"")</f>
        <v/>
      </c>
      <c r="V104" s="42" t="str">
        <f t="shared" ca="1" si="35"/>
        <v/>
      </c>
      <c r="W104" s="42" t="str">
        <f t="shared" si="36"/>
        <v/>
      </c>
      <c r="X104" s="42" t="str">
        <f>IF(ISBLANK($A104),"",_xlfn.RANK.EQ($W104,$W$7:$W$202))</f>
        <v/>
      </c>
      <c r="Y104" s="42">
        <f t="shared" si="37"/>
        <v>0</v>
      </c>
      <c r="Z104" s="42" t="str">
        <f t="shared" ca="1" si="38"/>
        <v/>
      </c>
      <c r="AA104" s="42">
        <f t="shared" ca="1" si="39"/>
        <v>0</v>
      </c>
      <c r="AB104" t="str">
        <f>IF(ISBLANK($A104),"",5+4*(I104+IF(AA104=0,0,VLOOKUP($A104,'Final Round'!$A$14:$K$18,COLUMN('Final Round'!$G$1),FALSE())))+8*(H104+IF(AA104=0,0,IF(VLOOKUP($A104,'Final Round'!$A$14:$K$18,COLUMN('Final Round'!$J$1),FALSE())=1,1,0)))+$AA104)</f>
        <v/>
      </c>
    </row>
    <row r="105" spans="1:28">
      <c r="A105" s="115"/>
      <c r="B105" s="116"/>
      <c r="C105" s="116"/>
      <c r="D105" s="116"/>
      <c r="E105" s="117"/>
      <c r="F105" t="str">
        <f>IF(ISBLANK($A105),"",SUM(IF(ISNA(IF(VLOOKUP($A105,'Round 1'!$A$7:$J$206,COLUMN('Round 1'!$H$7),FALSE()),1,NA())),0,1),IF(ISNA(IF(VLOOKUP($A105,'Round 2'!$A$7:$J$206,COLUMN('Round 1'!$H$7),FALSE()),1,NA())),0,1),IF(ISNA(IF(VLOOKUP($A105,'Round 3'!$A$7:$J$206,COLUMN('Round 1'!$H$7),FALSE()),1,NA())),0,1),IF(ISNA(IF(VLOOKUP($A105,'Final Round'!$A$14:$K$18,1,FALSE()),1,NA())),0,1)))</f>
        <v/>
      </c>
      <c r="G105" s="119"/>
      <c r="H105"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120" t="str">
        <f>IF(ISBLANK(A105),"",_xlfn.RANK.EQ(P105,$P$7:$P$202))</f>
        <v/>
      </c>
      <c r="L105" s="122" t="str">
        <f>IF(ISBLANK($G105),IF($K105&gt;5,"",IF(AND(ISNA(MATCH(K105+1,$K$7:$K$202,0)),$K105&lt;$A$4),"TIE","")),"DQ")</f>
        <v/>
      </c>
      <c r="M105" s="123"/>
      <c r="N105" s="124" t="str">
        <f t="shared" si="30"/>
        <v/>
      </c>
      <c r="O105" s="42" t="str">
        <f t="shared" si="31"/>
        <v/>
      </c>
      <c r="P105" s="42" t="str">
        <f t="shared" si="32"/>
        <v/>
      </c>
      <c r="Q105" s="42">
        <f t="shared" si="33"/>
        <v>-10</v>
      </c>
      <c r="R105" s="42" t="str">
        <f>IF(ISBLANK($A105),"",_xlfn.RANK.EQ($Q105,$Q$7:$Q$202))</f>
        <v/>
      </c>
      <c r="S105" s="42" t="str">
        <f>IF(ISNA(MATCH($R105+1,$R$7:$R$202,0)),IF($R105=MAX($A$7:$A$202),$R105,-1),$R105)</f>
        <v/>
      </c>
      <c r="T105" s="42">
        <f t="shared" si="34"/>
        <v>0</v>
      </c>
      <c r="U105" t="str">
        <f ca="1">IF(N('Final Round'!$J$14)&gt;0,IF(ISBLANK($A105),"",IF($N105&gt;5,$N105,VLOOKUP($A105,'Final Round'!$A$14:$K$18,COLUMN('Final Round'!$J$1),FALSE()))),"")</f>
        <v/>
      </c>
      <c r="V105" s="42" t="str">
        <f t="shared" ca="1" si="35"/>
        <v/>
      </c>
      <c r="W105" s="42" t="str">
        <f t="shared" si="36"/>
        <v/>
      </c>
      <c r="X105" s="42" t="str">
        <f>IF(ISBLANK($A105),"",_xlfn.RANK.EQ($W105,$W$7:$W$202))</f>
        <v/>
      </c>
      <c r="Y105" s="42">
        <f t="shared" si="37"/>
        <v>0</v>
      </c>
      <c r="Z105" s="42" t="str">
        <f t="shared" ca="1" si="38"/>
        <v/>
      </c>
      <c r="AA105" s="42">
        <f t="shared" ca="1" si="39"/>
        <v>0</v>
      </c>
      <c r="AB105" t="str">
        <f>IF(ISBLANK($A105),"",5+4*(I105+IF(AA105=0,0,VLOOKUP($A105,'Final Round'!$A$14:$K$18,COLUMN('Final Round'!$G$1),FALSE())))+8*(H105+IF(AA105=0,0,IF(VLOOKUP($A105,'Final Round'!$A$14:$K$18,COLUMN('Final Round'!$J$1),FALSE())=1,1,0)))+$AA105)</f>
        <v/>
      </c>
    </row>
    <row r="106" spans="1:28">
      <c r="A106" s="104"/>
      <c r="B106" s="105"/>
      <c r="C106" s="105"/>
      <c r="D106" s="105"/>
      <c r="E106" s="106"/>
      <c r="F106" t="str">
        <f>IF(ISBLANK($A106),"",SUM(IF(ISNA(IF(VLOOKUP($A106,'Round 1'!$A$7:$J$206,COLUMN('Round 1'!$H$7),FALSE()),1,NA())),0,1),IF(ISNA(IF(VLOOKUP($A106,'Round 2'!$A$7:$J$206,COLUMN('Round 1'!$H$7),FALSE()),1,NA())),0,1),IF(ISNA(IF(VLOOKUP($A106,'Round 3'!$A$7:$J$206,COLUMN('Round 1'!$H$7),FALSE()),1,NA())),0,1),IF(ISNA(IF(VLOOKUP($A106,'Final Round'!$A$14:$K$18,1,FALSE()),1,NA())),0,1)))</f>
        <v/>
      </c>
      <c r="G106" s="108"/>
      <c r="H106"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109" t="str">
        <f>IF(ISBLANK(A106),"",_xlfn.RANK.EQ(P106,$P$7:$P$202))</f>
        <v/>
      </c>
      <c r="L106" s="111" t="str">
        <f>IF(ISBLANK($G106),IF($K106&gt;5,"",IF(AND(ISNA(MATCH(K106+1,$K$7:$K$202,0)),$K106&lt;$A$4),"TIE","")),"DQ")</f>
        <v/>
      </c>
      <c r="M106" s="112"/>
      <c r="N106" s="113" t="str">
        <f t="shared" si="30"/>
        <v/>
      </c>
      <c r="O106" s="42" t="str">
        <f t="shared" si="31"/>
        <v/>
      </c>
      <c r="P106" s="42" t="str">
        <f t="shared" si="32"/>
        <v/>
      </c>
      <c r="Q106" s="42">
        <f t="shared" si="33"/>
        <v>-10</v>
      </c>
      <c r="R106" s="42" t="str">
        <f>IF(ISBLANK($A106),"",_xlfn.RANK.EQ($Q106,$Q$7:$Q$202))</f>
        <v/>
      </c>
      <c r="S106" s="42" t="str">
        <f>IF(ISNA(MATCH($R106+1,$R$7:$R$202,0)),IF($R106=MAX($A$7:$A$202),$R106,-1),$R106)</f>
        <v/>
      </c>
      <c r="T106" s="42">
        <f t="shared" si="34"/>
        <v>0</v>
      </c>
      <c r="U106" t="str">
        <f ca="1">IF(N('Final Round'!$J$14)&gt;0,IF(ISBLANK($A106),"",IF($N106&gt;5,$N106,VLOOKUP($A106,'Final Round'!$A$14:$K$18,COLUMN('Final Round'!$J$1),FALSE()))),"")</f>
        <v/>
      </c>
      <c r="V106" s="42" t="str">
        <f t="shared" ca="1" si="35"/>
        <v/>
      </c>
      <c r="W106" s="42" t="str">
        <f t="shared" si="36"/>
        <v/>
      </c>
      <c r="X106" s="42" t="str">
        <f>IF(ISBLANK($A106),"",_xlfn.RANK.EQ($W106,$W$7:$W$202))</f>
        <v/>
      </c>
      <c r="Y106" s="42">
        <f t="shared" si="37"/>
        <v>0</v>
      </c>
      <c r="Z106" s="42" t="str">
        <f t="shared" ca="1" si="38"/>
        <v/>
      </c>
      <c r="AA106" s="42">
        <f t="shared" ca="1" si="39"/>
        <v>0</v>
      </c>
      <c r="AB106" t="str">
        <f>IF(ISBLANK($A106),"",5+4*(I106+IF(AA106=0,0,VLOOKUP($A106,'Final Round'!$A$14:$K$18,COLUMN('Final Round'!$G$1),FALSE())))+8*(H106+IF(AA106=0,0,IF(VLOOKUP($A106,'Final Round'!$A$14:$K$18,COLUMN('Final Round'!$J$1),FALSE())=1,1,0)))+$AA106)</f>
        <v/>
      </c>
    </row>
    <row r="107" spans="1:28">
      <c r="A107" s="115"/>
      <c r="B107" s="116"/>
      <c r="C107" s="116"/>
      <c r="D107" s="116"/>
      <c r="E107" s="117"/>
      <c r="F107" t="str">
        <f>IF(ISBLANK($A107),"",SUM(IF(ISNA(IF(VLOOKUP($A107,'Round 1'!$A$7:$J$206,COLUMN('Round 1'!$H$7),FALSE()),1,NA())),0,1),IF(ISNA(IF(VLOOKUP($A107,'Round 2'!$A$7:$J$206,COLUMN('Round 1'!$H$7),FALSE()),1,NA())),0,1),IF(ISNA(IF(VLOOKUP($A107,'Round 3'!$A$7:$J$206,COLUMN('Round 1'!$H$7),FALSE()),1,NA())),0,1),IF(ISNA(IF(VLOOKUP($A107,'Final Round'!$A$14:$K$18,1,FALSE()),1,NA())),0,1)))</f>
        <v/>
      </c>
      <c r="G107" s="119"/>
      <c r="H107"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120" t="str">
        <f>IF(ISBLANK(A107),"",_xlfn.RANK.EQ(P107,$P$7:$P$202))</f>
        <v/>
      </c>
      <c r="L107" s="122" t="str">
        <f>IF(ISBLANK($G107),IF($K107&gt;5,"",IF(AND(ISNA(MATCH(K107+1,$K$7:$K$202,0)),$K107&lt;$A$4),"TIE","")),"DQ")</f>
        <v/>
      </c>
      <c r="M107" s="123"/>
      <c r="N107" s="124" t="str">
        <f t="shared" si="30"/>
        <v/>
      </c>
      <c r="O107" s="42" t="str">
        <f t="shared" si="31"/>
        <v/>
      </c>
      <c r="P107" s="42" t="str">
        <f t="shared" si="32"/>
        <v/>
      </c>
      <c r="Q107" s="42">
        <f t="shared" si="33"/>
        <v>-10</v>
      </c>
      <c r="R107" s="42" t="str">
        <f>IF(ISBLANK($A107),"",_xlfn.RANK.EQ($Q107,$Q$7:$Q$202))</f>
        <v/>
      </c>
      <c r="S107" s="42" t="str">
        <f>IF(ISNA(MATCH($R107+1,$R$7:$R$202,0)),IF($R107=MAX($A$7:$A$202),$R107,-1),$R107)</f>
        <v/>
      </c>
      <c r="T107" s="42">
        <f t="shared" si="34"/>
        <v>0</v>
      </c>
      <c r="U107" t="str">
        <f ca="1">IF(N('Final Round'!$J$14)&gt;0,IF(ISBLANK($A107),"",IF($N107&gt;5,$N107,VLOOKUP($A107,'Final Round'!$A$14:$K$18,COLUMN('Final Round'!$J$1),FALSE()))),"")</f>
        <v/>
      </c>
      <c r="V107" s="42" t="str">
        <f t="shared" ca="1" si="35"/>
        <v/>
      </c>
      <c r="W107" s="42" t="str">
        <f t="shared" si="36"/>
        <v/>
      </c>
      <c r="X107" s="42" t="str">
        <f>IF(ISBLANK($A107),"",_xlfn.RANK.EQ($W107,$W$7:$W$202))</f>
        <v/>
      </c>
      <c r="Y107" s="42">
        <f t="shared" si="37"/>
        <v>0</v>
      </c>
      <c r="Z107" s="42" t="str">
        <f t="shared" ca="1" si="38"/>
        <v/>
      </c>
      <c r="AA107" s="42">
        <f t="shared" ca="1" si="39"/>
        <v>0</v>
      </c>
      <c r="AB107" t="str">
        <f>IF(ISBLANK($A107),"",5+4*(I107+IF(AA107=0,0,VLOOKUP($A107,'Final Round'!$A$14:$K$18,COLUMN('Final Round'!$G$1),FALSE())))+8*(H107+IF(AA107=0,0,IF(VLOOKUP($A107,'Final Round'!$A$14:$K$18,COLUMN('Final Round'!$J$1),FALSE())=1,1,0)))+$AA107)</f>
        <v/>
      </c>
    </row>
    <row r="108" spans="1:28">
      <c r="A108" s="104"/>
      <c r="B108" s="105"/>
      <c r="C108" s="105"/>
      <c r="D108" s="105"/>
      <c r="E108" s="106"/>
      <c r="F108" t="str">
        <f>IF(ISBLANK($A108),"",SUM(IF(ISNA(IF(VLOOKUP($A108,'Round 1'!$A$7:$J$206,COLUMN('Round 1'!$H$7),FALSE()),1,NA())),0,1),IF(ISNA(IF(VLOOKUP($A108,'Round 2'!$A$7:$J$206,COLUMN('Round 1'!$H$7),FALSE()),1,NA())),0,1),IF(ISNA(IF(VLOOKUP($A108,'Round 3'!$A$7:$J$206,COLUMN('Round 1'!$H$7),FALSE()),1,NA())),0,1),IF(ISNA(IF(VLOOKUP($A108,'Final Round'!$A$14:$K$18,1,FALSE()),1,NA())),0,1)))</f>
        <v/>
      </c>
      <c r="G108" s="108"/>
      <c r="H108"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109" t="str">
        <f>IF(ISBLANK(A108),"",_xlfn.RANK.EQ(P108,$P$7:$P$202))</f>
        <v/>
      </c>
      <c r="L108" s="111" t="str">
        <f>IF(ISBLANK($G108),IF($K108&gt;5,"",IF(AND(ISNA(MATCH(K108+1,$K$7:$K$202,0)),$K108&lt;$A$4),"TIE","")),"DQ")</f>
        <v/>
      </c>
      <c r="M108" s="112"/>
      <c r="N108" s="113" t="str">
        <f t="shared" si="30"/>
        <v/>
      </c>
      <c r="O108" s="42" t="str">
        <f t="shared" si="31"/>
        <v/>
      </c>
      <c r="P108" s="42" t="str">
        <f t="shared" si="32"/>
        <v/>
      </c>
      <c r="Q108" s="42">
        <f t="shared" si="33"/>
        <v>-10</v>
      </c>
      <c r="R108" s="42" t="str">
        <f>IF(ISBLANK($A108),"",_xlfn.RANK.EQ($Q108,$Q$7:$Q$202))</f>
        <v/>
      </c>
      <c r="S108" s="42" t="str">
        <f>IF(ISNA(MATCH($R108+1,$R$7:$R$202,0)),IF($R108=MAX($A$7:$A$202),$R108,-1),$R108)</f>
        <v/>
      </c>
      <c r="T108" s="42">
        <f t="shared" si="34"/>
        <v>0</v>
      </c>
      <c r="U108" t="str">
        <f ca="1">IF(N('Final Round'!$J$14)&gt;0,IF(ISBLANK($A108),"",IF($N108&gt;5,$N108,VLOOKUP($A108,'Final Round'!$A$14:$K$18,COLUMN('Final Round'!$J$1),FALSE()))),"")</f>
        <v/>
      </c>
      <c r="V108" s="42" t="str">
        <f t="shared" ca="1" si="35"/>
        <v/>
      </c>
      <c r="W108" s="42" t="str">
        <f t="shared" si="36"/>
        <v/>
      </c>
      <c r="X108" s="42" t="str">
        <f>IF(ISBLANK($A108),"",_xlfn.RANK.EQ($W108,$W$7:$W$202))</f>
        <v/>
      </c>
      <c r="Y108" s="42">
        <f t="shared" si="37"/>
        <v>0</v>
      </c>
      <c r="Z108" s="42" t="str">
        <f t="shared" ca="1" si="38"/>
        <v/>
      </c>
      <c r="AA108" s="42">
        <f t="shared" ca="1" si="39"/>
        <v>0</v>
      </c>
      <c r="AB108" t="str">
        <f>IF(ISBLANK($A108),"",5+4*(I108+IF(AA108=0,0,VLOOKUP($A108,'Final Round'!$A$14:$K$18,COLUMN('Final Round'!$G$1),FALSE())))+8*(H108+IF(AA108=0,0,IF(VLOOKUP($A108,'Final Round'!$A$14:$K$18,COLUMN('Final Round'!$J$1),FALSE())=1,1,0)))+$AA108)</f>
        <v/>
      </c>
    </row>
    <row r="109" spans="1:28">
      <c r="A109" s="115"/>
      <c r="B109" s="116"/>
      <c r="C109" s="116"/>
      <c r="D109" s="116"/>
      <c r="E109" s="117"/>
      <c r="F109" t="str">
        <f>IF(ISBLANK($A109),"",SUM(IF(ISNA(IF(VLOOKUP($A109,'Round 1'!$A$7:$J$206,COLUMN('Round 1'!$H$7),FALSE()),1,NA())),0,1),IF(ISNA(IF(VLOOKUP($A109,'Round 2'!$A$7:$J$206,COLUMN('Round 1'!$H$7),FALSE()),1,NA())),0,1),IF(ISNA(IF(VLOOKUP($A109,'Round 3'!$A$7:$J$206,COLUMN('Round 1'!$H$7),FALSE()),1,NA())),0,1),IF(ISNA(IF(VLOOKUP($A109,'Final Round'!$A$14:$K$18,1,FALSE()),1,NA())),0,1)))</f>
        <v/>
      </c>
      <c r="G109" s="119"/>
      <c r="H109"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120" t="str">
        <f>IF(ISBLANK(A109),"",_xlfn.RANK.EQ(P109,$P$7:$P$202))</f>
        <v/>
      </c>
      <c r="L109" s="122" t="str">
        <f>IF(ISBLANK($G109),IF($K109&gt;5,"",IF(AND(ISNA(MATCH(K109+1,$K$7:$K$202,0)),$K109&lt;$A$4),"TIE","")),"DQ")</f>
        <v/>
      </c>
      <c r="M109" s="123"/>
      <c r="N109" s="124" t="str">
        <f t="shared" si="30"/>
        <v/>
      </c>
      <c r="O109" s="42" t="str">
        <f t="shared" si="31"/>
        <v/>
      </c>
      <c r="P109" s="42" t="str">
        <f t="shared" si="32"/>
        <v/>
      </c>
      <c r="Q109" s="42">
        <f t="shared" si="33"/>
        <v>-10</v>
      </c>
      <c r="R109" s="42" t="str">
        <f>IF(ISBLANK($A109),"",_xlfn.RANK.EQ($Q109,$Q$7:$Q$202))</f>
        <v/>
      </c>
      <c r="S109" s="42" t="str">
        <f>IF(ISNA(MATCH($R109+1,$R$7:$R$202,0)),IF($R109=MAX($A$7:$A$202),$R109,-1),$R109)</f>
        <v/>
      </c>
      <c r="T109" s="42">
        <f t="shared" si="34"/>
        <v>0</v>
      </c>
      <c r="U109" t="str">
        <f ca="1">IF(N('Final Round'!$J$14)&gt;0,IF(ISBLANK($A109),"",IF($N109&gt;5,$N109,VLOOKUP($A109,'Final Round'!$A$14:$K$18,COLUMN('Final Round'!$J$1),FALSE()))),"")</f>
        <v/>
      </c>
      <c r="V109" s="42" t="str">
        <f t="shared" ca="1" si="35"/>
        <v/>
      </c>
      <c r="W109" s="42" t="str">
        <f t="shared" si="36"/>
        <v/>
      </c>
      <c r="X109" s="42" t="str">
        <f>IF(ISBLANK($A109),"",_xlfn.RANK.EQ($W109,$W$7:$W$202))</f>
        <v/>
      </c>
      <c r="Y109" s="42">
        <f t="shared" si="37"/>
        <v>0</v>
      </c>
      <c r="Z109" s="42" t="str">
        <f t="shared" ca="1" si="38"/>
        <v/>
      </c>
      <c r="AA109" s="42">
        <f t="shared" ca="1" si="39"/>
        <v>0</v>
      </c>
      <c r="AB109" t="str">
        <f>IF(ISBLANK($A109),"",5+4*(I109+IF(AA109=0,0,VLOOKUP($A109,'Final Round'!$A$14:$K$18,COLUMN('Final Round'!$G$1),FALSE())))+8*(H109+IF(AA109=0,0,IF(VLOOKUP($A109,'Final Round'!$A$14:$K$18,COLUMN('Final Round'!$J$1),FALSE())=1,1,0)))+$AA109)</f>
        <v/>
      </c>
    </row>
    <row r="110" spans="1:28">
      <c r="A110" s="104"/>
      <c r="B110" s="105"/>
      <c r="C110" s="105"/>
      <c r="D110" s="105"/>
      <c r="E110" s="106"/>
      <c r="F110" t="str">
        <f>IF(ISBLANK($A110),"",SUM(IF(ISNA(IF(VLOOKUP($A110,'Round 1'!$A$7:$J$206,COLUMN('Round 1'!$H$7),FALSE()),1,NA())),0,1),IF(ISNA(IF(VLOOKUP($A110,'Round 2'!$A$7:$J$206,COLUMN('Round 1'!$H$7),FALSE()),1,NA())),0,1),IF(ISNA(IF(VLOOKUP($A110,'Round 3'!$A$7:$J$206,COLUMN('Round 1'!$H$7),FALSE()),1,NA())),0,1),IF(ISNA(IF(VLOOKUP($A110,'Final Round'!$A$14:$K$18,1,FALSE()),1,NA())),0,1)))</f>
        <v/>
      </c>
      <c r="G110" s="108"/>
      <c r="H110"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109" t="str">
        <f>IF(ISBLANK(A110),"",_xlfn.RANK.EQ(P110,$P$7:$P$202))</f>
        <v/>
      </c>
      <c r="L110" s="111" t="str">
        <f>IF(ISBLANK($G110),IF($K110&gt;5,"",IF(AND(ISNA(MATCH(K110+1,$K$7:$K$202,0)),$K110&lt;$A$4),"TIE","")),"DQ")</f>
        <v/>
      </c>
      <c r="M110" s="112"/>
      <c r="N110" s="113" t="str">
        <f t="shared" si="30"/>
        <v/>
      </c>
      <c r="O110" s="42" t="str">
        <f t="shared" si="31"/>
        <v/>
      </c>
      <c r="P110" s="42" t="str">
        <f t="shared" si="32"/>
        <v/>
      </c>
      <c r="Q110" s="42">
        <f t="shared" si="33"/>
        <v>-10</v>
      </c>
      <c r="R110" s="42" t="str">
        <f>IF(ISBLANK($A110),"",_xlfn.RANK.EQ($Q110,$Q$7:$Q$202))</f>
        <v/>
      </c>
      <c r="S110" s="42" t="str">
        <f>IF(ISNA(MATCH($R110+1,$R$7:$R$202,0)),IF($R110=MAX($A$7:$A$202),$R110,-1),$R110)</f>
        <v/>
      </c>
      <c r="T110" s="42">
        <f t="shared" si="34"/>
        <v>0</v>
      </c>
      <c r="U110" t="str">
        <f ca="1">IF(N('Final Round'!$J$14)&gt;0,IF(ISBLANK($A110),"",IF($N110&gt;5,$N110,VLOOKUP($A110,'Final Round'!$A$14:$K$18,COLUMN('Final Round'!$J$1),FALSE()))),"")</f>
        <v/>
      </c>
      <c r="V110" s="42" t="str">
        <f t="shared" ca="1" si="35"/>
        <v/>
      </c>
      <c r="W110" s="42" t="str">
        <f t="shared" si="36"/>
        <v/>
      </c>
      <c r="X110" s="42" t="str">
        <f>IF(ISBLANK($A110),"",_xlfn.RANK.EQ($W110,$W$7:$W$202))</f>
        <v/>
      </c>
      <c r="Y110" s="42">
        <f t="shared" si="37"/>
        <v>0</v>
      </c>
      <c r="Z110" s="42" t="str">
        <f t="shared" ca="1" si="38"/>
        <v/>
      </c>
      <c r="AA110" s="42">
        <f t="shared" ca="1" si="39"/>
        <v>0</v>
      </c>
      <c r="AB110" t="str">
        <f>IF(ISBLANK($A110),"",5+4*(I110+IF(AA110=0,0,VLOOKUP($A110,'Final Round'!$A$14:$K$18,COLUMN('Final Round'!$G$1),FALSE())))+8*(H110+IF(AA110=0,0,IF(VLOOKUP($A110,'Final Round'!$A$14:$K$18,COLUMN('Final Round'!$J$1),FALSE())=1,1,0)))+$AA110)</f>
        <v/>
      </c>
    </row>
    <row r="111" spans="1:28">
      <c r="A111" s="115"/>
      <c r="B111" s="116"/>
      <c r="C111" s="116"/>
      <c r="D111" s="116"/>
      <c r="E111" s="117"/>
      <c r="F111" t="str">
        <f>IF(ISBLANK($A111),"",SUM(IF(ISNA(IF(VLOOKUP($A111,'Round 1'!$A$7:$J$206,COLUMN('Round 1'!$H$7),FALSE()),1,NA())),0,1),IF(ISNA(IF(VLOOKUP($A111,'Round 2'!$A$7:$J$206,COLUMN('Round 1'!$H$7),FALSE()),1,NA())),0,1),IF(ISNA(IF(VLOOKUP($A111,'Round 3'!$A$7:$J$206,COLUMN('Round 1'!$H$7),FALSE()),1,NA())),0,1),IF(ISNA(IF(VLOOKUP($A111,'Final Round'!$A$14:$K$18,1,FALSE()),1,NA())),0,1)))</f>
        <v/>
      </c>
      <c r="G111" s="119"/>
      <c r="H111"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120" t="str">
        <f>IF(ISBLANK(A111),"",_xlfn.RANK.EQ(P111,$P$7:$P$202))</f>
        <v/>
      </c>
      <c r="L111" s="122" t="str">
        <f>IF(ISBLANK($G111),IF($K111&gt;5,"",IF(AND(ISNA(MATCH(K111+1,$K$7:$K$202,0)),$K111&lt;$A$4),"TIE","")),"DQ")</f>
        <v/>
      </c>
      <c r="M111" s="123"/>
      <c r="N111" s="124" t="str">
        <f t="shared" si="30"/>
        <v/>
      </c>
      <c r="O111" s="42" t="str">
        <f t="shared" si="31"/>
        <v/>
      </c>
      <c r="P111" s="42" t="str">
        <f t="shared" si="32"/>
        <v/>
      </c>
      <c r="Q111" s="42">
        <f t="shared" si="33"/>
        <v>-10</v>
      </c>
      <c r="R111" s="42" t="str">
        <f>IF(ISBLANK($A111),"",_xlfn.RANK.EQ($Q111,$Q$7:$Q$202))</f>
        <v/>
      </c>
      <c r="S111" s="42" t="str">
        <f>IF(ISNA(MATCH($R111+1,$R$7:$R$202,0)),IF($R111=MAX($A$7:$A$202),$R111,-1),$R111)</f>
        <v/>
      </c>
      <c r="T111" s="42">
        <f t="shared" si="34"/>
        <v>0</v>
      </c>
      <c r="U111" t="str">
        <f ca="1">IF(N('Final Round'!$J$14)&gt;0,IF(ISBLANK($A111),"",IF($N111&gt;5,$N111,VLOOKUP($A111,'Final Round'!$A$14:$K$18,COLUMN('Final Round'!$J$1),FALSE()))),"")</f>
        <v/>
      </c>
      <c r="V111" s="42" t="str">
        <f t="shared" ca="1" si="35"/>
        <v/>
      </c>
      <c r="W111" s="42" t="str">
        <f t="shared" si="36"/>
        <v/>
      </c>
      <c r="X111" s="42" t="str">
        <f>IF(ISBLANK($A111),"",_xlfn.RANK.EQ($W111,$W$7:$W$202))</f>
        <v/>
      </c>
      <c r="Y111" s="42">
        <f t="shared" si="37"/>
        <v>0</v>
      </c>
      <c r="Z111" s="42" t="str">
        <f t="shared" ca="1" si="38"/>
        <v/>
      </c>
      <c r="AA111" s="42">
        <f t="shared" ca="1" si="39"/>
        <v>0</v>
      </c>
      <c r="AB111" t="str">
        <f>IF(ISBLANK($A111),"",5+4*(I111+IF(AA111=0,0,VLOOKUP($A111,'Final Round'!$A$14:$K$18,COLUMN('Final Round'!$G$1),FALSE())))+8*(H111+IF(AA111=0,0,IF(VLOOKUP($A111,'Final Round'!$A$14:$K$18,COLUMN('Final Round'!$J$1),FALSE())=1,1,0)))+$AA111)</f>
        <v/>
      </c>
    </row>
    <row r="112" spans="1:28">
      <c r="A112" s="104"/>
      <c r="B112" s="105"/>
      <c r="C112" s="105"/>
      <c r="D112" s="105"/>
      <c r="E112" s="106"/>
      <c r="F112" t="str">
        <f>IF(ISBLANK($A112),"",SUM(IF(ISNA(IF(VLOOKUP($A112,'Round 1'!$A$7:$J$206,COLUMN('Round 1'!$H$7),FALSE()),1,NA())),0,1),IF(ISNA(IF(VLOOKUP($A112,'Round 2'!$A$7:$J$206,COLUMN('Round 1'!$H$7),FALSE()),1,NA())),0,1),IF(ISNA(IF(VLOOKUP($A112,'Round 3'!$A$7:$J$206,COLUMN('Round 1'!$H$7),FALSE()),1,NA())),0,1),IF(ISNA(IF(VLOOKUP($A112,'Final Round'!$A$14:$K$18,1,FALSE()),1,NA())),0,1)))</f>
        <v/>
      </c>
      <c r="G112" s="108"/>
      <c r="H112"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109" t="str">
        <f>IF(ISBLANK(A112),"",_xlfn.RANK.EQ(P112,$P$7:$P$202))</f>
        <v/>
      </c>
      <c r="L112" s="111" t="str">
        <f>IF(ISBLANK($G112),IF($K112&gt;5,"",IF(AND(ISNA(MATCH(K112+1,$K$7:$K$202,0)),$K112&lt;$A$4),"TIE","")),"DQ")</f>
        <v/>
      </c>
      <c r="M112" s="112"/>
      <c r="N112" s="113" t="str">
        <f t="shared" si="30"/>
        <v/>
      </c>
      <c r="O112" s="42" t="str">
        <f t="shared" si="31"/>
        <v/>
      </c>
      <c r="P112" s="42" t="str">
        <f t="shared" si="32"/>
        <v/>
      </c>
      <c r="Q112" s="42">
        <f t="shared" si="33"/>
        <v>-10</v>
      </c>
      <c r="R112" s="42" t="str">
        <f>IF(ISBLANK($A112),"",_xlfn.RANK.EQ($Q112,$Q$7:$Q$202))</f>
        <v/>
      </c>
      <c r="S112" s="42" t="str">
        <f>IF(ISNA(MATCH($R112+1,$R$7:$R$202,0)),IF($R112=MAX($A$7:$A$202),$R112,-1),$R112)</f>
        <v/>
      </c>
      <c r="T112" s="42">
        <f t="shared" si="34"/>
        <v>0</v>
      </c>
      <c r="U112" t="str">
        <f ca="1">IF(N('Final Round'!$J$14)&gt;0,IF(ISBLANK($A112),"",IF($N112&gt;5,$N112,VLOOKUP($A112,'Final Round'!$A$14:$K$18,COLUMN('Final Round'!$J$1),FALSE()))),"")</f>
        <v/>
      </c>
      <c r="V112" s="42" t="str">
        <f t="shared" ca="1" si="35"/>
        <v/>
      </c>
      <c r="W112" s="42" t="str">
        <f t="shared" si="36"/>
        <v/>
      </c>
      <c r="X112" s="42" t="str">
        <f>IF(ISBLANK($A112),"",_xlfn.RANK.EQ($W112,$W$7:$W$202))</f>
        <v/>
      </c>
      <c r="Y112" s="42">
        <f t="shared" si="37"/>
        <v>0</v>
      </c>
      <c r="Z112" s="42" t="str">
        <f t="shared" ca="1" si="38"/>
        <v/>
      </c>
      <c r="AA112" s="42">
        <f t="shared" ca="1" si="39"/>
        <v>0</v>
      </c>
      <c r="AB112" t="str">
        <f>IF(ISBLANK($A112),"",5+4*(I112+IF(AA112=0,0,VLOOKUP($A112,'Final Round'!$A$14:$K$18,COLUMN('Final Round'!$G$1),FALSE())))+8*(H112+IF(AA112=0,0,IF(VLOOKUP($A112,'Final Round'!$A$14:$K$18,COLUMN('Final Round'!$J$1),FALSE())=1,1,0)))+$AA112)</f>
        <v/>
      </c>
    </row>
    <row r="113" spans="1:28">
      <c r="A113" s="115"/>
      <c r="B113" s="116"/>
      <c r="C113" s="116"/>
      <c r="D113" s="116"/>
      <c r="E113" s="117"/>
      <c r="F113" t="str">
        <f>IF(ISBLANK($A113),"",SUM(IF(ISNA(IF(VLOOKUP($A113,'Round 1'!$A$7:$J$206,COLUMN('Round 1'!$H$7),FALSE()),1,NA())),0,1),IF(ISNA(IF(VLOOKUP($A113,'Round 2'!$A$7:$J$206,COLUMN('Round 1'!$H$7),FALSE()),1,NA())),0,1),IF(ISNA(IF(VLOOKUP($A113,'Round 3'!$A$7:$J$206,COLUMN('Round 1'!$H$7),FALSE()),1,NA())),0,1),IF(ISNA(IF(VLOOKUP($A113,'Final Round'!$A$14:$K$18,1,FALSE()),1,NA())),0,1)))</f>
        <v/>
      </c>
      <c r="G113" s="119"/>
      <c r="H113"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120" t="str">
        <f>IF(ISBLANK(A113),"",_xlfn.RANK.EQ(P113,$P$7:$P$202))</f>
        <v/>
      </c>
      <c r="L113" s="122" t="str">
        <f>IF(ISBLANK($G113),IF($K113&gt;5,"",IF(AND(ISNA(MATCH(K113+1,$K$7:$K$202,0)),$K113&lt;$A$4),"TIE","")),"DQ")</f>
        <v/>
      </c>
      <c r="M113" s="123"/>
      <c r="N113" s="124" t="str">
        <f t="shared" si="30"/>
        <v/>
      </c>
      <c r="O113" s="42" t="str">
        <f t="shared" si="31"/>
        <v/>
      </c>
      <c r="P113" s="42" t="str">
        <f t="shared" si="32"/>
        <v/>
      </c>
      <c r="Q113" s="42">
        <f t="shared" si="33"/>
        <v>-10</v>
      </c>
      <c r="R113" s="42" t="str">
        <f>IF(ISBLANK($A113),"",_xlfn.RANK.EQ($Q113,$Q$7:$Q$202))</f>
        <v/>
      </c>
      <c r="S113" s="42" t="str">
        <f>IF(ISNA(MATCH($R113+1,$R$7:$R$202,0)),IF($R113=MAX($A$7:$A$202),$R113,-1),$R113)</f>
        <v/>
      </c>
      <c r="T113" s="42">
        <f t="shared" si="34"/>
        <v>0</v>
      </c>
      <c r="U113" t="str">
        <f ca="1">IF(N('Final Round'!$J$14)&gt;0,IF(ISBLANK($A113),"",IF($N113&gt;5,$N113,VLOOKUP($A113,'Final Round'!$A$14:$K$18,COLUMN('Final Round'!$J$1),FALSE()))),"")</f>
        <v/>
      </c>
      <c r="V113" s="42" t="str">
        <f t="shared" ca="1" si="35"/>
        <v/>
      </c>
      <c r="W113" s="42" t="str">
        <f t="shared" si="36"/>
        <v/>
      </c>
      <c r="X113" s="42" t="str">
        <f>IF(ISBLANK($A113),"",_xlfn.RANK.EQ($W113,$W$7:$W$202))</f>
        <v/>
      </c>
      <c r="Y113" s="42">
        <f t="shared" si="37"/>
        <v>0</v>
      </c>
      <c r="Z113" s="42" t="str">
        <f t="shared" ca="1" si="38"/>
        <v/>
      </c>
      <c r="AA113" s="42">
        <f t="shared" ca="1" si="39"/>
        <v>0</v>
      </c>
      <c r="AB113" t="str">
        <f>IF(ISBLANK($A113),"",5+4*(I113+IF(AA113=0,0,VLOOKUP($A113,'Final Round'!$A$14:$K$18,COLUMN('Final Round'!$G$1),FALSE())))+8*(H113+IF(AA113=0,0,IF(VLOOKUP($A113,'Final Round'!$A$14:$K$18,COLUMN('Final Round'!$J$1),FALSE())=1,1,0)))+$AA113)</f>
        <v/>
      </c>
    </row>
    <row r="114" spans="1:28">
      <c r="A114" s="104"/>
      <c r="B114" s="105"/>
      <c r="C114" s="105"/>
      <c r="D114" s="105"/>
      <c r="E114" s="106"/>
      <c r="F114" t="str">
        <f>IF(ISBLANK($A114),"",SUM(IF(ISNA(IF(VLOOKUP($A114,'Round 1'!$A$7:$J$206,COLUMN('Round 1'!$H$7),FALSE()),1,NA())),0,1),IF(ISNA(IF(VLOOKUP($A114,'Round 2'!$A$7:$J$206,COLUMN('Round 1'!$H$7),FALSE()),1,NA())),0,1),IF(ISNA(IF(VLOOKUP($A114,'Round 3'!$A$7:$J$206,COLUMN('Round 1'!$H$7),FALSE()),1,NA())),0,1),IF(ISNA(IF(VLOOKUP($A114,'Final Round'!$A$14:$K$18,1,FALSE()),1,NA())),0,1)))</f>
        <v/>
      </c>
      <c r="G114" s="108"/>
      <c r="H114"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109" t="str">
        <f>IF(ISBLANK(A114),"",_xlfn.RANK.EQ(P114,$P$7:$P$202))</f>
        <v/>
      </c>
      <c r="L114" s="111" t="str">
        <f>IF(ISBLANK($G114),IF($K114&gt;5,"",IF(AND(ISNA(MATCH(K114+1,$K$7:$K$202,0)),$K114&lt;$A$4),"TIE","")),"DQ")</f>
        <v/>
      </c>
      <c r="M114" s="112"/>
      <c r="N114" s="113" t="str">
        <f t="shared" si="30"/>
        <v/>
      </c>
      <c r="O114" s="42" t="str">
        <f t="shared" si="31"/>
        <v/>
      </c>
      <c r="P114" s="42" t="str">
        <f t="shared" si="32"/>
        <v/>
      </c>
      <c r="Q114" s="42">
        <f t="shared" si="33"/>
        <v>-10</v>
      </c>
      <c r="R114" s="42" t="str">
        <f>IF(ISBLANK($A114),"",_xlfn.RANK.EQ($Q114,$Q$7:$Q$202))</f>
        <v/>
      </c>
      <c r="S114" s="42" t="str">
        <f>IF(ISNA(MATCH($R114+1,$R$7:$R$202,0)),IF($R114=MAX($A$7:$A$202),$R114,-1),$R114)</f>
        <v/>
      </c>
      <c r="T114" s="42">
        <f t="shared" si="34"/>
        <v>0</v>
      </c>
      <c r="U114" t="str">
        <f ca="1">IF(N('Final Round'!$J$14)&gt;0,IF(ISBLANK($A114),"",IF($N114&gt;5,$N114,VLOOKUP($A114,'Final Round'!$A$14:$K$18,COLUMN('Final Round'!$J$1),FALSE()))),"")</f>
        <v/>
      </c>
      <c r="V114" s="42" t="str">
        <f t="shared" ca="1" si="35"/>
        <v/>
      </c>
      <c r="W114" s="42" t="str">
        <f t="shared" si="36"/>
        <v/>
      </c>
      <c r="X114" s="42" t="str">
        <f>IF(ISBLANK($A114),"",_xlfn.RANK.EQ($W114,$W$7:$W$202))</f>
        <v/>
      </c>
      <c r="Y114" s="42">
        <f t="shared" si="37"/>
        <v>0</v>
      </c>
      <c r="Z114" s="42" t="str">
        <f t="shared" ca="1" si="38"/>
        <v/>
      </c>
      <c r="AA114" s="42">
        <f t="shared" ca="1" si="39"/>
        <v>0</v>
      </c>
      <c r="AB114" t="str">
        <f>IF(ISBLANK($A114),"",5+4*(I114+IF(AA114=0,0,VLOOKUP($A114,'Final Round'!$A$14:$K$18,COLUMN('Final Round'!$G$1),FALSE())))+8*(H114+IF(AA114=0,0,IF(VLOOKUP($A114,'Final Round'!$A$14:$K$18,COLUMN('Final Round'!$J$1),FALSE())=1,1,0)))+$AA114)</f>
        <v/>
      </c>
    </row>
    <row r="115" spans="1:28">
      <c r="A115" s="115"/>
      <c r="B115" s="116"/>
      <c r="C115" s="116"/>
      <c r="D115" s="116"/>
      <c r="E115" s="117"/>
      <c r="F115" t="str">
        <f>IF(ISBLANK($A115),"",SUM(IF(ISNA(IF(VLOOKUP($A115,'Round 1'!$A$7:$J$206,COLUMN('Round 1'!$H$7),FALSE()),1,NA())),0,1),IF(ISNA(IF(VLOOKUP($A115,'Round 2'!$A$7:$J$206,COLUMN('Round 1'!$H$7),FALSE()),1,NA())),0,1),IF(ISNA(IF(VLOOKUP($A115,'Round 3'!$A$7:$J$206,COLUMN('Round 1'!$H$7),FALSE()),1,NA())),0,1),IF(ISNA(IF(VLOOKUP($A115,'Final Round'!$A$14:$K$18,1,FALSE()),1,NA())),0,1)))</f>
        <v/>
      </c>
      <c r="G115" s="119"/>
      <c r="H115"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120" t="str">
        <f>IF(ISBLANK(A115),"",_xlfn.RANK.EQ(P115,$P$7:$P$202))</f>
        <v/>
      </c>
      <c r="L115" s="122" t="str">
        <f>IF(ISBLANK($G115),IF($K115&gt;5,"",IF(AND(ISNA(MATCH(K115+1,$K$7:$K$202,0)),$K115&lt;$A$4),"TIE","")),"DQ")</f>
        <v/>
      </c>
      <c r="M115" s="123"/>
      <c r="N115" s="124" t="str">
        <f t="shared" si="30"/>
        <v/>
      </c>
      <c r="O115" s="42" t="str">
        <f t="shared" si="31"/>
        <v/>
      </c>
      <c r="P115" s="42" t="str">
        <f t="shared" si="32"/>
        <v/>
      </c>
      <c r="Q115" s="42">
        <f t="shared" si="33"/>
        <v>-10</v>
      </c>
      <c r="R115" s="42" t="str">
        <f>IF(ISBLANK($A115),"",_xlfn.RANK.EQ($Q115,$Q$7:$Q$202))</f>
        <v/>
      </c>
      <c r="S115" s="42" t="str">
        <f>IF(ISNA(MATCH($R115+1,$R$7:$R$202,0)),IF($R115=MAX($A$7:$A$202),$R115,-1),$R115)</f>
        <v/>
      </c>
      <c r="T115" s="42">
        <f t="shared" si="34"/>
        <v>0</v>
      </c>
      <c r="U115" t="str">
        <f ca="1">IF(N('Final Round'!$J$14)&gt;0,IF(ISBLANK($A115),"",IF($N115&gt;5,$N115,VLOOKUP($A115,'Final Round'!$A$14:$K$18,COLUMN('Final Round'!$J$1),FALSE()))),"")</f>
        <v/>
      </c>
      <c r="V115" s="42" t="str">
        <f t="shared" ca="1" si="35"/>
        <v/>
      </c>
      <c r="W115" s="42" t="str">
        <f t="shared" si="36"/>
        <v/>
      </c>
      <c r="X115" s="42" t="str">
        <f>IF(ISBLANK($A115),"",_xlfn.RANK.EQ($W115,$W$7:$W$202))</f>
        <v/>
      </c>
      <c r="Y115" s="42">
        <f t="shared" si="37"/>
        <v>0</v>
      </c>
      <c r="Z115" s="42" t="str">
        <f t="shared" ca="1" si="38"/>
        <v/>
      </c>
      <c r="AA115" s="42">
        <f t="shared" ca="1" si="39"/>
        <v>0</v>
      </c>
      <c r="AB115" t="str">
        <f>IF(ISBLANK($A115),"",5+4*(I115+IF(AA115=0,0,VLOOKUP($A115,'Final Round'!$A$14:$K$18,COLUMN('Final Round'!$G$1),FALSE())))+8*(H115+IF(AA115=0,0,IF(VLOOKUP($A115,'Final Round'!$A$14:$K$18,COLUMN('Final Round'!$J$1),FALSE())=1,1,0)))+$AA115)</f>
        <v/>
      </c>
    </row>
    <row r="116" spans="1:28">
      <c r="A116" s="104"/>
      <c r="B116" s="105"/>
      <c r="C116" s="105"/>
      <c r="D116" s="105"/>
      <c r="E116" s="106"/>
      <c r="F116" t="str">
        <f>IF(ISBLANK($A116),"",SUM(IF(ISNA(IF(VLOOKUP($A116,'Round 1'!$A$7:$J$206,COLUMN('Round 1'!$H$7),FALSE()),1,NA())),0,1),IF(ISNA(IF(VLOOKUP($A116,'Round 2'!$A$7:$J$206,COLUMN('Round 1'!$H$7),FALSE()),1,NA())),0,1),IF(ISNA(IF(VLOOKUP($A116,'Round 3'!$A$7:$J$206,COLUMN('Round 1'!$H$7),FALSE()),1,NA())),0,1),IF(ISNA(IF(VLOOKUP($A116,'Final Round'!$A$14:$K$18,1,FALSE()),1,NA())),0,1)))</f>
        <v/>
      </c>
      <c r="G116" s="108"/>
      <c r="H116"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109" t="str">
        <f>IF(ISBLANK(A116),"",_xlfn.RANK.EQ(P116,$P$7:$P$202))</f>
        <v/>
      </c>
      <c r="L116" s="111" t="str">
        <f>IF(ISBLANK($G116),IF($K116&gt;5,"",IF(AND(ISNA(MATCH(K116+1,$K$7:$K$202,0)),$K116&lt;$A$4),"TIE","")),"DQ")</f>
        <v/>
      </c>
      <c r="M116" s="112"/>
      <c r="N116" s="113" t="str">
        <f t="shared" si="30"/>
        <v/>
      </c>
      <c r="O116" s="42" t="str">
        <f t="shared" si="31"/>
        <v/>
      </c>
      <c r="P116" s="42" t="str">
        <f t="shared" si="32"/>
        <v/>
      </c>
      <c r="Q116" s="42">
        <f t="shared" si="33"/>
        <v>-10</v>
      </c>
      <c r="R116" s="42" t="str">
        <f>IF(ISBLANK($A116),"",_xlfn.RANK.EQ($Q116,$Q$7:$Q$202))</f>
        <v/>
      </c>
      <c r="S116" s="42" t="str">
        <f>IF(ISNA(MATCH($R116+1,$R$7:$R$202,0)),IF($R116=MAX($A$7:$A$202),$R116,-1),$R116)</f>
        <v/>
      </c>
      <c r="T116" s="42">
        <f t="shared" si="34"/>
        <v>0</v>
      </c>
      <c r="U116" t="str">
        <f ca="1">IF(N('Final Round'!$J$14)&gt;0,IF(ISBLANK($A116),"",IF($N116&gt;5,$N116,VLOOKUP($A116,'Final Round'!$A$14:$K$18,COLUMN('Final Round'!$J$1),FALSE()))),"")</f>
        <v/>
      </c>
      <c r="V116" s="42" t="str">
        <f t="shared" ca="1" si="35"/>
        <v/>
      </c>
      <c r="W116" s="42" t="str">
        <f t="shared" si="36"/>
        <v/>
      </c>
      <c r="X116" s="42" t="str">
        <f>IF(ISBLANK($A116),"",_xlfn.RANK.EQ($W116,$W$7:$W$202))</f>
        <v/>
      </c>
      <c r="Y116" s="42">
        <f t="shared" si="37"/>
        <v>0</v>
      </c>
      <c r="Z116" s="42" t="str">
        <f t="shared" ca="1" si="38"/>
        <v/>
      </c>
      <c r="AA116" s="42">
        <f t="shared" ca="1" si="39"/>
        <v>0</v>
      </c>
      <c r="AB116" t="str">
        <f>IF(ISBLANK($A116),"",5+4*(I116+IF(AA116=0,0,VLOOKUP($A116,'Final Round'!$A$14:$K$18,COLUMN('Final Round'!$G$1),FALSE())))+8*(H116+IF(AA116=0,0,IF(VLOOKUP($A116,'Final Round'!$A$14:$K$18,COLUMN('Final Round'!$J$1),FALSE())=1,1,0)))+$AA116)</f>
        <v/>
      </c>
    </row>
    <row r="117" spans="1:28">
      <c r="A117" s="115"/>
      <c r="B117" s="116"/>
      <c r="C117" s="116"/>
      <c r="D117" s="116"/>
      <c r="E117" s="117"/>
      <c r="F117" t="str">
        <f>IF(ISBLANK($A117),"",SUM(IF(ISNA(IF(VLOOKUP($A117,'Round 1'!$A$7:$J$206,COLUMN('Round 1'!$H$7),FALSE()),1,NA())),0,1),IF(ISNA(IF(VLOOKUP($A117,'Round 2'!$A$7:$J$206,COLUMN('Round 1'!$H$7),FALSE()),1,NA())),0,1),IF(ISNA(IF(VLOOKUP($A117,'Round 3'!$A$7:$J$206,COLUMN('Round 1'!$H$7),FALSE()),1,NA())),0,1),IF(ISNA(IF(VLOOKUP($A117,'Final Round'!$A$14:$K$18,1,FALSE()),1,NA())),0,1)))</f>
        <v/>
      </c>
      <c r="G117" s="119"/>
      <c r="H117"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120" t="str">
        <f>IF(ISBLANK(A117),"",_xlfn.RANK.EQ(P117,$P$7:$P$202))</f>
        <v/>
      </c>
      <c r="L117" s="122" t="str">
        <f>IF(ISBLANK($G117),IF($K117&gt;5,"",IF(AND(ISNA(MATCH(K117+1,$K$7:$K$202,0)),$K117&lt;$A$4),"TIE","")),"DQ")</f>
        <v/>
      </c>
      <c r="M117" s="123"/>
      <c r="N117" s="124" t="str">
        <f t="shared" si="30"/>
        <v/>
      </c>
      <c r="O117" s="42" t="str">
        <f t="shared" si="31"/>
        <v/>
      </c>
      <c r="P117" s="42" t="str">
        <f t="shared" si="32"/>
        <v/>
      </c>
      <c r="Q117" s="42">
        <f t="shared" si="33"/>
        <v>-10</v>
      </c>
      <c r="R117" s="42" t="str">
        <f>IF(ISBLANK($A117),"",_xlfn.RANK.EQ($Q117,$Q$7:$Q$202))</f>
        <v/>
      </c>
      <c r="S117" s="42" t="str">
        <f>IF(ISNA(MATCH($R117+1,$R$7:$R$202,0)),IF($R117=MAX($A$7:$A$202),$R117,-1),$R117)</f>
        <v/>
      </c>
      <c r="T117" s="42">
        <f t="shared" si="34"/>
        <v>0</v>
      </c>
      <c r="U117" t="str">
        <f ca="1">IF(N('Final Round'!$J$14)&gt;0,IF(ISBLANK($A117),"",IF($N117&gt;5,$N117,VLOOKUP($A117,'Final Round'!$A$14:$K$18,COLUMN('Final Round'!$J$1),FALSE()))),"")</f>
        <v/>
      </c>
      <c r="V117" s="42" t="str">
        <f t="shared" ca="1" si="35"/>
        <v/>
      </c>
      <c r="W117" s="42" t="str">
        <f t="shared" si="36"/>
        <v/>
      </c>
      <c r="X117" s="42" t="str">
        <f>IF(ISBLANK($A117),"",_xlfn.RANK.EQ($W117,$W$7:$W$202))</f>
        <v/>
      </c>
      <c r="Y117" s="42">
        <f t="shared" si="37"/>
        <v>0</v>
      </c>
      <c r="Z117" s="42" t="str">
        <f t="shared" ca="1" si="38"/>
        <v/>
      </c>
      <c r="AA117" s="42">
        <f t="shared" ca="1" si="39"/>
        <v>0</v>
      </c>
      <c r="AB117" t="str">
        <f>IF(ISBLANK($A117),"",5+4*(I117+IF(AA117=0,0,VLOOKUP($A117,'Final Round'!$A$14:$K$18,COLUMN('Final Round'!$G$1),FALSE())))+8*(H117+IF(AA117=0,0,IF(VLOOKUP($A117,'Final Round'!$A$14:$K$18,COLUMN('Final Round'!$J$1),FALSE())=1,1,0)))+$AA117)</f>
        <v/>
      </c>
    </row>
    <row r="118" spans="1:28">
      <c r="A118" s="104"/>
      <c r="B118" s="105"/>
      <c r="C118" s="105"/>
      <c r="D118" s="105"/>
      <c r="E118" s="106"/>
      <c r="F118" t="str">
        <f>IF(ISBLANK($A118),"",SUM(IF(ISNA(IF(VLOOKUP($A118,'Round 1'!$A$7:$J$206,COLUMN('Round 1'!$H$7),FALSE()),1,NA())),0,1),IF(ISNA(IF(VLOOKUP($A118,'Round 2'!$A$7:$J$206,COLUMN('Round 1'!$H$7),FALSE()),1,NA())),0,1),IF(ISNA(IF(VLOOKUP($A118,'Round 3'!$A$7:$J$206,COLUMN('Round 1'!$H$7),FALSE()),1,NA())),0,1),IF(ISNA(IF(VLOOKUP($A118,'Final Round'!$A$14:$K$18,1,FALSE()),1,NA())),0,1)))</f>
        <v/>
      </c>
      <c r="G118" s="108"/>
      <c r="H118"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109" t="str">
        <f>IF(ISBLANK(A118),"",_xlfn.RANK.EQ(P118,$P$7:$P$202))</f>
        <v/>
      </c>
      <c r="L118" s="111" t="str">
        <f>IF(ISBLANK($G118),IF($K118&gt;5,"",IF(AND(ISNA(MATCH(K118+1,$K$7:$K$202,0)),$K118&lt;$A$4),"TIE","")),"DQ")</f>
        <v/>
      </c>
      <c r="M118" s="112"/>
      <c r="N118" s="113" t="str">
        <f t="shared" si="30"/>
        <v/>
      </c>
      <c r="O118" s="42" t="str">
        <f t="shared" si="31"/>
        <v/>
      </c>
      <c r="P118" s="42" t="str">
        <f t="shared" si="32"/>
        <v/>
      </c>
      <c r="Q118" s="42">
        <f t="shared" si="33"/>
        <v>-10</v>
      </c>
      <c r="R118" s="42" t="str">
        <f>IF(ISBLANK($A118),"",_xlfn.RANK.EQ($Q118,$Q$7:$Q$202))</f>
        <v/>
      </c>
      <c r="S118" s="42" t="str">
        <f>IF(ISNA(MATCH($R118+1,$R$7:$R$202,0)),IF($R118=MAX($A$7:$A$202),$R118,-1),$R118)</f>
        <v/>
      </c>
      <c r="T118" s="42">
        <f t="shared" si="34"/>
        <v>0</v>
      </c>
      <c r="U118" t="str">
        <f ca="1">IF(N('Final Round'!$J$14)&gt;0,IF(ISBLANK($A118),"",IF($N118&gt;5,$N118,VLOOKUP($A118,'Final Round'!$A$14:$K$18,COLUMN('Final Round'!$J$1),FALSE()))),"")</f>
        <v/>
      </c>
      <c r="V118" s="42" t="str">
        <f t="shared" ca="1" si="35"/>
        <v/>
      </c>
      <c r="W118" s="42" t="str">
        <f t="shared" si="36"/>
        <v/>
      </c>
      <c r="X118" s="42" t="str">
        <f>IF(ISBLANK($A118),"",_xlfn.RANK.EQ($W118,$W$7:$W$202))</f>
        <v/>
      </c>
      <c r="Y118" s="42">
        <f t="shared" si="37"/>
        <v>0</v>
      </c>
      <c r="Z118" s="42" t="str">
        <f t="shared" ca="1" si="38"/>
        <v/>
      </c>
      <c r="AA118" s="42">
        <f t="shared" ca="1" si="39"/>
        <v>0</v>
      </c>
      <c r="AB118" t="str">
        <f>IF(ISBLANK($A118),"",5+4*(I118+IF(AA118=0,0,VLOOKUP($A118,'Final Round'!$A$14:$K$18,COLUMN('Final Round'!$G$1),FALSE())))+8*(H118+IF(AA118=0,0,IF(VLOOKUP($A118,'Final Round'!$A$14:$K$18,COLUMN('Final Round'!$J$1),FALSE())=1,1,0)))+$AA118)</f>
        <v/>
      </c>
    </row>
    <row r="119" spans="1:28">
      <c r="A119" s="115"/>
      <c r="B119" s="116"/>
      <c r="C119" s="116"/>
      <c r="D119" s="116"/>
      <c r="E119" s="117"/>
      <c r="F119" t="str">
        <f>IF(ISBLANK($A119),"",SUM(IF(ISNA(IF(VLOOKUP($A119,'Round 1'!$A$7:$J$206,COLUMN('Round 1'!$H$7),FALSE()),1,NA())),0,1),IF(ISNA(IF(VLOOKUP($A119,'Round 2'!$A$7:$J$206,COLUMN('Round 1'!$H$7),FALSE()),1,NA())),0,1),IF(ISNA(IF(VLOOKUP($A119,'Round 3'!$A$7:$J$206,COLUMN('Round 1'!$H$7),FALSE()),1,NA())),0,1),IF(ISNA(IF(VLOOKUP($A119,'Final Round'!$A$14:$K$18,1,FALSE()),1,NA())),0,1)))</f>
        <v/>
      </c>
      <c r="G119" s="119"/>
      <c r="H119"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120" t="str">
        <f>IF(ISBLANK(A119),"",_xlfn.RANK.EQ(P119,$P$7:$P$202))</f>
        <v/>
      </c>
      <c r="L119" s="122" t="str">
        <f>IF(ISBLANK($G119),IF($K119&gt;5,"",IF(AND(ISNA(MATCH(K119+1,$K$7:$K$202,0)),$K119&lt;$A$4),"TIE","")),"DQ")</f>
        <v/>
      </c>
      <c r="M119" s="123"/>
      <c r="N119" s="124" t="str">
        <f t="shared" si="30"/>
        <v/>
      </c>
      <c r="O119" s="42" t="str">
        <f t="shared" si="31"/>
        <v/>
      </c>
      <c r="P119" s="42" t="str">
        <f t="shared" si="32"/>
        <v/>
      </c>
      <c r="Q119" s="42">
        <f t="shared" si="33"/>
        <v>-10</v>
      </c>
      <c r="R119" s="42" t="str">
        <f>IF(ISBLANK($A119),"",_xlfn.RANK.EQ($Q119,$Q$7:$Q$202))</f>
        <v/>
      </c>
      <c r="S119" s="42" t="str">
        <f>IF(ISNA(MATCH($R119+1,$R$7:$R$202,0)),IF($R119=MAX($A$7:$A$202),$R119,-1),$R119)</f>
        <v/>
      </c>
      <c r="T119" s="42">
        <f t="shared" si="34"/>
        <v>0</v>
      </c>
      <c r="U119" t="str">
        <f ca="1">IF(N('Final Round'!$J$14)&gt;0,IF(ISBLANK($A119),"",IF($N119&gt;5,$N119,VLOOKUP($A119,'Final Round'!$A$14:$K$18,COLUMN('Final Round'!$J$1),FALSE()))),"")</f>
        <v/>
      </c>
      <c r="V119" s="42" t="str">
        <f t="shared" ca="1" si="35"/>
        <v/>
      </c>
      <c r="W119" s="42" t="str">
        <f t="shared" si="36"/>
        <v/>
      </c>
      <c r="X119" s="42" t="str">
        <f>IF(ISBLANK($A119),"",_xlfn.RANK.EQ($W119,$W$7:$W$202))</f>
        <v/>
      </c>
      <c r="Y119" s="42">
        <f t="shared" si="37"/>
        <v>0</v>
      </c>
      <c r="Z119" s="42" t="str">
        <f t="shared" ca="1" si="38"/>
        <v/>
      </c>
      <c r="AA119" s="42">
        <f t="shared" ca="1" si="39"/>
        <v>0</v>
      </c>
      <c r="AB119" t="str">
        <f>IF(ISBLANK($A119),"",5+4*(I119+IF(AA119=0,0,VLOOKUP($A119,'Final Round'!$A$14:$K$18,COLUMN('Final Round'!$G$1),FALSE())))+8*(H119+IF(AA119=0,0,IF(VLOOKUP($A119,'Final Round'!$A$14:$K$18,COLUMN('Final Round'!$J$1),FALSE())=1,1,0)))+$AA119)</f>
        <v/>
      </c>
    </row>
    <row r="120" spans="1:28">
      <c r="A120" s="104"/>
      <c r="B120" s="105"/>
      <c r="C120" s="105"/>
      <c r="D120" s="105"/>
      <c r="E120" s="106"/>
      <c r="F120" t="str">
        <f>IF(ISBLANK($A120),"",SUM(IF(ISNA(IF(VLOOKUP($A120,'Round 1'!$A$7:$J$206,COLUMN('Round 1'!$H$7),FALSE()),1,NA())),0,1),IF(ISNA(IF(VLOOKUP($A120,'Round 2'!$A$7:$J$206,COLUMN('Round 1'!$H$7),FALSE()),1,NA())),0,1),IF(ISNA(IF(VLOOKUP($A120,'Round 3'!$A$7:$J$206,COLUMN('Round 1'!$H$7),FALSE()),1,NA())),0,1),IF(ISNA(IF(VLOOKUP($A120,'Final Round'!$A$14:$K$18,1,FALSE()),1,NA())),0,1)))</f>
        <v/>
      </c>
      <c r="G120" s="108"/>
      <c r="H120"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109" t="str">
        <f>IF(ISBLANK(A120),"",_xlfn.RANK.EQ(P120,$P$7:$P$202))</f>
        <v/>
      </c>
      <c r="L120" s="111" t="str">
        <f>IF(ISBLANK($G120),IF($K120&gt;5,"",IF(AND(ISNA(MATCH(K120+1,$K$7:$K$202,0)),$K120&lt;$A$4),"TIE","")),"DQ")</f>
        <v/>
      </c>
      <c r="M120" s="112"/>
      <c r="N120" s="113" t="str">
        <f t="shared" si="30"/>
        <v/>
      </c>
      <c r="O120" s="42" t="str">
        <f t="shared" si="31"/>
        <v/>
      </c>
      <c r="P120" s="42" t="str">
        <f t="shared" si="32"/>
        <v/>
      </c>
      <c r="Q120" s="42">
        <f t="shared" si="33"/>
        <v>-10</v>
      </c>
      <c r="R120" s="42" t="str">
        <f>IF(ISBLANK($A120),"",_xlfn.RANK.EQ($Q120,$Q$7:$Q$202))</f>
        <v/>
      </c>
      <c r="S120" s="42" t="str">
        <f>IF(ISNA(MATCH($R120+1,$R$7:$R$202,0)),IF($R120=MAX($A$7:$A$202),$R120,-1),$R120)</f>
        <v/>
      </c>
      <c r="T120" s="42">
        <f t="shared" si="34"/>
        <v>0</v>
      </c>
      <c r="U120" t="str">
        <f ca="1">IF(N('Final Round'!$J$14)&gt;0,IF(ISBLANK($A120),"",IF($N120&gt;5,$N120,VLOOKUP($A120,'Final Round'!$A$14:$K$18,COLUMN('Final Round'!$J$1),FALSE()))),"")</f>
        <v/>
      </c>
      <c r="V120" s="42" t="str">
        <f t="shared" ca="1" si="35"/>
        <v/>
      </c>
      <c r="W120" s="42" t="str">
        <f t="shared" si="36"/>
        <v/>
      </c>
      <c r="X120" s="42" t="str">
        <f>IF(ISBLANK($A120),"",_xlfn.RANK.EQ($W120,$W$7:$W$202))</f>
        <v/>
      </c>
      <c r="Y120" s="42">
        <f t="shared" si="37"/>
        <v>0</v>
      </c>
      <c r="Z120" s="42" t="str">
        <f t="shared" ca="1" si="38"/>
        <v/>
      </c>
      <c r="AA120" s="42">
        <f t="shared" ca="1" si="39"/>
        <v>0</v>
      </c>
      <c r="AB120" t="str">
        <f>IF(ISBLANK($A120),"",5+4*(I120+IF(AA120=0,0,VLOOKUP($A120,'Final Round'!$A$14:$K$18,COLUMN('Final Round'!$G$1),FALSE())))+8*(H120+IF(AA120=0,0,IF(VLOOKUP($A120,'Final Round'!$A$14:$K$18,COLUMN('Final Round'!$J$1),FALSE())=1,1,0)))+$AA120)</f>
        <v/>
      </c>
    </row>
    <row r="121" spans="1:28">
      <c r="A121" s="115"/>
      <c r="B121" s="116"/>
      <c r="C121" s="116"/>
      <c r="D121" s="116"/>
      <c r="E121" s="117"/>
      <c r="F121" t="str">
        <f>IF(ISBLANK($A121),"",SUM(IF(ISNA(IF(VLOOKUP($A121,'Round 1'!$A$7:$J$206,COLUMN('Round 1'!$H$7),FALSE()),1,NA())),0,1),IF(ISNA(IF(VLOOKUP($A121,'Round 2'!$A$7:$J$206,COLUMN('Round 1'!$H$7),FALSE()),1,NA())),0,1),IF(ISNA(IF(VLOOKUP($A121,'Round 3'!$A$7:$J$206,COLUMN('Round 1'!$H$7),FALSE()),1,NA())),0,1),IF(ISNA(IF(VLOOKUP($A121,'Final Round'!$A$14:$K$18,1,FALSE()),1,NA())),0,1)))</f>
        <v/>
      </c>
      <c r="G121" s="119"/>
      <c r="H121"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120" t="str">
        <f>IF(ISBLANK(A121),"",_xlfn.RANK.EQ(P121,$P$7:$P$202))</f>
        <v/>
      </c>
      <c r="L121" s="122" t="str">
        <f>IF(ISBLANK($G121),IF($K121&gt;5,"",IF(AND(ISNA(MATCH(K121+1,$K$7:$K$202,0)),$K121&lt;$A$4),"TIE","")),"DQ")</f>
        <v/>
      </c>
      <c r="M121" s="123"/>
      <c r="N121" s="124" t="str">
        <f t="shared" si="30"/>
        <v/>
      </c>
      <c r="O121" s="42" t="str">
        <f t="shared" si="31"/>
        <v/>
      </c>
      <c r="P121" s="42" t="str">
        <f t="shared" si="32"/>
        <v/>
      </c>
      <c r="Q121" s="42">
        <f t="shared" si="33"/>
        <v>-10</v>
      </c>
      <c r="R121" s="42" t="str">
        <f>IF(ISBLANK($A121),"",_xlfn.RANK.EQ($Q121,$Q$7:$Q$202))</f>
        <v/>
      </c>
      <c r="S121" s="42" t="str">
        <f>IF(ISNA(MATCH($R121+1,$R$7:$R$202,0)),IF($R121=MAX($A$7:$A$202),$R121,-1),$R121)</f>
        <v/>
      </c>
      <c r="T121" s="42">
        <f t="shared" si="34"/>
        <v>0</v>
      </c>
      <c r="U121" t="str">
        <f ca="1">IF(N('Final Round'!$J$14)&gt;0,IF(ISBLANK($A121),"",IF($N121&gt;5,$N121,VLOOKUP($A121,'Final Round'!$A$14:$K$18,COLUMN('Final Round'!$J$1),FALSE()))),"")</f>
        <v/>
      </c>
      <c r="V121" s="42" t="str">
        <f t="shared" ca="1" si="35"/>
        <v/>
      </c>
      <c r="W121" s="42" t="str">
        <f t="shared" si="36"/>
        <v/>
      </c>
      <c r="X121" s="42" t="str">
        <f>IF(ISBLANK($A121),"",_xlfn.RANK.EQ($W121,$W$7:$W$202))</f>
        <v/>
      </c>
      <c r="Y121" s="42">
        <f t="shared" si="37"/>
        <v>0</v>
      </c>
      <c r="Z121" s="42" t="str">
        <f t="shared" ca="1" si="38"/>
        <v/>
      </c>
      <c r="AA121" s="42">
        <f t="shared" ca="1" si="39"/>
        <v>0</v>
      </c>
      <c r="AB121" t="str">
        <f>IF(ISBLANK($A121),"",5+4*(I121+IF(AA121=0,0,VLOOKUP($A121,'Final Round'!$A$14:$K$18,COLUMN('Final Round'!$G$1),FALSE())))+8*(H121+IF(AA121=0,0,IF(VLOOKUP($A121,'Final Round'!$A$14:$K$18,COLUMN('Final Round'!$J$1),FALSE())=1,1,0)))+$AA121)</f>
        <v/>
      </c>
    </row>
    <row r="122" spans="1:28">
      <c r="A122" s="104"/>
      <c r="B122" s="105"/>
      <c r="C122" s="105"/>
      <c r="D122" s="105"/>
      <c r="E122" s="106"/>
      <c r="F122" t="str">
        <f>IF(ISBLANK($A122),"",SUM(IF(ISNA(IF(VLOOKUP($A122,'Round 1'!$A$7:$J$206,COLUMN('Round 1'!$H$7),FALSE()),1,NA())),0,1),IF(ISNA(IF(VLOOKUP($A122,'Round 2'!$A$7:$J$206,COLUMN('Round 1'!$H$7),FALSE()),1,NA())),0,1),IF(ISNA(IF(VLOOKUP($A122,'Round 3'!$A$7:$J$206,COLUMN('Round 1'!$H$7),FALSE()),1,NA())),0,1),IF(ISNA(IF(VLOOKUP($A122,'Final Round'!$A$14:$K$18,1,FALSE()),1,NA())),0,1)))</f>
        <v/>
      </c>
      <c r="G122" s="108"/>
      <c r="H122"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109" t="str">
        <f>IF(ISBLANK(A122),"",_xlfn.RANK.EQ(P122,$P$7:$P$202))</f>
        <v/>
      </c>
      <c r="L122" s="111" t="str">
        <f>IF(ISBLANK($G122),IF($K122&gt;5,"",IF(AND(ISNA(MATCH(K122+1,$K$7:$K$202,0)),$K122&lt;$A$4),"TIE","")),"DQ")</f>
        <v/>
      </c>
      <c r="M122" s="112"/>
      <c r="N122" s="113" t="str">
        <f t="shared" si="30"/>
        <v/>
      </c>
      <c r="O122" s="42" t="str">
        <f t="shared" si="31"/>
        <v/>
      </c>
      <c r="P122" s="42" t="str">
        <f t="shared" si="32"/>
        <v/>
      </c>
      <c r="Q122" s="42">
        <f t="shared" si="33"/>
        <v>-10</v>
      </c>
      <c r="R122" s="42" t="str">
        <f>IF(ISBLANK($A122),"",_xlfn.RANK.EQ($Q122,$Q$7:$Q$202))</f>
        <v/>
      </c>
      <c r="S122" s="42" t="str">
        <f>IF(ISNA(MATCH($R122+1,$R$7:$R$202,0)),IF($R122=MAX($A$7:$A$202),$R122,-1),$R122)</f>
        <v/>
      </c>
      <c r="T122" s="42">
        <f t="shared" si="34"/>
        <v>0</v>
      </c>
      <c r="U122" t="str">
        <f ca="1">IF(N('Final Round'!$J$14)&gt;0,IF(ISBLANK($A122),"",IF($N122&gt;5,$N122,VLOOKUP($A122,'Final Round'!$A$14:$K$18,COLUMN('Final Round'!$J$1),FALSE()))),"")</f>
        <v/>
      </c>
      <c r="V122" s="42" t="str">
        <f t="shared" ca="1" si="35"/>
        <v/>
      </c>
      <c r="W122" s="42" t="str">
        <f t="shared" si="36"/>
        <v/>
      </c>
      <c r="X122" s="42" t="str">
        <f>IF(ISBLANK($A122),"",_xlfn.RANK.EQ($W122,$W$7:$W$202))</f>
        <v/>
      </c>
      <c r="Y122" s="42">
        <f t="shared" si="37"/>
        <v>0</v>
      </c>
      <c r="Z122" s="42" t="str">
        <f t="shared" ca="1" si="38"/>
        <v/>
      </c>
      <c r="AA122" s="42">
        <f t="shared" ca="1" si="39"/>
        <v>0</v>
      </c>
      <c r="AB122" t="str">
        <f>IF(ISBLANK($A122),"",5+4*(I122+IF(AA122=0,0,VLOOKUP($A122,'Final Round'!$A$14:$K$18,COLUMN('Final Round'!$G$1),FALSE())))+8*(H122+IF(AA122=0,0,IF(VLOOKUP($A122,'Final Round'!$A$14:$K$18,COLUMN('Final Round'!$J$1),FALSE())=1,1,0)))+$AA122)</f>
        <v/>
      </c>
    </row>
    <row r="123" spans="1:28">
      <c r="A123" s="115"/>
      <c r="B123" s="116"/>
      <c r="C123" s="116"/>
      <c r="D123" s="116"/>
      <c r="E123" s="117"/>
      <c r="F123" t="str">
        <f>IF(ISBLANK($A123),"",SUM(IF(ISNA(IF(VLOOKUP($A123,'Round 1'!$A$7:$J$206,COLUMN('Round 1'!$H$7),FALSE()),1,NA())),0,1),IF(ISNA(IF(VLOOKUP($A123,'Round 2'!$A$7:$J$206,COLUMN('Round 1'!$H$7),FALSE()),1,NA())),0,1),IF(ISNA(IF(VLOOKUP($A123,'Round 3'!$A$7:$J$206,COLUMN('Round 1'!$H$7),FALSE()),1,NA())),0,1),IF(ISNA(IF(VLOOKUP($A123,'Final Round'!$A$14:$K$18,1,FALSE()),1,NA())),0,1)))</f>
        <v/>
      </c>
      <c r="G123" s="119"/>
      <c r="H123"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120" t="str">
        <f>IF(ISBLANK(A123),"",_xlfn.RANK.EQ(P123,$P$7:$P$202))</f>
        <v/>
      </c>
      <c r="L123" s="122" t="str">
        <f>IF(ISBLANK($G123),IF($K123&gt;5,"",IF(AND(ISNA(MATCH(K123+1,$K$7:$K$202,0)),$K123&lt;$A$4),"TIE","")),"DQ")</f>
        <v/>
      </c>
      <c r="M123" s="123"/>
      <c r="N123" s="124" t="str">
        <f t="shared" si="30"/>
        <v/>
      </c>
      <c r="O123" s="42" t="str">
        <f t="shared" si="31"/>
        <v/>
      </c>
      <c r="P123" s="42" t="str">
        <f t="shared" si="32"/>
        <v/>
      </c>
      <c r="Q123" s="42">
        <f t="shared" si="33"/>
        <v>-10</v>
      </c>
      <c r="R123" s="42" t="str">
        <f>IF(ISBLANK($A123),"",_xlfn.RANK.EQ($Q123,$Q$7:$Q$202))</f>
        <v/>
      </c>
      <c r="S123" s="42" t="str">
        <f>IF(ISNA(MATCH($R123+1,$R$7:$R$202,0)),IF($R123=MAX($A$7:$A$202),$R123,-1),$R123)</f>
        <v/>
      </c>
      <c r="T123" s="42">
        <f t="shared" si="34"/>
        <v>0</v>
      </c>
      <c r="U123" t="str">
        <f ca="1">IF(N('Final Round'!$J$14)&gt;0,IF(ISBLANK($A123),"",IF($N123&gt;5,$N123,VLOOKUP($A123,'Final Round'!$A$14:$K$18,COLUMN('Final Round'!$J$1),FALSE()))),"")</f>
        <v/>
      </c>
      <c r="V123" s="42" t="str">
        <f t="shared" ca="1" si="35"/>
        <v/>
      </c>
      <c r="W123" s="42" t="str">
        <f t="shared" si="36"/>
        <v/>
      </c>
      <c r="X123" s="42" t="str">
        <f>IF(ISBLANK($A123),"",_xlfn.RANK.EQ($W123,$W$7:$W$202))</f>
        <v/>
      </c>
      <c r="Y123" s="42">
        <f t="shared" si="37"/>
        <v>0</v>
      </c>
      <c r="Z123" s="42" t="str">
        <f t="shared" ca="1" si="38"/>
        <v/>
      </c>
      <c r="AA123" s="42">
        <f t="shared" ca="1" si="39"/>
        <v>0</v>
      </c>
      <c r="AB123" t="str">
        <f>IF(ISBLANK($A123),"",5+4*(I123+IF(AA123=0,0,VLOOKUP($A123,'Final Round'!$A$14:$K$18,COLUMN('Final Round'!$G$1),FALSE())))+8*(H123+IF(AA123=0,0,IF(VLOOKUP($A123,'Final Round'!$A$14:$K$18,COLUMN('Final Round'!$J$1),FALSE())=1,1,0)))+$AA123)</f>
        <v/>
      </c>
    </row>
    <row r="124" spans="1:28">
      <c r="A124" s="104"/>
      <c r="B124" s="105"/>
      <c r="C124" s="105"/>
      <c r="D124" s="105"/>
      <c r="E124" s="106"/>
      <c r="F124" t="str">
        <f>IF(ISBLANK($A124),"",SUM(IF(ISNA(IF(VLOOKUP($A124,'Round 1'!$A$7:$J$206,COLUMN('Round 1'!$H$7),FALSE()),1,NA())),0,1),IF(ISNA(IF(VLOOKUP($A124,'Round 2'!$A$7:$J$206,COLUMN('Round 1'!$H$7),FALSE()),1,NA())),0,1),IF(ISNA(IF(VLOOKUP($A124,'Round 3'!$A$7:$J$206,COLUMN('Round 1'!$H$7),FALSE()),1,NA())),0,1),IF(ISNA(IF(VLOOKUP($A124,'Final Round'!$A$14:$K$18,1,FALSE()),1,NA())),0,1)))</f>
        <v/>
      </c>
      <c r="G124" s="108"/>
      <c r="H124"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109" t="str">
        <f>IF(ISBLANK(A124),"",_xlfn.RANK.EQ(P124,$P$7:$P$202))</f>
        <v/>
      </c>
      <c r="L124" s="111" t="str">
        <f>IF(ISBLANK($G124),IF($K124&gt;5,"",IF(AND(ISNA(MATCH(K124+1,$K$7:$K$202,0)),$K124&lt;$A$4),"TIE","")),"DQ")</f>
        <v/>
      </c>
      <c r="M124" s="112"/>
      <c r="N124" s="113" t="str">
        <f t="shared" si="30"/>
        <v/>
      </c>
      <c r="O124" s="42" t="str">
        <f t="shared" si="31"/>
        <v/>
      </c>
      <c r="P124" s="42" t="str">
        <f t="shared" si="32"/>
        <v/>
      </c>
      <c r="Q124" s="42">
        <f t="shared" si="33"/>
        <v>-10</v>
      </c>
      <c r="R124" s="42" t="str">
        <f>IF(ISBLANK($A124),"",_xlfn.RANK.EQ($Q124,$Q$7:$Q$202))</f>
        <v/>
      </c>
      <c r="S124" s="42" t="str">
        <f>IF(ISNA(MATCH($R124+1,$R$7:$R$202,0)),IF($R124=MAX($A$7:$A$202),$R124,-1),$R124)</f>
        <v/>
      </c>
      <c r="T124" s="42">
        <f t="shared" si="34"/>
        <v>0</v>
      </c>
      <c r="U124" t="str">
        <f ca="1">IF(N('Final Round'!$J$14)&gt;0,IF(ISBLANK($A124),"",IF($N124&gt;5,$N124,VLOOKUP($A124,'Final Round'!$A$14:$K$18,COLUMN('Final Round'!$J$1),FALSE()))),"")</f>
        <v/>
      </c>
      <c r="V124" s="42" t="str">
        <f t="shared" ca="1" si="35"/>
        <v/>
      </c>
      <c r="W124" s="42" t="str">
        <f t="shared" si="36"/>
        <v/>
      </c>
      <c r="X124" s="42" t="str">
        <f>IF(ISBLANK($A124),"",_xlfn.RANK.EQ($W124,$W$7:$W$202))</f>
        <v/>
      </c>
      <c r="Y124" s="42">
        <f t="shared" si="37"/>
        <v>0</v>
      </c>
      <c r="Z124" s="42" t="str">
        <f t="shared" ca="1" si="38"/>
        <v/>
      </c>
      <c r="AA124" s="42">
        <f t="shared" ca="1" si="39"/>
        <v>0</v>
      </c>
      <c r="AB124" t="str">
        <f>IF(ISBLANK($A124),"",5+4*(I124+IF(AA124=0,0,VLOOKUP($A124,'Final Round'!$A$14:$K$18,COLUMN('Final Round'!$G$1),FALSE())))+8*(H124+IF(AA124=0,0,IF(VLOOKUP($A124,'Final Round'!$A$14:$K$18,COLUMN('Final Round'!$J$1),FALSE())=1,1,0)))+$AA124)</f>
        <v/>
      </c>
    </row>
    <row r="125" spans="1:28">
      <c r="A125" s="115"/>
      <c r="B125" s="116"/>
      <c r="C125" s="116"/>
      <c r="D125" s="116"/>
      <c r="E125" s="117"/>
      <c r="F125" t="str">
        <f>IF(ISBLANK($A125),"",SUM(IF(ISNA(IF(VLOOKUP($A125,'Round 1'!$A$7:$J$206,COLUMN('Round 1'!$H$7),FALSE()),1,NA())),0,1),IF(ISNA(IF(VLOOKUP($A125,'Round 2'!$A$7:$J$206,COLUMN('Round 1'!$H$7),FALSE()),1,NA())),0,1),IF(ISNA(IF(VLOOKUP($A125,'Round 3'!$A$7:$J$206,COLUMN('Round 1'!$H$7),FALSE()),1,NA())),0,1),IF(ISNA(IF(VLOOKUP($A125,'Final Round'!$A$14:$K$18,1,FALSE()),1,NA())),0,1)))</f>
        <v/>
      </c>
      <c r="G125" s="119"/>
      <c r="H125"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120" t="str">
        <f>IF(ISBLANK(A125),"",_xlfn.RANK.EQ(P125,$P$7:$P$202))</f>
        <v/>
      </c>
      <c r="L125" s="122" t="str">
        <f>IF(ISBLANK($G125),IF($K125&gt;5,"",IF(AND(ISNA(MATCH(K125+1,$K$7:$K$202,0)),$K125&lt;$A$4),"TIE","")),"DQ")</f>
        <v/>
      </c>
      <c r="M125" s="123"/>
      <c r="N125" s="124" t="str">
        <f t="shared" si="30"/>
        <v/>
      </c>
      <c r="O125" s="42" t="str">
        <f t="shared" si="31"/>
        <v/>
      </c>
      <c r="P125" s="42" t="str">
        <f t="shared" si="32"/>
        <v/>
      </c>
      <c r="Q125" s="42">
        <f t="shared" si="33"/>
        <v>-10</v>
      </c>
      <c r="R125" s="42" t="str">
        <f>IF(ISBLANK($A125),"",_xlfn.RANK.EQ($Q125,$Q$7:$Q$202))</f>
        <v/>
      </c>
      <c r="S125" s="42" t="str">
        <f>IF(ISNA(MATCH($R125+1,$R$7:$R$202,0)),IF($R125=MAX($A$7:$A$202),$R125,-1),$R125)</f>
        <v/>
      </c>
      <c r="T125" s="42">
        <f t="shared" si="34"/>
        <v>0</v>
      </c>
      <c r="U125" t="str">
        <f ca="1">IF(N('Final Round'!$J$14)&gt;0,IF(ISBLANK($A125),"",IF($N125&gt;5,$N125,VLOOKUP($A125,'Final Round'!$A$14:$K$18,COLUMN('Final Round'!$J$1),FALSE()))),"")</f>
        <v/>
      </c>
      <c r="V125" s="42" t="str">
        <f t="shared" ca="1" si="35"/>
        <v/>
      </c>
      <c r="W125" s="42" t="str">
        <f t="shared" si="36"/>
        <v/>
      </c>
      <c r="X125" s="42" t="str">
        <f>IF(ISBLANK($A125),"",_xlfn.RANK.EQ($W125,$W$7:$W$202))</f>
        <v/>
      </c>
      <c r="Y125" s="42">
        <f t="shared" si="37"/>
        <v>0</v>
      </c>
      <c r="Z125" s="42" t="str">
        <f t="shared" ca="1" si="38"/>
        <v/>
      </c>
      <c r="AA125" s="42">
        <f t="shared" ca="1" si="39"/>
        <v>0</v>
      </c>
      <c r="AB125" t="str">
        <f>IF(ISBLANK($A125),"",5+4*(I125+IF(AA125=0,0,VLOOKUP($A125,'Final Round'!$A$14:$K$18,COLUMN('Final Round'!$G$1),FALSE())))+8*(H125+IF(AA125=0,0,IF(VLOOKUP($A125,'Final Round'!$A$14:$K$18,COLUMN('Final Round'!$J$1),FALSE())=1,1,0)))+$AA125)</f>
        <v/>
      </c>
    </row>
    <row r="126" spans="1:28">
      <c r="A126" s="104"/>
      <c r="B126" s="105"/>
      <c r="C126" s="105"/>
      <c r="D126" s="105"/>
      <c r="E126" s="106"/>
      <c r="F126" t="str">
        <f>IF(ISBLANK($A126),"",SUM(IF(ISNA(IF(VLOOKUP($A126,'Round 1'!$A$7:$J$206,COLUMN('Round 1'!$H$7),FALSE()),1,NA())),0,1),IF(ISNA(IF(VLOOKUP($A126,'Round 2'!$A$7:$J$206,COLUMN('Round 1'!$H$7),FALSE()),1,NA())),0,1),IF(ISNA(IF(VLOOKUP($A126,'Round 3'!$A$7:$J$206,COLUMN('Round 1'!$H$7),FALSE()),1,NA())),0,1),IF(ISNA(IF(VLOOKUP($A126,'Final Round'!$A$14:$K$18,1,FALSE()),1,NA())),0,1)))</f>
        <v/>
      </c>
      <c r="G126" s="108"/>
      <c r="H126"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109" t="str">
        <f>IF(ISBLANK(A126),"",_xlfn.RANK.EQ(P126,$P$7:$P$202))</f>
        <v/>
      </c>
      <c r="L126" s="111" t="str">
        <f>IF(ISBLANK($G126),IF($K126&gt;5,"",IF(AND(ISNA(MATCH(K126+1,$K$7:$K$202,0)),$K126&lt;$A$4),"TIE","")),"DQ")</f>
        <v/>
      </c>
      <c r="M126" s="112"/>
      <c r="N126" s="113" t="str">
        <f t="shared" si="30"/>
        <v/>
      </c>
      <c r="O126" s="42" t="str">
        <f t="shared" si="31"/>
        <v/>
      </c>
      <c r="P126" s="42" t="str">
        <f t="shared" si="32"/>
        <v/>
      </c>
      <c r="Q126" s="42">
        <f t="shared" si="33"/>
        <v>-10</v>
      </c>
      <c r="R126" s="42" t="str">
        <f>IF(ISBLANK($A126),"",_xlfn.RANK.EQ($Q126,$Q$7:$Q$202))</f>
        <v/>
      </c>
      <c r="S126" s="42" t="str">
        <f>IF(ISNA(MATCH($R126+1,$R$7:$R$202,0)),IF($R126=MAX($A$7:$A$202),$R126,-1),$R126)</f>
        <v/>
      </c>
      <c r="T126" s="42">
        <f t="shared" si="34"/>
        <v>0</v>
      </c>
      <c r="U126" t="str">
        <f ca="1">IF(N('Final Round'!$J$14)&gt;0,IF(ISBLANK($A126),"",IF($N126&gt;5,$N126,VLOOKUP($A126,'Final Round'!$A$14:$K$18,COLUMN('Final Round'!$J$1),FALSE()))),"")</f>
        <v/>
      </c>
      <c r="V126" s="42" t="str">
        <f t="shared" ca="1" si="35"/>
        <v/>
      </c>
      <c r="W126" s="42" t="str">
        <f t="shared" si="36"/>
        <v/>
      </c>
      <c r="X126" s="42" t="str">
        <f>IF(ISBLANK($A126),"",_xlfn.RANK.EQ($W126,$W$7:$W$202))</f>
        <v/>
      </c>
      <c r="Y126" s="42">
        <f t="shared" si="37"/>
        <v>0</v>
      </c>
      <c r="Z126" s="42" t="str">
        <f t="shared" ca="1" si="38"/>
        <v/>
      </c>
      <c r="AA126" s="42">
        <f t="shared" ca="1" si="39"/>
        <v>0</v>
      </c>
      <c r="AB126" t="str">
        <f>IF(ISBLANK($A126),"",5+4*(I126+IF(AA126=0,0,VLOOKUP($A126,'Final Round'!$A$14:$K$18,COLUMN('Final Round'!$G$1),FALSE())))+8*(H126+IF(AA126=0,0,IF(VLOOKUP($A126,'Final Round'!$A$14:$K$18,COLUMN('Final Round'!$J$1),FALSE())=1,1,0)))+$AA126)</f>
        <v/>
      </c>
    </row>
    <row r="127" spans="1:28">
      <c r="A127" s="115"/>
      <c r="B127" s="116"/>
      <c r="C127" s="116"/>
      <c r="D127" s="116"/>
      <c r="E127" s="117"/>
      <c r="F127" t="str">
        <f>IF(ISBLANK($A127),"",SUM(IF(ISNA(IF(VLOOKUP($A127,'Round 1'!$A$7:$J$206,COLUMN('Round 1'!$H$7),FALSE()),1,NA())),0,1),IF(ISNA(IF(VLOOKUP($A127,'Round 2'!$A$7:$J$206,COLUMN('Round 1'!$H$7),FALSE()),1,NA())),0,1),IF(ISNA(IF(VLOOKUP($A127,'Round 3'!$A$7:$J$206,COLUMN('Round 1'!$H$7),FALSE()),1,NA())),0,1),IF(ISNA(IF(VLOOKUP($A127,'Final Round'!$A$14:$K$18,1,FALSE()),1,NA())),0,1)))</f>
        <v/>
      </c>
      <c r="G127" s="119"/>
      <c r="H127"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120" t="str">
        <f>IF(ISBLANK(A127),"",_xlfn.RANK.EQ(P127,$P$7:$P$202))</f>
        <v/>
      </c>
      <c r="L127" s="122" t="str">
        <f>IF(ISBLANK($G127),IF($K127&gt;5,"",IF(AND(ISNA(MATCH(K127+1,$K$7:$K$202,0)),$K127&lt;$A$4),"TIE","")),"DQ")</f>
        <v/>
      </c>
      <c r="M127" s="123"/>
      <c r="N127" s="124" t="str">
        <f t="shared" si="30"/>
        <v/>
      </c>
      <c r="O127" s="42" t="str">
        <f t="shared" si="31"/>
        <v/>
      </c>
      <c r="P127" s="42" t="str">
        <f t="shared" si="32"/>
        <v/>
      </c>
      <c r="Q127" s="42">
        <f t="shared" si="33"/>
        <v>-10</v>
      </c>
      <c r="R127" s="42" t="str">
        <f>IF(ISBLANK($A127),"",_xlfn.RANK.EQ($Q127,$Q$7:$Q$202))</f>
        <v/>
      </c>
      <c r="S127" s="42" t="str">
        <f>IF(ISNA(MATCH($R127+1,$R$7:$R$202,0)),IF($R127=MAX($A$7:$A$202),$R127,-1),$R127)</f>
        <v/>
      </c>
      <c r="T127" s="42">
        <f t="shared" si="34"/>
        <v>0</v>
      </c>
      <c r="U127" t="str">
        <f ca="1">IF(N('Final Round'!$J$14)&gt;0,IF(ISBLANK($A127),"",IF($N127&gt;5,$N127,VLOOKUP($A127,'Final Round'!$A$14:$K$18,COLUMN('Final Round'!$J$1),FALSE()))),"")</f>
        <v/>
      </c>
      <c r="V127" s="42" t="str">
        <f t="shared" ca="1" si="35"/>
        <v/>
      </c>
      <c r="W127" s="42" t="str">
        <f t="shared" si="36"/>
        <v/>
      </c>
      <c r="X127" s="42" t="str">
        <f>IF(ISBLANK($A127),"",_xlfn.RANK.EQ($W127,$W$7:$W$202))</f>
        <v/>
      </c>
      <c r="Y127" s="42">
        <f t="shared" si="37"/>
        <v>0</v>
      </c>
      <c r="Z127" s="42" t="str">
        <f t="shared" ca="1" si="38"/>
        <v/>
      </c>
      <c r="AA127" s="42">
        <f t="shared" ca="1" si="39"/>
        <v>0</v>
      </c>
      <c r="AB127" t="str">
        <f>IF(ISBLANK($A127),"",5+4*(I127+IF(AA127=0,0,VLOOKUP($A127,'Final Round'!$A$14:$K$18,COLUMN('Final Round'!$G$1),FALSE())))+8*(H127+IF(AA127=0,0,IF(VLOOKUP($A127,'Final Round'!$A$14:$K$18,COLUMN('Final Round'!$J$1),FALSE())=1,1,0)))+$AA127)</f>
        <v/>
      </c>
    </row>
    <row r="128" spans="1:28">
      <c r="A128" s="104"/>
      <c r="B128" s="105"/>
      <c r="C128" s="105"/>
      <c r="D128" s="105"/>
      <c r="E128" s="106"/>
      <c r="F128" t="str">
        <f>IF(ISBLANK($A128),"",SUM(IF(ISNA(IF(VLOOKUP($A128,'Round 1'!$A$7:$J$206,COLUMN('Round 1'!$H$7),FALSE()),1,NA())),0,1),IF(ISNA(IF(VLOOKUP($A128,'Round 2'!$A$7:$J$206,COLUMN('Round 1'!$H$7),FALSE()),1,NA())),0,1),IF(ISNA(IF(VLOOKUP($A128,'Round 3'!$A$7:$J$206,COLUMN('Round 1'!$H$7),FALSE()),1,NA())),0,1),IF(ISNA(IF(VLOOKUP($A128,'Final Round'!$A$14:$K$18,1,FALSE()),1,NA())),0,1)))</f>
        <v/>
      </c>
      <c r="G128" s="108"/>
      <c r="H128"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109" t="str">
        <f>IF(ISBLANK(A128),"",_xlfn.RANK.EQ(P128,$P$7:$P$202))</f>
        <v/>
      </c>
      <c r="L128" s="111" t="str">
        <f>IF(ISBLANK($G128),IF($K128&gt;5,"",IF(AND(ISNA(MATCH(K128+1,$K$7:$K$202,0)),$K128&lt;$A$4),"TIE","")),"DQ")</f>
        <v/>
      </c>
      <c r="M128" s="112"/>
      <c r="N128" s="113" t="str">
        <f t="shared" si="30"/>
        <v/>
      </c>
      <c r="O128" s="42" t="str">
        <f t="shared" si="31"/>
        <v/>
      </c>
      <c r="P128" s="42" t="str">
        <f t="shared" si="32"/>
        <v/>
      </c>
      <c r="Q128" s="42">
        <f t="shared" si="33"/>
        <v>-10</v>
      </c>
      <c r="R128" s="42" t="str">
        <f>IF(ISBLANK($A128),"",_xlfn.RANK.EQ($Q128,$Q$7:$Q$202))</f>
        <v/>
      </c>
      <c r="S128" s="42" t="str">
        <f>IF(ISNA(MATCH($R128+1,$R$7:$R$202,0)),IF($R128=MAX($A$7:$A$202),$R128,-1),$R128)</f>
        <v/>
      </c>
      <c r="T128" s="42">
        <f t="shared" si="34"/>
        <v>0</v>
      </c>
      <c r="U128" t="str">
        <f ca="1">IF(N('Final Round'!$J$14)&gt;0,IF(ISBLANK($A128),"",IF($N128&gt;5,$N128,VLOOKUP($A128,'Final Round'!$A$14:$K$18,COLUMN('Final Round'!$J$1),FALSE()))),"")</f>
        <v/>
      </c>
      <c r="V128" s="42" t="str">
        <f t="shared" ca="1" si="35"/>
        <v/>
      </c>
      <c r="W128" s="42" t="str">
        <f t="shared" si="36"/>
        <v/>
      </c>
      <c r="X128" s="42" t="str">
        <f>IF(ISBLANK($A128),"",_xlfn.RANK.EQ($W128,$W$7:$W$202))</f>
        <v/>
      </c>
      <c r="Y128" s="42">
        <f t="shared" si="37"/>
        <v>0</v>
      </c>
      <c r="Z128" s="42" t="str">
        <f t="shared" ca="1" si="38"/>
        <v/>
      </c>
      <c r="AA128" s="42">
        <f t="shared" ca="1" si="39"/>
        <v>0</v>
      </c>
      <c r="AB128" t="str">
        <f>IF(ISBLANK($A128),"",5+4*(I128+IF(AA128=0,0,VLOOKUP($A128,'Final Round'!$A$14:$K$18,COLUMN('Final Round'!$G$1),FALSE())))+8*(H128+IF(AA128=0,0,IF(VLOOKUP($A128,'Final Round'!$A$14:$K$18,COLUMN('Final Round'!$J$1),FALSE())=1,1,0)))+$AA128)</f>
        <v/>
      </c>
    </row>
    <row r="129" spans="1:28">
      <c r="A129" s="115"/>
      <c r="B129" s="116"/>
      <c r="C129" s="116"/>
      <c r="D129" s="116"/>
      <c r="E129" s="117"/>
      <c r="F129" t="str">
        <f>IF(ISBLANK($A129),"",SUM(IF(ISNA(IF(VLOOKUP($A129,'Round 1'!$A$7:$J$206,COLUMN('Round 1'!$H$7),FALSE()),1,NA())),0,1),IF(ISNA(IF(VLOOKUP($A129,'Round 2'!$A$7:$J$206,COLUMN('Round 1'!$H$7),FALSE()),1,NA())),0,1),IF(ISNA(IF(VLOOKUP($A129,'Round 3'!$A$7:$J$206,COLUMN('Round 1'!$H$7),FALSE()),1,NA())),0,1),IF(ISNA(IF(VLOOKUP($A129,'Final Round'!$A$14:$K$18,1,FALSE()),1,NA())),0,1)))</f>
        <v/>
      </c>
      <c r="G129" s="119"/>
      <c r="H129"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120" t="str">
        <f>IF(ISBLANK(A129),"",_xlfn.RANK.EQ(P129,$P$7:$P$202))</f>
        <v/>
      </c>
      <c r="L129" s="122" t="str">
        <f>IF(ISBLANK($G129),IF($K129&gt;5,"",IF(AND(ISNA(MATCH(K129+1,$K$7:$K$202,0)),$K129&lt;$A$4),"TIE","")),"DQ")</f>
        <v/>
      </c>
      <c r="M129" s="123"/>
      <c r="N129" s="124" t="str">
        <f t="shared" si="30"/>
        <v/>
      </c>
      <c r="O129" s="42" t="str">
        <f t="shared" si="31"/>
        <v/>
      </c>
      <c r="P129" s="42" t="str">
        <f t="shared" si="32"/>
        <v/>
      </c>
      <c r="Q129" s="42">
        <f t="shared" si="33"/>
        <v>-10</v>
      </c>
      <c r="R129" s="42" t="str">
        <f>IF(ISBLANK($A129),"",_xlfn.RANK.EQ($Q129,$Q$7:$Q$202))</f>
        <v/>
      </c>
      <c r="S129" s="42" t="str">
        <f>IF(ISNA(MATCH($R129+1,$R$7:$R$202,0)),IF($R129=MAX($A$7:$A$202),$R129,-1),$R129)</f>
        <v/>
      </c>
      <c r="T129" s="42">
        <f t="shared" si="34"/>
        <v>0</v>
      </c>
      <c r="U129" t="str">
        <f ca="1">IF(N('Final Round'!$J$14)&gt;0,IF(ISBLANK($A129),"",IF($N129&gt;5,$N129,VLOOKUP($A129,'Final Round'!$A$14:$K$18,COLUMN('Final Round'!$J$1),FALSE()))),"")</f>
        <v/>
      </c>
      <c r="V129" s="42" t="str">
        <f t="shared" ca="1" si="35"/>
        <v/>
      </c>
      <c r="W129" s="42" t="str">
        <f t="shared" si="36"/>
        <v/>
      </c>
      <c r="X129" s="42" t="str">
        <f>IF(ISBLANK($A129),"",_xlfn.RANK.EQ($W129,$W$7:$W$202))</f>
        <v/>
      </c>
      <c r="Y129" s="42">
        <f t="shared" si="37"/>
        <v>0</v>
      </c>
      <c r="Z129" s="42" t="str">
        <f t="shared" ca="1" si="38"/>
        <v/>
      </c>
      <c r="AA129" s="42">
        <f t="shared" ca="1" si="39"/>
        <v>0</v>
      </c>
      <c r="AB129" t="str">
        <f>IF(ISBLANK($A129),"",5+4*(I129+IF(AA129=0,0,VLOOKUP($A129,'Final Round'!$A$14:$K$18,COLUMN('Final Round'!$G$1),FALSE())))+8*(H129+IF(AA129=0,0,IF(VLOOKUP($A129,'Final Round'!$A$14:$K$18,COLUMN('Final Round'!$J$1),FALSE())=1,1,0)))+$AA129)</f>
        <v/>
      </c>
    </row>
    <row r="130" spans="1:28">
      <c r="A130" s="104"/>
      <c r="B130" s="105"/>
      <c r="C130" s="105"/>
      <c r="D130" s="105"/>
      <c r="E130" s="106"/>
      <c r="F130" t="str">
        <f>IF(ISBLANK($A130),"",SUM(IF(ISNA(IF(VLOOKUP($A130,'Round 1'!$A$7:$J$206,COLUMN('Round 1'!$H$7),FALSE()),1,NA())),0,1),IF(ISNA(IF(VLOOKUP($A130,'Round 2'!$A$7:$J$206,COLUMN('Round 1'!$H$7),FALSE()),1,NA())),0,1),IF(ISNA(IF(VLOOKUP($A130,'Round 3'!$A$7:$J$206,COLUMN('Round 1'!$H$7),FALSE()),1,NA())),0,1),IF(ISNA(IF(VLOOKUP($A130,'Final Round'!$A$14:$K$18,1,FALSE()),1,NA())),0,1)))</f>
        <v/>
      </c>
      <c r="G130" s="108"/>
      <c r="H130"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109" t="str">
        <f>IF(ISBLANK(A130),"",_xlfn.RANK.EQ(P130,$P$7:$P$202))</f>
        <v/>
      </c>
      <c r="L130" s="111" t="str">
        <f>IF(ISBLANK($G130),IF($K130&gt;5,"",IF(AND(ISNA(MATCH(K130+1,$K$7:$K$202,0)),$K130&lt;$A$4),"TIE","")),"DQ")</f>
        <v/>
      </c>
      <c r="M130" s="112"/>
      <c r="N130" s="113" t="str">
        <f t="shared" si="30"/>
        <v/>
      </c>
      <c r="O130" s="42" t="str">
        <f t="shared" si="31"/>
        <v/>
      </c>
      <c r="P130" s="42" t="str">
        <f t="shared" si="32"/>
        <v/>
      </c>
      <c r="Q130" s="42">
        <f t="shared" si="33"/>
        <v>-10</v>
      </c>
      <c r="R130" s="42" t="str">
        <f>IF(ISBLANK($A130),"",_xlfn.RANK.EQ($Q130,$Q$7:$Q$202))</f>
        <v/>
      </c>
      <c r="S130" s="42" t="str">
        <f>IF(ISNA(MATCH($R130+1,$R$7:$R$202,0)),IF($R130=MAX($A$7:$A$202),$R130,-1),$R130)</f>
        <v/>
      </c>
      <c r="T130" s="42">
        <f t="shared" si="34"/>
        <v>0</v>
      </c>
      <c r="U130" t="str">
        <f ca="1">IF(N('Final Round'!$J$14)&gt;0,IF(ISBLANK($A130),"",IF($N130&gt;5,$N130,VLOOKUP($A130,'Final Round'!$A$14:$K$18,COLUMN('Final Round'!$J$1),FALSE()))),"")</f>
        <v/>
      </c>
      <c r="V130" s="42" t="str">
        <f t="shared" ca="1" si="35"/>
        <v/>
      </c>
      <c r="W130" s="42" t="str">
        <f t="shared" si="36"/>
        <v/>
      </c>
      <c r="X130" s="42" t="str">
        <f>IF(ISBLANK($A130),"",_xlfn.RANK.EQ($W130,$W$7:$W$202))</f>
        <v/>
      </c>
      <c r="Y130" s="42">
        <f t="shared" si="37"/>
        <v>0</v>
      </c>
      <c r="Z130" s="42" t="str">
        <f t="shared" ca="1" si="38"/>
        <v/>
      </c>
      <c r="AA130" s="42">
        <f t="shared" ca="1" si="39"/>
        <v>0</v>
      </c>
      <c r="AB130" t="str">
        <f>IF(ISBLANK($A130),"",5+4*(I130+IF(AA130=0,0,VLOOKUP($A130,'Final Round'!$A$14:$K$18,COLUMN('Final Round'!$G$1),FALSE())))+8*(H130+IF(AA130=0,0,IF(VLOOKUP($A130,'Final Round'!$A$14:$K$18,COLUMN('Final Round'!$J$1),FALSE())=1,1,0)))+$AA130)</f>
        <v/>
      </c>
    </row>
    <row r="131" spans="1:28">
      <c r="A131" s="115"/>
      <c r="B131" s="116"/>
      <c r="C131" s="116"/>
      <c r="D131" s="116"/>
      <c r="E131" s="117"/>
      <c r="F131" t="str">
        <f>IF(ISBLANK($A131),"",SUM(IF(ISNA(IF(VLOOKUP($A131,'Round 1'!$A$7:$J$206,COLUMN('Round 1'!$H$7),FALSE()),1,NA())),0,1),IF(ISNA(IF(VLOOKUP($A131,'Round 2'!$A$7:$J$206,COLUMN('Round 1'!$H$7),FALSE()),1,NA())),0,1),IF(ISNA(IF(VLOOKUP($A131,'Round 3'!$A$7:$J$206,COLUMN('Round 1'!$H$7),FALSE()),1,NA())),0,1),IF(ISNA(IF(VLOOKUP($A131,'Final Round'!$A$14:$K$18,1,FALSE()),1,NA())),0,1)))</f>
        <v/>
      </c>
      <c r="G131" s="119"/>
      <c r="H131"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120" t="str">
        <f>IF(ISBLANK(A131),"",_xlfn.RANK.EQ(P131,$P$7:$P$202))</f>
        <v/>
      </c>
      <c r="L131" s="122" t="str">
        <f>IF(ISBLANK($G131),IF($K131&gt;5,"",IF(AND(ISNA(MATCH(K131+1,$K$7:$K$202,0)),$K131&lt;$A$4),"TIE","")),"DQ")</f>
        <v/>
      </c>
      <c r="M131" s="123"/>
      <c r="N131" s="124" t="str">
        <f t="shared" si="30"/>
        <v/>
      </c>
      <c r="O131" s="42" t="str">
        <f t="shared" si="31"/>
        <v/>
      </c>
      <c r="P131" s="42" t="str">
        <f t="shared" si="32"/>
        <v/>
      </c>
      <c r="Q131" s="42">
        <f t="shared" si="33"/>
        <v>-10</v>
      </c>
      <c r="R131" s="42" t="str">
        <f>IF(ISBLANK($A131),"",_xlfn.RANK.EQ($Q131,$Q$7:$Q$202))</f>
        <v/>
      </c>
      <c r="S131" s="42" t="str">
        <f>IF(ISNA(MATCH($R131+1,$R$7:$R$202,0)),IF($R131=MAX($A$7:$A$202),$R131,-1),$R131)</f>
        <v/>
      </c>
      <c r="T131" s="42">
        <f t="shared" si="34"/>
        <v>0</v>
      </c>
      <c r="U131" t="str">
        <f ca="1">IF(N('Final Round'!$J$14)&gt;0,IF(ISBLANK($A131),"",IF($N131&gt;5,$N131,VLOOKUP($A131,'Final Round'!$A$14:$K$18,COLUMN('Final Round'!$J$1),FALSE()))),"")</f>
        <v/>
      </c>
      <c r="V131" s="42" t="str">
        <f t="shared" ca="1" si="35"/>
        <v/>
      </c>
      <c r="W131" s="42" t="str">
        <f t="shared" si="36"/>
        <v/>
      </c>
      <c r="X131" s="42" t="str">
        <f>IF(ISBLANK($A131),"",_xlfn.RANK.EQ($W131,$W$7:$W$202))</f>
        <v/>
      </c>
      <c r="Y131" s="42">
        <f t="shared" si="37"/>
        <v>0</v>
      </c>
      <c r="Z131" s="42" t="str">
        <f t="shared" ca="1" si="38"/>
        <v/>
      </c>
      <c r="AA131" s="42">
        <f t="shared" ca="1" si="39"/>
        <v>0</v>
      </c>
      <c r="AB131" t="str">
        <f>IF(ISBLANK($A131),"",5+4*(I131+IF(AA131=0,0,VLOOKUP($A131,'Final Round'!$A$14:$K$18,COLUMN('Final Round'!$G$1),FALSE())))+8*(H131+IF(AA131=0,0,IF(VLOOKUP($A131,'Final Round'!$A$14:$K$18,COLUMN('Final Round'!$J$1),FALSE())=1,1,0)))+$AA131)</f>
        <v/>
      </c>
    </row>
    <row r="132" spans="1:28">
      <c r="A132" s="104"/>
      <c r="B132" s="105"/>
      <c r="C132" s="105"/>
      <c r="D132" s="105"/>
      <c r="E132" s="106"/>
      <c r="F132" t="str">
        <f>IF(ISBLANK($A132),"",SUM(IF(ISNA(IF(VLOOKUP($A132,'Round 1'!$A$7:$J$206,COLUMN('Round 1'!$H$7),FALSE()),1,NA())),0,1),IF(ISNA(IF(VLOOKUP($A132,'Round 2'!$A$7:$J$206,COLUMN('Round 1'!$H$7),FALSE()),1,NA())),0,1),IF(ISNA(IF(VLOOKUP($A132,'Round 3'!$A$7:$J$206,COLUMN('Round 1'!$H$7),FALSE()),1,NA())),0,1),IF(ISNA(IF(VLOOKUP($A132,'Final Round'!$A$14:$K$18,1,FALSE()),1,NA())),0,1)))</f>
        <v/>
      </c>
      <c r="G132" s="108"/>
      <c r="H132"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109" t="str">
        <f>IF(ISBLANK(A132),"",_xlfn.RANK.EQ(P132,$P$7:$P$202))</f>
        <v/>
      </c>
      <c r="L132" s="111" t="str">
        <f>IF(ISBLANK($G132),IF($K132&gt;5,"",IF(AND(ISNA(MATCH(K132+1,$K$7:$K$202,0)),$K132&lt;$A$4),"TIE","")),"DQ")</f>
        <v/>
      </c>
      <c r="M132" s="112"/>
      <c r="N132" s="113" t="str">
        <f t="shared" si="30"/>
        <v/>
      </c>
      <c r="O132" s="42" t="str">
        <f t="shared" si="31"/>
        <v/>
      </c>
      <c r="P132" s="42" t="str">
        <f t="shared" si="32"/>
        <v/>
      </c>
      <c r="Q132" s="42">
        <f t="shared" si="33"/>
        <v>-10</v>
      </c>
      <c r="R132" s="42" t="str">
        <f>IF(ISBLANK($A132),"",_xlfn.RANK.EQ($Q132,$Q$7:$Q$202))</f>
        <v/>
      </c>
      <c r="S132" s="42" t="str">
        <f>IF(ISNA(MATCH($R132+1,$R$7:$R$202,0)),IF($R132=MAX($A$7:$A$202),$R132,-1),$R132)</f>
        <v/>
      </c>
      <c r="T132" s="42">
        <f t="shared" si="34"/>
        <v>0</v>
      </c>
      <c r="U132" t="str">
        <f ca="1">IF(N('Final Round'!$J$14)&gt;0,IF(ISBLANK($A132),"",IF($N132&gt;5,$N132,VLOOKUP($A132,'Final Round'!$A$14:$K$18,COLUMN('Final Round'!$J$1),FALSE()))),"")</f>
        <v/>
      </c>
      <c r="V132" s="42" t="str">
        <f t="shared" ca="1" si="35"/>
        <v/>
      </c>
      <c r="W132" s="42" t="str">
        <f t="shared" si="36"/>
        <v/>
      </c>
      <c r="X132" s="42" t="str">
        <f>IF(ISBLANK($A132),"",_xlfn.RANK.EQ($W132,$W$7:$W$202))</f>
        <v/>
      </c>
      <c r="Y132" s="42">
        <f t="shared" si="37"/>
        <v>0</v>
      </c>
      <c r="Z132" s="42" t="str">
        <f t="shared" ca="1" si="38"/>
        <v/>
      </c>
      <c r="AA132" s="42">
        <f t="shared" ca="1" si="39"/>
        <v>0</v>
      </c>
      <c r="AB132" t="str">
        <f>IF(ISBLANK($A132),"",5+4*(I132+IF(AA132=0,0,VLOOKUP($A132,'Final Round'!$A$14:$K$18,COLUMN('Final Round'!$G$1),FALSE())))+8*(H132+IF(AA132=0,0,IF(VLOOKUP($A132,'Final Round'!$A$14:$K$18,COLUMN('Final Round'!$J$1),FALSE())=1,1,0)))+$AA132)</f>
        <v/>
      </c>
    </row>
    <row r="133" spans="1:28">
      <c r="A133" s="115"/>
      <c r="B133" s="116"/>
      <c r="C133" s="116"/>
      <c r="D133" s="116"/>
      <c r="E133" s="117"/>
      <c r="F133" t="str">
        <f>IF(ISBLANK($A133),"",SUM(IF(ISNA(IF(VLOOKUP($A133,'Round 1'!$A$7:$J$206,COLUMN('Round 1'!$H$7),FALSE()),1,NA())),0,1),IF(ISNA(IF(VLOOKUP($A133,'Round 2'!$A$7:$J$206,COLUMN('Round 1'!$H$7),FALSE()),1,NA())),0,1),IF(ISNA(IF(VLOOKUP($A133,'Round 3'!$A$7:$J$206,COLUMN('Round 1'!$H$7),FALSE()),1,NA())),0,1),IF(ISNA(IF(VLOOKUP($A133,'Final Round'!$A$14:$K$18,1,FALSE()),1,NA())),0,1)))</f>
        <v/>
      </c>
      <c r="G133" s="119"/>
      <c r="H133"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120" t="str">
        <f>IF(ISBLANK(A133),"",_xlfn.RANK.EQ(P133,$P$7:$P$202))</f>
        <v/>
      </c>
      <c r="L133" s="122" t="str">
        <f>IF(ISBLANK($G133),IF($K133&gt;5,"",IF(AND(ISNA(MATCH(K133+1,$K$7:$K$202,0)),$K133&lt;$A$4),"TIE","")),"DQ")</f>
        <v/>
      </c>
      <c r="M133" s="123"/>
      <c r="N133" s="124" t="str">
        <f t="shared" si="30"/>
        <v/>
      </c>
      <c r="O133" s="42" t="str">
        <f t="shared" si="31"/>
        <v/>
      </c>
      <c r="P133" s="42" t="str">
        <f t="shared" si="32"/>
        <v/>
      </c>
      <c r="Q133" s="42">
        <f t="shared" si="33"/>
        <v>-10</v>
      </c>
      <c r="R133" s="42" t="str">
        <f>IF(ISBLANK($A133),"",_xlfn.RANK.EQ($Q133,$Q$7:$Q$202))</f>
        <v/>
      </c>
      <c r="S133" s="42" t="str">
        <f>IF(ISNA(MATCH($R133+1,$R$7:$R$202,0)),IF($R133=MAX($A$7:$A$202),$R133,-1),$R133)</f>
        <v/>
      </c>
      <c r="T133" s="42">
        <f t="shared" si="34"/>
        <v>0</v>
      </c>
      <c r="U133" t="str">
        <f ca="1">IF(N('Final Round'!$J$14)&gt;0,IF(ISBLANK($A133),"",IF($N133&gt;5,$N133,VLOOKUP($A133,'Final Round'!$A$14:$K$18,COLUMN('Final Round'!$J$1),FALSE()))),"")</f>
        <v/>
      </c>
      <c r="V133" s="42" t="str">
        <f t="shared" ca="1" si="35"/>
        <v/>
      </c>
      <c r="W133" s="42" t="str">
        <f t="shared" si="36"/>
        <v/>
      </c>
      <c r="X133" s="42" t="str">
        <f>IF(ISBLANK($A133),"",_xlfn.RANK.EQ($W133,$W$7:$W$202))</f>
        <v/>
      </c>
      <c r="Y133" s="42">
        <f t="shared" si="37"/>
        <v>0</v>
      </c>
      <c r="Z133" s="42" t="str">
        <f t="shared" ca="1" si="38"/>
        <v/>
      </c>
      <c r="AA133" s="42">
        <f t="shared" ca="1" si="39"/>
        <v>0</v>
      </c>
      <c r="AB133" t="str">
        <f>IF(ISBLANK($A133),"",5+4*(I133+IF(AA133=0,0,VLOOKUP($A133,'Final Round'!$A$14:$K$18,COLUMN('Final Round'!$G$1),FALSE())))+8*(H133+IF(AA133=0,0,IF(VLOOKUP($A133,'Final Round'!$A$14:$K$18,COLUMN('Final Round'!$J$1),FALSE())=1,1,0)))+$AA133)</f>
        <v/>
      </c>
    </row>
    <row r="134" spans="1:28">
      <c r="A134" s="104"/>
      <c r="B134" s="105"/>
      <c r="C134" s="105"/>
      <c r="D134" s="105"/>
      <c r="E134" s="106"/>
      <c r="F134" t="str">
        <f>IF(ISBLANK($A134),"",SUM(IF(ISNA(IF(VLOOKUP($A134,'Round 1'!$A$7:$J$206,COLUMN('Round 1'!$H$7),FALSE()),1,NA())),0,1),IF(ISNA(IF(VLOOKUP($A134,'Round 2'!$A$7:$J$206,COLUMN('Round 1'!$H$7),FALSE()),1,NA())),0,1),IF(ISNA(IF(VLOOKUP($A134,'Round 3'!$A$7:$J$206,COLUMN('Round 1'!$H$7),FALSE()),1,NA())),0,1),IF(ISNA(IF(VLOOKUP($A134,'Final Round'!$A$14:$K$18,1,FALSE()),1,NA())),0,1)))</f>
        <v/>
      </c>
      <c r="G134" s="108"/>
      <c r="H134"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109" t="str">
        <f>IF(ISBLANK(A134),"",_xlfn.RANK.EQ(P134,$P$7:$P$202))</f>
        <v/>
      </c>
      <c r="L134" s="111" t="str">
        <f>IF(ISBLANK($G134),IF($K134&gt;5,"",IF(AND(ISNA(MATCH(K134+1,$K$7:$K$202,0)),$K134&lt;$A$4),"TIE","")),"DQ")</f>
        <v/>
      </c>
      <c r="M134" s="112"/>
      <c r="N134" s="113" t="str">
        <f t="shared" si="30"/>
        <v/>
      </c>
      <c r="O134" s="42" t="str">
        <f t="shared" si="31"/>
        <v/>
      </c>
      <c r="P134" s="42" t="str">
        <f t="shared" si="32"/>
        <v/>
      </c>
      <c r="Q134" s="42">
        <f t="shared" si="33"/>
        <v>-10</v>
      </c>
      <c r="R134" s="42" t="str">
        <f>IF(ISBLANK($A134),"",_xlfn.RANK.EQ($Q134,$Q$7:$Q$202))</f>
        <v/>
      </c>
      <c r="S134" s="42" t="str">
        <f>IF(ISNA(MATCH($R134+1,$R$7:$R$202,0)),IF($R134=MAX($A$7:$A$202),$R134,-1),$R134)</f>
        <v/>
      </c>
      <c r="T134" s="42">
        <f t="shared" si="34"/>
        <v>0</v>
      </c>
      <c r="U134" t="str">
        <f ca="1">IF(N('Final Round'!$J$14)&gt;0,IF(ISBLANK($A134),"",IF($N134&gt;5,$N134,VLOOKUP($A134,'Final Round'!$A$14:$K$18,COLUMN('Final Round'!$J$1),FALSE()))),"")</f>
        <v/>
      </c>
      <c r="V134" s="42" t="str">
        <f t="shared" ca="1" si="35"/>
        <v/>
      </c>
      <c r="W134" s="42" t="str">
        <f t="shared" si="36"/>
        <v/>
      </c>
      <c r="X134" s="42" t="str">
        <f>IF(ISBLANK($A134),"",_xlfn.RANK.EQ($W134,$W$7:$W$202))</f>
        <v/>
      </c>
      <c r="Y134" s="42">
        <f t="shared" si="37"/>
        <v>0</v>
      </c>
      <c r="Z134" s="42" t="str">
        <f t="shared" ca="1" si="38"/>
        <v/>
      </c>
      <c r="AA134" s="42">
        <f t="shared" ca="1" si="39"/>
        <v>0</v>
      </c>
      <c r="AB134" t="str">
        <f>IF(ISBLANK($A134),"",5+4*(I134+IF(AA134=0,0,VLOOKUP($A134,'Final Round'!$A$14:$K$18,COLUMN('Final Round'!$G$1),FALSE())))+8*(H134+IF(AA134=0,0,IF(VLOOKUP($A134,'Final Round'!$A$14:$K$18,COLUMN('Final Round'!$J$1),FALSE())=1,1,0)))+$AA134)</f>
        <v/>
      </c>
    </row>
    <row r="135" spans="1:28">
      <c r="A135" s="115"/>
      <c r="B135" s="116"/>
      <c r="C135" s="116"/>
      <c r="D135" s="116"/>
      <c r="E135" s="117"/>
      <c r="F135" t="str">
        <f>IF(ISBLANK($A135),"",SUM(IF(ISNA(IF(VLOOKUP($A135,'Round 1'!$A$7:$J$206,COLUMN('Round 1'!$H$7),FALSE()),1,NA())),0,1),IF(ISNA(IF(VLOOKUP($A135,'Round 2'!$A$7:$J$206,COLUMN('Round 1'!$H$7),FALSE()),1,NA())),0,1),IF(ISNA(IF(VLOOKUP($A135,'Round 3'!$A$7:$J$206,COLUMN('Round 1'!$H$7),FALSE()),1,NA())),0,1),IF(ISNA(IF(VLOOKUP($A135,'Final Round'!$A$14:$K$18,1,FALSE()),1,NA())),0,1)))</f>
        <v/>
      </c>
      <c r="G135" s="119"/>
      <c r="H135"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120" t="str">
        <f>IF(ISBLANK(A135),"",_xlfn.RANK.EQ(P135,$P$7:$P$202))</f>
        <v/>
      </c>
      <c r="L135" s="122" t="str">
        <f>IF(ISBLANK($G135),IF($K135&gt;5,"",IF(AND(ISNA(MATCH(K135+1,$K$7:$K$202,0)),$K135&lt;$A$4),"TIE","")),"DQ")</f>
        <v/>
      </c>
      <c r="M135" s="123"/>
      <c r="N135" s="124" t="str">
        <f t="shared" ref="N135:N166" si="40">IF(ISBLANK($G135),$R135,"DQ")</f>
        <v/>
      </c>
      <c r="O135" s="42" t="str">
        <f t="shared" ref="O135:O166" si="41">IF(ISBLANK(A135),"",$H135*$O$6+$I135)</f>
        <v/>
      </c>
      <c r="P135" s="42" t="str">
        <f t="shared" ref="P135:P166" si="42">IF(ISBLANK(A135),"",$O135*10*$P$6+$J135)</f>
        <v/>
      </c>
      <c r="Q135" s="42">
        <f t="shared" ref="Q135:Q166" si="43">IF(ISBLANK($G135),IF(ISBLANK($A135),-10,$P135*$Q$6+IF($M135&gt;0,$Q$6-1-$M135,0)),-1)</f>
        <v>-10</v>
      </c>
      <c r="R135" s="42" t="str">
        <f>IF(ISBLANK($A135),"",_xlfn.RANK.EQ($Q135,$Q$7:$Q$202))</f>
        <v/>
      </c>
      <c r="S135" s="42" t="str">
        <f>IF(ISNA(MATCH($R135+1,$R$7:$R$202,0)),IF($R135=MAX($A$7:$A$202),$R135,-1),$R135)</f>
        <v/>
      </c>
      <c r="T135" s="42">
        <f t="shared" ref="T135:T166" si="44">$A135</f>
        <v>0</v>
      </c>
      <c r="U135" t="str">
        <f ca="1">IF(N('Final Round'!$J$14)&gt;0,IF(ISBLANK($A135),"",IF($N135&gt;5,$N135,VLOOKUP($A135,'Final Round'!$A$14:$K$18,COLUMN('Final Round'!$J$1),FALSE()))),"")</f>
        <v/>
      </c>
      <c r="V135" s="42" t="str">
        <f t="shared" ref="V135:V166" ca="1" si="45">IF(ISNUMBER($U135),$U135,$R135)</f>
        <v/>
      </c>
      <c r="W135" s="42" t="str">
        <f t="shared" ref="W135:W166" si="46">IF(ISBLANK($A135),"",($V$6-$V135)*$W$6+$W$6-$A135)</f>
        <v/>
      </c>
      <c r="X135" s="42" t="str">
        <f>IF(ISBLANK($A135),"",_xlfn.RANK.EQ($W135,$W$7:$W$202))</f>
        <v/>
      </c>
      <c r="Y135" s="42">
        <f t="shared" ref="Y135:Y166" si="47">$A135</f>
        <v>0</v>
      </c>
      <c r="Z135" s="42" t="str">
        <f t="shared" ref="Z135:Z166" ca="1" si="48">IF($U135="",$N135,$U135)</f>
        <v/>
      </c>
      <c r="AA135" s="42">
        <f t="shared" ref="AA135:AA166" ca="1" si="49">IF($U135&lt;6,INDEX($AA$1:$AA$5,$Z135)*$Z$2,0)</f>
        <v>0</v>
      </c>
      <c r="AB135" t="str">
        <f>IF(ISBLANK($A135),"",5+4*(I135+IF(AA135=0,0,VLOOKUP($A135,'Final Round'!$A$14:$K$18,COLUMN('Final Round'!$G$1),FALSE())))+8*(H135+IF(AA135=0,0,IF(VLOOKUP($A135,'Final Round'!$A$14:$K$18,COLUMN('Final Round'!$J$1),FALSE())=1,1,0)))+$AA135)</f>
        <v/>
      </c>
    </row>
    <row r="136" spans="1:28">
      <c r="A136" s="104"/>
      <c r="B136" s="105"/>
      <c r="C136" s="105"/>
      <c r="D136" s="105"/>
      <c r="E136" s="106"/>
      <c r="F136" t="str">
        <f>IF(ISBLANK($A136),"",SUM(IF(ISNA(IF(VLOOKUP($A136,'Round 1'!$A$7:$J$206,COLUMN('Round 1'!$H$7),FALSE()),1,NA())),0,1),IF(ISNA(IF(VLOOKUP($A136,'Round 2'!$A$7:$J$206,COLUMN('Round 1'!$H$7),FALSE()),1,NA())),0,1),IF(ISNA(IF(VLOOKUP($A136,'Round 3'!$A$7:$J$206,COLUMN('Round 1'!$H$7),FALSE()),1,NA())),0,1),IF(ISNA(IF(VLOOKUP($A136,'Final Round'!$A$14:$K$18,1,FALSE()),1,NA())),0,1)))</f>
        <v/>
      </c>
      <c r="G136" s="108"/>
      <c r="H136"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109" t="str">
        <f>IF(ISBLANK(A136),"",_xlfn.RANK.EQ(P136,$P$7:$P$202))</f>
        <v/>
      </c>
      <c r="L136" s="111" t="str">
        <f>IF(ISBLANK($G136),IF($K136&gt;5,"",IF(AND(ISNA(MATCH(K136+1,$K$7:$K$202,0)),$K136&lt;$A$4),"TIE","")),"DQ")</f>
        <v/>
      </c>
      <c r="M136" s="112"/>
      <c r="N136" s="113" t="str">
        <f t="shared" si="40"/>
        <v/>
      </c>
      <c r="O136" s="42" t="str">
        <f t="shared" si="41"/>
        <v/>
      </c>
      <c r="P136" s="42" t="str">
        <f t="shared" si="42"/>
        <v/>
      </c>
      <c r="Q136" s="42">
        <f t="shared" si="43"/>
        <v>-10</v>
      </c>
      <c r="R136" s="42" t="str">
        <f>IF(ISBLANK($A136),"",_xlfn.RANK.EQ($Q136,$Q$7:$Q$202))</f>
        <v/>
      </c>
      <c r="S136" s="42" t="str">
        <f>IF(ISNA(MATCH($R136+1,$R$7:$R$202,0)),IF($R136=MAX($A$7:$A$202),$R136,-1),$R136)</f>
        <v/>
      </c>
      <c r="T136" s="42">
        <f t="shared" si="44"/>
        <v>0</v>
      </c>
      <c r="U136" t="str">
        <f ca="1">IF(N('Final Round'!$J$14)&gt;0,IF(ISBLANK($A136),"",IF($N136&gt;5,$N136,VLOOKUP($A136,'Final Round'!$A$14:$K$18,COLUMN('Final Round'!$J$1),FALSE()))),"")</f>
        <v/>
      </c>
      <c r="V136" s="42" t="str">
        <f t="shared" ca="1" si="45"/>
        <v/>
      </c>
      <c r="W136" s="42" t="str">
        <f t="shared" si="46"/>
        <v/>
      </c>
      <c r="X136" s="42" t="str">
        <f>IF(ISBLANK($A136),"",_xlfn.RANK.EQ($W136,$W$7:$W$202))</f>
        <v/>
      </c>
      <c r="Y136" s="42">
        <f t="shared" si="47"/>
        <v>0</v>
      </c>
      <c r="Z136" s="42" t="str">
        <f t="shared" ca="1" si="48"/>
        <v/>
      </c>
      <c r="AA136" s="42">
        <f t="shared" ca="1" si="49"/>
        <v>0</v>
      </c>
      <c r="AB136" t="str">
        <f>IF(ISBLANK($A136),"",5+4*(I136+IF(AA136=0,0,VLOOKUP($A136,'Final Round'!$A$14:$K$18,COLUMN('Final Round'!$G$1),FALSE())))+8*(H136+IF(AA136=0,0,IF(VLOOKUP($A136,'Final Round'!$A$14:$K$18,COLUMN('Final Round'!$J$1),FALSE())=1,1,0)))+$AA136)</f>
        <v/>
      </c>
    </row>
    <row r="137" spans="1:28">
      <c r="A137" s="115"/>
      <c r="B137" s="116"/>
      <c r="C137" s="116"/>
      <c r="D137" s="116"/>
      <c r="E137" s="117"/>
      <c r="F137" t="str">
        <f>IF(ISBLANK($A137),"",SUM(IF(ISNA(IF(VLOOKUP($A137,'Round 1'!$A$7:$J$206,COLUMN('Round 1'!$H$7),FALSE()),1,NA())),0,1),IF(ISNA(IF(VLOOKUP($A137,'Round 2'!$A$7:$J$206,COLUMN('Round 1'!$H$7),FALSE()),1,NA())),0,1),IF(ISNA(IF(VLOOKUP($A137,'Round 3'!$A$7:$J$206,COLUMN('Round 1'!$H$7),FALSE()),1,NA())),0,1),IF(ISNA(IF(VLOOKUP($A137,'Final Round'!$A$14:$K$18,1,FALSE()),1,NA())),0,1)))</f>
        <v/>
      </c>
      <c r="G137" s="119"/>
      <c r="H137"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120" t="str">
        <f>IF(ISBLANK(A137),"",_xlfn.RANK.EQ(P137,$P$7:$P$202))</f>
        <v/>
      </c>
      <c r="L137" s="122" t="str">
        <f>IF(ISBLANK($G137),IF($K137&gt;5,"",IF(AND(ISNA(MATCH(K137+1,$K$7:$K$202,0)),$K137&lt;$A$4),"TIE","")),"DQ")</f>
        <v/>
      </c>
      <c r="M137" s="123"/>
      <c r="N137" s="124" t="str">
        <f t="shared" si="40"/>
        <v/>
      </c>
      <c r="O137" s="42" t="str">
        <f t="shared" si="41"/>
        <v/>
      </c>
      <c r="P137" s="42" t="str">
        <f t="shared" si="42"/>
        <v/>
      </c>
      <c r="Q137" s="42">
        <f t="shared" si="43"/>
        <v>-10</v>
      </c>
      <c r="R137" s="42" t="str">
        <f>IF(ISBLANK($A137),"",_xlfn.RANK.EQ($Q137,$Q$7:$Q$202))</f>
        <v/>
      </c>
      <c r="S137" s="42" t="str">
        <f>IF(ISNA(MATCH($R137+1,$R$7:$R$202,0)),IF($R137=MAX($A$7:$A$202),$R137,-1),$R137)</f>
        <v/>
      </c>
      <c r="T137" s="42">
        <f t="shared" si="44"/>
        <v>0</v>
      </c>
      <c r="U137" t="str">
        <f ca="1">IF(N('Final Round'!$J$14)&gt;0,IF(ISBLANK($A137),"",IF($N137&gt;5,$N137,VLOOKUP($A137,'Final Round'!$A$14:$K$18,COLUMN('Final Round'!$J$1),FALSE()))),"")</f>
        <v/>
      </c>
      <c r="V137" s="42" t="str">
        <f t="shared" ca="1" si="45"/>
        <v/>
      </c>
      <c r="W137" s="42" t="str">
        <f t="shared" si="46"/>
        <v/>
      </c>
      <c r="X137" s="42" t="str">
        <f>IF(ISBLANK($A137),"",_xlfn.RANK.EQ($W137,$W$7:$W$202))</f>
        <v/>
      </c>
      <c r="Y137" s="42">
        <f t="shared" si="47"/>
        <v>0</v>
      </c>
      <c r="Z137" s="42" t="str">
        <f t="shared" ca="1" si="48"/>
        <v/>
      </c>
      <c r="AA137" s="42">
        <f t="shared" ca="1" si="49"/>
        <v>0</v>
      </c>
      <c r="AB137" t="str">
        <f>IF(ISBLANK($A137),"",5+4*(I137+IF(AA137=0,0,VLOOKUP($A137,'Final Round'!$A$14:$K$18,COLUMN('Final Round'!$G$1),FALSE())))+8*(H137+IF(AA137=0,0,IF(VLOOKUP($A137,'Final Round'!$A$14:$K$18,COLUMN('Final Round'!$J$1),FALSE())=1,1,0)))+$AA137)</f>
        <v/>
      </c>
    </row>
    <row r="138" spans="1:28">
      <c r="A138" s="104"/>
      <c r="B138" s="105"/>
      <c r="C138" s="105"/>
      <c r="D138" s="105"/>
      <c r="E138" s="106"/>
      <c r="F138" t="str">
        <f>IF(ISBLANK($A138),"",SUM(IF(ISNA(IF(VLOOKUP($A138,'Round 1'!$A$7:$J$206,COLUMN('Round 1'!$H$7),FALSE()),1,NA())),0,1),IF(ISNA(IF(VLOOKUP($A138,'Round 2'!$A$7:$J$206,COLUMN('Round 1'!$H$7),FALSE()),1,NA())),0,1),IF(ISNA(IF(VLOOKUP($A138,'Round 3'!$A$7:$J$206,COLUMN('Round 1'!$H$7),FALSE()),1,NA())),0,1),IF(ISNA(IF(VLOOKUP($A138,'Final Round'!$A$14:$K$18,1,FALSE()),1,NA())),0,1)))</f>
        <v/>
      </c>
      <c r="G138" s="108"/>
      <c r="H138"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109" t="str">
        <f>IF(ISBLANK(A138),"",_xlfn.RANK.EQ(P138,$P$7:$P$202))</f>
        <v/>
      </c>
      <c r="L138" s="111" t="str">
        <f>IF(ISBLANK($G138),IF($K138&gt;5,"",IF(AND(ISNA(MATCH(K138+1,$K$7:$K$202,0)),$K138&lt;$A$4),"TIE","")),"DQ")</f>
        <v/>
      </c>
      <c r="M138" s="112"/>
      <c r="N138" s="113" t="str">
        <f t="shared" si="40"/>
        <v/>
      </c>
      <c r="O138" s="42" t="str">
        <f t="shared" si="41"/>
        <v/>
      </c>
      <c r="P138" s="42" t="str">
        <f t="shared" si="42"/>
        <v/>
      </c>
      <c r="Q138" s="42">
        <f t="shared" si="43"/>
        <v>-10</v>
      </c>
      <c r="R138" s="42" t="str">
        <f>IF(ISBLANK($A138),"",_xlfn.RANK.EQ($Q138,$Q$7:$Q$202))</f>
        <v/>
      </c>
      <c r="S138" s="42" t="str">
        <f>IF(ISNA(MATCH($R138+1,$R$7:$R$202,0)),IF($R138=MAX($A$7:$A$202),$R138,-1),$R138)</f>
        <v/>
      </c>
      <c r="T138" s="42">
        <f t="shared" si="44"/>
        <v>0</v>
      </c>
      <c r="U138" t="str">
        <f ca="1">IF(N('Final Round'!$J$14)&gt;0,IF(ISBLANK($A138),"",IF($N138&gt;5,$N138,VLOOKUP($A138,'Final Round'!$A$14:$K$18,COLUMN('Final Round'!$J$1),FALSE()))),"")</f>
        <v/>
      </c>
      <c r="V138" s="42" t="str">
        <f t="shared" ca="1" si="45"/>
        <v/>
      </c>
      <c r="W138" s="42" t="str">
        <f t="shared" si="46"/>
        <v/>
      </c>
      <c r="X138" s="42" t="str">
        <f>IF(ISBLANK($A138),"",_xlfn.RANK.EQ($W138,$W$7:$W$202))</f>
        <v/>
      </c>
      <c r="Y138" s="42">
        <f t="shared" si="47"/>
        <v>0</v>
      </c>
      <c r="Z138" s="42" t="str">
        <f t="shared" ca="1" si="48"/>
        <v/>
      </c>
      <c r="AA138" s="42">
        <f t="shared" ca="1" si="49"/>
        <v>0</v>
      </c>
      <c r="AB138" t="str">
        <f>IF(ISBLANK($A138),"",5+4*(I138+IF(AA138=0,0,VLOOKUP($A138,'Final Round'!$A$14:$K$18,COLUMN('Final Round'!$G$1),FALSE())))+8*(H138+IF(AA138=0,0,IF(VLOOKUP($A138,'Final Round'!$A$14:$K$18,COLUMN('Final Round'!$J$1),FALSE())=1,1,0)))+$AA138)</f>
        <v/>
      </c>
    </row>
    <row r="139" spans="1:28">
      <c r="A139" s="115"/>
      <c r="B139" s="116"/>
      <c r="C139" s="116"/>
      <c r="D139" s="116"/>
      <c r="E139" s="117"/>
      <c r="F139" t="str">
        <f>IF(ISBLANK($A139),"",SUM(IF(ISNA(IF(VLOOKUP($A139,'Round 1'!$A$7:$J$206,COLUMN('Round 1'!$H$7),FALSE()),1,NA())),0,1),IF(ISNA(IF(VLOOKUP($A139,'Round 2'!$A$7:$J$206,COLUMN('Round 1'!$H$7),FALSE()),1,NA())),0,1),IF(ISNA(IF(VLOOKUP($A139,'Round 3'!$A$7:$J$206,COLUMN('Round 1'!$H$7),FALSE()),1,NA())),0,1),IF(ISNA(IF(VLOOKUP($A139,'Final Round'!$A$14:$K$18,1,FALSE()),1,NA())),0,1)))</f>
        <v/>
      </c>
      <c r="G139" s="119"/>
      <c r="H139"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120" t="str">
        <f>IF(ISBLANK(A139),"",_xlfn.RANK.EQ(P139,$P$7:$P$202))</f>
        <v/>
      </c>
      <c r="L139" s="122" t="str">
        <f>IF(ISBLANK($G139),IF($K139&gt;5,"",IF(AND(ISNA(MATCH(K139+1,$K$7:$K$202,0)),$K139&lt;$A$4),"TIE","")),"DQ")</f>
        <v/>
      </c>
      <c r="M139" s="123"/>
      <c r="N139" s="124" t="str">
        <f t="shared" si="40"/>
        <v/>
      </c>
      <c r="O139" s="42" t="str">
        <f t="shared" si="41"/>
        <v/>
      </c>
      <c r="P139" s="42" t="str">
        <f t="shared" si="42"/>
        <v/>
      </c>
      <c r="Q139" s="42">
        <f t="shared" si="43"/>
        <v>-10</v>
      </c>
      <c r="R139" s="42" t="str">
        <f>IF(ISBLANK($A139),"",_xlfn.RANK.EQ($Q139,$Q$7:$Q$202))</f>
        <v/>
      </c>
      <c r="S139" s="42" t="str">
        <f>IF(ISNA(MATCH($R139+1,$R$7:$R$202,0)),IF($R139=MAX($A$7:$A$202),$R139,-1),$R139)</f>
        <v/>
      </c>
      <c r="T139" s="42">
        <f t="shared" si="44"/>
        <v>0</v>
      </c>
      <c r="U139" t="str">
        <f ca="1">IF(N('Final Round'!$J$14)&gt;0,IF(ISBLANK($A139),"",IF($N139&gt;5,$N139,VLOOKUP($A139,'Final Round'!$A$14:$K$18,COLUMN('Final Round'!$J$1),FALSE()))),"")</f>
        <v/>
      </c>
      <c r="V139" s="42" t="str">
        <f t="shared" ca="1" si="45"/>
        <v/>
      </c>
      <c r="W139" s="42" t="str">
        <f t="shared" si="46"/>
        <v/>
      </c>
      <c r="X139" s="42" t="str">
        <f>IF(ISBLANK($A139),"",_xlfn.RANK.EQ($W139,$W$7:$W$202))</f>
        <v/>
      </c>
      <c r="Y139" s="42">
        <f t="shared" si="47"/>
        <v>0</v>
      </c>
      <c r="Z139" s="42" t="str">
        <f t="shared" ca="1" si="48"/>
        <v/>
      </c>
      <c r="AA139" s="42">
        <f t="shared" ca="1" si="49"/>
        <v>0</v>
      </c>
      <c r="AB139" t="str">
        <f>IF(ISBLANK($A139),"",5+4*(I139+IF(AA139=0,0,VLOOKUP($A139,'Final Round'!$A$14:$K$18,COLUMN('Final Round'!$G$1),FALSE())))+8*(H139+IF(AA139=0,0,IF(VLOOKUP($A139,'Final Round'!$A$14:$K$18,COLUMN('Final Round'!$J$1),FALSE())=1,1,0)))+$AA139)</f>
        <v/>
      </c>
    </row>
    <row r="140" spans="1:28">
      <c r="A140" s="104"/>
      <c r="B140" s="105"/>
      <c r="C140" s="105"/>
      <c r="D140" s="105"/>
      <c r="E140" s="106"/>
      <c r="F140" t="str">
        <f>IF(ISBLANK($A140),"",SUM(IF(ISNA(IF(VLOOKUP($A140,'Round 1'!$A$7:$J$206,COLUMN('Round 1'!$H$7),FALSE()),1,NA())),0,1),IF(ISNA(IF(VLOOKUP($A140,'Round 2'!$A$7:$J$206,COLUMN('Round 1'!$H$7),FALSE()),1,NA())),0,1),IF(ISNA(IF(VLOOKUP($A140,'Round 3'!$A$7:$J$206,COLUMN('Round 1'!$H$7),FALSE()),1,NA())),0,1),IF(ISNA(IF(VLOOKUP($A140,'Final Round'!$A$14:$K$18,1,FALSE()),1,NA())),0,1)))</f>
        <v/>
      </c>
      <c r="G140" s="108"/>
      <c r="H140"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109" t="str">
        <f>IF(ISBLANK(A140),"",_xlfn.RANK.EQ(P140,$P$7:$P$202))</f>
        <v/>
      </c>
      <c r="L140" s="111" t="str">
        <f>IF(ISBLANK($G140),IF($K140&gt;5,"",IF(AND(ISNA(MATCH(K140+1,$K$7:$K$202,0)),$K140&lt;$A$4),"TIE","")),"DQ")</f>
        <v/>
      </c>
      <c r="M140" s="112"/>
      <c r="N140" s="113" t="str">
        <f t="shared" si="40"/>
        <v/>
      </c>
      <c r="O140" s="42" t="str">
        <f t="shared" si="41"/>
        <v/>
      </c>
      <c r="P140" s="42" t="str">
        <f t="shared" si="42"/>
        <v/>
      </c>
      <c r="Q140" s="42">
        <f t="shared" si="43"/>
        <v>-10</v>
      </c>
      <c r="R140" s="42" t="str">
        <f>IF(ISBLANK($A140),"",_xlfn.RANK.EQ($Q140,$Q$7:$Q$202))</f>
        <v/>
      </c>
      <c r="S140" s="42" t="str">
        <f>IF(ISNA(MATCH($R140+1,$R$7:$R$202,0)),IF($R140=MAX($A$7:$A$202),$R140,-1),$R140)</f>
        <v/>
      </c>
      <c r="T140" s="42">
        <f t="shared" si="44"/>
        <v>0</v>
      </c>
      <c r="U140" t="str">
        <f ca="1">IF(N('Final Round'!$J$14)&gt;0,IF(ISBLANK($A140),"",IF($N140&gt;5,$N140,VLOOKUP($A140,'Final Round'!$A$14:$K$18,COLUMN('Final Round'!$J$1),FALSE()))),"")</f>
        <v/>
      </c>
      <c r="V140" s="42" t="str">
        <f t="shared" ca="1" si="45"/>
        <v/>
      </c>
      <c r="W140" s="42" t="str">
        <f t="shared" si="46"/>
        <v/>
      </c>
      <c r="X140" s="42" t="str">
        <f>IF(ISBLANK($A140),"",_xlfn.RANK.EQ($W140,$W$7:$W$202))</f>
        <v/>
      </c>
      <c r="Y140" s="42">
        <f t="shared" si="47"/>
        <v>0</v>
      </c>
      <c r="Z140" s="42" t="str">
        <f t="shared" ca="1" si="48"/>
        <v/>
      </c>
      <c r="AA140" s="42">
        <f t="shared" ca="1" si="49"/>
        <v>0</v>
      </c>
      <c r="AB140" t="str">
        <f>IF(ISBLANK($A140),"",5+4*(I140+IF(AA140=0,0,VLOOKUP($A140,'Final Round'!$A$14:$K$18,COLUMN('Final Round'!$G$1),FALSE())))+8*(H140+IF(AA140=0,0,IF(VLOOKUP($A140,'Final Round'!$A$14:$K$18,COLUMN('Final Round'!$J$1),FALSE())=1,1,0)))+$AA140)</f>
        <v/>
      </c>
    </row>
    <row r="141" spans="1:28">
      <c r="A141" s="115"/>
      <c r="B141" s="116"/>
      <c r="C141" s="116"/>
      <c r="D141" s="116"/>
      <c r="E141" s="117"/>
      <c r="F141" t="str">
        <f>IF(ISBLANK($A141),"",SUM(IF(ISNA(IF(VLOOKUP($A141,'Round 1'!$A$7:$J$206,COLUMN('Round 1'!$H$7),FALSE()),1,NA())),0,1),IF(ISNA(IF(VLOOKUP($A141,'Round 2'!$A$7:$J$206,COLUMN('Round 1'!$H$7),FALSE()),1,NA())),0,1),IF(ISNA(IF(VLOOKUP($A141,'Round 3'!$A$7:$J$206,COLUMN('Round 1'!$H$7),FALSE()),1,NA())),0,1),IF(ISNA(IF(VLOOKUP($A141,'Final Round'!$A$14:$K$18,1,FALSE()),1,NA())),0,1)))</f>
        <v/>
      </c>
      <c r="G141" s="119"/>
      <c r="H141"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120" t="str">
        <f>IF(ISBLANK(A141),"",_xlfn.RANK.EQ(P141,$P$7:$P$202))</f>
        <v/>
      </c>
      <c r="L141" s="122" t="str">
        <f>IF(ISBLANK($G141),IF($K141&gt;5,"",IF(AND(ISNA(MATCH(K141+1,$K$7:$K$202,0)),$K141&lt;$A$4),"TIE","")),"DQ")</f>
        <v/>
      </c>
      <c r="M141" s="123"/>
      <c r="N141" s="124" t="str">
        <f t="shared" si="40"/>
        <v/>
      </c>
      <c r="O141" s="42" t="str">
        <f t="shared" si="41"/>
        <v/>
      </c>
      <c r="P141" s="42" t="str">
        <f t="shared" si="42"/>
        <v/>
      </c>
      <c r="Q141" s="42">
        <f t="shared" si="43"/>
        <v>-10</v>
      </c>
      <c r="R141" s="42" t="str">
        <f>IF(ISBLANK($A141),"",_xlfn.RANK.EQ($Q141,$Q$7:$Q$202))</f>
        <v/>
      </c>
      <c r="S141" s="42" t="str">
        <f>IF(ISNA(MATCH($R141+1,$R$7:$R$202,0)),IF($R141=MAX($A$7:$A$202),$R141,-1),$R141)</f>
        <v/>
      </c>
      <c r="T141" s="42">
        <f t="shared" si="44"/>
        <v>0</v>
      </c>
      <c r="U141" t="str">
        <f ca="1">IF(N('Final Round'!$J$14)&gt;0,IF(ISBLANK($A141),"",IF($N141&gt;5,$N141,VLOOKUP($A141,'Final Round'!$A$14:$K$18,COLUMN('Final Round'!$J$1),FALSE()))),"")</f>
        <v/>
      </c>
      <c r="V141" s="42" t="str">
        <f t="shared" ca="1" si="45"/>
        <v/>
      </c>
      <c r="W141" s="42" t="str">
        <f t="shared" si="46"/>
        <v/>
      </c>
      <c r="X141" s="42" t="str">
        <f>IF(ISBLANK($A141),"",_xlfn.RANK.EQ($W141,$W$7:$W$202))</f>
        <v/>
      </c>
      <c r="Y141" s="42">
        <f t="shared" si="47"/>
        <v>0</v>
      </c>
      <c r="Z141" s="42" t="str">
        <f t="shared" ca="1" si="48"/>
        <v/>
      </c>
      <c r="AA141" s="42">
        <f t="shared" ca="1" si="49"/>
        <v>0</v>
      </c>
      <c r="AB141" t="str">
        <f>IF(ISBLANK($A141),"",5+4*(I141+IF(AA141=0,0,VLOOKUP($A141,'Final Round'!$A$14:$K$18,COLUMN('Final Round'!$G$1),FALSE())))+8*(H141+IF(AA141=0,0,IF(VLOOKUP($A141,'Final Round'!$A$14:$K$18,COLUMN('Final Round'!$J$1),FALSE())=1,1,0)))+$AA141)</f>
        <v/>
      </c>
    </row>
    <row r="142" spans="1:28">
      <c r="A142" s="104"/>
      <c r="B142" s="105"/>
      <c r="C142" s="105"/>
      <c r="D142" s="105"/>
      <c r="E142" s="106"/>
      <c r="F142" t="str">
        <f>IF(ISBLANK($A142),"",SUM(IF(ISNA(IF(VLOOKUP($A142,'Round 1'!$A$7:$J$206,COLUMN('Round 1'!$H$7),FALSE()),1,NA())),0,1),IF(ISNA(IF(VLOOKUP($A142,'Round 2'!$A$7:$J$206,COLUMN('Round 1'!$H$7),FALSE()),1,NA())),0,1),IF(ISNA(IF(VLOOKUP($A142,'Round 3'!$A$7:$J$206,COLUMN('Round 1'!$H$7),FALSE()),1,NA())),0,1),IF(ISNA(IF(VLOOKUP($A142,'Final Round'!$A$14:$K$18,1,FALSE()),1,NA())),0,1)))</f>
        <v/>
      </c>
      <c r="G142" s="108"/>
      <c r="H142"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109" t="str">
        <f>IF(ISBLANK(A142),"",_xlfn.RANK.EQ(P142,$P$7:$P$202))</f>
        <v/>
      </c>
      <c r="L142" s="111" t="str">
        <f>IF(ISBLANK($G142),IF($K142&gt;5,"",IF(AND(ISNA(MATCH(K142+1,$K$7:$K$202,0)),$K142&lt;$A$4),"TIE","")),"DQ")</f>
        <v/>
      </c>
      <c r="M142" s="112"/>
      <c r="N142" s="113" t="str">
        <f t="shared" si="40"/>
        <v/>
      </c>
      <c r="O142" s="42" t="str">
        <f t="shared" si="41"/>
        <v/>
      </c>
      <c r="P142" s="42" t="str">
        <f t="shared" si="42"/>
        <v/>
      </c>
      <c r="Q142" s="42">
        <f t="shared" si="43"/>
        <v>-10</v>
      </c>
      <c r="R142" s="42" t="str">
        <f>IF(ISBLANK($A142),"",_xlfn.RANK.EQ($Q142,$Q$7:$Q$202))</f>
        <v/>
      </c>
      <c r="S142" s="42" t="str">
        <f>IF(ISNA(MATCH($R142+1,$R$7:$R$202,0)),IF($R142=MAX($A$7:$A$202),$R142,-1),$R142)</f>
        <v/>
      </c>
      <c r="T142" s="42">
        <f t="shared" si="44"/>
        <v>0</v>
      </c>
      <c r="U142" t="str">
        <f ca="1">IF(N('Final Round'!$J$14)&gt;0,IF(ISBLANK($A142),"",IF($N142&gt;5,$N142,VLOOKUP($A142,'Final Round'!$A$14:$K$18,COLUMN('Final Round'!$J$1),FALSE()))),"")</f>
        <v/>
      </c>
      <c r="V142" s="42" t="str">
        <f t="shared" ca="1" si="45"/>
        <v/>
      </c>
      <c r="W142" s="42" t="str">
        <f t="shared" si="46"/>
        <v/>
      </c>
      <c r="X142" s="42" t="str">
        <f>IF(ISBLANK($A142),"",_xlfn.RANK.EQ($W142,$W$7:$W$202))</f>
        <v/>
      </c>
      <c r="Y142" s="42">
        <f t="shared" si="47"/>
        <v>0</v>
      </c>
      <c r="Z142" s="42" t="str">
        <f t="shared" ca="1" si="48"/>
        <v/>
      </c>
      <c r="AA142" s="42">
        <f t="shared" ca="1" si="49"/>
        <v>0</v>
      </c>
      <c r="AB142" t="str">
        <f>IF(ISBLANK($A142),"",5+4*(I142+IF(AA142=0,0,VLOOKUP($A142,'Final Round'!$A$14:$K$18,COLUMN('Final Round'!$G$1),FALSE())))+8*(H142+IF(AA142=0,0,IF(VLOOKUP($A142,'Final Round'!$A$14:$K$18,COLUMN('Final Round'!$J$1),FALSE())=1,1,0)))+$AA142)</f>
        <v/>
      </c>
    </row>
    <row r="143" spans="1:28">
      <c r="A143" s="115"/>
      <c r="B143" s="116"/>
      <c r="C143" s="116"/>
      <c r="D143" s="116"/>
      <c r="E143" s="117"/>
      <c r="F143" t="str">
        <f>IF(ISBLANK($A143),"",SUM(IF(ISNA(IF(VLOOKUP($A143,'Round 1'!$A$7:$J$206,COLUMN('Round 1'!$H$7),FALSE()),1,NA())),0,1),IF(ISNA(IF(VLOOKUP($A143,'Round 2'!$A$7:$J$206,COLUMN('Round 1'!$H$7),FALSE()),1,NA())),0,1),IF(ISNA(IF(VLOOKUP($A143,'Round 3'!$A$7:$J$206,COLUMN('Round 1'!$H$7),FALSE()),1,NA())),0,1),IF(ISNA(IF(VLOOKUP($A143,'Final Round'!$A$14:$K$18,1,FALSE()),1,NA())),0,1)))</f>
        <v/>
      </c>
      <c r="G143" s="119"/>
      <c r="H143"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120" t="str">
        <f>IF(ISBLANK(A143),"",_xlfn.RANK.EQ(P143,$P$7:$P$202))</f>
        <v/>
      </c>
      <c r="L143" s="122" t="str">
        <f>IF(ISBLANK($G143),IF($K143&gt;5,"",IF(AND(ISNA(MATCH(K143+1,$K$7:$K$202,0)),$K143&lt;$A$4),"TIE","")),"DQ")</f>
        <v/>
      </c>
      <c r="M143" s="123"/>
      <c r="N143" s="124" t="str">
        <f t="shared" si="40"/>
        <v/>
      </c>
      <c r="O143" s="42" t="str">
        <f t="shared" si="41"/>
        <v/>
      </c>
      <c r="P143" s="42" t="str">
        <f t="shared" si="42"/>
        <v/>
      </c>
      <c r="Q143" s="42">
        <f t="shared" si="43"/>
        <v>-10</v>
      </c>
      <c r="R143" s="42" t="str">
        <f>IF(ISBLANK($A143),"",_xlfn.RANK.EQ($Q143,$Q$7:$Q$202))</f>
        <v/>
      </c>
      <c r="S143" s="42" t="str">
        <f>IF(ISNA(MATCH($R143+1,$R$7:$R$202,0)),IF($R143=MAX($A$7:$A$202),$R143,-1),$R143)</f>
        <v/>
      </c>
      <c r="T143" s="42">
        <f t="shared" si="44"/>
        <v>0</v>
      </c>
      <c r="U143" t="str">
        <f ca="1">IF(N('Final Round'!$J$14)&gt;0,IF(ISBLANK($A143),"",IF($N143&gt;5,$N143,VLOOKUP($A143,'Final Round'!$A$14:$K$18,COLUMN('Final Round'!$J$1),FALSE()))),"")</f>
        <v/>
      </c>
      <c r="V143" s="42" t="str">
        <f t="shared" ca="1" si="45"/>
        <v/>
      </c>
      <c r="W143" s="42" t="str">
        <f t="shared" si="46"/>
        <v/>
      </c>
      <c r="X143" s="42" t="str">
        <f>IF(ISBLANK($A143),"",_xlfn.RANK.EQ($W143,$W$7:$W$202))</f>
        <v/>
      </c>
      <c r="Y143" s="42">
        <f t="shared" si="47"/>
        <v>0</v>
      </c>
      <c r="Z143" s="42" t="str">
        <f t="shared" ca="1" si="48"/>
        <v/>
      </c>
      <c r="AA143" s="42">
        <f t="shared" ca="1" si="49"/>
        <v>0</v>
      </c>
      <c r="AB143" t="str">
        <f>IF(ISBLANK($A143),"",5+4*(I143+IF(AA143=0,0,VLOOKUP($A143,'Final Round'!$A$14:$K$18,COLUMN('Final Round'!$G$1),FALSE())))+8*(H143+IF(AA143=0,0,IF(VLOOKUP($A143,'Final Round'!$A$14:$K$18,COLUMN('Final Round'!$J$1),FALSE())=1,1,0)))+$AA143)</f>
        <v/>
      </c>
    </row>
    <row r="144" spans="1:28">
      <c r="A144" s="104"/>
      <c r="B144" s="105"/>
      <c r="C144" s="105"/>
      <c r="D144" s="105"/>
      <c r="E144" s="106"/>
      <c r="F144" t="str">
        <f>IF(ISBLANK($A144),"",SUM(IF(ISNA(IF(VLOOKUP($A144,'Round 1'!$A$7:$J$206,COLUMN('Round 1'!$H$7),FALSE()),1,NA())),0,1),IF(ISNA(IF(VLOOKUP($A144,'Round 2'!$A$7:$J$206,COLUMN('Round 1'!$H$7),FALSE()),1,NA())),0,1),IF(ISNA(IF(VLOOKUP($A144,'Round 3'!$A$7:$J$206,COLUMN('Round 1'!$H$7),FALSE()),1,NA())),0,1),IF(ISNA(IF(VLOOKUP($A144,'Final Round'!$A$14:$K$18,1,FALSE()),1,NA())),0,1)))</f>
        <v/>
      </c>
      <c r="G144" s="108"/>
      <c r="H144"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109" t="str">
        <f>IF(ISBLANK(A144),"",_xlfn.RANK.EQ(P144,$P$7:$P$202))</f>
        <v/>
      </c>
      <c r="L144" s="111" t="str">
        <f>IF(ISBLANK($G144),IF($K144&gt;5,"",IF(AND(ISNA(MATCH(K144+1,$K$7:$K$202,0)),$K144&lt;$A$4),"TIE","")),"DQ")</f>
        <v/>
      </c>
      <c r="M144" s="112"/>
      <c r="N144" s="113" t="str">
        <f t="shared" si="40"/>
        <v/>
      </c>
      <c r="O144" s="42" t="str">
        <f t="shared" si="41"/>
        <v/>
      </c>
      <c r="P144" s="42" t="str">
        <f t="shared" si="42"/>
        <v/>
      </c>
      <c r="Q144" s="42">
        <f t="shared" si="43"/>
        <v>-10</v>
      </c>
      <c r="R144" s="42" t="str">
        <f>IF(ISBLANK($A144),"",_xlfn.RANK.EQ($Q144,$Q$7:$Q$202))</f>
        <v/>
      </c>
      <c r="S144" s="42" t="str">
        <f>IF(ISNA(MATCH($R144+1,$R$7:$R$202,0)),IF($R144=MAX($A$7:$A$202),$R144,-1),$R144)</f>
        <v/>
      </c>
      <c r="T144" s="42">
        <f t="shared" si="44"/>
        <v>0</v>
      </c>
      <c r="U144" t="str">
        <f ca="1">IF(N('Final Round'!$J$14)&gt;0,IF(ISBLANK($A144),"",IF($N144&gt;5,$N144,VLOOKUP($A144,'Final Round'!$A$14:$K$18,COLUMN('Final Round'!$J$1),FALSE()))),"")</f>
        <v/>
      </c>
      <c r="V144" s="42" t="str">
        <f t="shared" ca="1" si="45"/>
        <v/>
      </c>
      <c r="W144" s="42" t="str">
        <f t="shared" si="46"/>
        <v/>
      </c>
      <c r="X144" s="42" t="str">
        <f>IF(ISBLANK($A144),"",_xlfn.RANK.EQ($W144,$W$7:$W$202))</f>
        <v/>
      </c>
      <c r="Y144" s="42">
        <f t="shared" si="47"/>
        <v>0</v>
      </c>
      <c r="Z144" s="42" t="str">
        <f t="shared" ca="1" si="48"/>
        <v/>
      </c>
      <c r="AA144" s="42">
        <f t="shared" ca="1" si="49"/>
        <v>0</v>
      </c>
      <c r="AB144" t="str">
        <f>IF(ISBLANK($A144),"",5+4*(I144+IF(AA144=0,0,VLOOKUP($A144,'Final Round'!$A$14:$K$18,COLUMN('Final Round'!$G$1),FALSE())))+8*(H144+IF(AA144=0,0,IF(VLOOKUP($A144,'Final Round'!$A$14:$K$18,COLUMN('Final Round'!$J$1),FALSE())=1,1,0)))+$AA144)</f>
        <v/>
      </c>
    </row>
    <row r="145" spans="1:28">
      <c r="A145" s="115"/>
      <c r="B145" s="116"/>
      <c r="C145" s="116"/>
      <c r="D145" s="116"/>
      <c r="E145" s="117"/>
      <c r="F145" t="str">
        <f>IF(ISBLANK($A145),"",SUM(IF(ISNA(IF(VLOOKUP($A145,'Round 1'!$A$7:$J$206,COLUMN('Round 1'!$H$7),FALSE()),1,NA())),0,1),IF(ISNA(IF(VLOOKUP($A145,'Round 2'!$A$7:$J$206,COLUMN('Round 1'!$H$7),FALSE()),1,NA())),0,1),IF(ISNA(IF(VLOOKUP($A145,'Round 3'!$A$7:$J$206,COLUMN('Round 1'!$H$7),FALSE()),1,NA())),0,1),IF(ISNA(IF(VLOOKUP($A145,'Final Round'!$A$14:$K$18,1,FALSE()),1,NA())),0,1)))</f>
        <v/>
      </c>
      <c r="G145" s="119"/>
      <c r="H145"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120" t="str">
        <f>IF(ISBLANK(A145),"",_xlfn.RANK.EQ(P145,$P$7:$P$202))</f>
        <v/>
      </c>
      <c r="L145" s="122" t="str">
        <f>IF(ISBLANK($G145),IF($K145&gt;5,"",IF(AND(ISNA(MATCH(K145+1,$K$7:$K$202,0)),$K145&lt;$A$4),"TIE","")),"DQ")</f>
        <v/>
      </c>
      <c r="M145" s="123"/>
      <c r="N145" s="124" t="str">
        <f t="shared" si="40"/>
        <v/>
      </c>
      <c r="O145" s="42" t="str">
        <f t="shared" si="41"/>
        <v/>
      </c>
      <c r="P145" s="42" t="str">
        <f t="shared" si="42"/>
        <v/>
      </c>
      <c r="Q145" s="42">
        <f t="shared" si="43"/>
        <v>-10</v>
      </c>
      <c r="R145" s="42" t="str">
        <f>IF(ISBLANK($A145),"",_xlfn.RANK.EQ($Q145,$Q$7:$Q$202))</f>
        <v/>
      </c>
      <c r="S145" s="42" t="str">
        <f>IF(ISNA(MATCH($R145+1,$R$7:$R$202,0)),IF($R145=MAX($A$7:$A$202),$R145,-1),$R145)</f>
        <v/>
      </c>
      <c r="T145" s="42">
        <f t="shared" si="44"/>
        <v>0</v>
      </c>
      <c r="U145" t="str">
        <f ca="1">IF(N('Final Round'!$J$14)&gt;0,IF(ISBLANK($A145),"",IF($N145&gt;5,$N145,VLOOKUP($A145,'Final Round'!$A$14:$K$18,COLUMN('Final Round'!$J$1),FALSE()))),"")</f>
        <v/>
      </c>
      <c r="V145" s="42" t="str">
        <f t="shared" ca="1" si="45"/>
        <v/>
      </c>
      <c r="W145" s="42" t="str">
        <f t="shared" si="46"/>
        <v/>
      </c>
      <c r="X145" s="42" t="str">
        <f>IF(ISBLANK($A145),"",_xlfn.RANK.EQ($W145,$W$7:$W$202))</f>
        <v/>
      </c>
      <c r="Y145" s="42">
        <f t="shared" si="47"/>
        <v>0</v>
      </c>
      <c r="Z145" s="42" t="str">
        <f t="shared" ca="1" si="48"/>
        <v/>
      </c>
      <c r="AA145" s="42">
        <f t="shared" ca="1" si="49"/>
        <v>0</v>
      </c>
      <c r="AB145" t="str">
        <f>IF(ISBLANK($A145),"",5+4*(I145+IF(AA145=0,0,VLOOKUP($A145,'Final Round'!$A$14:$K$18,COLUMN('Final Round'!$G$1),FALSE())))+8*(H145+IF(AA145=0,0,IF(VLOOKUP($A145,'Final Round'!$A$14:$K$18,COLUMN('Final Round'!$J$1),FALSE())=1,1,0)))+$AA145)</f>
        <v/>
      </c>
    </row>
    <row r="146" spans="1:28">
      <c r="A146" s="104"/>
      <c r="B146" s="105"/>
      <c r="C146" s="105"/>
      <c r="D146" s="105"/>
      <c r="E146" s="106"/>
      <c r="F146" t="str">
        <f>IF(ISBLANK($A146),"",SUM(IF(ISNA(IF(VLOOKUP($A146,'Round 1'!$A$7:$J$206,COLUMN('Round 1'!$H$7),FALSE()),1,NA())),0,1),IF(ISNA(IF(VLOOKUP($A146,'Round 2'!$A$7:$J$206,COLUMN('Round 1'!$H$7),FALSE()),1,NA())),0,1),IF(ISNA(IF(VLOOKUP($A146,'Round 3'!$A$7:$J$206,COLUMN('Round 1'!$H$7),FALSE()),1,NA())),0,1),IF(ISNA(IF(VLOOKUP($A146,'Final Round'!$A$14:$K$18,1,FALSE()),1,NA())),0,1)))</f>
        <v/>
      </c>
      <c r="G146" s="108"/>
      <c r="H146"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109" t="str">
        <f>IF(ISBLANK(A146),"",_xlfn.RANK.EQ(P146,$P$7:$P$202))</f>
        <v/>
      </c>
      <c r="L146" s="111" t="str">
        <f>IF(ISBLANK($G146),IF($K146&gt;5,"",IF(AND(ISNA(MATCH(K146+1,$K$7:$K$202,0)),$K146&lt;$A$4),"TIE","")),"DQ")</f>
        <v/>
      </c>
      <c r="M146" s="112"/>
      <c r="N146" s="113" t="str">
        <f t="shared" si="40"/>
        <v/>
      </c>
      <c r="O146" s="42" t="str">
        <f t="shared" si="41"/>
        <v/>
      </c>
      <c r="P146" s="42" t="str">
        <f t="shared" si="42"/>
        <v/>
      </c>
      <c r="Q146" s="42">
        <f t="shared" si="43"/>
        <v>-10</v>
      </c>
      <c r="R146" s="42" t="str">
        <f>IF(ISBLANK($A146),"",_xlfn.RANK.EQ($Q146,$Q$7:$Q$202))</f>
        <v/>
      </c>
      <c r="S146" s="42" t="str">
        <f>IF(ISNA(MATCH($R146+1,$R$7:$R$202,0)),IF($R146=MAX($A$7:$A$202),$R146,-1),$R146)</f>
        <v/>
      </c>
      <c r="T146" s="42">
        <f t="shared" si="44"/>
        <v>0</v>
      </c>
      <c r="U146" t="str">
        <f ca="1">IF(N('Final Round'!$J$14)&gt;0,IF(ISBLANK($A146),"",IF($N146&gt;5,$N146,VLOOKUP($A146,'Final Round'!$A$14:$K$18,COLUMN('Final Round'!$J$1),FALSE()))),"")</f>
        <v/>
      </c>
      <c r="V146" s="42" t="str">
        <f t="shared" ca="1" si="45"/>
        <v/>
      </c>
      <c r="W146" s="42" t="str">
        <f t="shared" si="46"/>
        <v/>
      </c>
      <c r="X146" s="42" t="str">
        <f>IF(ISBLANK($A146),"",_xlfn.RANK.EQ($W146,$W$7:$W$202))</f>
        <v/>
      </c>
      <c r="Y146" s="42">
        <f t="shared" si="47"/>
        <v>0</v>
      </c>
      <c r="Z146" s="42" t="str">
        <f t="shared" ca="1" si="48"/>
        <v/>
      </c>
      <c r="AA146" s="42">
        <f t="shared" ca="1" si="49"/>
        <v>0</v>
      </c>
      <c r="AB146" t="str">
        <f>IF(ISBLANK($A146),"",5+4*(I146+IF(AA146=0,0,VLOOKUP($A146,'Final Round'!$A$14:$K$18,COLUMN('Final Round'!$G$1),FALSE())))+8*(H146+IF(AA146=0,0,IF(VLOOKUP($A146,'Final Round'!$A$14:$K$18,COLUMN('Final Round'!$J$1),FALSE())=1,1,0)))+$AA146)</f>
        <v/>
      </c>
    </row>
    <row r="147" spans="1:28">
      <c r="A147" s="115"/>
      <c r="B147" s="116"/>
      <c r="C147" s="116"/>
      <c r="D147" s="116"/>
      <c r="E147" s="117"/>
      <c r="F147" t="str">
        <f>IF(ISBLANK($A147),"",SUM(IF(ISNA(IF(VLOOKUP($A147,'Round 1'!$A$7:$J$206,COLUMN('Round 1'!$H$7),FALSE()),1,NA())),0,1),IF(ISNA(IF(VLOOKUP($A147,'Round 2'!$A$7:$J$206,COLUMN('Round 1'!$H$7),FALSE()),1,NA())),0,1),IF(ISNA(IF(VLOOKUP($A147,'Round 3'!$A$7:$J$206,COLUMN('Round 1'!$H$7),FALSE()),1,NA())),0,1),IF(ISNA(IF(VLOOKUP($A147,'Final Round'!$A$14:$K$18,1,FALSE()),1,NA())),0,1)))</f>
        <v/>
      </c>
      <c r="G147" s="119"/>
      <c r="H147"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120" t="str">
        <f>IF(ISBLANK(A147),"",_xlfn.RANK.EQ(P147,$P$7:$P$202))</f>
        <v/>
      </c>
      <c r="L147" s="122" t="str">
        <f>IF(ISBLANK($G147),IF($K147&gt;5,"",IF(AND(ISNA(MATCH(K147+1,$K$7:$K$202,0)),$K147&lt;$A$4),"TIE","")),"DQ")</f>
        <v/>
      </c>
      <c r="M147" s="123"/>
      <c r="N147" s="124" t="str">
        <f t="shared" si="40"/>
        <v/>
      </c>
      <c r="O147" s="42" t="str">
        <f t="shared" si="41"/>
        <v/>
      </c>
      <c r="P147" s="42" t="str">
        <f t="shared" si="42"/>
        <v/>
      </c>
      <c r="Q147" s="42">
        <f t="shared" si="43"/>
        <v>-10</v>
      </c>
      <c r="R147" s="42" t="str">
        <f>IF(ISBLANK($A147),"",_xlfn.RANK.EQ($Q147,$Q$7:$Q$202))</f>
        <v/>
      </c>
      <c r="S147" s="42" t="str">
        <f>IF(ISNA(MATCH($R147+1,$R$7:$R$202,0)),IF($R147=MAX($A$7:$A$202),$R147,-1),$R147)</f>
        <v/>
      </c>
      <c r="T147" s="42">
        <f t="shared" si="44"/>
        <v>0</v>
      </c>
      <c r="U147" t="str">
        <f ca="1">IF(N('Final Round'!$J$14)&gt;0,IF(ISBLANK($A147),"",IF($N147&gt;5,$N147,VLOOKUP($A147,'Final Round'!$A$14:$K$18,COLUMN('Final Round'!$J$1),FALSE()))),"")</f>
        <v/>
      </c>
      <c r="V147" s="42" t="str">
        <f t="shared" ca="1" si="45"/>
        <v/>
      </c>
      <c r="W147" s="42" t="str">
        <f t="shared" si="46"/>
        <v/>
      </c>
      <c r="X147" s="42" t="str">
        <f>IF(ISBLANK($A147),"",_xlfn.RANK.EQ($W147,$W$7:$W$202))</f>
        <v/>
      </c>
      <c r="Y147" s="42">
        <f t="shared" si="47"/>
        <v>0</v>
      </c>
      <c r="Z147" s="42" t="str">
        <f t="shared" ca="1" si="48"/>
        <v/>
      </c>
      <c r="AA147" s="42">
        <f t="shared" ca="1" si="49"/>
        <v>0</v>
      </c>
      <c r="AB147" t="str">
        <f>IF(ISBLANK($A147),"",5+4*(I147+IF(AA147=0,0,VLOOKUP($A147,'Final Round'!$A$14:$K$18,COLUMN('Final Round'!$G$1),FALSE())))+8*(H147+IF(AA147=0,0,IF(VLOOKUP($A147,'Final Round'!$A$14:$K$18,COLUMN('Final Round'!$J$1),FALSE())=1,1,0)))+$AA147)</f>
        <v/>
      </c>
    </row>
    <row r="148" spans="1:28">
      <c r="A148" s="104"/>
      <c r="B148" s="105"/>
      <c r="C148" s="105"/>
      <c r="D148" s="105"/>
      <c r="E148" s="106"/>
      <c r="F148" t="str">
        <f>IF(ISBLANK($A148),"",SUM(IF(ISNA(IF(VLOOKUP($A148,'Round 1'!$A$7:$J$206,COLUMN('Round 1'!$H$7),FALSE()),1,NA())),0,1),IF(ISNA(IF(VLOOKUP($A148,'Round 2'!$A$7:$J$206,COLUMN('Round 1'!$H$7),FALSE()),1,NA())),0,1),IF(ISNA(IF(VLOOKUP($A148,'Round 3'!$A$7:$J$206,COLUMN('Round 1'!$H$7),FALSE()),1,NA())),0,1),IF(ISNA(IF(VLOOKUP($A148,'Final Round'!$A$14:$K$18,1,FALSE()),1,NA())),0,1)))</f>
        <v/>
      </c>
      <c r="G148" s="108"/>
      <c r="H148"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109" t="str">
        <f>IF(ISBLANK(A148),"",_xlfn.RANK.EQ(P148,$P$7:$P$202))</f>
        <v/>
      </c>
      <c r="L148" s="111" t="str">
        <f>IF(ISBLANK($G148),IF($K148&gt;5,"",IF(AND(ISNA(MATCH(K148+1,$K$7:$K$202,0)),$K148&lt;$A$4),"TIE","")),"DQ")</f>
        <v/>
      </c>
      <c r="M148" s="112"/>
      <c r="N148" s="113" t="str">
        <f t="shared" si="40"/>
        <v/>
      </c>
      <c r="O148" s="42" t="str">
        <f t="shared" si="41"/>
        <v/>
      </c>
      <c r="P148" s="42" t="str">
        <f t="shared" si="42"/>
        <v/>
      </c>
      <c r="Q148" s="42">
        <f t="shared" si="43"/>
        <v>-10</v>
      </c>
      <c r="R148" s="42" t="str">
        <f>IF(ISBLANK($A148),"",_xlfn.RANK.EQ($Q148,$Q$7:$Q$202))</f>
        <v/>
      </c>
      <c r="S148" s="42" t="str">
        <f>IF(ISNA(MATCH($R148+1,$R$7:$R$202,0)),IF($R148=MAX($A$7:$A$202),$R148,-1),$R148)</f>
        <v/>
      </c>
      <c r="T148" s="42">
        <f t="shared" si="44"/>
        <v>0</v>
      </c>
      <c r="U148" t="str">
        <f ca="1">IF(N('Final Round'!$J$14)&gt;0,IF(ISBLANK($A148),"",IF($N148&gt;5,$N148,VLOOKUP($A148,'Final Round'!$A$14:$K$18,COLUMN('Final Round'!$J$1),FALSE()))),"")</f>
        <v/>
      </c>
      <c r="V148" s="42" t="str">
        <f t="shared" ca="1" si="45"/>
        <v/>
      </c>
      <c r="W148" s="42" t="str">
        <f t="shared" si="46"/>
        <v/>
      </c>
      <c r="X148" s="42" t="str">
        <f>IF(ISBLANK($A148),"",_xlfn.RANK.EQ($W148,$W$7:$W$202))</f>
        <v/>
      </c>
      <c r="Y148" s="42">
        <f t="shared" si="47"/>
        <v>0</v>
      </c>
      <c r="Z148" s="42" t="str">
        <f t="shared" ca="1" si="48"/>
        <v/>
      </c>
      <c r="AA148" s="42">
        <f t="shared" ca="1" si="49"/>
        <v>0</v>
      </c>
      <c r="AB148" t="str">
        <f>IF(ISBLANK($A148),"",5+4*(I148+IF(AA148=0,0,VLOOKUP($A148,'Final Round'!$A$14:$K$18,COLUMN('Final Round'!$G$1),FALSE())))+8*(H148+IF(AA148=0,0,IF(VLOOKUP($A148,'Final Round'!$A$14:$K$18,COLUMN('Final Round'!$J$1),FALSE())=1,1,0)))+$AA148)</f>
        <v/>
      </c>
    </row>
    <row r="149" spans="1:28">
      <c r="A149" s="115"/>
      <c r="B149" s="116"/>
      <c r="C149" s="116"/>
      <c r="D149" s="116"/>
      <c r="E149" s="117"/>
      <c r="F149" t="str">
        <f>IF(ISBLANK($A149),"",SUM(IF(ISNA(IF(VLOOKUP($A149,'Round 1'!$A$7:$J$206,COLUMN('Round 1'!$H$7),FALSE()),1,NA())),0,1),IF(ISNA(IF(VLOOKUP($A149,'Round 2'!$A$7:$J$206,COLUMN('Round 1'!$H$7),FALSE()),1,NA())),0,1),IF(ISNA(IF(VLOOKUP($A149,'Round 3'!$A$7:$J$206,COLUMN('Round 1'!$H$7),FALSE()),1,NA())),0,1),IF(ISNA(IF(VLOOKUP($A149,'Final Round'!$A$14:$K$18,1,FALSE()),1,NA())),0,1)))</f>
        <v/>
      </c>
      <c r="G149" s="119"/>
      <c r="H149"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120" t="str">
        <f>IF(ISBLANK(A149),"",_xlfn.RANK.EQ(P149,$P$7:$P$202))</f>
        <v/>
      </c>
      <c r="L149" s="122" t="str">
        <f>IF(ISBLANK($G149),IF($K149&gt;5,"",IF(AND(ISNA(MATCH(K149+1,$K$7:$K$202,0)),$K149&lt;$A$4),"TIE","")),"DQ")</f>
        <v/>
      </c>
      <c r="M149" s="123"/>
      <c r="N149" s="124" t="str">
        <f t="shared" si="40"/>
        <v/>
      </c>
      <c r="O149" s="42" t="str">
        <f t="shared" si="41"/>
        <v/>
      </c>
      <c r="P149" s="42" t="str">
        <f t="shared" si="42"/>
        <v/>
      </c>
      <c r="Q149" s="42">
        <f t="shared" si="43"/>
        <v>-10</v>
      </c>
      <c r="R149" s="42" t="str">
        <f>IF(ISBLANK($A149),"",_xlfn.RANK.EQ($Q149,$Q$7:$Q$202))</f>
        <v/>
      </c>
      <c r="S149" s="42" t="str">
        <f>IF(ISNA(MATCH($R149+1,$R$7:$R$202,0)),IF($R149=MAX($A$7:$A$202),$R149,-1),$R149)</f>
        <v/>
      </c>
      <c r="T149" s="42">
        <f t="shared" si="44"/>
        <v>0</v>
      </c>
      <c r="U149" t="str">
        <f ca="1">IF(N('Final Round'!$J$14)&gt;0,IF(ISBLANK($A149),"",IF($N149&gt;5,$N149,VLOOKUP($A149,'Final Round'!$A$14:$K$18,COLUMN('Final Round'!$J$1),FALSE()))),"")</f>
        <v/>
      </c>
      <c r="V149" s="42" t="str">
        <f t="shared" ca="1" si="45"/>
        <v/>
      </c>
      <c r="W149" s="42" t="str">
        <f t="shared" si="46"/>
        <v/>
      </c>
      <c r="X149" s="42" t="str">
        <f>IF(ISBLANK($A149),"",_xlfn.RANK.EQ($W149,$W$7:$W$202))</f>
        <v/>
      </c>
      <c r="Y149" s="42">
        <f t="shared" si="47"/>
        <v>0</v>
      </c>
      <c r="Z149" s="42" t="str">
        <f t="shared" ca="1" si="48"/>
        <v/>
      </c>
      <c r="AA149" s="42">
        <f t="shared" ca="1" si="49"/>
        <v>0</v>
      </c>
      <c r="AB149" t="str">
        <f>IF(ISBLANK($A149),"",5+4*(I149+IF(AA149=0,0,VLOOKUP($A149,'Final Round'!$A$14:$K$18,COLUMN('Final Round'!$G$1),FALSE())))+8*(H149+IF(AA149=0,0,IF(VLOOKUP($A149,'Final Round'!$A$14:$K$18,COLUMN('Final Round'!$J$1),FALSE())=1,1,0)))+$AA149)</f>
        <v/>
      </c>
    </row>
    <row r="150" spans="1:28">
      <c r="A150" s="104"/>
      <c r="B150" s="105"/>
      <c r="C150" s="105"/>
      <c r="D150" s="105"/>
      <c r="E150" s="106"/>
      <c r="F150" t="str">
        <f>IF(ISBLANK($A150),"",SUM(IF(ISNA(IF(VLOOKUP($A150,'Round 1'!$A$7:$J$206,COLUMN('Round 1'!$H$7),FALSE()),1,NA())),0,1),IF(ISNA(IF(VLOOKUP($A150,'Round 2'!$A$7:$J$206,COLUMN('Round 1'!$H$7),FALSE()),1,NA())),0,1),IF(ISNA(IF(VLOOKUP($A150,'Round 3'!$A$7:$J$206,COLUMN('Round 1'!$H$7),FALSE()),1,NA())),0,1),IF(ISNA(IF(VLOOKUP($A150,'Final Round'!$A$14:$K$18,1,FALSE()),1,NA())),0,1)))</f>
        <v/>
      </c>
      <c r="G150" s="108"/>
      <c r="H150"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109" t="str">
        <f>IF(ISBLANK(A150),"",_xlfn.RANK.EQ(P150,$P$7:$P$202))</f>
        <v/>
      </c>
      <c r="L150" s="111" t="str">
        <f>IF(ISBLANK($G150),IF($K150&gt;5,"",IF(AND(ISNA(MATCH(K150+1,$K$7:$K$202,0)),$K150&lt;$A$4),"TIE","")),"DQ")</f>
        <v/>
      </c>
      <c r="M150" s="112"/>
      <c r="N150" s="113" t="str">
        <f t="shared" si="40"/>
        <v/>
      </c>
      <c r="O150" s="42" t="str">
        <f t="shared" si="41"/>
        <v/>
      </c>
      <c r="P150" s="42" t="str">
        <f t="shared" si="42"/>
        <v/>
      </c>
      <c r="Q150" s="42">
        <f t="shared" si="43"/>
        <v>-10</v>
      </c>
      <c r="R150" s="42" t="str">
        <f>IF(ISBLANK($A150),"",_xlfn.RANK.EQ($Q150,$Q$7:$Q$202))</f>
        <v/>
      </c>
      <c r="S150" s="42" t="str">
        <f>IF(ISNA(MATCH($R150+1,$R$7:$R$202,0)),IF($R150=MAX($A$7:$A$202),$R150,-1),$R150)</f>
        <v/>
      </c>
      <c r="T150" s="42">
        <f t="shared" si="44"/>
        <v>0</v>
      </c>
      <c r="U150" t="str">
        <f ca="1">IF(N('Final Round'!$J$14)&gt;0,IF(ISBLANK($A150),"",IF($N150&gt;5,$N150,VLOOKUP($A150,'Final Round'!$A$14:$K$18,COLUMN('Final Round'!$J$1),FALSE()))),"")</f>
        <v/>
      </c>
      <c r="V150" s="42" t="str">
        <f t="shared" ca="1" si="45"/>
        <v/>
      </c>
      <c r="W150" s="42" t="str">
        <f t="shared" si="46"/>
        <v/>
      </c>
      <c r="X150" s="42" t="str">
        <f>IF(ISBLANK($A150),"",_xlfn.RANK.EQ($W150,$W$7:$W$202))</f>
        <v/>
      </c>
      <c r="Y150" s="42">
        <f t="shared" si="47"/>
        <v>0</v>
      </c>
      <c r="Z150" s="42" t="str">
        <f t="shared" ca="1" si="48"/>
        <v/>
      </c>
      <c r="AA150" s="42">
        <f t="shared" ca="1" si="49"/>
        <v>0</v>
      </c>
      <c r="AB150" t="str">
        <f>IF(ISBLANK($A150),"",5+4*(I150+IF(AA150=0,0,VLOOKUP($A150,'Final Round'!$A$14:$K$18,COLUMN('Final Round'!$G$1),FALSE())))+8*(H150+IF(AA150=0,0,IF(VLOOKUP($A150,'Final Round'!$A$14:$K$18,COLUMN('Final Round'!$J$1),FALSE())=1,1,0)))+$AA150)</f>
        <v/>
      </c>
    </row>
    <row r="151" spans="1:28">
      <c r="A151" s="115"/>
      <c r="B151" s="116"/>
      <c r="C151" s="116"/>
      <c r="D151" s="116"/>
      <c r="E151" s="117"/>
      <c r="F151" t="str">
        <f>IF(ISBLANK($A151),"",SUM(IF(ISNA(IF(VLOOKUP($A151,'Round 1'!$A$7:$J$206,COLUMN('Round 1'!$H$7),FALSE()),1,NA())),0,1),IF(ISNA(IF(VLOOKUP($A151,'Round 2'!$A$7:$J$206,COLUMN('Round 1'!$H$7),FALSE()),1,NA())),0,1),IF(ISNA(IF(VLOOKUP($A151,'Round 3'!$A$7:$J$206,COLUMN('Round 1'!$H$7),FALSE()),1,NA())),0,1),IF(ISNA(IF(VLOOKUP($A151,'Final Round'!$A$14:$K$18,1,FALSE()),1,NA())),0,1)))</f>
        <v/>
      </c>
      <c r="G151" s="119"/>
      <c r="H151"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120" t="str">
        <f>IF(ISBLANK(A151),"",_xlfn.RANK.EQ(P151,$P$7:$P$202))</f>
        <v/>
      </c>
      <c r="L151" s="122" t="str">
        <f>IF(ISBLANK($G151),IF($K151&gt;5,"",IF(AND(ISNA(MATCH(K151+1,$K$7:$K$202,0)),$K151&lt;$A$4),"TIE","")),"DQ")</f>
        <v/>
      </c>
      <c r="M151" s="123"/>
      <c r="N151" s="124" t="str">
        <f t="shared" si="40"/>
        <v/>
      </c>
      <c r="O151" s="42" t="str">
        <f t="shared" si="41"/>
        <v/>
      </c>
      <c r="P151" s="42" t="str">
        <f t="shared" si="42"/>
        <v/>
      </c>
      <c r="Q151" s="42">
        <f t="shared" si="43"/>
        <v>-10</v>
      </c>
      <c r="R151" s="42" t="str">
        <f>IF(ISBLANK($A151),"",_xlfn.RANK.EQ($Q151,$Q$7:$Q$202))</f>
        <v/>
      </c>
      <c r="S151" s="42" t="str">
        <f>IF(ISNA(MATCH($R151+1,$R$7:$R$202,0)),IF($R151=MAX($A$7:$A$202),$R151,-1),$R151)</f>
        <v/>
      </c>
      <c r="T151" s="42">
        <f t="shared" si="44"/>
        <v>0</v>
      </c>
      <c r="U151" t="str">
        <f ca="1">IF(N('Final Round'!$J$14)&gt;0,IF(ISBLANK($A151),"",IF($N151&gt;5,$N151,VLOOKUP($A151,'Final Round'!$A$14:$K$18,COLUMN('Final Round'!$J$1),FALSE()))),"")</f>
        <v/>
      </c>
      <c r="V151" s="42" t="str">
        <f t="shared" ca="1" si="45"/>
        <v/>
      </c>
      <c r="W151" s="42" t="str">
        <f t="shared" si="46"/>
        <v/>
      </c>
      <c r="X151" s="42" t="str">
        <f>IF(ISBLANK($A151),"",_xlfn.RANK.EQ($W151,$W$7:$W$202))</f>
        <v/>
      </c>
      <c r="Y151" s="42">
        <f t="shared" si="47"/>
        <v>0</v>
      </c>
      <c r="Z151" s="42" t="str">
        <f t="shared" ca="1" si="48"/>
        <v/>
      </c>
      <c r="AA151" s="42">
        <f t="shared" ca="1" si="49"/>
        <v>0</v>
      </c>
      <c r="AB151" t="str">
        <f>IF(ISBLANK($A151),"",5+4*(I151+IF(AA151=0,0,VLOOKUP($A151,'Final Round'!$A$14:$K$18,COLUMN('Final Round'!$G$1),FALSE())))+8*(H151+IF(AA151=0,0,IF(VLOOKUP($A151,'Final Round'!$A$14:$K$18,COLUMN('Final Round'!$J$1),FALSE())=1,1,0)))+$AA151)</f>
        <v/>
      </c>
    </row>
    <row r="152" spans="1:28">
      <c r="A152" s="104"/>
      <c r="B152" s="105"/>
      <c r="C152" s="105"/>
      <c r="D152" s="105"/>
      <c r="E152" s="106"/>
      <c r="F152" t="str">
        <f>IF(ISBLANK($A152),"",SUM(IF(ISNA(IF(VLOOKUP($A152,'Round 1'!$A$7:$J$206,COLUMN('Round 1'!$H$7),FALSE()),1,NA())),0,1),IF(ISNA(IF(VLOOKUP($A152,'Round 2'!$A$7:$J$206,COLUMN('Round 1'!$H$7),FALSE()),1,NA())),0,1),IF(ISNA(IF(VLOOKUP($A152,'Round 3'!$A$7:$J$206,COLUMN('Round 1'!$H$7),FALSE()),1,NA())),0,1),IF(ISNA(IF(VLOOKUP($A152,'Final Round'!$A$14:$K$18,1,FALSE()),1,NA())),0,1)))</f>
        <v/>
      </c>
      <c r="G152" s="108"/>
      <c r="H152"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109" t="str">
        <f>IF(ISBLANK(A152),"",_xlfn.RANK.EQ(P152,$P$7:$P$202))</f>
        <v/>
      </c>
      <c r="L152" s="111" t="str">
        <f>IF(ISBLANK($G152),IF($K152&gt;5,"",IF(AND(ISNA(MATCH(K152+1,$K$7:$K$202,0)),$K152&lt;$A$4),"TIE","")),"DQ")</f>
        <v/>
      </c>
      <c r="M152" s="112"/>
      <c r="N152" s="113" t="str">
        <f t="shared" si="40"/>
        <v/>
      </c>
      <c r="O152" s="42" t="str">
        <f t="shared" si="41"/>
        <v/>
      </c>
      <c r="P152" s="42" t="str">
        <f t="shared" si="42"/>
        <v/>
      </c>
      <c r="Q152" s="42">
        <f t="shared" si="43"/>
        <v>-10</v>
      </c>
      <c r="R152" s="42" t="str">
        <f>IF(ISBLANK($A152),"",_xlfn.RANK.EQ($Q152,$Q$7:$Q$202))</f>
        <v/>
      </c>
      <c r="S152" s="42" t="str">
        <f>IF(ISNA(MATCH($R152+1,$R$7:$R$202,0)),IF($R152=MAX($A$7:$A$202),$R152,-1),$R152)</f>
        <v/>
      </c>
      <c r="T152" s="42">
        <f t="shared" si="44"/>
        <v>0</v>
      </c>
      <c r="U152" t="str">
        <f ca="1">IF(N('Final Round'!$J$14)&gt;0,IF(ISBLANK($A152),"",IF($N152&gt;5,$N152,VLOOKUP($A152,'Final Round'!$A$14:$K$18,COLUMN('Final Round'!$J$1),FALSE()))),"")</f>
        <v/>
      </c>
      <c r="V152" s="42" t="str">
        <f t="shared" ca="1" si="45"/>
        <v/>
      </c>
      <c r="W152" s="42" t="str">
        <f t="shared" si="46"/>
        <v/>
      </c>
      <c r="X152" s="42" t="str">
        <f>IF(ISBLANK($A152),"",_xlfn.RANK.EQ($W152,$W$7:$W$202))</f>
        <v/>
      </c>
      <c r="Y152" s="42">
        <f t="shared" si="47"/>
        <v>0</v>
      </c>
      <c r="Z152" s="42" t="str">
        <f t="shared" ca="1" si="48"/>
        <v/>
      </c>
      <c r="AA152" s="42">
        <f t="shared" ca="1" si="49"/>
        <v>0</v>
      </c>
      <c r="AB152" t="str">
        <f>IF(ISBLANK($A152),"",5+4*(I152+IF(AA152=0,0,VLOOKUP($A152,'Final Round'!$A$14:$K$18,COLUMN('Final Round'!$G$1),FALSE())))+8*(H152+IF(AA152=0,0,IF(VLOOKUP($A152,'Final Round'!$A$14:$K$18,COLUMN('Final Round'!$J$1),FALSE())=1,1,0)))+$AA152)</f>
        <v/>
      </c>
    </row>
    <row r="153" spans="1:28">
      <c r="A153" s="115"/>
      <c r="B153" s="116"/>
      <c r="C153" s="116"/>
      <c r="D153" s="116"/>
      <c r="E153" s="117"/>
      <c r="F153" t="str">
        <f>IF(ISBLANK($A153),"",SUM(IF(ISNA(IF(VLOOKUP($A153,'Round 1'!$A$7:$J$206,COLUMN('Round 1'!$H$7),FALSE()),1,NA())),0,1),IF(ISNA(IF(VLOOKUP($A153,'Round 2'!$A$7:$J$206,COLUMN('Round 1'!$H$7),FALSE()),1,NA())),0,1),IF(ISNA(IF(VLOOKUP($A153,'Round 3'!$A$7:$J$206,COLUMN('Round 1'!$H$7),FALSE()),1,NA())),0,1),IF(ISNA(IF(VLOOKUP($A153,'Final Round'!$A$14:$K$18,1,FALSE()),1,NA())),0,1)))</f>
        <v/>
      </c>
      <c r="G153" s="119"/>
      <c r="H153"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120" t="str">
        <f>IF(ISBLANK(A153),"",_xlfn.RANK.EQ(P153,$P$7:$P$202))</f>
        <v/>
      </c>
      <c r="L153" s="122" t="str">
        <f>IF(ISBLANK($G153),IF($K153&gt;5,"",IF(AND(ISNA(MATCH(K153+1,$K$7:$K$202,0)),$K153&lt;$A$4),"TIE","")),"DQ")</f>
        <v/>
      </c>
      <c r="M153" s="123"/>
      <c r="N153" s="124" t="str">
        <f t="shared" si="40"/>
        <v/>
      </c>
      <c r="O153" s="42" t="str">
        <f t="shared" si="41"/>
        <v/>
      </c>
      <c r="P153" s="42" t="str">
        <f t="shared" si="42"/>
        <v/>
      </c>
      <c r="Q153" s="42">
        <f t="shared" si="43"/>
        <v>-10</v>
      </c>
      <c r="R153" s="42" t="str">
        <f>IF(ISBLANK($A153),"",_xlfn.RANK.EQ($Q153,$Q$7:$Q$202))</f>
        <v/>
      </c>
      <c r="S153" s="42" t="str">
        <f>IF(ISNA(MATCH($R153+1,$R$7:$R$202,0)),IF($R153=MAX($A$7:$A$202),$R153,-1),$R153)</f>
        <v/>
      </c>
      <c r="T153" s="42">
        <f t="shared" si="44"/>
        <v>0</v>
      </c>
      <c r="U153" t="str">
        <f ca="1">IF(N('Final Round'!$J$14)&gt;0,IF(ISBLANK($A153),"",IF($N153&gt;5,$N153,VLOOKUP($A153,'Final Round'!$A$14:$K$18,COLUMN('Final Round'!$J$1),FALSE()))),"")</f>
        <v/>
      </c>
      <c r="V153" s="42" t="str">
        <f t="shared" ca="1" si="45"/>
        <v/>
      </c>
      <c r="W153" s="42" t="str">
        <f t="shared" si="46"/>
        <v/>
      </c>
      <c r="X153" s="42" t="str">
        <f>IF(ISBLANK($A153),"",_xlfn.RANK.EQ($W153,$W$7:$W$202))</f>
        <v/>
      </c>
      <c r="Y153" s="42">
        <f t="shared" si="47"/>
        <v>0</v>
      </c>
      <c r="Z153" s="42" t="str">
        <f t="shared" ca="1" si="48"/>
        <v/>
      </c>
      <c r="AA153" s="42">
        <f t="shared" ca="1" si="49"/>
        <v>0</v>
      </c>
      <c r="AB153" t="str">
        <f>IF(ISBLANK($A153),"",5+4*(I153+IF(AA153=0,0,VLOOKUP($A153,'Final Round'!$A$14:$K$18,COLUMN('Final Round'!$G$1),FALSE())))+8*(H153+IF(AA153=0,0,IF(VLOOKUP($A153,'Final Round'!$A$14:$K$18,COLUMN('Final Round'!$J$1),FALSE())=1,1,0)))+$AA153)</f>
        <v/>
      </c>
    </row>
    <row r="154" spans="1:28">
      <c r="A154" s="104"/>
      <c r="B154" s="105"/>
      <c r="C154" s="105"/>
      <c r="D154" s="105"/>
      <c r="E154" s="106"/>
      <c r="F154" t="str">
        <f>IF(ISBLANK($A154),"",SUM(IF(ISNA(IF(VLOOKUP($A154,'Round 1'!$A$7:$J$206,COLUMN('Round 1'!$H$7),FALSE()),1,NA())),0,1),IF(ISNA(IF(VLOOKUP($A154,'Round 2'!$A$7:$J$206,COLUMN('Round 1'!$H$7),FALSE()),1,NA())),0,1),IF(ISNA(IF(VLOOKUP($A154,'Round 3'!$A$7:$J$206,COLUMN('Round 1'!$H$7),FALSE()),1,NA())),0,1),IF(ISNA(IF(VLOOKUP($A154,'Final Round'!$A$14:$K$18,1,FALSE()),1,NA())),0,1)))</f>
        <v/>
      </c>
      <c r="G154" s="108"/>
      <c r="H154"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109" t="str">
        <f>IF(ISBLANK(A154),"",_xlfn.RANK.EQ(P154,$P$7:$P$202))</f>
        <v/>
      </c>
      <c r="L154" s="111" t="str">
        <f>IF(ISBLANK($G154),IF($K154&gt;5,"",IF(AND(ISNA(MATCH(K154+1,$K$7:$K$202,0)),$K154&lt;$A$4),"TIE","")),"DQ")</f>
        <v/>
      </c>
      <c r="M154" s="112"/>
      <c r="N154" s="113" t="str">
        <f t="shared" si="40"/>
        <v/>
      </c>
      <c r="O154" s="42" t="str">
        <f t="shared" si="41"/>
        <v/>
      </c>
      <c r="P154" s="42" t="str">
        <f t="shared" si="42"/>
        <v/>
      </c>
      <c r="Q154" s="42">
        <f t="shared" si="43"/>
        <v>-10</v>
      </c>
      <c r="R154" s="42" t="str">
        <f>IF(ISBLANK($A154),"",_xlfn.RANK.EQ($Q154,$Q$7:$Q$202))</f>
        <v/>
      </c>
      <c r="S154" s="42" t="str">
        <f>IF(ISNA(MATCH($R154+1,$R$7:$R$202,0)),IF($R154=MAX($A$7:$A$202),$R154,-1),$R154)</f>
        <v/>
      </c>
      <c r="T154" s="42">
        <f t="shared" si="44"/>
        <v>0</v>
      </c>
      <c r="U154" t="str">
        <f ca="1">IF(N('Final Round'!$J$14)&gt;0,IF(ISBLANK($A154),"",IF($N154&gt;5,$N154,VLOOKUP($A154,'Final Round'!$A$14:$K$18,COLUMN('Final Round'!$J$1),FALSE()))),"")</f>
        <v/>
      </c>
      <c r="V154" s="42" t="str">
        <f t="shared" ca="1" si="45"/>
        <v/>
      </c>
      <c r="W154" s="42" t="str">
        <f t="shared" si="46"/>
        <v/>
      </c>
      <c r="X154" s="42" t="str">
        <f>IF(ISBLANK($A154),"",_xlfn.RANK.EQ($W154,$W$7:$W$202))</f>
        <v/>
      </c>
      <c r="Y154" s="42">
        <f t="shared" si="47"/>
        <v>0</v>
      </c>
      <c r="Z154" s="42" t="str">
        <f t="shared" ca="1" si="48"/>
        <v/>
      </c>
      <c r="AA154" s="42">
        <f t="shared" ca="1" si="49"/>
        <v>0</v>
      </c>
      <c r="AB154" t="str">
        <f>IF(ISBLANK($A154),"",5+4*(I154+IF(AA154=0,0,VLOOKUP($A154,'Final Round'!$A$14:$K$18,COLUMN('Final Round'!$G$1),FALSE())))+8*(H154+IF(AA154=0,0,IF(VLOOKUP($A154,'Final Round'!$A$14:$K$18,COLUMN('Final Round'!$J$1),FALSE())=1,1,0)))+$AA154)</f>
        <v/>
      </c>
    </row>
    <row r="155" spans="1:28">
      <c r="A155" s="115"/>
      <c r="B155" s="116"/>
      <c r="C155" s="116"/>
      <c r="D155" s="116"/>
      <c r="E155" s="117"/>
      <c r="F155" t="str">
        <f>IF(ISBLANK($A155),"",SUM(IF(ISNA(IF(VLOOKUP($A155,'Round 1'!$A$7:$J$206,COLUMN('Round 1'!$H$7),FALSE()),1,NA())),0,1),IF(ISNA(IF(VLOOKUP($A155,'Round 2'!$A$7:$J$206,COLUMN('Round 1'!$H$7),FALSE()),1,NA())),0,1),IF(ISNA(IF(VLOOKUP($A155,'Round 3'!$A$7:$J$206,COLUMN('Round 1'!$H$7),FALSE()),1,NA())),0,1),IF(ISNA(IF(VLOOKUP($A155,'Final Round'!$A$14:$K$18,1,FALSE()),1,NA())),0,1)))</f>
        <v/>
      </c>
      <c r="G155" s="119"/>
      <c r="H155"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120" t="str">
        <f>IF(ISBLANK(A155),"",_xlfn.RANK.EQ(P155,$P$7:$P$202))</f>
        <v/>
      </c>
      <c r="L155" s="122" t="str">
        <f>IF(ISBLANK($G155),IF($K155&gt;5,"",IF(AND(ISNA(MATCH(K155+1,$K$7:$K$202,0)),$K155&lt;$A$4),"TIE","")),"DQ")</f>
        <v/>
      </c>
      <c r="M155" s="123"/>
      <c r="N155" s="124" t="str">
        <f t="shared" si="40"/>
        <v/>
      </c>
      <c r="O155" s="42" t="str">
        <f t="shared" si="41"/>
        <v/>
      </c>
      <c r="P155" s="42" t="str">
        <f t="shared" si="42"/>
        <v/>
      </c>
      <c r="Q155" s="42">
        <f t="shared" si="43"/>
        <v>-10</v>
      </c>
      <c r="R155" s="42" t="str">
        <f>IF(ISBLANK($A155),"",_xlfn.RANK.EQ($Q155,$Q$7:$Q$202))</f>
        <v/>
      </c>
      <c r="S155" s="42" t="str">
        <f>IF(ISNA(MATCH($R155+1,$R$7:$R$202,0)),IF($R155=MAX($A$7:$A$202),$R155,-1),$R155)</f>
        <v/>
      </c>
      <c r="T155" s="42">
        <f t="shared" si="44"/>
        <v>0</v>
      </c>
      <c r="U155" t="str">
        <f ca="1">IF(N('Final Round'!$J$14)&gt;0,IF(ISBLANK($A155),"",IF($N155&gt;5,$N155,VLOOKUP($A155,'Final Round'!$A$14:$K$18,COLUMN('Final Round'!$J$1),FALSE()))),"")</f>
        <v/>
      </c>
      <c r="V155" s="42" t="str">
        <f t="shared" ca="1" si="45"/>
        <v/>
      </c>
      <c r="W155" s="42" t="str">
        <f t="shared" si="46"/>
        <v/>
      </c>
      <c r="X155" s="42" t="str">
        <f>IF(ISBLANK($A155),"",_xlfn.RANK.EQ($W155,$W$7:$W$202))</f>
        <v/>
      </c>
      <c r="Y155" s="42">
        <f t="shared" si="47"/>
        <v>0</v>
      </c>
      <c r="Z155" s="42" t="str">
        <f t="shared" ca="1" si="48"/>
        <v/>
      </c>
      <c r="AA155" s="42">
        <f t="shared" ca="1" si="49"/>
        <v>0</v>
      </c>
      <c r="AB155" t="str">
        <f>IF(ISBLANK($A155),"",5+4*(I155+IF(AA155=0,0,VLOOKUP($A155,'Final Round'!$A$14:$K$18,COLUMN('Final Round'!$G$1),FALSE())))+8*(H155+IF(AA155=0,0,IF(VLOOKUP($A155,'Final Round'!$A$14:$K$18,COLUMN('Final Round'!$J$1),FALSE())=1,1,0)))+$AA155)</f>
        <v/>
      </c>
    </row>
    <row r="156" spans="1:28">
      <c r="A156" s="104"/>
      <c r="B156" s="105"/>
      <c r="C156" s="105"/>
      <c r="D156" s="105"/>
      <c r="E156" s="106"/>
      <c r="F156" t="str">
        <f>IF(ISBLANK($A156),"",SUM(IF(ISNA(IF(VLOOKUP($A156,'Round 1'!$A$7:$J$206,COLUMN('Round 1'!$H$7),FALSE()),1,NA())),0,1),IF(ISNA(IF(VLOOKUP($A156,'Round 2'!$A$7:$J$206,COLUMN('Round 1'!$H$7),FALSE()),1,NA())),0,1),IF(ISNA(IF(VLOOKUP($A156,'Round 3'!$A$7:$J$206,COLUMN('Round 1'!$H$7),FALSE()),1,NA())),0,1),IF(ISNA(IF(VLOOKUP($A156,'Final Round'!$A$14:$K$18,1,FALSE()),1,NA())),0,1)))</f>
        <v/>
      </c>
      <c r="G156" s="108"/>
      <c r="H156"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109" t="str">
        <f>IF(ISBLANK(A156),"",_xlfn.RANK.EQ(P156,$P$7:$P$202))</f>
        <v/>
      </c>
      <c r="L156" s="111" t="str">
        <f>IF(ISBLANK($G156),IF($K156&gt;5,"",IF(AND(ISNA(MATCH(K156+1,$K$7:$K$202,0)),$K156&lt;$A$4),"TIE","")),"DQ")</f>
        <v/>
      </c>
      <c r="M156" s="112"/>
      <c r="N156" s="113" t="str">
        <f t="shared" si="40"/>
        <v/>
      </c>
      <c r="O156" s="42" t="str">
        <f t="shared" si="41"/>
        <v/>
      </c>
      <c r="P156" s="42" t="str">
        <f t="shared" si="42"/>
        <v/>
      </c>
      <c r="Q156" s="42">
        <f t="shared" si="43"/>
        <v>-10</v>
      </c>
      <c r="R156" s="42" t="str">
        <f>IF(ISBLANK($A156),"",_xlfn.RANK.EQ($Q156,$Q$7:$Q$202))</f>
        <v/>
      </c>
      <c r="S156" s="42" t="str">
        <f>IF(ISNA(MATCH($R156+1,$R$7:$R$202,0)),IF($R156=MAX($A$7:$A$202),$R156,-1),$R156)</f>
        <v/>
      </c>
      <c r="T156" s="42">
        <f t="shared" si="44"/>
        <v>0</v>
      </c>
      <c r="U156" t="str">
        <f ca="1">IF(N('Final Round'!$J$14)&gt;0,IF(ISBLANK($A156),"",IF($N156&gt;5,$N156,VLOOKUP($A156,'Final Round'!$A$14:$K$18,COLUMN('Final Round'!$J$1),FALSE()))),"")</f>
        <v/>
      </c>
      <c r="V156" s="42" t="str">
        <f t="shared" ca="1" si="45"/>
        <v/>
      </c>
      <c r="W156" s="42" t="str">
        <f t="shared" si="46"/>
        <v/>
      </c>
      <c r="X156" s="42" t="str">
        <f>IF(ISBLANK($A156),"",_xlfn.RANK.EQ($W156,$W$7:$W$202))</f>
        <v/>
      </c>
      <c r="Y156" s="42">
        <f t="shared" si="47"/>
        <v>0</v>
      </c>
      <c r="Z156" s="42" t="str">
        <f t="shared" ca="1" si="48"/>
        <v/>
      </c>
      <c r="AA156" s="42">
        <f t="shared" ca="1" si="49"/>
        <v>0</v>
      </c>
      <c r="AB156" t="str">
        <f>IF(ISBLANK($A156),"",5+4*(I156+IF(AA156=0,0,VLOOKUP($A156,'Final Round'!$A$14:$K$18,COLUMN('Final Round'!$G$1),FALSE())))+8*(H156+IF(AA156=0,0,IF(VLOOKUP($A156,'Final Round'!$A$14:$K$18,COLUMN('Final Round'!$J$1),FALSE())=1,1,0)))+$AA156)</f>
        <v/>
      </c>
    </row>
    <row r="157" spans="1:28">
      <c r="A157" s="115"/>
      <c r="B157" s="116"/>
      <c r="C157" s="116"/>
      <c r="D157" s="116"/>
      <c r="E157" s="117"/>
      <c r="F157" t="str">
        <f>IF(ISBLANK($A157),"",SUM(IF(ISNA(IF(VLOOKUP($A157,'Round 1'!$A$7:$J$206,COLUMN('Round 1'!$H$7),FALSE()),1,NA())),0,1),IF(ISNA(IF(VLOOKUP($A157,'Round 2'!$A$7:$J$206,COLUMN('Round 1'!$H$7),FALSE()),1,NA())),0,1),IF(ISNA(IF(VLOOKUP($A157,'Round 3'!$A$7:$J$206,COLUMN('Round 1'!$H$7),FALSE()),1,NA())),0,1),IF(ISNA(IF(VLOOKUP($A157,'Final Round'!$A$14:$K$18,1,FALSE()),1,NA())),0,1)))</f>
        <v/>
      </c>
      <c r="G157" s="119"/>
      <c r="H157"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120" t="str">
        <f>IF(ISBLANK(A157),"",_xlfn.RANK.EQ(P157,$P$7:$P$202))</f>
        <v/>
      </c>
      <c r="L157" s="122" t="str">
        <f>IF(ISBLANK($G157),IF($K157&gt;5,"",IF(AND(ISNA(MATCH(K157+1,$K$7:$K$202,0)),$K157&lt;$A$4),"TIE","")),"DQ")</f>
        <v/>
      </c>
      <c r="M157" s="123"/>
      <c r="N157" s="124" t="str">
        <f t="shared" si="40"/>
        <v/>
      </c>
      <c r="O157" s="42" t="str">
        <f t="shared" si="41"/>
        <v/>
      </c>
      <c r="P157" s="42" t="str">
        <f t="shared" si="42"/>
        <v/>
      </c>
      <c r="Q157" s="42">
        <f t="shared" si="43"/>
        <v>-10</v>
      </c>
      <c r="R157" s="42" t="str">
        <f>IF(ISBLANK($A157),"",_xlfn.RANK.EQ($Q157,$Q$7:$Q$202))</f>
        <v/>
      </c>
      <c r="S157" s="42" t="str">
        <f>IF(ISNA(MATCH($R157+1,$R$7:$R$202,0)),IF($R157=MAX($A$7:$A$202),$R157,-1),$R157)</f>
        <v/>
      </c>
      <c r="T157" s="42">
        <f t="shared" si="44"/>
        <v>0</v>
      </c>
      <c r="U157" t="str">
        <f ca="1">IF(N('Final Round'!$J$14)&gt;0,IF(ISBLANK($A157),"",IF($N157&gt;5,$N157,VLOOKUP($A157,'Final Round'!$A$14:$K$18,COLUMN('Final Round'!$J$1),FALSE()))),"")</f>
        <v/>
      </c>
      <c r="V157" s="42" t="str">
        <f t="shared" ca="1" si="45"/>
        <v/>
      </c>
      <c r="W157" s="42" t="str">
        <f t="shared" si="46"/>
        <v/>
      </c>
      <c r="X157" s="42" t="str">
        <f>IF(ISBLANK($A157),"",_xlfn.RANK.EQ($W157,$W$7:$W$202))</f>
        <v/>
      </c>
      <c r="Y157" s="42">
        <f t="shared" si="47"/>
        <v>0</v>
      </c>
      <c r="Z157" s="42" t="str">
        <f t="shared" ca="1" si="48"/>
        <v/>
      </c>
      <c r="AA157" s="42">
        <f t="shared" ca="1" si="49"/>
        <v>0</v>
      </c>
      <c r="AB157" t="str">
        <f>IF(ISBLANK($A157),"",5+4*(I157+IF(AA157=0,0,VLOOKUP($A157,'Final Round'!$A$14:$K$18,COLUMN('Final Round'!$G$1),FALSE())))+8*(H157+IF(AA157=0,0,IF(VLOOKUP($A157,'Final Round'!$A$14:$K$18,COLUMN('Final Round'!$J$1),FALSE())=1,1,0)))+$AA157)</f>
        <v/>
      </c>
    </row>
    <row r="158" spans="1:28">
      <c r="A158" s="104"/>
      <c r="B158" s="105"/>
      <c r="C158" s="105"/>
      <c r="D158" s="105"/>
      <c r="E158" s="106"/>
      <c r="F158" t="str">
        <f>IF(ISBLANK($A158),"",SUM(IF(ISNA(IF(VLOOKUP($A158,'Round 1'!$A$7:$J$206,COLUMN('Round 1'!$H$7),FALSE()),1,NA())),0,1),IF(ISNA(IF(VLOOKUP($A158,'Round 2'!$A$7:$J$206,COLUMN('Round 1'!$H$7),FALSE()),1,NA())),0,1),IF(ISNA(IF(VLOOKUP($A158,'Round 3'!$A$7:$J$206,COLUMN('Round 1'!$H$7),FALSE()),1,NA())),0,1),IF(ISNA(IF(VLOOKUP($A158,'Final Round'!$A$14:$K$18,1,FALSE()),1,NA())),0,1)))</f>
        <v/>
      </c>
      <c r="G158" s="108"/>
      <c r="H158"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109" t="str">
        <f>IF(ISBLANK(A158),"",_xlfn.RANK.EQ(P158,$P$7:$P$202))</f>
        <v/>
      </c>
      <c r="L158" s="111" t="str">
        <f>IF(ISBLANK($G158),IF($K158&gt;5,"",IF(AND(ISNA(MATCH(K158+1,$K$7:$K$202,0)),$K158&lt;$A$4),"TIE","")),"DQ")</f>
        <v/>
      </c>
      <c r="M158" s="112"/>
      <c r="N158" s="113" t="str">
        <f t="shared" si="40"/>
        <v/>
      </c>
      <c r="O158" s="42" t="str">
        <f t="shared" si="41"/>
        <v/>
      </c>
      <c r="P158" s="42" t="str">
        <f t="shared" si="42"/>
        <v/>
      </c>
      <c r="Q158" s="42">
        <f t="shared" si="43"/>
        <v>-10</v>
      </c>
      <c r="R158" s="42" t="str">
        <f>IF(ISBLANK($A158),"",_xlfn.RANK.EQ($Q158,$Q$7:$Q$202))</f>
        <v/>
      </c>
      <c r="S158" s="42" t="str">
        <f>IF(ISNA(MATCH($R158+1,$R$7:$R$202,0)),IF($R158=MAX($A$7:$A$202),$R158,-1),$R158)</f>
        <v/>
      </c>
      <c r="T158" s="42">
        <f t="shared" si="44"/>
        <v>0</v>
      </c>
      <c r="U158" t="str">
        <f ca="1">IF(N('Final Round'!$J$14)&gt;0,IF(ISBLANK($A158),"",IF($N158&gt;5,$N158,VLOOKUP($A158,'Final Round'!$A$14:$K$18,COLUMN('Final Round'!$J$1),FALSE()))),"")</f>
        <v/>
      </c>
      <c r="V158" s="42" t="str">
        <f t="shared" ca="1" si="45"/>
        <v/>
      </c>
      <c r="W158" s="42" t="str">
        <f t="shared" si="46"/>
        <v/>
      </c>
      <c r="X158" s="42" t="str">
        <f>IF(ISBLANK($A158),"",_xlfn.RANK.EQ($W158,$W$7:$W$202))</f>
        <v/>
      </c>
      <c r="Y158" s="42">
        <f t="shared" si="47"/>
        <v>0</v>
      </c>
      <c r="Z158" s="42" t="str">
        <f t="shared" ca="1" si="48"/>
        <v/>
      </c>
      <c r="AA158" s="42">
        <f t="shared" ca="1" si="49"/>
        <v>0</v>
      </c>
      <c r="AB158" t="str">
        <f>IF(ISBLANK($A158),"",5+4*(I158+IF(AA158=0,0,VLOOKUP($A158,'Final Round'!$A$14:$K$18,COLUMN('Final Round'!$G$1),FALSE())))+8*(H158+IF(AA158=0,0,IF(VLOOKUP($A158,'Final Round'!$A$14:$K$18,COLUMN('Final Round'!$J$1),FALSE())=1,1,0)))+$AA158)</f>
        <v/>
      </c>
    </row>
    <row r="159" spans="1:28">
      <c r="A159" s="115"/>
      <c r="B159" s="116"/>
      <c r="C159" s="116"/>
      <c r="D159" s="116"/>
      <c r="E159" s="117"/>
      <c r="F159" t="str">
        <f>IF(ISBLANK($A159),"",SUM(IF(ISNA(IF(VLOOKUP($A159,'Round 1'!$A$7:$J$206,COLUMN('Round 1'!$H$7),FALSE()),1,NA())),0,1),IF(ISNA(IF(VLOOKUP($A159,'Round 2'!$A$7:$J$206,COLUMN('Round 1'!$H$7),FALSE()),1,NA())),0,1),IF(ISNA(IF(VLOOKUP($A159,'Round 3'!$A$7:$J$206,COLUMN('Round 1'!$H$7),FALSE()),1,NA())),0,1),IF(ISNA(IF(VLOOKUP($A159,'Final Round'!$A$14:$K$18,1,FALSE()),1,NA())),0,1)))</f>
        <v/>
      </c>
      <c r="G159" s="119"/>
      <c r="H159"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120" t="str">
        <f>IF(ISBLANK(A159),"",_xlfn.RANK.EQ(P159,$P$7:$P$202))</f>
        <v/>
      </c>
      <c r="L159" s="122" t="str">
        <f>IF(ISBLANK($G159),IF($K159&gt;5,"",IF(AND(ISNA(MATCH(K159+1,$K$7:$K$202,0)),$K159&lt;$A$4),"TIE","")),"DQ")</f>
        <v/>
      </c>
      <c r="M159" s="123"/>
      <c r="N159" s="124" t="str">
        <f t="shared" si="40"/>
        <v/>
      </c>
      <c r="O159" s="42" t="str">
        <f t="shared" si="41"/>
        <v/>
      </c>
      <c r="P159" s="42" t="str">
        <f t="shared" si="42"/>
        <v/>
      </c>
      <c r="Q159" s="42">
        <f t="shared" si="43"/>
        <v>-10</v>
      </c>
      <c r="R159" s="42" t="str">
        <f>IF(ISBLANK($A159),"",_xlfn.RANK.EQ($Q159,$Q$7:$Q$202))</f>
        <v/>
      </c>
      <c r="S159" s="42" t="str">
        <f>IF(ISNA(MATCH($R159+1,$R$7:$R$202,0)),IF($R159=MAX($A$7:$A$202),$R159,-1),$R159)</f>
        <v/>
      </c>
      <c r="T159" s="42">
        <f t="shared" si="44"/>
        <v>0</v>
      </c>
      <c r="U159" t="str">
        <f ca="1">IF(N('Final Round'!$J$14)&gt;0,IF(ISBLANK($A159),"",IF($N159&gt;5,$N159,VLOOKUP($A159,'Final Round'!$A$14:$K$18,COLUMN('Final Round'!$J$1),FALSE()))),"")</f>
        <v/>
      </c>
      <c r="V159" s="42" t="str">
        <f t="shared" ca="1" si="45"/>
        <v/>
      </c>
      <c r="W159" s="42" t="str">
        <f t="shared" si="46"/>
        <v/>
      </c>
      <c r="X159" s="42" t="str">
        <f>IF(ISBLANK($A159),"",_xlfn.RANK.EQ($W159,$W$7:$W$202))</f>
        <v/>
      </c>
      <c r="Y159" s="42">
        <f t="shared" si="47"/>
        <v>0</v>
      </c>
      <c r="Z159" s="42" t="str">
        <f t="shared" ca="1" si="48"/>
        <v/>
      </c>
      <c r="AA159" s="42">
        <f t="shared" ca="1" si="49"/>
        <v>0</v>
      </c>
      <c r="AB159" t="str">
        <f>IF(ISBLANK($A159),"",5+4*(I159+IF(AA159=0,0,VLOOKUP($A159,'Final Round'!$A$14:$K$18,COLUMN('Final Round'!$G$1),FALSE())))+8*(H159+IF(AA159=0,0,IF(VLOOKUP($A159,'Final Round'!$A$14:$K$18,COLUMN('Final Round'!$J$1),FALSE())=1,1,0)))+$AA159)</f>
        <v/>
      </c>
    </row>
    <row r="160" spans="1:28">
      <c r="A160" s="104"/>
      <c r="B160" s="105"/>
      <c r="C160" s="105"/>
      <c r="D160" s="105"/>
      <c r="E160" s="106"/>
      <c r="F160" t="str">
        <f>IF(ISBLANK($A160),"",SUM(IF(ISNA(IF(VLOOKUP($A160,'Round 1'!$A$7:$J$206,COLUMN('Round 1'!$H$7),FALSE()),1,NA())),0,1),IF(ISNA(IF(VLOOKUP($A160,'Round 2'!$A$7:$J$206,COLUMN('Round 1'!$H$7),FALSE()),1,NA())),0,1),IF(ISNA(IF(VLOOKUP($A160,'Round 3'!$A$7:$J$206,COLUMN('Round 1'!$H$7),FALSE()),1,NA())),0,1),IF(ISNA(IF(VLOOKUP($A160,'Final Round'!$A$14:$K$18,1,FALSE()),1,NA())),0,1)))</f>
        <v/>
      </c>
      <c r="G160" s="108"/>
      <c r="H160"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109" t="str">
        <f>IF(ISBLANK(A160),"",_xlfn.RANK.EQ(P160,$P$7:$P$202))</f>
        <v/>
      </c>
      <c r="L160" s="111" t="str">
        <f>IF(ISBLANK($G160),IF($K160&gt;5,"",IF(AND(ISNA(MATCH(K160+1,$K$7:$K$202,0)),$K160&lt;$A$4),"TIE","")),"DQ")</f>
        <v/>
      </c>
      <c r="M160" s="112"/>
      <c r="N160" s="113" t="str">
        <f t="shared" si="40"/>
        <v/>
      </c>
      <c r="O160" s="42" t="str">
        <f t="shared" si="41"/>
        <v/>
      </c>
      <c r="P160" s="42" t="str">
        <f t="shared" si="42"/>
        <v/>
      </c>
      <c r="Q160" s="42">
        <f t="shared" si="43"/>
        <v>-10</v>
      </c>
      <c r="R160" s="42" t="str">
        <f>IF(ISBLANK($A160),"",_xlfn.RANK.EQ($Q160,$Q$7:$Q$202))</f>
        <v/>
      </c>
      <c r="S160" s="42" t="str">
        <f>IF(ISNA(MATCH($R160+1,$R$7:$R$202,0)),IF($R160=MAX($A$7:$A$202),$R160,-1),$R160)</f>
        <v/>
      </c>
      <c r="T160" s="42">
        <f t="shared" si="44"/>
        <v>0</v>
      </c>
      <c r="U160" t="str">
        <f ca="1">IF(N('Final Round'!$J$14)&gt;0,IF(ISBLANK($A160),"",IF($N160&gt;5,$N160,VLOOKUP($A160,'Final Round'!$A$14:$K$18,COLUMN('Final Round'!$J$1),FALSE()))),"")</f>
        <v/>
      </c>
      <c r="V160" s="42" t="str">
        <f t="shared" ca="1" si="45"/>
        <v/>
      </c>
      <c r="W160" s="42" t="str">
        <f t="shared" si="46"/>
        <v/>
      </c>
      <c r="X160" s="42" t="str">
        <f>IF(ISBLANK($A160),"",_xlfn.RANK.EQ($W160,$W$7:$W$202))</f>
        <v/>
      </c>
      <c r="Y160" s="42">
        <f t="shared" si="47"/>
        <v>0</v>
      </c>
      <c r="Z160" s="42" t="str">
        <f t="shared" ca="1" si="48"/>
        <v/>
      </c>
      <c r="AA160" s="42">
        <f t="shared" ca="1" si="49"/>
        <v>0</v>
      </c>
      <c r="AB160" t="str">
        <f>IF(ISBLANK($A160),"",5+4*(I160+IF(AA160=0,0,VLOOKUP($A160,'Final Round'!$A$14:$K$18,COLUMN('Final Round'!$G$1),FALSE())))+8*(H160+IF(AA160=0,0,IF(VLOOKUP($A160,'Final Round'!$A$14:$K$18,COLUMN('Final Round'!$J$1),FALSE())=1,1,0)))+$AA160)</f>
        <v/>
      </c>
    </row>
    <row r="161" spans="1:28">
      <c r="A161" s="115"/>
      <c r="B161" s="116"/>
      <c r="C161" s="116"/>
      <c r="D161" s="116"/>
      <c r="E161" s="117"/>
      <c r="F161" t="str">
        <f>IF(ISBLANK($A161),"",SUM(IF(ISNA(IF(VLOOKUP($A161,'Round 1'!$A$7:$J$206,COLUMN('Round 1'!$H$7),FALSE()),1,NA())),0,1),IF(ISNA(IF(VLOOKUP($A161,'Round 2'!$A$7:$J$206,COLUMN('Round 1'!$H$7),FALSE()),1,NA())),0,1),IF(ISNA(IF(VLOOKUP($A161,'Round 3'!$A$7:$J$206,COLUMN('Round 1'!$H$7),FALSE()),1,NA())),0,1),IF(ISNA(IF(VLOOKUP($A161,'Final Round'!$A$14:$K$18,1,FALSE()),1,NA())),0,1)))</f>
        <v/>
      </c>
      <c r="G161" s="119"/>
      <c r="H161"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120" t="str">
        <f>IF(ISBLANK(A161),"",_xlfn.RANK.EQ(P161,$P$7:$P$202))</f>
        <v/>
      </c>
      <c r="L161" s="122" t="str">
        <f>IF(ISBLANK($G161),IF($K161&gt;5,"",IF(AND(ISNA(MATCH(K161+1,$K$7:$K$202,0)),$K161&lt;$A$4),"TIE","")),"DQ")</f>
        <v/>
      </c>
      <c r="M161" s="123"/>
      <c r="N161" s="124" t="str">
        <f t="shared" si="40"/>
        <v/>
      </c>
      <c r="O161" s="42" t="str">
        <f t="shared" si="41"/>
        <v/>
      </c>
      <c r="P161" s="42" t="str">
        <f t="shared" si="42"/>
        <v/>
      </c>
      <c r="Q161" s="42">
        <f t="shared" si="43"/>
        <v>-10</v>
      </c>
      <c r="R161" s="42" t="str">
        <f>IF(ISBLANK($A161),"",_xlfn.RANK.EQ($Q161,$Q$7:$Q$202))</f>
        <v/>
      </c>
      <c r="S161" s="42" t="str">
        <f>IF(ISNA(MATCH($R161+1,$R$7:$R$202,0)),IF($R161=MAX($A$7:$A$202),$R161,-1),$R161)</f>
        <v/>
      </c>
      <c r="T161" s="42">
        <f t="shared" si="44"/>
        <v>0</v>
      </c>
      <c r="U161" t="str">
        <f ca="1">IF(N('Final Round'!$J$14)&gt;0,IF(ISBLANK($A161),"",IF($N161&gt;5,$N161,VLOOKUP($A161,'Final Round'!$A$14:$K$18,COLUMN('Final Round'!$J$1),FALSE()))),"")</f>
        <v/>
      </c>
      <c r="V161" s="42" t="str">
        <f t="shared" ca="1" si="45"/>
        <v/>
      </c>
      <c r="W161" s="42" t="str">
        <f t="shared" si="46"/>
        <v/>
      </c>
      <c r="X161" s="42" t="str">
        <f>IF(ISBLANK($A161),"",_xlfn.RANK.EQ($W161,$W$7:$W$202))</f>
        <v/>
      </c>
      <c r="Y161" s="42">
        <f t="shared" si="47"/>
        <v>0</v>
      </c>
      <c r="Z161" s="42" t="str">
        <f t="shared" ca="1" si="48"/>
        <v/>
      </c>
      <c r="AA161" s="42">
        <f t="shared" ca="1" si="49"/>
        <v>0</v>
      </c>
      <c r="AB161" t="str">
        <f>IF(ISBLANK($A161),"",5+4*(I161+IF(AA161=0,0,VLOOKUP($A161,'Final Round'!$A$14:$K$18,COLUMN('Final Round'!$G$1),FALSE())))+8*(H161+IF(AA161=0,0,IF(VLOOKUP($A161,'Final Round'!$A$14:$K$18,COLUMN('Final Round'!$J$1),FALSE())=1,1,0)))+$AA161)</f>
        <v/>
      </c>
    </row>
    <row r="162" spans="1:28">
      <c r="A162" s="104"/>
      <c r="B162" s="105"/>
      <c r="C162" s="105"/>
      <c r="D162" s="105"/>
      <c r="E162" s="106"/>
      <c r="F162" t="str">
        <f>IF(ISBLANK($A162),"",SUM(IF(ISNA(IF(VLOOKUP($A162,'Round 1'!$A$7:$J$206,COLUMN('Round 1'!$H$7),FALSE()),1,NA())),0,1),IF(ISNA(IF(VLOOKUP($A162,'Round 2'!$A$7:$J$206,COLUMN('Round 1'!$H$7),FALSE()),1,NA())),0,1),IF(ISNA(IF(VLOOKUP($A162,'Round 3'!$A$7:$J$206,COLUMN('Round 1'!$H$7),FALSE()),1,NA())),0,1),IF(ISNA(IF(VLOOKUP($A162,'Final Round'!$A$14:$K$18,1,FALSE()),1,NA())),0,1)))</f>
        <v/>
      </c>
      <c r="G162" s="108"/>
      <c r="H162"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109" t="str">
        <f>IF(ISBLANK(A162),"",_xlfn.RANK.EQ(P162,$P$7:$P$202))</f>
        <v/>
      </c>
      <c r="L162" s="111" t="str">
        <f>IF(ISBLANK($G162),IF($K162&gt;5,"",IF(AND(ISNA(MATCH(K162+1,$K$7:$K$202,0)),$K162&lt;$A$4),"TIE","")),"DQ")</f>
        <v/>
      </c>
      <c r="M162" s="112"/>
      <c r="N162" s="113" t="str">
        <f t="shared" si="40"/>
        <v/>
      </c>
      <c r="O162" s="42" t="str">
        <f t="shared" si="41"/>
        <v/>
      </c>
      <c r="P162" s="42" t="str">
        <f t="shared" si="42"/>
        <v/>
      </c>
      <c r="Q162" s="42">
        <f t="shared" si="43"/>
        <v>-10</v>
      </c>
      <c r="R162" s="42" t="str">
        <f>IF(ISBLANK($A162),"",_xlfn.RANK.EQ($Q162,$Q$7:$Q$202))</f>
        <v/>
      </c>
      <c r="S162" s="42" t="str">
        <f>IF(ISNA(MATCH($R162+1,$R$7:$R$202,0)),IF($R162=MAX($A$7:$A$202),$R162,-1),$R162)</f>
        <v/>
      </c>
      <c r="T162" s="42">
        <f t="shared" si="44"/>
        <v>0</v>
      </c>
      <c r="U162" t="str">
        <f ca="1">IF(N('Final Round'!$J$14)&gt;0,IF(ISBLANK($A162),"",IF($N162&gt;5,$N162,VLOOKUP($A162,'Final Round'!$A$14:$K$18,COLUMN('Final Round'!$J$1),FALSE()))),"")</f>
        <v/>
      </c>
      <c r="V162" s="42" t="str">
        <f t="shared" ca="1" si="45"/>
        <v/>
      </c>
      <c r="W162" s="42" t="str">
        <f t="shared" si="46"/>
        <v/>
      </c>
      <c r="X162" s="42" t="str">
        <f>IF(ISBLANK($A162),"",_xlfn.RANK.EQ($W162,$W$7:$W$202))</f>
        <v/>
      </c>
      <c r="Y162" s="42">
        <f t="shared" si="47"/>
        <v>0</v>
      </c>
      <c r="Z162" s="42" t="str">
        <f t="shared" ca="1" si="48"/>
        <v/>
      </c>
      <c r="AA162" s="42">
        <f t="shared" ca="1" si="49"/>
        <v>0</v>
      </c>
      <c r="AB162" t="str">
        <f>IF(ISBLANK($A162),"",5+4*(I162+IF(AA162=0,0,VLOOKUP($A162,'Final Round'!$A$14:$K$18,COLUMN('Final Round'!$G$1),FALSE())))+8*(H162+IF(AA162=0,0,IF(VLOOKUP($A162,'Final Round'!$A$14:$K$18,COLUMN('Final Round'!$J$1),FALSE())=1,1,0)))+$AA162)</f>
        <v/>
      </c>
    </row>
    <row r="163" spans="1:28">
      <c r="A163" s="115"/>
      <c r="B163" s="116"/>
      <c r="C163" s="116"/>
      <c r="D163" s="116"/>
      <c r="E163" s="117"/>
      <c r="F163" t="str">
        <f>IF(ISBLANK($A163),"",SUM(IF(ISNA(IF(VLOOKUP($A163,'Round 1'!$A$7:$J$206,COLUMN('Round 1'!$H$7),FALSE()),1,NA())),0,1),IF(ISNA(IF(VLOOKUP($A163,'Round 2'!$A$7:$J$206,COLUMN('Round 1'!$H$7),FALSE()),1,NA())),0,1),IF(ISNA(IF(VLOOKUP($A163,'Round 3'!$A$7:$J$206,COLUMN('Round 1'!$H$7),FALSE()),1,NA())),0,1),IF(ISNA(IF(VLOOKUP($A163,'Final Round'!$A$14:$K$18,1,FALSE()),1,NA())),0,1)))</f>
        <v/>
      </c>
      <c r="G163" s="119"/>
      <c r="H163"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120" t="str">
        <f>IF(ISBLANK(A163),"",_xlfn.RANK.EQ(P163,$P$7:$P$202))</f>
        <v/>
      </c>
      <c r="L163" s="122" t="str">
        <f>IF(ISBLANK($G163),IF($K163&gt;5,"",IF(AND(ISNA(MATCH(K163+1,$K$7:$K$202,0)),$K163&lt;$A$4),"TIE","")),"DQ")</f>
        <v/>
      </c>
      <c r="M163" s="123"/>
      <c r="N163" s="124" t="str">
        <f t="shared" si="40"/>
        <v/>
      </c>
      <c r="O163" s="42" t="str">
        <f t="shared" si="41"/>
        <v/>
      </c>
      <c r="P163" s="42" t="str">
        <f t="shared" si="42"/>
        <v/>
      </c>
      <c r="Q163" s="42">
        <f t="shared" si="43"/>
        <v>-10</v>
      </c>
      <c r="R163" s="42" t="str">
        <f>IF(ISBLANK($A163),"",_xlfn.RANK.EQ($Q163,$Q$7:$Q$202))</f>
        <v/>
      </c>
      <c r="S163" s="42" t="str">
        <f>IF(ISNA(MATCH($R163+1,$R$7:$R$202,0)),IF($R163=MAX($A$7:$A$202),$R163,-1),$R163)</f>
        <v/>
      </c>
      <c r="T163" s="42">
        <f t="shared" si="44"/>
        <v>0</v>
      </c>
      <c r="U163" t="str">
        <f ca="1">IF(N('Final Round'!$J$14)&gt;0,IF(ISBLANK($A163),"",IF($N163&gt;5,$N163,VLOOKUP($A163,'Final Round'!$A$14:$K$18,COLUMN('Final Round'!$J$1),FALSE()))),"")</f>
        <v/>
      </c>
      <c r="V163" s="42" t="str">
        <f t="shared" ca="1" si="45"/>
        <v/>
      </c>
      <c r="W163" s="42" t="str">
        <f t="shared" si="46"/>
        <v/>
      </c>
      <c r="X163" s="42" t="str">
        <f>IF(ISBLANK($A163),"",_xlfn.RANK.EQ($W163,$W$7:$W$202))</f>
        <v/>
      </c>
      <c r="Y163" s="42">
        <f t="shared" si="47"/>
        <v>0</v>
      </c>
      <c r="Z163" s="42" t="str">
        <f t="shared" ca="1" si="48"/>
        <v/>
      </c>
      <c r="AA163" s="42">
        <f t="shared" ca="1" si="49"/>
        <v>0</v>
      </c>
      <c r="AB163" t="str">
        <f>IF(ISBLANK($A163),"",5+4*(I163+IF(AA163=0,0,VLOOKUP($A163,'Final Round'!$A$14:$K$18,COLUMN('Final Round'!$G$1),FALSE())))+8*(H163+IF(AA163=0,0,IF(VLOOKUP($A163,'Final Round'!$A$14:$K$18,COLUMN('Final Round'!$J$1),FALSE())=1,1,0)))+$AA163)</f>
        <v/>
      </c>
    </row>
    <row r="164" spans="1:28">
      <c r="A164" s="104"/>
      <c r="B164" s="105"/>
      <c r="C164" s="105"/>
      <c r="D164" s="105"/>
      <c r="E164" s="106"/>
      <c r="F164" t="str">
        <f>IF(ISBLANK($A164),"",SUM(IF(ISNA(IF(VLOOKUP($A164,'Round 1'!$A$7:$J$206,COLUMN('Round 1'!$H$7),FALSE()),1,NA())),0,1),IF(ISNA(IF(VLOOKUP($A164,'Round 2'!$A$7:$J$206,COLUMN('Round 1'!$H$7),FALSE()),1,NA())),0,1),IF(ISNA(IF(VLOOKUP($A164,'Round 3'!$A$7:$J$206,COLUMN('Round 1'!$H$7),FALSE()),1,NA())),0,1),IF(ISNA(IF(VLOOKUP($A164,'Final Round'!$A$14:$K$18,1,FALSE()),1,NA())),0,1)))</f>
        <v/>
      </c>
      <c r="G164" s="108"/>
      <c r="H164"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109" t="str">
        <f>IF(ISBLANK(A164),"",_xlfn.RANK.EQ(P164,$P$7:$P$202))</f>
        <v/>
      </c>
      <c r="L164" s="111" t="str">
        <f>IF(ISBLANK($G164),IF($K164&gt;5,"",IF(AND(ISNA(MATCH(K164+1,$K$7:$K$202,0)),$K164&lt;$A$4),"TIE","")),"DQ")</f>
        <v/>
      </c>
      <c r="M164" s="112"/>
      <c r="N164" s="113" t="str">
        <f t="shared" si="40"/>
        <v/>
      </c>
      <c r="O164" s="42" t="str">
        <f t="shared" si="41"/>
        <v/>
      </c>
      <c r="P164" s="42" t="str">
        <f t="shared" si="42"/>
        <v/>
      </c>
      <c r="Q164" s="42">
        <f t="shared" si="43"/>
        <v>-10</v>
      </c>
      <c r="R164" s="42" t="str">
        <f>IF(ISBLANK($A164),"",_xlfn.RANK.EQ($Q164,$Q$7:$Q$202))</f>
        <v/>
      </c>
      <c r="S164" s="42" t="str">
        <f>IF(ISNA(MATCH($R164+1,$R$7:$R$202,0)),IF($R164=MAX($A$7:$A$202),$R164,-1),$R164)</f>
        <v/>
      </c>
      <c r="T164" s="42">
        <f t="shared" si="44"/>
        <v>0</v>
      </c>
      <c r="U164" t="str">
        <f ca="1">IF(N('Final Round'!$J$14)&gt;0,IF(ISBLANK($A164),"",IF($N164&gt;5,$N164,VLOOKUP($A164,'Final Round'!$A$14:$K$18,COLUMN('Final Round'!$J$1),FALSE()))),"")</f>
        <v/>
      </c>
      <c r="V164" s="42" t="str">
        <f t="shared" ca="1" si="45"/>
        <v/>
      </c>
      <c r="W164" s="42" t="str">
        <f t="shared" si="46"/>
        <v/>
      </c>
      <c r="X164" s="42" t="str">
        <f>IF(ISBLANK($A164),"",_xlfn.RANK.EQ($W164,$W$7:$W$202))</f>
        <v/>
      </c>
      <c r="Y164" s="42">
        <f t="shared" si="47"/>
        <v>0</v>
      </c>
      <c r="Z164" s="42" t="str">
        <f t="shared" ca="1" si="48"/>
        <v/>
      </c>
      <c r="AA164" s="42">
        <f t="shared" ca="1" si="49"/>
        <v>0</v>
      </c>
      <c r="AB164" t="str">
        <f>IF(ISBLANK($A164),"",5+4*(I164+IF(AA164=0,0,VLOOKUP($A164,'Final Round'!$A$14:$K$18,COLUMN('Final Round'!$G$1),FALSE())))+8*(H164+IF(AA164=0,0,IF(VLOOKUP($A164,'Final Round'!$A$14:$K$18,COLUMN('Final Round'!$J$1),FALSE())=1,1,0)))+$AA164)</f>
        <v/>
      </c>
    </row>
    <row r="165" spans="1:28">
      <c r="A165" s="115"/>
      <c r="B165" s="116"/>
      <c r="C165" s="116"/>
      <c r="D165" s="116"/>
      <c r="E165" s="117"/>
      <c r="F165" t="str">
        <f>IF(ISBLANK($A165),"",SUM(IF(ISNA(IF(VLOOKUP($A165,'Round 1'!$A$7:$J$206,COLUMN('Round 1'!$H$7),FALSE()),1,NA())),0,1),IF(ISNA(IF(VLOOKUP($A165,'Round 2'!$A$7:$J$206,COLUMN('Round 1'!$H$7),FALSE()),1,NA())),0,1),IF(ISNA(IF(VLOOKUP($A165,'Round 3'!$A$7:$J$206,COLUMN('Round 1'!$H$7),FALSE()),1,NA())),0,1),IF(ISNA(IF(VLOOKUP($A165,'Final Round'!$A$14:$K$18,1,FALSE()),1,NA())),0,1)))</f>
        <v/>
      </c>
      <c r="G165" s="119"/>
      <c r="H165"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120" t="str">
        <f>IF(ISBLANK(A165),"",_xlfn.RANK.EQ(P165,$P$7:$P$202))</f>
        <v/>
      </c>
      <c r="L165" s="122" t="str">
        <f>IF(ISBLANK($G165),IF($K165&gt;5,"",IF(AND(ISNA(MATCH(K165+1,$K$7:$K$202,0)),$K165&lt;$A$4),"TIE","")),"DQ")</f>
        <v/>
      </c>
      <c r="M165" s="123"/>
      <c r="N165" s="124" t="str">
        <f t="shared" si="40"/>
        <v/>
      </c>
      <c r="O165" s="42" t="str">
        <f t="shared" si="41"/>
        <v/>
      </c>
      <c r="P165" s="42" t="str">
        <f t="shared" si="42"/>
        <v/>
      </c>
      <c r="Q165" s="42">
        <f t="shared" si="43"/>
        <v>-10</v>
      </c>
      <c r="R165" s="42" t="str">
        <f>IF(ISBLANK($A165),"",_xlfn.RANK.EQ($Q165,$Q$7:$Q$202))</f>
        <v/>
      </c>
      <c r="S165" s="42" t="str">
        <f>IF(ISNA(MATCH($R165+1,$R$7:$R$202,0)),IF($R165=MAX($A$7:$A$202),$R165,-1),$R165)</f>
        <v/>
      </c>
      <c r="T165" s="42">
        <f t="shared" si="44"/>
        <v>0</v>
      </c>
      <c r="U165" t="str">
        <f ca="1">IF(N('Final Round'!$J$14)&gt;0,IF(ISBLANK($A165),"",IF($N165&gt;5,$N165,VLOOKUP($A165,'Final Round'!$A$14:$K$18,COLUMN('Final Round'!$J$1),FALSE()))),"")</f>
        <v/>
      </c>
      <c r="V165" s="42" t="str">
        <f t="shared" ca="1" si="45"/>
        <v/>
      </c>
      <c r="W165" s="42" t="str">
        <f t="shared" si="46"/>
        <v/>
      </c>
      <c r="X165" s="42" t="str">
        <f>IF(ISBLANK($A165),"",_xlfn.RANK.EQ($W165,$W$7:$W$202))</f>
        <v/>
      </c>
      <c r="Y165" s="42">
        <f t="shared" si="47"/>
        <v>0</v>
      </c>
      <c r="Z165" s="42" t="str">
        <f t="shared" ca="1" si="48"/>
        <v/>
      </c>
      <c r="AA165" s="42">
        <f t="shared" ca="1" si="49"/>
        <v>0</v>
      </c>
      <c r="AB165" t="str">
        <f>IF(ISBLANK($A165),"",5+4*(I165+IF(AA165=0,0,VLOOKUP($A165,'Final Round'!$A$14:$K$18,COLUMN('Final Round'!$G$1),FALSE())))+8*(H165+IF(AA165=0,0,IF(VLOOKUP($A165,'Final Round'!$A$14:$K$18,COLUMN('Final Round'!$J$1),FALSE())=1,1,0)))+$AA165)</f>
        <v/>
      </c>
    </row>
    <row r="166" spans="1:28">
      <c r="A166" s="104"/>
      <c r="B166" s="105"/>
      <c r="C166" s="105"/>
      <c r="D166" s="105"/>
      <c r="E166" s="106"/>
      <c r="F166" t="str">
        <f>IF(ISBLANK($A166),"",SUM(IF(ISNA(IF(VLOOKUP($A166,'Round 1'!$A$7:$J$206,COLUMN('Round 1'!$H$7),FALSE()),1,NA())),0,1),IF(ISNA(IF(VLOOKUP($A166,'Round 2'!$A$7:$J$206,COLUMN('Round 1'!$H$7),FALSE()),1,NA())),0,1),IF(ISNA(IF(VLOOKUP($A166,'Round 3'!$A$7:$J$206,COLUMN('Round 1'!$H$7),FALSE()),1,NA())),0,1),IF(ISNA(IF(VLOOKUP($A166,'Final Round'!$A$14:$K$18,1,FALSE()),1,NA())),0,1)))</f>
        <v/>
      </c>
      <c r="G166" s="108"/>
      <c r="H166"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109" t="str">
        <f>IF(ISBLANK(A166),"",_xlfn.RANK.EQ(P166,$P$7:$P$202))</f>
        <v/>
      </c>
      <c r="L166" s="111" t="str">
        <f>IF(ISBLANK($G166),IF($K166&gt;5,"",IF(AND(ISNA(MATCH(K166+1,$K$7:$K$202,0)),$K166&lt;$A$4),"TIE","")),"DQ")</f>
        <v/>
      </c>
      <c r="M166" s="112"/>
      <c r="N166" s="113" t="str">
        <f t="shared" si="40"/>
        <v/>
      </c>
      <c r="O166" s="42" t="str">
        <f t="shared" si="41"/>
        <v/>
      </c>
      <c r="P166" s="42" t="str">
        <f t="shared" si="42"/>
        <v/>
      </c>
      <c r="Q166" s="42">
        <f t="shared" si="43"/>
        <v>-10</v>
      </c>
      <c r="R166" s="42" t="str">
        <f>IF(ISBLANK($A166),"",_xlfn.RANK.EQ($Q166,$Q$7:$Q$202))</f>
        <v/>
      </c>
      <c r="S166" s="42" t="str">
        <f>IF(ISNA(MATCH($R166+1,$R$7:$R$202,0)),IF($R166=MAX($A$7:$A$202),$R166,-1),$R166)</f>
        <v/>
      </c>
      <c r="T166" s="42">
        <f t="shared" si="44"/>
        <v>0</v>
      </c>
      <c r="U166" t="str">
        <f ca="1">IF(N('Final Round'!$J$14)&gt;0,IF(ISBLANK($A166),"",IF($N166&gt;5,$N166,VLOOKUP($A166,'Final Round'!$A$14:$K$18,COLUMN('Final Round'!$J$1),FALSE()))),"")</f>
        <v/>
      </c>
      <c r="V166" s="42" t="str">
        <f t="shared" ca="1" si="45"/>
        <v/>
      </c>
      <c r="W166" s="42" t="str">
        <f t="shared" si="46"/>
        <v/>
      </c>
      <c r="X166" s="42" t="str">
        <f>IF(ISBLANK($A166),"",_xlfn.RANK.EQ($W166,$W$7:$W$202))</f>
        <v/>
      </c>
      <c r="Y166" s="42">
        <f t="shared" si="47"/>
        <v>0</v>
      </c>
      <c r="Z166" s="42" t="str">
        <f t="shared" ca="1" si="48"/>
        <v/>
      </c>
      <c r="AA166" s="42">
        <f t="shared" ca="1" si="49"/>
        <v>0</v>
      </c>
      <c r="AB166" t="str">
        <f>IF(ISBLANK($A166),"",5+4*(I166+IF(AA166=0,0,VLOOKUP($A166,'Final Round'!$A$14:$K$18,COLUMN('Final Round'!$G$1),FALSE())))+8*(H166+IF(AA166=0,0,IF(VLOOKUP($A166,'Final Round'!$A$14:$K$18,COLUMN('Final Round'!$J$1),FALSE())=1,1,0)))+$AA166)</f>
        <v/>
      </c>
    </row>
    <row r="167" spans="1:28">
      <c r="A167" s="115"/>
      <c r="B167" s="116"/>
      <c r="C167" s="116"/>
      <c r="D167" s="116"/>
      <c r="E167" s="117"/>
      <c r="F167" t="str">
        <f>IF(ISBLANK($A167),"",SUM(IF(ISNA(IF(VLOOKUP($A167,'Round 1'!$A$7:$J$206,COLUMN('Round 1'!$H$7),FALSE()),1,NA())),0,1),IF(ISNA(IF(VLOOKUP($A167,'Round 2'!$A$7:$J$206,COLUMN('Round 1'!$H$7),FALSE()),1,NA())),0,1),IF(ISNA(IF(VLOOKUP($A167,'Round 3'!$A$7:$J$206,COLUMN('Round 1'!$H$7),FALSE()),1,NA())),0,1),IF(ISNA(IF(VLOOKUP($A167,'Final Round'!$A$14:$K$18,1,FALSE()),1,NA())),0,1)))</f>
        <v/>
      </c>
      <c r="G167" s="119"/>
      <c r="H167"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120" t="str">
        <f>IF(ISBLANK(A167),"",_xlfn.RANK.EQ(P167,$P$7:$P$202))</f>
        <v/>
      </c>
      <c r="L167" s="122" t="str">
        <f>IF(ISBLANK($G167),IF($K167&gt;5,"",IF(AND(ISNA(MATCH(K167+1,$K$7:$K$202,0)),$K167&lt;$A$4),"TIE","")),"DQ")</f>
        <v/>
      </c>
      <c r="M167" s="123"/>
      <c r="N167" s="124" t="str">
        <f t="shared" ref="N167:N202" si="50">IF(ISBLANK($G167),$R167,"DQ")</f>
        <v/>
      </c>
      <c r="O167" s="42" t="str">
        <f t="shared" ref="O167:O202" si="51">IF(ISBLANK(A167),"",$H167*$O$6+$I167)</f>
        <v/>
      </c>
      <c r="P167" s="42" t="str">
        <f t="shared" ref="P167:P202" si="52">IF(ISBLANK(A167),"",$O167*10*$P$6+$J167)</f>
        <v/>
      </c>
      <c r="Q167" s="42">
        <f t="shared" ref="Q167:Q202" si="53">IF(ISBLANK($G167),IF(ISBLANK($A167),-10,$P167*$Q$6+IF($M167&gt;0,$Q$6-1-$M167,0)),-1)</f>
        <v>-10</v>
      </c>
      <c r="R167" s="42" t="str">
        <f>IF(ISBLANK($A167),"",_xlfn.RANK.EQ($Q167,$Q$7:$Q$202))</f>
        <v/>
      </c>
      <c r="S167" s="42" t="str">
        <f>IF(ISNA(MATCH($R167+1,$R$7:$R$202,0)),IF($R167=MAX($A$7:$A$202),$R167,-1),$R167)</f>
        <v/>
      </c>
      <c r="T167" s="42">
        <f t="shared" ref="T167:T202" si="54">$A167</f>
        <v>0</v>
      </c>
      <c r="U167" t="str">
        <f ca="1">IF(N('Final Round'!$J$14)&gt;0,IF(ISBLANK($A167),"",IF($N167&gt;5,$N167,VLOOKUP($A167,'Final Round'!$A$14:$K$18,COLUMN('Final Round'!$J$1),FALSE()))),"")</f>
        <v/>
      </c>
      <c r="V167" s="42" t="str">
        <f t="shared" ref="V167:V202" ca="1" si="55">IF(ISNUMBER($U167),$U167,$R167)</f>
        <v/>
      </c>
      <c r="W167" s="42" t="str">
        <f t="shared" ref="W167:W202" si="56">IF(ISBLANK($A167),"",($V$6-$V167)*$W$6+$W$6-$A167)</f>
        <v/>
      </c>
      <c r="X167" s="42" t="str">
        <f>IF(ISBLANK($A167),"",_xlfn.RANK.EQ($W167,$W$7:$W$202))</f>
        <v/>
      </c>
      <c r="Y167" s="42">
        <f t="shared" ref="Y167:Y202" si="57">$A167</f>
        <v>0</v>
      </c>
      <c r="Z167" s="42" t="str">
        <f t="shared" ref="Z167:Z202" ca="1" si="58">IF($U167="",$N167,$U167)</f>
        <v/>
      </c>
      <c r="AA167" s="42">
        <f t="shared" ref="AA167:AA202" ca="1" si="59">IF($U167&lt;6,INDEX($AA$1:$AA$5,$Z167)*$Z$2,0)</f>
        <v>0</v>
      </c>
      <c r="AB167" t="str">
        <f>IF(ISBLANK($A167),"",5+4*(I167+IF(AA167=0,0,VLOOKUP($A167,'Final Round'!$A$14:$K$18,COLUMN('Final Round'!$G$1),FALSE())))+8*(H167+IF(AA167=0,0,IF(VLOOKUP($A167,'Final Round'!$A$14:$K$18,COLUMN('Final Round'!$J$1),FALSE())=1,1,0)))+$AA167)</f>
        <v/>
      </c>
    </row>
    <row r="168" spans="1:28">
      <c r="A168" s="104"/>
      <c r="B168" s="105"/>
      <c r="C168" s="105"/>
      <c r="D168" s="105"/>
      <c r="E168" s="106"/>
      <c r="F168" t="str">
        <f>IF(ISBLANK($A168),"",SUM(IF(ISNA(IF(VLOOKUP($A168,'Round 1'!$A$7:$J$206,COLUMN('Round 1'!$H$7),FALSE()),1,NA())),0,1),IF(ISNA(IF(VLOOKUP($A168,'Round 2'!$A$7:$J$206,COLUMN('Round 1'!$H$7),FALSE()),1,NA())),0,1),IF(ISNA(IF(VLOOKUP($A168,'Round 3'!$A$7:$J$206,COLUMN('Round 1'!$H$7),FALSE()),1,NA())),0,1),IF(ISNA(IF(VLOOKUP($A168,'Final Round'!$A$14:$K$18,1,FALSE()),1,NA())),0,1)))</f>
        <v/>
      </c>
      <c r="G168" s="108"/>
      <c r="H168"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109" t="str">
        <f>IF(ISBLANK(A168),"",_xlfn.RANK.EQ(P168,$P$7:$P$202))</f>
        <v/>
      </c>
      <c r="L168" s="111" t="str">
        <f>IF(ISBLANK($G168),IF($K168&gt;5,"",IF(AND(ISNA(MATCH(K168+1,$K$7:$K$202,0)),$K168&lt;$A$4),"TIE","")),"DQ")</f>
        <v/>
      </c>
      <c r="M168" s="112"/>
      <c r="N168" s="113" t="str">
        <f t="shared" si="50"/>
        <v/>
      </c>
      <c r="O168" s="42" t="str">
        <f t="shared" si="51"/>
        <v/>
      </c>
      <c r="P168" s="42" t="str">
        <f t="shared" si="52"/>
        <v/>
      </c>
      <c r="Q168" s="42">
        <f t="shared" si="53"/>
        <v>-10</v>
      </c>
      <c r="R168" s="42" t="str">
        <f>IF(ISBLANK($A168),"",_xlfn.RANK.EQ($Q168,$Q$7:$Q$202))</f>
        <v/>
      </c>
      <c r="S168" s="42" t="str">
        <f>IF(ISNA(MATCH($R168+1,$R$7:$R$202,0)),IF($R168=MAX($A$7:$A$202),$R168,-1),$R168)</f>
        <v/>
      </c>
      <c r="T168" s="42">
        <f t="shared" si="54"/>
        <v>0</v>
      </c>
      <c r="U168" t="str">
        <f ca="1">IF(N('Final Round'!$J$14)&gt;0,IF(ISBLANK($A168),"",IF($N168&gt;5,$N168,VLOOKUP($A168,'Final Round'!$A$14:$K$18,COLUMN('Final Round'!$J$1),FALSE()))),"")</f>
        <v/>
      </c>
      <c r="V168" s="42" t="str">
        <f t="shared" ca="1" si="55"/>
        <v/>
      </c>
      <c r="W168" s="42" t="str">
        <f t="shared" si="56"/>
        <v/>
      </c>
      <c r="X168" s="42" t="str">
        <f>IF(ISBLANK($A168),"",_xlfn.RANK.EQ($W168,$W$7:$W$202))</f>
        <v/>
      </c>
      <c r="Y168" s="42">
        <f t="shared" si="57"/>
        <v>0</v>
      </c>
      <c r="Z168" s="42" t="str">
        <f t="shared" ca="1" si="58"/>
        <v/>
      </c>
      <c r="AA168" s="42">
        <f t="shared" ca="1" si="59"/>
        <v>0</v>
      </c>
      <c r="AB168" t="str">
        <f>IF(ISBLANK($A168),"",5+4*(I168+IF(AA168=0,0,VLOOKUP($A168,'Final Round'!$A$14:$K$18,COLUMN('Final Round'!$G$1),FALSE())))+8*(H168+IF(AA168=0,0,IF(VLOOKUP($A168,'Final Round'!$A$14:$K$18,COLUMN('Final Round'!$J$1),FALSE())=1,1,0)))+$AA168)</f>
        <v/>
      </c>
    </row>
    <row r="169" spans="1:28">
      <c r="A169" s="115"/>
      <c r="B169" s="116"/>
      <c r="C169" s="116"/>
      <c r="D169" s="116"/>
      <c r="E169" s="117"/>
      <c r="F169" t="str">
        <f>IF(ISBLANK($A169),"",SUM(IF(ISNA(IF(VLOOKUP($A169,'Round 1'!$A$7:$J$206,COLUMN('Round 1'!$H$7),FALSE()),1,NA())),0,1),IF(ISNA(IF(VLOOKUP($A169,'Round 2'!$A$7:$J$206,COLUMN('Round 1'!$H$7),FALSE()),1,NA())),0,1),IF(ISNA(IF(VLOOKUP($A169,'Round 3'!$A$7:$J$206,COLUMN('Round 1'!$H$7),FALSE()),1,NA())),0,1),IF(ISNA(IF(VLOOKUP($A169,'Final Round'!$A$14:$K$18,1,FALSE()),1,NA())),0,1)))</f>
        <v/>
      </c>
      <c r="G169" s="119"/>
      <c r="H169"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120" t="str">
        <f>IF(ISBLANK(A169),"",_xlfn.RANK.EQ(P169,$P$7:$P$202))</f>
        <v/>
      </c>
      <c r="L169" s="122" t="str">
        <f>IF(ISBLANK($G169),IF($K169&gt;5,"",IF(AND(ISNA(MATCH(K169+1,$K$7:$K$202,0)),$K169&lt;$A$4),"TIE","")),"DQ")</f>
        <v/>
      </c>
      <c r="M169" s="123"/>
      <c r="N169" s="124" t="str">
        <f t="shared" si="50"/>
        <v/>
      </c>
      <c r="O169" s="42" t="str">
        <f t="shared" si="51"/>
        <v/>
      </c>
      <c r="P169" s="42" t="str">
        <f t="shared" si="52"/>
        <v/>
      </c>
      <c r="Q169" s="42">
        <f t="shared" si="53"/>
        <v>-10</v>
      </c>
      <c r="R169" s="42" t="str">
        <f>IF(ISBLANK($A169),"",_xlfn.RANK.EQ($Q169,$Q$7:$Q$202))</f>
        <v/>
      </c>
      <c r="S169" s="42" t="str">
        <f>IF(ISNA(MATCH($R169+1,$R$7:$R$202,0)),IF($R169=MAX($A$7:$A$202),$R169,-1),$R169)</f>
        <v/>
      </c>
      <c r="T169" s="42">
        <f t="shared" si="54"/>
        <v>0</v>
      </c>
      <c r="U169" t="str">
        <f ca="1">IF(N('Final Round'!$J$14)&gt;0,IF(ISBLANK($A169),"",IF($N169&gt;5,$N169,VLOOKUP($A169,'Final Round'!$A$14:$K$18,COLUMN('Final Round'!$J$1),FALSE()))),"")</f>
        <v/>
      </c>
      <c r="V169" s="42" t="str">
        <f t="shared" ca="1" si="55"/>
        <v/>
      </c>
      <c r="W169" s="42" t="str">
        <f t="shared" si="56"/>
        <v/>
      </c>
      <c r="X169" s="42" t="str">
        <f>IF(ISBLANK($A169),"",_xlfn.RANK.EQ($W169,$W$7:$W$202))</f>
        <v/>
      </c>
      <c r="Y169" s="42">
        <f t="shared" si="57"/>
        <v>0</v>
      </c>
      <c r="Z169" s="42" t="str">
        <f t="shared" ca="1" si="58"/>
        <v/>
      </c>
      <c r="AA169" s="42">
        <f t="shared" ca="1" si="59"/>
        <v>0</v>
      </c>
      <c r="AB169" t="str">
        <f>IF(ISBLANK($A169),"",5+4*(I169+IF(AA169=0,0,VLOOKUP($A169,'Final Round'!$A$14:$K$18,COLUMN('Final Round'!$G$1),FALSE())))+8*(H169+IF(AA169=0,0,IF(VLOOKUP($A169,'Final Round'!$A$14:$K$18,COLUMN('Final Round'!$J$1),FALSE())=1,1,0)))+$AA169)</f>
        <v/>
      </c>
    </row>
    <row r="170" spans="1:28">
      <c r="A170" s="104"/>
      <c r="B170" s="105"/>
      <c r="C170" s="105"/>
      <c r="D170" s="105"/>
      <c r="E170" s="106"/>
      <c r="F170" t="str">
        <f>IF(ISBLANK($A170),"",SUM(IF(ISNA(IF(VLOOKUP($A170,'Round 1'!$A$7:$J$206,COLUMN('Round 1'!$H$7),FALSE()),1,NA())),0,1),IF(ISNA(IF(VLOOKUP($A170,'Round 2'!$A$7:$J$206,COLUMN('Round 1'!$H$7),FALSE()),1,NA())),0,1),IF(ISNA(IF(VLOOKUP($A170,'Round 3'!$A$7:$J$206,COLUMN('Round 1'!$H$7),FALSE()),1,NA())),0,1),IF(ISNA(IF(VLOOKUP($A170,'Final Round'!$A$14:$K$18,1,FALSE()),1,NA())),0,1)))</f>
        <v/>
      </c>
      <c r="G170" s="108"/>
      <c r="H170"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109" t="str">
        <f>IF(ISBLANK(A170),"",_xlfn.RANK.EQ(P170,$P$7:$P$202))</f>
        <v/>
      </c>
      <c r="L170" s="111" t="str">
        <f>IF(ISBLANK($G170),IF($K170&gt;5,"",IF(AND(ISNA(MATCH(K170+1,$K$7:$K$202,0)),$K170&lt;$A$4),"TIE","")),"DQ")</f>
        <v/>
      </c>
      <c r="M170" s="112"/>
      <c r="N170" s="113" t="str">
        <f t="shared" si="50"/>
        <v/>
      </c>
      <c r="O170" s="42" t="str">
        <f t="shared" si="51"/>
        <v/>
      </c>
      <c r="P170" s="42" t="str">
        <f t="shared" si="52"/>
        <v/>
      </c>
      <c r="Q170" s="42">
        <f t="shared" si="53"/>
        <v>-10</v>
      </c>
      <c r="R170" s="42" t="str">
        <f>IF(ISBLANK($A170),"",_xlfn.RANK.EQ($Q170,$Q$7:$Q$202))</f>
        <v/>
      </c>
      <c r="S170" s="42" t="str">
        <f>IF(ISNA(MATCH($R170+1,$R$7:$R$202,0)),IF($R170=MAX($A$7:$A$202),$R170,-1),$R170)</f>
        <v/>
      </c>
      <c r="T170" s="42">
        <f t="shared" si="54"/>
        <v>0</v>
      </c>
      <c r="U170" t="str">
        <f ca="1">IF(N('Final Round'!$J$14)&gt;0,IF(ISBLANK($A170),"",IF($N170&gt;5,$N170,VLOOKUP($A170,'Final Round'!$A$14:$K$18,COLUMN('Final Round'!$J$1),FALSE()))),"")</f>
        <v/>
      </c>
      <c r="V170" s="42" t="str">
        <f t="shared" ca="1" si="55"/>
        <v/>
      </c>
      <c r="W170" s="42" t="str">
        <f t="shared" si="56"/>
        <v/>
      </c>
      <c r="X170" s="42" t="str">
        <f>IF(ISBLANK($A170),"",_xlfn.RANK.EQ($W170,$W$7:$W$202))</f>
        <v/>
      </c>
      <c r="Y170" s="42">
        <f t="shared" si="57"/>
        <v>0</v>
      </c>
      <c r="Z170" s="42" t="str">
        <f t="shared" ca="1" si="58"/>
        <v/>
      </c>
      <c r="AA170" s="42">
        <f t="shared" ca="1" si="59"/>
        <v>0</v>
      </c>
      <c r="AB170" t="str">
        <f>IF(ISBLANK($A170),"",5+4*(I170+IF(AA170=0,0,VLOOKUP($A170,'Final Round'!$A$14:$K$18,COLUMN('Final Round'!$G$1),FALSE())))+8*(H170+IF(AA170=0,0,IF(VLOOKUP($A170,'Final Round'!$A$14:$K$18,COLUMN('Final Round'!$J$1),FALSE())=1,1,0)))+$AA170)</f>
        <v/>
      </c>
    </row>
    <row r="171" spans="1:28">
      <c r="A171" s="115"/>
      <c r="B171" s="116"/>
      <c r="C171" s="116"/>
      <c r="D171" s="116"/>
      <c r="E171" s="117"/>
      <c r="F171" t="str">
        <f>IF(ISBLANK($A171),"",SUM(IF(ISNA(IF(VLOOKUP($A171,'Round 1'!$A$7:$J$206,COLUMN('Round 1'!$H$7),FALSE()),1,NA())),0,1),IF(ISNA(IF(VLOOKUP($A171,'Round 2'!$A$7:$J$206,COLUMN('Round 1'!$H$7),FALSE()),1,NA())),0,1),IF(ISNA(IF(VLOOKUP($A171,'Round 3'!$A$7:$J$206,COLUMN('Round 1'!$H$7),FALSE()),1,NA())),0,1),IF(ISNA(IF(VLOOKUP($A171,'Final Round'!$A$14:$K$18,1,FALSE()),1,NA())),0,1)))</f>
        <v/>
      </c>
      <c r="G171" s="119"/>
      <c r="H171"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120" t="str">
        <f>IF(ISBLANK(A171),"",_xlfn.RANK.EQ(P171,$P$7:$P$202))</f>
        <v/>
      </c>
      <c r="L171" s="122" t="str">
        <f>IF(ISBLANK($G171),IF($K171&gt;5,"",IF(AND(ISNA(MATCH(K171+1,$K$7:$K$202,0)),$K171&lt;$A$4),"TIE","")),"DQ")</f>
        <v/>
      </c>
      <c r="M171" s="123"/>
      <c r="N171" s="124" t="str">
        <f t="shared" si="50"/>
        <v/>
      </c>
      <c r="O171" s="42" t="str">
        <f t="shared" si="51"/>
        <v/>
      </c>
      <c r="P171" s="42" t="str">
        <f t="shared" si="52"/>
        <v/>
      </c>
      <c r="Q171" s="42">
        <f t="shared" si="53"/>
        <v>-10</v>
      </c>
      <c r="R171" s="42" t="str">
        <f>IF(ISBLANK($A171),"",_xlfn.RANK.EQ($Q171,$Q$7:$Q$202))</f>
        <v/>
      </c>
      <c r="S171" s="42" t="str">
        <f>IF(ISNA(MATCH($R171+1,$R$7:$R$202,0)),IF($R171=MAX($A$7:$A$202),$R171,-1),$R171)</f>
        <v/>
      </c>
      <c r="T171" s="42">
        <f t="shared" si="54"/>
        <v>0</v>
      </c>
      <c r="U171" t="str">
        <f ca="1">IF(N('Final Round'!$J$14)&gt;0,IF(ISBLANK($A171),"",IF($N171&gt;5,$N171,VLOOKUP($A171,'Final Round'!$A$14:$K$18,COLUMN('Final Round'!$J$1),FALSE()))),"")</f>
        <v/>
      </c>
      <c r="V171" s="42" t="str">
        <f t="shared" ca="1" si="55"/>
        <v/>
      </c>
      <c r="W171" s="42" t="str">
        <f t="shared" si="56"/>
        <v/>
      </c>
      <c r="X171" s="42" t="str">
        <f>IF(ISBLANK($A171),"",_xlfn.RANK.EQ($W171,$W$7:$W$202))</f>
        <v/>
      </c>
      <c r="Y171" s="42">
        <f t="shared" si="57"/>
        <v>0</v>
      </c>
      <c r="Z171" s="42" t="str">
        <f t="shared" ca="1" si="58"/>
        <v/>
      </c>
      <c r="AA171" s="42">
        <f t="shared" ca="1" si="59"/>
        <v>0</v>
      </c>
      <c r="AB171" t="str">
        <f>IF(ISBLANK($A171),"",5+4*(I171+IF(AA171=0,0,VLOOKUP($A171,'Final Round'!$A$14:$K$18,COLUMN('Final Round'!$G$1),FALSE())))+8*(H171+IF(AA171=0,0,IF(VLOOKUP($A171,'Final Round'!$A$14:$K$18,COLUMN('Final Round'!$J$1),FALSE())=1,1,0)))+$AA171)</f>
        <v/>
      </c>
    </row>
    <row r="172" spans="1:28">
      <c r="A172" s="104"/>
      <c r="B172" s="105"/>
      <c r="C172" s="105"/>
      <c r="D172" s="105"/>
      <c r="E172" s="106"/>
      <c r="F172" t="str">
        <f>IF(ISBLANK($A172),"",SUM(IF(ISNA(IF(VLOOKUP($A172,'Round 1'!$A$7:$J$206,COLUMN('Round 1'!$H$7),FALSE()),1,NA())),0,1),IF(ISNA(IF(VLOOKUP($A172,'Round 2'!$A$7:$J$206,COLUMN('Round 1'!$H$7),FALSE()),1,NA())),0,1),IF(ISNA(IF(VLOOKUP($A172,'Round 3'!$A$7:$J$206,COLUMN('Round 1'!$H$7),FALSE()),1,NA())),0,1),IF(ISNA(IF(VLOOKUP($A172,'Final Round'!$A$14:$K$18,1,FALSE()),1,NA())),0,1)))</f>
        <v/>
      </c>
      <c r="G172" s="108"/>
      <c r="H172"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109" t="str">
        <f>IF(ISBLANK(A172),"",_xlfn.RANK.EQ(P172,$P$7:$P$202))</f>
        <v/>
      </c>
      <c r="L172" s="111" t="str">
        <f>IF(ISBLANK($G172),IF($K172&gt;5,"",IF(AND(ISNA(MATCH(K172+1,$K$7:$K$202,0)),$K172&lt;$A$4),"TIE","")),"DQ")</f>
        <v/>
      </c>
      <c r="M172" s="112"/>
      <c r="N172" s="113" t="str">
        <f t="shared" si="50"/>
        <v/>
      </c>
      <c r="O172" s="42" t="str">
        <f t="shared" si="51"/>
        <v/>
      </c>
      <c r="P172" s="42" t="str">
        <f t="shared" si="52"/>
        <v/>
      </c>
      <c r="Q172" s="42">
        <f t="shared" si="53"/>
        <v>-10</v>
      </c>
      <c r="R172" s="42" t="str">
        <f>IF(ISBLANK($A172),"",_xlfn.RANK.EQ($Q172,$Q$7:$Q$202))</f>
        <v/>
      </c>
      <c r="S172" s="42" t="str">
        <f>IF(ISNA(MATCH($R172+1,$R$7:$R$202,0)),IF($R172=MAX($A$7:$A$202),$R172,-1),$R172)</f>
        <v/>
      </c>
      <c r="T172" s="42">
        <f t="shared" si="54"/>
        <v>0</v>
      </c>
      <c r="U172" t="str">
        <f ca="1">IF(N('Final Round'!$J$14)&gt;0,IF(ISBLANK($A172),"",IF($N172&gt;5,$N172,VLOOKUP($A172,'Final Round'!$A$14:$K$18,COLUMN('Final Round'!$J$1),FALSE()))),"")</f>
        <v/>
      </c>
      <c r="V172" s="42" t="str">
        <f t="shared" ca="1" si="55"/>
        <v/>
      </c>
      <c r="W172" s="42" t="str">
        <f t="shared" si="56"/>
        <v/>
      </c>
      <c r="X172" s="42" t="str">
        <f>IF(ISBLANK($A172),"",_xlfn.RANK.EQ($W172,$W$7:$W$202))</f>
        <v/>
      </c>
      <c r="Y172" s="42">
        <f t="shared" si="57"/>
        <v>0</v>
      </c>
      <c r="Z172" s="42" t="str">
        <f t="shared" ca="1" si="58"/>
        <v/>
      </c>
      <c r="AA172" s="42">
        <f t="shared" ca="1" si="59"/>
        <v>0</v>
      </c>
      <c r="AB172" t="str">
        <f>IF(ISBLANK($A172),"",5+4*(I172+IF(AA172=0,0,VLOOKUP($A172,'Final Round'!$A$14:$K$18,COLUMN('Final Round'!$G$1),FALSE())))+8*(H172+IF(AA172=0,0,IF(VLOOKUP($A172,'Final Round'!$A$14:$K$18,COLUMN('Final Round'!$J$1),FALSE())=1,1,0)))+$AA172)</f>
        <v/>
      </c>
    </row>
    <row r="173" spans="1:28">
      <c r="A173" s="115"/>
      <c r="B173" s="116"/>
      <c r="C173" s="116"/>
      <c r="D173" s="116"/>
      <c r="E173" s="117"/>
      <c r="F173" t="str">
        <f>IF(ISBLANK($A173),"",SUM(IF(ISNA(IF(VLOOKUP($A173,'Round 1'!$A$7:$J$206,COLUMN('Round 1'!$H$7),FALSE()),1,NA())),0,1),IF(ISNA(IF(VLOOKUP($A173,'Round 2'!$A$7:$J$206,COLUMN('Round 1'!$H$7),FALSE()),1,NA())),0,1),IF(ISNA(IF(VLOOKUP($A173,'Round 3'!$A$7:$J$206,COLUMN('Round 1'!$H$7),FALSE()),1,NA())),0,1),IF(ISNA(IF(VLOOKUP($A173,'Final Round'!$A$14:$K$18,1,FALSE()),1,NA())),0,1)))</f>
        <v/>
      </c>
      <c r="G173" s="119"/>
      <c r="H173"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120" t="str">
        <f>IF(ISBLANK(A173),"",_xlfn.RANK.EQ(P173,$P$7:$P$202))</f>
        <v/>
      </c>
      <c r="L173" s="122" t="str">
        <f>IF(ISBLANK($G173),IF($K173&gt;5,"",IF(AND(ISNA(MATCH(K173+1,$K$7:$K$202,0)),$K173&lt;$A$4),"TIE","")),"DQ")</f>
        <v/>
      </c>
      <c r="M173" s="123"/>
      <c r="N173" s="124" t="str">
        <f t="shared" si="50"/>
        <v/>
      </c>
      <c r="O173" s="42" t="str">
        <f t="shared" si="51"/>
        <v/>
      </c>
      <c r="P173" s="42" t="str">
        <f t="shared" si="52"/>
        <v/>
      </c>
      <c r="Q173" s="42">
        <f t="shared" si="53"/>
        <v>-10</v>
      </c>
      <c r="R173" s="42" t="str">
        <f>IF(ISBLANK($A173),"",_xlfn.RANK.EQ($Q173,$Q$7:$Q$202))</f>
        <v/>
      </c>
      <c r="S173" s="42" t="str">
        <f>IF(ISNA(MATCH($R173+1,$R$7:$R$202,0)),IF($R173=MAX($A$7:$A$202),$R173,-1),$R173)</f>
        <v/>
      </c>
      <c r="T173" s="42">
        <f t="shared" si="54"/>
        <v>0</v>
      </c>
      <c r="U173" t="str">
        <f ca="1">IF(N('Final Round'!$J$14)&gt;0,IF(ISBLANK($A173),"",IF($N173&gt;5,$N173,VLOOKUP($A173,'Final Round'!$A$14:$K$18,COLUMN('Final Round'!$J$1),FALSE()))),"")</f>
        <v/>
      </c>
      <c r="V173" s="42" t="str">
        <f t="shared" ca="1" si="55"/>
        <v/>
      </c>
      <c r="W173" s="42" t="str">
        <f t="shared" si="56"/>
        <v/>
      </c>
      <c r="X173" s="42" t="str">
        <f>IF(ISBLANK($A173),"",_xlfn.RANK.EQ($W173,$W$7:$W$202))</f>
        <v/>
      </c>
      <c r="Y173" s="42">
        <f t="shared" si="57"/>
        <v>0</v>
      </c>
      <c r="Z173" s="42" t="str">
        <f t="shared" ca="1" si="58"/>
        <v/>
      </c>
      <c r="AA173" s="42">
        <f t="shared" ca="1" si="59"/>
        <v>0</v>
      </c>
      <c r="AB173" t="str">
        <f>IF(ISBLANK($A173),"",5+4*(I173+IF(AA173=0,0,VLOOKUP($A173,'Final Round'!$A$14:$K$18,COLUMN('Final Round'!$G$1),FALSE())))+8*(H173+IF(AA173=0,0,IF(VLOOKUP($A173,'Final Round'!$A$14:$K$18,COLUMN('Final Round'!$J$1),FALSE())=1,1,0)))+$AA173)</f>
        <v/>
      </c>
    </row>
    <row r="174" spans="1:28">
      <c r="A174" s="104"/>
      <c r="B174" s="105"/>
      <c r="C174" s="105"/>
      <c r="D174" s="105"/>
      <c r="E174" s="106"/>
      <c r="F174" t="str">
        <f>IF(ISBLANK($A174),"",SUM(IF(ISNA(IF(VLOOKUP($A174,'Round 1'!$A$7:$J$206,COLUMN('Round 1'!$H$7),FALSE()),1,NA())),0,1),IF(ISNA(IF(VLOOKUP($A174,'Round 2'!$A$7:$J$206,COLUMN('Round 1'!$H$7),FALSE()),1,NA())),0,1),IF(ISNA(IF(VLOOKUP($A174,'Round 3'!$A$7:$J$206,COLUMN('Round 1'!$H$7),FALSE()),1,NA())),0,1),IF(ISNA(IF(VLOOKUP($A174,'Final Round'!$A$14:$K$18,1,FALSE()),1,NA())),0,1)))</f>
        <v/>
      </c>
      <c r="G174" s="108"/>
      <c r="H174"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109" t="str">
        <f>IF(ISBLANK(A174),"",_xlfn.RANK.EQ(P174,$P$7:$P$202))</f>
        <v/>
      </c>
      <c r="L174" s="111" t="str">
        <f>IF(ISBLANK($G174),IF($K174&gt;5,"",IF(AND(ISNA(MATCH(K174+1,$K$7:$K$202,0)),$K174&lt;$A$4),"TIE","")),"DQ")</f>
        <v/>
      </c>
      <c r="M174" s="112"/>
      <c r="N174" s="113" t="str">
        <f t="shared" si="50"/>
        <v/>
      </c>
      <c r="O174" s="42" t="str">
        <f t="shared" si="51"/>
        <v/>
      </c>
      <c r="P174" s="42" t="str">
        <f t="shared" si="52"/>
        <v/>
      </c>
      <c r="Q174" s="42">
        <f t="shared" si="53"/>
        <v>-10</v>
      </c>
      <c r="R174" s="42" t="str">
        <f>IF(ISBLANK($A174),"",_xlfn.RANK.EQ($Q174,$Q$7:$Q$202))</f>
        <v/>
      </c>
      <c r="S174" s="42" t="str">
        <f>IF(ISNA(MATCH($R174+1,$R$7:$R$202,0)),IF($R174=MAX($A$7:$A$202),$R174,-1),$R174)</f>
        <v/>
      </c>
      <c r="T174" s="42">
        <f t="shared" si="54"/>
        <v>0</v>
      </c>
      <c r="U174" t="str">
        <f ca="1">IF(N('Final Round'!$J$14)&gt;0,IF(ISBLANK($A174),"",IF($N174&gt;5,$N174,VLOOKUP($A174,'Final Round'!$A$14:$K$18,COLUMN('Final Round'!$J$1),FALSE()))),"")</f>
        <v/>
      </c>
      <c r="V174" s="42" t="str">
        <f t="shared" ca="1" si="55"/>
        <v/>
      </c>
      <c r="W174" s="42" t="str">
        <f t="shared" si="56"/>
        <v/>
      </c>
      <c r="X174" s="42" t="str">
        <f>IF(ISBLANK($A174),"",_xlfn.RANK.EQ($W174,$W$7:$W$202))</f>
        <v/>
      </c>
      <c r="Y174" s="42">
        <f t="shared" si="57"/>
        <v>0</v>
      </c>
      <c r="Z174" s="42" t="str">
        <f t="shared" ca="1" si="58"/>
        <v/>
      </c>
      <c r="AA174" s="42">
        <f t="shared" ca="1" si="59"/>
        <v>0</v>
      </c>
      <c r="AB174" t="str">
        <f>IF(ISBLANK($A174),"",5+4*(I174+IF(AA174=0,0,VLOOKUP($A174,'Final Round'!$A$14:$K$18,COLUMN('Final Round'!$G$1),FALSE())))+8*(H174+IF(AA174=0,0,IF(VLOOKUP($A174,'Final Round'!$A$14:$K$18,COLUMN('Final Round'!$J$1),FALSE())=1,1,0)))+$AA174)</f>
        <v/>
      </c>
    </row>
    <row r="175" spans="1:28">
      <c r="A175" s="115"/>
      <c r="B175" s="116"/>
      <c r="C175" s="116"/>
      <c r="D175" s="116"/>
      <c r="E175" s="117"/>
      <c r="F175" t="str">
        <f>IF(ISBLANK($A175),"",SUM(IF(ISNA(IF(VLOOKUP($A175,'Round 1'!$A$7:$J$206,COLUMN('Round 1'!$H$7),FALSE()),1,NA())),0,1),IF(ISNA(IF(VLOOKUP($A175,'Round 2'!$A$7:$J$206,COLUMN('Round 1'!$H$7),FALSE()),1,NA())),0,1),IF(ISNA(IF(VLOOKUP($A175,'Round 3'!$A$7:$J$206,COLUMN('Round 1'!$H$7),FALSE()),1,NA())),0,1),IF(ISNA(IF(VLOOKUP($A175,'Final Round'!$A$14:$K$18,1,FALSE()),1,NA())),0,1)))</f>
        <v/>
      </c>
      <c r="G175" s="119"/>
      <c r="H175"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120" t="str">
        <f>IF(ISBLANK(A175),"",_xlfn.RANK.EQ(P175,$P$7:$P$202))</f>
        <v/>
      </c>
      <c r="L175" s="122" t="str">
        <f>IF(ISBLANK($G175),IF($K175&gt;5,"",IF(AND(ISNA(MATCH(K175+1,$K$7:$K$202,0)),$K175&lt;$A$4),"TIE","")),"DQ")</f>
        <v/>
      </c>
      <c r="M175" s="123"/>
      <c r="N175" s="124" t="str">
        <f t="shared" si="50"/>
        <v/>
      </c>
      <c r="O175" s="42" t="str">
        <f t="shared" si="51"/>
        <v/>
      </c>
      <c r="P175" s="42" t="str">
        <f t="shared" si="52"/>
        <v/>
      </c>
      <c r="Q175" s="42">
        <f t="shared" si="53"/>
        <v>-10</v>
      </c>
      <c r="R175" s="42" t="str">
        <f>IF(ISBLANK($A175),"",_xlfn.RANK.EQ($Q175,$Q$7:$Q$202))</f>
        <v/>
      </c>
      <c r="S175" s="42" t="str">
        <f>IF(ISNA(MATCH($R175+1,$R$7:$R$202,0)),IF($R175=MAX($A$7:$A$202),$R175,-1),$R175)</f>
        <v/>
      </c>
      <c r="T175" s="42">
        <f t="shared" si="54"/>
        <v>0</v>
      </c>
      <c r="U175" t="str">
        <f ca="1">IF(N('Final Round'!$J$14)&gt;0,IF(ISBLANK($A175),"",IF($N175&gt;5,$N175,VLOOKUP($A175,'Final Round'!$A$14:$K$18,COLUMN('Final Round'!$J$1),FALSE()))),"")</f>
        <v/>
      </c>
      <c r="V175" s="42" t="str">
        <f t="shared" ca="1" si="55"/>
        <v/>
      </c>
      <c r="W175" s="42" t="str">
        <f t="shared" si="56"/>
        <v/>
      </c>
      <c r="X175" s="42" t="str">
        <f>IF(ISBLANK($A175),"",_xlfn.RANK.EQ($W175,$W$7:$W$202))</f>
        <v/>
      </c>
      <c r="Y175" s="42">
        <f t="shared" si="57"/>
        <v>0</v>
      </c>
      <c r="Z175" s="42" t="str">
        <f t="shared" ca="1" si="58"/>
        <v/>
      </c>
      <c r="AA175" s="42">
        <f t="shared" ca="1" si="59"/>
        <v>0</v>
      </c>
      <c r="AB175" t="str">
        <f>IF(ISBLANK($A175),"",5+4*(I175+IF(AA175=0,0,VLOOKUP($A175,'Final Round'!$A$14:$K$18,COLUMN('Final Round'!$G$1),FALSE())))+8*(H175+IF(AA175=0,0,IF(VLOOKUP($A175,'Final Round'!$A$14:$K$18,COLUMN('Final Round'!$J$1),FALSE())=1,1,0)))+$AA175)</f>
        <v/>
      </c>
    </row>
    <row r="176" spans="1:28">
      <c r="A176" s="104"/>
      <c r="B176" s="105"/>
      <c r="C176" s="105"/>
      <c r="D176" s="105"/>
      <c r="E176" s="106"/>
      <c r="F176" t="str">
        <f>IF(ISBLANK($A176),"",SUM(IF(ISNA(IF(VLOOKUP($A176,'Round 1'!$A$7:$J$206,COLUMN('Round 1'!$H$7),FALSE()),1,NA())),0,1),IF(ISNA(IF(VLOOKUP($A176,'Round 2'!$A$7:$J$206,COLUMN('Round 1'!$H$7),FALSE()),1,NA())),0,1),IF(ISNA(IF(VLOOKUP($A176,'Round 3'!$A$7:$J$206,COLUMN('Round 1'!$H$7),FALSE()),1,NA())),0,1),IF(ISNA(IF(VLOOKUP($A176,'Final Round'!$A$14:$K$18,1,FALSE()),1,NA())),0,1)))</f>
        <v/>
      </c>
      <c r="G176" s="108"/>
      <c r="H176"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109" t="str">
        <f>IF(ISBLANK(A176),"",_xlfn.RANK.EQ(P176,$P$7:$P$202))</f>
        <v/>
      </c>
      <c r="L176" s="111" t="str">
        <f>IF(ISBLANK($G176),IF($K176&gt;5,"",IF(AND(ISNA(MATCH(K176+1,$K$7:$K$202,0)),$K176&lt;$A$4),"TIE","")),"DQ")</f>
        <v/>
      </c>
      <c r="M176" s="112"/>
      <c r="N176" s="113" t="str">
        <f t="shared" si="50"/>
        <v/>
      </c>
      <c r="O176" s="42" t="str">
        <f t="shared" si="51"/>
        <v/>
      </c>
      <c r="P176" s="42" t="str">
        <f t="shared" si="52"/>
        <v/>
      </c>
      <c r="Q176" s="42">
        <f t="shared" si="53"/>
        <v>-10</v>
      </c>
      <c r="R176" s="42" t="str">
        <f>IF(ISBLANK($A176),"",_xlfn.RANK.EQ($Q176,$Q$7:$Q$202))</f>
        <v/>
      </c>
      <c r="S176" s="42" t="str">
        <f>IF(ISNA(MATCH($R176+1,$R$7:$R$202,0)),IF($R176=MAX($A$7:$A$202),$R176,-1),$R176)</f>
        <v/>
      </c>
      <c r="T176" s="42">
        <f t="shared" si="54"/>
        <v>0</v>
      </c>
      <c r="U176" t="str">
        <f ca="1">IF(N('Final Round'!$J$14)&gt;0,IF(ISBLANK($A176),"",IF($N176&gt;5,$N176,VLOOKUP($A176,'Final Round'!$A$14:$K$18,COLUMN('Final Round'!$J$1),FALSE()))),"")</f>
        <v/>
      </c>
      <c r="V176" s="42" t="str">
        <f t="shared" ca="1" si="55"/>
        <v/>
      </c>
      <c r="W176" s="42" t="str">
        <f t="shared" si="56"/>
        <v/>
      </c>
      <c r="X176" s="42" t="str">
        <f>IF(ISBLANK($A176),"",_xlfn.RANK.EQ($W176,$W$7:$W$202))</f>
        <v/>
      </c>
      <c r="Y176" s="42">
        <f t="shared" si="57"/>
        <v>0</v>
      </c>
      <c r="Z176" s="42" t="str">
        <f t="shared" ca="1" si="58"/>
        <v/>
      </c>
      <c r="AA176" s="42">
        <f t="shared" ca="1" si="59"/>
        <v>0</v>
      </c>
      <c r="AB176" t="str">
        <f>IF(ISBLANK($A176),"",5+4*(I176+IF(AA176=0,0,VLOOKUP($A176,'Final Round'!$A$14:$K$18,COLUMN('Final Round'!$G$1),FALSE())))+8*(H176+IF(AA176=0,0,IF(VLOOKUP($A176,'Final Round'!$A$14:$K$18,COLUMN('Final Round'!$J$1),FALSE())=1,1,0)))+$AA176)</f>
        <v/>
      </c>
    </row>
    <row r="177" spans="1:28">
      <c r="A177" s="115"/>
      <c r="B177" s="116"/>
      <c r="C177" s="116"/>
      <c r="D177" s="116"/>
      <c r="E177" s="117"/>
      <c r="F177" t="str">
        <f>IF(ISBLANK($A177),"",SUM(IF(ISNA(IF(VLOOKUP($A177,'Round 1'!$A$7:$J$206,COLUMN('Round 1'!$H$7),FALSE()),1,NA())),0,1),IF(ISNA(IF(VLOOKUP($A177,'Round 2'!$A$7:$J$206,COLUMN('Round 1'!$H$7),FALSE()),1,NA())),0,1),IF(ISNA(IF(VLOOKUP($A177,'Round 3'!$A$7:$J$206,COLUMN('Round 1'!$H$7),FALSE()),1,NA())),0,1),IF(ISNA(IF(VLOOKUP($A177,'Final Round'!$A$14:$K$18,1,FALSE()),1,NA())),0,1)))</f>
        <v/>
      </c>
      <c r="G177" s="119"/>
      <c r="H177"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120" t="str">
        <f>IF(ISBLANK(A177),"",_xlfn.RANK.EQ(P177,$P$7:$P$202))</f>
        <v/>
      </c>
      <c r="L177" s="122" t="str">
        <f>IF(ISBLANK($G177),IF($K177&gt;5,"",IF(AND(ISNA(MATCH(K177+1,$K$7:$K$202,0)),$K177&lt;$A$4),"TIE","")),"DQ")</f>
        <v/>
      </c>
      <c r="M177" s="123"/>
      <c r="N177" s="124" t="str">
        <f t="shared" si="50"/>
        <v/>
      </c>
      <c r="O177" s="42" t="str">
        <f t="shared" si="51"/>
        <v/>
      </c>
      <c r="P177" s="42" t="str">
        <f t="shared" si="52"/>
        <v/>
      </c>
      <c r="Q177" s="42">
        <f t="shared" si="53"/>
        <v>-10</v>
      </c>
      <c r="R177" s="42" t="str">
        <f>IF(ISBLANK($A177),"",_xlfn.RANK.EQ($Q177,$Q$7:$Q$202))</f>
        <v/>
      </c>
      <c r="S177" s="42" t="str">
        <f>IF(ISNA(MATCH($R177+1,$R$7:$R$202,0)),IF($R177=MAX($A$7:$A$202),$R177,-1),$R177)</f>
        <v/>
      </c>
      <c r="T177" s="42">
        <f t="shared" si="54"/>
        <v>0</v>
      </c>
      <c r="U177" t="str">
        <f ca="1">IF(N('Final Round'!$J$14)&gt;0,IF(ISBLANK($A177),"",IF($N177&gt;5,$N177,VLOOKUP($A177,'Final Round'!$A$14:$K$18,COLUMN('Final Round'!$J$1),FALSE()))),"")</f>
        <v/>
      </c>
      <c r="V177" s="42" t="str">
        <f t="shared" ca="1" si="55"/>
        <v/>
      </c>
      <c r="W177" s="42" t="str">
        <f t="shared" si="56"/>
        <v/>
      </c>
      <c r="X177" s="42" t="str">
        <f>IF(ISBLANK($A177),"",_xlfn.RANK.EQ($W177,$W$7:$W$202))</f>
        <v/>
      </c>
      <c r="Y177" s="42">
        <f t="shared" si="57"/>
        <v>0</v>
      </c>
      <c r="Z177" s="42" t="str">
        <f t="shared" ca="1" si="58"/>
        <v/>
      </c>
      <c r="AA177" s="42">
        <f t="shared" ca="1" si="59"/>
        <v>0</v>
      </c>
      <c r="AB177" t="str">
        <f>IF(ISBLANK($A177),"",5+4*(I177+IF(AA177=0,0,VLOOKUP($A177,'Final Round'!$A$14:$K$18,COLUMN('Final Round'!$G$1),FALSE())))+8*(H177+IF(AA177=0,0,IF(VLOOKUP($A177,'Final Round'!$A$14:$K$18,COLUMN('Final Round'!$J$1),FALSE())=1,1,0)))+$AA177)</f>
        <v/>
      </c>
    </row>
    <row r="178" spans="1:28">
      <c r="A178" s="104"/>
      <c r="B178" s="105"/>
      <c r="C178" s="105"/>
      <c r="D178" s="105"/>
      <c r="E178" s="106"/>
      <c r="F178" t="str">
        <f>IF(ISBLANK($A178),"",SUM(IF(ISNA(IF(VLOOKUP($A178,'Round 1'!$A$7:$J$206,COLUMN('Round 1'!$H$7),FALSE()),1,NA())),0,1),IF(ISNA(IF(VLOOKUP($A178,'Round 2'!$A$7:$J$206,COLUMN('Round 1'!$H$7),FALSE()),1,NA())),0,1),IF(ISNA(IF(VLOOKUP($A178,'Round 3'!$A$7:$J$206,COLUMN('Round 1'!$H$7),FALSE()),1,NA())),0,1),IF(ISNA(IF(VLOOKUP($A178,'Final Round'!$A$14:$K$18,1,FALSE()),1,NA())),0,1)))</f>
        <v/>
      </c>
      <c r="G178" s="108"/>
      <c r="H178"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109" t="str">
        <f>IF(ISBLANK(A178),"",_xlfn.RANK.EQ(P178,$P$7:$P$202))</f>
        <v/>
      </c>
      <c r="L178" s="111" t="str">
        <f>IF(ISBLANK($G178),IF($K178&gt;5,"",IF(AND(ISNA(MATCH(K178+1,$K$7:$K$202,0)),$K178&lt;$A$4),"TIE","")),"DQ")</f>
        <v/>
      </c>
      <c r="M178" s="112"/>
      <c r="N178" s="113" t="str">
        <f t="shared" si="50"/>
        <v/>
      </c>
      <c r="O178" s="42" t="str">
        <f t="shared" si="51"/>
        <v/>
      </c>
      <c r="P178" s="42" t="str">
        <f t="shared" si="52"/>
        <v/>
      </c>
      <c r="Q178" s="42">
        <f t="shared" si="53"/>
        <v>-10</v>
      </c>
      <c r="R178" s="42" t="str">
        <f>IF(ISBLANK($A178),"",_xlfn.RANK.EQ($Q178,$Q$7:$Q$202))</f>
        <v/>
      </c>
      <c r="S178" s="42" t="str">
        <f>IF(ISNA(MATCH($R178+1,$R$7:$R$202,0)),IF($R178=MAX($A$7:$A$202),$R178,-1),$R178)</f>
        <v/>
      </c>
      <c r="T178" s="42">
        <f t="shared" si="54"/>
        <v>0</v>
      </c>
      <c r="U178" t="str">
        <f ca="1">IF(N('Final Round'!$J$14)&gt;0,IF(ISBLANK($A178),"",IF($N178&gt;5,$N178,VLOOKUP($A178,'Final Round'!$A$14:$K$18,COLUMN('Final Round'!$J$1),FALSE()))),"")</f>
        <v/>
      </c>
      <c r="V178" s="42" t="str">
        <f t="shared" ca="1" si="55"/>
        <v/>
      </c>
      <c r="W178" s="42" t="str">
        <f t="shared" si="56"/>
        <v/>
      </c>
      <c r="X178" s="42" t="str">
        <f>IF(ISBLANK($A178),"",_xlfn.RANK.EQ($W178,$W$7:$W$202))</f>
        <v/>
      </c>
      <c r="Y178" s="42">
        <f t="shared" si="57"/>
        <v>0</v>
      </c>
      <c r="Z178" s="42" t="str">
        <f t="shared" ca="1" si="58"/>
        <v/>
      </c>
      <c r="AA178" s="42">
        <f t="shared" ca="1" si="59"/>
        <v>0</v>
      </c>
      <c r="AB178" t="str">
        <f>IF(ISBLANK($A178),"",5+4*(I178+IF(AA178=0,0,VLOOKUP($A178,'Final Round'!$A$14:$K$18,COLUMN('Final Round'!$G$1),FALSE())))+8*(H178+IF(AA178=0,0,IF(VLOOKUP($A178,'Final Round'!$A$14:$K$18,COLUMN('Final Round'!$J$1),FALSE())=1,1,0)))+$AA178)</f>
        <v/>
      </c>
    </row>
    <row r="179" spans="1:28">
      <c r="A179" s="115"/>
      <c r="B179" s="116"/>
      <c r="C179" s="116"/>
      <c r="D179" s="116"/>
      <c r="E179" s="117"/>
      <c r="F179" t="str">
        <f>IF(ISBLANK($A179),"",SUM(IF(ISNA(IF(VLOOKUP($A179,'Round 1'!$A$7:$J$206,COLUMN('Round 1'!$H$7),FALSE()),1,NA())),0,1),IF(ISNA(IF(VLOOKUP($A179,'Round 2'!$A$7:$J$206,COLUMN('Round 1'!$H$7),FALSE()),1,NA())),0,1),IF(ISNA(IF(VLOOKUP($A179,'Round 3'!$A$7:$J$206,COLUMN('Round 1'!$H$7),FALSE()),1,NA())),0,1),IF(ISNA(IF(VLOOKUP($A179,'Final Round'!$A$14:$K$18,1,FALSE()),1,NA())),0,1)))</f>
        <v/>
      </c>
      <c r="G179" s="119"/>
      <c r="H179"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120" t="str">
        <f>IF(ISBLANK(A179),"",_xlfn.RANK.EQ(P179,$P$7:$P$202))</f>
        <v/>
      </c>
      <c r="L179" s="122" t="str">
        <f>IF(ISBLANK($G179),IF($K179&gt;5,"",IF(AND(ISNA(MATCH(K179+1,$K$7:$K$202,0)),$K179&lt;$A$4),"TIE","")),"DQ")</f>
        <v/>
      </c>
      <c r="M179" s="123"/>
      <c r="N179" s="124" t="str">
        <f t="shared" si="50"/>
        <v/>
      </c>
      <c r="O179" s="42" t="str">
        <f t="shared" si="51"/>
        <v/>
      </c>
      <c r="P179" s="42" t="str">
        <f t="shared" si="52"/>
        <v/>
      </c>
      <c r="Q179" s="42">
        <f t="shared" si="53"/>
        <v>-10</v>
      </c>
      <c r="R179" s="42" t="str">
        <f>IF(ISBLANK($A179),"",_xlfn.RANK.EQ($Q179,$Q$7:$Q$202))</f>
        <v/>
      </c>
      <c r="S179" s="42" t="str">
        <f>IF(ISNA(MATCH($R179+1,$R$7:$R$202,0)),IF($R179=MAX($A$7:$A$202),$R179,-1),$R179)</f>
        <v/>
      </c>
      <c r="T179" s="42">
        <f t="shared" si="54"/>
        <v>0</v>
      </c>
      <c r="U179" t="str">
        <f ca="1">IF(N('Final Round'!$J$14)&gt;0,IF(ISBLANK($A179),"",IF($N179&gt;5,$N179,VLOOKUP($A179,'Final Round'!$A$14:$K$18,COLUMN('Final Round'!$J$1),FALSE()))),"")</f>
        <v/>
      </c>
      <c r="V179" s="42" t="str">
        <f t="shared" ca="1" si="55"/>
        <v/>
      </c>
      <c r="W179" s="42" t="str">
        <f t="shared" si="56"/>
        <v/>
      </c>
      <c r="X179" s="42" t="str">
        <f>IF(ISBLANK($A179),"",_xlfn.RANK.EQ($W179,$W$7:$W$202))</f>
        <v/>
      </c>
      <c r="Y179" s="42">
        <f t="shared" si="57"/>
        <v>0</v>
      </c>
      <c r="Z179" s="42" t="str">
        <f t="shared" ca="1" si="58"/>
        <v/>
      </c>
      <c r="AA179" s="42">
        <f t="shared" ca="1" si="59"/>
        <v>0</v>
      </c>
      <c r="AB179" t="str">
        <f>IF(ISBLANK($A179),"",5+4*(I179+IF(AA179=0,0,VLOOKUP($A179,'Final Round'!$A$14:$K$18,COLUMN('Final Round'!$G$1),FALSE())))+8*(H179+IF(AA179=0,0,IF(VLOOKUP($A179,'Final Round'!$A$14:$K$18,COLUMN('Final Round'!$J$1),FALSE())=1,1,0)))+$AA179)</f>
        <v/>
      </c>
    </row>
    <row r="180" spans="1:28">
      <c r="A180" s="104"/>
      <c r="B180" s="105"/>
      <c r="C180" s="105"/>
      <c r="D180" s="105"/>
      <c r="E180" s="106"/>
      <c r="F180" t="str">
        <f>IF(ISBLANK($A180),"",SUM(IF(ISNA(IF(VLOOKUP($A180,'Round 1'!$A$7:$J$206,COLUMN('Round 1'!$H$7),FALSE()),1,NA())),0,1),IF(ISNA(IF(VLOOKUP($A180,'Round 2'!$A$7:$J$206,COLUMN('Round 1'!$H$7),FALSE()),1,NA())),0,1),IF(ISNA(IF(VLOOKUP($A180,'Round 3'!$A$7:$J$206,COLUMN('Round 1'!$H$7),FALSE()),1,NA())),0,1),IF(ISNA(IF(VLOOKUP($A180,'Final Round'!$A$14:$K$18,1,FALSE()),1,NA())),0,1)))</f>
        <v/>
      </c>
      <c r="G180" s="108"/>
      <c r="H180"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109" t="str">
        <f>IF(ISBLANK(A180),"",_xlfn.RANK.EQ(P180,$P$7:$P$202))</f>
        <v/>
      </c>
      <c r="L180" s="111" t="str">
        <f>IF(ISBLANK($G180),IF($K180&gt;5,"",IF(AND(ISNA(MATCH(K180+1,$K$7:$K$202,0)),$K180&lt;$A$4),"TIE","")),"DQ")</f>
        <v/>
      </c>
      <c r="M180" s="112"/>
      <c r="N180" s="113" t="str">
        <f t="shared" si="50"/>
        <v/>
      </c>
      <c r="O180" s="42" t="str">
        <f t="shared" si="51"/>
        <v/>
      </c>
      <c r="P180" s="42" t="str">
        <f t="shared" si="52"/>
        <v/>
      </c>
      <c r="Q180" s="42">
        <f t="shared" si="53"/>
        <v>-10</v>
      </c>
      <c r="R180" s="42" t="str">
        <f>IF(ISBLANK($A180),"",_xlfn.RANK.EQ($Q180,$Q$7:$Q$202))</f>
        <v/>
      </c>
      <c r="S180" s="42" t="str">
        <f>IF(ISNA(MATCH($R180+1,$R$7:$R$202,0)),IF($R180=MAX($A$7:$A$202),$R180,-1),$R180)</f>
        <v/>
      </c>
      <c r="T180" s="42">
        <f t="shared" si="54"/>
        <v>0</v>
      </c>
      <c r="U180" t="str">
        <f ca="1">IF(N('Final Round'!$J$14)&gt;0,IF(ISBLANK($A180),"",IF($N180&gt;5,$N180,VLOOKUP($A180,'Final Round'!$A$14:$K$18,COLUMN('Final Round'!$J$1),FALSE()))),"")</f>
        <v/>
      </c>
      <c r="V180" s="42" t="str">
        <f t="shared" ca="1" si="55"/>
        <v/>
      </c>
      <c r="W180" s="42" t="str">
        <f t="shared" si="56"/>
        <v/>
      </c>
      <c r="X180" s="42" t="str">
        <f>IF(ISBLANK($A180),"",_xlfn.RANK.EQ($W180,$W$7:$W$202))</f>
        <v/>
      </c>
      <c r="Y180" s="42">
        <f t="shared" si="57"/>
        <v>0</v>
      </c>
      <c r="Z180" s="42" t="str">
        <f t="shared" ca="1" si="58"/>
        <v/>
      </c>
      <c r="AA180" s="42">
        <f t="shared" ca="1" si="59"/>
        <v>0</v>
      </c>
      <c r="AB180" t="str">
        <f>IF(ISBLANK($A180),"",5+4*(I180+IF(AA180=0,0,VLOOKUP($A180,'Final Round'!$A$14:$K$18,COLUMN('Final Round'!$G$1),FALSE())))+8*(H180+IF(AA180=0,0,IF(VLOOKUP($A180,'Final Round'!$A$14:$K$18,COLUMN('Final Round'!$J$1),FALSE())=1,1,0)))+$AA180)</f>
        <v/>
      </c>
    </row>
    <row r="181" spans="1:28">
      <c r="A181" s="115"/>
      <c r="B181" s="116"/>
      <c r="C181" s="116"/>
      <c r="D181" s="116"/>
      <c r="E181" s="117"/>
      <c r="F181" t="str">
        <f>IF(ISBLANK($A181),"",SUM(IF(ISNA(IF(VLOOKUP($A181,'Round 1'!$A$7:$J$206,COLUMN('Round 1'!$H$7),FALSE()),1,NA())),0,1),IF(ISNA(IF(VLOOKUP($A181,'Round 2'!$A$7:$J$206,COLUMN('Round 1'!$H$7),FALSE()),1,NA())),0,1),IF(ISNA(IF(VLOOKUP($A181,'Round 3'!$A$7:$J$206,COLUMN('Round 1'!$H$7),FALSE()),1,NA())),0,1),IF(ISNA(IF(VLOOKUP($A181,'Final Round'!$A$14:$K$18,1,FALSE()),1,NA())),0,1)))</f>
        <v/>
      </c>
      <c r="G181" s="119"/>
      <c r="H181"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120" t="str">
        <f>IF(ISBLANK(A181),"",_xlfn.RANK.EQ(P181,$P$7:$P$202))</f>
        <v/>
      </c>
      <c r="L181" s="122" t="str">
        <f>IF(ISBLANK($G181),IF($K181&gt;5,"",IF(AND(ISNA(MATCH(K181+1,$K$7:$K$202,0)),$K181&lt;$A$4),"TIE","")),"DQ")</f>
        <v/>
      </c>
      <c r="M181" s="123"/>
      <c r="N181" s="124" t="str">
        <f t="shared" si="50"/>
        <v/>
      </c>
      <c r="O181" s="42" t="str">
        <f t="shared" si="51"/>
        <v/>
      </c>
      <c r="P181" s="42" t="str">
        <f t="shared" si="52"/>
        <v/>
      </c>
      <c r="Q181" s="42">
        <f t="shared" si="53"/>
        <v>-10</v>
      </c>
      <c r="R181" s="42" t="str">
        <f>IF(ISBLANK($A181),"",_xlfn.RANK.EQ($Q181,$Q$7:$Q$202))</f>
        <v/>
      </c>
      <c r="S181" s="42" t="str">
        <f>IF(ISNA(MATCH($R181+1,$R$7:$R$202,0)),IF($R181=MAX($A$7:$A$202),$R181,-1),$R181)</f>
        <v/>
      </c>
      <c r="T181" s="42">
        <f t="shared" si="54"/>
        <v>0</v>
      </c>
      <c r="U181" t="str">
        <f ca="1">IF(N('Final Round'!$J$14)&gt;0,IF(ISBLANK($A181),"",IF($N181&gt;5,$N181,VLOOKUP($A181,'Final Round'!$A$14:$K$18,COLUMN('Final Round'!$J$1),FALSE()))),"")</f>
        <v/>
      </c>
      <c r="V181" s="42" t="str">
        <f t="shared" ca="1" si="55"/>
        <v/>
      </c>
      <c r="W181" s="42" t="str">
        <f t="shared" si="56"/>
        <v/>
      </c>
      <c r="X181" s="42" t="str">
        <f>IF(ISBLANK($A181),"",_xlfn.RANK.EQ($W181,$W$7:$W$202))</f>
        <v/>
      </c>
      <c r="Y181" s="42">
        <f t="shared" si="57"/>
        <v>0</v>
      </c>
      <c r="Z181" s="42" t="str">
        <f t="shared" ca="1" si="58"/>
        <v/>
      </c>
      <c r="AA181" s="42">
        <f t="shared" ca="1" si="59"/>
        <v>0</v>
      </c>
      <c r="AB181" t="str">
        <f>IF(ISBLANK($A181),"",5+4*(I181+IF(AA181=0,0,VLOOKUP($A181,'Final Round'!$A$14:$K$18,COLUMN('Final Round'!$G$1),FALSE())))+8*(H181+IF(AA181=0,0,IF(VLOOKUP($A181,'Final Round'!$A$14:$K$18,COLUMN('Final Round'!$J$1),FALSE())=1,1,0)))+$AA181)</f>
        <v/>
      </c>
    </row>
    <row r="182" spans="1:28">
      <c r="A182" s="104"/>
      <c r="B182" s="105"/>
      <c r="C182" s="105"/>
      <c r="D182" s="105"/>
      <c r="E182" s="106"/>
      <c r="F182" t="str">
        <f>IF(ISBLANK($A182),"",SUM(IF(ISNA(IF(VLOOKUP($A182,'Round 1'!$A$7:$J$206,COLUMN('Round 1'!$H$7),FALSE()),1,NA())),0,1),IF(ISNA(IF(VLOOKUP($A182,'Round 2'!$A$7:$J$206,COLUMN('Round 1'!$H$7),FALSE()),1,NA())),0,1),IF(ISNA(IF(VLOOKUP($A182,'Round 3'!$A$7:$J$206,COLUMN('Round 1'!$H$7),FALSE()),1,NA())),0,1),IF(ISNA(IF(VLOOKUP($A182,'Final Round'!$A$14:$K$18,1,FALSE()),1,NA())),0,1)))</f>
        <v/>
      </c>
      <c r="G182" s="108"/>
      <c r="H182"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109" t="str">
        <f>IF(ISBLANK(A182),"",_xlfn.RANK.EQ(P182,$P$7:$P$202))</f>
        <v/>
      </c>
      <c r="L182" s="111" t="str">
        <f>IF(ISBLANK($G182),IF($K182&gt;5,"",IF(AND(ISNA(MATCH(K182+1,$K$7:$K$202,0)),$K182&lt;$A$4),"TIE","")),"DQ")</f>
        <v/>
      </c>
      <c r="M182" s="112"/>
      <c r="N182" s="113" t="str">
        <f t="shared" si="50"/>
        <v/>
      </c>
      <c r="O182" s="42" t="str">
        <f t="shared" si="51"/>
        <v/>
      </c>
      <c r="P182" s="42" t="str">
        <f t="shared" si="52"/>
        <v/>
      </c>
      <c r="Q182" s="42">
        <f t="shared" si="53"/>
        <v>-10</v>
      </c>
      <c r="R182" s="42" t="str">
        <f>IF(ISBLANK($A182),"",_xlfn.RANK.EQ($Q182,$Q$7:$Q$202))</f>
        <v/>
      </c>
      <c r="S182" s="42" t="str">
        <f>IF(ISNA(MATCH($R182+1,$R$7:$R$202,0)),IF($R182=MAX($A$7:$A$202),$R182,-1),$R182)</f>
        <v/>
      </c>
      <c r="T182" s="42">
        <f t="shared" si="54"/>
        <v>0</v>
      </c>
      <c r="U182" t="str">
        <f ca="1">IF(N('Final Round'!$J$14)&gt;0,IF(ISBLANK($A182),"",IF($N182&gt;5,$N182,VLOOKUP($A182,'Final Round'!$A$14:$K$18,COLUMN('Final Round'!$J$1),FALSE()))),"")</f>
        <v/>
      </c>
      <c r="V182" s="42" t="str">
        <f t="shared" ca="1" si="55"/>
        <v/>
      </c>
      <c r="W182" s="42" t="str">
        <f t="shared" si="56"/>
        <v/>
      </c>
      <c r="X182" s="42" t="str">
        <f>IF(ISBLANK($A182),"",_xlfn.RANK.EQ($W182,$W$7:$W$202))</f>
        <v/>
      </c>
      <c r="Y182" s="42">
        <f t="shared" si="57"/>
        <v>0</v>
      </c>
      <c r="Z182" s="42" t="str">
        <f t="shared" ca="1" si="58"/>
        <v/>
      </c>
      <c r="AA182" s="42">
        <f t="shared" ca="1" si="59"/>
        <v>0</v>
      </c>
      <c r="AB182" t="str">
        <f>IF(ISBLANK($A182),"",5+4*(I182+IF(AA182=0,0,VLOOKUP($A182,'Final Round'!$A$14:$K$18,COLUMN('Final Round'!$G$1),FALSE())))+8*(H182+IF(AA182=0,0,IF(VLOOKUP($A182,'Final Round'!$A$14:$K$18,COLUMN('Final Round'!$J$1),FALSE())=1,1,0)))+$AA182)</f>
        <v/>
      </c>
    </row>
    <row r="183" spans="1:28">
      <c r="A183" s="115"/>
      <c r="B183" s="116"/>
      <c r="C183" s="116"/>
      <c r="D183" s="116"/>
      <c r="E183" s="117"/>
      <c r="F183" t="str">
        <f>IF(ISBLANK($A183),"",SUM(IF(ISNA(IF(VLOOKUP($A183,'Round 1'!$A$7:$J$206,COLUMN('Round 1'!$H$7),FALSE()),1,NA())),0,1),IF(ISNA(IF(VLOOKUP($A183,'Round 2'!$A$7:$J$206,COLUMN('Round 1'!$H$7),FALSE()),1,NA())),0,1),IF(ISNA(IF(VLOOKUP($A183,'Round 3'!$A$7:$J$206,COLUMN('Round 1'!$H$7),FALSE()),1,NA())),0,1),IF(ISNA(IF(VLOOKUP($A183,'Final Round'!$A$14:$K$18,1,FALSE()),1,NA())),0,1)))</f>
        <v/>
      </c>
      <c r="G183" s="119"/>
      <c r="H183"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120" t="str">
        <f>IF(ISBLANK(A183),"",_xlfn.RANK.EQ(P183,$P$7:$P$202))</f>
        <v/>
      </c>
      <c r="L183" s="122" t="str">
        <f>IF(ISBLANK($G183),IF($K183&gt;5,"",IF(AND(ISNA(MATCH(K183+1,$K$7:$K$202,0)),$K183&lt;$A$4),"TIE","")),"DQ")</f>
        <v/>
      </c>
      <c r="M183" s="123"/>
      <c r="N183" s="124" t="str">
        <f t="shared" si="50"/>
        <v/>
      </c>
      <c r="O183" s="42" t="str">
        <f t="shared" si="51"/>
        <v/>
      </c>
      <c r="P183" s="42" t="str">
        <f t="shared" si="52"/>
        <v/>
      </c>
      <c r="Q183" s="42">
        <f t="shared" si="53"/>
        <v>-10</v>
      </c>
      <c r="R183" s="42" t="str">
        <f>IF(ISBLANK($A183),"",_xlfn.RANK.EQ($Q183,$Q$7:$Q$202))</f>
        <v/>
      </c>
      <c r="S183" s="42" t="str">
        <f>IF(ISNA(MATCH($R183+1,$R$7:$R$202,0)),IF($R183=MAX($A$7:$A$202),$R183,-1),$R183)</f>
        <v/>
      </c>
      <c r="T183" s="42">
        <f t="shared" si="54"/>
        <v>0</v>
      </c>
      <c r="U183" t="str">
        <f ca="1">IF(N('Final Round'!$J$14)&gt;0,IF(ISBLANK($A183),"",IF($N183&gt;5,$N183,VLOOKUP($A183,'Final Round'!$A$14:$K$18,COLUMN('Final Round'!$J$1),FALSE()))),"")</f>
        <v/>
      </c>
      <c r="V183" s="42" t="str">
        <f t="shared" ca="1" si="55"/>
        <v/>
      </c>
      <c r="W183" s="42" t="str">
        <f t="shared" si="56"/>
        <v/>
      </c>
      <c r="X183" s="42" t="str">
        <f>IF(ISBLANK($A183),"",_xlfn.RANK.EQ($W183,$W$7:$W$202))</f>
        <v/>
      </c>
      <c r="Y183" s="42">
        <f t="shared" si="57"/>
        <v>0</v>
      </c>
      <c r="Z183" s="42" t="str">
        <f t="shared" ca="1" si="58"/>
        <v/>
      </c>
      <c r="AA183" s="42">
        <f t="shared" ca="1" si="59"/>
        <v>0</v>
      </c>
      <c r="AB183" t="str">
        <f>IF(ISBLANK($A183),"",5+4*(I183+IF(AA183=0,0,VLOOKUP($A183,'Final Round'!$A$14:$K$18,COLUMN('Final Round'!$G$1),FALSE())))+8*(H183+IF(AA183=0,0,IF(VLOOKUP($A183,'Final Round'!$A$14:$K$18,COLUMN('Final Round'!$J$1),FALSE())=1,1,0)))+$AA183)</f>
        <v/>
      </c>
    </row>
    <row r="184" spans="1:28">
      <c r="A184" s="104"/>
      <c r="B184" s="105"/>
      <c r="C184" s="105"/>
      <c r="D184" s="105"/>
      <c r="E184" s="106"/>
      <c r="F184" t="str">
        <f>IF(ISBLANK($A184),"",SUM(IF(ISNA(IF(VLOOKUP($A184,'Round 1'!$A$7:$J$206,COLUMN('Round 1'!$H$7),FALSE()),1,NA())),0,1),IF(ISNA(IF(VLOOKUP($A184,'Round 2'!$A$7:$J$206,COLUMN('Round 1'!$H$7),FALSE()),1,NA())),0,1),IF(ISNA(IF(VLOOKUP($A184,'Round 3'!$A$7:$J$206,COLUMN('Round 1'!$H$7),FALSE()),1,NA())),0,1),IF(ISNA(IF(VLOOKUP($A184,'Final Round'!$A$14:$K$18,1,FALSE()),1,NA())),0,1)))</f>
        <v/>
      </c>
      <c r="G184" s="108"/>
      <c r="H184"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109" t="str">
        <f>IF(ISBLANK(A184),"",_xlfn.RANK.EQ(P184,$P$7:$P$202))</f>
        <v/>
      </c>
      <c r="L184" s="111" t="str">
        <f>IF(ISBLANK($G184),IF($K184&gt;5,"",IF(AND(ISNA(MATCH(K184+1,$K$7:$K$202,0)),$K184&lt;$A$4),"TIE","")),"DQ")</f>
        <v/>
      </c>
      <c r="M184" s="112"/>
      <c r="N184" s="113" t="str">
        <f t="shared" si="50"/>
        <v/>
      </c>
      <c r="O184" s="42" t="str">
        <f t="shared" si="51"/>
        <v/>
      </c>
      <c r="P184" s="42" t="str">
        <f t="shared" si="52"/>
        <v/>
      </c>
      <c r="Q184" s="42">
        <f t="shared" si="53"/>
        <v>-10</v>
      </c>
      <c r="R184" s="42" t="str">
        <f>IF(ISBLANK($A184),"",_xlfn.RANK.EQ($Q184,$Q$7:$Q$202))</f>
        <v/>
      </c>
      <c r="S184" s="42" t="str">
        <f>IF(ISNA(MATCH($R184+1,$R$7:$R$202,0)),IF($R184=MAX($A$7:$A$202),$R184,-1),$R184)</f>
        <v/>
      </c>
      <c r="T184" s="42">
        <f t="shared" si="54"/>
        <v>0</v>
      </c>
      <c r="U184" t="str">
        <f ca="1">IF(N('Final Round'!$J$14)&gt;0,IF(ISBLANK($A184),"",IF($N184&gt;5,$N184,VLOOKUP($A184,'Final Round'!$A$14:$K$18,COLUMN('Final Round'!$J$1),FALSE()))),"")</f>
        <v/>
      </c>
      <c r="V184" s="42" t="str">
        <f t="shared" ca="1" si="55"/>
        <v/>
      </c>
      <c r="W184" s="42" t="str">
        <f t="shared" si="56"/>
        <v/>
      </c>
      <c r="X184" s="42" t="str">
        <f>IF(ISBLANK($A184),"",_xlfn.RANK.EQ($W184,$W$7:$W$202))</f>
        <v/>
      </c>
      <c r="Y184" s="42">
        <f t="shared" si="57"/>
        <v>0</v>
      </c>
      <c r="Z184" s="42" t="str">
        <f t="shared" ca="1" si="58"/>
        <v/>
      </c>
      <c r="AA184" s="42">
        <f t="shared" ca="1" si="59"/>
        <v>0</v>
      </c>
      <c r="AB184" t="str">
        <f>IF(ISBLANK($A184),"",5+4*(I184+IF(AA184=0,0,VLOOKUP($A184,'Final Round'!$A$14:$K$18,COLUMN('Final Round'!$G$1),FALSE())))+8*(H184+IF(AA184=0,0,IF(VLOOKUP($A184,'Final Round'!$A$14:$K$18,COLUMN('Final Round'!$J$1),FALSE())=1,1,0)))+$AA184)</f>
        <v/>
      </c>
    </row>
    <row r="185" spans="1:28">
      <c r="A185" s="115"/>
      <c r="B185" s="116"/>
      <c r="C185" s="116"/>
      <c r="D185" s="116"/>
      <c r="E185" s="117"/>
      <c r="F185" t="str">
        <f>IF(ISBLANK($A185),"",SUM(IF(ISNA(IF(VLOOKUP($A185,'Round 1'!$A$7:$J$206,COLUMN('Round 1'!$H$7),FALSE()),1,NA())),0,1),IF(ISNA(IF(VLOOKUP($A185,'Round 2'!$A$7:$J$206,COLUMN('Round 1'!$H$7),FALSE()),1,NA())),0,1),IF(ISNA(IF(VLOOKUP($A185,'Round 3'!$A$7:$J$206,COLUMN('Round 1'!$H$7),FALSE()),1,NA())),0,1),IF(ISNA(IF(VLOOKUP($A185,'Final Round'!$A$14:$K$18,1,FALSE()),1,NA())),0,1)))</f>
        <v/>
      </c>
      <c r="G185" s="119"/>
      <c r="H185"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120" t="str">
        <f>IF(ISBLANK(A185),"",_xlfn.RANK.EQ(P185,$P$7:$P$202))</f>
        <v/>
      </c>
      <c r="L185" s="122" t="str">
        <f>IF(ISBLANK($G185),IF($K185&gt;5,"",IF(AND(ISNA(MATCH(K185+1,$K$7:$K$202,0)),$K185&lt;$A$4),"TIE","")),"DQ")</f>
        <v/>
      </c>
      <c r="M185" s="123"/>
      <c r="N185" s="124" t="str">
        <f t="shared" si="50"/>
        <v/>
      </c>
      <c r="O185" s="42" t="str">
        <f t="shared" si="51"/>
        <v/>
      </c>
      <c r="P185" s="42" t="str">
        <f t="shared" si="52"/>
        <v/>
      </c>
      <c r="Q185" s="42">
        <f t="shared" si="53"/>
        <v>-10</v>
      </c>
      <c r="R185" s="42" t="str">
        <f>IF(ISBLANK($A185),"",_xlfn.RANK.EQ($Q185,$Q$7:$Q$202))</f>
        <v/>
      </c>
      <c r="S185" s="42" t="str">
        <f>IF(ISNA(MATCH($R185+1,$R$7:$R$202,0)),IF($R185=MAX($A$7:$A$202),$R185,-1),$R185)</f>
        <v/>
      </c>
      <c r="T185" s="42">
        <f t="shared" si="54"/>
        <v>0</v>
      </c>
      <c r="U185" t="str">
        <f ca="1">IF(N('Final Round'!$J$14)&gt;0,IF(ISBLANK($A185),"",IF($N185&gt;5,$N185,VLOOKUP($A185,'Final Round'!$A$14:$K$18,COLUMN('Final Round'!$J$1),FALSE()))),"")</f>
        <v/>
      </c>
      <c r="V185" s="42" t="str">
        <f t="shared" ca="1" si="55"/>
        <v/>
      </c>
      <c r="W185" s="42" t="str">
        <f t="shared" si="56"/>
        <v/>
      </c>
      <c r="X185" s="42" t="str">
        <f>IF(ISBLANK($A185),"",_xlfn.RANK.EQ($W185,$W$7:$W$202))</f>
        <v/>
      </c>
      <c r="Y185" s="42">
        <f t="shared" si="57"/>
        <v>0</v>
      </c>
      <c r="Z185" s="42" t="str">
        <f t="shared" ca="1" si="58"/>
        <v/>
      </c>
      <c r="AA185" s="42">
        <f t="shared" ca="1" si="59"/>
        <v>0</v>
      </c>
      <c r="AB185" t="str">
        <f>IF(ISBLANK($A185),"",5+4*(I185+IF(AA185=0,0,VLOOKUP($A185,'Final Round'!$A$14:$K$18,COLUMN('Final Round'!$G$1),FALSE())))+8*(H185+IF(AA185=0,0,IF(VLOOKUP($A185,'Final Round'!$A$14:$K$18,COLUMN('Final Round'!$J$1),FALSE())=1,1,0)))+$AA185)</f>
        <v/>
      </c>
    </row>
    <row r="186" spans="1:28">
      <c r="A186" s="104"/>
      <c r="B186" s="105"/>
      <c r="C186" s="105"/>
      <c r="D186" s="105"/>
      <c r="E186" s="106"/>
      <c r="F186" t="str">
        <f>IF(ISBLANK($A186),"",SUM(IF(ISNA(IF(VLOOKUP($A186,'Round 1'!$A$7:$J$206,COLUMN('Round 1'!$H$7),FALSE()),1,NA())),0,1),IF(ISNA(IF(VLOOKUP($A186,'Round 2'!$A$7:$J$206,COLUMN('Round 1'!$H$7),FALSE()),1,NA())),0,1),IF(ISNA(IF(VLOOKUP($A186,'Round 3'!$A$7:$J$206,COLUMN('Round 1'!$H$7),FALSE()),1,NA())),0,1),IF(ISNA(IF(VLOOKUP($A186,'Final Round'!$A$14:$K$18,1,FALSE()),1,NA())),0,1)))</f>
        <v/>
      </c>
      <c r="G186" s="108"/>
      <c r="H186"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109" t="str">
        <f>IF(ISBLANK(A186),"",_xlfn.RANK.EQ(P186,$P$7:$P$202))</f>
        <v/>
      </c>
      <c r="L186" s="111" t="str">
        <f>IF(ISBLANK($G186),IF($K186&gt;5,"",IF(AND(ISNA(MATCH(K186+1,$K$7:$K$202,0)),$K186&lt;$A$4),"TIE","")),"DQ")</f>
        <v/>
      </c>
      <c r="M186" s="112"/>
      <c r="N186" s="113" t="str">
        <f t="shared" si="50"/>
        <v/>
      </c>
      <c r="O186" s="42" t="str">
        <f t="shared" si="51"/>
        <v/>
      </c>
      <c r="P186" s="42" t="str">
        <f t="shared" si="52"/>
        <v/>
      </c>
      <c r="Q186" s="42">
        <f t="shared" si="53"/>
        <v>-10</v>
      </c>
      <c r="R186" s="42" t="str">
        <f>IF(ISBLANK($A186),"",_xlfn.RANK.EQ($Q186,$Q$7:$Q$202))</f>
        <v/>
      </c>
      <c r="S186" s="42" t="str">
        <f>IF(ISNA(MATCH($R186+1,$R$7:$R$202,0)),IF($R186=MAX($A$7:$A$202),$R186,-1),$R186)</f>
        <v/>
      </c>
      <c r="T186" s="42">
        <f t="shared" si="54"/>
        <v>0</v>
      </c>
      <c r="U186" t="str">
        <f ca="1">IF(N('Final Round'!$J$14)&gt;0,IF(ISBLANK($A186),"",IF($N186&gt;5,$N186,VLOOKUP($A186,'Final Round'!$A$14:$K$18,COLUMN('Final Round'!$J$1),FALSE()))),"")</f>
        <v/>
      </c>
      <c r="V186" s="42" t="str">
        <f t="shared" ca="1" si="55"/>
        <v/>
      </c>
      <c r="W186" s="42" t="str">
        <f t="shared" si="56"/>
        <v/>
      </c>
      <c r="X186" s="42" t="str">
        <f>IF(ISBLANK($A186),"",_xlfn.RANK.EQ($W186,$W$7:$W$202))</f>
        <v/>
      </c>
      <c r="Y186" s="42">
        <f t="shared" si="57"/>
        <v>0</v>
      </c>
      <c r="Z186" s="42" t="str">
        <f t="shared" ca="1" si="58"/>
        <v/>
      </c>
      <c r="AA186" s="42">
        <f t="shared" ca="1" si="59"/>
        <v>0</v>
      </c>
      <c r="AB186" t="str">
        <f>IF(ISBLANK($A186),"",5+4*(I186+IF(AA186=0,0,VLOOKUP($A186,'Final Round'!$A$14:$K$18,COLUMN('Final Round'!$G$1),FALSE())))+8*(H186+IF(AA186=0,0,IF(VLOOKUP($A186,'Final Round'!$A$14:$K$18,COLUMN('Final Round'!$J$1),FALSE())=1,1,0)))+$AA186)</f>
        <v/>
      </c>
    </row>
    <row r="187" spans="1:28">
      <c r="A187" s="115"/>
      <c r="B187" s="116"/>
      <c r="C187" s="116"/>
      <c r="D187" s="116"/>
      <c r="E187" s="117"/>
      <c r="F187" t="str">
        <f>IF(ISBLANK($A187),"",SUM(IF(ISNA(IF(VLOOKUP($A187,'Round 1'!$A$7:$J$206,COLUMN('Round 1'!$H$7),FALSE()),1,NA())),0,1),IF(ISNA(IF(VLOOKUP($A187,'Round 2'!$A$7:$J$206,COLUMN('Round 1'!$H$7),FALSE()),1,NA())),0,1),IF(ISNA(IF(VLOOKUP($A187,'Round 3'!$A$7:$J$206,COLUMN('Round 1'!$H$7),FALSE()),1,NA())),0,1),IF(ISNA(IF(VLOOKUP($A187,'Final Round'!$A$14:$K$18,1,FALSE()),1,NA())),0,1)))</f>
        <v/>
      </c>
      <c r="G187" s="119"/>
      <c r="H187"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120" t="str">
        <f>IF(ISBLANK(A187),"",_xlfn.RANK.EQ(P187,$P$7:$P$202))</f>
        <v/>
      </c>
      <c r="L187" s="122" t="str">
        <f>IF(ISBLANK($G187),IF($K187&gt;5,"",IF(AND(ISNA(MATCH(K187+1,$K$7:$K$202,0)),$K187&lt;$A$4),"TIE","")),"DQ")</f>
        <v/>
      </c>
      <c r="M187" s="123"/>
      <c r="N187" s="124" t="str">
        <f t="shared" si="50"/>
        <v/>
      </c>
      <c r="O187" s="42" t="str">
        <f t="shared" si="51"/>
        <v/>
      </c>
      <c r="P187" s="42" t="str">
        <f t="shared" si="52"/>
        <v/>
      </c>
      <c r="Q187" s="42">
        <f t="shared" si="53"/>
        <v>-10</v>
      </c>
      <c r="R187" s="42" t="str">
        <f>IF(ISBLANK($A187),"",_xlfn.RANK.EQ($Q187,$Q$7:$Q$202))</f>
        <v/>
      </c>
      <c r="S187" s="42" t="str">
        <f>IF(ISNA(MATCH($R187+1,$R$7:$R$202,0)),IF($R187=MAX($A$7:$A$202),$R187,-1),$R187)</f>
        <v/>
      </c>
      <c r="T187" s="42">
        <f t="shared" si="54"/>
        <v>0</v>
      </c>
      <c r="U187" t="str">
        <f ca="1">IF(N('Final Round'!$J$14)&gt;0,IF(ISBLANK($A187),"",IF($N187&gt;5,$N187,VLOOKUP($A187,'Final Round'!$A$14:$K$18,COLUMN('Final Round'!$J$1),FALSE()))),"")</f>
        <v/>
      </c>
      <c r="V187" s="42" t="str">
        <f t="shared" ca="1" si="55"/>
        <v/>
      </c>
      <c r="W187" s="42" t="str">
        <f t="shared" si="56"/>
        <v/>
      </c>
      <c r="X187" s="42" t="str">
        <f>IF(ISBLANK($A187),"",_xlfn.RANK.EQ($W187,$W$7:$W$202))</f>
        <v/>
      </c>
      <c r="Y187" s="42">
        <f t="shared" si="57"/>
        <v>0</v>
      </c>
      <c r="Z187" s="42" t="str">
        <f t="shared" ca="1" si="58"/>
        <v/>
      </c>
      <c r="AA187" s="42">
        <f t="shared" ca="1" si="59"/>
        <v>0</v>
      </c>
      <c r="AB187" t="str">
        <f>IF(ISBLANK($A187),"",5+4*(I187+IF(AA187=0,0,VLOOKUP($A187,'Final Round'!$A$14:$K$18,COLUMN('Final Round'!$G$1),FALSE())))+8*(H187+IF(AA187=0,0,IF(VLOOKUP($A187,'Final Round'!$A$14:$K$18,COLUMN('Final Round'!$J$1),FALSE())=1,1,0)))+$AA187)</f>
        <v/>
      </c>
    </row>
    <row r="188" spans="1:28">
      <c r="A188" s="104"/>
      <c r="B188" s="105"/>
      <c r="C188" s="105"/>
      <c r="D188" s="105"/>
      <c r="E188" s="106"/>
      <c r="F188" t="str">
        <f>IF(ISBLANK($A188),"",SUM(IF(ISNA(IF(VLOOKUP($A188,'Round 1'!$A$7:$J$206,COLUMN('Round 1'!$H$7),FALSE()),1,NA())),0,1),IF(ISNA(IF(VLOOKUP($A188,'Round 2'!$A$7:$J$206,COLUMN('Round 1'!$H$7),FALSE()),1,NA())),0,1),IF(ISNA(IF(VLOOKUP($A188,'Round 3'!$A$7:$J$206,COLUMN('Round 1'!$H$7),FALSE()),1,NA())),0,1),IF(ISNA(IF(VLOOKUP($A188,'Final Round'!$A$14:$K$18,1,FALSE()),1,NA())),0,1)))</f>
        <v/>
      </c>
      <c r="G188" s="108"/>
      <c r="H188"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109" t="str">
        <f>IF(ISBLANK(A188),"",_xlfn.RANK.EQ(P188,$P$7:$P$202))</f>
        <v/>
      </c>
      <c r="L188" s="111" t="str">
        <f>IF(ISBLANK($G188),IF($K188&gt;5,"",IF(AND(ISNA(MATCH(K188+1,$K$7:$K$202,0)),$K188&lt;$A$4),"TIE","")),"DQ")</f>
        <v/>
      </c>
      <c r="M188" s="112"/>
      <c r="N188" s="113" t="str">
        <f t="shared" si="50"/>
        <v/>
      </c>
      <c r="O188" s="42" t="str">
        <f t="shared" si="51"/>
        <v/>
      </c>
      <c r="P188" s="42" t="str">
        <f t="shared" si="52"/>
        <v/>
      </c>
      <c r="Q188" s="42">
        <f t="shared" si="53"/>
        <v>-10</v>
      </c>
      <c r="R188" s="42" t="str">
        <f>IF(ISBLANK($A188),"",_xlfn.RANK.EQ($Q188,$Q$7:$Q$202))</f>
        <v/>
      </c>
      <c r="S188" s="42" t="str">
        <f>IF(ISNA(MATCH($R188+1,$R$7:$R$202,0)),IF($R188=MAX($A$7:$A$202),$R188,-1),$R188)</f>
        <v/>
      </c>
      <c r="T188" s="42">
        <f t="shared" si="54"/>
        <v>0</v>
      </c>
      <c r="U188" t="str">
        <f ca="1">IF(N('Final Round'!$J$14)&gt;0,IF(ISBLANK($A188),"",IF($N188&gt;5,$N188,VLOOKUP($A188,'Final Round'!$A$14:$K$18,COLUMN('Final Round'!$J$1),FALSE()))),"")</f>
        <v/>
      </c>
      <c r="V188" s="42" t="str">
        <f t="shared" ca="1" si="55"/>
        <v/>
      </c>
      <c r="W188" s="42" t="str">
        <f t="shared" si="56"/>
        <v/>
      </c>
      <c r="X188" s="42" t="str">
        <f>IF(ISBLANK($A188),"",_xlfn.RANK.EQ($W188,$W$7:$W$202))</f>
        <v/>
      </c>
      <c r="Y188" s="42">
        <f t="shared" si="57"/>
        <v>0</v>
      </c>
      <c r="Z188" s="42" t="str">
        <f t="shared" ca="1" si="58"/>
        <v/>
      </c>
      <c r="AA188" s="42">
        <f t="shared" ca="1" si="59"/>
        <v>0</v>
      </c>
      <c r="AB188" t="str">
        <f>IF(ISBLANK($A188),"",5+4*(I188+IF(AA188=0,0,VLOOKUP($A188,'Final Round'!$A$14:$K$18,COLUMN('Final Round'!$G$1),FALSE())))+8*(H188+IF(AA188=0,0,IF(VLOOKUP($A188,'Final Round'!$A$14:$K$18,COLUMN('Final Round'!$J$1),FALSE())=1,1,0)))+$AA188)</f>
        <v/>
      </c>
    </row>
    <row r="189" spans="1:28">
      <c r="A189" s="115"/>
      <c r="B189" s="116"/>
      <c r="C189" s="116"/>
      <c r="D189" s="116"/>
      <c r="E189" s="117"/>
      <c r="F189" t="str">
        <f>IF(ISBLANK($A189),"",SUM(IF(ISNA(IF(VLOOKUP($A189,'Round 1'!$A$7:$J$206,COLUMN('Round 1'!$H$7),FALSE()),1,NA())),0,1),IF(ISNA(IF(VLOOKUP($A189,'Round 2'!$A$7:$J$206,COLUMN('Round 1'!$H$7),FALSE()),1,NA())),0,1),IF(ISNA(IF(VLOOKUP($A189,'Round 3'!$A$7:$J$206,COLUMN('Round 1'!$H$7),FALSE()),1,NA())),0,1),IF(ISNA(IF(VLOOKUP($A189,'Final Round'!$A$14:$K$18,1,FALSE()),1,NA())),0,1)))</f>
        <v/>
      </c>
      <c r="G189" s="119"/>
      <c r="H189"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120" t="str">
        <f>IF(ISBLANK(A189),"",_xlfn.RANK.EQ(P189,$P$7:$P$202))</f>
        <v/>
      </c>
      <c r="L189" s="122" t="str">
        <f>IF(ISBLANK($G189),IF($K189&gt;5,"",IF(AND(ISNA(MATCH(K189+1,$K$7:$K$202,0)),$K189&lt;$A$4),"TIE","")),"DQ")</f>
        <v/>
      </c>
      <c r="M189" s="123"/>
      <c r="N189" s="124" t="str">
        <f t="shared" si="50"/>
        <v/>
      </c>
      <c r="O189" s="42" t="str">
        <f t="shared" si="51"/>
        <v/>
      </c>
      <c r="P189" s="42" t="str">
        <f t="shared" si="52"/>
        <v/>
      </c>
      <c r="Q189" s="42">
        <f t="shared" si="53"/>
        <v>-10</v>
      </c>
      <c r="R189" s="42" t="str">
        <f>IF(ISBLANK($A189),"",_xlfn.RANK.EQ($Q189,$Q$7:$Q$202))</f>
        <v/>
      </c>
      <c r="S189" s="42" t="str">
        <f>IF(ISNA(MATCH($R189+1,$R$7:$R$202,0)),IF($R189=MAX($A$7:$A$202),$R189,-1),$R189)</f>
        <v/>
      </c>
      <c r="T189" s="42">
        <f t="shared" si="54"/>
        <v>0</v>
      </c>
      <c r="U189" t="str">
        <f ca="1">IF(N('Final Round'!$J$14)&gt;0,IF(ISBLANK($A189),"",IF($N189&gt;5,$N189,VLOOKUP($A189,'Final Round'!$A$14:$K$18,COLUMN('Final Round'!$J$1),FALSE()))),"")</f>
        <v/>
      </c>
      <c r="V189" s="42" t="str">
        <f t="shared" ca="1" si="55"/>
        <v/>
      </c>
      <c r="W189" s="42" t="str">
        <f t="shared" si="56"/>
        <v/>
      </c>
      <c r="X189" s="42" t="str">
        <f>IF(ISBLANK($A189),"",_xlfn.RANK.EQ($W189,$W$7:$W$202))</f>
        <v/>
      </c>
      <c r="Y189" s="42">
        <f t="shared" si="57"/>
        <v>0</v>
      </c>
      <c r="Z189" s="42" t="str">
        <f t="shared" ca="1" si="58"/>
        <v/>
      </c>
      <c r="AA189" s="42">
        <f t="shared" ca="1" si="59"/>
        <v>0</v>
      </c>
      <c r="AB189" t="str">
        <f>IF(ISBLANK($A189),"",5+4*(I189+IF(AA189=0,0,VLOOKUP($A189,'Final Round'!$A$14:$K$18,COLUMN('Final Round'!$G$1),FALSE())))+8*(H189+IF(AA189=0,0,IF(VLOOKUP($A189,'Final Round'!$A$14:$K$18,COLUMN('Final Round'!$J$1),FALSE())=1,1,0)))+$AA189)</f>
        <v/>
      </c>
    </row>
    <row r="190" spans="1:28">
      <c r="A190" s="104"/>
      <c r="B190" s="105"/>
      <c r="C190" s="105"/>
      <c r="D190" s="105"/>
      <c r="E190" s="106"/>
      <c r="F190" t="str">
        <f>IF(ISBLANK($A190),"",SUM(IF(ISNA(IF(VLOOKUP($A190,'Round 1'!$A$7:$J$206,COLUMN('Round 1'!$H$7),FALSE()),1,NA())),0,1),IF(ISNA(IF(VLOOKUP($A190,'Round 2'!$A$7:$J$206,COLUMN('Round 1'!$H$7),FALSE()),1,NA())),0,1),IF(ISNA(IF(VLOOKUP($A190,'Round 3'!$A$7:$J$206,COLUMN('Round 1'!$H$7),FALSE()),1,NA())),0,1),IF(ISNA(IF(VLOOKUP($A190,'Final Round'!$A$14:$K$18,1,FALSE()),1,NA())),0,1)))</f>
        <v/>
      </c>
      <c r="G190" s="108"/>
      <c r="H190"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109" t="str">
        <f>IF(ISBLANK(A190),"",_xlfn.RANK.EQ(P190,$P$7:$P$202))</f>
        <v/>
      </c>
      <c r="L190" s="111" t="str">
        <f>IF(ISBLANK($G190),IF($K190&gt;5,"",IF(AND(ISNA(MATCH(K190+1,$K$7:$K$202,0)),$K190&lt;$A$4),"TIE","")),"DQ")</f>
        <v/>
      </c>
      <c r="M190" s="112"/>
      <c r="N190" s="113" t="str">
        <f t="shared" si="50"/>
        <v/>
      </c>
      <c r="O190" s="42" t="str">
        <f t="shared" si="51"/>
        <v/>
      </c>
      <c r="P190" s="42" t="str">
        <f t="shared" si="52"/>
        <v/>
      </c>
      <c r="Q190" s="42">
        <f t="shared" si="53"/>
        <v>-10</v>
      </c>
      <c r="R190" s="42" t="str">
        <f>IF(ISBLANK($A190),"",_xlfn.RANK.EQ($Q190,$Q$7:$Q$202))</f>
        <v/>
      </c>
      <c r="S190" s="42" t="str">
        <f>IF(ISNA(MATCH($R190+1,$R$7:$R$202,0)),IF($R190=MAX($A$7:$A$202),$R190,-1),$R190)</f>
        <v/>
      </c>
      <c r="T190" s="42">
        <f t="shared" si="54"/>
        <v>0</v>
      </c>
      <c r="U190" t="str">
        <f ca="1">IF(N('Final Round'!$J$14)&gt;0,IF(ISBLANK($A190),"",IF($N190&gt;5,$N190,VLOOKUP($A190,'Final Round'!$A$14:$K$18,COLUMN('Final Round'!$J$1),FALSE()))),"")</f>
        <v/>
      </c>
      <c r="V190" s="42" t="str">
        <f t="shared" ca="1" si="55"/>
        <v/>
      </c>
      <c r="W190" s="42" t="str">
        <f t="shared" si="56"/>
        <v/>
      </c>
      <c r="X190" s="42" t="str">
        <f>IF(ISBLANK($A190),"",_xlfn.RANK.EQ($W190,$W$7:$W$202))</f>
        <v/>
      </c>
      <c r="Y190" s="42">
        <f t="shared" si="57"/>
        <v>0</v>
      </c>
      <c r="Z190" s="42" t="str">
        <f t="shared" ca="1" si="58"/>
        <v/>
      </c>
      <c r="AA190" s="42">
        <f t="shared" ca="1" si="59"/>
        <v>0</v>
      </c>
      <c r="AB190" t="str">
        <f>IF(ISBLANK($A190),"",5+4*(I190+IF(AA190=0,0,VLOOKUP($A190,'Final Round'!$A$14:$K$18,COLUMN('Final Round'!$G$1),FALSE())))+8*(H190+IF(AA190=0,0,IF(VLOOKUP($A190,'Final Round'!$A$14:$K$18,COLUMN('Final Round'!$J$1),FALSE())=1,1,0)))+$AA190)</f>
        <v/>
      </c>
    </row>
    <row r="191" spans="1:28">
      <c r="A191" s="115"/>
      <c r="B191" s="116"/>
      <c r="C191" s="116"/>
      <c r="D191" s="116"/>
      <c r="E191" s="117"/>
      <c r="F191" t="str">
        <f>IF(ISBLANK($A191),"",SUM(IF(ISNA(IF(VLOOKUP($A191,'Round 1'!$A$7:$J$206,COLUMN('Round 1'!$H$7),FALSE()),1,NA())),0,1),IF(ISNA(IF(VLOOKUP($A191,'Round 2'!$A$7:$J$206,COLUMN('Round 1'!$H$7),FALSE()),1,NA())),0,1),IF(ISNA(IF(VLOOKUP($A191,'Round 3'!$A$7:$J$206,COLUMN('Round 1'!$H$7),FALSE()),1,NA())),0,1),IF(ISNA(IF(VLOOKUP($A191,'Final Round'!$A$14:$K$18,1,FALSE()),1,NA())),0,1)))</f>
        <v/>
      </c>
      <c r="G191" s="119"/>
      <c r="H191"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120" t="str">
        <f>IF(ISBLANK(A191),"",_xlfn.RANK.EQ(P191,$P$7:$P$202))</f>
        <v/>
      </c>
      <c r="L191" s="122" t="str">
        <f>IF(ISBLANK($G191),IF($K191&gt;5,"",IF(AND(ISNA(MATCH(K191+1,$K$7:$K$202,0)),$K191&lt;$A$4),"TIE","")),"DQ")</f>
        <v/>
      </c>
      <c r="M191" s="123"/>
      <c r="N191" s="124" t="str">
        <f t="shared" si="50"/>
        <v/>
      </c>
      <c r="O191" s="42" t="str">
        <f t="shared" si="51"/>
        <v/>
      </c>
      <c r="P191" s="42" t="str">
        <f t="shared" si="52"/>
        <v/>
      </c>
      <c r="Q191" s="42">
        <f t="shared" si="53"/>
        <v>-10</v>
      </c>
      <c r="R191" s="42" t="str">
        <f>IF(ISBLANK($A191),"",_xlfn.RANK.EQ($Q191,$Q$7:$Q$202))</f>
        <v/>
      </c>
      <c r="S191" s="42" t="str">
        <f>IF(ISNA(MATCH($R191+1,$R$7:$R$202,0)),IF($R191=MAX($A$7:$A$202),$R191,-1),$R191)</f>
        <v/>
      </c>
      <c r="T191" s="42">
        <f t="shared" si="54"/>
        <v>0</v>
      </c>
      <c r="U191" t="str">
        <f ca="1">IF(N('Final Round'!$J$14)&gt;0,IF(ISBLANK($A191),"",IF($N191&gt;5,$N191,VLOOKUP($A191,'Final Round'!$A$14:$K$18,COLUMN('Final Round'!$J$1),FALSE()))),"")</f>
        <v/>
      </c>
      <c r="V191" s="42" t="str">
        <f t="shared" ca="1" si="55"/>
        <v/>
      </c>
      <c r="W191" s="42" t="str">
        <f t="shared" si="56"/>
        <v/>
      </c>
      <c r="X191" s="42" t="str">
        <f>IF(ISBLANK($A191),"",_xlfn.RANK.EQ($W191,$W$7:$W$202))</f>
        <v/>
      </c>
      <c r="Y191" s="42">
        <f t="shared" si="57"/>
        <v>0</v>
      </c>
      <c r="Z191" s="42" t="str">
        <f t="shared" ca="1" si="58"/>
        <v/>
      </c>
      <c r="AA191" s="42">
        <f t="shared" ca="1" si="59"/>
        <v>0</v>
      </c>
      <c r="AB191" t="str">
        <f>IF(ISBLANK($A191),"",5+4*(I191+IF(AA191=0,0,VLOOKUP($A191,'Final Round'!$A$14:$K$18,COLUMN('Final Round'!$G$1),FALSE())))+8*(H191+IF(AA191=0,0,IF(VLOOKUP($A191,'Final Round'!$A$14:$K$18,COLUMN('Final Round'!$J$1),FALSE())=1,1,0)))+$AA191)</f>
        <v/>
      </c>
    </row>
    <row r="192" spans="1:28">
      <c r="A192" s="104"/>
      <c r="B192" s="105"/>
      <c r="C192" s="105"/>
      <c r="D192" s="105"/>
      <c r="E192" s="106"/>
      <c r="F192" t="str">
        <f>IF(ISBLANK($A192),"",SUM(IF(ISNA(IF(VLOOKUP($A192,'Round 1'!$A$7:$J$206,COLUMN('Round 1'!$H$7),FALSE()),1,NA())),0,1),IF(ISNA(IF(VLOOKUP($A192,'Round 2'!$A$7:$J$206,COLUMN('Round 1'!$H$7),FALSE()),1,NA())),0,1),IF(ISNA(IF(VLOOKUP($A192,'Round 3'!$A$7:$J$206,COLUMN('Round 1'!$H$7),FALSE()),1,NA())),0,1),IF(ISNA(IF(VLOOKUP($A192,'Final Round'!$A$14:$K$18,1,FALSE()),1,NA())),0,1)))</f>
        <v/>
      </c>
      <c r="G192" s="108"/>
      <c r="H192"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109" t="str">
        <f>IF(ISBLANK(A192),"",_xlfn.RANK.EQ(P192,$P$7:$P$202))</f>
        <v/>
      </c>
      <c r="L192" s="111" t="str">
        <f>IF(ISBLANK($G192),IF($K192&gt;5,"",IF(AND(ISNA(MATCH(K192+1,$K$7:$K$202,0)),$K192&lt;$A$4),"TIE","")),"DQ")</f>
        <v/>
      </c>
      <c r="M192" s="112"/>
      <c r="N192" s="113" t="str">
        <f t="shared" si="50"/>
        <v/>
      </c>
      <c r="O192" s="42" t="str">
        <f t="shared" si="51"/>
        <v/>
      </c>
      <c r="P192" s="42" t="str">
        <f t="shared" si="52"/>
        <v/>
      </c>
      <c r="Q192" s="42">
        <f t="shared" si="53"/>
        <v>-10</v>
      </c>
      <c r="R192" s="42" t="str">
        <f>IF(ISBLANK($A192),"",_xlfn.RANK.EQ($Q192,$Q$7:$Q$202))</f>
        <v/>
      </c>
      <c r="S192" s="42" t="str">
        <f>IF(ISNA(MATCH($R192+1,$R$7:$R$202,0)),IF($R192=MAX($A$7:$A$202),$R192,-1),$R192)</f>
        <v/>
      </c>
      <c r="T192" s="42">
        <f t="shared" si="54"/>
        <v>0</v>
      </c>
      <c r="U192" t="str">
        <f ca="1">IF(N('Final Round'!$J$14)&gt;0,IF(ISBLANK($A192),"",IF($N192&gt;5,$N192,VLOOKUP($A192,'Final Round'!$A$14:$K$18,COLUMN('Final Round'!$J$1),FALSE()))),"")</f>
        <v/>
      </c>
      <c r="V192" s="42" t="str">
        <f t="shared" ca="1" si="55"/>
        <v/>
      </c>
      <c r="W192" s="42" t="str">
        <f t="shared" si="56"/>
        <v/>
      </c>
      <c r="X192" s="42" t="str">
        <f>IF(ISBLANK($A192),"",_xlfn.RANK.EQ($W192,$W$7:$W$202))</f>
        <v/>
      </c>
      <c r="Y192" s="42">
        <f t="shared" si="57"/>
        <v>0</v>
      </c>
      <c r="Z192" s="42" t="str">
        <f t="shared" ca="1" si="58"/>
        <v/>
      </c>
      <c r="AA192" s="42">
        <f t="shared" ca="1" si="59"/>
        <v>0</v>
      </c>
      <c r="AB192" t="str">
        <f>IF(ISBLANK($A192),"",5+4*(I192+IF(AA192=0,0,VLOOKUP($A192,'Final Round'!$A$14:$K$18,COLUMN('Final Round'!$G$1),FALSE())))+8*(H192+IF(AA192=0,0,IF(VLOOKUP($A192,'Final Round'!$A$14:$K$18,COLUMN('Final Round'!$J$1),FALSE())=1,1,0)))+$AA192)</f>
        <v/>
      </c>
    </row>
    <row r="193" spans="1:28">
      <c r="A193" s="115"/>
      <c r="B193" s="116"/>
      <c r="C193" s="116"/>
      <c r="D193" s="116"/>
      <c r="E193" s="117"/>
      <c r="F193" t="str">
        <f>IF(ISBLANK($A193),"",SUM(IF(ISNA(IF(VLOOKUP($A193,'Round 1'!$A$7:$J$206,COLUMN('Round 1'!$H$7),FALSE()),1,NA())),0,1),IF(ISNA(IF(VLOOKUP($A193,'Round 2'!$A$7:$J$206,COLUMN('Round 1'!$H$7),FALSE()),1,NA())),0,1),IF(ISNA(IF(VLOOKUP($A193,'Round 3'!$A$7:$J$206,COLUMN('Round 1'!$H$7),FALSE()),1,NA())),0,1),IF(ISNA(IF(VLOOKUP($A193,'Final Round'!$A$14:$K$18,1,FALSE()),1,NA())),0,1)))</f>
        <v/>
      </c>
      <c r="G193" s="119"/>
      <c r="H193"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120" t="str">
        <f>IF(ISBLANK(A193),"",_xlfn.RANK.EQ(P193,$P$7:$P$202))</f>
        <v/>
      </c>
      <c r="L193" s="122" t="str">
        <f>IF(ISBLANK($G193),IF($K193&gt;5,"",IF(AND(ISNA(MATCH(K193+1,$K$7:$K$202,0)),$K193&lt;$A$4),"TIE","")),"DQ")</f>
        <v/>
      </c>
      <c r="M193" s="123"/>
      <c r="N193" s="124" t="str">
        <f t="shared" si="50"/>
        <v/>
      </c>
      <c r="O193" s="42" t="str">
        <f t="shared" si="51"/>
        <v/>
      </c>
      <c r="P193" s="42" t="str">
        <f t="shared" si="52"/>
        <v/>
      </c>
      <c r="Q193" s="42">
        <f t="shared" si="53"/>
        <v>-10</v>
      </c>
      <c r="R193" s="42" t="str">
        <f>IF(ISBLANK($A193),"",_xlfn.RANK.EQ($Q193,$Q$7:$Q$202))</f>
        <v/>
      </c>
      <c r="S193" s="42" t="str">
        <f>IF(ISNA(MATCH($R193+1,$R$7:$R$202,0)),IF($R193=MAX($A$7:$A$202),$R193,-1),$R193)</f>
        <v/>
      </c>
      <c r="T193" s="42">
        <f t="shared" si="54"/>
        <v>0</v>
      </c>
      <c r="U193" t="str">
        <f ca="1">IF(N('Final Round'!$J$14)&gt;0,IF(ISBLANK($A193),"",IF($N193&gt;5,$N193,VLOOKUP($A193,'Final Round'!$A$14:$K$18,COLUMN('Final Round'!$J$1),FALSE()))),"")</f>
        <v/>
      </c>
      <c r="V193" s="42" t="str">
        <f t="shared" ca="1" si="55"/>
        <v/>
      </c>
      <c r="W193" s="42" t="str">
        <f t="shared" si="56"/>
        <v/>
      </c>
      <c r="X193" s="42" t="str">
        <f>IF(ISBLANK($A193),"",_xlfn.RANK.EQ($W193,$W$7:$W$202))</f>
        <v/>
      </c>
      <c r="Y193" s="42">
        <f t="shared" si="57"/>
        <v>0</v>
      </c>
      <c r="Z193" s="42" t="str">
        <f t="shared" ca="1" si="58"/>
        <v/>
      </c>
      <c r="AA193" s="42">
        <f t="shared" ca="1" si="59"/>
        <v>0</v>
      </c>
      <c r="AB193" t="str">
        <f>IF(ISBLANK($A193),"",5+4*(I193+IF(AA193=0,0,VLOOKUP($A193,'Final Round'!$A$14:$K$18,COLUMN('Final Round'!$G$1),FALSE())))+8*(H193+IF(AA193=0,0,IF(VLOOKUP($A193,'Final Round'!$A$14:$K$18,COLUMN('Final Round'!$J$1),FALSE())=1,1,0)))+$AA193)</f>
        <v/>
      </c>
    </row>
    <row r="194" spans="1:28">
      <c r="A194" s="104"/>
      <c r="B194" s="105"/>
      <c r="C194" s="105"/>
      <c r="D194" s="105"/>
      <c r="E194" s="106"/>
      <c r="F194" t="str">
        <f>IF(ISBLANK($A194),"",SUM(IF(ISNA(IF(VLOOKUP($A194,'Round 1'!$A$7:$J$206,COLUMN('Round 1'!$H$7),FALSE()),1,NA())),0,1),IF(ISNA(IF(VLOOKUP($A194,'Round 2'!$A$7:$J$206,COLUMN('Round 1'!$H$7),FALSE()),1,NA())),0,1),IF(ISNA(IF(VLOOKUP($A194,'Round 3'!$A$7:$J$206,COLUMN('Round 1'!$H$7),FALSE()),1,NA())),0,1),IF(ISNA(IF(VLOOKUP($A194,'Final Round'!$A$14:$K$18,1,FALSE()),1,NA())),0,1)))</f>
        <v/>
      </c>
      <c r="G194" s="108"/>
      <c r="H194"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109" t="str">
        <f>IF(ISBLANK(A194),"",_xlfn.RANK.EQ(P194,$P$7:$P$202))</f>
        <v/>
      </c>
      <c r="L194" s="111" t="str">
        <f>IF(ISBLANK($G194),IF($K194&gt;5,"",IF(AND(ISNA(MATCH(K194+1,$K$7:$K$202,0)),$K194&lt;$A$4),"TIE","")),"DQ")</f>
        <v/>
      </c>
      <c r="M194" s="112"/>
      <c r="N194" s="113" t="str">
        <f t="shared" si="50"/>
        <v/>
      </c>
      <c r="O194" s="42" t="str">
        <f t="shared" si="51"/>
        <v/>
      </c>
      <c r="P194" s="42" t="str">
        <f t="shared" si="52"/>
        <v/>
      </c>
      <c r="Q194" s="42">
        <f t="shared" si="53"/>
        <v>-10</v>
      </c>
      <c r="R194" s="42" t="str">
        <f>IF(ISBLANK($A194),"",_xlfn.RANK.EQ($Q194,$Q$7:$Q$202))</f>
        <v/>
      </c>
      <c r="S194" s="42" t="str">
        <f>IF(ISNA(MATCH($R194+1,$R$7:$R$202,0)),IF($R194=MAX($A$7:$A$202),$R194,-1),$R194)</f>
        <v/>
      </c>
      <c r="T194" s="42">
        <f t="shared" si="54"/>
        <v>0</v>
      </c>
      <c r="U194" t="str">
        <f ca="1">IF(N('Final Round'!$J$14)&gt;0,IF(ISBLANK($A194),"",IF($N194&gt;5,$N194,VLOOKUP($A194,'Final Round'!$A$14:$K$18,COLUMN('Final Round'!$J$1),FALSE()))),"")</f>
        <v/>
      </c>
      <c r="V194" s="42" t="str">
        <f t="shared" ca="1" si="55"/>
        <v/>
      </c>
      <c r="W194" s="42" t="str">
        <f t="shared" si="56"/>
        <v/>
      </c>
      <c r="X194" s="42" t="str">
        <f>IF(ISBLANK($A194),"",_xlfn.RANK.EQ($W194,$W$7:$W$202))</f>
        <v/>
      </c>
      <c r="Y194" s="42">
        <f t="shared" si="57"/>
        <v>0</v>
      </c>
      <c r="Z194" s="42" t="str">
        <f t="shared" ca="1" si="58"/>
        <v/>
      </c>
      <c r="AA194" s="42">
        <f t="shared" ca="1" si="59"/>
        <v>0</v>
      </c>
      <c r="AB194" t="str">
        <f>IF(ISBLANK($A194),"",5+4*(I194+IF(AA194=0,0,VLOOKUP($A194,'Final Round'!$A$14:$K$18,COLUMN('Final Round'!$G$1),FALSE())))+8*(H194+IF(AA194=0,0,IF(VLOOKUP($A194,'Final Round'!$A$14:$K$18,COLUMN('Final Round'!$J$1),FALSE())=1,1,0)))+$AA194)</f>
        <v/>
      </c>
    </row>
    <row r="195" spans="1:28">
      <c r="A195" s="115"/>
      <c r="B195" s="116"/>
      <c r="C195" s="116"/>
      <c r="D195" s="116"/>
      <c r="E195" s="117"/>
      <c r="F195" t="str">
        <f>IF(ISBLANK($A195),"",SUM(IF(ISNA(IF(VLOOKUP($A195,'Round 1'!$A$7:$J$206,COLUMN('Round 1'!$H$7),FALSE()),1,NA())),0,1),IF(ISNA(IF(VLOOKUP($A195,'Round 2'!$A$7:$J$206,COLUMN('Round 1'!$H$7),FALSE()),1,NA())),0,1),IF(ISNA(IF(VLOOKUP($A195,'Round 3'!$A$7:$J$206,COLUMN('Round 1'!$H$7),FALSE()),1,NA())),0,1),IF(ISNA(IF(VLOOKUP($A195,'Final Round'!$A$14:$K$18,1,FALSE()),1,NA())),0,1)))</f>
        <v/>
      </c>
      <c r="G195" s="119"/>
      <c r="H195"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120" t="str">
        <f>IF(ISBLANK(A195),"",_xlfn.RANK.EQ(P195,$P$7:$P$202))</f>
        <v/>
      </c>
      <c r="L195" s="122" t="str">
        <f>IF(ISBLANK($G195),IF($K195&gt;5,"",IF(AND(ISNA(MATCH(K195+1,$K$7:$K$202,0)),$K195&lt;$A$4),"TIE","")),"DQ")</f>
        <v/>
      </c>
      <c r="M195" s="123"/>
      <c r="N195" s="124" t="str">
        <f t="shared" si="50"/>
        <v/>
      </c>
      <c r="O195" s="42" t="str">
        <f t="shared" si="51"/>
        <v/>
      </c>
      <c r="P195" s="42" t="str">
        <f t="shared" si="52"/>
        <v/>
      </c>
      <c r="Q195" s="42">
        <f t="shared" si="53"/>
        <v>-10</v>
      </c>
      <c r="R195" s="42" t="str">
        <f>IF(ISBLANK($A195),"",_xlfn.RANK.EQ($Q195,$Q$7:$Q$202))</f>
        <v/>
      </c>
      <c r="S195" s="42" t="str">
        <f>IF(ISNA(MATCH($R195+1,$R$7:$R$202,0)),IF($R195=MAX($A$7:$A$202),$R195,-1),$R195)</f>
        <v/>
      </c>
      <c r="T195" s="42">
        <f t="shared" si="54"/>
        <v>0</v>
      </c>
      <c r="U195" t="str">
        <f ca="1">IF(N('Final Round'!$J$14)&gt;0,IF(ISBLANK($A195),"",IF($N195&gt;5,$N195,VLOOKUP($A195,'Final Round'!$A$14:$K$18,COLUMN('Final Round'!$J$1),FALSE()))),"")</f>
        <v/>
      </c>
      <c r="V195" s="42" t="str">
        <f t="shared" ca="1" si="55"/>
        <v/>
      </c>
      <c r="W195" s="42" t="str">
        <f t="shared" si="56"/>
        <v/>
      </c>
      <c r="X195" s="42" t="str">
        <f>IF(ISBLANK($A195),"",_xlfn.RANK.EQ($W195,$W$7:$W$202))</f>
        <v/>
      </c>
      <c r="Y195" s="42">
        <f t="shared" si="57"/>
        <v>0</v>
      </c>
      <c r="Z195" s="42" t="str">
        <f t="shared" ca="1" si="58"/>
        <v/>
      </c>
      <c r="AA195" s="42">
        <f t="shared" ca="1" si="59"/>
        <v>0</v>
      </c>
      <c r="AB195" t="str">
        <f>IF(ISBLANK($A195),"",5+4*(I195+IF(AA195=0,0,VLOOKUP($A195,'Final Round'!$A$14:$K$18,COLUMN('Final Round'!$G$1),FALSE())))+8*(H195+IF(AA195=0,0,IF(VLOOKUP($A195,'Final Round'!$A$14:$K$18,COLUMN('Final Round'!$J$1),FALSE())=1,1,0)))+$AA195)</f>
        <v/>
      </c>
    </row>
    <row r="196" spans="1:28">
      <c r="A196" s="104"/>
      <c r="B196" s="105"/>
      <c r="C196" s="105"/>
      <c r="D196" s="105"/>
      <c r="E196" s="106"/>
      <c r="F196" t="str">
        <f>IF(ISBLANK($A196),"",SUM(IF(ISNA(IF(VLOOKUP($A196,'Round 1'!$A$7:$J$206,COLUMN('Round 1'!$H$7),FALSE()),1,NA())),0,1),IF(ISNA(IF(VLOOKUP($A196,'Round 2'!$A$7:$J$206,COLUMN('Round 1'!$H$7),FALSE()),1,NA())),0,1),IF(ISNA(IF(VLOOKUP($A196,'Round 3'!$A$7:$J$206,COLUMN('Round 1'!$H$7),FALSE()),1,NA())),0,1),IF(ISNA(IF(VLOOKUP($A196,'Final Round'!$A$14:$K$18,1,FALSE()),1,NA())),0,1)))</f>
        <v/>
      </c>
      <c r="G196" s="108"/>
      <c r="H196"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109" t="str">
        <f>IF(ISBLANK(A196),"",_xlfn.RANK.EQ(P196,$P$7:$P$202))</f>
        <v/>
      </c>
      <c r="L196" s="111" t="str">
        <f>IF(ISBLANK($G196),IF($K196&gt;5,"",IF(AND(ISNA(MATCH(K196+1,$K$7:$K$202,0)),$K196&lt;$A$4),"TIE","")),"DQ")</f>
        <v/>
      </c>
      <c r="M196" s="112"/>
      <c r="N196" s="113" t="str">
        <f t="shared" si="50"/>
        <v/>
      </c>
      <c r="O196" s="42" t="str">
        <f t="shared" si="51"/>
        <v/>
      </c>
      <c r="P196" s="42" t="str">
        <f t="shared" si="52"/>
        <v/>
      </c>
      <c r="Q196" s="42">
        <f t="shared" si="53"/>
        <v>-10</v>
      </c>
      <c r="R196" s="42" t="str">
        <f>IF(ISBLANK($A196),"",_xlfn.RANK.EQ($Q196,$Q$7:$Q$202))</f>
        <v/>
      </c>
      <c r="S196" s="42" t="str">
        <f>IF(ISNA(MATCH($R196+1,$R$7:$R$202,0)),IF($R196=MAX($A$7:$A$202),$R196,-1),$R196)</f>
        <v/>
      </c>
      <c r="T196" s="42">
        <f t="shared" si="54"/>
        <v>0</v>
      </c>
      <c r="U196" t="str">
        <f ca="1">IF(N('Final Round'!$J$14)&gt;0,IF(ISBLANK($A196),"",IF($N196&gt;5,$N196,VLOOKUP($A196,'Final Round'!$A$14:$K$18,COLUMN('Final Round'!$J$1),FALSE()))),"")</f>
        <v/>
      </c>
      <c r="V196" s="42" t="str">
        <f t="shared" ca="1" si="55"/>
        <v/>
      </c>
      <c r="W196" s="42" t="str">
        <f t="shared" si="56"/>
        <v/>
      </c>
      <c r="X196" s="42" t="str">
        <f>IF(ISBLANK($A196),"",_xlfn.RANK.EQ($W196,$W$7:$W$202))</f>
        <v/>
      </c>
      <c r="Y196" s="42">
        <f t="shared" si="57"/>
        <v>0</v>
      </c>
      <c r="Z196" s="42" t="str">
        <f t="shared" ca="1" si="58"/>
        <v/>
      </c>
      <c r="AA196" s="42">
        <f t="shared" ca="1" si="59"/>
        <v>0</v>
      </c>
      <c r="AB196" t="str">
        <f>IF(ISBLANK($A196),"",5+4*(I196+IF(AA196=0,0,VLOOKUP($A196,'Final Round'!$A$14:$K$18,COLUMN('Final Round'!$G$1),FALSE())))+8*(H196+IF(AA196=0,0,IF(VLOOKUP($A196,'Final Round'!$A$14:$K$18,COLUMN('Final Round'!$J$1),FALSE())=1,1,0)))+$AA196)</f>
        <v/>
      </c>
    </row>
    <row r="197" spans="1:28">
      <c r="A197" s="115"/>
      <c r="B197" s="116"/>
      <c r="C197" s="116"/>
      <c r="D197" s="116"/>
      <c r="E197" s="117"/>
      <c r="F197" t="str">
        <f>IF(ISBLANK($A197),"",SUM(IF(ISNA(IF(VLOOKUP($A197,'Round 1'!$A$7:$J$206,COLUMN('Round 1'!$H$7),FALSE()),1,NA())),0,1),IF(ISNA(IF(VLOOKUP($A197,'Round 2'!$A$7:$J$206,COLUMN('Round 1'!$H$7),FALSE()),1,NA())),0,1),IF(ISNA(IF(VLOOKUP($A197,'Round 3'!$A$7:$J$206,COLUMN('Round 1'!$H$7),FALSE()),1,NA())),0,1),IF(ISNA(IF(VLOOKUP($A197,'Final Round'!$A$14:$K$18,1,FALSE()),1,NA())),0,1)))</f>
        <v/>
      </c>
      <c r="G197" s="119"/>
      <c r="H197"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120" t="str">
        <f>IF(ISBLANK(A197),"",_xlfn.RANK.EQ(P197,$P$7:$P$202))</f>
        <v/>
      </c>
      <c r="L197" s="122" t="str">
        <f>IF(ISBLANK($G197),IF($K197&gt;5,"",IF(AND(ISNA(MATCH(K197+1,$K$7:$K$202,0)),$K197&lt;$A$4),"TIE","")),"DQ")</f>
        <v/>
      </c>
      <c r="M197" s="123"/>
      <c r="N197" s="124" t="str">
        <f t="shared" si="50"/>
        <v/>
      </c>
      <c r="O197" s="42" t="str">
        <f t="shared" si="51"/>
        <v/>
      </c>
      <c r="P197" s="42" t="str">
        <f t="shared" si="52"/>
        <v/>
      </c>
      <c r="Q197" s="42">
        <f t="shared" si="53"/>
        <v>-10</v>
      </c>
      <c r="R197" s="42" t="str">
        <f>IF(ISBLANK($A197),"",_xlfn.RANK.EQ($Q197,$Q$7:$Q$202))</f>
        <v/>
      </c>
      <c r="S197" s="42" t="str">
        <f>IF(ISNA(MATCH($R197+1,$R$7:$R$202,0)),IF($R197=MAX($A$7:$A$202),$R197,-1),$R197)</f>
        <v/>
      </c>
      <c r="T197" s="42">
        <f t="shared" si="54"/>
        <v>0</v>
      </c>
      <c r="U197" t="str">
        <f ca="1">IF(N('Final Round'!$J$14)&gt;0,IF(ISBLANK($A197),"",IF($N197&gt;5,$N197,VLOOKUP($A197,'Final Round'!$A$14:$K$18,COLUMN('Final Round'!$J$1),FALSE()))),"")</f>
        <v/>
      </c>
      <c r="V197" s="42" t="str">
        <f t="shared" ca="1" si="55"/>
        <v/>
      </c>
      <c r="W197" s="42" t="str">
        <f t="shared" si="56"/>
        <v/>
      </c>
      <c r="X197" s="42" t="str">
        <f>IF(ISBLANK($A197),"",_xlfn.RANK.EQ($W197,$W$7:$W$202))</f>
        <v/>
      </c>
      <c r="Y197" s="42">
        <f t="shared" si="57"/>
        <v>0</v>
      </c>
      <c r="Z197" s="42" t="str">
        <f t="shared" ca="1" si="58"/>
        <v/>
      </c>
      <c r="AA197" s="42">
        <f t="shared" ca="1" si="59"/>
        <v>0</v>
      </c>
      <c r="AB197" t="str">
        <f>IF(ISBLANK($A197),"",5+4*(I197+IF(AA197=0,0,VLOOKUP($A197,'Final Round'!$A$14:$K$18,COLUMN('Final Round'!$G$1),FALSE())))+8*(H197+IF(AA197=0,0,IF(VLOOKUP($A197,'Final Round'!$A$14:$K$18,COLUMN('Final Round'!$J$1),FALSE())=1,1,0)))+$AA197)</f>
        <v/>
      </c>
    </row>
    <row r="198" spans="1:28">
      <c r="A198" s="104"/>
      <c r="B198" s="105"/>
      <c r="C198" s="105"/>
      <c r="D198" s="105"/>
      <c r="E198" s="106"/>
      <c r="F198" t="str">
        <f>IF(ISBLANK($A198),"",SUM(IF(ISNA(IF(VLOOKUP($A198,'Round 1'!$A$7:$J$206,COLUMN('Round 1'!$H$7),FALSE()),1,NA())),0,1),IF(ISNA(IF(VLOOKUP($A198,'Round 2'!$A$7:$J$206,COLUMN('Round 1'!$H$7),FALSE()),1,NA())),0,1),IF(ISNA(IF(VLOOKUP($A198,'Round 3'!$A$7:$J$206,COLUMN('Round 1'!$H$7),FALSE()),1,NA())),0,1),IF(ISNA(IF(VLOOKUP($A198,'Final Round'!$A$14:$K$18,1,FALSE()),1,NA())),0,1)))</f>
        <v/>
      </c>
      <c r="G198" s="108"/>
      <c r="H198"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109" t="str">
        <f>IF(ISBLANK(A198),"",_xlfn.RANK.EQ(P198,$P$7:$P$202))</f>
        <v/>
      </c>
      <c r="L198" s="111" t="str">
        <f>IF(ISBLANK($G198),IF($K198&gt;5,"",IF(AND(ISNA(MATCH(K198+1,$K$7:$K$202,0)),$K198&lt;$A$4),"TIE","")),"DQ")</f>
        <v/>
      </c>
      <c r="M198" s="112"/>
      <c r="N198" s="113" t="str">
        <f t="shared" si="50"/>
        <v/>
      </c>
      <c r="O198" s="42" t="str">
        <f t="shared" si="51"/>
        <v/>
      </c>
      <c r="P198" s="42" t="str">
        <f t="shared" si="52"/>
        <v/>
      </c>
      <c r="Q198" s="42">
        <f t="shared" si="53"/>
        <v>-10</v>
      </c>
      <c r="R198" s="42" t="str">
        <f>IF(ISBLANK($A198),"",_xlfn.RANK.EQ($Q198,$Q$7:$Q$202))</f>
        <v/>
      </c>
      <c r="S198" s="42" t="str">
        <f>IF(ISNA(MATCH($R198+1,$R$7:$R$202,0)),IF($R198=MAX($A$7:$A$202),$R198,-1),$R198)</f>
        <v/>
      </c>
      <c r="T198" s="42">
        <f t="shared" si="54"/>
        <v>0</v>
      </c>
      <c r="U198" t="str">
        <f ca="1">IF(N('Final Round'!$J$14)&gt;0,IF(ISBLANK($A198),"",IF($N198&gt;5,$N198,VLOOKUP($A198,'Final Round'!$A$14:$K$18,COLUMN('Final Round'!$J$1),FALSE()))),"")</f>
        <v/>
      </c>
      <c r="V198" s="42" t="str">
        <f t="shared" ca="1" si="55"/>
        <v/>
      </c>
      <c r="W198" s="42" t="str">
        <f t="shared" si="56"/>
        <v/>
      </c>
      <c r="X198" s="42" t="str">
        <f>IF(ISBLANK($A198),"",_xlfn.RANK.EQ($W198,$W$7:$W$202))</f>
        <v/>
      </c>
      <c r="Y198" s="42">
        <f t="shared" si="57"/>
        <v>0</v>
      </c>
      <c r="Z198" s="42" t="str">
        <f t="shared" ca="1" si="58"/>
        <v/>
      </c>
      <c r="AA198" s="42">
        <f t="shared" ca="1" si="59"/>
        <v>0</v>
      </c>
      <c r="AB198" t="str">
        <f>IF(ISBLANK($A198),"",5+4*(I198+IF(AA198=0,0,VLOOKUP($A198,'Final Round'!$A$14:$K$18,COLUMN('Final Round'!$G$1),FALSE())))+8*(H198+IF(AA198=0,0,IF(VLOOKUP($A198,'Final Round'!$A$14:$K$18,COLUMN('Final Round'!$J$1),FALSE())=1,1,0)))+$AA198)</f>
        <v/>
      </c>
    </row>
    <row r="199" spans="1:28">
      <c r="A199" s="115"/>
      <c r="B199" s="116"/>
      <c r="C199" s="116"/>
      <c r="D199" s="116"/>
      <c r="E199" s="117"/>
      <c r="F199" t="str">
        <f>IF(ISBLANK($A199),"",SUM(IF(ISNA(IF(VLOOKUP($A199,'Round 1'!$A$7:$J$206,COLUMN('Round 1'!$H$7),FALSE()),1,NA())),0,1),IF(ISNA(IF(VLOOKUP($A199,'Round 2'!$A$7:$J$206,COLUMN('Round 1'!$H$7),FALSE()),1,NA())),0,1),IF(ISNA(IF(VLOOKUP($A199,'Round 3'!$A$7:$J$206,COLUMN('Round 1'!$H$7),FALSE()),1,NA())),0,1),IF(ISNA(IF(VLOOKUP($A199,'Final Round'!$A$14:$K$18,1,FALSE()),1,NA())),0,1)))</f>
        <v/>
      </c>
      <c r="G199" s="119"/>
      <c r="H199"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120" t="str">
        <f>IF(ISBLANK(A199),"",_xlfn.RANK.EQ(P199,$P$7:$P$202))</f>
        <v/>
      </c>
      <c r="L199" s="122" t="str">
        <f>IF(ISBLANK($G199),IF($K199&gt;5,"",IF(AND(ISNA(MATCH(K199+1,$K$7:$K$202,0)),$K199&lt;$A$4),"TIE","")),"DQ")</f>
        <v/>
      </c>
      <c r="M199" s="123"/>
      <c r="N199" s="124" t="str">
        <f t="shared" si="50"/>
        <v/>
      </c>
      <c r="O199" s="42" t="str">
        <f t="shared" si="51"/>
        <v/>
      </c>
      <c r="P199" s="42" t="str">
        <f t="shared" si="52"/>
        <v/>
      </c>
      <c r="Q199" s="42">
        <f t="shared" si="53"/>
        <v>-10</v>
      </c>
      <c r="R199" s="42" t="str">
        <f>IF(ISBLANK($A199),"",_xlfn.RANK.EQ($Q199,$Q$7:$Q$202))</f>
        <v/>
      </c>
      <c r="S199" s="42" t="str">
        <f>IF(ISNA(MATCH($R199+1,$R$7:$R$202,0)),IF($R199=MAX($A$7:$A$202),$R199,-1),$R199)</f>
        <v/>
      </c>
      <c r="T199" s="42">
        <f t="shared" si="54"/>
        <v>0</v>
      </c>
      <c r="U199" t="str">
        <f ca="1">IF(N('Final Round'!$J$14)&gt;0,IF(ISBLANK($A199),"",IF($N199&gt;5,$N199,VLOOKUP($A199,'Final Round'!$A$14:$K$18,COLUMN('Final Round'!$J$1),FALSE()))),"")</f>
        <v/>
      </c>
      <c r="V199" s="42" t="str">
        <f t="shared" ca="1" si="55"/>
        <v/>
      </c>
      <c r="W199" s="42" t="str">
        <f t="shared" si="56"/>
        <v/>
      </c>
      <c r="X199" s="42" t="str">
        <f>IF(ISBLANK($A199),"",_xlfn.RANK.EQ($W199,$W$7:$W$202))</f>
        <v/>
      </c>
      <c r="Y199" s="42">
        <f t="shared" si="57"/>
        <v>0</v>
      </c>
      <c r="Z199" s="42" t="str">
        <f t="shared" ca="1" si="58"/>
        <v/>
      </c>
      <c r="AA199" s="42">
        <f t="shared" ca="1" si="59"/>
        <v>0</v>
      </c>
      <c r="AB199" t="str">
        <f>IF(ISBLANK($A199),"",5+4*(I199+IF(AA199=0,0,VLOOKUP($A199,'Final Round'!$A$14:$K$18,COLUMN('Final Round'!$G$1),FALSE())))+8*(H199+IF(AA199=0,0,IF(VLOOKUP($A199,'Final Round'!$A$14:$K$18,COLUMN('Final Round'!$J$1),FALSE())=1,1,0)))+$AA199)</f>
        <v/>
      </c>
    </row>
    <row r="200" spans="1:28">
      <c r="A200" s="104"/>
      <c r="B200" s="105"/>
      <c r="C200" s="105"/>
      <c r="D200" s="105"/>
      <c r="E200" s="106"/>
      <c r="F200" t="str">
        <f>IF(ISBLANK($A200),"",SUM(IF(ISNA(IF(VLOOKUP($A200,'Round 1'!$A$7:$J$206,COLUMN('Round 1'!$H$7),FALSE()),1,NA())),0,1),IF(ISNA(IF(VLOOKUP($A200,'Round 2'!$A$7:$J$206,COLUMN('Round 1'!$H$7),FALSE()),1,NA())),0,1),IF(ISNA(IF(VLOOKUP($A200,'Round 3'!$A$7:$J$206,COLUMN('Round 1'!$H$7),FALSE()),1,NA())),0,1),IF(ISNA(IF(VLOOKUP($A200,'Final Round'!$A$14:$K$18,1,FALSE()),1,NA())),0,1)))</f>
        <v/>
      </c>
      <c r="G200" s="108"/>
      <c r="H200"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109" t="str">
        <f>IF(ISBLANK(A200),"",_xlfn.RANK.EQ(P200,$P$7:$P$202))</f>
        <v/>
      </c>
      <c r="L200" s="111" t="str">
        <f>IF(ISBLANK($G200),IF($K200&gt;5,"",IF(AND(ISNA(MATCH(K200+1,$K$7:$K$202,0)),$K200&lt;$A$4),"TIE","")),"DQ")</f>
        <v/>
      </c>
      <c r="M200" s="112"/>
      <c r="N200" s="113" t="str">
        <f t="shared" si="50"/>
        <v/>
      </c>
      <c r="O200" s="42" t="str">
        <f t="shared" si="51"/>
        <v/>
      </c>
      <c r="P200" s="42" t="str">
        <f t="shared" si="52"/>
        <v/>
      </c>
      <c r="Q200" s="42">
        <f t="shared" si="53"/>
        <v>-10</v>
      </c>
      <c r="R200" s="42" t="str">
        <f>IF(ISBLANK($A200),"",_xlfn.RANK.EQ($Q200,$Q$7:$Q$202))</f>
        <v/>
      </c>
      <c r="S200" s="42" t="str">
        <f>IF(ISNA(MATCH($R200+1,$R$7:$R$202,0)),IF($R200=MAX($A$7:$A$202),$R200,-1),$R200)</f>
        <v/>
      </c>
      <c r="T200" s="42">
        <f t="shared" si="54"/>
        <v>0</v>
      </c>
      <c r="U200" t="str">
        <f ca="1">IF(N('Final Round'!$J$14)&gt;0,IF(ISBLANK($A200),"",IF($N200&gt;5,$N200,VLOOKUP($A200,'Final Round'!$A$14:$K$18,COLUMN('Final Round'!$J$1),FALSE()))),"")</f>
        <v/>
      </c>
      <c r="V200" s="42" t="str">
        <f t="shared" ca="1" si="55"/>
        <v/>
      </c>
      <c r="W200" s="42" t="str">
        <f t="shared" si="56"/>
        <v/>
      </c>
      <c r="X200" s="42" t="str">
        <f>IF(ISBLANK($A200),"",_xlfn.RANK.EQ($W200,$W$7:$W$202))</f>
        <v/>
      </c>
      <c r="Y200" s="42">
        <f t="shared" si="57"/>
        <v>0</v>
      </c>
      <c r="Z200" s="42" t="str">
        <f t="shared" ca="1" si="58"/>
        <v/>
      </c>
      <c r="AA200" s="42">
        <f t="shared" ca="1" si="59"/>
        <v>0</v>
      </c>
      <c r="AB200" t="str">
        <f>IF(ISBLANK($A200),"",5+4*(I200+IF(AA200=0,0,VLOOKUP($A200,'Final Round'!$A$14:$K$18,COLUMN('Final Round'!$G$1),FALSE())))+8*(H200+IF(AA200=0,0,IF(VLOOKUP($A200,'Final Round'!$A$14:$K$18,COLUMN('Final Round'!$J$1),FALSE())=1,1,0)))+$AA200)</f>
        <v/>
      </c>
    </row>
    <row r="201" spans="1:28">
      <c r="A201" s="115"/>
      <c r="B201" s="116"/>
      <c r="C201" s="116"/>
      <c r="D201" s="116"/>
      <c r="E201" s="117"/>
      <c r="F201" t="str">
        <f>IF(ISBLANK($A201),"",SUM(IF(ISNA(IF(VLOOKUP($A201,'Round 1'!$A$7:$J$206,COLUMN('Round 1'!$H$7),FALSE()),1,NA())),0,1),IF(ISNA(IF(VLOOKUP($A201,'Round 2'!$A$7:$J$206,COLUMN('Round 1'!$H$7),FALSE()),1,NA())),0,1),IF(ISNA(IF(VLOOKUP($A201,'Round 3'!$A$7:$J$206,COLUMN('Round 1'!$H$7),FALSE()),1,NA())),0,1),IF(ISNA(IF(VLOOKUP($A201,'Final Round'!$A$14:$K$18,1,FALSE()),1,NA())),0,1)))</f>
        <v/>
      </c>
      <c r="G201" s="119"/>
      <c r="H201"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120" t="str">
        <f>IF(ISBLANK(A201),"",_xlfn.RANK.EQ(P201,$P$7:$P$202))</f>
        <v/>
      </c>
      <c r="L201" s="122" t="str">
        <f>IF(ISBLANK($G201),IF($K201&gt;5,"",IF(AND(ISNA(MATCH(K201+1,$K$7:$K$202,0)),$K201&lt;$A$4),"TIE","")),"DQ")</f>
        <v/>
      </c>
      <c r="M201" s="123"/>
      <c r="N201" s="124" t="str">
        <f t="shared" si="50"/>
        <v/>
      </c>
      <c r="O201" s="42" t="str">
        <f t="shared" si="51"/>
        <v/>
      </c>
      <c r="P201" s="42" t="str">
        <f t="shared" si="52"/>
        <v/>
      </c>
      <c r="Q201" s="42">
        <f t="shared" si="53"/>
        <v>-10</v>
      </c>
      <c r="R201" s="42" t="str">
        <f>IF(ISBLANK($A201),"",_xlfn.RANK.EQ($Q201,$Q$7:$Q$202))</f>
        <v/>
      </c>
      <c r="S201" s="42" t="str">
        <f>IF(ISNA(MATCH($R201+1,$R$7:$R$202,0)),IF($R201=MAX($A$7:$A$202),$R201,-1),$R201)</f>
        <v/>
      </c>
      <c r="T201" s="42">
        <f t="shared" si="54"/>
        <v>0</v>
      </c>
      <c r="U201" t="str">
        <f ca="1">IF(N('Final Round'!$J$14)&gt;0,IF(ISBLANK($A201),"",IF($N201&gt;5,$N201,VLOOKUP($A201,'Final Round'!$A$14:$K$18,COLUMN('Final Round'!$J$1),FALSE()))),"")</f>
        <v/>
      </c>
      <c r="V201" s="42" t="str">
        <f t="shared" ca="1" si="55"/>
        <v/>
      </c>
      <c r="W201" s="42" t="str">
        <f t="shared" si="56"/>
        <v/>
      </c>
      <c r="X201" s="42" t="str">
        <f>IF(ISBLANK($A201),"",_xlfn.RANK.EQ($W201,$W$7:$W$202))</f>
        <v/>
      </c>
      <c r="Y201" s="42">
        <f t="shared" si="57"/>
        <v>0</v>
      </c>
      <c r="Z201" s="42" t="str">
        <f t="shared" ca="1" si="58"/>
        <v/>
      </c>
      <c r="AA201" s="42">
        <f t="shared" ca="1" si="59"/>
        <v>0</v>
      </c>
      <c r="AB201" t="str">
        <f>IF(ISBLANK($A201),"",5+4*(I201+IF(AA201=0,0,VLOOKUP($A201,'Final Round'!$A$14:$K$18,COLUMN('Final Round'!$G$1),FALSE())))+8*(H201+IF(AA201=0,0,IF(VLOOKUP($A201,'Final Round'!$A$14:$K$18,COLUMN('Final Round'!$J$1),FALSE())=1,1,0)))+$AA201)</f>
        <v/>
      </c>
    </row>
    <row r="202" spans="1:28" ht="13.5" thickBot="1">
      <c r="A202" s="144"/>
      <c r="B202" s="145"/>
      <c r="C202" s="145"/>
      <c r="D202" s="145"/>
      <c r="E202" s="146"/>
      <c r="F202" t="str">
        <f>IF(ISBLANK($A202),"",SUM(IF(ISNA(IF(VLOOKUP($A202,'Round 1'!$A$7:$J$206,COLUMN('Round 1'!$H$7),FALSE()),1,NA())),0,1),IF(ISNA(IF(VLOOKUP($A202,'Round 2'!$A$7:$J$206,COLUMN('Round 1'!$H$7),FALSE()),1,NA())),0,1),IF(ISNA(IF(VLOOKUP($A202,'Round 3'!$A$7:$J$206,COLUMN('Round 1'!$H$7),FALSE()),1,NA())),0,1),IF(ISNA(IF(VLOOKUP($A202,'Final Round'!$A$14:$K$18,1,FALSE()),1,NA())),0,1)))</f>
        <v/>
      </c>
      <c r="G202" s="147"/>
      <c r="H202"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148" t="str">
        <f>IF(ISBLANK(A202),"",_xlfn.RANK.EQ(P202,$P$7:$P$202))</f>
        <v/>
      </c>
      <c r="L202" s="149" t="str">
        <f>IF(ISBLANK($G202),IF($K202&gt;5,"",IF(AND(ISNA(MATCH(K202+1,$K$7:$K$202,0)),$K202&lt;$A$4),"TIE","")),"DQ")</f>
        <v/>
      </c>
      <c r="M202" s="150"/>
      <c r="N202" s="151" t="str">
        <f t="shared" si="50"/>
        <v/>
      </c>
      <c r="O202" s="42" t="str">
        <f t="shared" si="51"/>
        <v/>
      </c>
      <c r="P202" s="42" t="str">
        <f t="shared" si="52"/>
        <v/>
      </c>
      <c r="Q202" s="42">
        <f t="shared" si="53"/>
        <v>-10</v>
      </c>
      <c r="R202" s="42" t="str">
        <f>IF(ISBLANK($A202),"",_xlfn.RANK.EQ($Q202,$Q$7:$Q$202))</f>
        <v/>
      </c>
      <c r="S202" s="42" t="str">
        <f>IF(ISNA(MATCH($R202+1,$R$7:$R$202,0)),IF($R202=MAX($A$7:$A$202),$R202,-1),$R202)</f>
        <v/>
      </c>
      <c r="T202" s="42">
        <f t="shared" si="54"/>
        <v>0</v>
      </c>
      <c r="U202" t="str">
        <f ca="1">IF(N('Final Round'!$J$14)&gt;0,IF(ISBLANK($A202),"",IF($N202&gt;5,$N202,VLOOKUP($A202,'Final Round'!$A$14:$K$18,COLUMN('Final Round'!$J$1),FALSE()))),"")</f>
        <v/>
      </c>
      <c r="V202" s="42" t="str">
        <f t="shared" ca="1" si="55"/>
        <v/>
      </c>
      <c r="W202" s="42" t="str">
        <f t="shared" si="56"/>
        <v/>
      </c>
      <c r="X202" s="42" t="str">
        <f>IF(ISBLANK($A202),"",_xlfn.RANK.EQ($W202,$W$7:$W$202))</f>
        <v/>
      </c>
      <c r="Y202" s="42">
        <f t="shared" si="57"/>
        <v>0</v>
      </c>
      <c r="Z202" s="42" t="str">
        <f t="shared" ca="1" si="58"/>
        <v/>
      </c>
      <c r="AA202" s="42">
        <f t="shared" ca="1" si="59"/>
        <v>0</v>
      </c>
      <c r="AB202" t="str">
        <f>IF(ISBLANK($A202),"",5+4*(I202+IF(AA202=0,0,VLOOKUP($A202,'Final Round'!$A$14:$K$18,COLUMN('Final Round'!$G$1),FALSE())))+8*(H202+IF(AA202=0,0,IF(VLOOKUP($A202,'Final Round'!$A$14:$K$18,COLUMN('Final Round'!$J$1),FALSE())=1,1,0)))+$AA202)</f>
        <v/>
      </c>
    </row>
    <row r="203" spans="1:28" ht="15.75">
      <c r="H203" s="89"/>
      <c r="I203" s="89"/>
      <c r="J203" s="89"/>
      <c r="K203" s="89"/>
      <c r="L203" s="153"/>
      <c r="M203" s="89"/>
      <c r="N203" s="153"/>
      <c r="U203" s="153"/>
      <c r="AB203" s="154"/>
    </row>
    <row r="204" spans="1:28" ht="15.75">
      <c r="H204" s="103"/>
      <c r="I204" s="103"/>
      <c r="J204" s="103"/>
      <c r="K204" s="103"/>
      <c r="L204" s="155"/>
      <c r="M204" s="103"/>
      <c r="N204" s="155"/>
      <c r="U204" s="155"/>
      <c r="AB204" s="156"/>
    </row>
  </sheetData>
  <conditionalFormatting sqref="K7:K202">
    <cfRule type="cellIs" dxfId="2" priority="1" stopIfTrue="1" operator="lessThanOrEqual">
      <formula>5</formula>
    </cfRule>
    <cfRule type="cellIs" dxfId="1" priority="2" stopIfTrue="1" operator="between">
      <formula>6</formula>
      <formula>10</formula>
    </cfRule>
  </conditionalFormatting>
  <conditionalFormatting sqref="N7:N202 U7:U202">
    <cfRule type="cellIs" dxfId="0" priority="3" stopIfTrue="1" operator="between">
      <formula>1</formula>
      <formula>5</formula>
    </cfRule>
  </conditionalFormatting>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C91EE-FCC3-4998-9A93-1AB371E5BFD7}">
  <dimension ref="A1:AMJ205"/>
  <sheetViews>
    <sheetView topLeftCell="A2" workbookViewId="0">
      <selection activeCell="N11" sqref="N11"/>
    </sheetView>
  </sheetViews>
  <sheetFormatPr defaultRowHeight="12.75"/>
  <cols>
    <col min="1" max="1" width="9.85546875" style="65" customWidth="1"/>
    <col min="2" max="3" width="11.42578125" style="65" hidden="1" customWidth="1"/>
    <col min="4" max="4" width="38" style="65" customWidth="1"/>
    <col min="5" max="5" width="12.42578125" style="65" customWidth="1"/>
    <col min="6" max="6" width="10.85546875" style="65" customWidth="1"/>
    <col min="7" max="7" width="10" style="65" customWidth="1"/>
    <col min="8" max="8" width="9.42578125" style="65" customWidth="1"/>
    <col min="9" max="1024" width="12.140625" style="65" customWidth="1"/>
  </cols>
  <sheetData>
    <row r="1" spans="1:8" ht="25.5">
      <c r="A1" s="488" t="str">
        <f>IF(ISBLANK('Tournament Info'!B3),"Vampire: The Eternal Struggle Tournament",'Tournament Info'!B3)</f>
        <v>Week of Nightmares 2024 - Day 3</v>
      </c>
      <c r="B1" s="488"/>
      <c r="C1" s="488"/>
      <c r="D1" s="488"/>
      <c r="E1" s="488"/>
      <c r="F1" s="488"/>
      <c r="G1" s="488"/>
      <c r="H1" s="488"/>
    </row>
    <row r="2" spans="1:8" ht="15">
      <c r="A2" s="43"/>
      <c r="B2" s="43"/>
      <c r="C2" s="157"/>
      <c r="D2" s="43"/>
      <c r="E2" s="68"/>
      <c r="F2" s="44"/>
      <c r="G2" s="44"/>
      <c r="H2" s="43"/>
    </row>
    <row r="3" spans="1:8" ht="21" customHeight="1">
      <c r="A3" s="489" t="str">
        <f ca="1">IF($B$4,"Final Standings","Current Standings")</f>
        <v>Final Standings</v>
      </c>
      <c r="B3" s="489"/>
      <c r="C3" s="489"/>
      <c r="D3" s="489"/>
      <c r="E3" s="489"/>
      <c r="F3" s="489"/>
      <c r="G3" s="489"/>
      <c r="H3" s="489"/>
    </row>
    <row r="4" spans="1:8" ht="15">
      <c r="A4" s="43"/>
      <c r="B4" s="43" t="b">
        <f ca="1">N('Final Round'!$J$14)&gt;0</f>
        <v>1</v>
      </c>
      <c r="C4" s="43"/>
      <c r="D4" s="44"/>
      <c r="E4" s="68"/>
      <c r="F4" s="44"/>
      <c r="G4" s="44"/>
      <c r="H4" s="43"/>
    </row>
    <row r="5" spans="1:8" ht="31.7" customHeight="1" thickBot="1">
      <c r="A5" s="158" t="str">
        <f ca="1">IF($B$4,"Final Rank","Current Rank")</f>
        <v>Final Rank</v>
      </c>
      <c r="B5" s="159" t="s">
        <v>315</v>
      </c>
      <c r="C5" s="159" t="s">
        <v>316</v>
      </c>
      <c r="D5" s="159" t="s">
        <v>317</v>
      </c>
      <c r="E5" s="159" t="s">
        <v>318</v>
      </c>
      <c r="F5" s="159" t="s">
        <v>319</v>
      </c>
      <c r="G5" s="159" t="s">
        <v>320</v>
      </c>
      <c r="H5" s="160" t="s">
        <v>181</v>
      </c>
    </row>
    <row r="6" spans="1:8" ht="15">
      <c r="A6" s="161">
        <f ca="1">IF(ISNUMBER($C6),VLOOKUP($C6,Methuselahs!$Y$7:$Z$202,2,FALSE()),"")</f>
        <v>1</v>
      </c>
      <c r="B6" s="162">
        <f>IF(ROW()-ROW($A$6)&lt;Methuselahs!$A$4,ROW()-ROW($A$5),"")</f>
        <v>1</v>
      </c>
      <c r="C6" s="163">
        <f ca="1">IF(ISNUMBER($B6),VLOOKUP($B6,Methuselahs!$X$7:$Y$202,2,FALSE()),"")</f>
        <v>24</v>
      </c>
      <c r="D6" s="164" t="str">
        <f ca="1">IF(ISNUMBER($C6),T(VLOOKUP($C6,Methuselahs!$A$7:$E$202,2,FALSE()))&amp;" "&amp;T(VLOOKUP($C6,Methuselahs!$A$7:$E$202,3,FALSE())),"")</f>
        <v>Tero Aalto</v>
      </c>
      <c r="E6" s="165">
        <f ca="1">IF(ISNUMBER($C6),VLOOKUP($C6,Methuselahs!$A$7:$I$202,COLUMN(Methuselahs!$H$6),FALSE()),"")</f>
        <v>2</v>
      </c>
      <c r="F6" s="165">
        <f ca="1">IF(ISNUMBER($C6),VLOOKUP($C6,Methuselahs!$A$7:$I$202,COLUMN(Methuselahs!$I$6),FALSE()),"")</f>
        <v>7.5</v>
      </c>
      <c r="G6" s="165">
        <f ca="1">IF(AND(ISNUMBER($C6),$B$4),VLOOKUP($C6,'Final Round'!$A$14:$G$18,6,FALSE()),"")</f>
        <v>0.5</v>
      </c>
      <c r="H6" s="166">
        <f ca="1">IF(ISNUMBER($C6),VLOOKUP($C6,Methuselahs!$A$7:$J$202,COLUMN(Methuselahs!$J$6),FALSE()),"")</f>
        <v>120</v>
      </c>
    </row>
    <row r="7" spans="1:8" ht="15">
      <c r="A7" s="167">
        <f ca="1">IF(ISNUMBER($C7),VLOOKUP($C7,Methuselahs!$Y$7:$Z$202,2,FALSE()),"")</f>
        <v>2</v>
      </c>
      <c r="B7" s="168">
        <f>IF(ROW()-ROW($A$6)&lt;Methuselahs!$A$4,ROW()-ROW($A$5),"")</f>
        <v>2</v>
      </c>
      <c r="C7" s="163">
        <f ca="1">IF(ISNUMBER($B7),VLOOKUP($B7,Methuselahs!$X$7:$Y$202,2,FALSE()),"")</f>
        <v>14</v>
      </c>
      <c r="D7" s="164" t="str">
        <f ca="1">IF(ISNUMBER($C7),T(VLOOKUP($C7,Methuselahs!$A$7:$E$202,2,FALSE()))&amp;" "&amp;T(VLOOKUP($C7,Methuselahs!$A$7:$E$202,3,FALSE())),"")</f>
        <v>Magnus Soder</v>
      </c>
      <c r="E7" s="169">
        <f ca="1">IF(ISNUMBER($C7),VLOOKUP($C7,Methuselahs!$A$7:$I$202,COLUMN(Methuselahs!$H$6),FALSE()),"")</f>
        <v>1</v>
      </c>
      <c r="F7" s="165">
        <f ca="1">IF(ISNUMBER($C7),VLOOKUP($C7,Methuselahs!$A$7:$I$202,COLUMN(Methuselahs!$I$6),FALSE()),"")</f>
        <v>5</v>
      </c>
      <c r="G7" s="165">
        <f ca="1">IF(AND(ISNUMBER($C7),$B$4),VLOOKUP($C7,'Final Round'!$A$14:$G$18,6,FALSE()),"")</f>
        <v>0.5</v>
      </c>
      <c r="H7" s="170">
        <f ca="1">IF(ISNUMBER($C7),VLOOKUP($C7,Methuselahs!$A$7:$J$202,COLUMN(Methuselahs!$J$6),FALSE()),"")</f>
        <v>108</v>
      </c>
    </row>
    <row r="8" spans="1:8" ht="15">
      <c r="A8" s="167">
        <f ca="1">IF(ISNUMBER($C8),VLOOKUP($C8,Methuselahs!$Y$7:$Z$202,2,FALSE()),"")</f>
        <v>2</v>
      </c>
      <c r="B8" s="168">
        <f>IF(ROW()-ROW($A$6)&lt;Methuselahs!$A$4,ROW()-ROW($A$5),"")</f>
        <v>3</v>
      </c>
      <c r="C8" s="163">
        <f ca="1">IF(ISNUMBER($B8),VLOOKUP($B8,Methuselahs!$X$7:$Y$202,2,FALSE()),"")</f>
        <v>27</v>
      </c>
      <c r="D8" s="164" t="str">
        <f ca="1">IF(ISNUMBER($C8),T(VLOOKUP($C8,Methuselahs!$A$7:$E$202,2,FALSE()))&amp;" "&amp;T(VLOOKUP($C8,Methuselahs!$A$7:$E$202,3,FALSE())),"")</f>
        <v>Selim Ammouche</v>
      </c>
      <c r="E8" s="169">
        <f ca="1">IF(ISNUMBER($C8),VLOOKUP($C8,Methuselahs!$A$7:$I$202,COLUMN(Methuselahs!$H$6),FALSE()),"")</f>
        <v>2</v>
      </c>
      <c r="F8" s="165">
        <f ca="1">IF(ISNUMBER($C8),VLOOKUP($C8,Methuselahs!$A$7:$I$202,COLUMN(Methuselahs!$I$6),FALSE()),"")</f>
        <v>6.5</v>
      </c>
      <c r="G8" s="165">
        <f ca="1">IF(AND(ISNUMBER($C8),$B$4),VLOOKUP($C8,'Final Round'!$A$14:$G$18,6,FALSE()),"")</f>
        <v>0.5</v>
      </c>
      <c r="H8" s="170">
        <f ca="1">IF(ISNUMBER($C8),VLOOKUP($C8,Methuselahs!$A$7:$J$202,COLUMN(Methuselahs!$J$6),FALSE()),"")</f>
        <v>120</v>
      </c>
    </row>
    <row r="9" spans="1:8" ht="15">
      <c r="A9" s="167">
        <f ca="1">IF(ISNUMBER($C9),VLOOKUP($C9,Methuselahs!$Y$7:$Z$202,2,FALSE()),"")</f>
        <v>2</v>
      </c>
      <c r="B9" s="168">
        <f>IF(ROW()-ROW($A$6)&lt;Methuselahs!$A$4,ROW()-ROW($A$5),"")</f>
        <v>4</v>
      </c>
      <c r="C9" s="163">
        <f ca="1">IF(ISNUMBER($B9),VLOOKUP($B9,Methuselahs!$X$7:$Y$202,2,FALSE()),"")</f>
        <v>37</v>
      </c>
      <c r="D9" s="164" t="str">
        <f ca="1">IF(ISNUMBER($C9),T(VLOOKUP($C9,Methuselahs!$A$7:$E$202,2,FALSE()))&amp;" "&amp;T(VLOOKUP($C9,Methuselahs!$A$7:$E$202,3,FALSE())),"")</f>
        <v>Jozef Patrnciak</v>
      </c>
      <c r="E9" s="169">
        <f ca="1">IF(ISNUMBER($C9),VLOOKUP($C9,Methuselahs!$A$7:$I$202,COLUMN(Methuselahs!$H$6),FALSE()),"")</f>
        <v>1</v>
      </c>
      <c r="F9" s="165">
        <f ca="1">IF(ISNUMBER($C9),VLOOKUP($C9,Methuselahs!$A$7:$I$202,COLUMN(Methuselahs!$I$6),FALSE()),"")</f>
        <v>5</v>
      </c>
      <c r="G9" s="165">
        <f ca="1">IF(AND(ISNUMBER($C9),$B$4),VLOOKUP($C9,'Final Round'!$A$14:$G$18,6,FALSE()),"")</f>
        <v>0.5</v>
      </c>
      <c r="H9" s="170">
        <f ca="1">IF(ISNUMBER($C9),VLOOKUP($C9,Methuselahs!$A$7:$J$202,COLUMN(Methuselahs!$J$6),FALSE()),"")</f>
        <v>114</v>
      </c>
    </row>
    <row r="10" spans="1:8" ht="15">
      <c r="A10" s="167">
        <f ca="1">IF(ISNUMBER($C10),VLOOKUP($C10,Methuselahs!$Y$7:$Z$202,2,FALSE()),"")</f>
        <v>2</v>
      </c>
      <c r="B10" s="168">
        <f>IF(ROW()-ROW($A$6)&lt;Methuselahs!$A$4,ROW()-ROW($A$5),"")</f>
        <v>5</v>
      </c>
      <c r="C10" s="163">
        <f ca="1">IF(ISNUMBER($B10),VLOOKUP($B10,Methuselahs!$X$7:$Y$202,2,FALSE()),"")</f>
        <v>41</v>
      </c>
      <c r="D10" s="164" t="str">
        <f ca="1">IF(ISNUMBER($C10),T(VLOOKUP($C10,Methuselahs!$A$7:$E$202,2,FALSE()))&amp;" "&amp;T(VLOOKUP($C10,Methuselahs!$A$7:$E$202,3,FALSE())),"")</f>
        <v>Nemanja Jovicic</v>
      </c>
      <c r="E10" s="169">
        <f ca="1">IF(ISNUMBER($C10),VLOOKUP($C10,Methuselahs!$A$7:$I$202,COLUMN(Methuselahs!$H$6),FALSE()),"")</f>
        <v>1</v>
      </c>
      <c r="F10" s="165">
        <f ca="1">IF(ISNUMBER($C10),VLOOKUP($C10,Methuselahs!$A$7:$I$202,COLUMN(Methuselahs!$I$6),FALSE()),"")</f>
        <v>6</v>
      </c>
      <c r="G10" s="165">
        <f ca="1">IF(AND(ISNUMBER($C10),$B$4),VLOOKUP($C10,'Final Round'!$A$14:$G$18,6,FALSE()),"")</f>
        <v>0.5</v>
      </c>
      <c r="H10" s="170">
        <f ca="1">IF(ISNUMBER($C10),VLOOKUP($C10,Methuselahs!$A$7:$J$202,COLUMN(Methuselahs!$J$6),FALSE()),"")</f>
        <v>114</v>
      </c>
    </row>
    <row r="11" spans="1:8" ht="15">
      <c r="A11" s="167">
        <f ca="1">IF(ISNUMBER($C11),VLOOKUP($C11,Methuselahs!$Y$7:$Z$202,2,FALSE()),"")</f>
        <v>6</v>
      </c>
      <c r="B11" s="168">
        <f>IF(ROW()-ROW($A$6)&lt;Methuselahs!$A$4,ROW()-ROW($A$5),"")</f>
        <v>6</v>
      </c>
      <c r="C11" s="163">
        <f ca="1">IF(ISNUMBER($B11),VLOOKUP($B11,Methuselahs!$X$7:$Y$202,2,FALSE()),"")</f>
        <v>12</v>
      </c>
      <c r="D11" s="164" t="str">
        <f ca="1">IF(ISNUMBER($C11),T(VLOOKUP($C11,Methuselahs!$A$7:$E$202,2,FALSE()))&amp;" "&amp;T(VLOOKUP($C11,Methuselahs!$A$7:$E$202,3,FALSE())),"")</f>
        <v>Sergio Martins</v>
      </c>
      <c r="E11" s="169">
        <f ca="1">IF(ISNUMBER($C11),VLOOKUP($C11,Methuselahs!$A$7:$I$202,COLUMN(Methuselahs!$H$6),FALSE()),"")</f>
        <v>1</v>
      </c>
      <c r="F11" s="165">
        <f ca="1">IF(ISNUMBER($C11),VLOOKUP($C11,Methuselahs!$A$7:$I$202,COLUMN(Methuselahs!$I$6),FALSE()),"")</f>
        <v>5</v>
      </c>
      <c r="G11" s="169"/>
      <c r="H11" s="170">
        <f ca="1">IF(ISNUMBER($C11),VLOOKUP($C11,Methuselahs!$A$7:$J$202,COLUMN(Methuselahs!$J$6),FALSE()),"")</f>
        <v>84</v>
      </c>
    </row>
    <row r="12" spans="1:8" ht="15">
      <c r="A12" s="167">
        <f ca="1">IF(ISNUMBER($C12),VLOOKUP($C12,Methuselahs!$Y$7:$Z$202,2,FALSE()),"")</f>
        <v>7</v>
      </c>
      <c r="B12" s="168">
        <f>IF(ROW()-ROW($A$6)&lt;Methuselahs!$A$4,ROW()-ROW($A$5),"")</f>
        <v>7</v>
      </c>
      <c r="C12" s="163">
        <f ca="1">IF(ISNUMBER($B12),VLOOKUP($B12,Methuselahs!$X$7:$Y$202,2,FALSE()),"")</f>
        <v>46</v>
      </c>
      <c r="D12" s="164" t="str">
        <f ca="1">IF(ISNUMBER($C12),T(VLOOKUP($C12,Methuselahs!$A$7:$E$202,2,FALSE()))&amp;" "&amp;T(VLOOKUP($C12,Methuselahs!$A$7:$E$202,3,FALSE())),"")</f>
        <v>Martin Weinmyer</v>
      </c>
      <c r="E12" s="169">
        <f ca="1">IF(ISNUMBER($C12),VLOOKUP($C12,Methuselahs!$A$7:$I$202,COLUMN(Methuselahs!$H$6),FALSE()),"")</f>
        <v>1</v>
      </c>
      <c r="F12" s="165">
        <f ca="1">IF(ISNUMBER($C12),VLOOKUP($C12,Methuselahs!$A$7:$I$202,COLUMN(Methuselahs!$I$6),FALSE()),"")</f>
        <v>4.5</v>
      </c>
      <c r="G12" s="169"/>
      <c r="H12" s="170">
        <f ca="1">IF(ISNUMBER($C12),VLOOKUP($C12,Methuselahs!$A$7:$J$202,COLUMN(Methuselahs!$J$6),FALSE()),"")</f>
        <v>108</v>
      </c>
    </row>
    <row r="13" spans="1:8" ht="15">
      <c r="A13" s="167">
        <f ca="1">IF(ISNUMBER($C13),VLOOKUP($C13,Methuselahs!$Y$7:$Z$202,2,FALSE()),"")</f>
        <v>8</v>
      </c>
      <c r="B13" s="168">
        <f>IF(ROW()-ROW($A$6)&lt;Methuselahs!$A$4,ROW()-ROW($A$5),"")</f>
        <v>8</v>
      </c>
      <c r="C13" s="163">
        <f ca="1">IF(ISNUMBER($B13),VLOOKUP($B13,Methuselahs!$X$7:$Y$202,2,FALSE()),"")</f>
        <v>20</v>
      </c>
      <c r="D13" s="164" t="str">
        <f ca="1">IF(ISNUMBER($C13),T(VLOOKUP($C13,Methuselahs!$A$7:$E$202,2,FALSE()))&amp;" "&amp;T(VLOOKUP($C13,Methuselahs!$A$7:$E$202,3,FALSE())),"")</f>
        <v>Gyula Erdos</v>
      </c>
      <c r="E13" s="169">
        <f ca="1">IF(ISNUMBER($C13),VLOOKUP($C13,Methuselahs!$A$7:$I$202,COLUMN(Methuselahs!$H$6),FALSE()),"")</f>
        <v>1</v>
      </c>
      <c r="F13" s="165">
        <f ca="1">IF(ISNUMBER($C13),VLOOKUP($C13,Methuselahs!$A$7:$I$202,COLUMN(Methuselahs!$I$6),FALSE()),"")</f>
        <v>4</v>
      </c>
      <c r="G13" s="169"/>
      <c r="H13" s="170">
        <f ca="1">IF(ISNUMBER($C13),VLOOKUP($C13,Methuselahs!$A$7:$J$202,COLUMN(Methuselahs!$J$6),FALSE()),"")</f>
        <v>108</v>
      </c>
    </row>
    <row r="14" spans="1:8" ht="15">
      <c r="A14" s="167">
        <f ca="1">IF(ISNUMBER($C14),VLOOKUP($C14,Methuselahs!$Y$7:$Z$202,2,FALSE()),"")</f>
        <v>9</v>
      </c>
      <c r="B14" s="168">
        <f>IF(ROW()-ROW($A$6)&lt;Methuselahs!$A$4,ROW()-ROW($A$5),"")</f>
        <v>9</v>
      </c>
      <c r="C14" s="163">
        <f ca="1">IF(ISNUMBER($B14),VLOOKUP($B14,Methuselahs!$X$7:$Y$202,2,FALSE()),"")</f>
        <v>25</v>
      </c>
      <c r="D14" s="164" t="str">
        <f ca="1">IF(ISNUMBER($C14),T(VLOOKUP($C14,Methuselahs!$A$7:$E$202,2,FALSE()))&amp;" "&amp;T(VLOOKUP($C14,Methuselahs!$A$7:$E$202,3,FALSE())),"")</f>
        <v>Sebastian Szuster</v>
      </c>
      <c r="E14" s="169">
        <f ca="1">IF(ISNUMBER($C14),VLOOKUP($C14,Methuselahs!$A$7:$I$202,COLUMN(Methuselahs!$H$6),FALSE()),"")</f>
        <v>1</v>
      </c>
      <c r="F14" s="165">
        <f ca="1">IF(ISNUMBER($C14),VLOOKUP($C14,Methuselahs!$A$7:$I$202,COLUMN(Methuselahs!$I$6),FALSE()),"")</f>
        <v>4</v>
      </c>
      <c r="G14" s="169"/>
      <c r="H14" s="170">
        <f ca="1">IF(ISNUMBER($C14),VLOOKUP($C14,Methuselahs!$A$7:$J$202,COLUMN(Methuselahs!$J$6),FALSE()),"")</f>
        <v>90</v>
      </c>
    </row>
    <row r="15" spans="1:8" ht="15">
      <c r="A15" s="167">
        <f ca="1">IF(ISNUMBER($C15),VLOOKUP($C15,Methuselahs!$Y$7:$Z$202,2,FALSE()),"")</f>
        <v>10</v>
      </c>
      <c r="B15" s="168">
        <f>IF(ROW()-ROW($A$6)&lt;Methuselahs!$A$4,ROW()-ROW($A$5),"")</f>
        <v>10</v>
      </c>
      <c r="C15" s="163">
        <f ca="1">IF(ISNUMBER($B15),VLOOKUP($B15,Methuselahs!$X$7:$Y$202,2,FALSE()),"")</f>
        <v>39</v>
      </c>
      <c r="D15" s="164" t="str">
        <f ca="1">IF(ISNUMBER($C15),T(VLOOKUP($C15,Methuselahs!$A$7:$E$202,2,FALSE()))&amp;" "&amp;T(VLOOKUP($C15,Methuselahs!$A$7:$E$202,3,FALSE())),"")</f>
        <v>Kari Hyll</v>
      </c>
      <c r="E15" s="169">
        <f ca="1">IF(ISNUMBER($C15),VLOOKUP($C15,Methuselahs!$A$7:$I$202,COLUMN(Methuselahs!$H$6),FALSE()),"")</f>
        <v>1</v>
      </c>
      <c r="F15" s="165">
        <f ca="1">IF(ISNUMBER($C15),VLOOKUP($C15,Methuselahs!$A$7:$I$202,COLUMN(Methuselahs!$I$6),FALSE()),"")</f>
        <v>4</v>
      </c>
      <c r="G15" s="169"/>
      <c r="H15" s="170">
        <f ca="1">IF(ISNUMBER($C15),VLOOKUP($C15,Methuselahs!$A$7:$J$202,COLUMN(Methuselahs!$J$6),FALSE()),"")</f>
        <v>84</v>
      </c>
    </row>
    <row r="16" spans="1:8" ht="15">
      <c r="A16" s="167">
        <f ca="1">IF(ISNUMBER($C16),VLOOKUP($C16,Methuselahs!$Y$7:$Z$202,2,FALSE()),"")</f>
        <v>11</v>
      </c>
      <c r="B16" s="168">
        <f>IF(ROW()-ROW($A$6)&lt;Methuselahs!$A$4,ROW()-ROW($A$5),"")</f>
        <v>11</v>
      </c>
      <c r="C16" s="163">
        <f ca="1">IF(ISNUMBER($B16),VLOOKUP($B16,Methuselahs!$X$7:$Y$202,2,FALSE()),"")</f>
        <v>32</v>
      </c>
      <c r="D16" s="164" t="str">
        <f ca="1">IF(ISNUMBER($C16),T(VLOOKUP($C16,Methuselahs!$A$7:$E$202,2,FALSE()))&amp;" "&amp;T(VLOOKUP($C16,Methuselahs!$A$7:$E$202,3,FALSE())),"")</f>
        <v>Zsolt Cziraki</v>
      </c>
      <c r="E16" s="169">
        <f ca="1">IF(ISNUMBER($C16),VLOOKUP($C16,Methuselahs!$A$7:$I$202,COLUMN(Methuselahs!$H$6),FALSE()),"")</f>
        <v>1</v>
      </c>
      <c r="F16" s="165">
        <f ca="1">IF(ISNUMBER($C16),VLOOKUP($C16,Methuselahs!$A$7:$I$202,COLUMN(Methuselahs!$I$6),FALSE()),"")</f>
        <v>3.5</v>
      </c>
      <c r="G16" s="169"/>
      <c r="H16" s="170">
        <f ca="1">IF(ISNUMBER($C16),VLOOKUP($C16,Methuselahs!$A$7:$J$202,COLUMN(Methuselahs!$J$6),FALSE()),"")</f>
        <v>96</v>
      </c>
    </row>
    <row r="17" spans="1:8" ht="15">
      <c r="A17" s="167">
        <f ca="1">IF(ISNUMBER($C17),VLOOKUP($C17,Methuselahs!$Y$7:$Z$202,2,FALSE()),"")</f>
        <v>12</v>
      </c>
      <c r="B17" s="168">
        <f>IF(ROW()-ROW($A$6)&lt;Methuselahs!$A$4,ROW()-ROW($A$5),"")</f>
        <v>12</v>
      </c>
      <c r="C17" s="163">
        <f ca="1">IF(ISNUMBER($B17),VLOOKUP($B17,Methuselahs!$X$7:$Y$202,2,FALSE()),"")</f>
        <v>21</v>
      </c>
      <c r="D17" s="171" t="str">
        <f ca="1">IF(ISNUMBER($C17),T(VLOOKUP($C17,Methuselahs!$A$7:$E$202,2,FALSE()))&amp;" "&amp;T(VLOOKUP($C17,Methuselahs!$A$7:$E$202,3,FALSE())),"")</f>
        <v>Marcin Watras</v>
      </c>
      <c r="E17" s="169">
        <f ca="1">IF(ISNUMBER($C17),VLOOKUP($C17,Methuselahs!$A$7:$I$202,COLUMN(Methuselahs!$H$6),FALSE()),"")</f>
        <v>1</v>
      </c>
      <c r="F17" s="165">
        <f ca="1">IF(ISNUMBER($C17),VLOOKUP($C17,Methuselahs!$A$7:$I$202,COLUMN(Methuselahs!$I$6),FALSE()),"")</f>
        <v>3</v>
      </c>
      <c r="G17" s="169"/>
      <c r="H17" s="170">
        <f ca="1">IF(ISNUMBER($C17),VLOOKUP($C17,Methuselahs!$A$7:$J$202,COLUMN(Methuselahs!$J$6),FALSE()),"")</f>
        <v>90</v>
      </c>
    </row>
    <row r="18" spans="1:8" ht="15">
      <c r="A18" s="167">
        <f ca="1">IF(ISNUMBER($C18),VLOOKUP($C18,Methuselahs!$Y$7:$Z$202,2,FALSE()),"")</f>
        <v>13</v>
      </c>
      <c r="B18" s="168">
        <f>IF(ROW()-ROW($A$6)&lt;Methuselahs!$A$4,ROW()-ROW($A$5),"")</f>
        <v>13</v>
      </c>
      <c r="C18" s="163">
        <f ca="1">IF(ISNUMBER($B18),VLOOKUP($B18,Methuselahs!$X$7:$Y$202,2,FALSE()),"")</f>
        <v>9</v>
      </c>
      <c r="D18" s="171" t="str">
        <f ca="1">IF(ISNUMBER($C18),T(VLOOKUP($C18,Methuselahs!$A$7:$E$202,2,FALSE()))&amp;" "&amp;T(VLOOKUP($C18,Methuselahs!$A$7:$E$202,3,FALSE())),"")</f>
        <v>Edouard Menneson</v>
      </c>
      <c r="E18" s="169">
        <f ca="1">IF(ISNUMBER($C18),VLOOKUP($C18,Methuselahs!$A$7:$I$202,COLUMN(Methuselahs!$H$6),FALSE()),"")</f>
        <v>1</v>
      </c>
      <c r="F18" s="165">
        <f ca="1">IF(ISNUMBER($C18),VLOOKUP($C18,Methuselahs!$A$7:$I$202,COLUMN(Methuselahs!$I$6),FALSE()),"")</f>
        <v>3</v>
      </c>
      <c r="G18" s="169"/>
      <c r="H18" s="170">
        <f ca="1">IF(ISNUMBER($C18),VLOOKUP($C18,Methuselahs!$A$7:$J$202,COLUMN(Methuselahs!$J$6),FALSE()),"")</f>
        <v>78</v>
      </c>
    </row>
    <row r="19" spans="1:8" ht="15">
      <c r="A19" s="167">
        <f ca="1">IF(ISNUMBER($C19),VLOOKUP($C19,Methuselahs!$Y$7:$Z$202,2,FALSE()),"")</f>
        <v>13</v>
      </c>
      <c r="B19" s="168">
        <f>IF(ROW()-ROW($A$6)&lt;Methuselahs!$A$4,ROW()-ROW($A$5),"")</f>
        <v>14</v>
      </c>
      <c r="C19" s="163">
        <f ca="1">IF(ISNUMBER($B19),VLOOKUP($B19,Methuselahs!$X$7:$Y$202,2,FALSE()),"")</f>
        <v>16</v>
      </c>
      <c r="D19" s="172" t="str">
        <f ca="1">IF(ISNUMBER($C19),T(VLOOKUP($C19,Methuselahs!$A$7:$E$202,2,FALSE()))&amp;" "&amp;T(VLOOKUP($C19,Methuselahs!$A$7:$E$202,3,FALSE())),"")</f>
        <v>Jorge Delgado</v>
      </c>
      <c r="E19" s="169">
        <f ca="1">IF(ISNUMBER($C19),VLOOKUP($C19,Methuselahs!$A$7:$I$202,COLUMN(Methuselahs!$H$6),FALSE()),"")</f>
        <v>1</v>
      </c>
      <c r="F19" s="165">
        <f ca="1">IF(ISNUMBER($C19),VLOOKUP($C19,Methuselahs!$A$7:$I$202,COLUMN(Methuselahs!$I$6),FALSE()),"")</f>
        <v>3</v>
      </c>
      <c r="G19" s="169"/>
      <c r="H19" s="170">
        <f ca="1">IF(ISNUMBER($C19),VLOOKUP($C19,Methuselahs!$A$7:$J$202,COLUMN(Methuselahs!$J$6),FALSE()),"")</f>
        <v>78</v>
      </c>
    </row>
    <row r="20" spans="1:8" ht="15">
      <c r="A20" s="167">
        <f ca="1">IF(ISNUMBER($C20),VLOOKUP($C20,Methuselahs!$Y$7:$Z$202,2,FALSE()),"")</f>
        <v>13</v>
      </c>
      <c r="B20" s="168">
        <f>IF(ROW()-ROW($A$6)&lt;Methuselahs!$A$4,ROW()-ROW($A$5),"")</f>
        <v>15</v>
      </c>
      <c r="C20" s="163">
        <f ca="1">IF(ISNUMBER($B20),VLOOKUP($B20,Methuselahs!$X$7:$Y$202,2,FALSE()),"")</f>
        <v>47</v>
      </c>
      <c r="D20" s="171" t="str">
        <f ca="1">IF(ISNUMBER($C20),T(VLOOKUP($C20,Methuselahs!$A$7:$E$202,2,FALSE()))&amp;" "&amp;T(VLOOKUP($C20,Methuselahs!$A$7:$E$202,3,FALSE())),"")</f>
        <v>Tommi Hakomaa</v>
      </c>
      <c r="E20" s="169">
        <f ca="1">IF(ISNUMBER($C20),VLOOKUP($C20,Methuselahs!$A$7:$I$202,COLUMN(Methuselahs!$H$6),FALSE()),"")</f>
        <v>1</v>
      </c>
      <c r="F20" s="165">
        <f ca="1">IF(ISNUMBER($C20),VLOOKUP($C20,Methuselahs!$A$7:$I$202,COLUMN(Methuselahs!$I$6),FALSE()),"")</f>
        <v>3</v>
      </c>
      <c r="G20" s="169"/>
      <c r="H20" s="170">
        <f ca="1">IF(ISNUMBER($C20),VLOOKUP($C20,Methuselahs!$A$7:$J$202,COLUMN(Methuselahs!$J$6),FALSE()),"")</f>
        <v>78</v>
      </c>
    </row>
    <row r="21" spans="1:8" ht="15">
      <c r="A21" s="167">
        <f ca="1">IF(ISNUMBER($C21),VLOOKUP($C21,Methuselahs!$Y$7:$Z$202,2,FALSE()),"")</f>
        <v>16</v>
      </c>
      <c r="B21" s="168">
        <f>IF(ROW()-ROW($A$6)&lt;Methuselahs!$A$4,ROW()-ROW($A$5),"")</f>
        <v>16</v>
      </c>
      <c r="C21" s="163">
        <f ca="1">IF(ISNUMBER($B21),VLOOKUP($B21,Methuselahs!$X$7:$Y$202,2,FALSE()),"")</f>
        <v>38</v>
      </c>
      <c r="D21" s="171" t="str">
        <f ca="1">IF(ISNUMBER($C21),T(VLOOKUP($C21,Methuselahs!$A$7:$E$202,2,FALSE()))&amp;" "&amp;T(VLOOKUP($C21,Methuselahs!$A$7:$E$202,3,FALSE())),"")</f>
        <v>Arnold Riegler</v>
      </c>
      <c r="E21" s="169">
        <f ca="1">IF(ISNUMBER($C21),VLOOKUP($C21,Methuselahs!$A$7:$I$202,COLUMN(Methuselahs!$H$6),FALSE()),"")</f>
        <v>0</v>
      </c>
      <c r="F21" s="165">
        <f ca="1">IF(ISNUMBER($C21),VLOOKUP($C21,Methuselahs!$A$7:$I$202,COLUMN(Methuselahs!$I$6),FALSE()),"")</f>
        <v>3</v>
      </c>
      <c r="G21" s="169"/>
      <c r="H21" s="170">
        <f ca="1">IF(ISNUMBER($C21),VLOOKUP($C21,Methuselahs!$A$7:$J$202,COLUMN(Methuselahs!$J$6),FALSE()),"")</f>
        <v>90</v>
      </c>
    </row>
    <row r="22" spans="1:8" ht="15">
      <c r="A22" s="167">
        <f ca="1">IF(ISNUMBER($C22),VLOOKUP($C22,Methuselahs!$Y$7:$Z$202,2,FALSE()),"")</f>
        <v>17</v>
      </c>
      <c r="B22" s="168">
        <f>IF(ROW()-ROW($A$6)&lt;Methuselahs!$A$4,ROW()-ROW($A$5),"")</f>
        <v>17</v>
      </c>
      <c r="C22" s="163">
        <f ca="1">IF(ISNUMBER($B22),VLOOKUP($B22,Methuselahs!$X$7:$Y$202,2,FALSE()),"")</f>
        <v>34</v>
      </c>
      <c r="D22" s="171" t="str">
        <f ca="1">IF(ISNUMBER($C22),T(VLOOKUP($C22,Methuselahs!$A$7:$E$202,2,FALSE()))&amp;" "&amp;T(VLOOKUP($C22,Methuselahs!$A$7:$E$202,3,FALSE())),"")</f>
        <v>Adam Peter</v>
      </c>
      <c r="E22" s="169">
        <f ca="1">IF(ISNUMBER($C22),VLOOKUP($C22,Methuselahs!$A$7:$I$202,COLUMN(Methuselahs!$H$6),FALSE()),"")</f>
        <v>0</v>
      </c>
      <c r="F22" s="165">
        <f ca="1">IF(ISNUMBER($C22),VLOOKUP($C22,Methuselahs!$A$7:$I$202,COLUMN(Methuselahs!$I$6),FALSE()),"")</f>
        <v>3</v>
      </c>
      <c r="G22" s="169"/>
      <c r="H22" s="170">
        <f ca="1">IF(ISNUMBER($C22),VLOOKUP($C22,Methuselahs!$A$7:$J$202,COLUMN(Methuselahs!$J$6),FALSE()),"")</f>
        <v>84</v>
      </c>
    </row>
    <row r="23" spans="1:8" ht="15">
      <c r="A23" s="167">
        <f ca="1">IF(ISNUMBER($C23),VLOOKUP($C23,Methuselahs!$Y$7:$Z$202,2,FALSE()),"")</f>
        <v>18</v>
      </c>
      <c r="B23" s="168">
        <f>IF(ROW()-ROW($A$6)&lt;Methuselahs!$A$4,ROW()-ROW($A$5),"")</f>
        <v>18</v>
      </c>
      <c r="C23" s="163">
        <f ca="1">IF(ISNUMBER($B23),VLOOKUP($B23,Methuselahs!$X$7:$Y$202,2,FALSE()),"")</f>
        <v>1</v>
      </c>
      <c r="D23" s="171" t="str">
        <f ca="1">IF(ISNUMBER($C23),T(VLOOKUP($C23,Methuselahs!$A$7:$E$202,2,FALSE()))&amp;" "&amp;T(VLOOKUP($C23,Methuselahs!$A$7:$E$202,3,FALSE())),"")</f>
        <v>Dominik Trupcevic</v>
      </c>
      <c r="E23" s="169">
        <f ca="1">IF(ISNUMBER($C23),VLOOKUP($C23,Methuselahs!$A$7:$I$202,COLUMN(Methuselahs!$H$6),FALSE()),"")</f>
        <v>0</v>
      </c>
      <c r="F23" s="165">
        <f ca="1">IF(ISNUMBER($C23),VLOOKUP($C23,Methuselahs!$A$7:$I$202,COLUMN(Methuselahs!$I$6),FALSE()),"")</f>
        <v>2</v>
      </c>
      <c r="G23" s="169"/>
      <c r="H23" s="170">
        <f ca="1">IF(ISNUMBER($C23),VLOOKUP($C23,Methuselahs!$A$7:$J$202,COLUMN(Methuselahs!$J$6),FALSE()),"")</f>
        <v>84</v>
      </c>
    </row>
    <row r="24" spans="1:8" ht="15">
      <c r="A24" s="167">
        <f ca="1">IF(ISNUMBER($C24),VLOOKUP($C24,Methuselahs!$Y$7:$Z$202,2,FALSE()),"")</f>
        <v>19</v>
      </c>
      <c r="B24" s="168">
        <f>IF(ROW()-ROW($A$6)&lt;Methuselahs!$A$4,ROW()-ROW($A$5),"")</f>
        <v>19</v>
      </c>
      <c r="C24" s="163">
        <f ca="1">IF(ISNUMBER($B24),VLOOKUP($B24,Methuselahs!$X$7:$Y$202,2,FALSE()),"")</f>
        <v>5</v>
      </c>
      <c r="D24" s="171" t="str">
        <f ca="1">IF(ISNUMBER($C24),T(VLOOKUP($C24,Methuselahs!$A$7:$E$202,2,FALSE()))&amp;" "&amp;T(VLOOKUP($C24,Methuselahs!$A$7:$E$202,3,FALSE())),"")</f>
        <v>Erik Wallgren</v>
      </c>
      <c r="E24" s="169">
        <f ca="1">IF(ISNUMBER($C24),VLOOKUP($C24,Methuselahs!$A$7:$I$202,COLUMN(Methuselahs!$H$6),FALSE()),"")</f>
        <v>0</v>
      </c>
      <c r="F24" s="165">
        <f ca="1">IF(ISNUMBER($C24),VLOOKUP($C24,Methuselahs!$A$7:$I$202,COLUMN(Methuselahs!$I$6),FALSE()),"")</f>
        <v>2</v>
      </c>
      <c r="G24" s="169"/>
      <c r="H24" s="170">
        <f ca="1">IF(ISNUMBER($C24),VLOOKUP($C24,Methuselahs!$A$7:$J$202,COLUMN(Methuselahs!$J$6),FALSE()),"")</f>
        <v>78</v>
      </c>
    </row>
    <row r="25" spans="1:8" ht="15">
      <c r="A25" s="167">
        <f ca="1">IF(ISNUMBER($C25),VLOOKUP($C25,Methuselahs!$Y$7:$Z$202,2,FALSE()),"")</f>
        <v>20</v>
      </c>
      <c r="B25" s="168">
        <f>IF(ROW()-ROW($A$6)&lt;Methuselahs!$A$4,ROW()-ROW($A$5),"")</f>
        <v>20</v>
      </c>
      <c r="C25" s="163">
        <f ca="1">IF(ISNUMBER($B25),VLOOKUP($B25,Methuselahs!$X$7:$Y$202,2,FALSE()),"")</f>
        <v>8</v>
      </c>
      <c r="D25" s="171" t="str">
        <f ca="1">IF(ISNUMBER($C25),T(VLOOKUP($C25,Methuselahs!$A$7:$E$202,2,FALSE()))&amp;" "&amp;T(VLOOKUP($C25,Methuselahs!$A$7:$E$202,3,FALSE())),"")</f>
        <v>Djordje Sutic</v>
      </c>
      <c r="E25" s="169">
        <f ca="1">IF(ISNUMBER($C25),VLOOKUP($C25,Methuselahs!$A$7:$I$202,COLUMN(Methuselahs!$H$6),FALSE()),"")</f>
        <v>0</v>
      </c>
      <c r="F25" s="165">
        <f ca="1">IF(ISNUMBER($C25),VLOOKUP($C25,Methuselahs!$A$7:$I$202,COLUMN(Methuselahs!$I$6),FALSE()),"")</f>
        <v>2</v>
      </c>
      <c r="G25" s="169"/>
      <c r="H25" s="170">
        <f ca="1">IF(ISNUMBER($C25),VLOOKUP($C25,Methuselahs!$A$7:$J$202,COLUMN(Methuselahs!$J$6),FALSE()),"")</f>
        <v>72</v>
      </c>
    </row>
    <row r="26" spans="1:8" ht="15">
      <c r="A26" s="167">
        <f ca="1">IF(ISNUMBER($C26),VLOOKUP($C26,Methuselahs!$Y$7:$Z$202,2,FALSE()),"")</f>
        <v>21</v>
      </c>
      <c r="B26" s="168">
        <f>IF(ROW()-ROW($A$6)&lt;Methuselahs!$A$4,ROW()-ROW($A$5),"")</f>
        <v>21</v>
      </c>
      <c r="C26" s="163">
        <f ca="1">IF(ISNUMBER($B26),VLOOKUP($B26,Methuselahs!$X$7:$Y$202,2,FALSE()),"")</f>
        <v>18</v>
      </c>
      <c r="D26" s="171" t="str">
        <f ca="1">IF(ISNUMBER($C26),T(VLOOKUP($C26,Methuselahs!$A$7:$E$202,2,FALSE()))&amp;" "&amp;T(VLOOKUP($C26,Methuselahs!$A$7:$E$202,3,FALSE())),"")</f>
        <v>Nikolaj Wendt</v>
      </c>
      <c r="E26" s="169">
        <f ca="1">IF(ISNUMBER($C26),VLOOKUP($C26,Methuselahs!$A$7:$I$202,COLUMN(Methuselahs!$H$6),FALSE()),"")</f>
        <v>0</v>
      </c>
      <c r="F26" s="165">
        <f ca="1">IF(ISNUMBER($C26),VLOOKUP($C26,Methuselahs!$A$7:$I$202,COLUMN(Methuselahs!$I$6),FALSE()),"")</f>
        <v>1.5</v>
      </c>
      <c r="G26" s="169"/>
      <c r="H26" s="170">
        <f ca="1">IF(ISNUMBER($C26),VLOOKUP($C26,Methuselahs!$A$7:$J$202,COLUMN(Methuselahs!$J$6),FALSE()),"")</f>
        <v>84</v>
      </c>
    </row>
    <row r="27" spans="1:8" ht="15">
      <c r="A27" s="167">
        <f ca="1">IF(ISNUMBER($C27),VLOOKUP($C27,Methuselahs!$Y$7:$Z$202,2,FALSE()),"")</f>
        <v>21</v>
      </c>
      <c r="B27" s="168">
        <f>IF(ROW()-ROW($A$6)&lt;Methuselahs!$A$4,ROW()-ROW($A$5),"")</f>
        <v>22</v>
      </c>
      <c r="C27" s="163">
        <f ca="1">IF(ISNUMBER($B27),VLOOKUP($B27,Methuselahs!$X$7:$Y$202,2,FALSE()),"")</f>
        <v>28</v>
      </c>
      <c r="D27" s="171" t="str">
        <f ca="1">IF(ISNUMBER($C27),T(VLOOKUP($C27,Methuselahs!$A$7:$E$202,2,FALSE()))&amp;" "&amp;T(VLOOKUP($C27,Methuselahs!$A$7:$E$202,3,FALSE())),"")</f>
        <v>Pedro Valentim</v>
      </c>
      <c r="E27" s="169">
        <f ca="1">IF(ISNUMBER($C27),VLOOKUP($C27,Methuselahs!$A$7:$I$202,COLUMN(Methuselahs!$H$6),FALSE()),"")</f>
        <v>0</v>
      </c>
      <c r="F27" s="165">
        <f ca="1">IF(ISNUMBER($C27),VLOOKUP($C27,Methuselahs!$A$7:$I$202,COLUMN(Methuselahs!$I$6),FALSE()),"")</f>
        <v>1.5</v>
      </c>
      <c r="G27" s="169"/>
      <c r="H27" s="170">
        <f ca="1">IF(ISNUMBER($C27),VLOOKUP($C27,Methuselahs!$A$7:$J$202,COLUMN(Methuselahs!$J$6),FALSE()),"")</f>
        <v>84</v>
      </c>
    </row>
    <row r="28" spans="1:8" ht="15">
      <c r="A28" s="167">
        <f ca="1">IF(ISNUMBER($C28),VLOOKUP($C28,Methuselahs!$Y$7:$Z$202,2,FALSE()),"")</f>
        <v>21</v>
      </c>
      <c r="B28" s="168">
        <f>IF(ROW()-ROW($A$6)&lt;Methuselahs!$A$4,ROW()-ROW($A$5),"")</f>
        <v>23</v>
      </c>
      <c r="C28" s="163">
        <f ca="1">IF(ISNUMBER($B28),VLOOKUP($B28,Methuselahs!$X$7:$Y$202,2,FALSE()),"")</f>
        <v>48</v>
      </c>
      <c r="D28" s="171" t="str">
        <f ca="1">IF(ISNUMBER($C28),T(VLOOKUP($C28,Methuselahs!$A$7:$E$202,2,FALSE()))&amp;" "&amp;T(VLOOKUP($C28,Methuselahs!$A$7:$E$202,3,FALSE())),"")</f>
        <v>Piotr Jurczak</v>
      </c>
      <c r="E28" s="169">
        <f ca="1">IF(ISNUMBER($C28),VLOOKUP($C28,Methuselahs!$A$7:$I$202,COLUMN(Methuselahs!$H$6),FALSE()),"")</f>
        <v>0</v>
      </c>
      <c r="F28" s="165">
        <f ca="1">IF(ISNUMBER($C28),VLOOKUP($C28,Methuselahs!$A$7:$I$202,COLUMN(Methuselahs!$I$6),FALSE()),"")</f>
        <v>1.5</v>
      </c>
      <c r="G28" s="169"/>
      <c r="H28" s="170">
        <f ca="1">IF(ISNUMBER($C28),VLOOKUP($C28,Methuselahs!$A$7:$J$202,COLUMN(Methuselahs!$J$6),FALSE()),"")</f>
        <v>84</v>
      </c>
    </row>
    <row r="29" spans="1:8" ht="15">
      <c r="A29" s="167">
        <f ca="1">IF(ISNUMBER($C29),VLOOKUP($C29,Methuselahs!$Y$7:$Z$202,2,FALSE()),"")</f>
        <v>24</v>
      </c>
      <c r="B29" s="168">
        <f>IF(ROW()-ROW($A$6)&lt;Methuselahs!$A$4,ROW()-ROW($A$5),"")</f>
        <v>24</v>
      </c>
      <c r="C29" s="163">
        <f ca="1">IF(ISNUMBER($B29),VLOOKUP($B29,Methuselahs!$X$7:$Y$202,2,FALSE()),"")</f>
        <v>11</v>
      </c>
      <c r="D29" s="171" t="str">
        <f ca="1">IF(ISNUMBER($C29),T(VLOOKUP($C29,Methuselahs!$A$7:$E$202,2,FALSE()))&amp;" "&amp;T(VLOOKUP($C29,Methuselahs!$A$7:$E$202,3,FALSE())),"")</f>
        <v>Joao Servolo</v>
      </c>
      <c r="E29" s="169">
        <f ca="1">IF(ISNUMBER($C29),VLOOKUP($C29,Methuselahs!$A$7:$I$202,COLUMN(Methuselahs!$H$6),FALSE()),"")</f>
        <v>0</v>
      </c>
      <c r="F29" s="165">
        <f ca="1">IF(ISNUMBER($C29),VLOOKUP($C29,Methuselahs!$A$7:$I$202,COLUMN(Methuselahs!$I$6),FALSE()),"")</f>
        <v>1</v>
      </c>
      <c r="G29" s="169"/>
      <c r="H29" s="170">
        <f ca="1">IF(ISNUMBER($C29),VLOOKUP($C29,Methuselahs!$A$7:$J$202,COLUMN(Methuselahs!$J$6),FALSE()),"")</f>
        <v>78</v>
      </c>
    </row>
    <row r="30" spans="1:8" ht="15">
      <c r="A30" s="167">
        <f ca="1">IF(ISNUMBER($C30),VLOOKUP($C30,Methuselahs!$Y$7:$Z$202,2,FALSE()),"")</f>
        <v>25</v>
      </c>
      <c r="B30" s="168">
        <f>IF(ROW()-ROW($A$6)&lt;Methuselahs!$A$4,ROW()-ROW($A$5),"")</f>
        <v>25</v>
      </c>
      <c r="C30" s="163">
        <f ca="1">IF(ISNUMBER($B30),VLOOKUP($B30,Methuselahs!$X$7:$Y$202,2,FALSE()),"")</f>
        <v>29</v>
      </c>
      <c r="D30" s="171" t="str">
        <f ca="1">IF(ISNUMBER($C30),T(VLOOKUP($C30,Methuselahs!$A$7:$E$202,2,FALSE()))&amp;" "&amp;T(VLOOKUP($C30,Methuselahs!$A$7:$E$202,3,FALSE())),"")</f>
        <v>David Luhaaar</v>
      </c>
      <c r="E30" s="169">
        <f ca="1">IF(ISNUMBER($C30),VLOOKUP($C30,Methuselahs!$A$7:$I$202,COLUMN(Methuselahs!$H$6),FALSE()),"")</f>
        <v>0</v>
      </c>
      <c r="F30" s="165">
        <f ca="1">IF(ISNUMBER($C30),VLOOKUP($C30,Methuselahs!$A$7:$I$202,COLUMN(Methuselahs!$I$6),FALSE()),"")</f>
        <v>1</v>
      </c>
      <c r="G30" s="169"/>
      <c r="H30" s="170">
        <f ca="1">IF(ISNUMBER($C30),VLOOKUP($C30,Methuselahs!$A$7:$J$202,COLUMN(Methuselahs!$J$6),FALSE()),"")</f>
        <v>72</v>
      </c>
    </row>
    <row r="31" spans="1:8" ht="15">
      <c r="A31" s="167">
        <f ca="1">IF(ISNUMBER($C31),VLOOKUP($C31,Methuselahs!$Y$7:$Z$202,2,FALSE()),"")</f>
        <v>26</v>
      </c>
      <c r="B31" s="168">
        <f>IF(ROW()-ROW($A$6)&lt;Methuselahs!$A$4,ROW()-ROW($A$5),"")</f>
        <v>26</v>
      </c>
      <c r="C31" s="163">
        <f ca="1">IF(ISNUMBER($B31),VLOOKUP($B31,Methuselahs!$X$7:$Y$202,2,FALSE()),"")</f>
        <v>30</v>
      </c>
      <c r="D31" s="171" t="str">
        <f ca="1">IF(ISNUMBER($C31),T(VLOOKUP($C31,Methuselahs!$A$7:$E$202,2,FALSE()))&amp;" "&amp;T(VLOOKUP($C31,Methuselahs!$A$7:$E$202,3,FALSE())),"")</f>
        <v>Maciej Bernart</v>
      </c>
      <c r="E31" s="169">
        <f ca="1">IF(ISNUMBER($C31),VLOOKUP($C31,Methuselahs!$A$7:$I$202,COLUMN(Methuselahs!$H$6),FALSE()),"")</f>
        <v>0</v>
      </c>
      <c r="F31" s="165">
        <f ca="1">IF(ISNUMBER($C31),VLOOKUP($C31,Methuselahs!$A$7:$I$202,COLUMN(Methuselahs!$I$6),FALSE()),"")</f>
        <v>1</v>
      </c>
      <c r="G31" s="169"/>
      <c r="H31" s="170">
        <f ca="1">IF(ISNUMBER($C31),VLOOKUP($C31,Methuselahs!$A$7:$J$202,COLUMN(Methuselahs!$J$6),FALSE()),"")</f>
        <v>66</v>
      </c>
    </row>
    <row r="32" spans="1:8" ht="15">
      <c r="A32" s="167">
        <f ca="1">IF(ISNUMBER($C32),VLOOKUP($C32,Methuselahs!$Y$7:$Z$202,2,FALSE()),"")</f>
        <v>26</v>
      </c>
      <c r="B32" s="168">
        <f>IF(ROW()-ROW($A$6)&lt;Methuselahs!$A$4,ROW()-ROW($A$5),"")</f>
        <v>27</v>
      </c>
      <c r="C32" s="163">
        <f ca="1">IF(ISNUMBER($B32),VLOOKUP($B32,Methuselahs!$X$7:$Y$202,2,FALSE()),"")</f>
        <v>40</v>
      </c>
      <c r="D32" s="171" t="str">
        <f ca="1">IF(ISNUMBER($C32),T(VLOOKUP($C32,Methuselahs!$A$7:$E$202,2,FALSE()))&amp;" "&amp;T(VLOOKUP($C32,Methuselahs!$A$7:$E$202,3,FALSE())),"")</f>
        <v>Marton Mate</v>
      </c>
      <c r="E32" s="169">
        <f ca="1">IF(ISNUMBER($C32),VLOOKUP($C32,Methuselahs!$A$7:$I$202,COLUMN(Methuselahs!$H$6),FALSE()),"")</f>
        <v>0</v>
      </c>
      <c r="F32" s="165">
        <f ca="1">IF(ISNUMBER($C32),VLOOKUP($C32,Methuselahs!$A$7:$I$202,COLUMN(Methuselahs!$I$6),FALSE()),"")</f>
        <v>1</v>
      </c>
      <c r="G32" s="169"/>
      <c r="H32" s="170">
        <f ca="1">IF(ISNUMBER($C32),VLOOKUP($C32,Methuselahs!$A$7:$J$202,COLUMN(Methuselahs!$J$6),FALSE()),"")</f>
        <v>66</v>
      </c>
    </row>
    <row r="33" spans="1:8" ht="15">
      <c r="A33" s="167">
        <f ca="1">IF(ISNUMBER($C33),VLOOKUP($C33,Methuselahs!$Y$7:$Z$202,2,FALSE()),"")</f>
        <v>28</v>
      </c>
      <c r="B33" s="168">
        <f>IF(ROW()-ROW($A$6)&lt;Methuselahs!$A$4,ROW()-ROW($A$5),"")</f>
        <v>28</v>
      </c>
      <c r="C33" s="163">
        <f ca="1">IF(ISNUMBER($B33),VLOOKUP($B33,Methuselahs!$X$7:$Y$202,2,FALSE()),"")</f>
        <v>19</v>
      </c>
      <c r="D33" s="171" t="str">
        <f ca="1">IF(ISNUMBER($C33),T(VLOOKUP($C33,Methuselahs!$A$7:$E$202,2,FALSE()))&amp;" "&amp;T(VLOOKUP($C33,Methuselahs!$A$7:$E$202,3,FALSE())),"")</f>
        <v>Marius Iscru</v>
      </c>
      <c r="E33" s="169">
        <f ca="1">IF(ISNUMBER($C33),VLOOKUP($C33,Methuselahs!$A$7:$I$202,COLUMN(Methuselahs!$H$6),FALSE()),"")</f>
        <v>0</v>
      </c>
      <c r="F33" s="165">
        <f ca="1">IF(ISNUMBER($C33),VLOOKUP($C33,Methuselahs!$A$7:$I$202,COLUMN(Methuselahs!$I$6),FALSE()),"")</f>
        <v>0.5</v>
      </c>
      <c r="G33" s="169"/>
      <c r="H33" s="170">
        <f ca="1">IF(ISNUMBER($C33),VLOOKUP($C33,Methuselahs!$A$7:$J$202,COLUMN(Methuselahs!$J$6),FALSE()),"")</f>
        <v>70</v>
      </c>
    </row>
    <row r="34" spans="1:8" ht="15">
      <c r="A34" s="167">
        <f ca="1">IF(ISNUMBER($C34),VLOOKUP($C34,Methuselahs!$Y$7:$Z$202,2,FALSE()),"")</f>
        <v>29</v>
      </c>
      <c r="B34" s="168">
        <f>IF(ROW()-ROW($A$6)&lt;Methuselahs!$A$4,ROW()-ROW($A$5),"")</f>
        <v>29</v>
      </c>
      <c r="C34" s="163">
        <f ca="1">IF(ISNUMBER($B34),VLOOKUP($B34,Methuselahs!$X$7:$Y$202,2,FALSE()),"")</f>
        <v>42</v>
      </c>
      <c r="D34" s="171" t="str">
        <f ca="1">IF(ISNUMBER($C34),T(VLOOKUP($C34,Methuselahs!$A$7:$E$202,2,FALSE()))&amp;" "&amp;T(VLOOKUP($C34,Methuselahs!$A$7:$E$202,3,FALSE())),"")</f>
        <v>Teemu Sainomaa</v>
      </c>
      <c r="E34" s="169">
        <f ca="1">IF(ISNUMBER($C34),VLOOKUP($C34,Methuselahs!$A$7:$I$202,COLUMN(Methuselahs!$H$6),FALSE()),"")</f>
        <v>0</v>
      </c>
      <c r="F34" s="165">
        <f ca="1">IF(ISNUMBER($C34),VLOOKUP($C34,Methuselahs!$A$7:$I$202,COLUMN(Methuselahs!$I$6),FALSE()),"")</f>
        <v>0.5</v>
      </c>
      <c r="G34" s="169"/>
      <c r="H34" s="170">
        <f ca="1">IF(ISNUMBER($C34),VLOOKUP($C34,Methuselahs!$A$7:$J$202,COLUMN(Methuselahs!$J$6),FALSE()),"")</f>
        <v>64</v>
      </c>
    </row>
    <row r="35" spans="1:8" ht="15">
      <c r="A35" s="167">
        <f ca="1">IF(ISNUMBER($C35),VLOOKUP($C35,Methuselahs!$Y$7:$Z$202,2,FALSE()),"")</f>
        <v>30</v>
      </c>
      <c r="B35" s="168">
        <f>IF(ROW()-ROW($A$6)&lt;Methuselahs!$A$4,ROW()-ROW($A$5),"")</f>
        <v>30</v>
      </c>
      <c r="C35" s="163">
        <f ca="1">IF(ISNUMBER($B35),VLOOKUP($B35,Methuselahs!$X$7:$Y$202,2,FALSE()),"")</f>
        <v>23</v>
      </c>
      <c r="D35" s="171" t="str">
        <f ca="1">IF(ISNUMBER($C35),T(VLOOKUP($C35,Methuselahs!$A$7:$E$202,2,FALSE()))&amp;" "&amp;T(VLOOKUP($C35,Methuselahs!$A$7:$E$202,3,FALSE())),"")</f>
        <v>Lovre de Grisogono</v>
      </c>
      <c r="E35" s="169">
        <f ca="1">IF(ISNUMBER($C35),VLOOKUP($C35,Methuselahs!$A$7:$I$202,COLUMN(Methuselahs!$H$6),FALSE()),"")</f>
        <v>0</v>
      </c>
      <c r="F35" s="165">
        <f ca="1">IF(ISNUMBER($C35),VLOOKUP($C35,Methuselahs!$A$7:$I$202,COLUMN(Methuselahs!$I$6),FALSE()),"")</f>
        <v>0</v>
      </c>
      <c r="G35" s="169"/>
      <c r="H35" s="170">
        <f ca="1">IF(ISNUMBER($C35),VLOOKUP($C35,Methuselahs!$A$7:$J$202,COLUMN(Methuselahs!$J$6),FALSE()),"")</f>
        <v>60</v>
      </c>
    </row>
    <row r="36" spans="1:8" ht="15">
      <c r="A36" s="167">
        <f ca="1">IF(ISNUMBER($C36),VLOOKUP($C36,Methuselahs!$Y$7:$Z$202,2,FALSE()),"")</f>
        <v>31</v>
      </c>
      <c r="B36" s="168">
        <f>IF(ROW()-ROW($A$6)&lt;Methuselahs!$A$4,ROW()-ROW($A$5),"")</f>
        <v>31</v>
      </c>
      <c r="C36" s="163">
        <f ca="1">IF(ISNUMBER($B36),VLOOKUP($B36,Methuselahs!$X$7:$Y$202,2,FALSE()),"")</f>
        <v>44</v>
      </c>
      <c r="D36" s="171" t="str">
        <f ca="1">IF(ISNUMBER($C36),T(VLOOKUP($C36,Methuselahs!$A$7:$E$202,2,FALSE()))&amp;" "&amp;T(VLOOKUP($C36,Methuselahs!$A$7:$E$202,3,FALSE())),"")</f>
        <v>Alexander Roman</v>
      </c>
      <c r="E36" s="169">
        <f ca="1">IF(ISNUMBER($C36),VLOOKUP($C36,Methuselahs!$A$7:$I$202,COLUMN(Methuselahs!$H$6),FALSE()),"")</f>
        <v>0</v>
      </c>
      <c r="F36" s="165">
        <f ca="1">IF(ISNUMBER($C36),VLOOKUP($C36,Methuselahs!$A$7:$I$202,COLUMN(Methuselahs!$I$6),FALSE()),"")</f>
        <v>0</v>
      </c>
      <c r="G36" s="169"/>
      <c r="H36" s="170">
        <f ca="1">IF(ISNUMBER($C36),VLOOKUP($C36,Methuselahs!$A$7:$J$202,COLUMN(Methuselahs!$J$6),FALSE()),"")</f>
        <v>58</v>
      </c>
    </row>
    <row r="37" spans="1:8" ht="15">
      <c r="A37" s="167">
        <f ca="1">IF(ISNUMBER($C37),VLOOKUP($C37,Methuselahs!$Y$7:$Z$202,2,FALSE()),"")</f>
        <v>32</v>
      </c>
      <c r="B37" s="168">
        <f>IF(ROW()-ROW($A$6)&lt;Methuselahs!$A$4,ROW()-ROW($A$5),"")</f>
        <v>32</v>
      </c>
      <c r="C37" s="163">
        <f ca="1">IF(ISNUMBER($B37),VLOOKUP($B37,Methuselahs!$X$7:$Y$202,2,FALSE()),"")</f>
        <v>2</v>
      </c>
      <c r="D37" s="171" t="str">
        <f ca="1">IF(ISNUMBER($C37),T(VLOOKUP($C37,Methuselahs!$A$7:$E$202,2,FALSE()))&amp;" "&amp;T(VLOOKUP($C37,Methuselahs!$A$7:$E$202,3,FALSE())),"")</f>
        <v>Diego Di Nicolantonio</v>
      </c>
      <c r="E37" s="169">
        <f ca="1">IF(ISNUMBER($C37),VLOOKUP($C37,Methuselahs!$A$7:$I$202,COLUMN(Methuselahs!$H$6),FALSE()),"")</f>
        <v>0</v>
      </c>
      <c r="F37" s="165">
        <f ca="1">IF(ISNUMBER($C37),VLOOKUP($C37,Methuselahs!$A$7:$I$202,COLUMN(Methuselahs!$I$6),FALSE()),"")</f>
        <v>0</v>
      </c>
      <c r="G37" s="169"/>
      <c r="H37" s="170">
        <f ca="1">IF(ISNUMBER($C37),VLOOKUP($C37,Methuselahs!$A$7:$J$202,COLUMN(Methuselahs!$J$6),FALSE()),"")</f>
        <v>54</v>
      </c>
    </row>
    <row r="38" spans="1:8" ht="15">
      <c r="A38" s="167">
        <f ca="1">IF(ISNUMBER($C38),VLOOKUP($C38,Methuselahs!$Y$7:$Z$202,2,FALSE()),"")</f>
        <v>32</v>
      </c>
      <c r="B38" s="168">
        <f>IF(ROW()-ROW($A$6)&lt;Methuselahs!$A$4,ROW()-ROW($A$5),"")</f>
        <v>33</v>
      </c>
      <c r="C38" s="163">
        <f ca="1">IF(ISNUMBER($B38),VLOOKUP($B38,Methuselahs!$X$7:$Y$202,2,FALSE()),"")</f>
        <v>6</v>
      </c>
      <c r="D38" s="171" t="str">
        <f ca="1">IF(ISNUMBER($C38),T(VLOOKUP($C38,Methuselahs!$A$7:$E$202,2,FALSE()))&amp;" "&amp;T(VLOOKUP($C38,Methuselahs!$A$7:$E$202,3,FALSE())),"")</f>
        <v>Kalle Blomgren</v>
      </c>
      <c r="E38" s="169">
        <f ca="1">IF(ISNUMBER($C38),VLOOKUP($C38,Methuselahs!$A$7:$I$202,COLUMN(Methuselahs!$H$6),FALSE()),"")</f>
        <v>0</v>
      </c>
      <c r="F38" s="165">
        <f ca="1">IF(ISNUMBER($C38),VLOOKUP($C38,Methuselahs!$A$7:$I$202,COLUMN(Methuselahs!$I$6),FALSE()),"")</f>
        <v>0</v>
      </c>
      <c r="G38" s="169"/>
      <c r="H38" s="170">
        <f ca="1">IF(ISNUMBER($C38),VLOOKUP($C38,Methuselahs!$A$7:$J$202,COLUMN(Methuselahs!$J$6),FALSE()),"")</f>
        <v>54</v>
      </c>
    </row>
    <row r="39" spans="1:8" ht="15">
      <c r="A39" s="167">
        <f ca="1">IF(ISNUMBER($C39),VLOOKUP($C39,Methuselahs!$Y$7:$Z$202,2,FALSE()),"")</f>
        <v>32</v>
      </c>
      <c r="B39" s="168">
        <f>IF(ROW()-ROW($A$6)&lt;Methuselahs!$A$4,ROW()-ROW($A$5),"")</f>
        <v>34</v>
      </c>
      <c r="C39" s="163">
        <f ca="1">IF(ISNUMBER($B39),VLOOKUP($B39,Methuselahs!$X$7:$Y$202,2,FALSE()),"")</f>
        <v>35</v>
      </c>
      <c r="D39" s="171" t="str">
        <f ca="1">IF(ISNUMBER($C39),T(VLOOKUP($C39,Methuselahs!$A$7:$E$202,2,FALSE()))&amp;" "&amp;T(VLOOKUP($C39,Methuselahs!$A$7:$E$202,3,FALSE())),"")</f>
        <v>Denis Bucar</v>
      </c>
      <c r="E39" s="169">
        <f ca="1">IF(ISNUMBER($C39),VLOOKUP($C39,Methuselahs!$A$7:$I$202,COLUMN(Methuselahs!$H$6),FALSE()),"")</f>
        <v>0</v>
      </c>
      <c r="F39" s="165">
        <f ca="1">IF(ISNUMBER($C39),VLOOKUP($C39,Methuselahs!$A$7:$I$202,COLUMN(Methuselahs!$I$6),FALSE()),"")</f>
        <v>0</v>
      </c>
      <c r="G39" s="169"/>
      <c r="H39" s="170">
        <f ca="1">IF(ISNUMBER($C39),VLOOKUP($C39,Methuselahs!$A$7:$J$202,COLUMN(Methuselahs!$J$6),FALSE()),"")</f>
        <v>54</v>
      </c>
    </row>
    <row r="40" spans="1:8" ht="15">
      <c r="A40" s="167">
        <f ca="1">IF(ISNUMBER($C40),VLOOKUP($C40,Methuselahs!$Y$7:$Z$202,2,FALSE()),"")</f>
        <v>35</v>
      </c>
      <c r="B40" s="168">
        <f>IF(ROW()-ROW($A$6)&lt;Methuselahs!$A$4,ROW()-ROW($A$5),"")</f>
        <v>35</v>
      </c>
      <c r="C40" s="163">
        <f ca="1">IF(ISNUMBER($B40),VLOOKUP($B40,Methuselahs!$X$7:$Y$202,2,FALSE()),"")</f>
        <v>4</v>
      </c>
      <c r="D40" s="171" t="str">
        <f ca="1">IF(ISNUMBER($C40),T(VLOOKUP($C40,Methuselahs!$A$7:$E$202,2,FALSE()))&amp;" "&amp;T(VLOOKUP($C40,Methuselahs!$A$7:$E$202,3,FALSE())),"")</f>
        <v>Florian Koller</v>
      </c>
      <c r="E40" s="169">
        <f ca="1">IF(ISNUMBER($C40),VLOOKUP($C40,Methuselahs!$A$7:$I$202,COLUMN(Methuselahs!$H$6),FALSE()),"")</f>
        <v>0</v>
      </c>
      <c r="F40" s="165">
        <f ca="1">IF(ISNUMBER($C40),VLOOKUP($C40,Methuselahs!$A$7:$I$202,COLUMN(Methuselahs!$I$6),FALSE()),"")</f>
        <v>0</v>
      </c>
      <c r="G40" s="169"/>
      <c r="H40" s="170">
        <f ca="1">IF(ISNUMBER($C40),VLOOKUP($C40,Methuselahs!$A$7:$J$202,COLUMN(Methuselahs!$J$6),FALSE()),"")</f>
        <v>52</v>
      </c>
    </row>
    <row r="41" spans="1:8" ht="15">
      <c r="A41" s="167">
        <f ca="1">IF(ISNUMBER($C41),VLOOKUP($C41,Methuselahs!$Y$7:$Z$202,2,FALSE()),"")</f>
        <v>35</v>
      </c>
      <c r="B41" s="168">
        <f>IF(ROW()-ROW($A$6)&lt;Methuselahs!$A$4,ROW()-ROW($A$5),"")</f>
        <v>36</v>
      </c>
      <c r="C41" s="163">
        <f ca="1">IF(ISNUMBER($B41),VLOOKUP($B41,Methuselahs!$X$7:$Y$202,2,FALSE()),"")</f>
        <v>13</v>
      </c>
      <c r="D41" s="171" t="str">
        <f ca="1">IF(ISNUMBER($C41),T(VLOOKUP($C41,Methuselahs!$A$7:$E$202,2,FALSE()))&amp;" "&amp;T(VLOOKUP($C41,Methuselahs!$A$7:$E$202,3,FALSE())),"")</f>
        <v>Bartosz Kalinczuk</v>
      </c>
      <c r="E41" s="169">
        <f ca="1">IF(ISNUMBER($C41),VLOOKUP($C41,Methuselahs!$A$7:$I$202,COLUMN(Methuselahs!$H$6),FALSE()),"")</f>
        <v>0</v>
      </c>
      <c r="F41" s="165">
        <f ca="1">IF(ISNUMBER($C41),VLOOKUP($C41,Methuselahs!$A$7:$I$202,COLUMN(Methuselahs!$I$6),FALSE()),"")</f>
        <v>0</v>
      </c>
      <c r="G41" s="169"/>
      <c r="H41" s="170">
        <f ca="1">IF(ISNUMBER($C41),VLOOKUP($C41,Methuselahs!$A$7:$J$202,COLUMN(Methuselahs!$J$6),FALSE()),"")</f>
        <v>52</v>
      </c>
    </row>
    <row r="42" spans="1:8" ht="15">
      <c r="A42" s="167">
        <f ca="1">IF(ISNUMBER($C42),VLOOKUP($C42,Methuselahs!$Y$7:$Z$202,2,FALSE()),"")</f>
        <v>35</v>
      </c>
      <c r="B42" s="168">
        <f>IF(ROW()-ROW($A$6)&lt;Methuselahs!$A$4,ROW()-ROW($A$5),"")</f>
        <v>37</v>
      </c>
      <c r="C42" s="163">
        <f ca="1">IF(ISNUMBER($B42),VLOOKUP($B42,Methuselahs!$X$7:$Y$202,2,FALSE()),"")</f>
        <v>43</v>
      </c>
      <c r="D42" s="171" t="str">
        <f ca="1">IF(ISNUMBER($C42),T(VLOOKUP($C42,Methuselahs!$A$7:$E$202,2,FALSE()))&amp;" "&amp;T(VLOOKUP($C42,Methuselahs!$A$7:$E$202,3,FALSE())),"")</f>
        <v>Ben Fox</v>
      </c>
      <c r="E42" s="169">
        <f ca="1">IF(ISNUMBER($C42),VLOOKUP($C42,Methuselahs!$A$7:$I$202,COLUMN(Methuselahs!$H$6),FALSE()),"")</f>
        <v>0</v>
      </c>
      <c r="F42" s="165">
        <f ca="1">IF(ISNUMBER($C42),VLOOKUP($C42,Methuselahs!$A$7:$I$202,COLUMN(Methuselahs!$I$6),FALSE()),"")</f>
        <v>0</v>
      </c>
      <c r="G42" s="169"/>
      <c r="H42" s="170">
        <f ca="1">IF(ISNUMBER($C42),VLOOKUP($C42,Methuselahs!$A$7:$J$202,COLUMN(Methuselahs!$J$6),FALSE()),"")</f>
        <v>52</v>
      </c>
    </row>
    <row r="43" spans="1:8" ht="15">
      <c r="A43" s="167">
        <f ca="1">IF(ISNUMBER($C43),VLOOKUP($C43,Methuselahs!$Y$7:$Z$202,2,FALSE()),"")</f>
        <v>38</v>
      </c>
      <c r="B43" s="168">
        <f>IF(ROW()-ROW($A$6)&lt;Methuselahs!$A$4,ROW()-ROW($A$5),"")</f>
        <v>38</v>
      </c>
      <c r="C43" s="163">
        <f ca="1">IF(ISNUMBER($B43),VLOOKUP($B43,Methuselahs!$X$7:$Y$202,2,FALSE()),"")</f>
        <v>17</v>
      </c>
      <c r="D43" s="171" t="str">
        <f ca="1">IF(ISNUMBER($C43),T(VLOOKUP($C43,Methuselahs!$A$7:$E$202,2,FALSE()))&amp;" "&amp;T(VLOOKUP($C43,Methuselahs!$A$7:$E$202,3,FALSE())),"")</f>
        <v>Antti Penttila</v>
      </c>
      <c r="E43" s="169">
        <f ca="1">IF(ISNUMBER($C43),VLOOKUP($C43,Methuselahs!$A$7:$I$202,COLUMN(Methuselahs!$H$6),FALSE()),"")</f>
        <v>0</v>
      </c>
      <c r="F43" s="165">
        <f ca="1">IF(ISNUMBER($C43),VLOOKUP($C43,Methuselahs!$A$7:$I$202,COLUMN(Methuselahs!$I$6),FALSE()),"")</f>
        <v>0</v>
      </c>
      <c r="G43" s="169"/>
      <c r="H43" s="170">
        <f ca="1">IF(ISNUMBER($C43),VLOOKUP($C43,Methuselahs!$A$7:$J$202,COLUMN(Methuselahs!$J$6),FALSE()),"")</f>
        <v>48</v>
      </c>
    </row>
    <row r="44" spans="1:8" ht="15">
      <c r="A44" s="167">
        <f ca="1">IF(ISNUMBER($C44),VLOOKUP($C44,Methuselahs!$Y$7:$Z$202,2,FALSE()),"")</f>
        <v>38</v>
      </c>
      <c r="B44" s="168">
        <f>IF(ROW()-ROW($A$6)&lt;Methuselahs!$A$4,ROW()-ROW($A$5),"")</f>
        <v>39</v>
      </c>
      <c r="C44" s="163">
        <f ca="1">IF(ISNUMBER($B44),VLOOKUP($B44,Methuselahs!$X$7:$Y$202,2,FALSE()),"")</f>
        <v>36</v>
      </c>
      <c r="D44" s="171" t="str">
        <f ca="1">IF(ISNUMBER($C44),T(VLOOKUP($C44,Methuselahs!$A$7:$E$202,2,FALSE()))&amp;" "&amp;T(VLOOKUP($C44,Methuselahs!$A$7:$E$202,3,FALSE())),"")</f>
        <v>Pasi Karjalainen</v>
      </c>
      <c r="E44" s="169">
        <f ca="1">IF(ISNUMBER($C44),VLOOKUP($C44,Methuselahs!$A$7:$I$202,COLUMN(Methuselahs!$H$6),FALSE()),"")</f>
        <v>0</v>
      </c>
      <c r="F44" s="165">
        <f ca="1">IF(ISNUMBER($C44),VLOOKUP($C44,Methuselahs!$A$7:$I$202,COLUMN(Methuselahs!$I$6),FALSE()),"")</f>
        <v>0</v>
      </c>
      <c r="G44" s="169"/>
      <c r="H44" s="170">
        <f ca="1">IF(ISNUMBER($C44),VLOOKUP($C44,Methuselahs!$A$7:$J$202,COLUMN(Methuselahs!$J$6),FALSE()),"")</f>
        <v>48</v>
      </c>
    </row>
    <row r="45" spans="1:8" ht="15">
      <c r="A45" s="167">
        <f ca="1">IF(ISNUMBER($C45),VLOOKUP($C45,Methuselahs!$Y$7:$Z$202,2,FALSE()),"")</f>
        <v>40</v>
      </c>
      <c r="B45" s="168">
        <f>IF(ROW()-ROW($A$6)&lt;Methuselahs!$A$4,ROW()-ROW($A$5),"")</f>
        <v>40</v>
      </c>
      <c r="C45" s="163">
        <f ca="1">IF(ISNUMBER($B45),VLOOKUP($B45,Methuselahs!$X$7:$Y$202,2,FALSE()),"")</f>
        <v>3</v>
      </c>
      <c r="D45" s="171" t="str">
        <f ca="1">IF(ISNUMBER($C45),T(VLOOKUP($C45,Methuselahs!$A$7:$E$202,2,FALSE()))&amp;" "&amp;T(VLOOKUP($C45,Methuselahs!$A$7:$E$202,3,FALSE())),"")</f>
        <v>Michal Sokolowski</v>
      </c>
      <c r="E45" s="169">
        <f ca="1">IF(ISNUMBER($C45),VLOOKUP($C45,Methuselahs!$A$7:$I$202,COLUMN(Methuselahs!$H$6),FALSE()),"")</f>
        <v>0</v>
      </c>
      <c r="F45" s="165">
        <f ca="1">IF(ISNUMBER($C45),VLOOKUP($C45,Methuselahs!$A$7:$I$202,COLUMN(Methuselahs!$I$6),FALSE()),"")</f>
        <v>0</v>
      </c>
      <c r="G45" s="169"/>
      <c r="H45" s="170">
        <f ca="1">IF(ISNUMBER($C45),VLOOKUP($C45,Methuselahs!$A$7:$J$202,COLUMN(Methuselahs!$J$6),FALSE()),"")</f>
        <v>42</v>
      </c>
    </row>
    <row r="46" spans="1:8" ht="15">
      <c r="A46" s="167">
        <f ca="1">IF(ISNUMBER($C46),VLOOKUP($C46,Methuselahs!$Y$7:$Z$202,2,FALSE()),"")</f>
        <v>40</v>
      </c>
      <c r="B46" s="168">
        <f>IF(ROW()-ROW($A$6)&lt;Methuselahs!$A$4,ROW()-ROW($A$5),"")</f>
        <v>41</v>
      </c>
      <c r="C46" s="163">
        <f ca="1">IF(ISNUMBER($B46),VLOOKUP($B46,Methuselahs!$X$7:$Y$202,2,FALSE()),"")</f>
        <v>7</v>
      </c>
      <c r="D46" s="171" t="str">
        <f ca="1">IF(ISNUMBER($C46),T(VLOOKUP($C46,Methuselahs!$A$7:$E$202,2,FALSE()))&amp;" "&amp;T(VLOOKUP($C46,Methuselahs!$A$7:$E$202,3,FALSE())),"")</f>
        <v>Marcin Zakrzewski</v>
      </c>
      <c r="E46" s="169">
        <f ca="1">IF(ISNUMBER($C46),VLOOKUP($C46,Methuselahs!$A$7:$I$202,COLUMN(Methuselahs!$H$6),FALSE()),"")</f>
        <v>0</v>
      </c>
      <c r="F46" s="165">
        <f ca="1">IF(ISNUMBER($C46),VLOOKUP($C46,Methuselahs!$A$7:$I$202,COLUMN(Methuselahs!$I$6),FALSE()),"")</f>
        <v>0</v>
      </c>
      <c r="G46" s="169"/>
      <c r="H46" s="170">
        <f ca="1">IF(ISNUMBER($C46),VLOOKUP($C46,Methuselahs!$A$7:$J$202,COLUMN(Methuselahs!$J$6),FALSE()),"")</f>
        <v>42</v>
      </c>
    </row>
    <row r="47" spans="1:8" ht="15">
      <c r="A47" s="167">
        <f ca="1">IF(ISNUMBER($C47),VLOOKUP($C47,Methuselahs!$Y$7:$Z$202,2,FALSE()),"")</f>
        <v>40</v>
      </c>
      <c r="B47" s="168">
        <f>IF(ROW()-ROW($A$6)&lt;Methuselahs!$A$4,ROW()-ROW($A$5),"")</f>
        <v>42</v>
      </c>
      <c r="C47" s="163">
        <f ca="1">IF(ISNUMBER($B47),VLOOKUP($B47,Methuselahs!$X$7:$Y$202,2,FALSE()),"")</f>
        <v>10</v>
      </c>
      <c r="D47" s="171" t="str">
        <f ca="1">IF(ISNUMBER($C47),T(VLOOKUP($C47,Methuselahs!$A$7:$E$202,2,FALSE()))&amp;" "&amp;T(VLOOKUP($C47,Methuselahs!$A$7:$E$202,3,FALSE())),"")</f>
        <v>Lauri Salmi</v>
      </c>
      <c r="E47" s="169">
        <f ca="1">IF(ISNUMBER($C47),VLOOKUP($C47,Methuselahs!$A$7:$I$202,COLUMN(Methuselahs!$H$6),FALSE()),"")</f>
        <v>0</v>
      </c>
      <c r="F47" s="165">
        <f ca="1">IF(ISNUMBER($C47),VLOOKUP($C47,Methuselahs!$A$7:$I$202,COLUMN(Methuselahs!$I$6),FALSE()),"")</f>
        <v>0</v>
      </c>
      <c r="G47" s="169"/>
      <c r="H47" s="170">
        <f ca="1">IF(ISNUMBER($C47),VLOOKUP($C47,Methuselahs!$A$7:$J$202,COLUMN(Methuselahs!$J$6),FALSE()),"")</f>
        <v>42</v>
      </c>
    </row>
    <row r="48" spans="1:8" ht="15">
      <c r="A48" s="167">
        <f ca="1">IF(ISNUMBER($C48),VLOOKUP($C48,Methuselahs!$Y$7:$Z$202,2,FALSE()),"")</f>
        <v>40</v>
      </c>
      <c r="B48" s="168">
        <f>IF(ROW()-ROW($A$6)&lt;Methuselahs!$A$4,ROW()-ROW($A$5),"")</f>
        <v>43</v>
      </c>
      <c r="C48" s="163">
        <f ca="1">IF(ISNUMBER($B48),VLOOKUP($B48,Methuselahs!$X$7:$Y$202,2,FALSE()),"")</f>
        <v>15</v>
      </c>
      <c r="D48" s="171" t="str">
        <f ca="1">IF(ISNUMBER($C48),T(VLOOKUP($C48,Methuselahs!$A$7:$E$202,2,FALSE()))&amp;" "&amp;T(VLOOKUP($C48,Methuselahs!$A$7:$E$202,3,FALSE())),"")</f>
        <v>Rodinei Teixeira de Camargo</v>
      </c>
      <c r="E48" s="169">
        <f ca="1">IF(ISNUMBER($C48),VLOOKUP($C48,Methuselahs!$A$7:$I$202,COLUMN(Methuselahs!$H$6),FALSE()),"")</f>
        <v>0</v>
      </c>
      <c r="F48" s="165">
        <f ca="1">IF(ISNUMBER($C48),VLOOKUP($C48,Methuselahs!$A$7:$I$202,COLUMN(Methuselahs!$I$6),FALSE()),"")</f>
        <v>0</v>
      </c>
      <c r="G48" s="169"/>
      <c r="H48" s="170">
        <f ca="1">IF(ISNUMBER($C48),VLOOKUP($C48,Methuselahs!$A$7:$J$202,COLUMN(Methuselahs!$J$6),FALSE()),"")</f>
        <v>42</v>
      </c>
    </row>
    <row r="49" spans="1:8" ht="15">
      <c r="A49" s="167">
        <f ca="1">IF(ISNUMBER($C49),VLOOKUP($C49,Methuselahs!$Y$7:$Z$202,2,FALSE()),"")</f>
        <v>40</v>
      </c>
      <c r="B49" s="168">
        <f>IF(ROW()-ROW($A$6)&lt;Methuselahs!$A$4,ROW()-ROW($A$5),"")</f>
        <v>44</v>
      </c>
      <c r="C49" s="163">
        <f ca="1">IF(ISNUMBER($B49),VLOOKUP($B49,Methuselahs!$X$7:$Y$202,2,FALSE()),"")</f>
        <v>22</v>
      </c>
      <c r="D49" s="171" t="str">
        <f ca="1">IF(ISNUMBER($C49),T(VLOOKUP($C49,Methuselahs!$A$7:$E$202,2,FALSE()))&amp;" "&amp;T(VLOOKUP($C49,Methuselahs!$A$7:$E$202,3,FALSE())),"")</f>
        <v>Stanisław Szczepaniak</v>
      </c>
      <c r="E49" s="169">
        <f ca="1">IF(ISNUMBER($C49),VLOOKUP($C49,Methuselahs!$A$7:$I$202,COLUMN(Methuselahs!$H$6),FALSE()),"")</f>
        <v>0</v>
      </c>
      <c r="F49" s="165">
        <f ca="1">IF(ISNUMBER($C49),VLOOKUP($C49,Methuselahs!$A$7:$I$202,COLUMN(Methuselahs!$I$6),FALSE()),"")</f>
        <v>0</v>
      </c>
      <c r="G49" s="169"/>
      <c r="H49" s="170">
        <f ca="1">IF(ISNUMBER($C49),VLOOKUP($C49,Methuselahs!$A$7:$J$202,COLUMN(Methuselahs!$J$6),FALSE()),"")</f>
        <v>42</v>
      </c>
    </row>
    <row r="50" spans="1:8" ht="15">
      <c r="A50" s="167">
        <f ca="1">IF(ISNUMBER($C50),VLOOKUP($C50,Methuselahs!$Y$7:$Z$202,2,FALSE()),"")</f>
        <v>40</v>
      </c>
      <c r="B50" s="168">
        <f>IF(ROW()-ROW($A$6)&lt;Methuselahs!$A$4,ROW()-ROW($A$5),"")</f>
        <v>45</v>
      </c>
      <c r="C50" s="163">
        <f ca="1">IF(ISNUMBER($B50),VLOOKUP($B50,Methuselahs!$X$7:$Y$202,2,FALSE()),"")</f>
        <v>26</v>
      </c>
      <c r="D50" s="171" t="str">
        <f ca="1">IF(ISNUMBER($C50),T(VLOOKUP($C50,Methuselahs!$A$7:$E$202,2,FALSE()))&amp;" "&amp;T(VLOOKUP($C50,Methuselahs!$A$7:$E$202,3,FALSE())),"")</f>
        <v>Mate Vaka</v>
      </c>
      <c r="E50" s="169">
        <f ca="1">IF(ISNUMBER($C50),VLOOKUP($C50,Methuselahs!$A$7:$I$202,COLUMN(Methuselahs!$H$6),FALSE()),"")</f>
        <v>0</v>
      </c>
      <c r="F50" s="165">
        <f ca="1">IF(ISNUMBER($C50),VLOOKUP($C50,Methuselahs!$A$7:$I$202,COLUMN(Methuselahs!$I$6),FALSE()),"")</f>
        <v>0</v>
      </c>
      <c r="G50" s="169"/>
      <c r="H50" s="170">
        <f ca="1">IF(ISNUMBER($C50),VLOOKUP($C50,Methuselahs!$A$7:$J$202,COLUMN(Methuselahs!$J$6),FALSE()),"")</f>
        <v>42</v>
      </c>
    </row>
    <row r="51" spans="1:8" ht="15">
      <c r="A51" s="167">
        <f ca="1">IF(ISNUMBER($C51),VLOOKUP($C51,Methuselahs!$Y$7:$Z$202,2,FALSE()),"")</f>
        <v>40</v>
      </c>
      <c r="B51" s="168">
        <f>IF(ROW()-ROW($A$6)&lt;Methuselahs!$A$4,ROW()-ROW($A$5),"")</f>
        <v>46</v>
      </c>
      <c r="C51" s="163">
        <f ca="1">IF(ISNUMBER($B51),VLOOKUP($B51,Methuselahs!$X$7:$Y$202,2,FALSE()),"")</f>
        <v>31</v>
      </c>
      <c r="D51" s="171" t="str">
        <f ca="1">IF(ISNUMBER($C51),T(VLOOKUP($C51,Methuselahs!$A$7:$E$202,2,FALSE()))&amp;" "&amp;T(VLOOKUP($C51,Methuselahs!$A$7:$E$202,3,FALSE())),"")</f>
        <v>Aleksandr Mandrichenko</v>
      </c>
      <c r="E51" s="169">
        <f ca="1">IF(ISNUMBER($C51),VLOOKUP($C51,Methuselahs!$A$7:$I$202,COLUMN(Methuselahs!$H$6),FALSE()),"")</f>
        <v>0</v>
      </c>
      <c r="F51" s="165">
        <f ca="1">IF(ISNUMBER($C51),VLOOKUP($C51,Methuselahs!$A$7:$I$202,COLUMN(Methuselahs!$I$6),FALSE()),"")</f>
        <v>0</v>
      </c>
      <c r="G51" s="169"/>
      <c r="H51" s="170">
        <f ca="1">IF(ISNUMBER($C51),VLOOKUP($C51,Methuselahs!$A$7:$J$202,COLUMN(Methuselahs!$J$6),FALSE()),"")</f>
        <v>42</v>
      </c>
    </row>
    <row r="52" spans="1:8" ht="15">
      <c r="A52" s="167">
        <f ca="1">IF(ISNUMBER($C52),VLOOKUP($C52,Methuselahs!$Y$7:$Z$202,2,FALSE()),"")</f>
        <v>40</v>
      </c>
      <c r="B52" s="168">
        <f>IF(ROW()-ROW($A$6)&lt;Methuselahs!$A$4,ROW()-ROW($A$5),"")</f>
        <v>47</v>
      </c>
      <c r="C52" s="163">
        <f ca="1">IF(ISNUMBER($B52),VLOOKUP($B52,Methuselahs!$X$7:$Y$202,2,FALSE()),"")</f>
        <v>33</v>
      </c>
      <c r="D52" s="171" t="str">
        <f ca="1">IF(ISNUMBER($C52),T(VLOOKUP($C52,Methuselahs!$A$7:$E$202,2,FALSE()))&amp;" "&amp;T(VLOOKUP($C52,Methuselahs!$A$7:$E$202,3,FALSE())),"")</f>
        <v>Jennifer Fuss</v>
      </c>
      <c r="E52" s="169">
        <f ca="1">IF(ISNUMBER($C52),VLOOKUP($C52,Methuselahs!$A$7:$I$202,COLUMN(Methuselahs!$H$6),FALSE()),"")</f>
        <v>0</v>
      </c>
      <c r="F52" s="165">
        <f ca="1">IF(ISNUMBER($C52),VLOOKUP($C52,Methuselahs!$A$7:$I$202,COLUMN(Methuselahs!$I$6),FALSE()),"")</f>
        <v>0</v>
      </c>
      <c r="G52" s="169"/>
      <c r="H52" s="170">
        <f ca="1">IF(ISNUMBER($C52),VLOOKUP($C52,Methuselahs!$A$7:$J$202,COLUMN(Methuselahs!$J$6),FALSE()),"")</f>
        <v>42</v>
      </c>
    </row>
    <row r="53" spans="1:8" ht="15">
      <c r="A53" s="167">
        <f ca="1">IF(ISNUMBER($C53),VLOOKUP($C53,Methuselahs!$Y$7:$Z$202,2,FALSE()),"")</f>
        <v>40</v>
      </c>
      <c r="B53" s="168">
        <f>IF(ROW()-ROW($A$6)&lt;Methuselahs!$A$4,ROW()-ROW($A$5),"")</f>
        <v>48</v>
      </c>
      <c r="C53" s="163">
        <f ca="1">IF(ISNUMBER($B53),VLOOKUP($B53,Methuselahs!$X$7:$Y$202,2,FALSE()),"")</f>
        <v>45</v>
      </c>
      <c r="D53" s="171" t="str">
        <f ca="1">IF(ISNUMBER($C53),T(VLOOKUP($C53,Methuselahs!$A$7:$E$202,2,FALSE()))&amp;" "&amp;T(VLOOKUP($C53,Methuselahs!$A$7:$E$202,3,FALSE())),"")</f>
        <v>Lasse Aagaard</v>
      </c>
      <c r="E53" s="169">
        <f ca="1">IF(ISNUMBER($C53),VLOOKUP($C53,Methuselahs!$A$7:$I$202,COLUMN(Methuselahs!$H$6),FALSE()),"")</f>
        <v>0</v>
      </c>
      <c r="F53" s="165">
        <f ca="1">IF(ISNUMBER($C53),VLOOKUP($C53,Methuselahs!$A$7:$I$202,COLUMN(Methuselahs!$I$6),FALSE()),"")</f>
        <v>0</v>
      </c>
      <c r="G53" s="169"/>
      <c r="H53" s="170">
        <f ca="1">IF(ISNUMBER($C53),VLOOKUP($C53,Methuselahs!$A$7:$J$202,COLUMN(Methuselahs!$J$6),FALSE()),"")</f>
        <v>42</v>
      </c>
    </row>
    <row r="54" spans="1:8" ht="15">
      <c r="A54" t="str">
        <f>IF(ISNUMBER($C54),VLOOKUP($C54,Methuselahs!$Y$7:$Z$202,2,FALSE()),"")</f>
        <v/>
      </c>
      <c r="B54" t="str">
        <f>IF(ROW()-ROW($A$6)&lt;Methuselahs!$A$4,ROW()-ROW($A$5),"")</f>
        <v/>
      </c>
      <c r="C54" t="str">
        <f>IF(ISNUMBER($B54),VLOOKUP($B54,Methuselahs!$X$7:$Y$202,2,FALSE()),"")</f>
        <v/>
      </c>
      <c r="D54" t="str">
        <f>IF(ISNUMBER($C54),T(VLOOKUP($C54,Methuselahs!$A$7:$E$202,2,FALSE()))&amp;" "&amp;T(VLOOKUP($C54,Methuselahs!$A$7:$E$202,3,FALSE())),"")</f>
        <v/>
      </c>
      <c r="E54" t="str">
        <f>IF(ISNUMBER($C54),VLOOKUP($C54,Methuselahs!$A$7:$I$202,COLUMN(Methuselahs!$H$6),FALSE()),"")</f>
        <v/>
      </c>
      <c r="F54" t="str">
        <f>IF(ISNUMBER($C54),VLOOKUP($C54,Methuselahs!$A$7:$I$202,COLUMN(Methuselahs!$I$6),FALSE()),"")</f>
        <v/>
      </c>
      <c r="G54" s="169"/>
      <c r="H54" t="str">
        <f>IF(ISNUMBER($C54),VLOOKUP($C54,Methuselahs!$A$7:$J$202,COLUMN(Methuselahs!$J$6),FALSE()),"")</f>
        <v/>
      </c>
    </row>
    <row r="55" spans="1:8" ht="15">
      <c r="A55" t="str">
        <f>IF(ISNUMBER($C55),VLOOKUP($C55,Methuselahs!$Y$7:$Z$202,2,FALSE()),"")</f>
        <v/>
      </c>
      <c r="B55" t="str">
        <f>IF(ROW()-ROW($A$6)&lt;Methuselahs!$A$4,ROW()-ROW($A$5),"")</f>
        <v/>
      </c>
      <c r="C55" t="str">
        <f>IF(ISNUMBER($B55),VLOOKUP($B55,Methuselahs!$X$7:$Y$202,2,FALSE()),"")</f>
        <v/>
      </c>
      <c r="D55" t="str">
        <f>IF(ISNUMBER($C55),T(VLOOKUP($C55,Methuselahs!$A$7:$E$202,2,FALSE()))&amp;" "&amp;T(VLOOKUP($C55,Methuselahs!$A$7:$E$202,3,FALSE())),"")</f>
        <v/>
      </c>
      <c r="E55" t="str">
        <f>IF(ISNUMBER($C55),VLOOKUP($C55,Methuselahs!$A$7:$I$202,COLUMN(Methuselahs!$H$6),FALSE()),"")</f>
        <v/>
      </c>
      <c r="F55" t="str">
        <f>IF(ISNUMBER($C55),VLOOKUP($C55,Methuselahs!$A$7:$I$202,COLUMN(Methuselahs!$I$6),FALSE()),"")</f>
        <v/>
      </c>
      <c r="G55" s="169"/>
      <c r="H55" t="str">
        <f>IF(ISNUMBER($C55),VLOOKUP($C55,Methuselahs!$A$7:$J$202,COLUMN(Methuselahs!$J$6),FALSE()),"")</f>
        <v/>
      </c>
    </row>
    <row r="56" spans="1:8" ht="15">
      <c r="A56" t="str">
        <f>IF(ISNUMBER($C56),VLOOKUP($C56,Methuselahs!$Y$7:$Z$202,2,FALSE()),"")</f>
        <v/>
      </c>
      <c r="B56" t="str">
        <f>IF(ROW()-ROW($A$6)&lt;Methuselahs!$A$4,ROW()-ROW($A$5),"")</f>
        <v/>
      </c>
      <c r="C56" t="str">
        <f>IF(ISNUMBER($B56),VLOOKUP($B56,Methuselahs!$X$7:$Y$202,2,FALSE()),"")</f>
        <v/>
      </c>
      <c r="D56" t="str">
        <f>IF(ISNUMBER($C56),T(VLOOKUP($C56,Methuselahs!$A$7:$E$202,2,FALSE()))&amp;" "&amp;T(VLOOKUP($C56,Methuselahs!$A$7:$E$202,3,FALSE())),"")</f>
        <v/>
      </c>
      <c r="E56" t="str">
        <f>IF(ISNUMBER($C56),VLOOKUP($C56,Methuselahs!$A$7:$I$202,COLUMN(Methuselahs!$H$6),FALSE()),"")</f>
        <v/>
      </c>
      <c r="F56" t="str">
        <f>IF(ISNUMBER($C56),VLOOKUP($C56,Methuselahs!$A$7:$I$202,COLUMN(Methuselahs!$I$6),FALSE()),"")</f>
        <v/>
      </c>
      <c r="G56" s="169"/>
      <c r="H56" t="str">
        <f>IF(ISNUMBER($C56),VLOOKUP($C56,Methuselahs!$A$7:$J$202,COLUMN(Methuselahs!$J$6),FALSE()),"")</f>
        <v/>
      </c>
    </row>
    <row r="57" spans="1:8" ht="15">
      <c r="A57" t="str">
        <f>IF(ISNUMBER($C57),VLOOKUP($C57,Methuselahs!$Y$7:$Z$202,2,FALSE()),"")</f>
        <v/>
      </c>
      <c r="B57" t="str">
        <f>IF(ROW()-ROW($A$6)&lt;Methuselahs!$A$4,ROW()-ROW($A$5),"")</f>
        <v/>
      </c>
      <c r="C57" t="str">
        <f>IF(ISNUMBER($B57),VLOOKUP($B57,Methuselahs!$X$7:$Y$202,2,FALSE()),"")</f>
        <v/>
      </c>
      <c r="D57" t="str">
        <f>IF(ISNUMBER($C57),T(VLOOKUP($C57,Methuselahs!$A$7:$E$202,2,FALSE()))&amp;" "&amp;T(VLOOKUP($C57,Methuselahs!$A$7:$E$202,3,FALSE())),"")</f>
        <v/>
      </c>
      <c r="E57" t="str">
        <f>IF(ISNUMBER($C57),VLOOKUP($C57,Methuselahs!$A$7:$I$202,COLUMN(Methuselahs!$H$6),FALSE()),"")</f>
        <v/>
      </c>
      <c r="F57" t="str">
        <f>IF(ISNUMBER($C57),VLOOKUP($C57,Methuselahs!$A$7:$I$202,COLUMN(Methuselahs!$I$6),FALSE()),"")</f>
        <v/>
      </c>
      <c r="G57" s="169"/>
      <c r="H57" t="str">
        <f>IF(ISNUMBER($C57),VLOOKUP($C57,Methuselahs!$A$7:$J$202,COLUMN(Methuselahs!$J$6),FALSE()),"")</f>
        <v/>
      </c>
    </row>
    <row r="58" spans="1:8" ht="15">
      <c r="A58" t="str">
        <f>IF(ISNUMBER($C58),VLOOKUP($C58,Methuselahs!$Y$7:$Z$202,2,FALSE()),"")</f>
        <v/>
      </c>
      <c r="B58" t="str">
        <f>IF(ROW()-ROW($A$6)&lt;Methuselahs!$A$4,ROW()-ROW($A$5),"")</f>
        <v/>
      </c>
      <c r="C58" t="str">
        <f>IF(ISNUMBER($B58),VLOOKUP($B58,Methuselahs!$X$7:$Y$202,2,FALSE()),"")</f>
        <v/>
      </c>
      <c r="D58" t="str">
        <f>IF(ISNUMBER($C58),T(VLOOKUP($C58,Methuselahs!$A$7:$E$202,2,FALSE()))&amp;" "&amp;T(VLOOKUP($C58,Methuselahs!$A$7:$E$202,3,FALSE())),"")</f>
        <v/>
      </c>
      <c r="E58" t="str">
        <f>IF(ISNUMBER($C58),VLOOKUP($C58,Methuselahs!$A$7:$I$202,COLUMN(Methuselahs!$H$6),FALSE()),"")</f>
        <v/>
      </c>
      <c r="F58" t="str">
        <f>IF(ISNUMBER($C58),VLOOKUP($C58,Methuselahs!$A$7:$I$202,COLUMN(Methuselahs!$I$6),FALSE()),"")</f>
        <v/>
      </c>
      <c r="G58" s="169"/>
      <c r="H58" t="str">
        <f>IF(ISNUMBER($C58),VLOOKUP($C58,Methuselahs!$A$7:$J$202,COLUMN(Methuselahs!$J$6),FALSE()),"")</f>
        <v/>
      </c>
    </row>
    <row r="59" spans="1:8" ht="15">
      <c r="A59" t="str">
        <f>IF(ISNUMBER($C59),VLOOKUP($C59,Methuselahs!$Y$7:$Z$202,2,FALSE()),"")</f>
        <v/>
      </c>
      <c r="B59" t="str">
        <f>IF(ROW()-ROW($A$6)&lt;Methuselahs!$A$4,ROW()-ROW($A$5),"")</f>
        <v/>
      </c>
      <c r="C59" t="str">
        <f>IF(ISNUMBER($B59),VLOOKUP($B59,Methuselahs!$X$7:$Y$202,2,FALSE()),"")</f>
        <v/>
      </c>
      <c r="D59" t="str">
        <f>IF(ISNUMBER($C59),T(VLOOKUP($C59,Methuselahs!$A$7:$E$202,2,FALSE()))&amp;" "&amp;T(VLOOKUP($C59,Methuselahs!$A$7:$E$202,3,FALSE())),"")</f>
        <v/>
      </c>
      <c r="E59" t="str">
        <f>IF(ISNUMBER($C59),VLOOKUP($C59,Methuselahs!$A$7:$I$202,COLUMN(Methuselahs!$H$6),FALSE()),"")</f>
        <v/>
      </c>
      <c r="F59" t="str">
        <f>IF(ISNUMBER($C59),VLOOKUP($C59,Methuselahs!$A$7:$I$202,COLUMN(Methuselahs!$I$6),FALSE()),"")</f>
        <v/>
      </c>
      <c r="G59" s="169"/>
      <c r="H59" t="str">
        <f>IF(ISNUMBER($C59),VLOOKUP($C59,Methuselahs!$A$7:$J$202,COLUMN(Methuselahs!$J$6),FALSE()),"")</f>
        <v/>
      </c>
    </row>
    <row r="60" spans="1:8" ht="15">
      <c r="A60" t="str">
        <f>IF(ISNUMBER($C60),VLOOKUP($C60,Methuselahs!$Y$7:$Z$202,2,FALSE()),"")</f>
        <v/>
      </c>
      <c r="B60" t="str">
        <f>IF(ROW()-ROW($A$6)&lt;Methuselahs!$A$4,ROW()-ROW($A$5),"")</f>
        <v/>
      </c>
      <c r="C60" t="str">
        <f>IF(ISNUMBER($B60),VLOOKUP($B60,Methuselahs!$X$7:$Y$202,2,FALSE()),"")</f>
        <v/>
      </c>
      <c r="D60" t="str">
        <f>IF(ISNUMBER($C60),T(VLOOKUP($C60,Methuselahs!$A$7:$E$202,2,FALSE()))&amp;" "&amp;T(VLOOKUP($C60,Methuselahs!$A$7:$E$202,3,FALSE())),"")</f>
        <v/>
      </c>
      <c r="E60" t="str">
        <f>IF(ISNUMBER($C60),VLOOKUP($C60,Methuselahs!$A$7:$I$202,COLUMN(Methuselahs!$H$6),FALSE()),"")</f>
        <v/>
      </c>
      <c r="F60" t="str">
        <f>IF(ISNUMBER($C60),VLOOKUP($C60,Methuselahs!$A$7:$I$202,COLUMN(Methuselahs!$I$6),FALSE()),"")</f>
        <v/>
      </c>
      <c r="G60" s="169"/>
      <c r="H60" t="str">
        <f>IF(ISNUMBER($C60),VLOOKUP($C60,Methuselahs!$A$7:$J$202,COLUMN(Methuselahs!$J$6),FALSE()),"")</f>
        <v/>
      </c>
    </row>
    <row r="61" spans="1:8" ht="15">
      <c r="A61" t="str">
        <f>IF(ISNUMBER($C61),VLOOKUP($C61,Methuselahs!$Y$7:$Z$202,2,FALSE()),"")</f>
        <v/>
      </c>
      <c r="B61" t="str">
        <f>IF(ROW()-ROW($A$6)&lt;Methuselahs!$A$4,ROW()-ROW($A$5),"")</f>
        <v/>
      </c>
      <c r="C61" t="str">
        <f>IF(ISNUMBER($B61),VLOOKUP($B61,Methuselahs!$X$7:$Y$202,2,FALSE()),"")</f>
        <v/>
      </c>
      <c r="D61" t="str">
        <f>IF(ISNUMBER($C61),T(VLOOKUP($C61,Methuselahs!$A$7:$E$202,2,FALSE()))&amp;" "&amp;T(VLOOKUP($C61,Methuselahs!$A$7:$E$202,3,FALSE())),"")</f>
        <v/>
      </c>
      <c r="E61" t="str">
        <f>IF(ISNUMBER($C61),VLOOKUP($C61,Methuselahs!$A$7:$I$202,COLUMN(Methuselahs!$H$6),FALSE()),"")</f>
        <v/>
      </c>
      <c r="F61" t="str">
        <f>IF(ISNUMBER($C61),VLOOKUP($C61,Methuselahs!$A$7:$I$202,COLUMN(Methuselahs!$I$6),FALSE()),"")</f>
        <v/>
      </c>
      <c r="G61" s="169"/>
      <c r="H61" t="str">
        <f>IF(ISNUMBER($C61),VLOOKUP($C61,Methuselahs!$A$7:$J$202,COLUMN(Methuselahs!$J$6),FALSE()),"")</f>
        <v/>
      </c>
    </row>
    <row r="62" spans="1:8" ht="15">
      <c r="A62" t="str">
        <f>IF(ISNUMBER($C62),VLOOKUP($C62,Methuselahs!$Y$7:$Z$202,2,FALSE()),"")</f>
        <v/>
      </c>
      <c r="B62" t="str">
        <f>IF(ROW()-ROW($A$6)&lt;Methuselahs!$A$4,ROW()-ROW($A$5),"")</f>
        <v/>
      </c>
      <c r="C62" t="str">
        <f>IF(ISNUMBER($B62),VLOOKUP($B62,Methuselahs!$X$7:$Y$202,2,FALSE()),"")</f>
        <v/>
      </c>
      <c r="D62" t="str">
        <f>IF(ISNUMBER($C62),T(VLOOKUP($C62,Methuselahs!$A$7:$E$202,2,FALSE()))&amp;" "&amp;T(VLOOKUP($C62,Methuselahs!$A$7:$E$202,3,FALSE())),"")</f>
        <v/>
      </c>
      <c r="E62" t="str">
        <f>IF(ISNUMBER($C62),VLOOKUP($C62,Methuselahs!$A$7:$I$202,COLUMN(Methuselahs!$H$6),FALSE()),"")</f>
        <v/>
      </c>
      <c r="F62" t="str">
        <f>IF(ISNUMBER($C62),VLOOKUP($C62,Methuselahs!$A$7:$I$202,COLUMN(Methuselahs!$I$6),FALSE()),"")</f>
        <v/>
      </c>
      <c r="G62" s="169"/>
      <c r="H62" t="str">
        <f>IF(ISNUMBER($C62),VLOOKUP($C62,Methuselahs!$A$7:$J$202,COLUMN(Methuselahs!$J$6),FALSE()),"")</f>
        <v/>
      </c>
    </row>
    <row r="63" spans="1:8" ht="15">
      <c r="A63" t="str">
        <f>IF(ISNUMBER($C63),VLOOKUP($C63,Methuselahs!$Y$7:$Z$202,2,FALSE()),"")</f>
        <v/>
      </c>
      <c r="B63" t="str">
        <f>IF(ROW()-ROW($A$6)&lt;Methuselahs!$A$4,ROW()-ROW($A$5),"")</f>
        <v/>
      </c>
      <c r="C63" t="str">
        <f>IF(ISNUMBER($B63),VLOOKUP($B63,Methuselahs!$X$7:$Y$202,2,FALSE()),"")</f>
        <v/>
      </c>
      <c r="D63" t="str">
        <f>IF(ISNUMBER($C63),T(VLOOKUP($C63,Methuselahs!$A$7:$E$202,2,FALSE()))&amp;" "&amp;T(VLOOKUP($C63,Methuselahs!$A$7:$E$202,3,FALSE())),"")</f>
        <v/>
      </c>
      <c r="E63" t="str">
        <f>IF(ISNUMBER($C63),VLOOKUP($C63,Methuselahs!$A$7:$I$202,COLUMN(Methuselahs!$H$6),FALSE()),"")</f>
        <v/>
      </c>
      <c r="F63" t="str">
        <f>IF(ISNUMBER($C63),VLOOKUP($C63,Methuselahs!$A$7:$I$202,COLUMN(Methuselahs!$I$6),FALSE()),"")</f>
        <v/>
      </c>
      <c r="G63" s="169"/>
      <c r="H63" t="str">
        <f>IF(ISNUMBER($C63),VLOOKUP($C63,Methuselahs!$A$7:$J$202,COLUMN(Methuselahs!$J$6),FALSE()),"")</f>
        <v/>
      </c>
    </row>
    <row r="64" spans="1:8" ht="15">
      <c r="A64" t="str">
        <f>IF(ISNUMBER($C64),VLOOKUP($C64,Methuselahs!$Y$7:$Z$202,2,FALSE()),"")</f>
        <v/>
      </c>
      <c r="B64" t="str">
        <f>IF(ROW()-ROW($A$6)&lt;Methuselahs!$A$4,ROW()-ROW($A$5),"")</f>
        <v/>
      </c>
      <c r="C64" t="str">
        <f>IF(ISNUMBER($B64),VLOOKUP($B64,Methuselahs!$X$7:$Y$202,2,FALSE()),"")</f>
        <v/>
      </c>
      <c r="D64" t="str">
        <f>IF(ISNUMBER($C64),T(VLOOKUP($C64,Methuselahs!$A$7:$E$202,2,FALSE()))&amp;" "&amp;T(VLOOKUP($C64,Methuselahs!$A$7:$E$202,3,FALSE())),"")</f>
        <v/>
      </c>
      <c r="E64" t="str">
        <f>IF(ISNUMBER($C64),VLOOKUP($C64,Methuselahs!$A$7:$I$202,COLUMN(Methuselahs!$H$6),FALSE()),"")</f>
        <v/>
      </c>
      <c r="F64" t="str">
        <f>IF(ISNUMBER($C64),VLOOKUP($C64,Methuselahs!$A$7:$I$202,COLUMN(Methuselahs!$I$6),FALSE()),"")</f>
        <v/>
      </c>
      <c r="G64" s="169"/>
      <c r="H64" t="str">
        <f>IF(ISNUMBER($C64),VLOOKUP($C64,Methuselahs!$A$7:$J$202,COLUMN(Methuselahs!$J$6),FALSE()),"")</f>
        <v/>
      </c>
    </row>
    <row r="65" spans="1:8" ht="15">
      <c r="A65" t="str">
        <f>IF(ISNUMBER($C65),VLOOKUP($C65,Methuselahs!$Y$7:$Z$202,2,FALSE()),"")</f>
        <v/>
      </c>
      <c r="B65" t="str">
        <f>IF(ROW()-ROW($A$6)&lt;Methuselahs!$A$4,ROW()-ROW($A$5),"")</f>
        <v/>
      </c>
      <c r="C65" t="str">
        <f>IF(ISNUMBER($B65),VLOOKUP($B65,Methuselahs!$X$7:$Y$202,2,FALSE()),"")</f>
        <v/>
      </c>
      <c r="D65" t="str">
        <f>IF(ISNUMBER($C65),T(VLOOKUP($C65,Methuselahs!$A$7:$E$202,2,FALSE()))&amp;" "&amp;T(VLOOKUP($C65,Methuselahs!$A$7:$E$202,3,FALSE())),"")</f>
        <v/>
      </c>
      <c r="E65" t="str">
        <f>IF(ISNUMBER($C65),VLOOKUP($C65,Methuselahs!$A$7:$I$202,COLUMN(Methuselahs!$H$6),FALSE()),"")</f>
        <v/>
      </c>
      <c r="F65" t="str">
        <f>IF(ISNUMBER($C65),VLOOKUP($C65,Methuselahs!$A$7:$I$202,COLUMN(Methuselahs!$I$6),FALSE()),"")</f>
        <v/>
      </c>
      <c r="G65" s="169"/>
      <c r="H65" t="str">
        <f>IF(ISNUMBER($C65),VLOOKUP($C65,Methuselahs!$A$7:$J$202,COLUMN(Methuselahs!$J$6),FALSE()),"")</f>
        <v/>
      </c>
    </row>
    <row r="66" spans="1:8" ht="15">
      <c r="A66" t="str">
        <f>IF(ISNUMBER($C66),VLOOKUP($C66,Methuselahs!$Y$7:$Z$202,2,FALSE()),"")</f>
        <v/>
      </c>
      <c r="B66" t="str">
        <f>IF(ROW()-ROW($A$6)&lt;Methuselahs!$A$4,ROW()-ROW($A$5),"")</f>
        <v/>
      </c>
      <c r="C66" t="str">
        <f>IF(ISNUMBER($B66),VLOOKUP($B66,Methuselahs!$X$7:$Y$202,2,FALSE()),"")</f>
        <v/>
      </c>
      <c r="D66" t="str">
        <f>IF(ISNUMBER($C66),T(VLOOKUP($C66,Methuselahs!$A$7:$E$202,2,FALSE()))&amp;" "&amp;T(VLOOKUP($C66,Methuselahs!$A$7:$E$202,3,FALSE())),"")</f>
        <v/>
      </c>
      <c r="E66" t="str">
        <f>IF(ISNUMBER($C66),VLOOKUP($C66,Methuselahs!$A$7:$I$202,COLUMN(Methuselahs!$H$6),FALSE()),"")</f>
        <v/>
      </c>
      <c r="F66" t="str">
        <f>IF(ISNUMBER($C66),VLOOKUP($C66,Methuselahs!$A$7:$I$202,COLUMN(Methuselahs!$I$6),FALSE()),"")</f>
        <v/>
      </c>
      <c r="G66" s="169"/>
      <c r="H66" t="str">
        <f>IF(ISNUMBER($C66),VLOOKUP($C66,Methuselahs!$A$7:$J$202,COLUMN(Methuselahs!$J$6),FALSE()),"")</f>
        <v/>
      </c>
    </row>
    <row r="67" spans="1:8" ht="15">
      <c r="A67" t="str">
        <f>IF(ISNUMBER($C67),VLOOKUP($C67,Methuselahs!$Y$7:$Z$202,2,FALSE()),"")</f>
        <v/>
      </c>
      <c r="B67" t="str">
        <f>IF(ROW()-ROW($A$6)&lt;Methuselahs!$A$4,ROW()-ROW($A$5),"")</f>
        <v/>
      </c>
      <c r="C67" t="str">
        <f>IF(ISNUMBER($B67),VLOOKUP($B67,Methuselahs!$X$7:$Y$202,2,FALSE()),"")</f>
        <v/>
      </c>
      <c r="D67" t="str">
        <f>IF(ISNUMBER($C67),T(VLOOKUP($C67,Methuselahs!$A$7:$E$202,2,FALSE()))&amp;" "&amp;T(VLOOKUP($C67,Methuselahs!$A$7:$E$202,3,FALSE())),"")</f>
        <v/>
      </c>
      <c r="E67" t="str">
        <f>IF(ISNUMBER($C67),VLOOKUP($C67,Methuselahs!$A$7:$I$202,COLUMN(Methuselahs!$H$6),FALSE()),"")</f>
        <v/>
      </c>
      <c r="F67" t="str">
        <f>IF(ISNUMBER($C67),VLOOKUP($C67,Methuselahs!$A$7:$I$202,COLUMN(Methuselahs!$I$6),FALSE()),"")</f>
        <v/>
      </c>
      <c r="G67" s="169"/>
      <c r="H67" t="str">
        <f>IF(ISNUMBER($C67),VLOOKUP($C67,Methuselahs!$A$7:$J$202,COLUMN(Methuselahs!$J$6),FALSE()),"")</f>
        <v/>
      </c>
    </row>
    <row r="68" spans="1:8" ht="15">
      <c r="A68" t="str">
        <f>IF(ISNUMBER($C68),VLOOKUP($C68,Methuselahs!$Y$7:$Z$202,2,FALSE()),"")</f>
        <v/>
      </c>
      <c r="B68" t="str">
        <f>IF(ROW()-ROW($A$6)&lt;Methuselahs!$A$4,ROW()-ROW($A$5),"")</f>
        <v/>
      </c>
      <c r="C68" t="str">
        <f>IF(ISNUMBER($B68),VLOOKUP($B68,Methuselahs!$X$7:$Y$202,2,FALSE()),"")</f>
        <v/>
      </c>
      <c r="D68" t="str">
        <f>IF(ISNUMBER($C68),T(VLOOKUP($C68,Methuselahs!$A$7:$E$202,2,FALSE()))&amp;" "&amp;T(VLOOKUP($C68,Methuselahs!$A$7:$E$202,3,FALSE())),"")</f>
        <v/>
      </c>
      <c r="E68" t="str">
        <f>IF(ISNUMBER($C68),VLOOKUP($C68,Methuselahs!$A$7:$I$202,COLUMN(Methuselahs!$H$6),FALSE()),"")</f>
        <v/>
      </c>
      <c r="F68" t="str">
        <f>IF(ISNUMBER($C68),VLOOKUP($C68,Methuselahs!$A$7:$I$202,COLUMN(Methuselahs!$I$6),FALSE()),"")</f>
        <v/>
      </c>
      <c r="G68" s="169"/>
      <c r="H68" t="str">
        <f>IF(ISNUMBER($C68),VLOOKUP($C68,Methuselahs!$A$7:$J$202,COLUMN(Methuselahs!$J$6),FALSE()),"")</f>
        <v/>
      </c>
    </row>
    <row r="69" spans="1:8" ht="15">
      <c r="A69" t="str">
        <f>IF(ISNUMBER($C69),VLOOKUP($C69,Methuselahs!$Y$7:$Z$202,2,FALSE()),"")</f>
        <v/>
      </c>
      <c r="B69" t="str">
        <f>IF(ROW()-ROW($A$6)&lt;Methuselahs!$A$4,ROW()-ROW($A$5),"")</f>
        <v/>
      </c>
      <c r="C69" t="str">
        <f>IF(ISNUMBER($B69),VLOOKUP($B69,Methuselahs!$X$7:$Y$202,2,FALSE()),"")</f>
        <v/>
      </c>
      <c r="D69" t="str">
        <f>IF(ISNUMBER($C69),T(VLOOKUP($C69,Methuselahs!$A$7:$E$202,2,FALSE()))&amp;" "&amp;T(VLOOKUP($C69,Methuselahs!$A$7:$E$202,3,FALSE())),"")</f>
        <v/>
      </c>
      <c r="E69" t="str">
        <f>IF(ISNUMBER($C69),VLOOKUP($C69,Methuselahs!$A$7:$I$202,COLUMN(Methuselahs!$H$6),FALSE()),"")</f>
        <v/>
      </c>
      <c r="F69" t="str">
        <f>IF(ISNUMBER($C69),VLOOKUP($C69,Methuselahs!$A$7:$I$202,COLUMN(Methuselahs!$I$6),FALSE()),"")</f>
        <v/>
      </c>
      <c r="G69" s="169"/>
      <c r="H69" t="str">
        <f>IF(ISNUMBER($C69),VLOOKUP($C69,Methuselahs!$A$7:$J$202,COLUMN(Methuselahs!$J$6),FALSE()),"")</f>
        <v/>
      </c>
    </row>
    <row r="70" spans="1:8" ht="15">
      <c r="A70" t="str">
        <f>IF(ISNUMBER($C70),VLOOKUP($C70,Methuselahs!$Y$7:$Z$202,2,FALSE()),"")</f>
        <v/>
      </c>
      <c r="B70" t="str">
        <f>IF(ROW()-ROW($A$6)&lt;Methuselahs!$A$4,ROW()-ROW($A$5),"")</f>
        <v/>
      </c>
      <c r="C70" t="str">
        <f>IF(ISNUMBER($B70),VLOOKUP($B70,Methuselahs!$X$7:$Y$202,2,FALSE()),"")</f>
        <v/>
      </c>
      <c r="D70" t="str">
        <f>IF(ISNUMBER($C70),T(VLOOKUP($C70,Methuselahs!$A$7:$E$202,2,FALSE()))&amp;" "&amp;T(VLOOKUP($C70,Methuselahs!$A$7:$E$202,3,FALSE())),"")</f>
        <v/>
      </c>
      <c r="E70" t="str">
        <f>IF(ISNUMBER($C70),VLOOKUP($C70,Methuselahs!$A$7:$I$202,COLUMN(Methuselahs!$H$6),FALSE()),"")</f>
        <v/>
      </c>
      <c r="F70" t="str">
        <f>IF(ISNUMBER($C70),VLOOKUP($C70,Methuselahs!$A$7:$I$202,COLUMN(Methuselahs!$I$6),FALSE()),"")</f>
        <v/>
      </c>
      <c r="G70" s="169"/>
      <c r="H70" t="str">
        <f>IF(ISNUMBER($C70),VLOOKUP($C70,Methuselahs!$A$7:$J$202,COLUMN(Methuselahs!$J$6),FALSE()),"")</f>
        <v/>
      </c>
    </row>
    <row r="71" spans="1:8" ht="15">
      <c r="A71" t="str">
        <f>IF(ISNUMBER($C71),VLOOKUP($C71,Methuselahs!$Y$7:$Z$202,2,FALSE()),"")</f>
        <v/>
      </c>
      <c r="B71" t="str">
        <f>IF(ROW()-ROW($A$6)&lt;Methuselahs!$A$4,ROW()-ROW($A$5),"")</f>
        <v/>
      </c>
      <c r="C71" t="str">
        <f>IF(ISNUMBER($B71),VLOOKUP($B71,Methuselahs!$X$7:$Y$202,2,FALSE()),"")</f>
        <v/>
      </c>
      <c r="D71" t="str">
        <f>IF(ISNUMBER($C71),T(VLOOKUP($C71,Methuselahs!$A$7:$E$202,2,FALSE()))&amp;" "&amp;T(VLOOKUP($C71,Methuselahs!$A$7:$E$202,3,FALSE())),"")</f>
        <v/>
      </c>
      <c r="E71" t="str">
        <f>IF(ISNUMBER($C71),VLOOKUP($C71,Methuselahs!$A$7:$I$202,COLUMN(Methuselahs!$H$6),FALSE()),"")</f>
        <v/>
      </c>
      <c r="F71" t="str">
        <f>IF(ISNUMBER($C71),VLOOKUP($C71,Methuselahs!$A$7:$I$202,COLUMN(Methuselahs!$I$6),FALSE()),"")</f>
        <v/>
      </c>
      <c r="G71" s="169"/>
      <c r="H71" t="str">
        <f>IF(ISNUMBER($C71),VLOOKUP($C71,Methuselahs!$A$7:$J$202,COLUMN(Methuselahs!$J$6),FALSE()),"")</f>
        <v/>
      </c>
    </row>
    <row r="72" spans="1:8" ht="15">
      <c r="A72" t="str">
        <f>IF(ISNUMBER($C72),VLOOKUP($C72,Methuselahs!$Y$7:$Z$202,2,FALSE()),"")</f>
        <v/>
      </c>
      <c r="B72" t="str">
        <f>IF(ROW()-ROW($A$6)&lt;Methuselahs!$A$4,ROW()-ROW($A$5),"")</f>
        <v/>
      </c>
      <c r="C72" t="str">
        <f>IF(ISNUMBER($B72),VLOOKUP($B72,Methuselahs!$X$7:$Y$202,2,FALSE()),"")</f>
        <v/>
      </c>
      <c r="D72" t="str">
        <f>IF(ISNUMBER($C72),T(VLOOKUP($C72,Methuselahs!$A$7:$E$202,2,FALSE()))&amp;" "&amp;T(VLOOKUP($C72,Methuselahs!$A$7:$E$202,3,FALSE())),"")</f>
        <v/>
      </c>
      <c r="E72" t="str">
        <f>IF(ISNUMBER($C72),VLOOKUP($C72,Methuselahs!$A$7:$I$202,COLUMN(Methuselahs!$H$6),FALSE()),"")</f>
        <v/>
      </c>
      <c r="F72" t="str">
        <f>IF(ISNUMBER($C72),VLOOKUP($C72,Methuselahs!$A$7:$I$202,COLUMN(Methuselahs!$I$6),FALSE()),"")</f>
        <v/>
      </c>
      <c r="G72" s="169"/>
      <c r="H72" t="str">
        <f>IF(ISNUMBER($C72),VLOOKUP($C72,Methuselahs!$A$7:$J$202,COLUMN(Methuselahs!$J$6),FALSE()),"")</f>
        <v/>
      </c>
    </row>
    <row r="73" spans="1:8" ht="15">
      <c r="A73" t="str">
        <f>IF(ISNUMBER($C73),VLOOKUP($C73,Methuselahs!$Y$7:$Z$202,2,FALSE()),"")</f>
        <v/>
      </c>
      <c r="B73" t="str">
        <f>IF(ROW()-ROW($A$6)&lt;Methuselahs!$A$4,ROW()-ROW($A$5),"")</f>
        <v/>
      </c>
      <c r="C73" t="str">
        <f>IF(ISNUMBER($B73),VLOOKUP($B73,Methuselahs!$X$7:$Y$202,2,FALSE()),"")</f>
        <v/>
      </c>
      <c r="D73" t="str">
        <f>IF(ISNUMBER($C73),T(VLOOKUP($C73,Methuselahs!$A$7:$E$202,2,FALSE()))&amp;" "&amp;T(VLOOKUP($C73,Methuselahs!$A$7:$E$202,3,FALSE())),"")</f>
        <v/>
      </c>
      <c r="E73" t="str">
        <f>IF(ISNUMBER($C73),VLOOKUP($C73,Methuselahs!$A$7:$I$202,COLUMN(Methuselahs!$H$6),FALSE()),"")</f>
        <v/>
      </c>
      <c r="F73" t="str">
        <f>IF(ISNUMBER($C73),VLOOKUP($C73,Methuselahs!$A$7:$I$202,COLUMN(Methuselahs!$I$6),FALSE()),"")</f>
        <v/>
      </c>
      <c r="G73" s="169"/>
      <c r="H73" t="str">
        <f>IF(ISNUMBER($C73),VLOOKUP($C73,Methuselahs!$A$7:$J$202,COLUMN(Methuselahs!$J$6),FALSE()),"")</f>
        <v/>
      </c>
    </row>
    <row r="74" spans="1:8" ht="15">
      <c r="A74" t="str">
        <f>IF(ISNUMBER($C74),VLOOKUP($C74,Methuselahs!$Y$7:$Z$202,2,FALSE()),"")</f>
        <v/>
      </c>
      <c r="B74" t="str">
        <f>IF(ROW()-ROW($A$6)&lt;Methuselahs!$A$4,ROW()-ROW($A$5),"")</f>
        <v/>
      </c>
      <c r="C74" t="str">
        <f>IF(ISNUMBER($B74),VLOOKUP($B74,Methuselahs!$X$7:$Y$202,2,FALSE()),"")</f>
        <v/>
      </c>
      <c r="D74" t="str">
        <f>IF(ISNUMBER($C74),T(VLOOKUP($C74,Methuselahs!$A$7:$E$202,2,FALSE()))&amp;" "&amp;T(VLOOKUP($C74,Methuselahs!$A$7:$E$202,3,FALSE())),"")</f>
        <v/>
      </c>
      <c r="E74" t="str">
        <f>IF(ISNUMBER($C74),VLOOKUP($C74,Methuselahs!$A$7:$I$202,COLUMN(Methuselahs!$H$6),FALSE()),"")</f>
        <v/>
      </c>
      <c r="F74" t="str">
        <f>IF(ISNUMBER($C74),VLOOKUP($C74,Methuselahs!$A$7:$I$202,COLUMN(Methuselahs!$I$6),FALSE()),"")</f>
        <v/>
      </c>
      <c r="G74" s="169"/>
      <c r="H74" t="str">
        <f>IF(ISNUMBER($C74),VLOOKUP($C74,Methuselahs!$A$7:$J$202,COLUMN(Methuselahs!$J$6),FALSE()),"")</f>
        <v/>
      </c>
    </row>
    <row r="75" spans="1:8" ht="15">
      <c r="A75" t="str">
        <f>IF(ISNUMBER($C75),VLOOKUP($C75,Methuselahs!$Y$7:$Z$202,2,FALSE()),"")</f>
        <v/>
      </c>
      <c r="B75" t="str">
        <f>IF(ROW()-ROW($A$6)&lt;Methuselahs!$A$4,ROW()-ROW($A$5),"")</f>
        <v/>
      </c>
      <c r="C75" t="str">
        <f>IF(ISNUMBER($B75),VLOOKUP($B75,Methuselahs!$X$7:$Y$202,2,FALSE()),"")</f>
        <v/>
      </c>
      <c r="D75" t="str">
        <f>IF(ISNUMBER($C75),T(VLOOKUP($C75,Methuselahs!$A$7:$E$202,2,FALSE()))&amp;" "&amp;T(VLOOKUP($C75,Methuselahs!$A$7:$E$202,3,FALSE())),"")</f>
        <v/>
      </c>
      <c r="E75" t="str">
        <f>IF(ISNUMBER($C75),VLOOKUP($C75,Methuselahs!$A$7:$I$202,COLUMN(Methuselahs!$H$6),FALSE()),"")</f>
        <v/>
      </c>
      <c r="F75" t="str">
        <f>IF(ISNUMBER($C75),VLOOKUP($C75,Methuselahs!$A$7:$I$202,COLUMN(Methuselahs!$I$6),FALSE()),"")</f>
        <v/>
      </c>
      <c r="G75" s="169"/>
      <c r="H75" t="str">
        <f>IF(ISNUMBER($C75),VLOOKUP($C75,Methuselahs!$A$7:$J$202,COLUMN(Methuselahs!$J$6),FALSE()),"")</f>
        <v/>
      </c>
    </row>
    <row r="76" spans="1:8" ht="15">
      <c r="A76" t="str">
        <f>IF(ISNUMBER($C76),VLOOKUP($C76,Methuselahs!$Y$7:$Z$202,2,FALSE()),"")</f>
        <v/>
      </c>
      <c r="B76" t="str">
        <f>IF(ROW()-ROW($A$6)&lt;Methuselahs!$A$4,ROW()-ROW($A$5),"")</f>
        <v/>
      </c>
      <c r="C76" t="str">
        <f>IF(ISNUMBER($B76),VLOOKUP($B76,Methuselahs!$X$7:$Y$202,2,FALSE()),"")</f>
        <v/>
      </c>
      <c r="D76" t="str">
        <f>IF(ISNUMBER($C76),T(VLOOKUP($C76,Methuselahs!$A$7:$E$202,2,FALSE()))&amp;" "&amp;T(VLOOKUP($C76,Methuselahs!$A$7:$E$202,3,FALSE())),"")</f>
        <v/>
      </c>
      <c r="E76" t="str">
        <f>IF(ISNUMBER($C76),VLOOKUP($C76,Methuselahs!$A$7:$I$202,COLUMN(Methuselahs!$H$6),FALSE()),"")</f>
        <v/>
      </c>
      <c r="F76" t="str">
        <f>IF(ISNUMBER($C76),VLOOKUP($C76,Methuselahs!$A$7:$I$202,COLUMN(Methuselahs!$I$6),FALSE()),"")</f>
        <v/>
      </c>
      <c r="G76" s="169"/>
      <c r="H76" t="str">
        <f>IF(ISNUMBER($C76),VLOOKUP($C76,Methuselahs!$A$7:$J$202,COLUMN(Methuselahs!$J$6),FALSE()),"")</f>
        <v/>
      </c>
    </row>
    <row r="77" spans="1:8" ht="15">
      <c r="A77" t="str">
        <f>IF(ISNUMBER($C77),VLOOKUP($C77,Methuselahs!$Y$7:$Z$202,2,FALSE()),"")</f>
        <v/>
      </c>
      <c r="B77" t="str">
        <f>IF(ROW()-ROW($A$6)&lt;Methuselahs!$A$4,ROW()-ROW($A$5),"")</f>
        <v/>
      </c>
      <c r="C77" t="str">
        <f>IF(ISNUMBER($B77),VLOOKUP($B77,Methuselahs!$X$7:$Y$202,2,FALSE()),"")</f>
        <v/>
      </c>
      <c r="D77" t="str">
        <f>IF(ISNUMBER($C77),T(VLOOKUP($C77,Methuselahs!$A$7:$E$202,2,FALSE()))&amp;" "&amp;T(VLOOKUP($C77,Methuselahs!$A$7:$E$202,3,FALSE())),"")</f>
        <v/>
      </c>
      <c r="E77" t="str">
        <f>IF(ISNUMBER($C77),VLOOKUP($C77,Methuselahs!$A$7:$I$202,COLUMN(Methuselahs!$H$6),FALSE()),"")</f>
        <v/>
      </c>
      <c r="F77" t="str">
        <f>IF(ISNUMBER($C77),VLOOKUP($C77,Methuselahs!$A$7:$I$202,COLUMN(Methuselahs!$I$6),FALSE()),"")</f>
        <v/>
      </c>
      <c r="G77" s="169"/>
      <c r="H77" t="str">
        <f>IF(ISNUMBER($C77),VLOOKUP($C77,Methuselahs!$A$7:$J$202,COLUMN(Methuselahs!$J$6),FALSE()),"")</f>
        <v/>
      </c>
    </row>
    <row r="78" spans="1:8" ht="15">
      <c r="A78" t="str">
        <f>IF(ISNUMBER($C78),VLOOKUP($C78,Methuselahs!$Y$7:$Z$202,2,FALSE()),"")</f>
        <v/>
      </c>
      <c r="B78" t="str">
        <f>IF(ROW()-ROW($A$6)&lt;Methuselahs!$A$4,ROW()-ROW($A$5),"")</f>
        <v/>
      </c>
      <c r="C78" t="str">
        <f>IF(ISNUMBER($B78),VLOOKUP($B78,Methuselahs!$X$7:$Y$202,2,FALSE()),"")</f>
        <v/>
      </c>
      <c r="D78" t="str">
        <f>IF(ISNUMBER($C78),T(VLOOKUP($C78,Methuselahs!$A$7:$E$202,2,FALSE()))&amp;" "&amp;T(VLOOKUP($C78,Methuselahs!$A$7:$E$202,3,FALSE())),"")</f>
        <v/>
      </c>
      <c r="E78" t="str">
        <f>IF(ISNUMBER($C78),VLOOKUP($C78,Methuselahs!$A$7:$I$202,COLUMN(Methuselahs!$H$6),FALSE()),"")</f>
        <v/>
      </c>
      <c r="F78" t="str">
        <f>IF(ISNUMBER($C78),VLOOKUP($C78,Methuselahs!$A$7:$I$202,COLUMN(Methuselahs!$I$6),FALSE()),"")</f>
        <v/>
      </c>
      <c r="G78" s="169"/>
      <c r="H78" t="str">
        <f>IF(ISNUMBER($C78),VLOOKUP($C78,Methuselahs!$A$7:$J$202,COLUMN(Methuselahs!$J$6),FALSE()),"")</f>
        <v/>
      </c>
    </row>
    <row r="79" spans="1:8" ht="15">
      <c r="A79" t="str">
        <f>IF(ISNUMBER($C79),VLOOKUP($C79,Methuselahs!$Y$7:$Z$202,2,FALSE()),"")</f>
        <v/>
      </c>
      <c r="B79" t="str">
        <f>IF(ROW()-ROW($A$6)&lt;Methuselahs!$A$4,ROW()-ROW($A$5),"")</f>
        <v/>
      </c>
      <c r="C79" t="str">
        <f>IF(ISNUMBER($B79),VLOOKUP($B79,Methuselahs!$X$7:$Y$202,2,FALSE()),"")</f>
        <v/>
      </c>
      <c r="D79" t="str">
        <f>IF(ISNUMBER($C79),T(VLOOKUP($C79,Methuselahs!$A$7:$E$202,2,FALSE()))&amp;" "&amp;T(VLOOKUP($C79,Methuselahs!$A$7:$E$202,3,FALSE())),"")</f>
        <v/>
      </c>
      <c r="E79" t="str">
        <f>IF(ISNUMBER($C79),VLOOKUP($C79,Methuselahs!$A$7:$I$202,COLUMN(Methuselahs!$H$6),FALSE()),"")</f>
        <v/>
      </c>
      <c r="F79" t="str">
        <f>IF(ISNUMBER($C79),VLOOKUP($C79,Methuselahs!$A$7:$I$202,COLUMN(Methuselahs!$I$6),FALSE()),"")</f>
        <v/>
      </c>
      <c r="G79" s="169"/>
      <c r="H79" t="str">
        <f>IF(ISNUMBER($C79),VLOOKUP($C79,Methuselahs!$A$7:$J$202,COLUMN(Methuselahs!$J$6),FALSE()),"")</f>
        <v/>
      </c>
    </row>
    <row r="80" spans="1:8" ht="15">
      <c r="A80" t="str">
        <f>IF(ISNUMBER($C80),VLOOKUP($C80,Methuselahs!$Y$7:$Z$202,2,FALSE()),"")</f>
        <v/>
      </c>
      <c r="B80" t="str">
        <f>IF(ROW()-ROW($A$6)&lt;Methuselahs!$A$4,ROW()-ROW($A$5),"")</f>
        <v/>
      </c>
      <c r="C80" t="str">
        <f>IF(ISNUMBER($B80),VLOOKUP($B80,Methuselahs!$X$7:$Y$202,2,FALSE()),"")</f>
        <v/>
      </c>
      <c r="D80" t="str">
        <f>IF(ISNUMBER($C80),T(VLOOKUP($C80,Methuselahs!$A$7:$E$202,2,FALSE()))&amp;" "&amp;T(VLOOKUP($C80,Methuselahs!$A$7:$E$202,3,FALSE())),"")</f>
        <v/>
      </c>
      <c r="E80" t="str">
        <f>IF(ISNUMBER($C80),VLOOKUP($C80,Methuselahs!$A$7:$I$202,COLUMN(Methuselahs!$H$6),FALSE()),"")</f>
        <v/>
      </c>
      <c r="F80" t="str">
        <f>IF(ISNUMBER($C80),VLOOKUP($C80,Methuselahs!$A$7:$I$202,COLUMN(Methuselahs!$I$6),FALSE()),"")</f>
        <v/>
      </c>
      <c r="G80" s="169"/>
      <c r="H80" t="str">
        <f>IF(ISNUMBER($C80),VLOOKUP($C80,Methuselahs!$A$7:$J$202,COLUMN(Methuselahs!$J$6),FALSE()),"")</f>
        <v/>
      </c>
    </row>
    <row r="81" spans="1:8" ht="15">
      <c r="A81" t="str">
        <f>IF(ISNUMBER($C81),VLOOKUP($C81,Methuselahs!$Y$7:$Z$202,2,FALSE()),"")</f>
        <v/>
      </c>
      <c r="B81" t="str">
        <f>IF(ROW()-ROW($A$6)&lt;Methuselahs!$A$4,ROW()-ROW($A$5),"")</f>
        <v/>
      </c>
      <c r="C81" t="str">
        <f>IF(ISNUMBER($B81),VLOOKUP($B81,Methuselahs!$X$7:$Y$202,2,FALSE()),"")</f>
        <v/>
      </c>
      <c r="D81" t="str">
        <f>IF(ISNUMBER($C81),T(VLOOKUP($C81,Methuselahs!$A$7:$E$202,2,FALSE()))&amp;" "&amp;T(VLOOKUP($C81,Methuselahs!$A$7:$E$202,3,FALSE())),"")</f>
        <v/>
      </c>
      <c r="E81" t="str">
        <f>IF(ISNUMBER($C81),VLOOKUP($C81,Methuselahs!$A$7:$I$202,COLUMN(Methuselahs!$H$6),FALSE()),"")</f>
        <v/>
      </c>
      <c r="F81" t="str">
        <f>IF(ISNUMBER($C81),VLOOKUP($C81,Methuselahs!$A$7:$I$202,COLUMN(Methuselahs!$I$6),FALSE()),"")</f>
        <v/>
      </c>
      <c r="G81" s="169"/>
      <c r="H81" t="str">
        <f>IF(ISNUMBER($C81),VLOOKUP($C81,Methuselahs!$A$7:$J$202,COLUMN(Methuselahs!$J$6),FALSE()),"")</f>
        <v/>
      </c>
    </row>
    <row r="82" spans="1:8" ht="15">
      <c r="A82" t="str">
        <f>IF(ISNUMBER($C82),VLOOKUP($C82,Methuselahs!$Y$7:$Z$202,2,FALSE()),"")</f>
        <v/>
      </c>
      <c r="B82" t="str">
        <f>IF(ROW()-ROW($A$6)&lt;Methuselahs!$A$4,ROW()-ROW($A$5),"")</f>
        <v/>
      </c>
      <c r="C82" t="str">
        <f>IF(ISNUMBER($B82),VLOOKUP($B82,Methuselahs!$X$7:$Y$202,2,FALSE()),"")</f>
        <v/>
      </c>
      <c r="D82" t="str">
        <f>IF(ISNUMBER($C82),T(VLOOKUP($C82,Methuselahs!$A$7:$E$202,2,FALSE()))&amp;" "&amp;T(VLOOKUP($C82,Methuselahs!$A$7:$E$202,3,FALSE())),"")</f>
        <v/>
      </c>
      <c r="E82" t="str">
        <f>IF(ISNUMBER($C82),VLOOKUP($C82,Methuselahs!$A$7:$I$202,COLUMN(Methuselahs!$H$6),FALSE()),"")</f>
        <v/>
      </c>
      <c r="F82" t="str">
        <f>IF(ISNUMBER($C82),VLOOKUP($C82,Methuselahs!$A$7:$I$202,COLUMN(Methuselahs!$I$6),FALSE()),"")</f>
        <v/>
      </c>
      <c r="G82" s="169"/>
      <c r="H82" t="str">
        <f>IF(ISNUMBER($C82),VLOOKUP($C82,Methuselahs!$A$7:$J$202,COLUMN(Methuselahs!$J$6),FALSE()),"")</f>
        <v/>
      </c>
    </row>
    <row r="83" spans="1:8" ht="15">
      <c r="A83" t="str">
        <f>IF(ISNUMBER($C83),VLOOKUP($C83,Methuselahs!$Y$7:$Z$202,2,FALSE()),"")</f>
        <v/>
      </c>
      <c r="B83" t="str">
        <f>IF(ROW()-ROW($A$6)&lt;Methuselahs!$A$4,ROW()-ROW($A$5),"")</f>
        <v/>
      </c>
      <c r="C83" t="str">
        <f>IF(ISNUMBER($B83),VLOOKUP($B83,Methuselahs!$X$7:$Y$202,2,FALSE()),"")</f>
        <v/>
      </c>
      <c r="D83" t="str">
        <f>IF(ISNUMBER($C83),T(VLOOKUP($C83,Methuselahs!$A$7:$E$202,2,FALSE()))&amp;" "&amp;T(VLOOKUP($C83,Methuselahs!$A$7:$E$202,3,FALSE())),"")</f>
        <v/>
      </c>
      <c r="E83" t="str">
        <f>IF(ISNUMBER($C83),VLOOKUP($C83,Methuselahs!$A$7:$I$202,COLUMN(Methuselahs!$H$6),FALSE()),"")</f>
        <v/>
      </c>
      <c r="F83" t="str">
        <f>IF(ISNUMBER($C83),VLOOKUP($C83,Methuselahs!$A$7:$I$202,COLUMN(Methuselahs!$I$6),FALSE()),"")</f>
        <v/>
      </c>
      <c r="G83" s="169"/>
      <c r="H83" t="str">
        <f>IF(ISNUMBER($C83),VLOOKUP($C83,Methuselahs!$A$7:$J$202,COLUMN(Methuselahs!$J$6),FALSE()),"")</f>
        <v/>
      </c>
    </row>
    <row r="84" spans="1:8" ht="15">
      <c r="A84" t="str">
        <f>IF(ISNUMBER($C84),VLOOKUP($C84,Methuselahs!$Y$7:$Z$202,2,FALSE()),"")</f>
        <v/>
      </c>
      <c r="B84" t="str">
        <f>IF(ROW()-ROW($A$6)&lt;Methuselahs!$A$4,ROW()-ROW($A$5),"")</f>
        <v/>
      </c>
      <c r="C84" t="str">
        <f>IF(ISNUMBER($B84),VLOOKUP($B84,Methuselahs!$X$7:$Y$202,2,FALSE()),"")</f>
        <v/>
      </c>
      <c r="D84" t="str">
        <f>IF(ISNUMBER($C84),T(VLOOKUP($C84,Methuselahs!$A$7:$E$202,2,FALSE()))&amp;" "&amp;T(VLOOKUP($C84,Methuselahs!$A$7:$E$202,3,FALSE())),"")</f>
        <v/>
      </c>
      <c r="E84" t="str">
        <f>IF(ISNUMBER($C84),VLOOKUP($C84,Methuselahs!$A$7:$I$202,COLUMN(Methuselahs!$H$6),FALSE()),"")</f>
        <v/>
      </c>
      <c r="F84" t="str">
        <f>IF(ISNUMBER($C84),VLOOKUP($C84,Methuselahs!$A$7:$I$202,COLUMN(Methuselahs!$I$6),FALSE()),"")</f>
        <v/>
      </c>
      <c r="G84" s="169"/>
      <c r="H84" t="str">
        <f>IF(ISNUMBER($C84),VLOOKUP($C84,Methuselahs!$A$7:$J$202,COLUMN(Methuselahs!$J$6),FALSE()),"")</f>
        <v/>
      </c>
    </row>
    <row r="85" spans="1:8" ht="15">
      <c r="A85" t="str">
        <f>IF(ISNUMBER($C85),VLOOKUP($C85,Methuselahs!$Y$7:$Z$202,2,FALSE()),"")</f>
        <v/>
      </c>
      <c r="B85" t="str">
        <f>IF(ROW()-ROW($A$6)&lt;Methuselahs!$A$4,ROW()-ROW($A$5),"")</f>
        <v/>
      </c>
      <c r="C85" t="str">
        <f>IF(ISNUMBER($B85),VLOOKUP($B85,Methuselahs!$X$7:$Y$202,2,FALSE()),"")</f>
        <v/>
      </c>
      <c r="D85" t="str">
        <f>IF(ISNUMBER($C85),T(VLOOKUP($C85,Methuselahs!$A$7:$E$202,2,FALSE()))&amp;" "&amp;T(VLOOKUP($C85,Methuselahs!$A$7:$E$202,3,FALSE())),"")</f>
        <v/>
      </c>
      <c r="E85" t="str">
        <f>IF(ISNUMBER($C85),VLOOKUP($C85,Methuselahs!$A$7:$I$202,COLUMN(Methuselahs!$H$6),FALSE()),"")</f>
        <v/>
      </c>
      <c r="F85" t="str">
        <f>IF(ISNUMBER($C85),VLOOKUP($C85,Methuselahs!$A$7:$I$202,COLUMN(Methuselahs!$I$6),FALSE()),"")</f>
        <v/>
      </c>
      <c r="G85" s="169"/>
      <c r="H85" t="str">
        <f>IF(ISNUMBER($C85),VLOOKUP($C85,Methuselahs!$A$7:$J$202,COLUMN(Methuselahs!$J$6),FALSE()),"")</f>
        <v/>
      </c>
    </row>
    <row r="86" spans="1:8" ht="15">
      <c r="A86" t="str">
        <f>IF(ISNUMBER($C86),VLOOKUP($C86,Methuselahs!$Y$7:$Z$202,2,FALSE()),"")</f>
        <v/>
      </c>
      <c r="B86" t="str">
        <f>IF(ROW()-ROW($A$6)&lt;Methuselahs!$A$4,ROW()-ROW($A$5),"")</f>
        <v/>
      </c>
      <c r="C86" t="str">
        <f>IF(ISNUMBER($B86),VLOOKUP($B86,Methuselahs!$X$7:$Y$202,2,FALSE()),"")</f>
        <v/>
      </c>
      <c r="D86" t="str">
        <f>IF(ISNUMBER($C86),T(VLOOKUP($C86,Methuselahs!$A$7:$E$202,2,FALSE()))&amp;" "&amp;T(VLOOKUP($C86,Methuselahs!$A$7:$E$202,3,FALSE())),"")</f>
        <v/>
      </c>
      <c r="E86" t="str">
        <f>IF(ISNUMBER($C86),VLOOKUP($C86,Methuselahs!$A$7:$I$202,COLUMN(Methuselahs!$H$6),FALSE()),"")</f>
        <v/>
      </c>
      <c r="F86" t="str">
        <f>IF(ISNUMBER($C86),VLOOKUP($C86,Methuselahs!$A$7:$I$202,COLUMN(Methuselahs!$I$6),FALSE()),"")</f>
        <v/>
      </c>
      <c r="G86" s="169"/>
      <c r="H86" t="str">
        <f>IF(ISNUMBER($C86),VLOOKUP($C86,Methuselahs!$A$7:$J$202,COLUMN(Methuselahs!$J$6),FALSE()),"")</f>
        <v/>
      </c>
    </row>
    <row r="87" spans="1:8" ht="15">
      <c r="A87" t="str">
        <f>IF(ISNUMBER($C87),VLOOKUP($C87,Methuselahs!$Y$7:$Z$202,2,FALSE()),"")</f>
        <v/>
      </c>
      <c r="B87" t="str">
        <f>IF(ROW()-ROW($A$6)&lt;Methuselahs!$A$4,ROW()-ROW($A$5),"")</f>
        <v/>
      </c>
      <c r="C87" t="str">
        <f>IF(ISNUMBER($B87),VLOOKUP($B87,Methuselahs!$X$7:$Y$202,2,FALSE()),"")</f>
        <v/>
      </c>
      <c r="D87" t="str">
        <f>IF(ISNUMBER($C87),T(VLOOKUP($C87,Methuselahs!$A$7:$E$202,2,FALSE()))&amp;" "&amp;T(VLOOKUP($C87,Methuselahs!$A$7:$E$202,3,FALSE())),"")</f>
        <v/>
      </c>
      <c r="E87" t="str">
        <f>IF(ISNUMBER($C87),VLOOKUP($C87,Methuselahs!$A$7:$I$202,COLUMN(Methuselahs!$H$6),FALSE()),"")</f>
        <v/>
      </c>
      <c r="F87" t="str">
        <f>IF(ISNUMBER($C87),VLOOKUP($C87,Methuselahs!$A$7:$I$202,COLUMN(Methuselahs!$I$6),FALSE()),"")</f>
        <v/>
      </c>
      <c r="G87" s="169"/>
      <c r="H87" t="str">
        <f>IF(ISNUMBER($C87),VLOOKUP($C87,Methuselahs!$A$7:$J$202,COLUMN(Methuselahs!$J$6),FALSE()),"")</f>
        <v/>
      </c>
    </row>
    <row r="88" spans="1:8" ht="15">
      <c r="A88" t="str">
        <f>IF(ISNUMBER($C88),VLOOKUP($C88,Methuselahs!$Y$7:$Z$202,2,FALSE()),"")</f>
        <v/>
      </c>
      <c r="B88" t="str">
        <f>IF(ROW()-ROW($A$6)&lt;Methuselahs!$A$4,ROW()-ROW($A$5),"")</f>
        <v/>
      </c>
      <c r="C88" t="str">
        <f>IF(ISNUMBER($B88),VLOOKUP($B88,Methuselahs!$X$7:$Y$202,2,FALSE()),"")</f>
        <v/>
      </c>
      <c r="D88" t="str">
        <f>IF(ISNUMBER($C88),T(VLOOKUP($C88,Methuselahs!$A$7:$E$202,2,FALSE()))&amp;" "&amp;T(VLOOKUP($C88,Methuselahs!$A$7:$E$202,3,FALSE())),"")</f>
        <v/>
      </c>
      <c r="E88" t="str">
        <f>IF(ISNUMBER($C88),VLOOKUP($C88,Methuselahs!$A$7:$I$202,COLUMN(Methuselahs!$H$6),FALSE()),"")</f>
        <v/>
      </c>
      <c r="F88" t="str">
        <f>IF(ISNUMBER($C88),VLOOKUP($C88,Methuselahs!$A$7:$I$202,COLUMN(Methuselahs!$I$6),FALSE()),"")</f>
        <v/>
      </c>
      <c r="G88" s="169"/>
      <c r="H88" t="str">
        <f>IF(ISNUMBER($C88),VLOOKUP($C88,Methuselahs!$A$7:$J$202,COLUMN(Methuselahs!$J$6),FALSE()),"")</f>
        <v/>
      </c>
    </row>
    <row r="89" spans="1:8" ht="15">
      <c r="A89" t="str">
        <f>IF(ISNUMBER($C89),VLOOKUP($C89,Methuselahs!$Y$7:$Z$202,2,FALSE()),"")</f>
        <v/>
      </c>
      <c r="B89" t="str">
        <f>IF(ROW()-ROW($A$6)&lt;Methuselahs!$A$4,ROW()-ROW($A$5),"")</f>
        <v/>
      </c>
      <c r="C89" t="str">
        <f>IF(ISNUMBER($B89),VLOOKUP($B89,Methuselahs!$X$7:$Y$202,2,FALSE()),"")</f>
        <v/>
      </c>
      <c r="D89" t="str">
        <f>IF(ISNUMBER($C89),T(VLOOKUP($C89,Methuselahs!$A$7:$E$202,2,FALSE()))&amp;" "&amp;T(VLOOKUP($C89,Methuselahs!$A$7:$E$202,3,FALSE())),"")</f>
        <v/>
      </c>
      <c r="E89" t="str">
        <f>IF(ISNUMBER($C89),VLOOKUP($C89,Methuselahs!$A$7:$I$202,COLUMN(Methuselahs!$H$6),FALSE()),"")</f>
        <v/>
      </c>
      <c r="F89" t="str">
        <f>IF(ISNUMBER($C89),VLOOKUP($C89,Methuselahs!$A$7:$I$202,COLUMN(Methuselahs!$I$6),FALSE()),"")</f>
        <v/>
      </c>
      <c r="G89" s="169"/>
      <c r="H89" t="str">
        <f>IF(ISNUMBER($C89),VLOOKUP($C89,Methuselahs!$A$7:$J$202,COLUMN(Methuselahs!$J$6),FALSE()),"")</f>
        <v/>
      </c>
    </row>
    <row r="90" spans="1:8" ht="15">
      <c r="A90" t="str">
        <f>IF(ISNUMBER($C90),VLOOKUP($C90,Methuselahs!$Y$7:$Z$202,2,FALSE()),"")</f>
        <v/>
      </c>
      <c r="B90" t="str">
        <f>IF(ROW()-ROW($A$6)&lt;Methuselahs!$A$4,ROW()-ROW($A$5),"")</f>
        <v/>
      </c>
      <c r="C90" t="str">
        <f>IF(ISNUMBER($B90),VLOOKUP($B90,Methuselahs!$X$7:$Y$202,2,FALSE()),"")</f>
        <v/>
      </c>
      <c r="D90" t="str">
        <f>IF(ISNUMBER($C90),T(VLOOKUP($C90,Methuselahs!$A$7:$E$202,2,FALSE()))&amp;" "&amp;T(VLOOKUP($C90,Methuselahs!$A$7:$E$202,3,FALSE())),"")</f>
        <v/>
      </c>
      <c r="E90" t="str">
        <f>IF(ISNUMBER($C90),VLOOKUP($C90,Methuselahs!$A$7:$I$202,COLUMN(Methuselahs!$H$6),FALSE()),"")</f>
        <v/>
      </c>
      <c r="F90" t="str">
        <f>IF(ISNUMBER($C90),VLOOKUP($C90,Methuselahs!$A$7:$I$202,COLUMN(Methuselahs!$I$6),FALSE()),"")</f>
        <v/>
      </c>
      <c r="G90" s="169"/>
      <c r="H90" t="str">
        <f>IF(ISNUMBER($C90),VLOOKUP($C90,Methuselahs!$A$7:$J$202,COLUMN(Methuselahs!$J$6),FALSE()),"")</f>
        <v/>
      </c>
    </row>
    <row r="91" spans="1:8" ht="15">
      <c r="A91" t="str">
        <f>IF(ISNUMBER($C91),VLOOKUP($C91,Methuselahs!$Y$7:$Z$202,2,FALSE()),"")</f>
        <v/>
      </c>
      <c r="B91" t="str">
        <f>IF(ROW()-ROW($A$6)&lt;Methuselahs!$A$4,ROW()-ROW($A$5),"")</f>
        <v/>
      </c>
      <c r="C91" t="str">
        <f>IF(ISNUMBER($B91),VLOOKUP($B91,Methuselahs!$X$7:$Y$202,2,FALSE()),"")</f>
        <v/>
      </c>
      <c r="D91" t="str">
        <f>IF(ISNUMBER($C91),T(VLOOKUP($C91,Methuselahs!$A$7:$E$202,2,FALSE()))&amp;" "&amp;T(VLOOKUP($C91,Methuselahs!$A$7:$E$202,3,FALSE())),"")</f>
        <v/>
      </c>
      <c r="E91" t="str">
        <f>IF(ISNUMBER($C91),VLOOKUP($C91,Methuselahs!$A$7:$I$202,COLUMN(Methuselahs!$H$6),FALSE()),"")</f>
        <v/>
      </c>
      <c r="F91" t="str">
        <f>IF(ISNUMBER($C91),VLOOKUP($C91,Methuselahs!$A$7:$I$202,COLUMN(Methuselahs!$I$6),FALSE()),"")</f>
        <v/>
      </c>
      <c r="G91" s="169"/>
      <c r="H91" t="str">
        <f>IF(ISNUMBER($C91),VLOOKUP($C91,Methuselahs!$A$7:$J$202,COLUMN(Methuselahs!$J$6),FALSE()),"")</f>
        <v/>
      </c>
    </row>
    <row r="92" spans="1:8" ht="15">
      <c r="A92" t="str">
        <f>IF(ISNUMBER($C92),VLOOKUP($C92,Methuselahs!$Y$7:$Z$202,2,FALSE()),"")</f>
        <v/>
      </c>
      <c r="B92" t="str">
        <f>IF(ROW()-ROW($A$6)&lt;Methuselahs!$A$4,ROW()-ROW($A$5),"")</f>
        <v/>
      </c>
      <c r="C92" t="str">
        <f>IF(ISNUMBER($B92),VLOOKUP($B92,Methuselahs!$X$7:$Y$202,2,FALSE()),"")</f>
        <v/>
      </c>
      <c r="D92" t="str">
        <f>IF(ISNUMBER($C92),T(VLOOKUP($C92,Methuselahs!$A$7:$E$202,2,FALSE()))&amp;" "&amp;T(VLOOKUP($C92,Methuselahs!$A$7:$E$202,3,FALSE())),"")</f>
        <v/>
      </c>
      <c r="E92" t="str">
        <f>IF(ISNUMBER($C92),VLOOKUP($C92,Methuselahs!$A$7:$I$202,COLUMN(Methuselahs!$H$6),FALSE()),"")</f>
        <v/>
      </c>
      <c r="F92" t="str">
        <f>IF(ISNUMBER($C92),VLOOKUP($C92,Methuselahs!$A$7:$I$202,COLUMN(Methuselahs!$I$6),FALSE()),"")</f>
        <v/>
      </c>
      <c r="G92" s="169"/>
      <c r="H92" t="str">
        <f>IF(ISNUMBER($C92),VLOOKUP($C92,Methuselahs!$A$7:$J$202,COLUMN(Methuselahs!$J$6),FALSE()),"")</f>
        <v/>
      </c>
    </row>
    <row r="93" spans="1:8" ht="15">
      <c r="A93" t="str">
        <f>IF(ISNUMBER($C93),VLOOKUP($C93,Methuselahs!$Y$7:$Z$202,2,FALSE()),"")</f>
        <v/>
      </c>
      <c r="B93" t="str">
        <f>IF(ROW()-ROW($A$6)&lt;Methuselahs!$A$4,ROW()-ROW($A$5),"")</f>
        <v/>
      </c>
      <c r="C93" t="str">
        <f>IF(ISNUMBER($B93),VLOOKUP($B93,Methuselahs!$X$7:$Y$202,2,FALSE()),"")</f>
        <v/>
      </c>
      <c r="D93" t="str">
        <f>IF(ISNUMBER($C93),T(VLOOKUP($C93,Methuselahs!$A$7:$E$202,2,FALSE()))&amp;" "&amp;T(VLOOKUP($C93,Methuselahs!$A$7:$E$202,3,FALSE())),"")</f>
        <v/>
      </c>
      <c r="E93" t="str">
        <f>IF(ISNUMBER($C93),VLOOKUP($C93,Methuselahs!$A$7:$I$202,COLUMN(Methuselahs!$H$6),FALSE()),"")</f>
        <v/>
      </c>
      <c r="F93" t="str">
        <f>IF(ISNUMBER($C93),VLOOKUP($C93,Methuselahs!$A$7:$I$202,COLUMN(Methuselahs!$I$6),FALSE()),"")</f>
        <v/>
      </c>
      <c r="G93" s="169"/>
      <c r="H93" t="str">
        <f>IF(ISNUMBER($C93),VLOOKUP($C93,Methuselahs!$A$7:$J$202,COLUMN(Methuselahs!$J$6),FALSE()),"")</f>
        <v/>
      </c>
    </row>
    <row r="94" spans="1:8" ht="15">
      <c r="A94" t="str">
        <f>IF(ISNUMBER($C94),VLOOKUP($C94,Methuselahs!$Y$7:$Z$202,2,FALSE()),"")</f>
        <v/>
      </c>
      <c r="B94" t="str">
        <f>IF(ROW()-ROW($A$6)&lt;Methuselahs!$A$4,ROW()-ROW($A$5),"")</f>
        <v/>
      </c>
      <c r="C94" t="str">
        <f>IF(ISNUMBER($B94),VLOOKUP($B94,Methuselahs!$X$7:$Y$202,2,FALSE()),"")</f>
        <v/>
      </c>
      <c r="D94" t="str">
        <f>IF(ISNUMBER($C94),T(VLOOKUP($C94,Methuselahs!$A$7:$E$202,2,FALSE()))&amp;" "&amp;T(VLOOKUP($C94,Methuselahs!$A$7:$E$202,3,FALSE())),"")</f>
        <v/>
      </c>
      <c r="E94" t="str">
        <f>IF(ISNUMBER($C94),VLOOKUP($C94,Methuselahs!$A$7:$I$202,COLUMN(Methuselahs!$H$6),FALSE()),"")</f>
        <v/>
      </c>
      <c r="F94" t="str">
        <f>IF(ISNUMBER($C94),VLOOKUP($C94,Methuselahs!$A$7:$I$202,COLUMN(Methuselahs!$I$6),FALSE()),"")</f>
        <v/>
      </c>
      <c r="G94" s="169"/>
      <c r="H94" t="str">
        <f>IF(ISNUMBER($C94),VLOOKUP($C94,Methuselahs!$A$7:$J$202,COLUMN(Methuselahs!$J$6),FALSE()),"")</f>
        <v/>
      </c>
    </row>
    <row r="95" spans="1:8" ht="15">
      <c r="A95" t="str">
        <f>IF(ISNUMBER($C95),VLOOKUP($C95,Methuselahs!$Y$7:$Z$202,2,FALSE()),"")</f>
        <v/>
      </c>
      <c r="B95" t="str">
        <f>IF(ROW()-ROW($A$6)&lt;Methuselahs!$A$4,ROW()-ROW($A$5),"")</f>
        <v/>
      </c>
      <c r="C95" t="str">
        <f>IF(ISNUMBER($B95),VLOOKUP($B95,Methuselahs!$X$7:$Y$202,2,FALSE()),"")</f>
        <v/>
      </c>
      <c r="D95" t="str">
        <f>IF(ISNUMBER($C95),T(VLOOKUP($C95,Methuselahs!$A$7:$E$202,2,FALSE()))&amp;" "&amp;T(VLOOKUP($C95,Methuselahs!$A$7:$E$202,3,FALSE())),"")</f>
        <v/>
      </c>
      <c r="E95" t="str">
        <f>IF(ISNUMBER($C95),VLOOKUP($C95,Methuselahs!$A$7:$I$202,COLUMN(Methuselahs!$H$6),FALSE()),"")</f>
        <v/>
      </c>
      <c r="F95" t="str">
        <f>IF(ISNUMBER($C95),VLOOKUP($C95,Methuselahs!$A$7:$I$202,COLUMN(Methuselahs!$I$6),FALSE()),"")</f>
        <v/>
      </c>
      <c r="G95" s="169"/>
      <c r="H95" t="str">
        <f>IF(ISNUMBER($C95),VLOOKUP($C95,Methuselahs!$A$7:$J$202,COLUMN(Methuselahs!$J$6),FALSE()),"")</f>
        <v/>
      </c>
    </row>
    <row r="96" spans="1:8" ht="15">
      <c r="A96" t="str">
        <f>IF(ISNUMBER($C96),VLOOKUP($C96,Methuselahs!$Y$7:$Z$202,2,FALSE()),"")</f>
        <v/>
      </c>
      <c r="B96" t="str">
        <f>IF(ROW()-ROW($A$6)&lt;Methuselahs!$A$4,ROW()-ROW($A$5),"")</f>
        <v/>
      </c>
      <c r="C96" t="str">
        <f>IF(ISNUMBER($B96),VLOOKUP($B96,Methuselahs!$X$7:$Y$202,2,FALSE()),"")</f>
        <v/>
      </c>
      <c r="D96" t="str">
        <f>IF(ISNUMBER($C96),T(VLOOKUP($C96,Methuselahs!$A$7:$E$202,2,FALSE()))&amp;" "&amp;T(VLOOKUP($C96,Methuselahs!$A$7:$E$202,3,FALSE())),"")</f>
        <v/>
      </c>
      <c r="E96" t="str">
        <f>IF(ISNUMBER($C96),VLOOKUP($C96,Methuselahs!$A$7:$I$202,COLUMN(Methuselahs!$H$6),FALSE()),"")</f>
        <v/>
      </c>
      <c r="F96" t="str">
        <f>IF(ISNUMBER($C96),VLOOKUP($C96,Methuselahs!$A$7:$I$202,COLUMN(Methuselahs!$I$6),FALSE()),"")</f>
        <v/>
      </c>
      <c r="G96" s="169"/>
      <c r="H96" t="str">
        <f>IF(ISNUMBER($C96),VLOOKUP($C96,Methuselahs!$A$7:$J$202,COLUMN(Methuselahs!$J$6),FALSE()),"")</f>
        <v/>
      </c>
    </row>
    <row r="97" spans="1:8" ht="15">
      <c r="A97" t="str">
        <f>IF(ISNUMBER($C97),VLOOKUP($C97,Methuselahs!$Y$7:$Z$202,2,FALSE()),"")</f>
        <v/>
      </c>
      <c r="B97" t="str">
        <f>IF(ROW()-ROW($A$6)&lt;Methuselahs!$A$4,ROW()-ROW($A$5),"")</f>
        <v/>
      </c>
      <c r="C97" t="str">
        <f>IF(ISNUMBER($B97),VLOOKUP($B97,Methuselahs!$X$7:$Y$202,2,FALSE()),"")</f>
        <v/>
      </c>
      <c r="D97" t="str">
        <f>IF(ISNUMBER($C97),T(VLOOKUP($C97,Methuselahs!$A$7:$E$202,2,FALSE()))&amp;" "&amp;T(VLOOKUP($C97,Methuselahs!$A$7:$E$202,3,FALSE())),"")</f>
        <v/>
      </c>
      <c r="E97" t="str">
        <f>IF(ISNUMBER($C97),VLOOKUP($C97,Methuselahs!$A$7:$I$202,COLUMN(Methuselahs!$H$6),FALSE()),"")</f>
        <v/>
      </c>
      <c r="F97" t="str">
        <f>IF(ISNUMBER($C97),VLOOKUP($C97,Methuselahs!$A$7:$I$202,COLUMN(Methuselahs!$I$6),FALSE()),"")</f>
        <v/>
      </c>
      <c r="G97" s="169"/>
      <c r="H97" t="str">
        <f>IF(ISNUMBER($C97),VLOOKUP($C97,Methuselahs!$A$7:$J$202,COLUMN(Methuselahs!$J$6),FALSE()),"")</f>
        <v/>
      </c>
    </row>
    <row r="98" spans="1:8" ht="15">
      <c r="A98" t="str">
        <f>IF(ISNUMBER($C98),VLOOKUP($C98,Methuselahs!$Y$7:$Z$202,2,FALSE()),"")</f>
        <v/>
      </c>
      <c r="B98" t="str">
        <f>IF(ROW()-ROW($A$6)&lt;Methuselahs!$A$4,ROW()-ROW($A$5),"")</f>
        <v/>
      </c>
      <c r="C98" t="str">
        <f>IF(ISNUMBER($B98),VLOOKUP($B98,Methuselahs!$X$7:$Y$202,2,FALSE()),"")</f>
        <v/>
      </c>
      <c r="D98" t="str">
        <f>IF(ISNUMBER($C98),T(VLOOKUP($C98,Methuselahs!$A$7:$E$202,2,FALSE()))&amp;" "&amp;T(VLOOKUP($C98,Methuselahs!$A$7:$E$202,3,FALSE())),"")</f>
        <v/>
      </c>
      <c r="E98" t="str">
        <f>IF(ISNUMBER($C98),VLOOKUP($C98,Methuselahs!$A$7:$I$202,COLUMN(Methuselahs!$H$6),FALSE()),"")</f>
        <v/>
      </c>
      <c r="F98" t="str">
        <f>IF(ISNUMBER($C98),VLOOKUP($C98,Methuselahs!$A$7:$I$202,COLUMN(Methuselahs!$I$6),FALSE()),"")</f>
        <v/>
      </c>
      <c r="G98" s="169"/>
      <c r="H98" t="str">
        <f>IF(ISNUMBER($C98),VLOOKUP($C98,Methuselahs!$A$7:$J$202,COLUMN(Methuselahs!$J$6),FALSE()),"")</f>
        <v/>
      </c>
    </row>
    <row r="99" spans="1:8" ht="15">
      <c r="A99" t="str">
        <f>IF(ISNUMBER($C99),VLOOKUP($C99,Methuselahs!$Y$7:$Z$202,2,FALSE()),"")</f>
        <v/>
      </c>
      <c r="B99" t="str">
        <f>IF(ROW()-ROW($A$6)&lt;Methuselahs!$A$4,ROW()-ROW($A$5),"")</f>
        <v/>
      </c>
      <c r="C99" t="str">
        <f>IF(ISNUMBER($B99),VLOOKUP($B99,Methuselahs!$X$7:$Y$202,2,FALSE()),"")</f>
        <v/>
      </c>
      <c r="D99" t="str">
        <f>IF(ISNUMBER($C99),T(VLOOKUP($C99,Methuselahs!$A$7:$E$202,2,FALSE()))&amp;" "&amp;T(VLOOKUP($C99,Methuselahs!$A$7:$E$202,3,FALSE())),"")</f>
        <v/>
      </c>
      <c r="E99" t="str">
        <f>IF(ISNUMBER($C99),VLOOKUP($C99,Methuselahs!$A$7:$I$202,COLUMN(Methuselahs!$H$6),FALSE()),"")</f>
        <v/>
      </c>
      <c r="F99" t="str">
        <f>IF(ISNUMBER($C99),VLOOKUP($C99,Methuselahs!$A$7:$I$202,COLUMN(Methuselahs!$I$6),FALSE()),"")</f>
        <v/>
      </c>
      <c r="G99" s="169"/>
      <c r="H99" t="str">
        <f>IF(ISNUMBER($C99),VLOOKUP($C99,Methuselahs!$A$7:$J$202,COLUMN(Methuselahs!$J$6),FALSE()),"")</f>
        <v/>
      </c>
    </row>
    <row r="100" spans="1:8" ht="15">
      <c r="A100" t="str">
        <f>IF(ISNUMBER($C100),VLOOKUP($C100,Methuselahs!$Y$7:$Z$202,2,FALSE()),"")</f>
        <v/>
      </c>
      <c r="B100" t="str">
        <f>IF(ROW()-ROW($A$6)&lt;Methuselahs!$A$4,ROW()-ROW($A$5),"")</f>
        <v/>
      </c>
      <c r="C100" t="str">
        <f>IF(ISNUMBER($B100),VLOOKUP($B100,Methuselahs!$X$7:$Y$202,2,FALSE()),"")</f>
        <v/>
      </c>
      <c r="D100" t="str">
        <f>IF(ISNUMBER($C100),T(VLOOKUP($C100,Methuselahs!$A$7:$E$202,2,FALSE()))&amp;" "&amp;T(VLOOKUP($C100,Methuselahs!$A$7:$E$202,3,FALSE())),"")</f>
        <v/>
      </c>
      <c r="E100" t="str">
        <f>IF(ISNUMBER($C100),VLOOKUP($C100,Methuselahs!$A$7:$I$202,COLUMN(Methuselahs!$H$6),FALSE()),"")</f>
        <v/>
      </c>
      <c r="F100" t="str">
        <f>IF(ISNUMBER($C100),VLOOKUP($C100,Methuselahs!$A$7:$I$202,COLUMN(Methuselahs!$I$6),FALSE()),"")</f>
        <v/>
      </c>
      <c r="G100" s="169"/>
      <c r="H100" t="str">
        <f>IF(ISNUMBER($C100),VLOOKUP($C100,Methuselahs!$A$7:$J$202,COLUMN(Methuselahs!$J$6),FALSE()),"")</f>
        <v/>
      </c>
    </row>
    <row r="101" spans="1:8" ht="15">
      <c r="A101" t="str">
        <f>IF(ISNUMBER($C101),VLOOKUP($C101,Methuselahs!$Y$7:$Z$202,2,FALSE()),"")</f>
        <v/>
      </c>
      <c r="B101" t="str">
        <f>IF(ROW()-ROW($A$6)&lt;Methuselahs!$A$4,ROW()-ROW($A$5),"")</f>
        <v/>
      </c>
      <c r="C101" t="str">
        <f>IF(ISNUMBER($B101),VLOOKUP($B101,Methuselahs!$X$7:$Y$202,2,FALSE()),"")</f>
        <v/>
      </c>
      <c r="D101" t="str">
        <f>IF(ISNUMBER($C101),T(VLOOKUP($C101,Methuselahs!$A$7:$E$202,2,FALSE()))&amp;" "&amp;T(VLOOKUP($C101,Methuselahs!$A$7:$E$202,3,FALSE())),"")</f>
        <v/>
      </c>
      <c r="E101" t="str">
        <f>IF(ISNUMBER($C101),VLOOKUP($C101,Methuselahs!$A$7:$I$202,COLUMN(Methuselahs!$H$6),FALSE()),"")</f>
        <v/>
      </c>
      <c r="F101" t="str">
        <f>IF(ISNUMBER($C101),VLOOKUP($C101,Methuselahs!$A$7:$I$202,COLUMN(Methuselahs!$I$6),FALSE()),"")</f>
        <v/>
      </c>
      <c r="G101" s="169"/>
      <c r="H101" t="str">
        <f>IF(ISNUMBER($C101),VLOOKUP($C101,Methuselahs!$A$7:$J$202,COLUMN(Methuselahs!$J$6),FALSE()),"")</f>
        <v/>
      </c>
    </row>
    <row r="102" spans="1:8" ht="15">
      <c r="A102" t="str">
        <f>IF(ISNUMBER($C102),VLOOKUP($C102,Methuselahs!$Y$7:$Z$202,2,FALSE()),"")</f>
        <v/>
      </c>
      <c r="B102" t="str">
        <f>IF(ROW()-ROW($A$6)&lt;Methuselahs!$A$4,ROW()-ROW($A$5),"")</f>
        <v/>
      </c>
      <c r="C102" t="str">
        <f>IF(ISNUMBER($B102),VLOOKUP($B102,Methuselahs!$X$7:$Y$202,2,FALSE()),"")</f>
        <v/>
      </c>
      <c r="D102" t="str">
        <f>IF(ISNUMBER($C102),T(VLOOKUP($C102,Methuselahs!$A$7:$E$202,2,FALSE()))&amp;" "&amp;T(VLOOKUP($C102,Methuselahs!$A$7:$E$202,3,FALSE())),"")</f>
        <v/>
      </c>
      <c r="E102" t="str">
        <f>IF(ISNUMBER($C102),VLOOKUP($C102,Methuselahs!$A$7:$I$202,COLUMN(Methuselahs!$H$6),FALSE()),"")</f>
        <v/>
      </c>
      <c r="F102" t="str">
        <f>IF(ISNUMBER($C102),VLOOKUP($C102,Methuselahs!$A$7:$I$202,COLUMN(Methuselahs!$I$6),FALSE()),"")</f>
        <v/>
      </c>
      <c r="G102" s="169"/>
      <c r="H102" t="str">
        <f>IF(ISNUMBER($C102),VLOOKUP($C102,Methuselahs!$A$7:$J$202,COLUMN(Methuselahs!$J$6),FALSE()),"")</f>
        <v/>
      </c>
    </row>
    <row r="103" spans="1:8" ht="15">
      <c r="A103" t="str">
        <f>IF(ISNUMBER($C103),VLOOKUP($C103,Methuselahs!$Y$7:$Z$202,2,FALSE()),"")</f>
        <v/>
      </c>
      <c r="B103" t="str">
        <f>IF(ROW()-ROW($A$6)&lt;Methuselahs!$A$4,ROW()-ROW($A$5),"")</f>
        <v/>
      </c>
      <c r="C103" t="str">
        <f>IF(ISNUMBER($B103),VLOOKUP($B103,Methuselahs!$X$7:$Y$202,2,FALSE()),"")</f>
        <v/>
      </c>
      <c r="D103" t="str">
        <f>IF(ISNUMBER($C103),T(VLOOKUP($C103,Methuselahs!$A$7:$E$202,2,FALSE()))&amp;" "&amp;T(VLOOKUP($C103,Methuselahs!$A$7:$E$202,3,FALSE())),"")</f>
        <v/>
      </c>
      <c r="E103" t="str">
        <f>IF(ISNUMBER($C103),VLOOKUP($C103,Methuselahs!$A$7:$I$202,COLUMN(Methuselahs!$H$6),FALSE()),"")</f>
        <v/>
      </c>
      <c r="F103" t="str">
        <f>IF(ISNUMBER($C103),VLOOKUP($C103,Methuselahs!$A$7:$I$202,COLUMN(Methuselahs!$I$6),FALSE()),"")</f>
        <v/>
      </c>
      <c r="G103" s="169"/>
      <c r="H103" t="str">
        <f>IF(ISNUMBER($C103),VLOOKUP($C103,Methuselahs!$A$7:$J$202,COLUMN(Methuselahs!$J$6),FALSE()),"")</f>
        <v/>
      </c>
    </row>
    <row r="104" spans="1:8" ht="15">
      <c r="A104" t="str">
        <f>IF(ISNUMBER($C104),VLOOKUP($C104,Methuselahs!$Y$7:$Z$202,2,FALSE()),"")</f>
        <v/>
      </c>
      <c r="B104" t="str">
        <f>IF(ROW()-ROW($A$6)&lt;Methuselahs!$A$4,ROW()-ROW($A$5),"")</f>
        <v/>
      </c>
      <c r="C104" t="str">
        <f>IF(ISNUMBER($B104),VLOOKUP($B104,Methuselahs!$X$7:$Y$202,2,FALSE()),"")</f>
        <v/>
      </c>
      <c r="D104" t="str">
        <f>IF(ISNUMBER($C104),T(VLOOKUP($C104,Methuselahs!$A$7:$E$202,2,FALSE()))&amp;" "&amp;T(VLOOKUP($C104,Methuselahs!$A$7:$E$202,3,FALSE())),"")</f>
        <v/>
      </c>
      <c r="E104" t="str">
        <f>IF(ISNUMBER($C104),VLOOKUP($C104,Methuselahs!$A$7:$I$202,COLUMN(Methuselahs!$H$6),FALSE()),"")</f>
        <v/>
      </c>
      <c r="F104" t="str">
        <f>IF(ISNUMBER($C104),VLOOKUP($C104,Methuselahs!$A$7:$I$202,COLUMN(Methuselahs!$I$6),FALSE()),"")</f>
        <v/>
      </c>
      <c r="G104" s="169"/>
      <c r="H104" t="str">
        <f>IF(ISNUMBER($C104),VLOOKUP($C104,Methuselahs!$A$7:$J$202,COLUMN(Methuselahs!$J$6),FALSE()),"")</f>
        <v/>
      </c>
    </row>
    <row r="105" spans="1:8" ht="15">
      <c r="A105" t="str">
        <f>IF(ISNUMBER($C105),VLOOKUP($C105,Methuselahs!$Y$7:$Z$202,2,FALSE()),"")</f>
        <v/>
      </c>
      <c r="B105" t="str">
        <f>IF(ROW()-ROW($A$6)&lt;Methuselahs!$A$4,ROW()-ROW($A$5),"")</f>
        <v/>
      </c>
      <c r="C105" t="str">
        <f>IF(ISNUMBER($B105),VLOOKUP($B105,Methuselahs!$X$7:$Y$202,2,FALSE()),"")</f>
        <v/>
      </c>
      <c r="D105" t="str">
        <f>IF(ISNUMBER($C105),T(VLOOKUP($C105,Methuselahs!$A$7:$E$202,2,FALSE()))&amp;" "&amp;T(VLOOKUP($C105,Methuselahs!$A$7:$E$202,3,FALSE())),"")</f>
        <v/>
      </c>
      <c r="E105" t="str">
        <f>IF(ISNUMBER($C105),VLOOKUP($C105,Methuselahs!$A$7:$I$202,COLUMN(Methuselahs!$H$6),FALSE()),"")</f>
        <v/>
      </c>
      <c r="F105" t="str">
        <f>IF(ISNUMBER($C105),VLOOKUP($C105,Methuselahs!$A$7:$I$202,COLUMN(Methuselahs!$I$6),FALSE()),"")</f>
        <v/>
      </c>
      <c r="G105" s="169"/>
      <c r="H105" t="str">
        <f>IF(ISNUMBER($C105),VLOOKUP($C105,Methuselahs!$A$7:$J$202,COLUMN(Methuselahs!$J$6),FALSE()),"")</f>
        <v/>
      </c>
    </row>
    <row r="106" spans="1:8" ht="15">
      <c r="A106" t="str">
        <f>IF(ISNUMBER($C106),VLOOKUP($C106,Methuselahs!$Y$7:$Z$202,2,FALSE()),"")</f>
        <v/>
      </c>
      <c r="B106" t="str">
        <f>IF(ROW()-ROW($A$6)&lt;Methuselahs!$A$4,ROW()-ROW($A$5),"")</f>
        <v/>
      </c>
      <c r="C106" t="str">
        <f>IF(ISNUMBER($B106),VLOOKUP($B106,Methuselahs!$X$7:$Y$202,2,FALSE()),"")</f>
        <v/>
      </c>
      <c r="D106" t="str">
        <f>IF(ISNUMBER($C106),T(VLOOKUP($C106,Methuselahs!$A$7:$E$202,2,FALSE()))&amp;" "&amp;T(VLOOKUP($C106,Methuselahs!$A$7:$E$202,3,FALSE())),"")</f>
        <v/>
      </c>
      <c r="E106" t="str">
        <f>IF(ISNUMBER($C106),VLOOKUP($C106,Methuselahs!$A$7:$I$202,COLUMN(Methuselahs!$H$6),FALSE()),"")</f>
        <v/>
      </c>
      <c r="F106" t="str">
        <f>IF(ISNUMBER($C106),VLOOKUP($C106,Methuselahs!$A$7:$I$202,COLUMN(Methuselahs!$I$6),FALSE()),"")</f>
        <v/>
      </c>
      <c r="G106" s="169"/>
      <c r="H106" t="str">
        <f>IF(ISNUMBER($C106),VLOOKUP($C106,Methuselahs!$A$7:$J$202,COLUMN(Methuselahs!$J$6),FALSE()),"")</f>
        <v/>
      </c>
    </row>
    <row r="107" spans="1:8" ht="15">
      <c r="A107" t="str">
        <f>IF(ISNUMBER($C107),VLOOKUP($C107,Methuselahs!$Y$7:$Z$202,2,FALSE()),"")</f>
        <v/>
      </c>
      <c r="B107" t="str">
        <f>IF(ROW()-ROW($A$6)&lt;Methuselahs!$A$4,ROW()-ROW($A$5),"")</f>
        <v/>
      </c>
      <c r="C107" t="str">
        <f>IF(ISNUMBER($B107),VLOOKUP($B107,Methuselahs!$X$7:$Y$202,2,FALSE()),"")</f>
        <v/>
      </c>
      <c r="D107" t="str">
        <f>IF(ISNUMBER($C107),T(VLOOKUP($C107,Methuselahs!$A$7:$E$202,2,FALSE()))&amp;" "&amp;T(VLOOKUP($C107,Methuselahs!$A$7:$E$202,3,FALSE())),"")</f>
        <v/>
      </c>
      <c r="E107" t="str">
        <f>IF(ISNUMBER($C107),VLOOKUP($C107,Methuselahs!$A$7:$I$202,COLUMN(Methuselahs!$H$6),FALSE()),"")</f>
        <v/>
      </c>
      <c r="F107" t="str">
        <f>IF(ISNUMBER($C107),VLOOKUP($C107,Methuselahs!$A$7:$I$202,COLUMN(Methuselahs!$I$6),FALSE()),"")</f>
        <v/>
      </c>
      <c r="G107" s="169"/>
      <c r="H107" t="str">
        <f>IF(ISNUMBER($C107),VLOOKUP($C107,Methuselahs!$A$7:$J$202,COLUMN(Methuselahs!$J$6),FALSE()),"")</f>
        <v/>
      </c>
    </row>
    <row r="108" spans="1:8" ht="15">
      <c r="A108" t="str">
        <f>IF(ISNUMBER($C108),VLOOKUP($C108,Methuselahs!$Y$7:$Z$202,2,FALSE()),"")</f>
        <v/>
      </c>
      <c r="B108" t="str">
        <f>IF(ROW()-ROW($A$6)&lt;Methuselahs!$A$4,ROW()-ROW($A$5),"")</f>
        <v/>
      </c>
      <c r="C108" t="str">
        <f>IF(ISNUMBER($B108),VLOOKUP($B108,Methuselahs!$X$7:$Y$202,2,FALSE()),"")</f>
        <v/>
      </c>
      <c r="D108" t="str">
        <f>IF(ISNUMBER($C108),T(VLOOKUP($C108,Methuselahs!$A$7:$E$202,2,FALSE()))&amp;" "&amp;T(VLOOKUP($C108,Methuselahs!$A$7:$E$202,3,FALSE())),"")</f>
        <v/>
      </c>
      <c r="E108" t="str">
        <f>IF(ISNUMBER($C108),VLOOKUP($C108,Methuselahs!$A$7:$I$202,COLUMN(Methuselahs!$H$6),FALSE()),"")</f>
        <v/>
      </c>
      <c r="F108" t="str">
        <f>IF(ISNUMBER($C108),VLOOKUP($C108,Methuselahs!$A$7:$I$202,COLUMN(Methuselahs!$I$6),FALSE()),"")</f>
        <v/>
      </c>
      <c r="G108" s="169"/>
      <c r="H108" t="str">
        <f>IF(ISNUMBER($C108),VLOOKUP($C108,Methuselahs!$A$7:$J$202,COLUMN(Methuselahs!$J$6),FALSE()),"")</f>
        <v/>
      </c>
    </row>
    <row r="109" spans="1:8" ht="15">
      <c r="A109" t="str">
        <f>IF(ISNUMBER($C109),VLOOKUP($C109,Methuselahs!$Y$7:$Z$202,2,FALSE()),"")</f>
        <v/>
      </c>
      <c r="B109" t="str">
        <f>IF(ROW()-ROW($A$6)&lt;Methuselahs!$A$4,ROW()-ROW($A$5),"")</f>
        <v/>
      </c>
      <c r="C109" t="str">
        <f>IF(ISNUMBER($B109),VLOOKUP($B109,Methuselahs!$X$7:$Y$202,2,FALSE()),"")</f>
        <v/>
      </c>
      <c r="D109" t="str">
        <f>IF(ISNUMBER($C109),T(VLOOKUP($C109,Methuselahs!$A$7:$E$202,2,FALSE()))&amp;" "&amp;T(VLOOKUP($C109,Methuselahs!$A$7:$E$202,3,FALSE())),"")</f>
        <v/>
      </c>
      <c r="E109" t="str">
        <f>IF(ISNUMBER($C109),VLOOKUP($C109,Methuselahs!$A$7:$I$202,COLUMN(Methuselahs!$H$6),FALSE()),"")</f>
        <v/>
      </c>
      <c r="F109" t="str">
        <f>IF(ISNUMBER($C109),VLOOKUP($C109,Methuselahs!$A$7:$I$202,COLUMN(Methuselahs!$I$6),FALSE()),"")</f>
        <v/>
      </c>
      <c r="G109" s="169"/>
      <c r="H109" t="str">
        <f>IF(ISNUMBER($C109),VLOOKUP($C109,Methuselahs!$A$7:$J$202,COLUMN(Methuselahs!$J$6),FALSE()),"")</f>
        <v/>
      </c>
    </row>
    <row r="110" spans="1:8" ht="15">
      <c r="A110" t="str">
        <f>IF(ISNUMBER($C110),VLOOKUP($C110,Methuselahs!$Y$7:$Z$202,2,FALSE()),"")</f>
        <v/>
      </c>
      <c r="B110" t="str">
        <f>IF(ROW()-ROW($A$6)&lt;Methuselahs!$A$4,ROW()-ROW($A$5),"")</f>
        <v/>
      </c>
      <c r="C110" t="str">
        <f>IF(ISNUMBER($B110),VLOOKUP($B110,Methuselahs!$X$7:$Y$202,2,FALSE()),"")</f>
        <v/>
      </c>
      <c r="D110" t="str">
        <f>IF(ISNUMBER($C110),T(VLOOKUP($C110,Methuselahs!$A$7:$E$202,2,FALSE()))&amp;" "&amp;T(VLOOKUP($C110,Methuselahs!$A$7:$E$202,3,FALSE())),"")</f>
        <v/>
      </c>
      <c r="E110" t="str">
        <f>IF(ISNUMBER($C110),VLOOKUP($C110,Methuselahs!$A$7:$I$202,COLUMN(Methuselahs!$H$6),FALSE()),"")</f>
        <v/>
      </c>
      <c r="F110" t="str">
        <f>IF(ISNUMBER($C110),VLOOKUP($C110,Methuselahs!$A$7:$I$202,COLUMN(Methuselahs!$I$6),FALSE()),"")</f>
        <v/>
      </c>
      <c r="G110" s="169"/>
      <c r="H110" t="str">
        <f>IF(ISNUMBER($C110),VLOOKUP($C110,Methuselahs!$A$7:$J$202,COLUMN(Methuselahs!$J$6),FALSE()),"")</f>
        <v/>
      </c>
    </row>
    <row r="111" spans="1:8" ht="15">
      <c r="A111" t="str">
        <f>IF(ISNUMBER($C111),VLOOKUP($C111,Methuselahs!$Y$7:$Z$202,2,FALSE()),"")</f>
        <v/>
      </c>
      <c r="B111" t="str">
        <f>IF(ROW()-ROW($A$6)&lt;Methuselahs!$A$4,ROW()-ROW($A$5),"")</f>
        <v/>
      </c>
      <c r="C111" t="str">
        <f>IF(ISNUMBER($B111),VLOOKUP($B111,Methuselahs!$X$7:$Y$202,2,FALSE()),"")</f>
        <v/>
      </c>
      <c r="D111" t="str">
        <f>IF(ISNUMBER($C111),T(VLOOKUP($C111,Methuselahs!$A$7:$E$202,2,FALSE()))&amp;" "&amp;T(VLOOKUP($C111,Methuselahs!$A$7:$E$202,3,FALSE())),"")</f>
        <v/>
      </c>
      <c r="E111" t="str">
        <f>IF(ISNUMBER($C111),VLOOKUP($C111,Methuselahs!$A$7:$I$202,COLUMN(Methuselahs!$H$6),FALSE()),"")</f>
        <v/>
      </c>
      <c r="F111" t="str">
        <f>IF(ISNUMBER($C111),VLOOKUP($C111,Methuselahs!$A$7:$I$202,COLUMN(Methuselahs!$I$6),FALSE()),"")</f>
        <v/>
      </c>
      <c r="G111" s="169"/>
      <c r="H111" t="str">
        <f>IF(ISNUMBER($C111),VLOOKUP($C111,Methuselahs!$A$7:$J$202,COLUMN(Methuselahs!$J$6),FALSE()),"")</f>
        <v/>
      </c>
    </row>
    <row r="112" spans="1:8" ht="15">
      <c r="A112" t="str">
        <f>IF(ISNUMBER($C112),VLOOKUP($C112,Methuselahs!$Y$7:$Z$202,2,FALSE()),"")</f>
        <v/>
      </c>
      <c r="B112" t="str">
        <f>IF(ROW()-ROW($A$6)&lt;Methuselahs!$A$4,ROW()-ROW($A$5),"")</f>
        <v/>
      </c>
      <c r="C112" t="str">
        <f>IF(ISNUMBER($B112),VLOOKUP($B112,Methuselahs!$X$7:$Y$202,2,FALSE()),"")</f>
        <v/>
      </c>
      <c r="D112" t="str">
        <f>IF(ISNUMBER($C112),T(VLOOKUP($C112,Methuselahs!$A$7:$E$202,2,FALSE()))&amp;" "&amp;T(VLOOKUP($C112,Methuselahs!$A$7:$E$202,3,FALSE())),"")</f>
        <v/>
      </c>
      <c r="E112" t="str">
        <f>IF(ISNUMBER($C112),VLOOKUP($C112,Methuselahs!$A$7:$I$202,COLUMN(Methuselahs!$H$6),FALSE()),"")</f>
        <v/>
      </c>
      <c r="F112" t="str">
        <f>IF(ISNUMBER($C112),VLOOKUP($C112,Methuselahs!$A$7:$I$202,COLUMN(Methuselahs!$I$6),FALSE()),"")</f>
        <v/>
      </c>
      <c r="G112" s="169"/>
      <c r="H112" t="str">
        <f>IF(ISNUMBER($C112),VLOOKUP($C112,Methuselahs!$A$7:$J$202,COLUMN(Methuselahs!$J$6),FALSE()),"")</f>
        <v/>
      </c>
    </row>
    <row r="113" spans="1:8" ht="15">
      <c r="A113" t="str">
        <f>IF(ISNUMBER($C113),VLOOKUP($C113,Methuselahs!$Y$7:$Z$202,2,FALSE()),"")</f>
        <v/>
      </c>
      <c r="B113" t="str">
        <f>IF(ROW()-ROW($A$6)&lt;Methuselahs!$A$4,ROW()-ROW($A$5),"")</f>
        <v/>
      </c>
      <c r="C113" t="str">
        <f>IF(ISNUMBER($B113),VLOOKUP($B113,Methuselahs!$X$7:$Y$202,2,FALSE()),"")</f>
        <v/>
      </c>
      <c r="D113" t="str">
        <f>IF(ISNUMBER($C113),T(VLOOKUP($C113,Methuselahs!$A$7:$E$202,2,FALSE()))&amp;" "&amp;T(VLOOKUP($C113,Methuselahs!$A$7:$E$202,3,FALSE())),"")</f>
        <v/>
      </c>
      <c r="E113" t="str">
        <f>IF(ISNUMBER($C113),VLOOKUP($C113,Methuselahs!$A$7:$I$202,COLUMN(Methuselahs!$H$6),FALSE()),"")</f>
        <v/>
      </c>
      <c r="F113" t="str">
        <f>IF(ISNUMBER($C113),VLOOKUP($C113,Methuselahs!$A$7:$I$202,COLUMN(Methuselahs!$I$6),FALSE()),"")</f>
        <v/>
      </c>
      <c r="G113" s="169"/>
      <c r="H113" t="str">
        <f>IF(ISNUMBER($C113),VLOOKUP($C113,Methuselahs!$A$7:$J$202,COLUMN(Methuselahs!$J$6),FALSE()),"")</f>
        <v/>
      </c>
    </row>
    <row r="114" spans="1:8" ht="15">
      <c r="A114" t="str">
        <f>IF(ISNUMBER($C114),VLOOKUP($C114,Methuselahs!$Y$7:$Z$202,2,FALSE()),"")</f>
        <v/>
      </c>
      <c r="B114" t="str">
        <f>IF(ROW()-ROW($A$6)&lt;Methuselahs!$A$4,ROW()-ROW($A$5),"")</f>
        <v/>
      </c>
      <c r="C114" t="str">
        <f>IF(ISNUMBER($B114),VLOOKUP($B114,Methuselahs!$X$7:$Y$202,2,FALSE()),"")</f>
        <v/>
      </c>
      <c r="D114" t="str">
        <f>IF(ISNUMBER($C114),T(VLOOKUP($C114,Methuselahs!$A$7:$E$202,2,FALSE()))&amp;" "&amp;T(VLOOKUP($C114,Methuselahs!$A$7:$E$202,3,FALSE())),"")</f>
        <v/>
      </c>
      <c r="E114" t="str">
        <f>IF(ISNUMBER($C114),VLOOKUP($C114,Methuselahs!$A$7:$I$202,COLUMN(Methuselahs!$H$6),FALSE()),"")</f>
        <v/>
      </c>
      <c r="F114" t="str">
        <f>IF(ISNUMBER($C114),VLOOKUP($C114,Methuselahs!$A$7:$I$202,COLUMN(Methuselahs!$I$6),FALSE()),"")</f>
        <v/>
      </c>
      <c r="G114" s="169"/>
      <c r="H114" t="str">
        <f>IF(ISNUMBER($C114),VLOOKUP($C114,Methuselahs!$A$7:$J$202,COLUMN(Methuselahs!$J$6),FALSE()),"")</f>
        <v/>
      </c>
    </row>
    <row r="115" spans="1:8" ht="15">
      <c r="A115" t="str">
        <f>IF(ISNUMBER($C115),VLOOKUP($C115,Methuselahs!$Y$7:$Z$202,2,FALSE()),"")</f>
        <v/>
      </c>
      <c r="B115" t="str">
        <f>IF(ROW()-ROW($A$6)&lt;Methuselahs!$A$4,ROW()-ROW($A$5),"")</f>
        <v/>
      </c>
      <c r="C115" t="str">
        <f>IF(ISNUMBER($B115),VLOOKUP($B115,Methuselahs!$X$7:$Y$202,2,FALSE()),"")</f>
        <v/>
      </c>
      <c r="D115" t="str">
        <f>IF(ISNUMBER($C115),T(VLOOKUP($C115,Methuselahs!$A$7:$E$202,2,FALSE()))&amp;" "&amp;T(VLOOKUP($C115,Methuselahs!$A$7:$E$202,3,FALSE())),"")</f>
        <v/>
      </c>
      <c r="E115" t="str">
        <f>IF(ISNUMBER($C115),VLOOKUP($C115,Methuselahs!$A$7:$I$202,COLUMN(Methuselahs!$H$6),FALSE()),"")</f>
        <v/>
      </c>
      <c r="F115" t="str">
        <f>IF(ISNUMBER($C115),VLOOKUP($C115,Methuselahs!$A$7:$I$202,COLUMN(Methuselahs!$I$6),FALSE()),"")</f>
        <v/>
      </c>
      <c r="G115" s="169"/>
      <c r="H115" t="str">
        <f>IF(ISNUMBER($C115),VLOOKUP($C115,Methuselahs!$A$7:$J$202,COLUMN(Methuselahs!$J$6),FALSE()),"")</f>
        <v/>
      </c>
    </row>
    <row r="116" spans="1:8" ht="15">
      <c r="A116" t="str">
        <f>IF(ISNUMBER($C116),VLOOKUP($C116,Methuselahs!$Y$7:$Z$202,2,FALSE()),"")</f>
        <v/>
      </c>
      <c r="B116" t="str">
        <f>IF(ROW()-ROW($A$6)&lt;Methuselahs!$A$4,ROW()-ROW($A$5),"")</f>
        <v/>
      </c>
      <c r="C116" t="str">
        <f>IF(ISNUMBER($B116),VLOOKUP($B116,Methuselahs!$X$7:$Y$202,2,FALSE()),"")</f>
        <v/>
      </c>
      <c r="D116" t="str">
        <f>IF(ISNUMBER($C116),T(VLOOKUP($C116,Methuselahs!$A$7:$E$202,2,FALSE()))&amp;" "&amp;T(VLOOKUP($C116,Methuselahs!$A$7:$E$202,3,FALSE())),"")</f>
        <v/>
      </c>
      <c r="E116" t="str">
        <f>IF(ISNUMBER($C116),VLOOKUP($C116,Methuselahs!$A$7:$I$202,COLUMN(Methuselahs!$H$6),FALSE()),"")</f>
        <v/>
      </c>
      <c r="F116" t="str">
        <f>IF(ISNUMBER($C116),VLOOKUP($C116,Methuselahs!$A$7:$I$202,COLUMN(Methuselahs!$I$6),FALSE()),"")</f>
        <v/>
      </c>
      <c r="G116" s="169"/>
      <c r="H116" t="str">
        <f>IF(ISNUMBER($C116),VLOOKUP($C116,Methuselahs!$A$7:$J$202,COLUMN(Methuselahs!$J$6),FALSE()),"")</f>
        <v/>
      </c>
    </row>
    <row r="117" spans="1:8" ht="15">
      <c r="A117" t="str">
        <f>IF(ISNUMBER($C117),VLOOKUP($C117,Methuselahs!$Y$7:$Z$202,2,FALSE()),"")</f>
        <v/>
      </c>
      <c r="B117" t="str">
        <f>IF(ROW()-ROW($A$6)&lt;Methuselahs!$A$4,ROW()-ROW($A$5),"")</f>
        <v/>
      </c>
      <c r="C117" t="str">
        <f>IF(ISNUMBER($B117),VLOOKUP($B117,Methuselahs!$X$7:$Y$202,2,FALSE()),"")</f>
        <v/>
      </c>
      <c r="D117" t="str">
        <f>IF(ISNUMBER($C117),T(VLOOKUP($C117,Methuselahs!$A$7:$E$202,2,FALSE()))&amp;" "&amp;T(VLOOKUP($C117,Methuselahs!$A$7:$E$202,3,FALSE())),"")</f>
        <v/>
      </c>
      <c r="E117" t="str">
        <f>IF(ISNUMBER($C117),VLOOKUP($C117,Methuselahs!$A$7:$I$202,COLUMN(Methuselahs!$H$6),FALSE()),"")</f>
        <v/>
      </c>
      <c r="F117" t="str">
        <f>IF(ISNUMBER($C117),VLOOKUP($C117,Methuselahs!$A$7:$I$202,COLUMN(Methuselahs!$I$6),FALSE()),"")</f>
        <v/>
      </c>
      <c r="G117" s="169"/>
      <c r="H117" t="str">
        <f>IF(ISNUMBER($C117),VLOOKUP($C117,Methuselahs!$A$7:$J$202,COLUMN(Methuselahs!$J$6),FALSE()),"")</f>
        <v/>
      </c>
    </row>
    <row r="118" spans="1:8" ht="15">
      <c r="A118" t="str">
        <f>IF(ISNUMBER($C118),VLOOKUP($C118,Methuselahs!$Y$7:$Z$202,2,FALSE()),"")</f>
        <v/>
      </c>
      <c r="B118" t="str">
        <f>IF(ROW()-ROW($A$6)&lt;Methuselahs!$A$4,ROW()-ROW($A$5),"")</f>
        <v/>
      </c>
      <c r="C118" t="str">
        <f>IF(ISNUMBER($B118),VLOOKUP($B118,Methuselahs!$X$7:$Y$202,2,FALSE()),"")</f>
        <v/>
      </c>
      <c r="D118" t="str">
        <f>IF(ISNUMBER($C118),T(VLOOKUP($C118,Methuselahs!$A$7:$E$202,2,FALSE()))&amp;" "&amp;T(VLOOKUP($C118,Methuselahs!$A$7:$E$202,3,FALSE())),"")</f>
        <v/>
      </c>
      <c r="E118" t="str">
        <f>IF(ISNUMBER($C118),VLOOKUP($C118,Methuselahs!$A$7:$I$202,COLUMN(Methuselahs!$H$6),FALSE()),"")</f>
        <v/>
      </c>
      <c r="F118" t="str">
        <f>IF(ISNUMBER($C118),VLOOKUP($C118,Methuselahs!$A$7:$I$202,COLUMN(Methuselahs!$I$6),FALSE()),"")</f>
        <v/>
      </c>
      <c r="G118" s="169"/>
      <c r="H118" t="str">
        <f>IF(ISNUMBER($C118),VLOOKUP($C118,Methuselahs!$A$7:$J$202,COLUMN(Methuselahs!$J$6),FALSE()),"")</f>
        <v/>
      </c>
    </row>
    <row r="119" spans="1:8" ht="15">
      <c r="A119" t="str">
        <f>IF(ISNUMBER($C119),VLOOKUP($C119,Methuselahs!$Y$7:$Z$202,2,FALSE()),"")</f>
        <v/>
      </c>
      <c r="B119" t="str">
        <f>IF(ROW()-ROW($A$6)&lt;Methuselahs!$A$4,ROW()-ROW($A$5),"")</f>
        <v/>
      </c>
      <c r="C119" t="str">
        <f>IF(ISNUMBER($B119),VLOOKUP($B119,Methuselahs!$X$7:$Y$202,2,FALSE()),"")</f>
        <v/>
      </c>
      <c r="D119" t="str">
        <f>IF(ISNUMBER($C119),T(VLOOKUP($C119,Methuselahs!$A$7:$E$202,2,FALSE()))&amp;" "&amp;T(VLOOKUP($C119,Methuselahs!$A$7:$E$202,3,FALSE())),"")</f>
        <v/>
      </c>
      <c r="E119" t="str">
        <f>IF(ISNUMBER($C119),VLOOKUP($C119,Methuselahs!$A$7:$I$202,COLUMN(Methuselahs!$H$6),FALSE()),"")</f>
        <v/>
      </c>
      <c r="F119" t="str">
        <f>IF(ISNUMBER($C119),VLOOKUP($C119,Methuselahs!$A$7:$I$202,COLUMN(Methuselahs!$I$6),FALSE()),"")</f>
        <v/>
      </c>
      <c r="G119" s="169"/>
      <c r="H119" t="str">
        <f>IF(ISNUMBER($C119),VLOOKUP($C119,Methuselahs!$A$7:$J$202,COLUMN(Methuselahs!$J$6),FALSE()),"")</f>
        <v/>
      </c>
    </row>
    <row r="120" spans="1:8" ht="15">
      <c r="A120" t="str">
        <f>IF(ISNUMBER($C120),VLOOKUP($C120,Methuselahs!$Y$7:$Z$202,2,FALSE()),"")</f>
        <v/>
      </c>
      <c r="B120" t="str">
        <f>IF(ROW()-ROW($A$6)&lt;Methuselahs!$A$4,ROW()-ROW($A$5),"")</f>
        <v/>
      </c>
      <c r="C120" t="str">
        <f>IF(ISNUMBER($B120),VLOOKUP($B120,Methuselahs!$X$7:$Y$202,2,FALSE()),"")</f>
        <v/>
      </c>
      <c r="D120" t="str">
        <f>IF(ISNUMBER($C120),T(VLOOKUP($C120,Methuselahs!$A$7:$E$202,2,FALSE()))&amp;" "&amp;T(VLOOKUP($C120,Methuselahs!$A$7:$E$202,3,FALSE())),"")</f>
        <v/>
      </c>
      <c r="E120" t="str">
        <f>IF(ISNUMBER($C120),VLOOKUP($C120,Methuselahs!$A$7:$I$202,COLUMN(Methuselahs!$H$6),FALSE()),"")</f>
        <v/>
      </c>
      <c r="F120" t="str">
        <f>IF(ISNUMBER($C120),VLOOKUP($C120,Methuselahs!$A$7:$I$202,COLUMN(Methuselahs!$I$6),FALSE()),"")</f>
        <v/>
      </c>
      <c r="G120" s="169"/>
      <c r="H120" t="str">
        <f>IF(ISNUMBER($C120),VLOOKUP($C120,Methuselahs!$A$7:$J$202,COLUMN(Methuselahs!$J$6),FALSE()),"")</f>
        <v/>
      </c>
    </row>
    <row r="121" spans="1:8" ht="15">
      <c r="A121" t="str">
        <f>IF(ISNUMBER($C121),VLOOKUP($C121,Methuselahs!$Y$7:$Z$202,2,FALSE()),"")</f>
        <v/>
      </c>
      <c r="B121" t="str">
        <f>IF(ROW()-ROW($A$6)&lt;Methuselahs!$A$4,ROW()-ROW($A$5),"")</f>
        <v/>
      </c>
      <c r="C121" t="str">
        <f>IF(ISNUMBER($B121),VLOOKUP($B121,Methuselahs!$X$7:$Y$202,2,FALSE()),"")</f>
        <v/>
      </c>
      <c r="D121" t="str">
        <f>IF(ISNUMBER($C121),T(VLOOKUP($C121,Methuselahs!$A$7:$E$202,2,FALSE()))&amp;" "&amp;T(VLOOKUP($C121,Methuselahs!$A$7:$E$202,3,FALSE())),"")</f>
        <v/>
      </c>
      <c r="E121" t="str">
        <f>IF(ISNUMBER($C121),VLOOKUP($C121,Methuselahs!$A$7:$I$202,COLUMN(Methuselahs!$H$6),FALSE()),"")</f>
        <v/>
      </c>
      <c r="F121" t="str">
        <f>IF(ISNUMBER($C121),VLOOKUP($C121,Methuselahs!$A$7:$I$202,COLUMN(Methuselahs!$I$6),FALSE()),"")</f>
        <v/>
      </c>
      <c r="G121" s="169"/>
      <c r="H121" t="str">
        <f>IF(ISNUMBER($C121),VLOOKUP($C121,Methuselahs!$A$7:$J$202,COLUMN(Methuselahs!$J$6),FALSE()),"")</f>
        <v/>
      </c>
    </row>
    <row r="122" spans="1:8" ht="15">
      <c r="A122" t="str">
        <f>IF(ISNUMBER($C122),VLOOKUP($C122,Methuselahs!$Y$7:$Z$202,2,FALSE()),"")</f>
        <v/>
      </c>
      <c r="B122" t="str">
        <f>IF(ROW()-ROW($A$6)&lt;Methuselahs!$A$4,ROW()-ROW($A$5),"")</f>
        <v/>
      </c>
      <c r="C122" t="str">
        <f>IF(ISNUMBER($B122),VLOOKUP($B122,Methuselahs!$X$7:$Y$202,2,FALSE()),"")</f>
        <v/>
      </c>
      <c r="D122" t="str">
        <f>IF(ISNUMBER($C122),T(VLOOKUP($C122,Methuselahs!$A$7:$E$202,2,FALSE()))&amp;" "&amp;T(VLOOKUP($C122,Methuselahs!$A$7:$E$202,3,FALSE())),"")</f>
        <v/>
      </c>
      <c r="E122" t="str">
        <f>IF(ISNUMBER($C122),VLOOKUP($C122,Methuselahs!$A$7:$I$202,COLUMN(Methuselahs!$H$6),FALSE()),"")</f>
        <v/>
      </c>
      <c r="F122" t="str">
        <f>IF(ISNUMBER($C122),VLOOKUP($C122,Methuselahs!$A$7:$I$202,COLUMN(Methuselahs!$I$6),FALSE()),"")</f>
        <v/>
      </c>
      <c r="G122" s="169"/>
      <c r="H122" t="str">
        <f>IF(ISNUMBER($C122),VLOOKUP($C122,Methuselahs!$A$7:$J$202,COLUMN(Methuselahs!$J$6),FALSE()),"")</f>
        <v/>
      </c>
    </row>
    <row r="123" spans="1:8" ht="15">
      <c r="A123" t="str">
        <f>IF(ISNUMBER($C123),VLOOKUP($C123,Methuselahs!$Y$7:$Z$202,2,FALSE()),"")</f>
        <v/>
      </c>
      <c r="B123" t="str">
        <f>IF(ROW()-ROW($A$6)&lt;Methuselahs!$A$4,ROW()-ROW($A$5),"")</f>
        <v/>
      </c>
      <c r="C123" t="str">
        <f>IF(ISNUMBER($B123),VLOOKUP($B123,Methuselahs!$X$7:$Y$202,2,FALSE()),"")</f>
        <v/>
      </c>
      <c r="D123" t="str">
        <f>IF(ISNUMBER($C123),T(VLOOKUP($C123,Methuselahs!$A$7:$E$202,2,FALSE()))&amp;" "&amp;T(VLOOKUP($C123,Methuselahs!$A$7:$E$202,3,FALSE())),"")</f>
        <v/>
      </c>
      <c r="E123" t="str">
        <f>IF(ISNUMBER($C123),VLOOKUP($C123,Methuselahs!$A$7:$I$202,COLUMN(Methuselahs!$H$6),FALSE()),"")</f>
        <v/>
      </c>
      <c r="F123" t="str">
        <f>IF(ISNUMBER($C123),VLOOKUP($C123,Methuselahs!$A$7:$I$202,COLUMN(Methuselahs!$I$6),FALSE()),"")</f>
        <v/>
      </c>
      <c r="G123" s="169"/>
      <c r="H123" t="str">
        <f>IF(ISNUMBER($C123),VLOOKUP($C123,Methuselahs!$A$7:$J$202,COLUMN(Methuselahs!$J$6),FALSE()),"")</f>
        <v/>
      </c>
    </row>
    <row r="124" spans="1:8" ht="15">
      <c r="A124" t="str">
        <f>IF(ISNUMBER($C124),VLOOKUP($C124,Methuselahs!$Y$7:$Z$202,2,FALSE()),"")</f>
        <v/>
      </c>
      <c r="B124" t="str">
        <f>IF(ROW()-ROW($A$6)&lt;Methuselahs!$A$4,ROW()-ROW($A$5),"")</f>
        <v/>
      </c>
      <c r="C124" t="str">
        <f>IF(ISNUMBER($B124),VLOOKUP($B124,Methuselahs!$X$7:$Y$202,2,FALSE()),"")</f>
        <v/>
      </c>
      <c r="D124" t="str">
        <f>IF(ISNUMBER($C124),T(VLOOKUP($C124,Methuselahs!$A$7:$E$202,2,FALSE()))&amp;" "&amp;T(VLOOKUP($C124,Methuselahs!$A$7:$E$202,3,FALSE())),"")</f>
        <v/>
      </c>
      <c r="E124" t="str">
        <f>IF(ISNUMBER($C124),VLOOKUP($C124,Methuselahs!$A$7:$I$202,COLUMN(Methuselahs!$H$6),FALSE()),"")</f>
        <v/>
      </c>
      <c r="F124" t="str">
        <f>IF(ISNUMBER($C124),VLOOKUP($C124,Methuselahs!$A$7:$I$202,COLUMN(Methuselahs!$I$6),FALSE()),"")</f>
        <v/>
      </c>
      <c r="G124" s="169"/>
      <c r="H124" t="str">
        <f>IF(ISNUMBER($C124),VLOOKUP($C124,Methuselahs!$A$7:$J$202,COLUMN(Methuselahs!$J$6),FALSE()),"")</f>
        <v/>
      </c>
    </row>
    <row r="125" spans="1:8" ht="15">
      <c r="A125" t="str">
        <f>IF(ISNUMBER($C125),VLOOKUP($C125,Methuselahs!$Y$7:$Z$202,2,FALSE()),"")</f>
        <v/>
      </c>
      <c r="B125" t="str">
        <f>IF(ROW()-ROW($A$6)&lt;Methuselahs!$A$4,ROW()-ROW($A$5),"")</f>
        <v/>
      </c>
      <c r="C125" t="str">
        <f>IF(ISNUMBER($B125),VLOOKUP($B125,Methuselahs!$X$7:$Y$202,2,FALSE()),"")</f>
        <v/>
      </c>
      <c r="D125" t="str">
        <f>IF(ISNUMBER($C125),T(VLOOKUP($C125,Methuselahs!$A$7:$E$202,2,FALSE()))&amp;" "&amp;T(VLOOKUP($C125,Methuselahs!$A$7:$E$202,3,FALSE())),"")</f>
        <v/>
      </c>
      <c r="E125" t="str">
        <f>IF(ISNUMBER($C125),VLOOKUP($C125,Methuselahs!$A$7:$I$202,COLUMN(Methuselahs!$H$6),FALSE()),"")</f>
        <v/>
      </c>
      <c r="F125" t="str">
        <f>IF(ISNUMBER($C125),VLOOKUP($C125,Methuselahs!$A$7:$I$202,COLUMN(Methuselahs!$I$6),FALSE()),"")</f>
        <v/>
      </c>
      <c r="G125" s="169"/>
      <c r="H125" t="str">
        <f>IF(ISNUMBER($C125),VLOOKUP($C125,Methuselahs!$A$7:$J$202,COLUMN(Methuselahs!$J$6),FALSE()),"")</f>
        <v/>
      </c>
    </row>
    <row r="126" spans="1:8" ht="15">
      <c r="A126" t="str">
        <f>IF(ISNUMBER($C126),VLOOKUP($C126,Methuselahs!$Y$7:$Z$202,2,FALSE()),"")</f>
        <v/>
      </c>
      <c r="B126" t="str">
        <f>IF(ROW()-ROW($A$6)&lt;Methuselahs!$A$4,ROW()-ROW($A$5),"")</f>
        <v/>
      </c>
      <c r="C126" t="str">
        <f>IF(ISNUMBER($B126),VLOOKUP($B126,Methuselahs!$X$7:$Y$202,2,FALSE()),"")</f>
        <v/>
      </c>
      <c r="D126" t="str">
        <f>IF(ISNUMBER($C126),T(VLOOKUP($C126,Methuselahs!$A$7:$E$202,2,FALSE()))&amp;" "&amp;T(VLOOKUP($C126,Methuselahs!$A$7:$E$202,3,FALSE())),"")</f>
        <v/>
      </c>
      <c r="E126" t="str">
        <f>IF(ISNUMBER($C126),VLOOKUP($C126,Methuselahs!$A$7:$I$202,COLUMN(Methuselahs!$H$6),FALSE()),"")</f>
        <v/>
      </c>
      <c r="F126" t="str">
        <f>IF(ISNUMBER($C126),VLOOKUP($C126,Methuselahs!$A$7:$I$202,COLUMN(Methuselahs!$I$6),FALSE()),"")</f>
        <v/>
      </c>
      <c r="G126" s="169"/>
      <c r="H126" t="str">
        <f>IF(ISNUMBER($C126),VLOOKUP($C126,Methuselahs!$A$7:$J$202,COLUMN(Methuselahs!$J$6),FALSE()),"")</f>
        <v/>
      </c>
    </row>
    <row r="127" spans="1:8" ht="15">
      <c r="A127" t="str">
        <f>IF(ISNUMBER($C127),VLOOKUP($C127,Methuselahs!$Y$7:$Z$202,2,FALSE()),"")</f>
        <v/>
      </c>
      <c r="B127" t="str">
        <f>IF(ROW()-ROW($A$6)&lt;Methuselahs!$A$4,ROW()-ROW($A$5),"")</f>
        <v/>
      </c>
      <c r="C127" t="str">
        <f>IF(ISNUMBER($B127),VLOOKUP($B127,Methuselahs!$X$7:$Y$202,2,FALSE()),"")</f>
        <v/>
      </c>
      <c r="D127" t="str">
        <f>IF(ISNUMBER($C127),T(VLOOKUP($C127,Methuselahs!$A$7:$E$202,2,FALSE()))&amp;" "&amp;T(VLOOKUP($C127,Methuselahs!$A$7:$E$202,3,FALSE())),"")</f>
        <v/>
      </c>
      <c r="E127" t="str">
        <f>IF(ISNUMBER($C127),VLOOKUP($C127,Methuselahs!$A$7:$I$202,COLUMN(Methuselahs!$H$6),FALSE()),"")</f>
        <v/>
      </c>
      <c r="F127" t="str">
        <f>IF(ISNUMBER($C127),VLOOKUP($C127,Methuselahs!$A$7:$I$202,COLUMN(Methuselahs!$I$6),FALSE()),"")</f>
        <v/>
      </c>
      <c r="G127" s="169"/>
      <c r="H127" t="str">
        <f>IF(ISNUMBER($C127),VLOOKUP($C127,Methuselahs!$A$7:$J$202,COLUMN(Methuselahs!$J$6),FALSE()),"")</f>
        <v/>
      </c>
    </row>
    <row r="128" spans="1:8" ht="15">
      <c r="A128" t="str">
        <f>IF(ISNUMBER($C128),VLOOKUP($C128,Methuselahs!$Y$7:$Z$202,2,FALSE()),"")</f>
        <v/>
      </c>
      <c r="B128" t="str">
        <f>IF(ROW()-ROW($A$6)&lt;Methuselahs!$A$4,ROW()-ROW($A$5),"")</f>
        <v/>
      </c>
      <c r="C128" t="str">
        <f>IF(ISNUMBER($B128),VLOOKUP($B128,Methuselahs!$X$7:$Y$202,2,FALSE()),"")</f>
        <v/>
      </c>
      <c r="D128" t="str">
        <f>IF(ISNUMBER($C128),T(VLOOKUP($C128,Methuselahs!$A$7:$E$202,2,FALSE()))&amp;" "&amp;T(VLOOKUP($C128,Methuselahs!$A$7:$E$202,3,FALSE())),"")</f>
        <v/>
      </c>
      <c r="E128" t="str">
        <f>IF(ISNUMBER($C128),VLOOKUP($C128,Methuselahs!$A$7:$I$202,COLUMN(Methuselahs!$H$6),FALSE()),"")</f>
        <v/>
      </c>
      <c r="F128" t="str">
        <f>IF(ISNUMBER($C128),VLOOKUP($C128,Methuselahs!$A$7:$I$202,COLUMN(Methuselahs!$I$6),FALSE()),"")</f>
        <v/>
      </c>
      <c r="G128" s="169"/>
      <c r="H128" t="str">
        <f>IF(ISNUMBER($C128),VLOOKUP($C128,Methuselahs!$A$7:$J$202,COLUMN(Methuselahs!$J$6),FALSE()),"")</f>
        <v/>
      </c>
    </row>
    <row r="129" spans="1:8" ht="15">
      <c r="A129" t="str">
        <f>IF(ISNUMBER($C129),VLOOKUP($C129,Methuselahs!$Y$7:$Z$202,2,FALSE()),"")</f>
        <v/>
      </c>
      <c r="B129" t="str">
        <f>IF(ROW()-ROW($A$6)&lt;Methuselahs!$A$4,ROW()-ROW($A$5),"")</f>
        <v/>
      </c>
      <c r="C129" t="str">
        <f>IF(ISNUMBER($B129),VLOOKUP($B129,Methuselahs!$X$7:$Y$202,2,FALSE()),"")</f>
        <v/>
      </c>
      <c r="D129" t="str">
        <f>IF(ISNUMBER($C129),T(VLOOKUP($C129,Methuselahs!$A$7:$E$202,2,FALSE()))&amp;" "&amp;T(VLOOKUP($C129,Methuselahs!$A$7:$E$202,3,FALSE())),"")</f>
        <v/>
      </c>
      <c r="E129" t="str">
        <f>IF(ISNUMBER($C129),VLOOKUP($C129,Methuselahs!$A$7:$I$202,COLUMN(Methuselahs!$H$6),FALSE()),"")</f>
        <v/>
      </c>
      <c r="F129" t="str">
        <f>IF(ISNUMBER($C129),VLOOKUP($C129,Methuselahs!$A$7:$I$202,COLUMN(Methuselahs!$I$6),FALSE()),"")</f>
        <v/>
      </c>
      <c r="G129" s="169"/>
      <c r="H129" t="str">
        <f>IF(ISNUMBER($C129),VLOOKUP($C129,Methuselahs!$A$7:$J$202,COLUMN(Methuselahs!$J$6),FALSE()),"")</f>
        <v/>
      </c>
    </row>
    <row r="130" spans="1:8" ht="15">
      <c r="A130" t="str">
        <f>IF(ISNUMBER($C130),VLOOKUP($C130,Methuselahs!$Y$7:$Z$202,2,FALSE()),"")</f>
        <v/>
      </c>
      <c r="B130" t="str">
        <f>IF(ROW()-ROW($A$6)&lt;Methuselahs!$A$4,ROW()-ROW($A$5),"")</f>
        <v/>
      </c>
      <c r="C130" t="str">
        <f>IF(ISNUMBER($B130),VLOOKUP($B130,Methuselahs!$X$7:$Y$202,2,FALSE()),"")</f>
        <v/>
      </c>
      <c r="D130" t="str">
        <f>IF(ISNUMBER($C130),T(VLOOKUP($C130,Methuselahs!$A$7:$E$202,2,FALSE()))&amp;" "&amp;T(VLOOKUP($C130,Methuselahs!$A$7:$E$202,3,FALSE())),"")</f>
        <v/>
      </c>
      <c r="E130" t="str">
        <f>IF(ISNUMBER($C130),VLOOKUP($C130,Methuselahs!$A$7:$I$202,COLUMN(Methuselahs!$H$6),FALSE()),"")</f>
        <v/>
      </c>
      <c r="F130" t="str">
        <f>IF(ISNUMBER($C130),VLOOKUP($C130,Methuselahs!$A$7:$I$202,COLUMN(Methuselahs!$I$6),FALSE()),"")</f>
        <v/>
      </c>
      <c r="G130" s="169"/>
      <c r="H130" t="str">
        <f>IF(ISNUMBER($C130),VLOOKUP($C130,Methuselahs!$A$7:$J$202,COLUMN(Methuselahs!$J$6),FALSE()),"")</f>
        <v/>
      </c>
    </row>
    <row r="131" spans="1:8" ht="15">
      <c r="A131" t="str">
        <f>IF(ISNUMBER($C131),VLOOKUP($C131,Methuselahs!$Y$7:$Z$202,2,FALSE()),"")</f>
        <v/>
      </c>
      <c r="B131" t="str">
        <f>IF(ROW()-ROW($A$6)&lt;Methuselahs!$A$4,ROW()-ROW($A$5),"")</f>
        <v/>
      </c>
      <c r="C131" t="str">
        <f>IF(ISNUMBER($B131),VLOOKUP($B131,Methuselahs!$X$7:$Y$202,2,FALSE()),"")</f>
        <v/>
      </c>
      <c r="D131" t="str">
        <f>IF(ISNUMBER($C131),T(VLOOKUP($C131,Methuselahs!$A$7:$E$202,2,FALSE()))&amp;" "&amp;T(VLOOKUP($C131,Methuselahs!$A$7:$E$202,3,FALSE())),"")</f>
        <v/>
      </c>
      <c r="E131" t="str">
        <f>IF(ISNUMBER($C131),VLOOKUP($C131,Methuselahs!$A$7:$I$202,COLUMN(Methuselahs!$H$6),FALSE()),"")</f>
        <v/>
      </c>
      <c r="F131" t="str">
        <f>IF(ISNUMBER($C131),VLOOKUP($C131,Methuselahs!$A$7:$I$202,COLUMN(Methuselahs!$I$6),FALSE()),"")</f>
        <v/>
      </c>
      <c r="G131" s="169"/>
      <c r="H131" t="str">
        <f>IF(ISNUMBER($C131),VLOOKUP($C131,Methuselahs!$A$7:$J$202,COLUMN(Methuselahs!$J$6),FALSE()),"")</f>
        <v/>
      </c>
    </row>
    <row r="132" spans="1:8" ht="15">
      <c r="A132" t="str">
        <f>IF(ISNUMBER($C132),VLOOKUP($C132,Methuselahs!$Y$7:$Z$202,2,FALSE()),"")</f>
        <v/>
      </c>
      <c r="B132" t="str">
        <f>IF(ROW()-ROW($A$6)&lt;Methuselahs!$A$4,ROW()-ROW($A$5),"")</f>
        <v/>
      </c>
      <c r="C132" t="str">
        <f>IF(ISNUMBER($B132),VLOOKUP($B132,Methuselahs!$X$7:$Y$202,2,FALSE()),"")</f>
        <v/>
      </c>
      <c r="D132" t="str">
        <f>IF(ISNUMBER($C132),T(VLOOKUP($C132,Methuselahs!$A$7:$E$202,2,FALSE()))&amp;" "&amp;T(VLOOKUP($C132,Methuselahs!$A$7:$E$202,3,FALSE())),"")</f>
        <v/>
      </c>
      <c r="E132" t="str">
        <f>IF(ISNUMBER($C132),VLOOKUP($C132,Methuselahs!$A$7:$I$202,COLUMN(Methuselahs!$H$6),FALSE()),"")</f>
        <v/>
      </c>
      <c r="F132" t="str">
        <f>IF(ISNUMBER($C132),VLOOKUP($C132,Methuselahs!$A$7:$I$202,COLUMN(Methuselahs!$I$6),FALSE()),"")</f>
        <v/>
      </c>
      <c r="G132" s="169"/>
      <c r="H132" t="str">
        <f>IF(ISNUMBER($C132),VLOOKUP($C132,Methuselahs!$A$7:$J$202,COLUMN(Methuselahs!$J$6),FALSE()),"")</f>
        <v/>
      </c>
    </row>
    <row r="133" spans="1:8" ht="15">
      <c r="A133" t="str">
        <f>IF(ISNUMBER($C133),VLOOKUP($C133,Methuselahs!$Y$7:$Z$202,2,FALSE()),"")</f>
        <v/>
      </c>
      <c r="B133" t="str">
        <f>IF(ROW()-ROW($A$6)&lt;Methuselahs!$A$4,ROW()-ROW($A$5),"")</f>
        <v/>
      </c>
      <c r="C133" t="str">
        <f>IF(ISNUMBER($B133),VLOOKUP($B133,Methuselahs!$X$7:$Y$202,2,FALSE()),"")</f>
        <v/>
      </c>
      <c r="D133" t="str">
        <f>IF(ISNUMBER($C133),T(VLOOKUP($C133,Methuselahs!$A$7:$E$202,2,FALSE()))&amp;" "&amp;T(VLOOKUP($C133,Methuselahs!$A$7:$E$202,3,FALSE())),"")</f>
        <v/>
      </c>
      <c r="E133" t="str">
        <f>IF(ISNUMBER($C133),VLOOKUP($C133,Methuselahs!$A$7:$I$202,COLUMN(Methuselahs!$H$6),FALSE()),"")</f>
        <v/>
      </c>
      <c r="F133" t="str">
        <f>IF(ISNUMBER($C133),VLOOKUP($C133,Methuselahs!$A$7:$I$202,COLUMN(Methuselahs!$I$6),FALSE()),"")</f>
        <v/>
      </c>
      <c r="G133" s="169"/>
      <c r="H133" t="str">
        <f>IF(ISNUMBER($C133),VLOOKUP($C133,Methuselahs!$A$7:$J$202,COLUMN(Methuselahs!$J$6),FALSE()),"")</f>
        <v/>
      </c>
    </row>
    <row r="134" spans="1:8" ht="15">
      <c r="A134" t="str">
        <f>IF(ISNUMBER($C134),VLOOKUP($C134,Methuselahs!$Y$7:$Z$202,2,FALSE()),"")</f>
        <v/>
      </c>
      <c r="B134" t="str">
        <f>IF(ROW()-ROW($A$6)&lt;Methuselahs!$A$4,ROW()-ROW($A$5),"")</f>
        <v/>
      </c>
      <c r="C134" t="str">
        <f>IF(ISNUMBER($B134),VLOOKUP($B134,Methuselahs!$X$7:$Y$202,2,FALSE()),"")</f>
        <v/>
      </c>
      <c r="D134" t="str">
        <f>IF(ISNUMBER($C134),T(VLOOKUP($C134,Methuselahs!$A$7:$E$202,2,FALSE()))&amp;" "&amp;T(VLOOKUP($C134,Methuselahs!$A$7:$E$202,3,FALSE())),"")</f>
        <v/>
      </c>
      <c r="E134" t="str">
        <f>IF(ISNUMBER($C134),VLOOKUP($C134,Methuselahs!$A$7:$I$202,COLUMN(Methuselahs!$H$6),FALSE()),"")</f>
        <v/>
      </c>
      <c r="F134" t="str">
        <f>IF(ISNUMBER($C134),VLOOKUP($C134,Methuselahs!$A$7:$I$202,COLUMN(Methuselahs!$I$6),FALSE()),"")</f>
        <v/>
      </c>
      <c r="G134" s="169"/>
      <c r="H134" t="str">
        <f>IF(ISNUMBER($C134),VLOOKUP($C134,Methuselahs!$A$7:$J$202,COLUMN(Methuselahs!$J$6),FALSE()),"")</f>
        <v/>
      </c>
    </row>
    <row r="135" spans="1:8" ht="15">
      <c r="A135" t="str">
        <f>IF(ISNUMBER($C135),VLOOKUP($C135,Methuselahs!$Y$7:$Z$202,2,FALSE()),"")</f>
        <v/>
      </c>
      <c r="B135" t="str">
        <f>IF(ROW()-ROW($A$6)&lt;Methuselahs!$A$4,ROW()-ROW($A$5),"")</f>
        <v/>
      </c>
      <c r="C135" t="str">
        <f>IF(ISNUMBER($B135),VLOOKUP($B135,Methuselahs!$X$7:$Y$202,2,FALSE()),"")</f>
        <v/>
      </c>
      <c r="D135" t="str">
        <f>IF(ISNUMBER($C135),T(VLOOKUP($C135,Methuselahs!$A$7:$E$202,2,FALSE()))&amp;" "&amp;T(VLOOKUP($C135,Methuselahs!$A$7:$E$202,3,FALSE())),"")</f>
        <v/>
      </c>
      <c r="E135" t="str">
        <f>IF(ISNUMBER($C135),VLOOKUP($C135,Methuselahs!$A$7:$I$202,COLUMN(Methuselahs!$H$6),FALSE()),"")</f>
        <v/>
      </c>
      <c r="F135" t="str">
        <f>IF(ISNUMBER($C135),VLOOKUP($C135,Methuselahs!$A$7:$I$202,COLUMN(Methuselahs!$I$6),FALSE()),"")</f>
        <v/>
      </c>
      <c r="G135" s="169"/>
      <c r="H135" t="str">
        <f>IF(ISNUMBER($C135),VLOOKUP($C135,Methuselahs!$A$7:$J$202,COLUMN(Methuselahs!$J$6),FALSE()),"")</f>
        <v/>
      </c>
    </row>
    <row r="136" spans="1:8" ht="15">
      <c r="A136" t="str">
        <f>IF(ISNUMBER($C136),VLOOKUP($C136,Methuselahs!$Y$7:$Z$202,2,FALSE()),"")</f>
        <v/>
      </c>
      <c r="B136" t="str">
        <f>IF(ROW()-ROW($A$6)&lt;Methuselahs!$A$4,ROW()-ROW($A$5),"")</f>
        <v/>
      </c>
      <c r="C136" t="str">
        <f>IF(ISNUMBER($B136),VLOOKUP($B136,Methuselahs!$X$7:$Y$202,2,FALSE()),"")</f>
        <v/>
      </c>
      <c r="D136" t="str">
        <f>IF(ISNUMBER($C136),T(VLOOKUP($C136,Methuselahs!$A$7:$E$202,2,FALSE()))&amp;" "&amp;T(VLOOKUP($C136,Methuselahs!$A$7:$E$202,3,FALSE())),"")</f>
        <v/>
      </c>
      <c r="E136" t="str">
        <f>IF(ISNUMBER($C136),VLOOKUP($C136,Methuselahs!$A$7:$I$202,COLUMN(Methuselahs!$H$6),FALSE()),"")</f>
        <v/>
      </c>
      <c r="F136" t="str">
        <f>IF(ISNUMBER($C136),VLOOKUP($C136,Methuselahs!$A$7:$I$202,COLUMN(Methuselahs!$I$6),FALSE()),"")</f>
        <v/>
      </c>
      <c r="G136" s="169"/>
      <c r="H136" t="str">
        <f>IF(ISNUMBER($C136),VLOOKUP($C136,Methuselahs!$A$7:$J$202,COLUMN(Methuselahs!$J$6),FALSE()),"")</f>
        <v/>
      </c>
    </row>
    <row r="137" spans="1:8" ht="15">
      <c r="A137" t="str">
        <f>IF(ISNUMBER($C137),VLOOKUP($C137,Methuselahs!$Y$7:$Z$202,2,FALSE()),"")</f>
        <v/>
      </c>
      <c r="B137" t="str">
        <f>IF(ROW()-ROW($A$6)&lt;Methuselahs!$A$4,ROW()-ROW($A$5),"")</f>
        <v/>
      </c>
      <c r="C137" t="str">
        <f>IF(ISNUMBER($B137),VLOOKUP($B137,Methuselahs!$X$7:$Y$202,2,FALSE()),"")</f>
        <v/>
      </c>
      <c r="D137" t="str">
        <f>IF(ISNUMBER($C137),T(VLOOKUP($C137,Methuselahs!$A$7:$E$202,2,FALSE()))&amp;" "&amp;T(VLOOKUP($C137,Methuselahs!$A$7:$E$202,3,FALSE())),"")</f>
        <v/>
      </c>
      <c r="E137" t="str">
        <f>IF(ISNUMBER($C137),VLOOKUP($C137,Methuselahs!$A$7:$I$202,COLUMN(Methuselahs!$H$6),FALSE()),"")</f>
        <v/>
      </c>
      <c r="F137" t="str">
        <f>IF(ISNUMBER($C137),VLOOKUP($C137,Methuselahs!$A$7:$I$202,COLUMN(Methuselahs!$I$6),FALSE()),"")</f>
        <v/>
      </c>
      <c r="G137" s="169"/>
      <c r="H137" t="str">
        <f>IF(ISNUMBER($C137),VLOOKUP($C137,Methuselahs!$A$7:$J$202,COLUMN(Methuselahs!$J$6),FALSE()),"")</f>
        <v/>
      </c>
    </row>
    <row r="138" spans="1:8" ht="15">
      <c r="A138" t="str">
        <f>IF(ISNUMBER($C138),VLOOKUP($C138,Methuselahs!$Y$7:$Z$202,2,FALSE()),"")</f>
        <v/>
      </c>
      <c r="B138" t="str">
        <f>IF(ROW()-ROW($A$6)&lt;Methuselahs!$A$4,ROW()-ROW($A$5),"")</f>
        <v/>
      </c>
      <c r="C138" t="str">
        <f>IF(ISNUMBER($B138),VLOOKUP($B138,Methuselahs!$X$7:$Y$202,2,FALSE()),"")</f>
        <v/>
      </c>
      <c r="D138" t="str">
        <f>IF(ISNUMBER($C138),T(VLOOKUP($C138,Methuselahs!$A$7:$E$202,2,FALSE()))&amp;" "&amp;T(VLOOKUP($C138,Methuselahs!$A$7:$E$202,3,FALSE())),"")</f>
        <v/>
      </c>
      <c r="E138" t="str">
        <f>IF(ISNUMBER($C138),VLOOKUP($C138,Methuselahs!$A$7:$I$202,COLUMN(Methuselahs!$H$6),FALSE()),"")</f>
        <v/>
      </c>
      <c r="F138" t="str">
        <f>IF(ISNUMBER($C138),VLOOKUP($C138,Methuselahs!$A$7:$I$202,COLUMN(Methuselahs!$I$6),FALSE()),"")</f>
        <v/>
      </c>
      <c r="G138" s="169"/>
      <c r="H138" t="str">
        <f>IF(ISNUMBER($C138),VLOOKUP($C138,Methuselahs!$A$7:$J$202,COLUMN(Methuselahs!$J$6),FALSE()),"")</f>
        <v/>
      </c>
    </row>
    <row r="139" spans="1:8" ht="15">
      <c r="A139" t="str">
        <f>IF(ISNUMBER($C139),VLOOKUP($C139,Methuselahs!$Y$7:$Z$202,2,FALSE()),"")</f>
        <v/>
      </c>
      <c r="B139" t="str">
        <f>IF(ROW()-ROW($A$6)&lt;Methuselahs!$A$4,ROW()-ROW($A$5),"")</f>
        <v/>
      </c>
      <c r="C139" t="str">
        <f>IF(ISNUMBER($B139),VLOOKUP($B139,Methuselahs!$X$7:$Y$202,2,FALSE()),"")</f>
        <v/>
      </c>
      <c r="D139" t="str">
        <f>IF(ISNUMBER($C139),T(VLOOKUP($C139,Methuselahs!$A$7:$E$202,2,FALSE()))&amp;" "&amp;T(VLOOKUP($C139,Methuselahs!$A$7:$E$202,3,FALSE())),"")</f>
        <v/>
      </c>
      <c r="E139" t="str">
        <f>IF(ISNUMBER($C139),VLOOKUP($C139,Methuselahs!$A$7:$I$202,COLUMN(Methuselahs!$H$6),FALSE()),"")</f>
        <v/>
      </c>
      <c r="F139" t="str">
        <f>IF(ISNUMBER($C139),VLOOKUP($C139,Methuselahs!$A$7:$I$202,COLUMN(Methuselahs!$I$6),FALSE()),"")</f>
        <v/>
      </c>
      <c r="G139" s="169"/>
      <c r="H139" t="str">
        <f>IF(ISNUMBER($C139),VLOOKUP($C139,Methuselahs!$A$7:$J$202,COLUMN(Methuselahs!$J$6),FALSE()),"")</f>
        <v/>
      </c>
    </row>
    <row r="140" spans="1:8" ht="15">
      <c r="A140" t="str">
        <f>IF(ISNUMBER($C140),VLOOKUP($C140,Methuselahs!$Y$7:$Z$202,2,FALSE()),"")</f>
        <v/>
      </c>
      <c r="B140" t="str">
        <f>IF(ROW()-ROW($A$6)&lt;Methuselahs!$A$4,ROW()-ROW($A$5),"")</f>
        <v/>
      </c>
      <c r="C140" t="str">
        <f>IF(ISNUMBER($B140),VLOOKUP($B140,Methuselahs!$X$7:$Y$202,2,FALSE()),"")</f>
        <v/>
      </c>
      <c r="D140" t="str">
        <f>IF(ISNUMBER($C140),T(VLOOKUP($C140,Methuselahs!$A$7:$E$202,2,FALSE()))&amp;" "&amp;T(VLOOKUP($C140,Methuselahs!$A$7:$E$202,3,FALSE())),"")</f>
        <v/>
      </c>
      <c r="E140" t="str">
        <f>IF(ISNUMBER($C140),VLOOKUP($C140,Methuselahs!$A$7:$I$202,COLUMN(Methuselahs!$H$6),FALSE()),"")</f>
        <v/>
      </c>
      <c r="F140" t="str">
        <f>IF(ISNUMBER($C140),VLOOKUP($C140,Methuselahs!$A$7:$I$202,COLUMN(Methuselahs!$I$6),FALSE()),"")</f>
        <v/>
      </c>
      <c r="G140" s="169"/>
      <c r="H140" t="str">
        <f>IF(ISNUMBER($C140),VLOOKUP($C140,Methuselahs!$A$7:$J$202,COLUMN(Methuselahs!$J$6),FALSE()),"")</f>
        <v/>
      </c>
    </row>
    <row r="141" spans="1:8" ht="15">
      <c r="A141" t="str">
        <f>IF(ISNUMBER($C141),VLOOKUP($C141,Methuselahs!$Y$7:$Z$202,2,FALSE()),"")</f>
        <v/>
      </c>
      <c r="B141" t="str">
        <f>IF(ROW()-ROW($A$6)&lt;Methuselahs!$A$4,ROW()-ROW($A$5),"")</f>
        <v/>
      </c>
      <c r="C141" t="str">
        <f>IF(ISNUMBER($B141),VLOOKUP($B141,Methuselahs!$X$7:$Y$202,2,FALSE()),"")</f>
        <v/>
      </c>
      <c r="D141" t="str">
        <f>IF(ISNUMBER($C141),T(VLOOKUP($C141,Methuselahs!$A$7:$E$202,2,FALSE()))&amp;" "&amp;T(VLOOKUP($C141,Methuselahs!$A$7:$E$202,3,FALSE())),"")</f>
        <v/>
      </c>
      <c r="E141" t="str">
        <f>IF(ISNUMBER($C141),VLOOKUP($C141,Methuselahs!$A$7:$I$202,COLUMN(Methuselahs!$H$6),FALSE()),"")</f>
        <v/>
      </c>
      <c r="F141" t="str">
        <f>IF(ISNUMBER($C141),VLOOKUP($C141,Methuselahs!$A$7:$I$202,COLUMN(Methuselahs!$I$6),FALSE()),"")</f>
        <v/>
      </c>
      <c r="G141" s="169"/>
      <c r="H141" t="str">
        <f>IF(ISNUMBER($C141),VLOOKUP($C141,Methuselahs!$A$7:$J$202,COLUMN(Methuselahs!$J$6),FALSE()),"")</f>
        <v/>
      </c>
    </row>
    <row r="142" spans="1:8" ht="15">
      <c r="A142" t="str">
        <f>IF(ISNUMBER($C142),VLOOKUP($C142,Methuselahs!$Y$7:$Z$202,2,FALSE()),"")</f>
        <v/>
      </c>
      <c r="B142" t="str">
        <f>IF(ROW()-ROW($A$6)&lt;Methuselahs!$A$4,ROW()-ROW($A$5),"")</f>
        <v/>
      </c>
      <c r="C142" t="str">
        <f>IF(ISNUMBER($B142),VLOOKUP($B142,Methuselahs!$X$7:$Y$202,2,FALSE()),"")</f>
        <v/>
      </c>
      <c r="D142" t="str">
        <f>IF(ISNUMBER($C142),T(VLOOKUP($C142,Methuselahs!$A$7:$E$202,2,FALSE()))&amp;" "&amp;T(VLOOKUP($C142,Methuselahs!$A$7:$E$202,3,FALSE())),"")</f>
        <v/>
      </c>
      <c r="E142" t="str">
        <f>IF(ISNUMBER($C142),VLOOKUP($C142,Methuselahs!$A$7:$I$202,COLUMN(Methuselahs!$H$6),FALSE()),"")</f>
        <v/>
      </c>
      <c r="F142" t="str">
        <f>IF(ISNUMBER($C142),VLOOKUP($C142,Methuselahs!$A$7:$I$202,COLUMN(Methuselahs!$I$6),FALSE()),"")</f>
        <v/>
      </c>
      <c r="G142" s="169"/>
      <c r="H142" t="str">
        <f>IF(ISNUMBER($C142),VLOOKUP($C142,Methuselahs!$A$7:$J$202,COLUMN(Methuselahs!$J$6),FALSE()),"")</f>
        <v/>
      </c>
    </row>
    <row r="143" spans="1:8" ht="15">
      <c r="A143" t="str">
        <f>IF(ISNUMBER($C143),VLOOKUP($C143,Methuselahs!$Y$7:$Z$202,2,FALSE()),"")</f>
        <v/>
      </c>
      <c r="B143" t="str">
        <f>IF(ROW()-ROW($A$6)&lt;Methuselahs!$A$4,ROW()-ROW($A$5),"")</f>
        <v/>
      </c>
      <c r="C143" t="str">
        <f>IF(ISNUMBER($B143),VLOOKUP($B143,Methuselahs!$X$7:$Y$202,2,FALSE()),"")</f>
        <v/>
      </c>
      <c r="D143" t="str">
        <f>IF(ISNUMBER($C143),T(VLOOKUP($C143,Methuselahs!$A$7:$E$202,2,FALSE()))&amp;" "&amp;T(VLOOKUP($C143,Methuselahs!$A$7:$E$202,3,FALSE())),"")</f>
        <v/>
      </c>
      <c r="E143" t="str">
        <f>IF(ISNUMBER($C143),VLOOKUP($C143,Methuselahs!$A$7:$I$202,COLUMN(Methuselahs!$H$6),FALSE()),"")</f>
        <v/>
      </c>
      <c r="F143" t="str">
        <f>IF(ISNUMBER($C143),VLOOKUP($C143,Methuselahs!$A$7:$I$202,COLUMN(Methuselahs!$I$6),FALSE()),"")</f>
        <v/>
      </c>
      <c r="G143" s="169"/>
      <c r="H143" t="str">
        <f>IF(ISNUMBER($C143),VLOOKUP($C143,Methuselahs!$A$7:$J$202,COLUMN(Methuselahs!$J$6),FALSE()),"")</f>
        <v/>
      </c>
    </row>
    <row r="144" spans="1:8" ht="15">
      <c r="A144" t="str">
        <f>IF(ISNUMBER($C144),VLOOKUP($C144,Methuselahs!$Y$7:$Z$202,2,FALSE()),"")</f>
        <v/>
      </c>
      <c r="B144" t="str">
        <f>IF(ROW()-ROW($A$6)&lt;Methuselahs!$A$4,ROW()-ROW($A$5),"")</f>
        <v/>
      </c>
      <c r="C144" t="str">
        <f>IF(ISNUMBER($B144),VLOOKUP($B144,Methuselahs!$X$7:$Y$202,2,FALSE()),"")</f>
        <v/>
      </c>
      <c r="D144" t="str">
        <f>IF(ISNUMBER($C144),T(VLOOKUP($C144,Methuselahs!$A$7:$E$202,2,FALSE()))&amp;" "&amp;T(VLOOKUP($C144,Methuselahs!$A$7:$E$202,3,FALSE())),"")</f>
        <v/>
      </c>
      <c r="E144" t="str">
        <f>IF(ISNUMBER($C144),VLOOKUP($C144,Methuselahs!$A$7:$I$202,COLUMN(Methuselahs!$H$6),FALSE()),"")</f>
        <v/>
      </c>
      <c r="F144" t="str">
        <f>IF(ISNUMBER($C144),VLOOKUP($C144,Methuselahs!$A$7:$I$202,COLUMN(Methuselahs!$I$6),FALSE()),"")</f>
        <v/>
      </c>
      <c r="G144" s="169"/>
      <c r="H144" t="str">
        <f>IF(ISNUMBER($C144),VLOOKUP($C144,Methuselahs!$A$7:$J$202,COLUMN(Methuselahs!$J$6),FALSE()),"")</f>
        <v/>
      </c>
    </row>
    <row r="145" spans="1:8" ht="15">
      <c r="A145" t="str">
        <f>IF(ISNUMBER($C145),VLOOKUP($C145,Methuselahs!$Y$7:$Z$202,2,FALSE()),"")</f>
        <v/>
      </c>
      <c r="B145" t="str">
        <f>IF(ROW()-ROW($A$6)&lt;Methuselahs!$A$4,ROW()-ROW($A$5),"")</f>
        <v/>
      </c>
      <c r="C145" t="str">
        <f>IF(ISNUMBER($B145),VLOOKUP($B145,Methuselahs!$X$7:$Y$202,2,FALSE()),"")</f>
        <v/>
      </c>
      <c r="D145" t="str">
        <f>IF(ISNUMBER($C145),T(VLOOKUP($C145,Methuselahs!$A$7:$E$202,2,FALSE()))&amp;" "&amp;T(VLOOKUP($C145,Methuselahs!$A$7:$E$202,3,FALSE())),"")</f>
        <v/>
      </c>
      <c r="E145" t="str">
        <f>IF(ISNUMBER($C145),VLOOKUP($C145,Methuselahs!$A$7:$I$202,COLUMN(Methuselahs!$H$6),FALSE()),"")</f>
        <v/>
      </c>
      <c r="F145" t="str">
        <f>IF(ISNUMBER($C145),VLOOKUP($C145,Methuselahs!$A$7:$I$202,COLUMN(Methuselahs!$I$6),FALSE()),"")</f>
        <v/>
      </c>
      <c r="G145" s="169"/>
      <c r="H145" t="str">
        <f>IF(ISNUMBER($C145),VLOOKUP($C145,Methuselahs!$A$7:$J$202,COLUMN(Methuselahs!$J$6),FALSE()),"")</f>
        <v/>
      </c>
    </row>
    <row r="146" spans="1:8" ht="15">
      <c r="A146" t="str">
        <f>IF(ISNUMBER($C146),VLOOKUP($C146,Methuselahs!$Y$7:$Z$202,2,FALSE()),"")</f>
        <v/>
      </c>
      <c r="B146" t="str">
        <f>IF(ROW()-ROW($A$6)&lt;Methuselahs!$A$4,ROW()-ROW($A$5),"")</f>
        <v/>
      </c>
      <c r="C146" t="str">
        <f>IF(ISNUMBER($B146),VLOOKUP($B146,Methuselahs!$X$7:$Y$202,2,FALSE()),"")</f>
        <v/>
      </c>
      <c r="D146" t="str">
        <f>IF(ISNUMBER($C146),T(VLOOKUP($C146,Methuselahs!$A$7:$E$202,2,FALSE()))&amp;" "&amp;T(VLOOKUP($C146,Methuselahs!$A$7:$E$202,3,FALSE())),"")</f>
        <v/>
      </c>
      <c r="E146" t="str">
        <f>IF(ISNUMBER($C146),VLOOKUP($C146,Methuselahs!$A$7:$I$202,COLUMN(Methuselahs!$H$6),FALSE()),"")</f>
        <v/>
      </c>
      <c r="F146" t="str">
        <f>IF(ISNUMBER($C146),VLOOKUP($C146,Methuselahs!$A$7:$I$202,COLUMN(Methuselahs!$I$6),FALSE()),"")</f>
        <v/>
      </c>
      <c r="G146" s="169"/>
      <c r="H146" t="str">
        <f>IF(ISNUMBER($C146),VLOOKUP($C146,Methuselahs!$A$7:$J$202,COLUMN(Methuselahs!$J$6),FALSE()),"")</f>
        <v/>
      </c>
    </row>
    <row r="147" spans="1:8" ht="15">
      <c r="A147" t="str">
        <f>IF(ISNUMBER($C147),VLOOKUP($C147,Methuselahs!$Y$7:$Z$202,2,FALSE()),"")</f>
        <v/>
      </c>
      <c r="B147" t="str">
        <f>IF(ROW()-ROW($A$6)&lt;Methuselahs!$A$4,ROW()-ROW($A$5),"")</f>
        <v/>
      </c>
      <c r="C147" t="str">
        <f>IF(ISNUMBER($B147),VLOOKUP($B147,Methuselahs!$X$7:$Y$202,2,FALSE()),"")</f>
        <v/>
      </c>
      <c r="D147" t="str">
        <f>IF(ISNUMBER($C147),T(VLOOKUP($C147,Methuselahs!$A$7:$E$202,2,FALSE()))&amp;" "&amp;T(VLOOKUP($C147,Methuselahs!$A$7:$E$202,3,FALSE())),"")</f>
        <v/>
      </c>
      <c r="E147" t="str">
        <f>IF(ISNUMBER($C147),VLOOKUP($C147,Methuselahs!$A$7:$I$202,COLUMN(Methuselahs!$H$6),FALSE()),"")</f>
        <v/>
      </c>
      <c r="F147" t="str">
        <f>IF(ISNUMBER($C147),VLOOKUP($C147,Methuselahs!$A$7:$I$202,COLUMN(Methuselahs!$I$6),FALSE()),"")</f>
        <v/>
      </c>
      <c r="G147" s="169"/>
      <c r="H147" t="str">
        <f>IF(ISNUMBER($C147),VLOOKUP($C147,Methuselahs!$A$7:$J$202,COLUMN(Methuselahs!$J$6),FALSE()),"")</f>
        <v/>
      </c>
    </row>
    <row r="148" spans="1:8" ht="15">
      <c r="A148" t="str">
        <f>IF(ISNUMBER($C148),VLOOKUP($C148,Methuselahs!$Y$7:$Z$202,2,FALSE()),"")</f>
        <v/>
      </c>
      <c r="B148" t="str">
        <f>IF(ROW()-ROW($A$6)&lt;Methuselahs!$A$4,ROW()-ROW($A$5),"")</f>
        <v/>
      </c>
      <c r="C148" t="str">
        <f>IF(ISNUMBER($B148),VLOOKUP($B148,Methuselahs!$X$7:$Y$202,2,FALSE()),"")</f>
        <v/>
      </c>
      <c r="D148" t="str">
        <f>IF(ISNUMBER($C148),T(VLOOKUP($C148,Methuselahs!$A$7:$E$202,2,FALSE()))&amp;" "&amp;T(VLOOKUP($C148,Methuselahs!$A$7:$E$202,3,FALSE())),"")</f>
        <v/>
      </c>
      <c r="E148" t="str">
        <f>IF(ISNUMBER($C148),VLOOKUP($C148,Methuselahs!$A$7:$I$202,COLUMN(Methuselahs!$H$6),FALSE()),"")</f>
        <v/>
      </c>
      <c r="F148" t="str">
        <f>IF(ISNUMBER($C148),VLOOKUP($C148,Methuselahs!$A$7:$I$202,COLUMN(Methuselahs!$I$6),FALSE()),"")</f>
        <v/>
      </c>
      <c r="G148" s="169"/>
      <c r="H148" t="str">
        <f>IF(ISNUMBER($C148),VLOOKUP($C148,Methuselahs!$A$7:$J$202,COLUMN(Methuselahs!$J$6),FALSE()),"")</f>
        <v/>
      </c>
    </row>
    <row r="149" spans="1:8" ht="15">
      <c r="A149" t="str">
        <f>IF(ISNUMBER($C149),VLOOKUP($C149,Methuselahs!$Y$7:$Z$202,2,FALSE()),"")</f>
        <v/>
      </c>
      <c r="B149" t="str">
        <f>IF(ROW()-ROW($A$6)&lt;Methuselahs!$A$4,ROW()-ROW($A$5),"")</f>
        <v/>
      </c>
      <c r="C149" t="str">
        <f>IF(ISNUMBER($B149),VLOOKUP($B149,Methuselahs!$X$7:$Y$202,2,FALSE()),"")</f>
        <v/>
      </c>
      <c r="D149" t="str">
        <f>IF(ISNUMBER($C149),T(VLOOKUP($C149,Methuselahs!$A$7:$E$202,2,FALSE()))&amp;" "&amp;T(VLOOKUP($C149,Methuselahs!$A$7:$E$202,3,FALSE())),"")</f>
        <v/>
      </c>
      <c r="E149" t="str">
        <f>IF(ISNUMBER($C149),VLOOKUP($C149,Methuselahs!$A$7:$I$202,COLUMN(Methuselahs!$H$6),FALSE()),"")</f>
        <v/>
      </c>
      <c r="F149" t="str">
        <f>IF(ISNUMBER($C149),VLOOKUP($C149,Methuselahs!$A$7:$I$202,COLUMN(Methuselahs!$I$6),FALSE()),"")</f>
        <v/>
      </c>
      <c r="G149" s="169"/>
      <c r="H149" t="str">
        <f>IF(ISNUMBER($C149),VLOOKUP($C149,Methuselahs!$A$7:$J$202,COLUMN(Methuselahs!$J$6),FALSE()),"")</f>
        <v/>
      </c>
    </row>
    <row r="150" spans="1:8" ht="15">
      <c r="A150" t="str">
        <f>IF(ISNUMBER($C150),VLOOKUP($C150,Methuselahs!$Y$7:$Z$202,2,FALSE()),"")</f>
        <v/>
      </c>
      <c r="B150" t="str">
        <f>IF(ROW()-ROW($A$6)&lt;Methuselahs!$A$4,ROW()-ROW($A$5),"")</f>
        <v/>
      </c>
      <c r="C150" t="str">
        <f>IF(ISNUMBER($B150),VLOOKUP($B150,Methuselahs!$X$7:$Y$202,2,FALSE()),"")</f>
        <v/>
      </c>
      <c r="D150" t="str">
        <f>IF(ISNUMBER($C150),T(VLOOKUP($C150,Methuselahs!$A$7:$E$202,2,FALSE()))&amp;" "&amp;T(VLOOKUP($C150,Methuselahs!$A$7:$E$202,3,FALSE())),"")</f>
        <v/>
      </c>
      <c r="E150" t="str">
        <f>IF(ISNUMBER($C150),VLOOKUP($C150,Methuselahs!$A$7:$I$202,COLUMN(Methuselahs!$H$6),FALSE()),"")</f>
        <v/>
      </c>
      <c r="F150" t="str">
        <f>IF(ISNUMBER($C150),VLOOKUP($C150,Methuselahs!$A$7:$I$202,COLUMN(Methuselahs!$I$6),FALSE()),"")</f>
        <v/>
      </c>
      <c r="G150" s="169"/>
      <c r="H150" t="str">
        <f>IF(ISNUMBER($C150),VLOOKUP($C150,Methuselahs!$A$7:$J$202,COLUMN(Methuselahs!$J$6),FALSE()),"")</f>
        <v/>
      </c>
    </row>
    <row r="151" spans="1:8" ht="15">
      <c r="A151" t="str">
        <f>IF(ISNUMBER($C151),VLOOKUP($C151,Methuselahs!$Y$7:$Z$202,2,FALSE()),"")</f>
        <v/>
      </c>
      <c r="B151" t="str">
        <f>IF(ROW()-ROW($A$6)&lt;Methuselahs!$A$4,ROW()-ROW($A$5),"")</f>
        <v/>
      </c>
      <c r="C151" t="str">
        <f>IF(ISNUMBER($B151),VLOOKUP($B151,Methuselahs!$X$7:$Y$202,2,FALSE()),"")</f>
        <v/>
      </c>
      <c r="D151" t="str">
        <f>IF(ISNUMBER($C151),T(VLOOKUP($C151,Methuselahs!$A$7:$E$202,2,FALSE()))&amp;" "&amp;T(VLOOKUP($C151,Methuselahs!$A$7:$E$202,3,FALSE())),"")</f>
        <v/>
      </c>
      <c r="E151" t="str">
        <f>IF(ISNUMBER($C151),VLOOKUP($C151,Methuselahs!$A$7:$I$202,COLUMN(Methuselahs!$H$6),FALSE()),"")</f>
        <v/>
      </c>
      <c r="F151" t="str">
        <f>IF(ISNUMBER($C151),VLOOKUP($C151,Methuselahs!$A$7:$I$202,COLUMN(Methuselahs!$I$6),FALSE()),"")</f>
        <v/>
      </c>
      <c r="G151" s="169"/>
      <c r="H151" t="str">
        <f>IF(ISNUMBER($C151),VLOOKUP($C151,Methuselahs!$A$7:$J$202,COLUMN(Methuselahs!$J$6),FALSE()),"")</f>
        <v/>
      </c>
    </row>
    <row r="152" spans="1:8" ht="15">
      <c r="A152" t="str">
        <f>IF(ISNUMBER($C152),VLOOKUP($C152,Methuselahs!$Y$7:$Z$202,2,FALSE()),"")</f>
        <v/>
      </c>
      <c r="B152" t="str">
        <f>IF(ROW()-ROW($A$6)&lt;Methuselahs!$A$4,ROW()-ROW($A$5),"")</f>
        <v/>
      </c>
      <c r="C152" t="str">
        <f>IF(ISNUMBER($B152),VLOOKUP($B152,Methuselahs!$X$7:$Y$202,2,FALSE()),"")</f>
        <v/>
      </c>
      <c r="D152" t="str">
        <f>IF(ISNUMBER($C152),T(VLOOKUP($C152,Methuselahs!$A$7:$E$202,2,FALSE()))&amp;" "&amp;T(VLOOKUP($C152,Methuselahs!$A$7:$E$202,3,FALSE())),"")</f>
        <v/>
      </c>
      <c r="E152" t="str">
        <f>IF(ISNUMBER($C152),VLOOKUP($C152,Methuselahs!$A$7:$I$202,COLUMN(Methuselahs!$H$6),FALSE()),"")</f>
        <v/>
      </c>
      <c r="F152" t="str">
        <f>IF(ISNUMBER($C152),VLOOKUP($C152,Methuselahs!$A$7:$I$202,COLUMN(Methuselahs!$I$6),FALSE()),"")</f>
        <v/>
      </c>
      <c r="G152" s="169"/>
      <c r="H152" t="str">
        <f>IF(ISNUMBER($C152),VLOOKUP($C152,Methuselahs!$A$7:$J$202,COLUMN(Methuselahs!$J$6),FALSE()),"")</f>
        <v/>
      </c>
    </row>
    <row r="153" spans="1:8" ht="15">
      <c r="A153" t="str">
        <f>IF(ISNUMBER($C153),VLOOKUP($C153,Methuselahs!$Y$7:$Z$202,2,FALSE()),"")</f>
        <v/>
      </c>
      <c r="B153" t="str">
        <f>IF(ROW()-ROW($A$6)&lt;Methuselahs!$A$4,ROW()-ROW($A$5),"")</f>
        <v/>
      </c>
      <c r="C153" t="str">
        <f>IF(ISNUMBER($B153),VLOOKUP($B153,Methuselahs!$X$7:$Y$202,2,FALSE()),"")</f>
        <v/>
      </c>
      <c r="D153" t="str">
        <f>IF(ISNUMBER($C153),T(VLOOKUP($C153,Methuselahs!$A$7:$E$202,2,FALSE()))&amp;" "&amp;T(VLOOKUP($C153,Methuselahs!$A$7:$E$202,3,FALSE())),"")</f>
        <v/>
      </c>
      <c r="E153" t="str">
        <f>IF(ISNUMBER($C153),VLOOKUP($C153,Methuselahs!$A$7:$I$202,COLUMN(Methuselahs!$H$6),FALSE()),"")</f>
        <v/>
      </c>
      <c r="F153" t="str">
        <f>IF(ISNUMBER($C153),VLOOKUP($C153,Methuselahs!$A$7:$I$202,COLUMN(Methuselahs!$I$6),FALSE()),"")</f>
        <v/>
      </c>
      <c r="G153" s="169"/>
      <c r="H153" t="str">
        <f>IF(ISNUMBER($C153),VLOOKUP($C153,Methuselahs!$A$7:$J$202,COLUMN(Methuselahs!$J$6),FALSE()),"")</f>
        <v/>
      </c>
    </row>
    <row r="154" spans="1:8" ht="15">
      <c r="A154" t="str">
        <f>IF(ISNUMBER($C154),VLOOKUP($C154,Methuselahs!$Y$7:$Z$202,2,FALSE()),"")</f>
        <v/>
      </c>
      <c r="B154" t="str">
        <f>IF(ROW()-ROW($A$6)&lt;Methuselahs!$A$4,ROW()-ROW($A$5),"")</f>
        <v/>
      </c>
      <c r="C154" t="str">
        <f>IF(ISNUMBER($B154),VLOOKUP($B154,Methuselahs!$X$7:$Y$202,2,FALSE()),"")</f>
        <v/>
      </c>
      <c r="D154" t="str">
        <f>IF(ISNUMBER($C154),T(VLOOKUP($C154,Methuselahs!$A$7:$E$202,2,FALSE()))&amp;" "&amp;T(VLOOKUP($C154,Methuselahs!$A$7:$E$202,3,FALSE())),"")</f>
        <v/>
      </c>
      <c r="E154" t="str">
        <f>IF(ISNUMBER($C154),VLOOKUP($C154,Methuselahs!$A$7:$I$202,COLUMN(Methuselahs!$H$6),FALSE()),"")</f>
        <v/>
      </c>
      <c r="F154" t="str">
        <f>IF(ISNUMBER($C154),VLOOKUP($C154,Methuselahs!$A$7:$I$202,COLUMN(Methuselahs!$I$6),FALSE()),"")</f>
        <v/>
      </c>
      <c r="G154" s="169"/>
      <c r="H154" t="str">
        <f>IF(ISNUMBER($C154),VLOOKUP($C154,Methuselahs!$A$7:$J$202,COLUMN(Methuselahs!$J$6),FALSE()),"")</f>
        <v/>
      </c>
    </row>
    <row r="155" spans="1:8" ht="15">
      <c r="A155" t="str">
        <f>IF(ISNUMBER($C155),VLOOKUP($C155,Methuselahs!$Y$7:$Z$202,2,FALSE()),"")</f>
        <v/>
      </c>
      <c r="B155" t="str">
        <f>IF(ROW()-ROW($A$6)&lt;Methuselahs!$A$4,ROW()-ROW($A$5),"")</f>
        <v/>
      </c>
      <c r="C155" t="str">
        <f>IF(ISNUMBER($B155),VLOOKUP($B155,Methuselahs!$X$7:$Y$202,2,FALSE()),"")</f>
        <v/>
      </c>
      <c r="D155" t="str">
        <f>IF(ISNUMBER($C155),T(VLOOKUP($C155,Methuselahs!$A$7:$E$202,2,FALSE()))&amp;" "&amp;T(VLOOKUP($C155,Methuselahs!$A$7:$E$202,3,FALSE())),"")</f>
        <v/>
      </c>
      <c r="E155" t="str">
        <f>IF(ISNUMBER($C155),VLOOKUP($C155,Methuselahs!$A$7:$I$202,COLUMN(Methuselahs!$H$6),FALSE()),"")</f>
        <v/>
      </c>
      <c r="F155" t="str">
        <f>IF(ISNUMBER($C155),VLOOKUP($C155,Methuselahs!$A$7:$I$202,COLUMN(Methuselahs!$I$6),FALSE()),"")</f>
        <v/>
      </c>
      <c r="G155" s="169"/>
      <c r="H155" t="str">
        <f>IF(ISNUMBER($C155),VLOOKUP($C155,Methuselahs!$A$7:$J$202,COLUMN(Methuselahs!$J$6),FALSE()),"")</f>
        <v/>
      </c>
    </row>
    <row r="156" spans="1:8" ht="15">
      <c r="A156" t="str">
        <f>IF(ISNUMBER($C156),VLOOKUP($C156,Methuselahs!$Y$7:$Z$202,2,FALSE()),"")</f>
        <v/>
      </c>
      <c r="B156" t="str">
        <f>IF(ROW()-ROW($A$6)&lt;Methuselahs!$A$4,ROW()-ROW($A$5),"")</f>
        <v/>
      </c>
      <c r="C156" t="str">
        <f>IF(ISNUMBER($B156),VLOOKUP($B156,Methuselahs!$X$7:$Y$202,2,FALSE()),"")</f>
        <v/>
      </c>
      <c r="D156" t="str">
        <f>IF(ISNUMBER($C156),T(VLOOKUP($C156,Methuselahs!$A$7:$E$202,2,FALSE()))&amp;" "&amp;T(VLOOKUP($C156,Methuselahs!$A$7:$E$202,3,FALSE())),"")</f>
        <v/>
      </c>
      <c r="E156" t="str">
        <f>IF(ISNUMBER($C156),VLOOKUP($C156,Methuselahs!$A$7:$I$202,COLUMN(Methuselahs!$H$6),FALSE()),"")</f>
        <v/>
      </c>
      <c r="F156" t="str">
        <f>IF(ISNUMBER($C156),VLOOKUP($C156,Methuselahs!$A$7:$I$202,COLUMN(Methuselahs!$I$6),FALSE()),"")</f>
        <v/>
      </c>
      <c r="G156" s="169"/>
      <c r="H156" t="str">
        <f>IF(ISNUMBER($C156),VLOOKUP($C156,Methuselahs!$A$7:$J$202,COLUMN(Methuselahs!$J$6),FALSE()),"")</f>
        <v/>
      </c>
    </row>
    <row r="157" spans="1:8" ht="15">
      <c r="A157" t="str">
        <f>IF(ISNUMBER($C157),VLOOKUP($C157,Methuselahs!$Y$7:$Z$202,2,FALSE()),"")</f>
        <v/>
      </c>
      <c r="B157" t="str">
        <f>IF(ROW()-ROW($A$6)&lt;Methuselahs!$A$4,ROW()-ROW($A$5),"")</f>
        <v/>
      </c>
      <c r="C157" t="str">
        <f>IF(ISNUMBER($B157),VLOOKUP($B157,Methuselahs!$X$7:$Y$202,2,FALSE()),"")</f>
        <v/>
      </c>
      <c r="D157" t="str">
        <f>IF(ISNUMBER($C157),T(VLOOKUP($C157,Methuselahs!$A$7:$E$202,2,FALSE()))&amp;" "&amp;T(VLOOKUP($C157,Methuselahs!$A$7:$E$202,3,FALSE())),"")</f>
        <v/>
      </c>
      <c r="E157" t="str">
        <f>IF(ISNUMBER($C157),VLOOKUP($C157,Methuselahs!$A$7:$I$202,COLUMN(Methuselahs!$H$6),FALSE()),"")</f>
        <v/>
      </c>
      <c r="F157" t="str">
        <f>IF(ISNUMBER($C157),VLOOKUP($C157,Methuselahs!$A$7:$I$202,COLUMN(Methuselahs!$I$6),FALSE()),"")</f>
        <v/>
      </c>
      <c r="G157" s="169"/>
      <c r="H157" t="str">
        <f>IF(ISNUMBER($C157),VLOOKUP($C157,Methuselahs!$A$7:$J$202,COLUMN(Methuselahs!$J$6),FALSE()),"")</f>
        <v/>
      </c>
    </row>
    <row r="158" spans="1:8" ht="15">
      <c r="A158" t="str">
        <f>IF(ISNUMBER($C158),VLOOKUP($C158,Methuselahs!$Y$7:$Z$202,2,FALSE()),"")</f>
        <v/>
      </c>
      <c r="B158" t="str">
        <f>IF(ROW()-ROW($A$6)&lt;Methuselahs!$A$4,ROW()-ROW($A$5),"")</f>
        <v/>
      </c>
      <c r="C158" t="str">
        <f>IF(ISNUMBER($B158),VLOOKUP($B158,Methuselahs!$X$7:$Y$202,2,FALSE()),"")</f>
        <v/>
      </c>
      <c r="D158" t="str">
        <f>IF(ISNUMBER($C158),T(VLOOKUP($C158,Methuselahs!$A$7:$E$202,2,FALSE()))&amp;" "&amp;T(VLOOKUP($C158,Methuselahs!$A$7:$E$202,3,FALSE())),"")</f>
        <v/>
      </c>
      <c r="E158" t="str">
        <f>IF(ISNUMBER($C158),VLOOKUP($C158,Methuselahs!$A$7:$I$202,COLUMN(Methuselahs!$H$6),FALSE()),"")</f>
        <v/>
      </c>
      <c r="F158" t="str">
        <f>IF(ISNUMBER($C158),VLOOKUP($C158,Methuselahs!$A$7:$I$202,COLUMN(Methuselahs!$I$6),FALSE()),"")</f>
        <v/>
      </c>
      <c r="G158" s="169"/>
      <c r="H158" t="str">
        <f>IF(ISNUMBER($C158),VLOOKUP($C158,Methuselahs!$A$7:$J$202,COLUMN(Methuselahs!$J$6),FALSE()),"")</f>
        <v/>
      </c>
    </row>
    <row r="159" spans="1:8" ht="15">
      <c r="A159" t="str">
        <f>IF(ISNUMBER($C159),VLOOKUP($C159,Methuselahs!$Y$7:$Z$202,2,FALSE()),"")</f>
        <v/>
      </c>
      <c r="B159" t="str">
        <f>IF(ROW()-ROW($A$6)&lt;Methuselahs!$A$4,ROW()-ROW($A$5),"")</f>
        <v/>
      </c>
      <c r="C159" t="str">
        <f>IF(ISNUMBER($B159),VLOOKUP($B159,Methuselahs!$X$7:$Y$202,2,FALSE()),"")</f>
        <v/>
      </c>
      <c r="D159" t="str">
        <f>IF(ISNUMBER($C159),T(VLOOKUP($C159,Methuselahs!$A$7:$E$202,2,FALSE()))&amp;" "&amp;T(VLOOKUP($C159,Methuselahs!$A$7:$E$202,3,FALSE())),"")</f>
        <v/>
      </c>
      <c r="E159" t="str">
        <f>IF(ISNUMBER($C159),VLOOKUP($C159,Methuselahs!$A$7:$I$202,COLUMN(Methuselahs!$H$6),FALSE()),"")</f>
        <v/>
      </c>
      <c r="F159" t="str">
        <f>IF(ISNUMBER($C159),VLOOKUP($C159,Methuselahs!$A$7:$I$202,COLUMN(Methuselahs!$I$6),FALSE()),"")</f>
        <v/>
      </c>
      <c r="G159" s="169"/>
      <c r="H159" t="str">
        <f>IF(ISNUMBER($C159),VLOOKUP($C159,Methuselahs!$A$7:$J$202,COLUMN(Methuselahs!$J$6),FALSE()),"")</f>
        <v/>
      </c>
    </row>
    <row r="160" spans="1:8" ht="15">
      <c r="A160" t="str">
        <f>IF(ISNUMBER($C160),VLOOKUP($C160,Methuselahs!$Y$7:$Z$202,2,FALSE()),"")</f>
        <v/>
      </c>
      <c r="B160" t="str">
        <f>IF(ROW()-ROW($A$6)&lt;Methuselahs!$A$4,ROW()-ROW($A$5),"")</f>
        <v/>
      </c>
      <c r="C160" t="str">
        <f>IF(ISNUMBER($B160),VLOOKUP($B160,Methuselahs!$X$7:$Y$202,2,FALSE()),"")</f>
        <v/>
      </c>
      <c r="D160" t="str">
        <f>IF(ISNUMBER($C160),T(VLOOKUP($C160,Methuselahs!$A$7:$E$202,2,FALSE()))&amp;" "&amp;T(VLOOKUP($C160,Methuselahs!$A$7:$E$202,3,FALSE())),"")</f>
        <v/>
      </c>
      <c r="E160" t="str">
        <f>IF(ISNUMBER($C160),VLOOKUP($C160,Methuselahs!$A$7:$I$202,COLUMN(Methuselahs!$H$6),FALSE()),"")</f>
        <v/>
      </c>
      <c r="F160" t="str">
        <f>IF(ISNUMBER($C160),VLOOKUP($C160,Methuselahs!$A$7:$I$202,COLUMN(Methuselahs!$I$6),FALSE()),"")</f>
        <v/>
      </c>
      <c r="G160" s="169"/>
      <c r="H160" t="str">
        <f>IF(ISNUMBER($C160),VLOOKUP($C160,Methuselahs!$A$7:$J$202,COLUMN(Methuselahs!$J$6),FALSE()),"")</f>
        <v/>
      </c>
    </row>
    <row r="161" spans="1:8" ht="15">
      <c r="A161" t="str">
        <f>IF(ISNUMBER($C161),VLOOKUP($C161,Methuselahs!$Y$7:$Z$202,2,FALSE()),"")</f>
        <v/>
      </c>
      <c r="B161" t="str">
        <f>IF(ROW()-ROW($A$6)&lt;Methuselahs!$A$4,ROW()-ROW($A$5),"")</f>
        <v/>
      </c>
      <c r="C161" t="str">
        <f>IF(ISNUMBER($B161),VLOOKUP($B161,Methuselahs!$X$7:$Y$202,2,FALSE()),"")</f>
        <v/>
      </c>
      <c r="D161" t="str">
        <f>IF(ISNUMBER($C161),T(VLOOKUP($C161,Methuselahs!$A$7:$E$202,2,FALSE()))&amp;" "&amp;T(VLOOKUP($C161,Methuselahs!$A$7:$E$202,3,FALSE())),"")</f>
        <v/>
      </c>
      <c r="E161" t="str">
        <f>IF(ISNUMBER($C161),VLOOKUP($C161,Methuselahs!$A$7:$I$202,COLUMN(Methuselahs!$H$6),FALSE()),"")</f>
        <v/>
      </c>
      <c r="F161" t="str">
        <f>IF(ISNUMBER($C161),VLOOKUP($C161,Methuselahs!$A$7:$I$202,COLUMN(Methuselahs!$I$6),FALSE()),"")</f>
        <v/>
      </c>
      <c r="G161" s="169"/>
      <c r="H161" t="str">
        <f>IF(ISNUMBER($C161),VLOOKUP($C161,Methuselahs!$A$7:$J$202,COLUMN(Methuselahs!$J$6),FALSE()),"")</f>
        <v/>
      </c>
    </row>
    <row r="162" spans="1:8" ht="15">
      <c r="A162" t="str">
        <f>IF(ISNUMBER($C162),VLOOKUP($C162,Methuselahs!$Y$7:$Z$202,2,FALSE()),"")</f>
        <v/>
      </c>
      <c r="B162" t="str">
        <f>IF(ROW()-ROW($A$6)&lt;Methuselahs!$A$4,ROW()-ROW($A$5),"")</f>
        <v/>
      </c>
      <c r="C162" t="str">
        <f>IF(ISNUMBER($B162),VLOOKUP($B162,Methuselahs!$X$7:$Y$202,2,FALSE()),"")</f>
        <v/>
      </c>
      <c r="D162" t="str">
        <f>IF(ISNUMBER($C162),T(VLOOKUP($C162,Methuselahs!$A$7:$E$202,2,FALSE()))&amp;" "&amp;T(VLOOKUP($C162,Methuselahs!$A$7:$E$202,3,FALSE())),"")</f>
        <v/>
      </c>
      <c r="E162" t="str">
        <f>IF(ISNUMBER($C162),VLOOKUP($C162,Methuselahs!$A$7:$I$202,COLUMN(Methuselahs!$H$6),FALSE()),"")</f>
        <v/>
      </c>
      <c r="F162" t="str">
        <f>IF(ISNUMBER($C162),VLOOKUP($C162,Methuselahs!$A$7:$I$202,COLUMN(Methuselahs!$I$6),FALSE()),"")</f>
        <v/>
      </c>
      <c r="G162" s="169"/>
      <c r="H162" t="str">
        <f>IF(ISNUMBER($C162),VLOOKUP($C162,Methuselahs!$A$7:$J$202,COLUMN(Methuselahs!$J$6),FALSE()),"")</f>
        <v/>
      </c>
    </row>
    <row r="163" spans="1:8" ht="15">
      <c r="A163" t="str">
        <f>IF(ISNUMBER($C163),VLOOKUP($C163,Methuselahs!$Y$7:$Z$202,2,FALSE()),"")</f>
        <v/>
      </c>
      <c r="B163" t="str">
        <f>IF(ROW()-ROW($A$6)&lt;Methuselahs!$A$4,ROW()-ROW($A$5),"")</f>
        <v/>
      </c>
      <c r="C163" t="str">
        <f>IF(ISNUMBER($B163),VLOOKUP($B163,Methuselahs!$X$7:$Y$202,2,FALSE()),"")</f>
        <v/>
      </c>
      <c r="D163" t="str">
        <f>IF(ISNUMBER($C163),T(VLOOKUP($C163,Methuselahs!$A$7:$E$202,2,FALSE()))&amp;" "&amp;T(VLOOKUP($C163,Methuselahs!$A$7:$E$202,3,FALSE())),"")</f>
        <v/>
      </c>
      <c r="E163" t="str">
        <f>IF(ISNUMBER($C163),VLOOKUP($C163,Methuselahs!$A$7:$I$202,COLUMN(Methuselahs!$H$6),FALSE()),"")</f>
        <v/>
      </c>
      <c r="F163" t="str">
        <f>IF(ISNUMBER($C163),VLOOKUP($C163,Methuselahs!$A$7:$I$202,COLUMN(Methuselahs!$I$6),FALSE()),"")</f>
        <v/>
      </c>
      <c r="G163" s="169"/>
      <c r="H163" t="str">
        <f>IF(ISNUMBER($C163),VLOOKUP($C163,Methuselahs!$A$7:$J$202,COLUMN(Methuselahs!$J$6),FALSE()),"")</f>
        <v/>
      </c>
    </row>
    <row r="164" spans="1:8" ht="15">
      <c r="A164" t="str">
        <f>IF(ISNUMBER($C164),VLOOKUP($C164,Methuselahs!$Y$7:$Z$202,2,FALSE()),"")</f>
        <v/>
      </c>
      <c r="B164" t="str">
        <f>IF(ROW()-ROW($A$6)&lt;Methuselahs!$A$4,ROW()-ROW($A$5),"")</f>
        <v/>
      </c>
      <c r="C164" t="str">
        <f>IF(ISNUMBER($B164),VLOOKUP($B164,Methuselahs!$X$7:$Y$202,2,FALSE()),"")</f>
        <v/>
      </c>
      <c r="D164" t="str">
        <f>IF(ISNUMBER($C164),T(VLOOKUP($C164,Methuselahs!$A$7:$E$202,2,FALSE()))&amp;" "&amp;T(VLOOKUP($C164,Methuselahs!$A$7:$E$202,3,FALSE())),"")</f>
        <v/>
      </c>
      <c r="E164" t="str">
        <f>IF(ISNUMBER($C164),VLOOKUP($C164,Methuselahs!$A$7:$I$202,COLUMN(Methuselahs!$H$6),FALSE()),"")</f>
        <v/>
      </c>
      <c r="F164" t="str">
        <f>IF(ISNUMBER($C164),VLOOKUP($C164,Methuselahs!$A$7:$I$202,COLUMN(Methuselahs!$I$6),FALSE()),"")</f>
        <v/>
      </c>
      <c r="G164" s="169"/>
      <c r="H164" t="str">
        <f>IF(ISNUMBER($C164),VLOOKUP($C164,Methuselahs!$A$7:$J$202,COLUMN(Methuselahs!$J$6),FALSE()),"")</f>
        <v/>
      </c>
    </row>
    <row r="165" spans="1:8" ht="15">
      <c r="A165" t="str">
        <f>IF(ISNUMBER($C165),VLOOKUP($C165,Methuselahs!$Y$7:$Z$202,2,FALSE()),"")</f>
        <v/>
      </c>
      <c r="B165" t="str">
        <f>IF(ROW()-ROW($A$6)&lt;Methuselahs!$A$4,ROW()-ROW($A$5),"")</f>
        <v/>
      </c>
      <c r="C165" t="str">
        <f>IF(ISNUMBER($B165),VLOOKUP($B165,Methuselahs!$X$7:$Y$202,2,FALSE()),"")</f>
        <v/>
      </c>
      <c r="D165" t="str">
        <f>IF(ISNUMBER($C165),T(VLOOKUP($C165,Methuselahs!$A$7:$E$202,2,FALSE()))&amp;" "&amp;T(VLOOKUP($C165,Methuselahs!$A$7:$E$202,3,FALSE())),"")</f>
        <v/>
      </c>
      <c r="E165" t="str">
        <f>IF(ISNUMBER($C165),VLOOKUP($C165,Methuselahs!$A$7:$I$202,COLUMN(Methuselahs!$H$6),FALSE()),"")</f>
        <v/>
      </c>
      <c r="F165" t="str">
        <f>IF(ISNUMBER($C165),VLOOKUP($C165,Methuselahs!$A$7:$I$202,COLUMN(Methuselahs!$I$6),FALSE()),"")</f>
        <v/>
      </c>
      <c r="G165" s="169"/>
      <c r="H165" t="str">
        <f>IF(ISNUMBER($C165),VLOOKUP($C165,Methuselahs!$A$7:$J$202,COLUMN(Methuselahs!$J$6),FALSE()),"")</f>
        <v/>
      </c>
    </row>
    <row r="166" spans="1:8" ht="15">
      <c r="A166" t="str">
        <f>IF(ISNUMBER($C166),VLOOKUP($C166,Methuselahs!$Y$7:$Z$202,2,FALSE()),"")</f>
        <v/>
      </c>
      <c r="B166" t="str">
        <f>IF(ROW()-ROW($A$6)&lt;Methuselahs!$A$4,ROW()-ROW($A$5),"")</f>
        <v/>
      </c>
      <c r="C166" t="str">
        <f>IF(ISNUMBER($B166),VLOOKUP($B166,Methuselahs!$X$7:$Y$202,2,FALSE()),"")</f>
        <v/>
      </c>
      <c r="D166" t="str">
        <f>IF(ISNUMBER($C166),T(VLOOKUP($C166,Methuselahs!$A$7:$E$202,2,FALSE()))&amp;" "&amp;T(VLOOKUP($C166,Methuselahs!$A$7:$E$202,3,FALSE())),"")</f>
        <v/>
      </c>
      <c r="E166" t="str">
        <f>IF(ISNUMBER($C166),VLOOKUP($C166,Methuselahs!$A$7:$I$202,COLUMN(Methuselahs!$H$6),FALSE()),"")</f>
        <v/>
      </c>
      <c r="F166" t="str">
        <f>IF(ISNUMBER($C166),VLOOKUP($C166,Methuselahs!$A$7:$I$202,COLUMN(Methuselahs!$I$6),FALSE()),"")</f>
        <v/>
      </c>
      <c r="G166" s="169"/>
      <c r="H166" t="str">
        <f>IF(ISNUMBER($C166),VLOOKUP($C166,Methuselahs!$A$7:$J$202,COLUMN(Methuselahs!$J$6),FALSE()),"")</f>
        <v/>
      </c>
    </row>
    <row r="167" spans="1:8" ht="15">
      <c r="A167" t="str">
        <f>IF(ISNUMBER($C167),VLOOKUP($C167,Methuselahs!$Y$7:$Z$202,2,FALSE()),"")</f>
        <v/>
      </c>
      <c r="B167" t="str">
        <f>IF(ROW()-ROW($A$6)&lt;Methuselahs!$A$4,ROW()-ROW($A$5),"")</f>
        <v/>
      </c>
      <c r="C167" t="str">
        <f>IF(ISNUMBER($B167),VLOOKUP($B167,Methuselahs!$X$7:$Y$202,2,FALSE()),"")</f>
        <v/>
      </c>
      <c r="D167" t="str">
        <f>IF(ISNUMBER($C167),T(VLOOKUP($C167,Methuselahs!$A$7:$E$202,2,FALSE()))&amp;" "&amp;T(VLOOKUP($C167,Methuselahs!$A$7:$E$202,3,FALSE())),"")</f>
        <v/>
      </c>
      <c r="E167" t="str">
        <f>IF(ISNUMBER($C167),VLOOKUP($C167,Methuselahs!$A$7:$I$202,COLUMN(Methuselahs!$H$6),FALSE()),"")</f>
        <v/>
      </c>
      <c r="F167" t="str">
        <f>IF(ISNUMBER($C167),VLOOKUP($C167,Methuselahs!$A$7:$I$202,COLUMN(Methuselahs!$I$6),FALSE()),"")</f>
        <v/>
      </c>
      <c r="G167" s="169"/>
      <c r="H167" t="str">
        <f>IF(ISNUMBER($C167),VLOOKUP($C167,Methuselahs!$A$7:$J$202,COLUMN(Methuselahs!$J$6),FALSE()),"")</f>
        <v/>
      </c>
    </row>
    <row r="168" spans="1:8" ht="15">
      <c r="A168" t="str">
        <f>IF(ISNUMBER($C168),VLOOKUP($C168,Methuselahs!$Y$7:$Z$202,2,FALSE()),"")</f>
        <v/>
      </c>
      <c r="B168" t="str">
        <f>IF(ROW()-ROW($A$6)&lt;Methuselahs!$A$4,ROW()-ROW($A$5),"")</f>
        <v/>
      </c>
      <c r="C168" t="str">
        <f>IF(ISNUMBER($B168),VLOOKUP($B168,Methuselahs!$X$7:$Y$202,2,FALSE()),"")</f>
        <v/>
      </c>
      <c r="D168" t="str">
        <f>IF(ISNUMBER($C168),T(VLOOKUP($C168,Methuselahs!$A$7:$E$202,2,FALSE()))&amp;" "&amp;T(VLOOKUP($C168,Methuselahs!$A$7:$E$202,3,FALSE())),"")</f>
        <v/>
      </c>
      <c r="E168" t="str">
        <f>IF(ISNUMBER($C168),VLOOKUP($C168,Methuselahs!$A$7:$I$202,COLUMN(Methuselahs!$H$6),FALSE()),"")</f>
        <v/>
      </c>
      <c r="F168" t="str">
        <f>IF(ISNUMBER($C168),VLOOKUP($C168,Methuselahs!$A$7:$I$202,COLUMN(Methuselahs!$I$6),FALSE()),"")</f>
        <v/>
      </c>
      <c r="G168" s="169"/>
      <c r="H168" t="str">
        <f>IF(ISNUMBER($C168),VLOOKUP($C168,Methuselahs!$A$7:$J$202,COLUMN(Methuselahs!$J$6),FALSE()),"")</f>
        <v/>
      </c>
    </row>
    <row r="169" spans="1:8" ht="15">
      <c r="A169" t="str">
        <f>IF(ISNUMBER($C169),VLOOKUP($C169,Methuselahs!$Y$7:$Z$202,2,FALSE()),"")</f>
        <v/>
      </c>
      <c r="B169" t="str">
        <f>IF(ROW()-ROW($A$6)&lt;Methuselahs!$A$4,ROW()-ROW($A$5),"")</f>
        <v/>
      </c>
      <c r="C169" t="str">
        <f>IF(ISNUMBER($B169),VLOOKUP($B169,Methuselahs!$X$7:$Y$202,2,FALSE()),"")</f>
        <v/>
      </c>
      <c r="D169" t="str">
        <f>IF(ISNUMBER($C169),T(VLOOKUP($C169,Methuselahs!$A$7:$E$202,2,FALSE()))&amp;" "&amp;T(VLOOKUP($C169,Methuselahs!$A$7:$E$202,3,FALSE())),"")</f>
        <v/>
      </c>
      <c r="E169" t="str">
        <f>IF(ISNUMBER($C169),VLOOKUP($C169,Methuselahs!$A$7:$I$202,COLUMN(Methuselahs!$H$6),FALSE()),"")</f>
        <v/>
      </c>
      <c r="F169" t="str">
        <f>IF(ISNUMBER($C169),VLOOKUP($C169,Methuselahs!$A$7:$I$202,COLUMN(Methuselahs!$I$6),FALSE()),"")</f>
        <v/>
      </c>
      <c r="G169" s="169"/>
      <c r="H169" t="str">
        <f>IF(ISNUMBER($C169),VLOOKUP($C169,Methuselahs!$A$7:$J$202,COLUMN(Methuselahs!$J$6),FALSE()),"")</f>
        <v/>
      </c>
    </row>
    <row r="170" spans="1:8" ht="15">
      <c r="A170" t="str">
        <f>IF(ISNUMBER($C170),VLOOKUP($C170,Methuselahs!$Y$7:$Z$202,2,FALSE()),"")</f>
        <v/>
      </c>
      <c r="B170" t="str">
        <f>IF(ROW()-ROW($A$6)&lt;Methuselahs!$A$4,ROW()-ROW($A$5),"")</f>
        <v/>
      </c>
      <c r="C170" t="str">
        <f>IF(ISNUMBER($B170),VLOOKUP($B170,Methuselahs!$X$7:$Y$202,2,FALSE()),"")</f>
        <v/>
      </c>
      <c r="D170" t="str">
        <f>IF(ISNUMBER($C170),T(VLOOKUP($C170,Methuselahs!$A$7:$E$202,2,FALSE()))&amp;" "&amp;T(VLOOKUP($C170,Methuselahs!$A$7:$E$202,3,FALSE())),"")</f>
        <v/>
      </c>
      <c r="E170" t="str">
        <f>IF(ISNUMBER($C170),VLOOKUP($C170,Methuselahs!$A$7:$I$202,COLUMN(Methuselahs!$H$6),FALSE()),"")</f>
        <v/>
      </c>
      <c r="F170" t="str">
        <f>IF(ISNUMBER($C170),VLOOKUP($C170,Methuselahs!$A$7:$I$202,COLUMN(Methuselahs!$I$6),FALSE()),"")</f>
        <v/>
      </c>
      <c r="G170" s="169"/>
      <c r="H170" t="str">
        <f>IF(ISNUMBER($C170),VLOOKUP($C170,Methuselahs!$A$7:$J$202,COLUMN(Methuselahs!$J$6),FALSE()),"")</f>
        <v/>
      </c>
    </row>
    <row r="171" spans="1:8" ht="15">
      <c r="A171" t="str">
        <f>IF(ISNUMBER($C171),VLOOKUP($C171,Methuselahs!$Y$7:$Z$202,2,FALSE()),"")</f>
        <v/>
      </c>
      <c r="B171" t="str">
        <f>IF(ROW()-ROW($A$6)&lt;Methuselahs!$A$4,ROW()-ROW($A$5),"")</f>
        <v/>
      </c>
      <c r="C171" t="str">
        <f>IF(ISNUMBER($B171),VLOOKUP($B171,Methuselahs!$X$7:$Y$202,2,FALSE()),"")</f>
        <v/>
      </c>
      <c r="D171" t="str">
        <f>IF(ISNUMBER($C171),T(VLOOKUP($C171,Methuselahs!$A$7:$E$202,2,FALSE()))&amp;" "&amp;T(VLOOKUP($C171,Methuselahs!$A$7:$E$202,3,FALSE())),"")</f>
        <v/>
      </c>
      <c r="E171" t="str">
        <f>IF(ISNUMBER($C171),VLOOKUP($C171,Methuselahs!$A$7:$I$202,COLUMN(Methuselahs!$H$6),FALSE()),"")</f>
        <v/>
      </c>
      <c r="F171" t="str">
        <f>IF(ISNUMBER($C171),VLOOKUP($C171,Methuselahs!$A$7:$I$202,COLUMN(Methuselahs!$I$6),FALSE()),"")</f>
        <v/>
      </c>
      <c r="G171" s="169"/>
      <c r="H171" t="str">
        <f>IF(ISNUMBER($C171),VLOOKUP($C171,Methuselahs!$A$7:$J$202,COLUMN(Methuselahs!$J$6),FALSE()),"")</f>
        <v/>
      </c>
    </row>
    <row r="172" spans="1:8" ht="15">
      <c r="A172" t="str">
        <f>IF(ISNUMBER($C172),VLOOKUP($C172,Methuselahs!$Y$7:$Z$202,2,FALSE()),"")</f>
        <v/>
      </c>
      <c r="B172" t="str">
        <f>IF(ROW()-ROW($A$6)&lt;Methuselahs!$A$4,ROW()-ROW($A$5),"")</f>
        <v/>
      </c>
      <c r="C172" t="str">
        <f>IF(ISNUMBER($B172),VLOOKUP($B172,Methuselahs!$X$7:$Y$202,2,FALSE()),"")</f>
        <v/>
      </c>
      <c r="D172" t="str">
        <f>IF(ISNUMBER($C172),T(VLOOKUP($C172,Methuselahs!$A$7:$E$202,2,FALSE()))&amp;" "&amp;T(VLOOKUP($C172,Methuselahs!$A$7:$E$202,3,FALSE())),"")</f>
        <v/>
      </c>
      <c r="E172" t="str">
        <f>IF(ISNUMBER($C172),VLOOKUP($C172,Methuselahs!$A$7:$I$202,COLUMN(Methuselahs!$H$6),FALSE()),"")</f>
        <v/>
      </c>
      <c r="F172" t="str">
        <f>IF(ISNUMBER($C172),VLOOKUP($C172,Methuselahs!$A$7:$I$202,COLUMN(Methuselahs!$I$6),FALSE()),"")</f>
        <v/>
      </c>
      <c r="G172" s="169"/>
      <c r="H172" t="str">
        <f>IF(ISNUMBER($C172),VLOOKUP($C172,Methuselahs!$A$7:$J$202,COLUMN(Methuselahs!$J$6),FALSE()),"")</f>
        <v/>
      </c>
    </row>
    <row r="173" spans="1:8" ht="15">
      <c r="A173" t="str">
        <f>IF(ISNUMBER($C173),VLOOKUP($C173,Methuselahs!$Y$7:$Z$202,2,FALSE()),"")</f>
        <v/>
      </c>
      <c r="B173" t="str">
        <f>IF(ROW()-ROW($A$6)&lt;Methuselahs!$A$4,ROW()-ROW($A$5),"")</f>
        <v/>
      </c>
      <c r="C173" t="str">
        <f>IF(ISNUMBER($B173),VLOOKUP($B173,Methuselahs!$X$7:$Y$202,2,FALSE()),"")</f>
        <v/>
      </c>
      <c r="D173" t="str">
        <f>IF(ISNUMBER($C173),T(VLOOKUP($C173,Methuselahs!$A$7:$E$202,2,FALSE()))&amp;" "&amp;T(VLOOKUP($C173,Methuselahs!$A$7:$E$202,3,FALSE())),"")</f>
        <v/>
      </c>
      <c r="E173" t="str">
        <f>IF(ISNUMBER($C173),VLOOKUP($C173,Methuselahs!$A$7:$I$202,COLUMN(Methuselahs!$H$6),FALSE()),"")</f>
        <v/>
      </c>
      <c r="F173" t="str">
        <f>IF(ISNUMBER($C173),VLOOKUP($C173,Methuselahs!$A$7:$I$202,COLUMN(Methuselahs!$I$6),FALSE()),"")</f>
        <v/>
      </c>
      <c r="G173" s="169"/>
      <c r="H173" t="str">
        <f>IF(ISNUMBER($C173),VLOOKUP($C173,Methuselahs!$A$7:$J$202,COLUMN(Methuselahs!$J$6),FALSE()),"")</f>
        <v/>
      </c>
    </row>
    <row r="174" spans="1:8" ht="15">
      <c r="A174" t="str">
        <f>IF(ISNUMBER($C174),VLOOKUP($C174,Methuselahs!$Y$7:$Z$202,2,FALSE()),"")</f>
        <v/>
      </c>
      <c r="B174" t="str">
        <f>IF(ROW()-ROW($A$6)&lt;Methuselahs!$A$4,ROW()-ROW($A$5),"")</f>
        <v/>
      </c>
      <c r="C174" t="str">
        <f>IF(ISNUMBER($B174),VLOOKUP($B174,Methuselahs!$X$7:$Y$202,2,FALSE()),"")</f>
        <v/>
      </c>
      <c r="D174" t="str">
        <f>IF(ISNUMBER($C174),T(VLOOKUP($C174,Methuselahs!$A$7:$E$202,2,FALSE()))&amp;" "&amp;T(VLOOKUP($C174,Methuselahs!$A$7:$E$202,3,FALSE())),"")</f>
        <v/>
      </c>
      <c r="E174" t="str">
        <f>IF(ISNUMBER($C174),VLOOKUP($C174,Methuselahs!$A$7:$I$202,COLUMN(Methuselahs!$H$6),FALSE()),"")</f>
        <v/>
      </c>
      <c r="F174" t="str">
        <f>IF(ISNUMBER($C174),VLOOKUP($C174,Methuselahs!$A$7:$I$202,COLUMN(Methuselahs!$I$6),FALSE()),"")</f>
        <v/>
      </c>
      <c r="G174" s="169"/>
      <c r="H174" t="str">
        <f>IF(ISNUMBER($C174),VLOOKUP($C174,Methuselahs!$A$7:$J$202,COLUMN(Methuselahs!$J$6),FALSE()),"")</f>
        <v/>
      </c>
    </row>
    <row r="175" spans="1:8" ht="15">
      <c r="A175" t="str">
        <f>IF(ISNUMBER($C175),VLOOKUP($C175,Methuselahs!$Y$7:$Z$202,2,FALSE()),"")</f>
        <v/>
      </c>
      <c r="B175" t="str">
        <f>IF(ROW()-ROW($A$6)&lt;Methuselahs!$A$4,ROW()-ROW($A$5),"")</f>
        <v/>
      </c>
      <c r="C175" t="str">
        <f>IF(ISNUMBER($B175),VLOOKUP($B175,Methuselahs!$X$7:$Y$202,2,FALSE()),"")</f>
        <v/>
      </c>
      <c r="D175" t="str">
        <f>IF(ISNUMBER($C175),T(VLOOKUP($C175,Methuselahs!$A$7:$E$202,2,FALSE()))&amp;" "&amp;T(VLOOKUP($C175,Methuselahs!$A$7:$E$202,3,FALSE())),"")</f>
        <v/>
      </c>
      <c r="E175" t="str">
        <f>IF(ISNUMBER($C175),VLOOKUP($C175,Methuselahs!$A$7:$I$202,COLUMN(Methuselahs!$H$6),FALSE()),"")</f>
        <v/>
      </c>
      <c r="F175" t="str">
        <f>IF(ISNUMBER($C175),VLOOKUP($C175,Methuselahs!$A$7:$I$202,COLUMN(Methuselahs!$I$6),FALSE()),"")</f>
        <v/>
      </c>
      <c r="G175" s="169"/>
      <c r="H175" t="str">
        <f>IF(ISNUMBER($C175),VLOOKUP($C175,Methuselahs!$A$7:$J$202,COLUMN(Methuselahs!$J$6),FALSE()),"")</f>
        <v/>
      </c>
    </row>
    <row r="176" spans="1:8" ht="15">
      <c r="A176" t="str">
        <f>IF(ISNUMBER($C176),VLOOKUP($C176,Methuselahs!$Y$7:$Z$202,2,FALSE()),"")</f>
        <v/>
      </c>
      <c r="B176" t="str">
        <f>IF(ROW()-ROW($A$6)&lt;Methuselahs!$A$4,ROW()-ROW($A$5),"")</f>
        <v/>
      </c>
      <c r="C176" t="str">
        <f>IF(ISNUMBER($B176),VLOOKUP($B176,Methuselahs!$X$7:$Y$202,2,FALSE()),"")</f>
        <v/>
      </c>
      <c r="D176" t="str">
        <f>IF(ISNUMBER($C176),T(VLOOKUP($C176,Methuselahs!$A$7:$E$202,2,FALSE()))&amp;" "&amp;T(VLOOKUP($C176,Methuselahs!$A$7:$E$202,3,FALSE())),"")</f>
        <v/>
      </c>
      <c r="E176" t="str">
        <f>IF(ISNUMBER($C176),VLOOKUP($C176,Methuselahs!$A$7:$I$202,COLUMN(Methuselahs!$H$6),FALSE()),"")</f>
        <v/>
      </c>
      <c r="F176" t="str">
        <f>IF(ISNUMBER($C176),VLOOKUP($C176,Methuselahs!$A$7:$I$202,COLUMN(Methuselahs!$I$6),FALSE()),"")</f>
        <v/>
      </c>
      <c r="G176" s="169"/>
      <c r="H176" t="str">
        <f>IF(ISNUMBER($C176),VLOOKUP($C176,Methuselahs!$A$7:$J$202,COLUMN(Methuselahs!$J$6),FALSE()),"")</f>
        <v/>
      </c>
    </row>
    <row r="177" spans="1:8" ht="15">
      <c r="A177" t="str">
        <f>IF(ISNUMBER($C177),VLOOKUP($C177,Methuselahs!$Y$7:$Z$202,2,FALSE()),"")</f>
        <v/>
      </c>
      <c r="B177" t="str">
        <f>IF(ROW()-ROW($A$6)&lt;Methuselahs!$A$4,ROW()-ROW($A$5),"")</f>
        <v/>
      </c>
      <c r="C177" t="str">
        <f>IF(ISNUMBER($B177),VLOOKUP($B177,Methuselahs!$X$7:$Y$202,2,FALSE()),"")</f>
        <v/>
      </c>
      <c r="D177" t="str">
        <f>IF(ISNUMBER($C177),T(VLOOKUP($C177,Methuselahs!$A$7:$E$202,2,FALSE()))&amp;" "&amp;T(VLOOKUP($C177,Methuselahs!$A$7:$E$202,3,FALSE())),"")</f>
        <v/>
      </c>
      <c r="E177" t="str">
        <f>IF(ISNUMBER($C177),VLOOKUP($C177,Methuselahs!$A$7:$I$202,COLUMN(Methuselahs!$H$6),FALSE()),"")</f>
        <v/>
      </c>
      <c r="F177" t="str">
        <f>IF(ISNUMBER($C177),VLOOKUP($C177,Methuselahs!$A$7:$I$202,COLUMN(Methuselahs!$I$6),FALSE()),"")</f>
        <v/>
      </c>
      <c r="G177" s="169"/>
      <c r="H177" t="str">
        <f>IF(ISNUMBER($C177),VLOOKUP($C177,Methuselahs!$A$7:$J$202,COLUMN(Methuselahs!$J$6),FALSE()),"")</f>
        <v/>
      </c>
    </row>
    <row r="178" spans="1:8" ht="15">
      <c r="A178" t="str">
        <f>IF(ISNUMBER($C178),VLOOKUP($C178,Methuselahs!$Y$7:$Z$202,2,FALSE()),"")</f>
        <v/>
      </c>
      <c r="B178" t="str">
        <f>IF(ROW()-ROW($A$6)&lt;Methuselahs!$A$4,ROW()-ROW($A$5),"")</f>
        <v/>
      </c>
      <c r="C178" t="str">
        <f>IF(ISNUMBER($B178),VLOOKUP($B178,Methuselahs!$X$7:$Y$202,2,FALSE()),"")</f>
        <v/>
      </c>
      <c r="D178" t="str">
        <f>IF(ISNUMBER($C178),T(VLOOKUP($C178,Methuselahs!$A$7:$E$202,2,FALSE()))&amp;" "&amp;T(VLOOKUP($C178,Methuselahs!$A$7:$E$202,3,FALSE())),"")</f>
        <v/>
      </c>
      <c r="E178" t="str">
        <f>IF(ISNUMBER($C178),VLOOKUP($C178,Methuselahs!$A$7:$I$202,COLUMN(Methuselahs!$H$6),FALSE()),"")</f>
        <v/>
      </c>
      <c r="F178" t="str">
        <f>IF(ISNUMBER($C178),VLOOKUP($C178,Methuselahs!$A$7:$I$202,COLUMN(Methuselahs!$I$6),FALSE()),"")</f>
        <v/>
      </c>
      <c r="G178" s="169"/>
      <c r="H178" t="str">
        <f>IF(ISNUMBER($C178),VLOOKUP($C178,Methuselahs!$A$7:$J$202,COLUMN(Methuselahs!$J$6),FALSE()),"")</f>
        <v/>
      </c>
    </row>
    <row r="179" spans="1:8" ht="15">
      <c r="A179" t="str">
        <f>IF(ISNUMBER($C179),VLOOKUP($C179,Methuselahs!$Y$7:$Z$202,2,FALSE()),"")</f>
        <v/>
      </c>
      <c r="B179" t="str">
        <f>IF(ROW()-ROW($A$6)&lt;Methuselahs!$A$4,ROW()-ROW($A$5),"")</f>
        <v/>
      </c>
      <c r="C179" t="str">
        <f>IF(ISNUMBER($B179),VLOOKUP($B179,Methuselahs!$X$7:$Y$202,2,FALSE()),"")</f>
        <v/>
      </c>
      <c r="D179" t="str">
        <f>IF(ISNUMBER($C179),T(VLOOKUP($C179,Methuselahs!$A$7:$E$202,2,FALSE()))&amp;" "&amp;T(VLOOKUP($C179,Methuselahs!$A$7:$E$202,3,FALSE())),"")</f>
        <v/>
      </c>
      <c r="E179" t="str">
        <f>IF(ISNUMBER($C179),VLOOKUP($C179,Methuselahs!$A$7:$I$202,COLUMN(Methuselahs!$H$6),FALSE()),"")</f>
        <v/>
      </c>
      <c r="F179" t="str">
        <f>IF(ISNUMBER($C179),VLOOKUP($C179,Methuselahs!$A$7:$I$202,COLUMN(Methuselahs!$I$6),FALSE()),"")</f>
        <v/>
      </c>
      <c r="G179" s="169"/>
      <c r="H179" t="str">
        <f>IF(ISNUMBER($C179),VLOOKUP($C179,Methuselahs!$A$7:$J$202,COLUMN(Methuselahs!$J$6),FALSE()),"")</f>
        <v/>
      </c>
    </row>
    <row r="180" spans="1:8" ht="15">
      <c r="A180" t="str">
        <f>IF(ISNUMBER($C180),VLOOKUP($C180,Methuselahs!$Y$7:$Z$202,2,FALSE()),"")</f>
        <v/>
      </c>
      <c r="B180" t="str">
        <f>IF(ROW()-ROW($A$6)&lt;Methuselahs!$A$4,ROW()-ROW($A$5),"")</f>
        <v/>
      </c>
      <c r="C180" t="str">
        <f>IF(ISNUMBER($B180),VLOOKUP($B180,Methuselahs!$X$7:$Y$202,2,FALSE()),"")</f>
        <v/>
      </c>
      <c r="D180" t="str">
        <f>IF(ISNUMBER($C180),T(VLOOKUP($C180,Methuselahs!$A$7:$E$202,2,FALSE()))&amp;" "&amp;T(VLOOKUP($C180,Methuselahs!$A$7:$E$202,3,FALSE())),"")</f>
        <v/>
      </c>
      <c r="E180" t="str">
        <f>IF(ISNUMBER($C180),VLOOKUP($C180,Methuselahs!$A$7:$I$202,COLUMN(Methuselahs!$H$6),FALSE()),"")</f>
        <v/>
      </c>
      <c r="F180" t="str">
        <f>IF(ISNUMBER($C180),VLOOKUP($C180,Methuselahs!$A$7:$I$202,COLUMN(Methuselahs!$I$6),FALSE()),"")</f>
        <v/>
      </c>
      <c r="G180" s="169"/>
      <c r="H180" t="str">
        <f>IF(ISNUMBER($C180),VLOOKUP($C180,Methuselahs!$A$7:$J$202,COLUMN(Methuselahs!$J$6),FALSE()),"")</f>
        <v/>
      </c>
    </row>
    <row r="181" spans="1:8" ht="15">
      <c r="A181" t="str">
        <f>IF(ISNUMBER($C181),VLOOKUP($C181,Methuselahs!$Y$7:$Z$202,2,FALSE()),"")</f>
        <v/>
      </c>
      <c r="B181" t="str">
        <f>IF(ROW()-ROW($A$6)&lt;Methuselahs!$A$4,ROW()-ROW($A$5),"")</f>
        <v/>
      </c>
      <c r="C181" t="str">
        <f>IF(ISNUMBER($B181),VLOOKUP($B181,Methuselahs!$X$7:$Y$202,2,FALSE()),"")</f>
        <v/>
      </c>
      <c r="D181" t="str">
        <f>IF(ISNUMBER($C181),T(VLOOKUP($C181,Methuselahs!$A$7:$E$202,2,FALSE()))&amp;" "&amp;T(VLOOKUP($C181,Methuselahs!$A$7:$E$202,3,FALSE())),"")</f>
        <v/>
      </c>
      <c r="E181" t="str">
        <f>IF(ISNUMBER($C181),VLOOKUP($C181,Methuselahs!$A$7:$I$202,COLUMN(Methuselahs!$H$6),FALSE()),"")</f>
        <v/>
      </c>
      <c r="F181" t="str">
        <f>IF(ISNUMBER($C181),VLOOKUP($C181,Methuselahs!$A$7:$I$202,COLUMN(Methuselahs!$I$6),FALSE()),"")</f>
        <v/>
      </c>
      <c r="G181" s="169"/>
      <c r="H181" t="str">
        <f>IF(ISNUMBER($C181),VLOOKUP($C181,Methuselahs!$A$7:$J$202,COLUMN(Methuselahs!$J$6),FALSE()),"")</f>
        <v/>
      </c>
    </row>
    <row r="182" spans="1:8" ht="15">
      <c r="A182" t="str">
        <f>IF(ISNUMBER($C182),VLOOKUP($C182,Methuselahs!$Y$7:$Z$202,2,FALSE()),"")</f>
        <v/>
      </c>
      <c r="B182" t="str">
        <f>IF(ROW()-ROW($A$6)&lt;Methuselahs!$A$4,ROW()-ROW($A$5),"")</f>
        <v/>
      </c>
      <c r="C182" t="str">
        <f>IF(ISNUMBER($B182),VLOOKUP($B182,Methuselahs!$X$7:$Y$202,2,FALSE()),"")</f>
        <v/>
      </c>
      <c r="D182" t="str">
        <f>IF(ISNUMBER($C182),T(VLOOKUP($C182,Methuselahs!$A$7:$E$202,2,FALSE()))&amp;" "&amp;T(VLOOKUP($C182,Methuselahs!$A$7:$E$202,3,FALSE())),"")</f>
        <v/>
      </c>
      <c r="E182" t="str">
        <f>IF(ISNUMBER($C182),VLOOKUP($C182,Methuselahs!$A$7:$I$202,COLUMN(Methuselahs!$H$6),FALSE()),"")</f>
        <v/>
      </c>
      <c r="F182" t="str">
        <f>IF(ISNUMBER($C182),VLOOKUP($C182,Methuselahs!$A$7:$I$202,COLUMN(Methuselahs!$I$6),FALSE()),"")</f>
        <v/>
      </c>
      <c r="G182" s="169"/>
      <c r="H182" t="str">
        <f>IF(ISNUMBER($C182),VLOOKUP($C182,Methuselahs!$A$7:$J$202,COLUMN(Methuselahs!$J$6),FALSE()),"")</f>
        <v/>
      </c>
    </row>
    <row r="183" spans="1:8" ht="15">
      <c r="A183" t="str">
        <f>IF(ISNUMBER($C183),VLOOKUP($C183,Methuselahs!$Y$7:$Z$202,2,FALSE()),"")</f>
        <v/>
      </c>
      <c r="B183" t="str">
        <f>IF(ROW()-ROW($A$6)&lt;Methuselahs!$A$4,ROW()-ROW($A$5),"")</f>
        <v/>
      </c>
      <c r="C183" t="str">
        <f>IF(ISNUMBER($B183),VLOOKUP($B183,Methuselahs!$X$7:$Y$202,2,FALSE()),"")</f>
        <v/>
      </c>
      <c r="D183" t="str">
        <f>IF(ISNUMBER($C183),T(VLOOKUP($C183,Methuselahs!$A$7:$E$202,2,FALSE()))&amp;" "&amp;T(VLOOKUP($C183,Methuselahs!$A$7:$E$202,3,FALSE())),"")</f>
        <v/>
      </c>
      <c r="E183" t="str">
        <f>IF(ISNUMBER($C183),VLOOKUP($C183,Methuselahs!$A$7:$I$202,COLUMN(Methuselahs!$H$6),FALSE()),"")</f>
        <v/>
      </c>
      <c r="F183" t="str">
        <f>IF(ISNUMBER($C183),VLOOKUP($C183,Methuselahs!$A$7:$I$202,COLUMN(Methuselahs!$I$6),FALSE()),"")</f>
        <v/>
      </c>
      <c r="G183" s="169"/>
      <c r="H183" t="str">
        <f>IF(ISNUMBER($C183),VLOOKUP($C183,Methuselahs!$A$7:$J$202,COLUMN(Methuselahs!$J$6),FALSE()),"")</f>
        <v/>
      </c>
    </row>
    <row r="184" spans="1:8" ht="15">
      <c r="A184" t="str">
        <f>IF(ISNUMBER($C184),VLOOKUP($C184,Methuselahs!$Y$7:$Z$202,2,FALSE()),"")</f>
        <v/>
      </c>
      <c r="B184" t="str">
        <f>IF(ROW()-ROW($A$6)&lt;Methuselahs!$A$4,ROW()-ROW($A$5),"")</f>
        <v/>
      </c>
      <c r="C184" t="str">
        <f>IF(ISNUMBER($B184),VLOOKUP($B184,Methuselahs!$X$7:$Y$202,2,FALSE()),"")</f>
        <v/>
      </c>
      <c r="D184" t="str">
        <f>IF(ISNUMBER($C184),T(VLOOKUP($C184,Methuselahs!$A$7:$E$202,2,FALSE()))&amp;" "&amp;T(VLOOKUP($C184,Methuselahs!$A$7:$E$202,3,FALSE())),"")</f>
        <v/>
      </c>
      <c r="E184" t="str">
        <f>IF(ISNUMBER($C184),VLOOKUP($C184,Methuselahs!$A$7:$I$202,COLUMN(Methuselahs!$H$6),FALSE()),"")</f>
        <v/>
      </c>
      <c r="F184" t="str">
        <f>IF(ISNUMBER($C184),VLOOKUP($C184,Methuselahs!$A$7:$I$202,COLUMN(Methuselahs!$I$6),FALSE()),"")</f>
        <v/>
      </c>
      <c r="G184" s="169"/>
      <c r="H184" t="str">
        <f>IF(ISNUMBER($C184),VLOOKUP($C184,Methuselahs!$A$7:$J$202,COLUMN(Methuselahs!$J$6),FALSE()),"")</f>
        <v/>
      </c>
    </row>
    <row r="185" spans="1:8" ht="15">
      <c r="A185" t="str">
        <f>IF(ISNUMBER($C185),VLOOKUP($C185,Methuselahs!$Y$7:$Z$202,2,FALSE()),"")</f>
        <v/>
      </c>
      <c r="B185" t="str">
        <f>IF(ROW()-ROW($A$6)&lt;Methuselahs!$A$4,ROW()-ROW($A$5),"")</f>
        <v/>
      </c>
      <c r="C185" t="str">
        <f>IF(ISNUMBER($B185),VLOOKUP($B185,Methuselahs!$X$7:$Y$202,2,FALSE()),"")</f>
        <v/>
      </c>
      <c r="D185" t="str">
        <f>IF(ISNUMBER($C185),T(VLOOKUP($C185,Methuselahs!$A$7:$E$202,2,FALSE()))&amp;" "&amp;T(VLOOKUP($C185,Methuselahs!$A$7:$E$202,3,FALSE())),"")</f>
        <v/>
      </c>
      <c r="E185" t="str">
        <f>IF(ISNUMBER($C185),VLOOKUP($C185,Methuselahs!$A$7:$I$202,COLUMN(Methuselahs!$H$6),FALSE()),"")</f>
        <v/>
      </c>
      <c r="F185" t="str">
        <f>IF(ISNUMBER($C185),VLOOKUP($C185,Methuselahs!$A$7:$I$202,COLUMN(Methuselahs!$I$6),FALSE()),"")</f>
        <v/>
      </c>
      <c r="G185" s="169"/>
      <c r="H185" t="str">
        <f>IF(ISNUMBER($C185),VLOOKUP($C185,Methuselahs!$A$7:$J$202,COLUMN(Methuselahs!$J$6),FALSE()),"")</f>
        <v/>
      </c>
    </row>
    <row r="186" spans="1:8" ht="15">
      <c r="A186" t="str">
        <f>IF(ISNUMBER($C186),VLOOKUP($C186,Methuselahs!$Y$7:$Z$202,2,FALSE()),"")</f>
        <v/>
      </c>
      <c r="B186" t="str">
        <f>IF(ROW()-ROW($A$6)&lt;Methuselahs!$A$4,ROW()-ROW($A$5),"")</f>
        <v/>
      </c>
      <c r="C186" t="str">
        <f>IF(ISNUMBER($B186),VLOOKUP($B186,Methuselahs!$X$7:$Y$202,2,FALSE()),"")</f>
        <v/>
      </c>
      <c r="D186" t="str">
        <f>IF(ISNUMBER($C186),T(VLOOKUP($C186,Methuselahs!$A$7:$E$202,2,FALSE()))&amp;" "&amp;T(VLOOKUP($C186,Methuselahs!$A$7:$E$202,3,FALSE())),"")</f>
        <v/>
      </c>
      <c r="E186" t="str">
        <f>IF(ISNUMBER($C186),VLOOKUP($C186,Methuselahs!$A$7:$I$202,COLUMN(Methuselahs!$H$6),FALSE()),"")</f>
        <v/>
      </c>
      <c r="F186" t="str">
        <f>IF(ISNUMBER($C186),VLOOKUP($C186,Methuselahs!$A$7:$I$202,COLUMN(Methuselahs!$I$6),FALSE()),"")</f>
        <v/>
      </c>
      <c r="G186" s="169"/>
      <c r="H186" t="str">
        <f>IF(ISNUMBER($C186),VLOOKUP($C186,Methuselahs!$A$7:$J$202,COLUMN(Methuselahs!$J$6),FALSE()),"")</f>
        <v/>
      </c>
    </row>
    <row r="187" spans="1:8" ht="15">
      <c r="A187" t="str">
        <f>IF(ISNUMBER($C187),VLOOKUP($C187,Methuselahs!$Y$7:$Z$202,2,FALSE()),"")</f>
        <v/>
      </c>
      <c r="B187" t="str">
        <f>IF(ROW()-ROW($A$6)&lt;Methuselahs!$A$4,ROW()-ROW($A$5),"")</f>
        <v/>
      </c>
      <c r="C187" t="str">
        <f>IF(ISNUMBER($B187),VLOOKUP($B187,Methuselahs!$X$7:$Y$202,2,FALSE()),"")</f>
        <v/>
      </c>
      <c r="D187" t="str">
        <f>IF(ISNUMBER($C187),T(VLOOKUP($C187,Methuselahs!$A$7:$E$202,2,FALSE()))&amp;" "&amp;T(VLOOKUP($C187,Methuselahs!$A$7:$E$202,3,FALSE())),"")</f>
        <v/>
      </c>
      <c r="E187" t="str">
        <f>IF(ISNUMBER($C187),VLOOKUP($C187,Methuselahs!$A$7:$I$202,COLUMN(Methuselahs!$H$6),FALSE()),"")</f>
        <v/>
      </c>
      <c r="F187" t="str">
        <f>IF(ISNUMBER($C187),VLOOKUP($C187,Methuselahs!$A$7:$I$202,COLUMN(Methuselahs!$I$6),FALSE()),"")</f>
        <v/>
      </c>
      <c r="G187" s="169"/>
      <c r="H187" t="str">
        <f>IF(ISNUMBER($C187),VLOOKUP($C187,Methuselahs!$A$7:$J$202,COLUMN(Methuselahs!$J$6),FALSE()),"")</f>
        <v/>
      </c>
    </row>
    <row r="188" spans="1:8" ht="15">
      <c r="A188" t="str">
        <f>IF(ISNUMBER($C188),VLOOKUP($C188,Methuselahs!$Y$7:$Z$202,2,FALSE()),"")</f>
        <v/>
      </c>
      <c r="B188" t="str">
        <f>IF(ROW()-ROW($A$6)&lt;Methuselahs!$A$4,ROW()-ROW($A$5),"")</f>
        <v/>
      </c>
      <c r="C188" t="str">
        <f>IF(ISNUMBER($B188),VLOOKUP($B188,Methuselahs!$X$7:$Y$202,2,FALSE()),"")</f>
        <v/>
      </c>
      <c r="D188" t="str">
        <f>IF(ISNUMBER($C188),T(VLOOKUP($C188,Methuselahs!$A$7:$E$202,2,FALSE()))&amp;" "&amp;T(VLOOKUP($C188,Methuselahs!$A$7:$E$202,3,FALSE())),"")</f>
        <v/>
      </c>
      <c r="E188" t="str">
        <f>IF(ISNUMBER($C188),VLOOKUP($C188,Methuselahs!$A$7:$I$202,COLUMN(Methuselahs!$H$6),FALSE()),"")</f>
        <v/>
      </c>
      <c r="F188" t="str">
        <f>IF(ISNUMBER($C188),VLOOKUP($C188,Methuselahs!$A$7:$I$202,COLUMN(Methuselahs!$I$6),FALSE()),"")</f>
        <v/>
      </c>
      <c r="G188" s="169"/>
      <c r="H188" t="str">
        <f>IF(ISNUMBER($C188),VLOOKUP($C188,Methuselahs!$A$7:$J$202,COLUMN(Methuselahs!$J$6),FALSE()),"")</f>
        <v/>
      </c>
    </row>
    <row r="189" spans="1:8" ht="15">
      <c r="A189" t="str">
        <f>IF(ISNUMBER($C189),VLOOKUP($C189,Methuselahs!$Y$7:$Z$202,2,FALSE()),"")</f>
        <v/>
      </c>
      <c r="B189" t="str">
        <f>IF(ROW()-ROW($A$6)&lt;Methuselahs!$A$4,ROW()-ROW($A$5),"")</f>
        <v/>
      </c>
      <c r="C189" t="str">
        <f>IF(ISNUMBER($B189),VLOOKUP($B189,Methuselahs!$X$7:$Y$202,2,FALSE()),"")</f>
        <v/>
      </c>
      <c r="D189" t="str">
        <f>IF(ISNUMBER($C189),T(VLOOKUP($C189,Methuselahs!$A$7:$E$202,2,FALSE()))&amp;" "&amp;T(VLOOKUP($C189,Methuselahs!$A$7:$E$202,3,FALSE())),"")</f>
        <v/>
      </c>
      <c r="E189" t="str">
        <f>IF(ISNUMBER($C189),VLOOKUP($C189,Methuselahs!$A$7:$I$202,COLUMN(Methuselahs!$H$6),FALSE()),"")</f>
        <v/>
      </c>
      <c r="F189" t="str">
        <f>IF(ISNUMBER($C189),VLOOKUP($C189,Methuselahs!$A$7:$I$202,COLUMN(Methuselahs!$I$6),FALSE()),"")</f>
        <v/>
      </c>
      <c r="G189" s="169"/>
      <c r="H189" t="str">
        <f>IF(ISNUMBER($C189),VLOOKUP($C189,Methuselahs!$A$7:$J$202,COLUMN(Methuselahs!$J$6),FALSE()),"")</f>
        <v/>
      </c>
    </row>
    <row r="190" spans="1:8" ht="15">
      <c r="A190" t="str">
        <f>IF(ISNUMBER($C190),VLOOKUP($C190,Methuselahs!$Y$7:$Z$202,2,FALSE()),"")</f>
        <v/>
      </c>
      <c r="B190" t="str">
        <f>IF(ROW()-ROW($A$6)&lt;Methuselahs!$A$4,ROW()-ROW($A$5),"")</f>
        <v/>
      </c>
      <c r="C190" t="str">
        <f>IF(ISNUMBER($B190),VLOOKUP($B190,Methuselahs!$X$7:$Y$202,2,FALSE()),"")</f>
        <v/>
      </c>
      <c r="D190" t="str">
        <f>IF(ISNUMBER($C190),T(VLOOKUP($C190,Methuselahs!$A$7:$E$202,2,FALSE()))&amp;" "&amp;T(VLOOKUP($C190,Methuselahs!$A$7:$E$202,3,FALSE())),"")</f>
        <v/>
      </c>
      <c r="E190" t="str">
        <f>IF(ISNUMBER($C190),VLOOKUP($C190,Methuselahs!$A$7:$I$202,COLUMN(Methuselahs!$H$6),FALSE()),"")</f>
        <v/>
      </c>
      <c r="F190" t="str">
        <f>IF(ISNUMBER($C190),VLOOKUP($C190,Methuselahs!$A$7:$I$202,COLUMN(Methuselahs!$I$6),FALSE()),"")</f>
        <v/>
      </c>
      <c r="G190" s="169"/>
      <c r="H190" t="str">
        <f>IF(ISNUMBER($C190),VLOOKUP($C190,Methuselahs!$A$7:$J$202,COLUMN(Methuselahs!$J$6),FALSE()),"")</f>
        <v/>
      </c>
    </row>
    <row r="191" spans="1:8" ht="15">
      <c r="A191" t="str">
        <f>IF(ISNUMBER($C191),VLOOKUP($C191,Methuselahs!$Y$7:$Z$202,2,FALSE()),"")</f>
        <v/>
      </c>
      <c r="B191" t="str">
        <f>IF(ROW()-ROW($A$6)&lt;Methuselahs!$A$4,ROW()-ROW($A$5),"")</f>
        <v/>
      </c>
      <c r="C191" t="str">
        <f>IF(ISNUMBER($B191),VLOOKUP($B191,Methuselahs!$X$7:$Y$202,2,FALSE()),"")</f>
        <v/>
      </c>
      <c r="D191" t="str">
        <f>IF(ISNUMBER($C191),T(VLOOKUP($C191,Methuselahs!$A$7:$E$202,2,FALSE()))&amp;" "&amp;T(VLOOKUP($C191,Methuselahs!$A$7:$E$202,3,FALSE())),"")</f>
        <v/>
      </c>
      <c r="E191" t="str">
        <f>IF(ISNUMBER($C191),VLOOKUP($C191,Methuselahs!$A$7:$I$202,COLUMN(Methuselahs!$H$6),FALSE()),"")</f>
        <v/>
      </c>
      <c r="F191" t="str">
        <f>IF(ISNUMBER($C191),VLOOKUP($C191,Methuselahs!$A$7:$I$202,COLUMN(Methuselahs!$I$6),FALSE()),"")</f>
        <v/>
      </c>
      <c r="G191" s="169"/>
      <c r="H191" t="str">
        <f>IF(ISNUMBER($C191),VLOOKUP($C191,Methuselahs!$A$7:$J$202,COLUMN(Methuselahs!$J$6),FALSE()),"")</f>
        <v/>
      </c>
    </row>
    <row r="192" spans="1:8" ht="15">
      <c r="A192" t="str">
        <f>IF(ISNUMBER($C192),VLOOKUP($C192,Methuselahs!$Y$7:$Z$202,2,FALSE()),"")</f>
        <v/>
      </c>
      <c r="B192" t="str">
        <f>IF(ROW()-ROW($A$6)&lt;Methuselahs!$A$4,ROW()-ROW($A$5),"")</f>
        <v/>
      </c>
      <c r="C192" t="str">
        <f>IF(ISNUMBER($B192),VLOOKUP($B192,Methuselahs!$X$7:$Y$202,2,FALSE()),"")</f>
        <v/>
      </c>
      <c r="D192" t="str">
        <f>IF(ISNUMBER($C192),T(VLOOKUP($C192,Methuselahs!$A$7:$E$202,2,FALSE()))&amp;" "&amp;T(VLOOKUP($C192,Methuselahs!$A$7:$E$202,3,FALSE())),"")</f>
        <v/>
      </c>
      <c r="E192" t="str">
        <f>IF(ISNUMBER($C192),VLOOKUP($C192,Methuselahs!$A$7:$I$202,COLUMN(Methuselahs!$H$6),FALSE()),"")</f>
        <v/>
      </c>
      <c r="F192" t="str">
        <f>IF(ISNUMBER($C192),VLOOKUP($C192,Methuselahs!$A$7:$I$202,COLUMN(Methuselahs!$I$6),FALSE()),"")</f>
        <v/>
      </c>
      <c r="G192" s="169"/>
      <c r="H192" t="str">
        <f>IF(ISNUMBER($C192),VLOOKUP($C192,Methuselahs!$A$7:$J$202,COLUMN(Methuselahs!$J$6),FALSE()),"")</f>
        <v/>
      </c>
    </row>
    <row r="193" spans="1:8" ht="15">
      <c r="A193" t="str">
        <f>IF(ISNUMBER($C193),VLOOKUP($C193,Methuselahs!$Y$7:$Z$202,2,FALSE()),"")</f>
        <v/>
      </c>
      <c r="B193" t="str">
        <f>IF(ROW()-ROW($A$6)&lt;Methuselahs!$A$4,ROW()-ROW($A$5),"")</f>
        <v/>
      </c>
      <c r="C193" t="str">
        <f>IF(ISNUMBER($B193),VLOOKUP($B193,Methuselahs!$X$7:$Y$202,2,FALSE()),"")</f>
        <v/>
      </c>
      <c r="D193" t="str">
        <f>IF(ISNUMBER($C193),T(VLOOKUP($C193,Methuselahs!$A$7:$E$202,2,FALSE()))&amp;" "&amp;T(VLOOKUP($C193,Methuselahs!$A$7:$E$202,3,FALSE())),"")</f>
        <v/>
      </c>
      <c r="E193" t="str">
        <f>IF(ISNUMBER($C193),VLOOKUP($C193,Methuselahs!$A$7:$I$202,COLUMN(Methuselahs!$H$6),FALSE()),"")</f>
        <v/>
      </c>
      <c r="F193" t="str">
        <f>IF(ISNUMBER($C193),VLOOKUP($C193,Methuselahs!$A$7:$I$202,COLUMN(Methuselahs!$I$6),FALSE()),"")</f>
        <v/>
      </c>
      <c r="G193" s="169"/>
      <c r="H193" t="str">
        <f>IF(ISNUMBER($C193),VLOOKUP($C193,Methuselahs!$A$7:$J$202,COLUMN(Methuselahs!$J$6),FALSE()),"")</f>
        <v/>
      </c>
    </row>
    <row r="194" spans="1:8" ht="15">
      <c r="A194" t="str">
        <f>IF(ISNUMBER($C194),VLOOKUP($C194,Methuselahs!$Y$7:$Z$202,2,FALSE()),"")</f>
        <v/>
      </c>
      <c r="B194" t="str">
        <f>IF(ROW()-ROW($A$6)&lt;Methuselahs!$A$4,ROW()-ROW($A$5),"")</f>
        <v/>
      </c>
      <c r="C194" t="str">
        <f>IF(ISNUMBER($B194),VLOOKUP($B194,Methuselahs!$X$7:$Y$202,2,FALSE()),"")</f>
        <v/>
      </c>
      <c r="D194" t="str">
        <f>IF(ISNUMBER($C194),T(VLOOKUP($C194,Methuselahs!$A$7:$E$202,2,FALSE()))&amp;" "&amp;T(VLOOKUP($C194,Methuselahs!$A$7:$E$202,3,FALSE())),"")</f>
        <v/>
      </c>
      <c r="E194" t="str">
        <f>IF(ISNUMBER($C194),VLOOKUP($C194,Methuselahs!$A$7:$I$202,COLUMN(Methuselahs!$H$6),FALSE()),"")</f>
        <v/>
      </c>
      <c r="F194" t="str">
        <f>IF(ISNUMBER($C194),VLOOKUP($C194,Methuselahs!$A$7:$I$202,COLUMN(Methuselahs!$I$6),FALSE()),"")</f>
        <v/>
      </c>
      <c r="G194" s="169"/>
      <c r="H194" t="str">
        <f>IF(ISNUMBER($C194),VLOOKUP($C194,Methuselahs!$A$7:$J$202,COLUMN(Methuselahs!$J$6),FALSE()),"")</f>
        <v/>
      </c>
    </row>
    <row r="195" spans="1:8" ht="15">
      <c r="A195" t="str">
        <f>IF(ISNUMBER($C195),VLOOKUP($C195,Methuselahs!$Y$7:$Z$202,2,FALSE()),"")</f>
        <v/>
      </c>
      <c r="B195" t="str">
        <f>IF(ROW()-ROW($A$6)&lt;Methuselahs!$A$4,ROW()-ROW($A$5),"")</f>
        <v/>
      </c>
      <c r="C195" t="str">
        <f>IF(ISNUMBER($B195),VLOOKUP($B195,Methuselahs!$X$7:$Y$202,2,FALSE()),"")</f>
        <v/>
      </c>
      <c r="D195" t="str">
        <f>IF(ISNUMBER($C195),T(VLOOKUP($C195,Methuselahs!$A$7:$E$202,2,FALSE()))&amp;" "&amp;T(VLOOKUP($C195,Methuselahs!$A$7:$E$202,3,FALSE())),"")</f>
        <v/>
      </c>
      <c r="E195" t="str">
        <f>IF(ISNUMBER($C195),VLOOKUP($C195,Methuselahs!$A$7:$I$202,COLUMN(Methuselahs!$H$6),FALSE()),"")</f>
        <v/>
      </c>
      <c r="F195" t="str">
        <f>IF(ISNUMBER($C195),VLOOKUP($C195,Methuselahs!$A$7:$I$202,COLUMN(Methuselahs!$I$6),FALSE()),"")</f>
        <v/>
      </c>
      <c r="G195" s="169"/>
      <c r="H195" t="str">
        <f>IF(ISNUMBER($C195),VLOOKUP($C195,Methuselahs!$A$7:$J$202,COLUMN(Methuselahs!$J$6),FALSE()),"")</f>
        <v/>
      </c>
    </row>
    <row r="196" spans="1:8" ht="15">
      <c r="A196" t="str">
        <f>IF(ISNUMBER($C196),VLOOKUP($C196,Methuselahs!$Y$7:$Z$202,2,FALSE()),"")</f>
        <v/>
      </c>
      <c r="B196" t="str">
        <f>IF(ROW()-ROW($A$6)&lt;Methuselahs!$A$4,ROW()-ROW($A$5),"")</f>
        <v/>
      </c>
      <c r="C196" t="str">
        <f>IF(ISNUMBER($B196),VLOOKUP($B196,Methuselahs!$X$7:$Y$202,2,FALSE()),"")</f>
        <v/>
      </c>
      <c r="D196" t="str">
        <f>IF(ISNUMBER($C196),T(VLOOKUP($C196,Methuselahs!$A$7:$E$202,2,FALSE()))&amp;" "&amp;T(VLOOKUP($C196,Methuselahs!$A$7:$E$202,3,FALSE())),"")</f>
        <v/>
      </c>
      <c r="E196" t="str">
        <f>IF(ISNUMBER($C196),VLOOKUP($C196,Methuselahs!$A$7:$I$202,COLUMN(Methuselahs!$H$6),FALSE()),"")</f>
        <v/>
      </c>
      <c r="F196" t="str">
        <f>IF(ISNUMBER($C196),VLOOKUP($C196,Methuselahs!$A$7:$I$202,COLUMN(Methuselahs!$I$6),FALSE()),"")</f>
        <v/>
      </c>
      <c r="G196" s="169"/>
      <c r="H196" t="str">
        <f>IF(ISNUMBER($C196),VLOOKUP($C196,Methuselahs!$A$7:$J$202,COLUMN(Methuselahs!$J$6),FALSE()),"")</f>
        <v/>
      </c>
    </row>
    <row r="197" spans="1:8" ht="15">
      <c r="A197" t="str">
        <f>IF(ISNUMBER($C197),VLOOKUP($C197,Methuselahs!$Y$7:$Z$202,2,FALSE()),"")</f>
        <v/>
      </c>
      <c r="B197" t="str">
        <f>IF(ROW()-ROW($A$6)&lt;Methuselahs!$A$4,ROW()-ROW($A$5),"")</f>
        <v/>
      </c>
      <c r="C197" t="str">
        <f>IF(ISNUMBER($B197),VLOOKUP($B197,Methuselahs!$X$7:$Y$202,2,FALSE()),"")</f>
        <v/>
      </c>
      <c r="D197" t="str">
        <f>IF(ISNUMBER($C197),T(VLOOKUP($C197,Methuselahs!$A$7:$E$202,2,FALSE()))&amp;" "&amp;T(VLOOKUP($C197,Methuselahs!$A$7:$E$202,3,FALSE())),"")</f>
        <v/>
      </c>
      <c r="E197" t="str">
        <f>IF(ISNUMBER($C197),VLOOKUP($C197,Methuselahs!$A$7:$I$202,COLUMN(Methuselahs!$H$6),FALSE()),"")</f>
        <v/>
      </c>
      <c r="F197" t="str">
        <f>IF(ISNUMBER($C197),VLOOKUP($C197,Methuselahs!$A$7:$I$202,COLUMN(Methuselahs!$I$6),FALSE()),"")</f>
        <v/>
      </c>
      <c r="G197" s="169"/>
      <c r="H197" t="str">
        <f>IF(ISNUMBER($C197),VLOOKUP($C197,Methuselahs!$A$7:$J$202,COLUMN(Methuselahs!$J$6),FALSE()),"")</f>
        <v/>
      </c>
    </row>
    <row r="198" spans="1:8" ht="15">
      <c r="A198" t="str">
        <f>IF(ISNUMBER($C198),VLOOKUP($C198,Methuselahs!$Y$7:$Z$202,2,FALSE()),"")</f>
        <v/>
      </c>
      <c r="B198" t="str">
        <f>IF(ROW()-ROW($A$6)&lt;Methuselahs!$A$4,ROW()-ROW($A$5),"")</f>
        <v/>
      </c>
      <c r="C198" t="str">
        <f>IF(ISNUMBER($B198),VLOOKUP($B198,Methuselahs!$X$7:$Y$202,2,FALSE()),"")</f>
        <v/>
      </c>
      <c r="D198" t="str">
        <f>IF(ISNUMBER($C198),T(VLOOKUP($C198,Methuselahs!$A$7:$E$202,2,FALSE()))&amp;" "&amp;T(VLOOKUP($C198,Methuselahs!$A$7:$E$202,3,FALSE())),"")</f>
        <v/>
      </c>
      <c r="E198" t="str">
        <f>IF(ISNUMBER($C198),VLOOKUP($C198,Methuselahs!$A$7:$I$202,COLUMN(Methuselahs!$H$6),FALSE()),"")</f>
        <v/>
      </c>
      <c r="F198" t="str">
        <f>IF(ISNUMBER($C198),VLOOKUP($C198,Methuselahs!$A$7:$I$202,COLUMN(Methuselahs!$I$6),FALSE()),"")</f>
        <v/>
      </c>
      <c r="G198" s="169"/>
      <c r="H198" t="str">
        <f>IF(ISNUMBER($C198),VLOOKUP($C198,Methuselahs!$A$7:$J$202,COLUMN(Methuselahs!$J$6),FALSE()),"")</f>
        <v/>
      </c>
    </row>
    <row r="199" spans="1:8" ht="15">
      <c r="A199" t="str">
        <f>IF(ISNUMBER($C199),VLOOKUP($C199,Methuselahs!$Y$7:$Z$202,2,FALSE()),"")</f>
        <v/>
      </c>
      <c r="B199" t="str">
        <f>IF(ROW()-ROW($A$6)&lt;Methuselahs!$A$4,ROW()-ROW($A$5),"")</f>
        <v/>
      </c>
      <c r="C199" t="str">
        <f>IF(ISNUMBER($B199),VLOOKUP($B199,Methuselahs!$X$7:$Y$202,2,FALSE()),"")</f>
        <v/>
      </c>
      <c r="D199" t="str">
        <f>IF(ISNUMBER($C199),T(VLOOKUP($C199,Methuselahs!$A$7:$E$202,2,FALSE()))&amp;" "&amp;T(VLOOKUP($C199,Methuselahs!$A$7:$E$202,3,FALSE())),"")</f>
        <v/>
      </c>
      <c r="E199" t="str">
        <f>IF(ISNUMBER($C199),VLOOKUP($C199,Methuselahs!$A$7:$I$202,COLUMN(Methuselahs!$H$6),FALSE()),"")</f>
        <v/>
      </c>
      <c r="F199" t="str">
        <f>IF(ISNUMBER($C199),VLOOKUP($C199,Methuselahs!$A$7:$I$202,COLUMN(Methuselahs!$I$6),FALSE()),"")</f>
        <v/>
      </c>
      <c r="G199" s="169"/>
      <c r="H199" t="str">
        <f>IF(ISNUMBER($C199),VLOOKUP($C199,Methuselahs!$A$7:$J$202,COLUMN(Methuselahs!$J$6),FALSE()),"")</f>
        <v/>
      </c>
    </row>
    <row r="200" spans="1:8" ht="15">
      <c r="A200" t="str">
        <f>IF(ISNUMBER($C200),VLOOKUP($C200,Methuselahs!$Y$7:$Z$202,2,FALSE()),"")</f>
        <v/>
      </c>
      <c r="B200" t="str">
        <f>IF(ROW()-ROW($A$6)&lt;Methuselahs!$A$4,ROW()-ROW($A$5),"")</f>
        <v/>
      </c>
      <c r="C200" t="str">
        <f>IF(ISNUMBER($B200),VLOOKUP($B200,Methuselahs!$X$7:$Y$202,2,FALSE()),"")</f>
        <v/>
      </c>
      <c r="D200" t="str">
        <f>IF(ISNUMBER($C200),T(VLOOKUP($C200,Methuselahs!$A$7:$E$202,2,FALSE()))&amp;" "&amp;T(VLOOKUP($C200,Methuselahs!$A$7:$E$202,3,FALSE())),"")</f>
        <v/>
      </c>
      <c r="E200" t="str">
        <f>IF(ISNUMBER($C200),VLOOKUP($C200,Methuselahs!$A$7:$I$202,COLUMN(Methuselahs!$H$6),FALSE()),"")</f>
        <v/>
      </c>
      <c r="F200" t="str">
        <f>IF(ISNUMBER($C200),VLOOKUP($C200,Methuselahs!$A$7:$I$202,COLUMN(Methuselahs!$I$6),FALSE()),"")</f>
        <v/>
      </c>
      <c r="G200" s="169"/>
      <c r="H200" t="str">
        <f>IF(ISNUMBER($C200),VLOOKUP($C200,Methuselahs!$A$7:$J$202,COLUMN(Methuselahs!$J$6),FALSE()),"")</f>
        <v/>
      </c>
    </row>
    <row r="201" spans="1:8" ht="15">
      <c r="A201" t="str">
        <f>IF(ISNUMBER($C201),VLOOKUP($C201,Methuselahs!$Y$7:$Z$202,2,FALSE()),"")</f>
        <v/>
      </c>
      <c r="B201" t="str">
        <f>IF(ROW()-ROW($A$6)&lt;Methuselahs!$A$4,ROW()-ROW($A$5),"")</f>
        <v/>
      </c>
      <c r="C201" t="str">
        <f>IF(ISNUMBER($B201),VLOOKUP($B201,Methuselahs!$X$7:$Y$202,2,FALSE()),"")</f>
        <v/>
      </c>
      <c r="D201" t="str">
        <f>IF(ISNUMBER($C201),T(VLOOKUP($C201,Methuselahs!$A$7:$E$202,2,FALSE()))&amp;" "&amp;T(VLOOKUP($C201,Methuselahs!$A$7:$E$202,3,FALSE())),"")</f>
        <v/>
      </c>
      <c r="E201" t="str">
        <f>IF(ISNUMBER($C201),VLOOKUP($C201,Methuselahs!$A$7:$I$202,COLUMN(Methuselahs!$H$6),FALSE()),"")</f>
        <v/>
      </c>
      <c r="F201" t="str">
        <f>IF(ISNUMBER($C201),VLOOKUP($C201,Methuselahs!$A$7:$I$202,COLUMN(Methuselahs!$I$6),FALSE()),"")</f>
        <v/>
      </c>
      <c r="G201" s="169"/>
      <c r="H201" t="str">
        <f>IF(ISNUMBER($C201),VLOOKUP($C201,Methuselahs!$A$7:$J$202,COLUMN(Methuselahs!$J$6),FALSE()),"")</f>
        <v/>
      </c>
    </row>
    <row r="202" spans="1:8" ht="15">
      <c r="A202" t="str">
        <f>IF(ISNUMBER($C202),VLOOKUP($C202,Methuselahs!$Y$7:$Z$202,2,FALSE()),"")</f>
        <v/>
      </c>
      <c r="B202" t="str">
        <f>IF(ROW()-ROW($A$6)&lt;Methuselahs!$A$4,ROW()-ROW($A$5),"")</f>
        <v/>
      </c>
      <c r="C202" t="str">
        <f>IF(ISNUMBER($B202),VLOOKUP($B202,Methuselahs!$X$7:$Y$202,2,FALSE()),"")</f>
        <v/>
      </c>
      <c r="D202" t="str">
        <f>IF(ISNUMBER($C202),T(VLOOKUP($C202,Methuselahs!$A$7:$E$202,2,FALSE()))&amp;" "&amp;T(VLOOKUP($C202,Methuselahs!$A$7:$E$202,3,FALSE())),"")</f>
        <v/>
      </c>
      <c r="E202" t="str">
        <f>IF(ISNUMBER($C202),VLOOKUP($C202,Methuselahs!$A$7:$I$202,COLUMN(Methuselahs!$H$6),FALSE()),"")</f>
        <v/>
      </c>
      <c r="F202" t="str">
        <f>IF(ISNUMBER($C202),VLOOKUP($C202,Methuselahs!$A$7:$I$202,COLUMN(Methuselahs!$I$6),FALSE()),"")</f>
        <v/>
      </c>
      <c r="G202" s="169"/>
      <c r="H202" t="str">
        <f>IF(ISNUMBER($C202),VLOOKUP($C202,Methuselahs!$A$7:$J$202,COLUMN(Methuselahs!$J$6),FALSE()),"")</f>
        <v/>
      </c>
    </row>
    <row r="203" spans="1:8" ht="15">
      <c r="A203" t="str">
        <f>IF(ISNUMBER($C203),VLOOKUP($C203,Methuselahs!$Y$7:$Z$202,2,FALSE()),"")</f>
        <v/>
      </c>
      <c r="B203" t="str">
        <f>IF(ROW()-ROW($A$6)&lt;Methuselahs!$A$4,ROW()-ROW($A$5),"")</f>
        <v/>
      </c>
      <c r="C203" t="str">
        <f>IF(ISNUMBER($B203),VLOOKUP($B203,Methuselahs!$X$7:$Y$202,2,FALSE()),"")</f>
        <v/>
      </c>
      <c r="D203" t="str">
        <f>IF(ISNUMBER($C203),T(VLOOKUP($C203,Methuselahs!$A$7:$E$202,2,FALSE()))&amp;" "&amp;T(VLOOKUP($C203,Methuselahs!$A$7:$E$202,3,FALSE())),"")</f>
        <v/>
      </c>
      <c r="E203" t="str">
        <f>IF(ISNUMBER($C203),VLOOKUP($C203,Methuselahs!$A$7:$I$202,COLUMN(Methuselahs!$H$6),FALSE()),"")</f>
        <v/>
      </c>
      <c r="F203" t="str">
        <f>IF(ISNUMBER($C203),VLOOKUP($C203,Methuselahs!$A$7:$I$202,COLUMN(Methuselahs!$I$6),FALSE()),"")</f>
        <v/>
      </c>
      <c r="G203" s="169"/>
      <c r="H203" t="str">
        <f>IF(ISNUMBER($C203),VLOOKUP($C203,Methuselahs!$A$7:$J$202,COLUMN(Methuselahs!$J$6),FALSE()),"")</f>
        <v/>
      </c>
    </row>
    <row r="204" spans="1:8" ht="15">
      <c r="A204" t="str">
        <f>IF(ISNUMBER($C204),VLOOKUP($C204,Methuselahs!$Y$7:$Z$202,2,FALSE()),"")</f>
        <v/>
      </c>
      <c r="B204" t="str">
        <f>IF(ROW()-ROW($A$6)&lt;Methuselahs!$A$4,ROW()-ROW($A$5),"")</f>
        <v/>
      </c>
      <c r="C204" t="str">
        <f>IF(ISNUMBER($B204),VLOOKUP($B204,Methuselahs!$X$7:$Y$202,2,FALSE()),"")</f>
        <v/>
      </c>
      <c r="D204" t="str">
        <f>IF(ISNUMBER($C204),T(VLOOKUP($C204,Methuselahs!$A$7:$E$202,2,FALSE()))&amp;" "&amp;T(VLOOKUP($C204,Methuselahs!$A$7:$E$202,3,FALSE())),"")</f>
        <v/>
      </c>
      <c r="E204" t="str">
        <f>IF(ISNUMBER($C204),VLOOKUP($C204,Methuselahs!$A$7:$I$202,COLUMN(Methuselahs!$H$6),FALSE()),"")</f>
        <v/>
      </c>
      <c r="F204" t="str">
        <f>IF(ISNUMBER($C204),VLOOKUP($C204,Methuselahs!$A$7:$I$202,COLUMN(Methuselahs!$I$6),FALSE()),"")</f>
        <v/>
      </c>
      <c r="G204" s="169"/>
      <c r="H204" t="str">
        <f>IF(ISNUMBER($C204),VLOOKUP($C204,Methuselahs!$A$7:$J$202,COLUMN(Methuselahs!$J$6),FALSE()),"")</f>
        <v/>
      </c>
    </row>
    <row r="205" spans="1:8" ht="15">
      <c r="A205" t="str">
        <f>IF(ISNUMBER($C205),VLOOKUP($C205,Methuselahs!$Y$7:$Z$202,2,FALSE()),"")</f>
        <v/>
      </c>
      <c r="B205" t="str">
        <f>IF(ROW()-ROW($A$6)&lt;Methuselahs!$A$4,ROW()-ROW($A$5),"")</f>
        <v/>
      </c>
      <c r="C205" t="str">
        <f>IF(ISNUMBER($B205),VLOOKUP($B205,Methuselahs!$X$7:$Y$202,2,FALSE()),"")</f>
        <v/>
      </c>
      <c r="D205" t="str">
        <f>IF(ISNUMBER($C205),T(VLOOKUP($C205,Methuselahs!$A$7:$E$202,2,FALSE()))&amp;" "&amp;T(VLOOKUP($C205,Methuselahs!$A$7:$E$202,3,FALSE())),"")</f>
        <v/>
      </c>
      <c r="E205" t="str">
        <f>IF(ISNUMBER($C205),VLOOKUP($C205,Methuselahs!$A$7:$I$202,COLUMN(Methuselahs!$H$6),FALSE()),"")</f>
        <v/>
      </c>
      <c r="F205" t="str">
        <f>IF(ISNUMBER($C205),VLOOKUP($C205,Methuselahs!$A$7:$I$202,COLUMN(Methuselahs!$I$6),FALSE()),"")</f>
        <v/>
      </c>
      <c r="G205" s="173"/>
      <c r="H205" t="str">
        <f>IF(ISNUMBER($C205),VLOOKUP($C205,Methuselahs!$A$7:$J$202,COLUMN(Methuselahs!$J$6),FALSE()),"")</f>
        <v/>
      </c>
    </row>
  </sheetData>
  <sheetProtection sheet="1" objects="1" scenarios="1"/>
  <mergeCells count="2">
    <mergeCell ref="A1:H1"/>
    <mergeCell ref="A3:H3"/>
  </mergeCells>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445F6-36C1-4DEB-B85D-C82943DCB42D}">
  <dimension ref="A1:AMJ206"/>
  <sheetViews>
    <sheetView workbookViewId="0"/>
  </sheetViews>
  <sheetFormatPr defaultRowHeight="12.75"/>
  <cols>
    <col min="1" max="1" width="3.140625" style="175" customWidth="1"/>
    <col min="2" max="2" width="17.7109375" style="175" customWidth="1"/>
    <col min="3" max="3" width="19" style="175" customWidth="1"/>
    <col min="4" max="5" width="7.28515625" style="261" customWidth="1"/>
    <col min="6" max="6" width="8.140625" style="175" hidden="1" customWidth="1"/>
    <col min="7" max="8" width="8.140625" style="175" customWidth="1"/>
    <col min="9" max="9" width="9.42578125" style="175" customWidth="1"/>
    <col min="10" max="10" width="6.28515625" style="176" hidden="1" customWidth="1"/>
    <col min="11" max="21" width="11.28515625" style="41" hidden="1" customWidth="1"/>
    <col min="22" max="22" width="12.42578125" style="41" hidden="1" customWidth="1"/>
    <col min="23" max="23" width="9.85546875" style="41" hidden="1" customWidth="1"/>
    <col min="24" max="26" width="9.42578125" style="41" hidden="1" customWidth="1"/>
    <col min="27" max="27" width="11" style="41" hidden="1" customWidth="1"/>
    <col min="28" max="29" width="9.7109375" style="41" customWidth="1"/>
    <col min="30" max="1024" width="9.42578125" style="41" customWidth="1"/>
  </cols>
  <sheetData>
    <row r="1" spans="1:30" ht="25.5">
      <c r="A1" s="40" t="str">
        <f>IF(ISBLANK('Tournament Info'!B3),"Vampire: The Eternal Struggle Tournament",'Tournament Info'!B3)</f>
        <v>Week of Nightmares 2024 - Day 3</v>
      </c>
      <c r="B1" s="63"/>
      <c r="C1" s="63"/>
      <c r="D1" s="65"/>
      <c r="E1" s="65"/>
      <c r="F1" s="41"/>
      <c r="G1" s="41"/>
      <c r="H1" s="41"/>
      <c r="I1" s="41"/>
      <c r="J1" s="174"/>
    </row>
    <row r="2" spans="1:30" ht="13.7" customHeight="1">
      <c r="A2" s="41"/>
      <c r="B2" s="63"/>
      <c r="C2" s="41"/>
      <c r="D2" s="65"/>
      <c r="E2" s="65"/>
      <c r="G2" s="41"/>
      <c r="H2" s="41" t="s">
        <v>321</v>
      </c>
      <c r="I2" s="41"/>
      <c r="AB2" s="177"/>
    </row>
    <row r="3" spans="1:30" s="26" customFormat="1" ht="15" customHeight="1">
      <c r="A3" s="178" t="s">
        <v>322</v>
      </c>
      <c r="B3" s="36"/>
      <c r="D3" s="179"/>
      <c r="E3" s="179"/>
      <c r="H3" s="26" t="s">
        <v>323</v>
      </c>
      <c r="V3" s="180"/>
      <c r="AB3" s="181"/>
      <c r="AD3" s="182"/>
    </row>
    <row r="4" spans="1:30" ht="12.95" customHeight="1" thickBot="1">
      <c r="B4" s="63"/>
      <c r="C4" s="63"/>
      <c r="D4" s="65"/>
      <c r="E4" s="65"/>
      <c r="F4" s="41"/>
      <c r="G4" s="41"/>
      <c r="H4" s="41"/>
      <c r="I4" s="41"/>
      <c r="J4" s="174"/>
      <c r="V4" s="183">
        <v>1</v>
      </c>
    </row>
    <row r="5" spans="1:30" ht="20.25">
      <c r="A5" s="184" t="s">
        <v>324</v>
      </c>
      <c r="B5" s="185"/>
      <c r="C5" s="185"/>
      <c r="D5" s="186"/>
      <c r="E5" s="187" t="s">
        <v>325</v>
      </c>
      <c r="G5" s="187"/>
      <c r="H5" s="188"/>
      <c r="I5" s="189"/>
      <c r="J5" s="190"/>
      <c r="K5" s="191" t="s">
        <v>326</v>
      </c>
      <c r="L5" s="192"/>
      <c r="M5" s="192"/>
      <c r="N5" s="192"/>
      <c r="O5" s="192"/>
      <c r="P5" s="192"/>
      <c r="Q5" s="192"/>
      <c r="R5" s="193"/>
      <c r="S5" s="194" t="s">
        <v>327</v>
      </c>
      <c r="T5" s="192"/>
      <c r="U5" s="193"/>
    </row>
    <row r="6" spans="1:30" s="86" customFormat="1" ht="12.95" customHeight="1" thickBot="1">
      <c r="A6" s="195" t="s">
        <v>316</v>
      </c>
      <c r="B6" s="196" t="s">
        <v>328</v>
      </c>
      <c r="C6" s="197" t="s">
        <v>329</v>
      </c>
      <c r="D6" s="198" t="s">
        <v>330</v>
      </c>
      <c r="E6" s="199" t="s">
        <v>180</v>
      </c>
      <c r="F6" s="200" t="s">
        <v>180</v>
      </c>
      <c r="G6" s="201" t="s">
        <v>331</v>
      </c>
      <c r="H6" s="200" t="s">
        <v>181</v>
      </c>
      <c r="I6" s="202" t="s">
        <v>332</v>
      </c>
      <c r="J6" s="203" t="s">
        <v>333</v>
      </c>
      <c r="K6" s="204" t="s">
        <v>334</v>
      </c>
      <c r="L6" s="205" t="s">
        <v>335</v>
      </c>
      <c r="M6" s="205" t="s">
        <v>336</v>
      </c>
      <c r="N6" s="205" t="s">
        <v>337</v>
      </c>
      <c r="O6" s="205" t="s">
        <v>338</v>
      </c>
      <c r="P6" s="205" t="s">
        <v>339</v>
      </c>
      <c r="Q6" s="205" t="s">
        <v>340</v>
      </c>
      <c r="R6" s="206" t="s">
        <v>341</v>
      </c>
      <c r="S6" s="207" t="s">
        <v>342</v>
      </c>
      <c r="T6" s="208" t="s">
        <v>343</v>
      </c>
      <c r="U6" s="209" t="s">
        <v>344</v>
      </c>
      <c r="W6" s="210" t="s">
        <v>345</v>
      </c>
      <c r="X6" s="210" t="s">
        <v>346</v>
      </c>
      <c r="Y6" s="210" t="s">
        <v>347</v>
      </c>
      <c r="Z6" s="210" t="s">
        <v>348</v>
      </c>
      <c r="AA6" s="210" t="s">
        <v>345</v>
      </c>
    </row>
    <row r="7" spans="1:30" ht="12.95" customHeight="1">
      <c r="A7" s="211">
        <f ca="1">IF(ISBLANK('Tournament Info'!$B$11),"",INDIRECT(ADDRESS(ROW(),1,1,1,"Optimal Seating "&amp;'Tournament Info'!$B$11-1&amp;"R+F")))</f>
        <v>1</v>
      </c>
      <c r="B7" s="212" t="str">
        <f ca="1">IF(ISNUMBER(A7),VLOOKUP(A7,Methuselahs!$A$7:$E$202,2,FALSE()),"")</f>
        <v>Dominik</v>
      </c>
      <c r="C7" s="213" t="str">
        <f ca="1">IF(ISNUMBER(A7),VLOOKUP(A7,Methuselahs!$A$7:$E$202,3,FALSE()),"")</f>
        <v>Trupcevic</v>
      </c>
      <c r="D7" s="214">
        <f t="shared" ref="D7:D38" ca="1" si="0">IF(ISNUMBER(A7),FLOOR((ROW()-ROW($A$7))/5,1)+1,"")</f>
        <v>1</v>
      </c>
      <c r="E7" s="215">
        <v>2</v>
      </c>
      <c r="F7" s="213">
        <f t="shared" ref="F7:F38" si="1">IF(ISNUMBER(E7),E7,0)</f>
        <v>2</v>
      </c>
      <c r="G7" s="216">
        <f t="shared" ref="G7:G38" ca="1" si="2">IF(ISNUMBER($A7),IF(AND($F7&gt;=2,$H7=60),1,0),"")</f>
        <v>0</v>
      </c>
      <c r="H7" s="217">
        <f ca="1">IF(ISNUMBER(A7),IF(OR($S7=$U7,NOT(ISNA(MATCH($D7*5+$V$4,Override!$C$6:$C$125,0)))),$Q7,0),"")</f>
        <v>54</v>
      </c>
      <c r="I7" s="214">
        <f t="shared" ref="I7:I38" ca="1" si="3">IF(ISNUMBER(A7),IF(J7=5,K7,IF(AND(J7=4,OR(K7=4,K7=3)),K7+1,K7)),"")</f>
        <v>1</v>
      </c>
      <c r="J7" s="218">
        <f ca="1">COUNT(A7:A11)</f>
        <v>5</v>
      </c>
      <c r="K7" s="219">
        <f ca="1">IF(ISNUMBER(A7),_xlfn.RANK.EQ(F7,F7:F11),"")</f>
        <v>1</v>
      </c>
      <c r="L7" s="220">
        <f ca="1">IF(J7=5,VLOOKUP(K7,TPMatrix!$A$6:$B$10,2,FALSE()),IF(J7=4,VLOOKUP(K7,TPMatrix!$D$6:$E$9,2,FALSE()),0))</f>
        <v>60</v>
      </c>
      <c r="M7" s="220">
        <f ca="1">IF(COUNTIF(K7:K11,K7)&gt;=2,IF(J7=5,VLOOKUP(K7+1,TPMatrix!$A$6:$B$10,2,FALSE()),IF(J7=4,VLOOKUP(K7+1,TPMatrix!$D$6:$E$9,2,FALSE()),0)),"")</f>
        <v>48</v>
      </c>
      <c r="N7" t="str">
        <f ca="1">IF(COUNTIF(K7:K11,K7)&gt;=3,IF(J7=5,VLOOKUP(K7+2,TPMatrix!$A$6:$B$10,2,FALSE()),IF(J7=4,VLOOKUP(K7+2,TPMatrix!$D$6:$E$9,2,FALSE()),0)),"")</f>
        <v/>
      </c>
      <c r="O7" t="str">
        <f ca="1">IF(COUNTIF(K7:K11,K7)&gt;=4,IF(J7=5,VLOOKUP(K7+3,TPMatrix!$A$6:$B$10,2,FALSE()),IF(J7=4,VLOOKUP(K7+3,TPMatrix!$D$6:$E$9,2,FALSE()),0)),"")</f>
        <v/>
      </c>
      <c r="P7" t="str">
        <f ca="1">IF(COUNTIF(K7:K11,K7)&gt;=5,IF(J7=5,VLOOKUP(K7+4,TPMatrix!$A$6:$B$10,2,FALSE()),IF(J7=4,VLOOKUP(K7+4,TPMatrix!$D$6:$E$9,2,FALSE()),0)),"")</f>
        <v/>
      </c>
      <c r="Q7" s="220">
        <f t="shared" ref="Q7:Q38" ca="1" si="4">SUM(L7:P7)/COUNT(L7:P7)</f>
        <v>54</v>
      </c>
      <c r="R7" s="221">
        <f t="shared" ref="R7:R38" ca="1" si="5">COUNT(L7:P7)</f>
        <v>2</v>
      </c>
      <c r="S7" s="222">
        <f t="shared" ref="S7:S38" ca="1" si="6">IF(ISNUMBER($A7),COUNTIF($D$7:$D$206,$D7),0)</f>
        <v>5</v>
      </c>
      <c r="T7" s="223">
        <f t="shared" ref="T7:T38" si="7">CEILING($F7,1)</f>
        <v>2</v>
      </c>
      <c r="U7" s="224">
        <f t="shared" ref="U7:U38" ca="1" si="8">SUM(OFFSET(T7,-MOD(ROW()-ROW($U$7),5),0,5,1))</f>
        <v>4</v>
      </c>
      <c r="V7"/>
      <c r="W7" s="41">
        <f t="shared" ref="W7:W38" ca="1" si="9">$I7</f>
        <v>1</v>
      </c>
      <c r="X7" s="41">
        <f ca="1">IF(ISNUMBER($A7),$W7*(Methuselahs!$A$4+1)+$A7,"")</f>
        <v>50</v>
      </c>
      <c r="Y7" s="41">
        <f t="shared" ref="Y7:Y38" ca="1" si="10">IF(ISNUMBER($A7),_xlfn.RANK.EQ($X7,$X7:$X11,1),"")</f>
        <v>1</v>
      </c>
      <c r="Z7" s="41">
        <f ca="1">IF(ISNUMBER($A7),VLOOKUP($A7,Methuselahs!$A$7:$X$202,5),"")</f>
        <v>1</v>
      </c>
      <c r="AA7" s="41">
        <f t="shared" ref="AA7:AA38" ca="1" si="11">$I7</f>
        <v>1</v>
      </c>
    </row>
    <row r="8" spans="1:30" ht="12.95" customHeight="1">
      <c r="A8" s="225">
        <f ca="1">IF(ISBLANK('Tournament Info'!$B$11),"",INDIRECT(ADDRESS(ROW(),1,1,1,"Optimal Seating "&amp;'Tournament Info'!$B$11-1&amp;"R+F")))</f>
        <v>2</v>
      </c>
      <c r="B8" s="226" t="str">
        <f ca="1">IF(ISNUMBER(A8),VLOOKUP(A8,Methuselahs!$A$7:$E$202,2,FALSE()),"")</f>
        <v>Diego</v>
      </c>
      <c r="C8" s="227" t="str">
        <f ca="1">IF(ISNUMBER(A8),VLOOKUP(A8,Methuselahs!$A$7:$E$202,3,FALSE()),"")</f>
        <v>Di Nicolantonio</v>
      </c>
      <c r="D8" s="228">
        <f t="shared" ca="1" si="0"/>
        <v>1</v>
      </c>
      <c r="E8" s="229" t="s">
        <v>160</v>
      </c>
      <c r="F8" s="227">
        <f t="shared" si="1"/>
        <v>0</v>
      </c>
      <c r="G8" s="230">
        <f t="shared" ca="1" si="2"/>
        <v>0</v>
      </c>
      <c r="H8" s="231">
        <f ca="1">IF(ISNUMBER(A8),IF(OR($S8=$U8,NOT(ISNA(MATCH($D8*5+$V$4,Override!$C$6:$C$125,0)))),$Q8,0),"")</f>
        <v>24</v>
      </c>
      <c r="I8" s="228">
        <f t="shared" ca="1" si="3"/>
        <v>3</v>
      </c>
      <c r="J8" s="232">
        <f ca="1">COUNT(A7:A11)</f>
        <v>5</v>
      </c>
      <c r="K8" s="233">
        <f ca="1">IF(ISNUMBER(A8),_xlfn.RANK.EQ(F8,F7:F11),"")</f>
        <v>3</v>
      </c>
      <c r="L8" s="234">
        <f ca="1">IF(J8=5,VLOOKUP(K8,TPMatrix!$A$6:$B$10,2,FALSE()),IF(J8=4,VLOOKUP(K8,TPMatrix!$D$6:$E$9,2,FALSE()),0))</f>
        <v>36</v>
      </c>
      <c r="M8" s="234">
        <f ca="1">IF(COUNTIF(K7:K11,K8)&gt;=2,IF(J8=5,VLOOKUP(K8+1,TPMatrix!$A$6:$B$10,2,FALSE()),IF(J8=4,VLOOKUP(K8+1,TPMatrix!$D$6:$E$9,2,FALSE()),0)),"")</f>
        <v>24</v>
      </c>
      <c r="N8" s="234">
        <f ca="1">IF(COUNTIF(K7:K11,K8)&gt;=3,IF(J8=5,VLOOKUP(K8+2,TPMatrix!$A$6:$B$10,2,FALSE()),IF(J8=4,VLOOKUP(K8+2,TPMatrix!$D$6:$E$9,2,FALSE()),0)),"")</f>
        <v>12</v>
      </c>
      <c r="O8" t="str">
        <f ca="1">IF(COUNTIF(K7:K11,K8)&gt;=4,IF(J8=5,VLOOKUP(K8+3,TPMatrix!$A$6:$B$10,2,FALSE()),IF(J8=4,VLOOKUP(K8+3,TPMatrix!$D$6:$E$9,2,FALSE()),0)),"")</f>
        <v/>
      </c>
      <c r="P8" t="str">
        <f ca="1">IF(COUNTIF(K7:K11,K8)&gt;=5,IF(J8=5,VLOOKUP(K8+4,TPMatrix!$A$6:$B$10,2,FALSE()),IF(J8=4,VLOOKUP(K8+4,TPMatrix!$D$6:$E$9,2,FALSE()),0)),"")</f>
        <v/>
      </c>
      <c r="Q8" s="234">
        <f t="shared" ca="1" si="4"/>
        <v>24</v>
      </c>
      <c r="R8" s="235">
        <f t="shared" ca="1" si="5"/>
        <v>3</v>
      </c>
      <c r="S8" s="233">
        <f t="shared" ca="1" si="6"/>
        <v>5</v>
      </c>
      <c r="T8" s="234">
        <f t="shared" si="7"/>
        <v>0</v>
      </c>
      <c r="U8" s="235">
        <f t="shared" ca="1" si="8"/>
        <v>4</v>
      </c>
      <c r="W8" s="41">
        <f t="shared" ca="1" si="9"/>
        <v>3</v>
      </c>
      <c r="X8" s="41">
        <f ca="1">IF(ISNUMBER($A8),$W8*(Methuselahs!$A$4+1)+$A8,"")</f>
        <v>149</v>
      </c>
      <c r="Y8" s="41">
        <f t="shared" ca="1" si="10"/>
        <v>2</v>
      </c>
      <c r="Z8" s="41">
        <f ca="1">IF(ISNUMBER($A8),VLOOKUP($A8,Methuselahs!$A$7:$X$202,5),"")</f>
        <v>2</v>
      </c>
      <c r="AA8" s="41">
        <f t="shared" ca="1" si="11"/>
        <v>3</v>
      </c>
    </row>
    <row r="9" spans="1:30" ht="12.95" customHeight="1">
      <c r="A9" s="236">
        <f ca="1">IF(ISBLANK('Tournament Info'!$B$11),"",INDIRECT(ADDRESS(ROW(),1,1,1,"Optimal Seating "&amp;'Tournament Info'!$B$11-1&amp;"R+F")))</f>
        <v>3</v>
      </c>
      <c r="B9" s="212" t="str">
        <f ca="1">IF(ISNUMBER(A9),VLOOKUP(A9,Methuselahs!$A$7:$E$202,2,FALSE()),"")</f>
        <v>Michal</v>
      </c>
      <c r="C9" s="237" t="str">
        <f ca="1">IF(ISNUMBER(A9),VLOOKUP(A9,Methuselahs!$A$7:$E$202,3,FALSE()),"")</f>
        <v>Sokolowski</v>
      </c>
      <c r="D9" s="238">
        <f t="shared" ca="1" si="0"/>
        <v>1</v>
      </c>
      <c r="E9" s="239"/>
      <c r="F9" s="237">
        <f t="shared" si="1"/>
        <v>0</v>
      </c>
      <c r="G9" s="240">
        <f t="shared" ca="1" si="2"/>
        <v>0</v>
      </c>
      <c r="H9" s="241">
        <f ca="1">IF(ISNUMBER(A9),IF(OR($S9=$U9,NOT(ISNA(MATCH($D9*5+$V$4,Override!$C$6:$C$125,0)))),$Q9,0),"")</f>
        <v>24</v>
      </c>
      <c r="I9" s="238">
        <f t="shared" ca="1" si="3"/>
        <v>3</v>
      </c>
      <c r="J9" s="242">
        <f ca="1">COUNT(A7:A11)</f>
        <v>5</v>
      </c>
      <c r="K9" s="243">
        <f ca="1">IF(ISNUMBER(A9),_xlfn.RANK.EQ(F9,F7:F11),"")</f>
        <v>3</v>
      </c>
      <c r="L9" s="244">
        <f ca="1">IF(J9=5,VLOOKUP(K9,TPMatrix!$A$6:$B$10,2,FALSE()),IF(J9=4,VLOOKUP(K9,TPMatrix!$D$6:$E$9,2,FALSE()),0))</f>
        <v>36</v>
      </c>
      <c r="M9" s="244">
        <f ca="1">IF(COUNTIF(K7:K11,K9)&gt;=2,IF(J9=5,VLOOKUP(K9+1,TPMatrix!$A$6:$B$10,2,FALSE()),IF(J9=4,VLOOKUP(K9+1,TPMatrix!$D$6:$E$9,2,FALSE()),0)),"")</f>
        <v>24</v>
      </c>
      <c r="N9" s="244">
        <f ca="1">IF(COUNTIF(K7:K11,K9)&gt;=3,IF(J9=5,VLOOKUP(K9+2,TPMatrix!$A$6:$B$10,2,FALSE()),IF(J9=4,VLOOKUP(K9+2,TPMatrix!$D$6:$E$9,2,FALSE()),0)),"")</f>
        <v>12</v>
      </c>
      <c r="O9" t="str">
        <f ca="1">IF(COUNTIF(K7:K11,K9)&gt;=4,IF(J9=5,VLOOKUP(K9+3,TPMatrix!$A$6:$B$10,2,FALSE()),IF(J9=4,VLOOKUP(K9+3,TPMatrix!$D$6:$E$9,2,FALSE()),0)),"")</f>
        <v/>
      </c>
      <c r="P9" t="str">
        <f ca="1">IF(COUNTIF(K7:K11,K9)&gt;=5,IF(J9=5,VLOOKUP(K9+4,TPMatrix!$A$6:$B$10,2,FALSE()),IF(J9=4,VLOOKUP(K9+4,TPMatrix!$D$6:$E$9,2,FALSE()),0)),"")</f>
        <v/>
      </c>
      <c r="Q9" s="244">
        <f t="shared" ca="1" si="4"/>
        <v>24</v>
      </c>
      <c r="R9" s="245">
        <f t="shared" ca="1" si="5"/>
        <v>3</v>
      </c>
      <c r="S9" s="243">
        <f t="shared" ca="1" si="6"/>
        <v>5</v>
      </c>
      <c r="T9" s="244">
        <f t="shared" si="7"/>
        <v>0</v>
      </c>
      <c r="U9" s="245">
        <f t="shared" ca="1" si="8"/>
        <v>4</v>
      </c>
      <c r="W9" s="41">
        <f t="shared" ca="1" si="9"/>
        <v>3</v>
      </c>
      <c r="X9" s="41">
        <f ca="1">IF(ISNUMBER($A9),$W9*(Methuselahs!$A$4+1)+$A9,"")</f>
        <v>150</v>
      </c>
      <c r="Y9" s="41">
        <f t="shared" ca="1" si="10"/>
        <v>2</v>
      </c>
      <c r="Z9" s="41">
        <f ca="1">IF(ISNUMBER($A9),VLOOKUP($A9,Methuselahs!$A$7:$X$202,5),"")</f>
        <v>3</v>
      </c>
      <c r="AA9" s="41">
        <f t="shared" ca="1" si="11"/>
        <v>3</v>
      </c>
    </row>
    <row r="10" spans="1:30" ht="12.95" customHeight="1">
      <c r="A10" s="246">
        <f ca="1">IF(ISBLANK('Tournament Info'!$B$11),"",INDIRECT(ADDRESS(ROW(),1,1,1,"Optimal Seating "&amp;'Tournament Info'!$B$11-1&amp;"R+F")))</f>
        <v>4</v>
      </c>
      <c r="B10" s="183" t="str">
        <f ca="1">IF(ISNUMBER(A10),VLOOKUP(A10,Methuselahs!$A$7:$E$202,2,FALSE()),"")</f>
        <v>Florian</v>
      </c>
      <c r="C10" s="247" t="str">
        <f ca="1">IF(ISNUMBER(A10),VLOOKUP(A10,Methuselahs!$A$7:$E$202,3,FALSE()),"")</f>
        <v>Koller</v>
      </c>
      <c r="D10" s="248">
        <f t="shared" ca="1" si="0"/>
        <v>1</v>
      </c>
      <c r="E10" s="249"/>
      <c r="F10" s="247">
        <f t="shared" si="1"/>
        <v>0</v>
      </c>
      <c r="G10" s="230">
        <f t="shared" ca="1" si="2"/>
        <v>0</v>
      </c>
      <c r="H10" s="231">
        <f ca="1">IF(ISNUMBER(A10),IF(OR($S10=$U10,NOT(ISNA(MATCH($D10*5+$V$4,Override!$C$6:$C$125,0)))),$Q10,0),"")</f>
        <v>24</v>
      </c>
      <c r="I10" s="248">
        <f t="shared" ca="1" si="3"/>
        <v>3</v>
      </c>
      <c r="J10" s="250">
        <f ca="1">COUNT(A7:A11)</f>
        <v>5</v>
      </c>
      <c r="K10" s="233">
        <f ca="1">IF(ISNUMBER(A10),_xlfn.RANK.EQ(F10,F7:F11),"")</f>
        <v>3</v>
      </c>
      <c r="L10" s="234">
        <f ca="1">IF(J10=5,VLOOKUP(K10,TPMatrix!$A$6:$B$10,2,FALSE()),IF(J10=4,VLOOKUP(K10,TPMatrix!$D$6:$E$9,2,FALSE()),0))</f>
        <v>36</v>
      </c>
      <c r="M10" s="234">
        <f ca="1">IF(COUNTIF(K7:K11,K10)&gt;=2,IF(J10=5,VLOOKUP(K10+1,TPMatrix!$A$6:$B$10,2,FALSE()),IF(J10=4,VLOOKUP(K10+1,TPMatrix!$D$6:$E$9,2,FALSE()),0)),"")</f>
        <v>24</v>
      </c>
      <c r="N10" s="234">
        <f ca="1">IF(COUNTIF(K7:K11,K10)&gt;=3,IF(J10=5,VLOOKUP(K10+2,TPMatrix!$A$6:$B$10,2,FALSE()),IF(J10=4,VLOOKUP(K10+2,TPMatrix!$D$6:$E$9,2,FALSE()),0)),"")</f>
        <v>12</v>
      </c>
      <c r="O10" t="str">
        <f ca="1">IF(COUNTIF(K7:K11,K10)&gt;=4,IF(J10=5,VLOOKUP(K10+3,TPMatrix!$A$6:$B$10,2,FALSE()),IF(J10=4,VLOOKUP(K10+3,TPMatrix!$D$6:$E$9,2,FALSE()),0)),"")</f>
        <v/>
      </c>
      <c r="P10" t="str">
        <f ca="1">IF(COUNTIF(K7:K11,K10)&gt;=5,IF(J10=5,VLOOKUP(K10+4,TPMatrix!$A$6:$B$10,2,FALSE()),IF(J10=4,VLOOKUP(K10+4,TPMatrix!$D$6:$E$9,2,FALSE()),0)),"")</f>
        <v/>
      </c>
      <c r="Q10" s="234">
        <f t="shared" ca="1" si="4"/>
        <v>24</v>
      </c>
      <c r="R10" s="235">
        <f t="shared" ca="1" si="5"/>
        <v>3</v>
      </c>
      <c r="S10" s="233">
        <f t="shared" ca="1" si="6"/>
        <v>5</v>
      </c>
      <c r="T10" s="234">
        <f t="shared" si="7"/>
        <v>0</v>
      </c>
      <c r="U10" s="235">
        <f t="shared" ca="1" si="8"/>
        <v>4</v>
      </c>
      <c r="W10" s="41">
        <f t="shared" ca="1" si="9"/>
        <v>3</v>
      </c>
      <c r="X10" s="41">
        <f ca="1">IF(ISNUMBER($A10),$W10*(Methuselahs!$A$4+1)+$A10,"")</f>
        <v>151</v>
      </c>
      <c r="Y10" s="41">
        <f t="shared" ca="1" si="10"/>
        <v>3</v>
      </c>
      <c r="Z10" s="41">
        <f ca="1">IF(ISNUMBER($A10),VLOOKUP($A10,Methuselahs!$A$7:$X$202,5),"")</f>
        <v>4</v>
      </c>
      <c r="AA10" s="41">
        <f t="shared" ca="1" si="11"/>
        <v>3</v>
      </c>
    </row>
    <row r="11" spans="1:30" ht="12.95" customHeight="1" thickBot="1">
      <c r="A11" s="251">
        <f ca="1">IF(ISBLANK('Tournament Info'!$B$11),"",INDIRECT(ADDRESS(ROW(),1,1,1,"Optimal Seating "&amp;'Tournament Info'!$B$11-1&amp;"R+F")))</f>
        <v>5</v>
      </c>
      <c r="B11" s="252" t="str">
        <f ca="1">IF(ISNUMBER(A11),VLOOKUP(A11,Methuselahs!$A$7:$E$202,2,FALSE()),"")</f>
        <v>Erik</v>
      </c>
      <c r="C11" s="253" t="str">
        <f ca="1">IF(ISNUMBER(A11),VLOOKUP(A11,Methuselahs!$A$7:$E$202,3,FALSE()),"")</f>
        <v>Wallgren</v>
      </c>
      <c r="D11" s="254">
        <f t="shared" ca="1" si="0"/>
        <v>1</v>
      </c>
      <c r="E11" s="255">
        <v>2</v>
      </c>
      <c r="F11" s="253">
        <f t="shared" si="1"/>
        <v>2</v>
      </c>
      <c r="G11" s="240">
        <f t="shared" ca="1" si="2"/>
        <v>0</v>
      </c>
      <c r="H11" s="241">
        <f ca="1">IF(ISNUMBER(A11),IF(OR($S11=$U11,NOT(ISNA(MATCH($D11*5+$V$4,Override!$C$6:$C$125,0)))),$Q11,0),"")</f>
        <v>54</v>
      </c>
      <c r="I11" s="254">
        <f t="shared" ca="1" si="3"/>
        <v>1</v>
      </c>
      <c r="J11" s="256">
        <f ca="1">COUNT(A7:A11)</f>
        <v>5</v>
      </c>
      <c r="K11" s="257">
        <f ca="1">IF(ISNUMBER(A11),_xlfn.RANK.EQ(F11,F7:F11),"")</f>
        <v>1</v>
      </c>
      <c r="L11" s="258">
        <f ca="1">IF(J11=5,VLOOKUP(K11,TPMatrix!$A$6:$B$10,2,FALSE()),IF(J11=4,VLOOKUP(K11,TPMatrix!$D$6:$E$9,2,FALSE()),0))</f>
        <v>60</v>
      </c>
      <c r="M11" s="258">
        <f ca="1">IF(COUNTIF(K7:K11,K11)&gt;=2,IF(J11=5,VLOOKUP(K11+1,TPMatrix!$A$6:$B$10,2,FALSE()),IF(J11=4,VLOOKUP(K11+1,TPMatrix!$D$6:$E$9,2,FALSE()),0)),"")</f>
        <v>48</v>
      </c>
      <c r="N11" t="str">
        <f ca="1">IF(COUNTIF(K7:K11,K11)&gt;=3,IF(J11=5,VLOOKUP(K11+2,TPMatrix!$A$6:$B$10,2,FALSE()),IF(J11=4,VLOOKUP(K11+2,TPMatrix!$D$6:$E$9,2,FALSE()),0)),"")</f>
        <v/>
      </c>
      <c r="O11" t="str">
        <f ca="1">IF(COUNTIF(K7:K11,K11)&gt;=4,IF(J11=5,VLOOKUP(K11+3,TPMatrix!$A$6:$B$10,2,FALSE()),IF(J11=4,VLOOKUP(K11+3,TPMatrix!$D$6:$E$9,2,FALSE()),0)),"")</f>
        <v/>
      </c>
      <c r="P11" t="str">
        <f ca="1">IF(COUNTIF(K7:K11,K11)&gt;=5,IF(J11=5,VLOOKUP(K11+4,TPMatrix!$A$6:$B$10,2,FALSE()),IF(J11=4,VLOOKUP(K11+4,TPMatrix!$D$6:$E$9,2,FALSE()),0)),"")</f>
        <v/>
      </c>
      <c r="Q11" s="258">
        <f t="shared" ca="1" si="4"/>
        <v>54</v>
      </c>
      <c r="R11" s="259">
        <f t="shared" ca="1" si="5"/>
        <v>2</v>
      </c>
      <c r="S11" s="257">
        <f t="shared" ca="1" si="6"/>
        <v>5</v>
      </c>
      <c r="T11" s="258">
        <f t="shared" si="7"/>
        <v>2</v>
      </c>
      <c r="U11" s="259">
        <f t="shared" ca="1" si="8"/>
        <v>4</v>
      </c>
      <c r="W11" s="41">
        <f t="shared" ca="1" si="9"/>
        <v>1</v>
      </c>
      <c r="X11" s="41">
        <f ca="1">IF(ISNUMBER($A11),$W11*(Methuselahs!$A$4+1)+$A11,"")</f>
        <v>54</v>
      </c>
      <c r="Y11" s="41">
        <f t="shared" ca="1" si="10"/>
        <v>1</v>
      </c>
      <c r="Z11" s="41">
        <f ca="1">IF(ISNUMBER($A11),VLOOKUP($A11,Methuselahs!$A$7:$X$202,5),"")</f>
        <v>5</v>
      </c>
      <c r="AA11" s="41">
        <f t="shared" ca="1" si="11"/>
        <v>1</v>
      </c>
    </row>
    <row r="12" spans="1:30" ht="12.95" customHeight="1">
      <c r="A12" s="211">
        <f ca="1">IF(ISBLANK('Tournament Info'!$B$11),"",INDIRECT(ADDRESS(ROW(),1,1,1,"Optimal Seating "&amp;'Tournament Info'!$B$11-1&amp;"R+F")))</f>
        <v>6</v>
      </c>
      <c r="B12" s="212" t="str">
        <f ca="1">IF(ISNUMBER(A12),VLOOKUP(A12,Methuselahs!$A$7:$E$202,2,FALSE()),"")</f>
        <v>Kalle</v>
      </c>
      <c r="C12" s="213" t="str">
        <f ca="1">IF(ISNUMBER(A12),VLOOKUP(A12,Methuselahs!$A$7:$E$202,3,FALSE()),"")</f>
        <v>Blomgren</v>
      </c>
      <c r="D12" s="214">
        <f t="shared" ca="1" si="0"/>
        <v>2</v>
      </c>
      <c r="E12" s="215"/>
      <c r="F12" s="213">
        <f t="shared" si="1"/>
        <v>0</v>
      </c>
      <c r="G12" s="216">
        <f t="shared" ca="1" si="2"/>
        <v>0</v>
      </c>
      <c r="H12" s="217">
        <f ca="1">IF(ISNUMBER(A12),IF(OR($S12=$U12,NOT(ISNA(MATCH($D12*5+$V$4,Override!$C$6:$C$125,0)))),$Q12,0),"")</f>
        <v>24</v>
      </c>
      <c r="I12" s="214">
        <f t="shared" ca="1" si="3"/>
        <v>3</v>
      </c>
      <c r="J12" s="218">
        <f ca="1">COUNT(A12:A16)</f>
        <v>5</v>
      </c>
      <c r="K12" s="219">
        <f ca="1">IF(ISNUMBER(A12),_xlfn.RANK.EQ(F12,F12:F16),"")</f>
        <v>3</v>
      </c>
      <c r="L12" s="220">
        <f ca="1">IF(J12=5,VLOOKUP(K12,TPMatrix!$A$6:$B$10,2,FALSE()),IF(J12=4,VLOOKUP(K12,TPMatrix!$D$6:$E$9,2,FALSE()),0))</f>
        <v>36</v>
      </c>
      <c r="M12" s="220">
        <f ca="1">IF(COUNTIF(K12:K16,K12)&gt;=2,IF(J12=5,VLOOKUP(K12+1,TPMatrix!$A$6:$B$10,2,FALSE()),IF(J12=4,VLOOKUP(K12+1,TPMatrix!$D$6:$E$9,2,FALSE()),0)),"")</f>
        <v>24</v>
      </c>
      <c r="N12" s="220">
        <f ca="1">IF(COUNTIF(K12:K16,K12)&gt;=3,IF(J12=5,VLOOKUP(K12+2,TPMatrix!$A$6:$B$10,2,FALSE()),IF(J12=4,VLOOKUP(K12+2,TPMatrix!$D$6:$E$9,2,FALSE()),0)),"")</f>
        <v>12</v>
      </c>
      <c r="O12" t="str">
        <f ca="1">IF(COUNTIF(K12:K16,K12)&gt;=4,IF(J12=5,VLOOKUP(K12+3,TPMatrix!$A$6:$B$10,2,FALSE()),IF(J12=4,VLOOKUP(K12+3,TPMatrix!$D$6:$E$9,2,FALSE()),0)),"")</f>
        <v/>
      </c>
      <c r="P12" t="str">
        <f ca="1">IF(COUNTIF(K12:K16,K12)&gt;=5,IF(J12=5,VLOOKUP(K12+4,TPMatrix!$A$6:$B$10,2,FALSE()),IF(J12=4,VLOOKUP(K12+4,TPMatrix!$D$6:$E$9,2,FALSE()),0)),"")</f>
        <v/>
      </c>
      <c r="Q12" s="220">
        <f t="shared" ca="1" si="4"/>
        <v>24</v>
      </c>
      <c r="R12" s="221">
        <f t="shared" ca="1" si="5"/>
        <v>3</v>
      </c>
      <c r="S12" s="222">
        <f t="shared" ca="1" si="6"/>
        <v>5</v>
      </c>
      <c r="T12" s="223">
        <f t="shared" si="7"/>
        <v>0</v>
      </c>
      <c r="U12" s="224">
        <f t="shared" ca="1" si="8"/>
        <v>5</v>
      </c>
      <c r="W12" s="41">
        <f t="shared" ca="1" si="9"/>
        <v>3</v>
      </c>
      <c r="X12" s="41">
        <f ca="1">IF(ISNUMBER($A12),$W12*(Methuselahs!$A$4+1)+$A12,"")</f>
        <v>153</v>
      </c>
      <c r="Y12" s="41">
        <f t="shared" ca="1" si="10"/>
        <v>3</v>
      </c>
      <c r="Z12" s="41">
        <f ca="1">IF(ISNUMBER($A12),VLOOKUP($A12,Methuselahs!$A$7:$X$202,5),"")</f>
        <v>6</v>
      </c>
      <c r="AA12" s="41">
        <f t="shared" ca="1" si="11"/>
        <v>3</v>
      </c>
    </row>
    <row r="13" spans="1:30" ht="12.95" customHeight="1">
      <c r="A13" s="225">
        <f ca="1">IF(ISBLANK('Tournament Info'!$B$11),"",INDIRECT(ADDRESS(ROW(),1,1,1,"Optimal Seating "&amp;'Tournament Info'!$B$11-1&amp;"R+F")))</f>
        <v>7</v>
      </c>
      <c r="B13" s="226" t="str">
        <f ca="1">IF(ISNUMBER(A13),VLOOKUP(A13,Methuselahs!$A$7:$E$202,2,FALSE()),"")</f>
        <v>Marcin</v>
      </c>
      <c r="C13" s="227" t="str">
        <f ca="1">IF(ISNUMBER(A13),VLOOKUP(A13,Methuselahs!$A$7:$E$202,3,FALSE()),"")</f>
        <v>Zakrzewski</v>
      </c>
      <c r="D13" s="228">
        <f t="shared" ca="1" si="0"/>
        <v>2</v>
      </c>
      <c r="E13" s="229"/>
      <c r="F13" s="227">
        <f t="shared" si="1"/>
        <v>0</v>
      </c>
      <c r="G13" s="230">
        <f t="shared" ca="1" si="2"/>
        <v>0</v>
      </c>
      <c r="H13" s="231">
        <f ca="1">IF(ISNUMBER(A13),IF(OR($S13=$U13,NOT(ISNA(MATCH($D13*5+$V$4,Override!$C$6:$C$125,0)))),$Q13,0),"")</f>
        <v>24</v>
      </c>
      <c r="I13" s="228">
        <f t="shared" ca="1" si="3"/>
        <v>3</v>
      </c>
      <c r="J13" s="232">
        <f ca="1">COUNT(A12:A16)</f>
        <v>5</v>
      </c>
      <c r="K13" s="233">
        <f ca="1">IF(ISNUMBER(A13),_xlfn.RANK.EQ(F13,F12:F16),"")</f>
        <v>3</v>
      </c>
      <c r="L13" s="234">
        <f ca="1">IF(J13=5,VLOOKUP(K13,TPMatrix!$A$6:$B$10,2,FALSE()),IF(J13=4,VLOOKUP(K13,TPMatrix!$D$6:$E$9,2,FALSE()),0))</f>
        <v>36</v>
      </c>
      <c r="M13" s="234">
        <f ca="1">IF(COUNTIF(K12:K16,K13)&gt;=2,IF(J13=5,VLOOKUP(K13+1,TPMatrix!$A$6:$B$10,2,FALSE()),IF(J13=4,VLOOKUP(K13+1,TPMatrix!$D$6:$E$9,2,FALSE()),0)),"")</f>
        <v>24</v>
      </c>
      <c r="N13" s="234">
        <f ca="1">IF(COUNTIF(K12:K16,K13)&gt;=3,IF(J13=5,VLOOKUP(K13+2,TPMatrix!$A$6:$B$10,2,FALSE()),IF(J13=4,VLOOKUP(K13+2,TPMatrix!$D$6:$E$9,2,FALSE()),0)),"")</f>
        <v>12</v>
      </c>
      <c r="O13" t="str">
        <f ca="1">IF(COUNTIF(K12:K16,K13)&gt;=4,IF(J13=5,VLOOKUP(K13+3,TPMatrix!$A$6:$B$10,2,FALSE()),IF(J13=4,VLOOKUP(K13+3,TPMatrix!$D$6:$E$9,2,FALSE()),0)),"")</f>
        <v/>
      </c>
      <c r="P13" t="str">
        <f ca="1">IF(COUNTIF(K12:K16,K13)&gt;=5,IF(J13=5,VLOOKUP(K13+4,TPMatrix!$A$6:$B$10,2,FALSE()),IF(J13=4,VLOOKUP(K13+4,TPMatrix!$D$6:$E$9,2,FALSE()),0)),"")</f>
        <v/>
      </c>
      <c r="Q13" s="234">
        <f t="shared" ca="1" si="4"/>
        <v>24</v>
      </c>
      <c r="R13" s="235">
        <f t="shared" ca="1" si="5"/>
        <v>3</v>
      </c>
      <c r="S13" s="233">
        <f t="shared" ca="1" si="6"/>
        <v>5</v>
      </c>
      <c r="T13" s="234">
        <f t="shared" si="7"/>
        <v>0</v>
      </c>
      <c r="U13" s="235">
        <f t="shared" ca="1" si="8"/>
        <v>5</v>
      </c>
      <c r="W13" s="41">
        <f t="shared" ca="1" si="9"/>
        <v>3</v>
      </c>
      <c r="X13" s="41">
        <f ca="1">IF(ISNUMBER($A13),$W13*(Methuselahs!$A$4+1)+$A13,"")</f>
        <v>154</v>
      </c>
      <c r="Y13" s="41">
        <f t="shared" ca="1" si="10"/>
        <v>4</v>
      </c>
      <c r="Z13" s="41">
        <f ca="1">IF(ISNUMBER($A13),VLOOKUP($A13,Methuselahs!$A$7:$X$202,5),"")</f>
        <v>7</v>
      </c>
      <c r="AA13" s="41">
        <f t="shared" ca="1" si="11"/>
        <v>3</v>
      </c>
    </row>
    <row r="14" spans="1:30" ht="12.95" customHeight="1">
      <c r="A14" s="236">
        <f ca="1">IF(ISBLANK('Tournament Info'!$B$11),"",INDIRECT(ADDRESS(ROW(),1,1,1,"Optimal Seating "&amp;'Tournament Info'!$B$11-1&amp;"R+F")))</f>
        <v>8</v>
      </c>
      <c r="B14" s="212" t="str">
        <f ca="1">IF(ISNUMBER(A14),VLOOKUP(A14,Methuselahs!$A$7:$E$202,2,FALSE()),"")</f>
        <v>Djordje</v>
      </c>
      <c r="C14" s="237" t="str">
        <f ca="1">IF(ISNUMBER(A14),VLOOKUP(A14,Methuselahs!$A$7:$E$202,3,FALSE()),"")</f>
        <v>Sutic</v>
      </c>
      <c r="D14" s="238">
        <f t="shared" ca="1" si="0"/>
        <v>2</v>
      </c>
      <c r="E14" s="239">
        <v>2</v>
      </c>
      <c r="F14" s="237">
        <f t="shared" si="1"/>
        <v>2</v>
      </c>
      <c r="G14" s="240">
        <f t="shared" ca="1" si="2"/>
        <v>0</v>
      </c>
      <c r="H14" s="241">
        <f ca="1">IF(ISNUMBER(A14),IF(OR($S14=$U14,NOT(ISNA(MATCH($D14*5+$V$4,Override!$C$6:$C$125,0)))),$Q14,0),"")</f>
        <v>48</v>
      </c>
      <c r="I14" s="238">
        <f t="shared" ca="1" si="3"/>
        <v>2</v>
      </c>
      <c r="J14" s="242">
        <f ca="1">COUNT(A12:A16)</f>
        <v>5</v>
      </c>
      <c r="K14" s="243">
        <f ca="1">IF(ISNUMBER(A14),_xlfn.RANK.EQ(F14,F12:F16),"")</f>
        <v>2</v>
      </c>
      <c r="L14" s="244">
        <f ca="1">IF(J14=5,VLOOKUP(K14,TPMatrix!$A$6:$B$10,2,FALSE()),IF(J14=4,VLOOKUP(K14,TPMatrix!$D$6:$E$9,2,FALSE()),0))</f>
        <v>48</v>
      </c>
      <c r="M14" t="str">
        <f ca="1">IF(COUNTIF(K12:K16,K14)&gt;=2,IF(J14=5,VLOOKUP(K14+1,TPMatrix!$A$6:$B$10,2,FALSE()),IF(J14=4,VLOOKUP(K14+1,TPMatrix!$D$6:$E$9,2,FALSE()),0)),"")</f>
        <v/>
      </c>
      <c r="N14" t="str">
        <f ca="1">IF(COUNTIF(K12:K16,K14)&gt;=3,IF(J14=5,VLOOKUP(K14+2,TPMatrix!$A$6:$B$10,2,FALSE()),IF(J14=4,VLOOKUP(K14+2,TPMatrix!$D$6:$E$9,2,FALSE()),0)),"")</f>
        <v/>
      </c>
      <c r="O14" t="str">
        <f ca="1">IF(COUNTIF(K12:K16,K14)&gt;=4,IF(J14=5,VLOOKUP(K14+3,TPMatrix!$A$6:$B$10,2,FALSE()),IF(J14=4,VLOOKUP(K14+3,TPMatrix!$D$6:$E$9,2,FALSE()),0)),"")</f>
        <v/>
      </c>
      <c r="P14" t="str">
        <f ca="1">IF(COUNTIF(K12:K16,K14)&gt;=5,IF(J14=5,VLOOKUP(K14+4,TPMatrix!$A$6:$B$10,2,FALSE()),IF(J14=4,VLOOKUP(K14+4,TPMatrix!$D$6:$E$9,2,FALSE()),0)),"")</f>
        <v/>
      </c>
      <c r="Q14" s="244">
        <f t="shared" ca="1" si="4"/>
        <v>48</v>
      </c>
      <c r="R14" s="245">
        <f t="shared" ca="1" si="5"/>
        <v>1</v>
      </c>
      <c r="S14" s="243">
        <f t="shared" ca="1" si="6"/>
        <v>5</v>
      </c>
      <c r="T14" s="244">
        <f t="shared" si="7"/>
        <v>2</v>
      </c>
      <c r="U14" s="245">
        <f t="shared" ca="1" si="8"/>
        <v>5</v>
      </c>
      <c r="W14" s="41">
        <f t="shared" ca="1" si="9"/>
        <v>2</v>
      </c>
      <c r="X14" s="41">
        <f ca="1">IF(ISNUMBER($A14),$W14*(Methuselahs!$A$4+1)+$A14,"")</f>
        <v>106</v>
      </c>
      <c r="Y14" s="41">
        <f t="shared" ca="1" si="10"/>
        <v>2</v>
      </c>
      <c r="Z14" s="41">
        <f ca="1">IF(ISNUMBER($A14),VLOOKUP($A14,Methuselahs!$A$7:$X$202,5),"")</f>
        <v>8</v>
      </c>
      <c r="AA14" s="41">
        <f t="shared" ca="1" si="11"/>
        <v>2</v>
      </c>
    </row>
    <row r="15" spans="1:30" ht="12.95" customHeight="1">
      <c r="A15" s="246">
        <f ca="1">IF(ISBLANK('Tournament Info'!$B$11),"",INDIRECT(ADDRESS(ROW(),1,1,1,"Optimal Seating "&amp;'Tournament Info'!$B$11-1&amp;"R+F")))</f>
        <v>9</v>
      </c>
      <c r="B15" s="183" t="str">
        <f ca="1">IF(ISNUMBER(A15),VLOOKUP(A15,Methuselahs!$A$7:$E$202,2,FALSE()),"")</f>
        <v>Edouard</v>
      </c>
      <c r="C15" s="247" t="str">
        <f ca="1">IF(ISNUMBER(A15),VLOOKUP(A15,Methuselahs!$A$7:$E$202,3,FALSE()),"")</f>
        <v>Menneson</v>
      </c>
      <c r="D15" s="248">
        <f t="shared" ca="1" si="0"/>
        <v>2</v>
      </c>
      <c r="E15" s="249">
        <v>3</v>
      </c>
      <c r="F15" s="247">
        <f t="shared" si="1"/>
        <v>3</v>
      </c>
      <c r="G15" s="230">
        <f t="shared" ca="1" si="2"/>
        <v>1</v>
      </c>
      <c r="H15" s="231">
        <f ca="1">IF(ISNUMBER(A15),IF(OR($S15=$U15,NOT(ISNA(MATCH($D15*5+$V$4,Override!$C$6:$C$125,0)))),$Q15,0),"")</f>
        <v>60</v>
      </c>
      <c r="I15" s="248">
        <f t="shared" ca="1" si="3"/>
        <v>1</v>
      </c>
      <c r="J15" s="250">
        <f ca="1">COUNT(A12:A16)</f>
        <v>5</v>
      </c>
      <c r="K15" s="233">
        <f ca="1">IF(ISNUMBER(A15),_xlfn.RANK.EQ(F15,F12:F16),"")</f>
        <v>1</v>
      </c>
      <c r="L15" s="234">
        <f ca="1">IF(J15=5,VLOOKUP(K15,TPMatrix!$A$6:$B$10,2,FALSE()),IF(J15=4,VLOOKUP(K15,TPMatrix!$D$6:$E$9,2,FALSE()),0))</f>
        <v>60</v>
      </c>
      <c r="M15" t="str">
        <f ca="1">IF(COUNTIF(K12:K16,K15)&gt;=2,IF(J15=5,VLOOKUP(K15+1,TPMatrix!$A$6:$B$10,2,FALSE()),IF(J15=4,VLOOKUP(K15+1,TPMatrix!$D$6:$E$9,2,FALSE()),0)),"")</f>
        <v/>
      </c>
      <c r="N15" t="str">
        <f ca="1">IF(COUNTIF(K12:K16,K15)&gt;=3,IF(J15=5,VLOOKUP(K15+2,TPMatrix!$A$6:$B$10,2,FALSE()),IF(J15=4,VLOOKUP(K15+2,TPMatrix!$D$6:$E$9,2,FALSE()),0)),"")</f>
        <v/>
      </c>
      <c r="O15" t="str">
        <f ca="1">IF(COUNTIF(K12:K16,K15)&gt;=4,IF(J15=5,VLOOKUP(K15+3,TPMatrix!$A$6:$B$10,2,FALSE()),IF(J15=4,VLOOKUP(K15+3,TPMatrix!$D$6:$E$9,2,FALSE()),0)),"")</f>
        <v/>
      </c>
      <c r="P15" t="str">
        <f ca="1">IF(COUNTIF(K12:K16,K15)&gt;=5,IF(J15=5,VLOOKUP(K15+4,TPMatrix!$A$6:$B$10,2,FALSE()),IF(J15=4,VLOOKUP(K15+4,TPMatrix!$D$6:$E$9,2,FALSE()),0)),"")</f>
        <v/>
      </c>
      <c r="Q15" s="234">
        <f t="shared" ca="1" si="4"/>
        <v>60</v>
      </c>
      <c r="R15" s="235">
        <f t="shared" ca="1" si="5"/>
        <v>1</v>
      </c>
      <c r="S15" s="233">
        <f t="shared" ca="1" si="6"/>
        <v>5</v>
      </c>
      <c r="T15" s="234">
        <f t="shared" si="7"/>
        <v>3</v>
      </c>
      <c r="U15" s="235">
        <f t="shared" ca="1" si="8"/>
        <v>5</v>
      </c>
      <c r="W15" s="41">
        <f t="shared" ca="1" si="9"/>
        <v>1</v>
      </c>
      <c r="X15" s="41">
        <f ca="1">IF(ISNUMBER($A15),$W15*(Methuselahs!$A$4+1)+$A15,"")</f>
        <v>58</v>
      </c>
      <c r="Y15" s="41">
        <f t="shared" ca="1" si="10"/>
        <v>1</v>
      </c>
      <c r="Z15" s="41">
        <f ca="1">IF(ISNUMBER($A15),VLOOKUP($A15,Methuselahs!$A$7:$X$202,5),"")</f>
        <v>9</v>
      </c>
      <c r="AA15" s="41">
        <f t="shared" ca="1" si="11"/>
        <v>1</v>
      </c>
    </row>
    <row r="16" spans="1:30" ht="12.95" customHeight="1" thickBot="1">
      <c r="A16" s="236">
        <f ca="1">IF(ISBLANK('Tournament Info'!$B$11),"",INDIRECT(ADDRESS(ROW(),1,1,1,"Optimal Seating "&amp;'Tournament Info'!$B$11-1&amp;"R+F")))</f>
        <v>10</v>
      </c>
      <c r="B16" s="252" t="str">
        <f ca="1">IF(ISNUMBER(A16),VLOOKUP(A16,Methuselahs!$A$7:$E$202,2,FALSE()),"")</f>
        <v>Lauri</v>
      </c>
      <c r="C16" s="253" t="str">
        <f ca="1">IF(ISNUMBER(A16),VLOOKUP(A16,Methuselahs!$A$7:$E$202,3,FALSE()),"")</f>
        <v>Salmi</v>
      </c>
      <c r="D16" s="254">
        <f t="shared" ca="1" si="0"/>
        <v>2</v>
      </c>
      <c r="E16" s="255"/>
      <c r="F16" s="253">
        <f t="shared" si="1"/>
        <v>0</v>
      </c>
      <c r="G16" s="240">
        <f t="shared" ca="1" si="2"/>
        <v>0</v>
      </c>
      <c r="H16" s="241">
        <f ca="1">IF(ISNUMBER(A16),IF(OR($S16=$U16,NOT(ISNA(MATCH($D16*5+$V$4,Override!$C$6:$C$125,0)))),$Q16,0),"")</f>
        <v>24</v>
      </c>
      <c r="I16" s="254">
        <f t="shared" ca="1" si="3"/>
        <v>3</v>
      </c>
      <c r="J16" s="256">
        <f ca="1">COUNT(A12:A16)</f>
        <v>5</v>
      </c>
      <c r="K16" s="257">
        <f ca="1">IF(ISNUMBER(A16),_xlfn.RANK.EQ(F16,F12:F16),"")</f>
        <v>3</v>
      </c>
      <c r="L16" s="258">
        <f ca="1">IF(J16=5,VLOOKUP(K16,TPMatrix!$A$6:$B$10,2,FALSE()),IF(J16=4,VLOOKUP(K16,TPMatrix!$D$6:$E$9,2,FALSE()),0))</f>
        <v>36</v>
      </c>
      <c r="M16" s="258">
        <f ca="1">IF(COUNTIF(K12:K16,K16)&gt;=2,IF(J16=5,VLOOKUP(K16+1,TPMatrix!$A$6:$B$10,2,FALSE()),IF(J16=4,VLOOKUP(K16+1,TPMatrix!$D$6:$E$9,2,FALSE()),0)),"")</f>
        <v>24</v>
      </c>
      <c r="N16" s="258">
        <f ca="1">IF(COUNTIF(K12:K16,K16)&gt;=3,IF(J16=5,VLOOKUP(K16+2,TPMatrix!$A$6:$B$10,2,FALSE()),IF(J16=4,VLOOKUP(K16+2,TPMatrix!$D$6:$E$9,2,FALSE()),0)),"")</f>
        <v>12</v>
      </c>
      <c r="O16" t="str">
        <f ca="1">IF(COUNTIF(K12:K16,K16)&gt;=4,IF(J16=5,VLOOKUP(K16+3,TPMatrix!$A$6:$B$10,2,FALSE()),IF(J16=4,VLOOKUP(K16+3,TPMatrix!$D$6:$E$9,2,FALSE()),0)),"")</f>
        <v/>
      </c>
      <c r="P16" t="str">
        <f ca="1">IF(COUNTIF(K12:K16,K16)&gt;=5,IF(J16=5,VLOOKUP(K16+4,TPMatrix!$A$6:$B$10,2,FALSE()),IF(J16=4,VLOOKUP(K16+4,TPMatrix!$D$6:$E$9,2,FALSE()),0)),"")</f>
        <v/>
      </c>
      <c r="Q16" s="258">
        <f t="shared" ca="1" si="4"/>
        <v>24</v>
      </c>
      <c r="R16" s="259">
        <f t="shared" ca="1" si="5"/>
        <v>3</v>
      </c>
      <c r="S16" s="257">
        <f t="shared" ca="1" si="6"/>
        <v>5</v>
      </c>
      <c r="T16" s="258">
        <f t="shared" si="7"/>
        <v>0</v>
      </c>
      <c r="U16" s="259">
        <f t="shared" ca="1" si="8"/>
        <v>5</v>
      </c>
      <c r="W16" s="41">
        <f t="shared" ca="1" si="9"/>
        <v>3</v>
      </c>
      <c r="X16" s="41">
        <f ca="1">IF(ISNUMBER($A16),$W16*(Methuselahs!$A$4+1)+$A16,"")</f>
        <v>157</v>
      </c>
      <c r="Y16" s="41">
        <f t="shared" ca="1" si="10"/>
        <v>3</v>
      </c>
      <c r="Z16" s="41">
        <f ca="1">IF(ISNUMBER($A16),VLOOKUP($A16,Methuselahs!$A$7:$X$202,5),"")</f>
        <v>1043</v>
      </c>
      <c r="AA16" s="41">
        <f t="shared" ca="1" si="11"/>
        <v>3</v>
      </c>
    </row>
    <row r="17" spans="1:27" ht="12.95" customHeight="1">
      <c r="A17" s="211">
        <f ca="1">IF(ISBLANK('Tournament Info'!$B$11),"",INDIRECT(ADDRESS(ROW(),1,1,1,"Optimal Seating "&amp;'Tournament Info'!$B$11-1&amp;"R+F")))</f>
        <v>11</v>
      </c>
      <c r="B17" s="212" t="str">
        <f ca="1">IF(ISNUMBER(A17),VLOOKUP(A17,Methuselahs!$A$7:$E$202,2,FALSE()),"")</f>
        <v>Joao</v>
      </c>
      <c r="C17" s="213" t="str">
        <f ca="1">IF(ISNUMBER(A17),VLOOKUP(A17,Methuselahs!$A$7:$E$202,3,FALSE()),"")</f>
        <v>Servolo</v>
      </c>
      <c r="D17" s="214">
        <f t="shared" ca="1" si="0"/>
        <v>3</v>
      </c>
      <c r="E17" s="215">
        <v>1</v>
      </c>
      <c r="F17" s="213">
        <f t="shared" si="1"/>
        <v>1</v>
      </c>
      <c r="G17" s="216">
        <f t="shared" ca="1" si="2"/>
        <v>0</v>
      </c>
      <c r="H17" s="217">
        <f ca="1">IF(ISNUMBER(A17),IF(OR($S17=$U17,NOT(ISNA(MATCH($D17*5+$V$4,Override!$C$6:$C$125,0)))),$Q17,0),"")</f>
        <v>48</v>
      </c>
      <c r="I17" s="214">
        <f t="shared" ca="1" si="3"/>
        <v>2</v>
      </c>
      <c r="J17" s="218">
        <f ca="1">COUNT(A17:A21)</f>
        <v>5</v>
      </c>
      <c r="K17" s="219">
        <f ca="1">IF(ISNUMBER(A17),_xlfn.RANK.EQ(F17,F17:F21),"")</f>
        <v>2</v>
      </c>
      <c r="L17" s="220">
        <f ca="1">IF(J17=5,VLOOKUP(K17,TPMatrix!$A$6:$B$10,2,FALSE()),IF(J17=4,VLOOKUP(K17,TPMatrix!$D$6:$E$9,2,FALSE()),0))</f>
        <v>48</v>
      </c>
      <c r="M17" t="str">
        <f ca="1">IF(COUNTIF(K17:K21,K17)&gt;=2,IF(J17=5,VLOOKUP(K17+1,TPMatrix!$A$6:$B$10,2,FALSE()),IF(J17=4,VLOOKUP(K17+1,TPMatrix!$D$6:$E$9,2,FALSE()),0)),"")</f>
        <v/>
      </c>
      <c r="N17" t="str">
        <f ca="1">IF(COUNTIF(K17:K21,K17)&gt;=3,IF(J17=5,VLOOKUP(K17+2,TPMatrix!$A$6:$B$10,2,FALSE()),IF(J17=4,VLOOKUP(K17+2,TPMatrix!$D$6:$E$9,2,FALSE()),0)),"")</f>
        <v/>
      </c>
      <c r="O17" t="str">
        <f ca="1">IF(COUNTIF(K17:K21,K17)&gt;=4,IF(J17=5,VLOOKUP(K17+3,TPMatrix!$A$6:$B$10,2,FALSE()),IF(J17=4,VLOOKUP(K17+3,TPMatrix!$D$6:$E$9,2,FALSE()),0)),"")</f>
        <v/>
      </c>
      <c r="P17" t="str">
        <f ca="1">IF(COUNTIF(K17:K21,K17)&gt;=5,IF(J17=5,VLOOKUP(K17+4,TPMatrix!$A$6:$B$10,2,FALSE()),IF(J17=4,VLOOKUP(K17+4,TPMatrix!$D$6:$E$9,2,FALSE()),0)),"")</f>
        <v/>
      </c>
      <c r="Q17" s="220">
        <f t="shared" ca="1" si="4"/>
        <v>48</v>
      </c>
      <c r="R17" s="221">
        <f t="shared" ca="1" si="5"/>
        <v>1</v>
      </c>
      <c r="S17" s="222">
        <f t="shared" ca="1" si="6"/>
        <v>5</v>
      </c>
      <c r="T17" s="223">
        <f t="shared" si="7"/>
        <v>1</v>
      </c>
      <c r="U17" s="224">
        <f t="shared" ca="1" si="8"/>
        <v>5</v>
      </c>
      <c r="W17" s="41">
        <f t="shared" ca="1" si="9"/>
        <v>2</v>
      </c>
      <c r="X17" s="41">
        <f ca="1">IF(ISNUMBER($A17),$W17*(Methuselahs!$A$4+1)+$A17,"")</f>
        <v>109</v>
      </c>
      <c r="Y17" s="41">
        <f t="shared" ca="1" si="10"/>
        <v>2</v>
      </c>
      <c r="Z17" s="41">
        <f ca="1">IF(ISNUMBER($A17),VLOOKUP($A17,Methuselahs!$A$7:$X$202,5),"")</f>
        <v>11</v>
      </c>
      <c r="AA17" s="41">
        <f t="shared" ca="1" si="11"/>
        <v>2</v>
      </c>
    </row>
    <row r="18" spans="1:27" ht="12.95" customHeight="1">
      <c r="A18" s="225">
        <f ca="1">IF(ISBLANK('Tournament Info'!$B$11),"",INDIRECT(ADDRESS(ROW(),1,1,1,"Optimal Seating "&amp;'Tournament Info'!$B$11-1&amp;"R+F")))</f>
        <v>12</v>
      </c>
      <c r="B18" s="226" t="str">
        <f ca="1">IF(ISNUMBER(A18),VLOOKUP(A18,Methuselahs!$A$7:$E$202,2,FALSE()),"")</f>
        <v>Sergio</v>
      </c>
      <c r="C18" s="227" t="str">
        <f ca="1">IF(ISNUMBER(A18),VLOOKUP(A18,Methuselahs!$A$7:$E$202,3,FALSE()),"")</f>
        <v>Martins</v>
      </c>
      <c r="D18" s="228">
        <f t="shared" ca="1" si="0"/>
        <v>3</v>
      </c>
      <c r="E18" s="229"/>
      <c r="F18" s="227">
        <f t="shared" si="1"/>
        <v>0</v>
      </c>
      <c r="G18" s="230">
        <f t="shared" ca="1" si="2"/>
        <v>0</v>
      </c>
      <c r="H18" s="231">
        <f ca="1">IF(ISNUMBER(A18),IF(OR($S18=$U18,NOT(ISNA(MATCH($D18*5+$V$4,Override!$C$6:$C$125,0)))),$Q18,0),"")</f>
        <v>24</v>
      </c>
      <c r="I18" s="228">
        <f t="shared" ca="1" si="3"/>
        <v>3</v>
      </c>
      <c r="J18" s="232">
        <f ca="1">COUNT(A17:A21)</f>
        <v>5</v>
      </c>
      <c r="K18" s="233">
        <f ca="1">IF(ISNUMBER(A18),_xlfn.RANK.EQ(F18,F17:F21),"")</f>
        <v>3</v>
      </c>
      <c r="L18" s="234">
        <f ca="1">IF(J18=5,VLOOKUP(K18,TPMatrix!$A$6:$B$10,2,FALSE()),IF(J18=4,VLOOKUP(K18,TPMatrix!$D$6:$E$9,2,FALSE()),0))</f>
        <v>36</v>
      </c>
      <c r="M18" s="234">
        <f ca="1">IF(COUNTIF(K17:K21,K18)&gt;=2,IF(J18=5,VLOOKUP(K18+1,TPMatrix!$A$6:$B$10,2,FALSE()),IF(J18=4,VLOOKUP(K18+1,TPMatrix!$D$6:$E$9,2,FALSE()),0)),"")</f>
        <v>24</v>
      </c>
      <c r="N18" s="234">
        <f ca="1">IF(COUNTIF(K17:K21,K18)&gt;=3,IF(J18=5,VLOOKUP(K18+2,TPMatrix!$A$6:$B$10,2,FALSE()),IF(J18=4,VLOOKUP(K18+2,TPMatrix!$D$6:$E$9,2,FALSE()),0)),"")</f>
        <v>12</v>
      </c>
      <c r="O18" t="str">
        <f ca="1">IF(COUNTIF(K17:K21,K18)&gt;=4,IF(J18=5,VLOOKUP(K18+3,TPMatrix!$A$6:$B$10,2,FALSE()),IF(J18=4,VLOOKUP(K18+3,TPMatrix!$D$6:$E$9,2,FALSE()),0)),"")</f>
        <v/>
      </c>
      <c r="P18" t="str">
        <f ca="1">IF(COUNTIF(K17:K21,K18)&gt;=5,IF(J18=5,VLOOKUP(K18+4,TPMatrix!$A$6:$B$10,2,FALSE()),IF(J18=4,VLOOKUP(K18+4,TPMatrix!$D$6:$E$9,2,FALSE()),0)),"")</f>
        <v/>
      </c>
      <c r="Q18" s="234">
        <f t="shared" ca="1" si="4"/>
        <v>24</v>
      </c>
      <c r="R18" s="235">
        <f t="shared" ca="1" si="5"/>
        <v>3</v>
      </c>
      <c r="S18" s="233">
        <f t="shared" ca="1" si="6"/>
        <v>5</v>
      </c>
      <c r="T18" s="234">
        <f t="shared" si="7"/>
        <v>0</v>
      </c>
      <c r="U18" s="235">
        <f t="shared" ca="1" si="8"/>
        <v>5</v>
      </c>
      <c r="W18" s="41">
        <f t="shared" ca="1" si="9"/>
        <v>3</v>
      </c>
      <c r="X18" s="41">
        <f ca="1">IF(ISNUMBER($A18),$W18*(Methuselahs!$A$4+1)+$A18,"")</f>
        <v>159</v>
      </c>
      <c r="Y18" s="41">
        <f t="shared" ca="1" si="10"/>
        <v>2</v>
      </c>
      <c r="Z18" s="41">
        <f ca="1">IF(ISNUMBER($A18),VLOOKUP($A18,Methuselahs!$A$7:$X$202,5),"")</f>
        <v>12</v>
      </c>
      <c r="AA18" s="41">
        <f t="shared" ca="1" si="11"/>
        <v>3</v>
      </c>
    </row>
    <row r="19" spans="1:27" ht="12.95" customHeight="1">
      <c r="A19" s="236">
        <f ca="1">IF(ISBLANK('Tournament Info'!$B$11),"",INDIRECT(ADDRESS(ROW(),1,1,1,"Optimal Seating "&amp;'Tournament Info'!$B$11-1&amp;"R+F")))</f>
        <v>13</v>
      </c>
      <c r="B19" s="212" t="str">
        <f ca="1">IF(ISNUMBER(A19),VLOOKUP(A19,Methuselahs!$A$7:$E$202,2,FALSE()),"")</f>
        <v>Bartosz</v>
      </c>
      <c r="C19" s="237" t="str">
        <f ca="1">IF(ISNUMBER(A19),VLOOKUP(A19,Methuselahs!$A$7:$E$202,3,FALSE()),"")</f>
        <v>Kalinczuk</v>
      </c>
      <c r="D19" s="238">
        <f t="shared" ca="1" si="0"/>
        <v>3</v>
      </c>
      <c r="E19" s="239"/>
      <c r="F19" s="237">
        <f t="shared" si="1"/>
        <v>0</v>
      </c>
      <c r="G19" s="240">
        <f t="shared" ca="1" si="2"/>
        <v>0</v>
      </c>
      <c r="H19" s="241">
        <f ca="1">IF(ISNUMBER(A19),IF(OR($S19=$U19,NOT(ISNA(MATCH($D19*5+$V$4,Override!$C$6:$C$125,0)))),$Q19,0),"")</f>
        <v>24</v>
      </c>
      <c r="I19" s="238">
        <f t="shared" ca="1" si="3"/>
        <v>3</v>
      </c>
      <c r="J19" s="242">
        <f ca="1">COUNT(A17:A21)</f>
        <v>5</v>
      </c>
      <c r="K19" s="243">
        <f ca="1">IF(ISNUMBER(A19),_xlfn.RANK.EQ(F19,F17:F21),"")</f>
        <v>3</v>
      </c>
      <c r="L19" s="244">
        <f ca="1">IF(J19=5,VLOOKUP(K19,TPMatrix!$A$6:$B$10,2,FALSE()),IF(J19=4,VLOOKUP(K19,TPMatrix!$D$6:$E$9,2,FALSE()),0))</f>
        <v>36</v>
      </c>
      <c r="M19" s="244">
        <f ca="1">IF(COUNTIF(K17:K21,K19)&gt;=2,IF(J19=5,VLOOKUP(K19+1,TPMatrix!$A$6:$B$10,2,FALSE()),IF(J19=4,VLOOKUP(K19+1,TPMatrix!$D$6:$E$9,2,FALSE()),0)),"")</f>
        <v>24</v>
      </c>
      <c r="N19" s="244">
        <f ca="1">IF(COUNTIF(K17:K21,K19)&gt;=3,IF(J19=5,VLOOKUP(K19+2,TPMatrix!$A$6:$B$10,2,FALSE()),IF(J19=4,VLOOKUP(K19+2,TPMatrix!$D$6:$E$9,2,FALSE()),0)),"")</f>
        <v>12</v>
      </c>
      <c r="O19" t="str">
        <f ca="1">IF(COUNTIF(K17:K21,K19)&gt;=4,IF(J19=5,VLOOKUP(K19+3,TPMatrix!$A$6:$B$10,2,FALSE()),IF(J19=4,VLOOKUP(K19+3,TPMatrix!$D$6:$E$9,2,FALSE()),0)),"")</f>
        <v/>
      </c>
      <c r="P19" t="str">
        <f ca="1">IF(COUNTIF(K17:K21,K19)&gt;=5,IF(J19=5,VLOOKUP(K19+4,TPMatrix!$A$6:$B$10,2,FALSE()),IF(J19=4,VLOOKUP(K19+4,TPMatrix!$D$6:$E$9,2,FALSE()),0)),"")</f>
        <v/>
      </c>
      <c r="Q19" s="244">
        <f t="shared" ca="1" si="4"/>
        <v>24</v>
      </c>
      <c r="R19" s="245">
        <f t="shared" ca="1" si="5"/>
        <v>3</v>
      </c>
      <c r="S19" s="243">
        <f t="shared" ca="1" si="6"/>
        <v>5</v>
      </c>
      <c r="T19" s="244">
        <f t="shared" si="7"/>
        <v>0</v>
      </c>
      <c r="U19" s="245">
        <f t="shared" ca="1" si="8"/>
        <v>5</v>
      </c>
      <c r="W19" s="41">
        <f t="shared" ca="1" si="9"/>
        <v>3</v>
      </c>
      <c r="X19" s="41">
        <f ca="1">IF(ISNUMBER($A19),$W19*(Methuselahs!$A$4+1)+$A19,"")</f>
        <v>160</v>
      </c>
      <c r="Y19" s="41">
        <f t="shared" ca="1" si="10"/>
        <v>2</v>
      </c>
      <c r="Z19" s="41">
        <f ca="1">IF(ISNUMBER($A19),VLOOKUP($A19,Methuselahs!$A$7:$X$202,5),"")</f>
        <v>13</v>
      </c>
      <c r="AA19" s="41">
        <f t="shared" ca="1" si="11"/>
        <v>3</v>
      </c>
    </row>
    <row r="20" spans="1:27" ht="12.95" customHeight="1">
      <c r="A20" s="246">
        <f ca="1">IF(ISBLANK('Tournament Info'!$B$11),"",INDIRECT(ADDRESS(ROW(),1,1,1,"Optimal Seating "&amp;'Tournament Info'!$B$11-1&amp;"R+F")))</f>
        <v>14</v>
      </c>
      <c r="B20" s="183" t="str">
        <f ca="1">IF(ISNUMBER(A20),VLOOKUP(A20,Methuselahs!$A$7:$E$202,2,FALSE()),"")</f>
        <v>Magnus</v>
      </c>
      <c r="C20" s="247" t="str">
        <f ca="1">IF(ISNUMBER(A20),VLOOKUP(A20,Methuselahs!$A$7:$E$202,3,FALSE()),"")</f>
        <v>Soder</v>
      </c>
      <c r="D20" s="248">
        <f t="shared" ca="1" si="0"/>
        <v>3</v>
      </c>
      <c r="E20" s="249">
        <v>4</v>
      </c>
      <c r="F20" s="247">
        <f t="shared" si="1"/>
        <v>4</v>
      </c>
      <c r="G20" s="230">
        <f t="shared" ca="1" si="2"/>
        <v>1</v>
      </c>
      <c r="H20" s="231">
        <f ca="1">IF(ISNUMBER(A20),IF(OR($S20=$U20,NOT(ISNA(MATCH($D20*5+$V$4,Override!$C$6:$C$125,0)))),$Q20,0),"")</f>
        <v>60</v>
      </c>
      <c r="I20" s="248">
        <f t="shared" ca="1" si="3"/>
        <v>1</v>
      </c>
      <c r="J20" s="250">
        <f ca="1">COUNT(A17:A21)</f>
        <v>5</v>
      </c>
      <c r="K20" s="233">
        <f ca="1">IF(ISNUMBER(A20),_xlfn.RANK.EQ(F20,F17:F21),"")</f>
        <v>1</v>
      </c>
      <c r="L20" s="234">
        <f ca="1">IF(J20=5,VLOOKUP(K20,TPMatrix!$A$6:$B$10,2,FALSE()),IF(J20=4,VLOOKUP(K20,TPMatrix!$D$6:$E$9,2,FALSE()),0))</f>
        <v>60</v>
      </c>
      <c r="M20" t="str">
        <f ca="1">IF(COUNTIF(K17:K21,K20)&gt;=2,IF(J20=5,VLOOKUP(K20+1,TPMatrix!$A$6:$B$10,2,FALSE()),IF(J20=4,VLOOKUP(K20+1,TPMatrix!$D$6:$E$9,2,FALSE()),0)),"")</f>
        <v/>
      </c>
      <c r="N20" t="str">
        <f ca="1">IF(COUNTIF(K17:K21,K20)&gt;=3,IF(J20=5,VLOOKUP(K20+2,TPMatrix!$A$6:$B$10,2,FALSE()),IF(J20=4,VLOOKUP(K20+2,TPMatrix!$D$6:$E$9,2,FALSE()),0)),"")</f>
        <v/>
      </c>
      <c r="O20" t="str">
        <f ca="1">IF(COUNTIF(K17:K21,K20)&gt;=4,IF(J20=5,VLOOKUP(K20+3,TPMatrix!$A$6:$B$10,2,FALSE()),IF(J20=4,VLOOKUP(K20+3,TPMatrix!$D$6:$E$9,2,FALSE()),0)),"")</f>
        <v/>
      </c>
      <c r="P20" t="str">
        <f ca="1">IF(COUNTIF(K17:K21,K20)&gt;=5,IF(J20=5,VLOOKUP(K20+4,TPMatrix!$A$6:$B$10,2,FALSE()),IF(J20=4,VLOOKUP(K20+4,TPMatrix!$D$6:$E$9,2,FALSE()),0)),"")</f>
        <v/>
      </c>
      <c r="Q20" s="234">
        <f t="shared" ca="1" si="4"/>
        <v>60</v>
      </c>
      <c r="R20" s="235">
        <f t="shared" ca="1" si="5"/>
        <v>1</v>
      </c>
      <c r="S20" s="233">
        <f t="shared" ca="1" si="6"/>
        <v>5</v>
      </c>
      <c r="T20" s="234">
        <f t="shared" si="7"/>
        <v>4</v>
      </c>
      <c r="U20" s="235">
        <f t="shared" ca="1" si="8"/>
        <v>5</v>
      </c>
      <c r="W20" s="41">
        <f t="shared" ca="1" si="9"/>
        <v>1</v>
      </c>
      <c r="X20" s="41">
        <f ca="1">IF(ISNUMBER($A20),$W20*(Methuselahs!$A$4+1)+$A20,"")</f>
        <v>63</v>
      </c>
      <c r="Y20" s="41">
        <f t="shared" ca="1" si="10"/>
        <v>1</v>
      </c>
      <c r="Z20" s="41">
        <f ca="1">IF(ISNUMBER($A20),VLOOKUP($A20,Methuselahs!$A$7:$X$202,5),"")</f>
        <v>1002</v>
      </c>
      <c r="AA20" s="41">
        <f t="shared" ca="1" si="11"/>
        <v>1</v>
      </c>
    </row>
    <row r="21" spans="1:27" ht="12.95" customHeight="1" thickBot="1">
      <c r="A21" s="251">
        <f ca="1">IF(ISBLANK('Tournament Info'!$B$11),"",INDIRECT(ADDRESS(ROW(),1,1,1,"Optimal Seating "&amp;'Tournament Info'!$B$11-1&amp;"R+F")))</f>
        <v>15</v>
      </c>
      <c r="B21" s="252" t="str">
        <f ca="1">IF(ISNUMBER(A21),VLOOKUP(A21,Methuselahs!$A$7:$E$202,2,FALSE()),"")</f>
        <v>Rodinei</v>
      </c>
      <c r="C21" s="253" t="str">
        <f ca="1">IF(ISNUMBER(A21),VLOOKUP(A21,Methuselahs!$A$7:$E$202,3,FALSE()),"")</f>
        <v>Teixeira de Camargo</v>
      </c>
      <c r="D21" s="254">
        <f t="shared" ca="1" si="0"/>
        <v>3</v>
      </c>
      <c r="E21" s="255"/>
      <c r="F21" s="253">
        <f t="shared" si="1"/>
        <v>0</v>
      </c>
      <c r="G21" s="240">
        <f t="shared" ca="1" si="2"/>
        <v>0</v>
      </c>
      <c r="H21" s="241">
        <f ca="1">IF(ISNUMBER(A21),IF(OR($S21=$U21,NOT(ISNA(MATCH($D21*5+$V$4,Override!$C$6:$C$125,0)))),$Q21,0),"")</f>
        <v>24</v>
      </c>
      <c r="I21" s="254">
        <f t="shared" ca="1" si="3"/>
        <v>3</v>
      </c>
      <c r="J21" s="256">
        <f ca="1">COUNT(A17:A21)</f>
        <v>5</v>
      </c>
      <c r="K21" s="257">
        <f ca="1">IF(ISNUMBER(A21),_xlfn.RANK.EQ(F21,F17:F21),"")</f>
        <v>3</v>
      </c>
      <c r="L21" s="258">
        <f ca="1">IF(J21=5,VLOOKUP(K21,TPMatrix!$A$6:$B$10,2,FALSE()),IF(J21=4,VLOOKUP(K21,TPMatrix!$D$6:$E$9,2,FALSE()),0))</f>
        <v>36</v>
      </c>
      <c r="M21" s="258">
        <f ca="1">IF(COUNTIF(K17:K21,K21)&gt;=2,IF(J21=5,VLOOKUP(K21+1,TPMatrix!$A$6:$B$10,2,FALSE()),IF(J21=4,VLOOKUP(K21+1,TPMatrix!$D$6:$E$9,2,FALSE()),0)),"")</f>
        <v>24</v>
      </c>
      <c r="N21" s="258">
        <f ca="1">IF(COUNTIF(K17:K21,K21)&gt;=3,IF(J21=5,VLOOKUP(K21+2,TPMatrix!$A$6:$B$10,2,FALSE()),IF(J21=4,VLOOKUP(K21+2,TPMatrix!$D$6:$E$9,2,FALSE()),0)),"")</f>
        <v>12</v>
      </c>
      <c r="O21" t="str">
        <f ca="1">IF(COUNTIF(K17:K21,K21)&gt;=4,IF(J21=5,VLOOKUP(K21+3,TPMatrix!$A$6:$B$10,2,FALSE()),IF(J21=4,VLOOKUP(K21+3,TPMatrix!$D$6:$E$9,2,FALSE()),0)),"")</f>
        <v/>
      </c>
      <c r="P21" t="str">
        <f ca="1">IF(COUNTIF(K17:K21,K21)&gt;=5,IF(J21=5,VLOOKUP(K21+4,TPMatrix!$A$6:$B$10,2,FALSE()),IF(J21=4,VLOOKUP(K21+4,TPMatrix!$D$6:$E$9,2,FALSE()),0)),"")</f>
        <v/>
      </c>
      <c r="Q21" s="258">
        <f t="shared" ca="1" si="4"/>
        <v>24</v>
      </c>
      <c r="R21" s="259">
        <f t="shared" ca="1" si="5"/>
        <v>3</v>
      </c>
      <c r="S21" s="257">
        <f t="shared" ca="1" si="6"/>
        <v>5</v>
      </c>
      <c r="T21" s="258">
        <f t="shared" si="7"/>
        <v>0</v>
      </c>
      <c r="U21" s="259">
        <f t="shared" ca="1" si="8"/>
        <v>5</v>
      </c>
      <c r="W21" s="41">
        <f t="shared" ca="1" si="9"/>
        <v>3</v>
      </c>
      <c r="X21" s="41">
        <f ca="1">IF(ISNUMBER($A21),$W21*(Methuselahs!$A$4+1)+$A21,"")</f>
        <v>162</v>
      </c>
      <c r="Y21" s="41">
        <f t="shared" ca="1" si="10"/>
        <v>3</v>
      </c>
      <c r="Z21" s="41">
        <f ca="1">IF(ISNUMBER($A21),VLOOKUP($A21,Methuselahs!$A$7:$X$202,5),"")</f>
        <v>15</v>
      </c>
      <c r="AA21" s="41">
        <f t="shared" ca="1" si="11"/>
        <v>3</v>
      </c>
    </row>
    <row r="22" spans="1:27" ht="12.95" customHeight="1">
      <c r="A22" s="211">
        <f ca="1">IF(ISBLANK('Tournament Info'!$B$11),"",INDIRECT(ADDRESS(ROW(),1,1,1,"Optimal Seating "&amp;'Tournament Info'!$B$11-1&amp;"R+F")))</f>
        <v>16</v>
      </c>
      <c r="B22" s="212" t="str">
        <f ca="1">IF(ISNUMBER(A22),VLOOKUP(A22,Methuselahs!$A$7:$E$202,2,FALSE()),"")</f>
        <v>Jorge</v>
      </c>
      <c r="C22" s="213" t="str">
        <f ca="1">IF(ISNUMBER(A22),VLOOKUP(A22,Methuselahs!$A$7:$E$202,3,FALSE()),"")</f>
        <v>Delgado</v>
      </c>
      <c r="D22" s="214">
        <f t="shared" ca="1" si="0"/>
        <v>4</v>
      </c>
      <c r="E22" s="215"/>
      <c r="F22" s="213">
        <f t="shared" si="1"/>
        <v>0</v>
      </c>
      <c r="G22" s="216">
        <f t="shared" ca="1" si="2"/>
        <v>0</v>
      </c>
      <c r="H22" s="217">
        <f ca="1">IF(ISNUMBER(A22),IF(OR($S22=$U22,NOT(ISNA(MATCH($D22*5+$V$4,Override!$C$6:$C$125,0)))),$Q22,0),"")</f>
        <v>18</v>
      </c>
      <c r="I22" s="214">
        <f t="shared" ca="1" si="3"/>
        <v>4</v>
      </c>
      <c r="J22" s="218">
        <f ca="1">COUNT(A22:A26)</f>
        <v>5</v>
      </c>
      <c r="K22" s="219">
        <f ca="1">IF(ISNUMBER(A22),_xlfn.RANK.EQ(F22,F22:F26),"")</f>
        <v>4</v>
      </c>
      <c r="L22" s="220">
        <f ca="1">IF(J22=5,VLOOKUP(K22,TPMatrix!$A$6:$B$10,2,FALSE()),IF(J22=4,VLOOKUP(K22,TPMatrix!$D$6:$E$9,2,FALSE()),0))</f>
        <v>24</v>
      </c>
      <c r="M22" s="220">
        <f ca="1">IF(COUNTIF(K22:K26,K22)&gt;=2,IF(J22=5,VLOOKUP(K22+1,TPMatrix!$A$6:$B$10,2,FALSE()),IF(J22=4,VLOOKUP(K22+1,TPMatrix!$D$6:$E$9,2,FALSE()),0)),"")</f>
        <v>12</v>
      </c>
      <c r="N22" t="str">
        <f ca="1">IF(COUNTIF(K22:K26,K22)&gt;=3,IF(J22=5,VLOOKUP(K22+2,TPMatrix!$A$6:$B$10,2,FALSE()),IF(J22=4,VLOOKUP(K22+2,TPMatrix!$D$6:$E$9,2,FALSE()),0)),"")</f>
        <v/>
      </c>
      <c r="O22" t="str">
        <f ca="1">IF(COUNTIF(K22:K26,K22)&gt;=4,IF(J22=5,VLOOKUP(K22+3,TPMatrix!$A$6:$B$10,2,FALSE()),IF(J22=4,VLOOKUP(K22+3,TPMatrix!$D$6:$E$9,2,FALSE()),0)),"")</f>
        <v/>
      </c>
      <c r="P22" t="str">
        <f ca="1">IF(COUNTIF(K22:K26,K22)&gt;=5,IF(J22=5,VLOOKUP(K22+4,TPMatrix!$A$6:$B$10,2,FALSE()),IF(J22=4,VLOOKUP(K22+4,TPMatrix!$D$6:$E$9,2,FALSE()),0)),"")</f>
        <v/>
      </c>
      <c r="Q22" s="220">
        <f t="shared" ca="1" si="4"/>
        <v>18</v>
      </c>
      <c r="R22" s="221">
        <f t="shared" ca="1" si="5"/>
        <v>2</v>
      </c>
      <c r="S22" s="222">
        <f t="shared" ca="1" si="6"/>
        <v>5</v>
      </c>
      <c r="T22" s="223">
        <f t="shared" si="7"/>
        <v>0</v>
      </c>
      <c r="U22" s="224">
        <f t="shared" ca="1" si="8"/>
        <v>5</v>
      </c>
      <c r="W22" s="41">
        <f t="shared" ca="1" si="9"/>
        <v>4</v>
      </c>
      <c r="X22" s="41">
        <f ca="1">IF(ISNUMBER($A22),$W22*(Methuselahs!$A$4+1)+$A22,"")</f>
        <v>212</v>
      </c>
      <c r="Y22" s="41">
        <f t="shared" ca="1" si="10"/>
        <v>4</v>
      </c>
      <c r="Z22" s="41">
        <f ca="1">IF(ISNUMBER($A22),VLOOKUP($A22,Methuselahs!$A$7:$X$202,5),"")</f>
        <v>16</v>
      </c>
      <c r="AA22" s="41">
        <f t="shared" ca="1" si="11"/>
        <v>4</v>
      </c>
    </row>
    <row r="23" spans="1:27" ht="12.95" customHeight="1">
      <c r="A23" s="225">
        <f ca="1">IF(ISBLANK('Tournament Info'!$B$11),"",INDIRECT(ADDRESS(ROW(),1,1,1,"Optimal Seating "&amp;'Tournament Info'!$B$11-1&amp;"R+F")))</f>
        <v>17</v>
      </c>
      <c r="B23" s="226" t="str">
        <f ca="1">IF(ISNUMBER(A23),VLOOKUP(A23,Methuselahs!$A$7:$E$202,2,FALSE()),"")</f>
        <v>Antti</v>
      </c>
      <c r="C23" s="227" t="str">
        <f ca="1">IF(ISNUMBER(A23),VLOOKUP(A23,Methuselahs!$A$7:$E$202,3,FALSE()),"")</f>
        <v>Penttila</v>
      </c>
      <c r="D23" s="228">
        <f t="shared" ca="1" si="0"/>
        <v>4</v>
      </c>
      <c r="E23" s="229"/>
      <c r="F23" s="227">
        <f t="shared" si="1"/>
        <v>0</v>
      </c>
      <c r="G23" s="230">
        <f t="shared" ca="1" si="2"/>
        <v>0</v>
      </c>
      <c r="H23" s="231">
        <f ca="1">IF(ISNUMBER(A23),IF(OR($S23=$U23,NOT(ISNA(MATCH($D23*5+$V$4,Override!$C$6:$C$125,0)))),$Q23,0),"")</f>
        <v>18</v>
      </c>
      <c r="I23" s="228">
        <f t="shared" ca="1" si="3"/>
        <v>4</v>
      </c>
      <c r="J23" s="232">
        <f ca="1">COUNT(A22:A26)</f>
        <v>5</v>
      </c>
      <c r="K23" s="233">
        <f ca="1">IF(ISNUMBER(A23),_xlfn.RANK.EQ(F23,F22:F26),"")</f>
        <v>4</v>
      </c>
      <c r="L23" s="234">
        <f ca="1">IF(J23=5,VLOOKUP(K23,TPMatrix!$A$6:$B$10,2,FALSE()),IF(J23=4,VLOOKUP(K23,TPMatrix!$D$6:$E$9,2,FALSE()),0))</f>
        <v>24</v>
      </c>
      <c r="M23" s="234">
        <f ca="1">IF(COUNTIF(K22:K26,K23)&gt;=2,IF(J23=5,VLOOKUP(K23+1,TPMatrix!$A$6:$B$10,2,FALSE()),IF(J23=4,VLOOKUP(K23+1,TPMatrix!$D$6:$E$9,2,FALSE()),0)),"")</f>
        <v>12</v>
      </c>
      <c r="N23" t="str">
        <f ca="1">IF(COUNTIF(K22:K26,K23)&gt;=3,IF(J23=5,VLOOKUP(K23+2,TPMatrix!$A$6:$B$10,2,FALSE()),IF(J23=4,VLOOKUP(K23+2,TPMatrix!$D$6:$E$9,2,FALSE()),0)),"")</f>
        <v/>
      </c>
      <c r="O23" t="str">
        <f ca="1">IF(COUNTIF(K22:K26,K23)&gt;=4,IF(J23=5,VLOOKUP(K23+3,TPMatrix!$A$6:$B$10,2,FALSE()),IF(J23=4,VLOOKUP(K23+3,TPMatrix!$D$6:$E$9,2,FALSE()),0)),"")</f>
        <v/>
      </c>
      <c r="P23" t="str">
        <f ca="1">IF(COUNTIF(K22:K26,K23)&gt;=5,IF(J23=5,VLOOKUP(K23+4,TPMatrix!$A$6:$B$10,2,FALSE()),IF(J23=4,VLOOKUP(K23+4,TPMatrix!$D$6:$E$9,2,FALSE()),0)),"")</f>
        <v/>
      </c>
      <c r="Q23" s="234">
        <f t="shared" ca="1" si="4"/>
        <v>18</v>
      </c>
      <c r="R23" s="235">
        <f t="shared" ca="1" si="5"/>
        <v>2</v>
      </c>
      <c r="S23" s="233">
        <f t="shared" ca="1" si="6"/>
        <v>5</v>
      </c>
      <c r="T23" s="234">
        <f t="shared" si="7"/>
        <v>0</v>
      </c>
      <c r="U23" s="235">
        <f t="shared" ca="1" si="8"/>
        <v>5</v>
      </c>
      <c r="W23" s="41">
        <f t="shared" ca="1" si="9"/>
        <v>4</v>
      </c>
      <c r="X23" s="41">
        <f ca="1">IF(ISNUMBER($A23),$W23*(Methuselahs!$A$4+1)+$A23,"")</f>
        <v>213</v>
      </c>
      <c r="Y23" s="41">
        <f t="shared" ca="1" si="10"/>
        <v>5</v>
      </c>
      <c r="Z23" s="41">
        <f ca="1">IF(ISNUMBER($A23),VLOOKUP($A23,Methuselahs!$A$7:$X$202,5),"")</f>
        <v>17</v>
      </c>
      <c r="AA23" s="41">
        <f t="shared" ca="1" si="11"/>
        <v>4</v>
      </c>
    </row>
    <row r="24" spans="1:27" ht="12.95" customHeight="1">
      <c r="A24" s="236">
        <f ca="1">IF(ISBLANK('Tournament Info'!$B$11),"",INDIRECT(ADDRESS(ROW(),1,1,1,"Optimal Seating "&amp;'Tournament Info'!$B$11-1&amp;"R+F")))</f>
        <v>18</v>
      </c>
      <c r="B24" s="212" t="str">
        <f ca="1">IF(ISNUMBER(A24),VLOOKUP(A24,Methuselahs!$A$7:$E$202,2,FALSE()),"")</f>
        <v>Nikolaj</v>
      </c>
      <c r="C24" s="237" t="str">
        <f ca="1">IF(ISNUMBER(A24),VLOOKUP(A24,Methuselahs!$A$7:$E$202,3,FALSE()),"")</f>
        <v>Wendt</v>
      </c>
      <c r="D24" s="238">
        <f t="shared" ca="1" si="0"/>
        <v>4</v>
      </c>
      <c r="E24" s="239">
        <v>0.5</v>
      </c>
      <c r="F24" s="237">
        <f t="shared" si="1"/>
        <v>0.5</v>
      </c>
      <c r="G24" s="240">
        <f t="shared" ca="1" si="2"/>
        <v>0</v>
      </c>
      <c r="H24" s="241">
        <f ca="1">IF(ISNUMBER(A24),IF(OR($S24=$U24,NOT(ISNA(MATCH($D24*5+$V$4,Override!$C$6:$C$125,0)))),$Q24,0),"")</f>
        <v>42</v>
      </c>
      <c r="I24" s="238">
        <f t="shared" ca="1" si="3"/>
        <v>2</v>
      </c>
      <c r="J24" s="242">
        <f ca="1">COUNT(A22:A26)</f>
        <v>5</v>
      </c>
      <c r="K24" s="243">
        <f ca="1">IF(ISNUMBER(A24),_xlfn.RANK.EQ(F24,F22:F26),"")</f>
        <v>2</v>
      </c>
      <c r="L24" s="244">
        <f ca="1">IF(J24=5,VLOOKUP(K24,TPMatrix!$A$6:$B$10,2,FALSE()),IF(J24=4,VLOOKUP(K24,TPMatrix!$D$6:$E$9,2,FALSE()),0))</f>
        <v>48</v>
      </c>
      <c r="M24" s="244">
        <f ca="1">IF(COUNTIF(K22:K26,K24)&gt;=2,IF(J24=5,VLOOKUP(K24+1,TPMatrix!$A$6:$B$10,2,FALSE()),IF(J24=4,VLOOKUP(K24+1,TPMatrix!$D$6:$E$9,2,FALSE()),0)),"")</f>
        <v>36</v>
      </c>
      <c r="N24" t="str">
        <f ca="1">IF(COUNTIF(K22:K26,K24)&gt;=3,IF(J24=5,VLOOKUP(K24+2,TPMatrix!$A$6:$B$10,2,FALSE()),IF(J24=4,VLOOKUP(K24+2,TPMatrix!$D$6:$E$9,2,FALSE()),0)),"")</f>
        <v/>
      </c>
      <c r="O24" t="str">
        <f ca="1">IF(COUNTIF(K22:K26,K24)&gt;=4,IF(J24=5,VLOOKUP(K24+3,TPMatrix!$A$6:$B$10,2,FALSE()),IF(J24=4,VLOOKUP(K24+3,TPMatrix!$D$6:$E$9,2,FALSE()),0)),"")</f>
        <v/>
      </c>
      <c r="P24" t="str">
        <f ca="1">IF(COUNTIF(K22:K26,K24)&gt;=5,IF(J24=5,VLOOKUP(K24+4,TPMatrix!$A$6:$B$10,2,FALSE()),IF(J24=4,VLOOKUP(K24+4,TPMatrix!$D$6:$E$9,2,FALSE()),0)),"")</f>
        <v/>
      </c>
      <c r="Q24" s="244">
        <f t="shared" ca="1" si="4"/>
        <v>42</v>
      </c>
      <c r="R24" s="245">
        <f t="shared" ca="1" si="5"/>
        <v>2</v>
      </c>
      <c r="S24" s="243">
        <f t="shared" ca="1" si="6"/>
        <v>5</v>
      </c>
      <c r="T24" s="244">
        <f t="shared" si="7"/>
        <v>1</v>
      </c>
      <c r="U24" s="245">
        <f t="shared" ca="1" si="8"/>
        <v>5</v>
      </c>
      <c r="W24" s="41">
        <f t="shared" ca="1" si="9"/>
        <v>2</v>
      </c>
      <c r="X24" s="41">
        <f ca="1">IF(ISNUMBER($A24),$W24*(Methuselahs!$A$4+1)+$A24,"")</f>
        <v>116</v>
      </c>
      <c r="Y24" s="41">
        <f t="shared" ca="1" si="10"/>
        <v>2</v>
      </c>
      <c r="Z24" s="41">
        <f ca="1">IF(ISNUMBER($A24),VLOOKUP($A24,Methuselahs!$A$7:$X$202,5),"")</f>
        <v>18</v>
      </c>
      <c r="AA24" s="41">
        <f t="shared" ca="1" si="11"/>
        <v>2</v>
      </c>
    </row>
    <row r="25" spans="1:27" ht="12.95" customHeight="1">
      <c r="A25" s="246">
        <f ca="1">IF(ISBLANK('Tournament Info'!$B$11),"",INDIRECT(ADDRESS(ROW(),1,1,1,"Optimal Seating "&amp;'Tournament Info'!$B$11-1&amp;"R+F")))</f>
        <v>19</v>
      </c>
      <c r="B25" s="183" t="str">
        <f ca="1">IF(ISNUMBER(A25),VLOOKUP(A25,Methuselahs!$A$7:$E$202,2,FALSE()),"")</f>
        <v>Marius</v>
      </c>
      <c r="C25" s="247" t="str">
        <f ca="1">IF(ISNUMBER(A25),VLOOKUP(A25,Methuselahs!$A$7:$E$202,3,FALSE()),"")</f>
        <v>Iscru</v>
      </c>
      <c r="D25" s="248">
        <f t="shared" ca="1" si="0"/>
        <v>4</v>
      </c>
      <c r="E25" s="249">
        <v>0.5</v>
      </c>
      <c r="F25" s="247">
        <f t="shared" si="1"/>
        <v>0.5</v>
      </c>
      <c r="G25" s="230">
        <f t="shared" ca="1" si="2"/>
        <v>0</v>
      </c>
      <c r="H25" s="231">
        <f ca="1">IF(ISNUMBER(A25),IF(OR($S25=$U25,NOT(ISNA(MATCH($D25*5+$V$4,Override!$C$6:$C$125,0)))),$Q25,0),"")</f>
        <v>42</v>
      </c>
      <c r="I25" s="248">
        <f t="shared" ca="1" si="3"/>
        <v>2</v>
      </c>
      <c r="J25" s="250">
        <f ca="1">COUNT(A22:A26)</f>
        <v>5</v>
      </c>
      <c r="K25" s="233">
        <f ca="1">IF(ISNUMBER(A25),_xlfn.RANK.EQ(F25,F22:F26),"")</f>
        <v>2</v>
      </c>
      <c r="L25" s="234">
        <f ca="1">IF(J25=5,VLOOKUP(K25,TPMatrix!$A$6:$B$10,2,FALSE()),IF(J25=4,VLOOKUP(K25,TPMatrix!$D$6:$E$9,2,FALSE()),0))</f>
        <v>48</v>
      </c>
      <c r="M25" s="234">
        <f ca="1">IF(COUNTIF(K22:K26,K25)&gt;=2,IF(J25=5,VLOOKUP(K25+1,TPMatrix!$A$6:$B$10,2,FALSE()),IF(J25=4,VLOOKUP(K25+1,TPMatrix!$D$6:$E$9,2,FALSE()),0)),"")</f>
        <v>36</v>
      </c>
      <c r="N25" t="str">
        <f ca="1">IF(COUNTIF(K22:K26,K25)&gt;=3,IF(J25=5,VLOOKUP(K25+2,TPMatrix!$A$6:$B$10,2,FALSE()),IF(J25=4,VLOOKUP(K25+2,TPMatrix!$D$6:$E$9,2,FALSE()),0)),"")</f>
        <v/>
      </c>
      <c r="O25" t="str">
        <f ca="1">IF(COUNTIF(K22:K26,K25)&gt;=4,IF(J25=5,VLOOKUP(K25+3,TPMatrix!$A$6:$B$10,2,FALSE()),IF(J25=4,VLOOKUP(K25+3,TPMatrix!$D$6:$E$9,2,FALSE()),0)),"")</f>
        <v/>
      </c>
      <c r="P25" t="str">
        <f ca="1">IF(COUNTIF(K22:K26,K25)&gt;=5,IF(J25=5,VLOOKUP(K25+4,TPMatrix!$A$6:$B$10,2,FALSE()),IF(J25=4,VLOOKUP(K25+4,TPMatrix!$D$6:$E$9,2,FALSE()),0)),"")</f>
        <v/>
      </c>
      <c r="Q25" s="234">
        <f t="shared" ca="1" si="4"/>
        <v>42</v>
      </c>
      <c r="R25" s="235">
        <f t="shared" ca="1" si="5"/>
        <v>2</v>
      </c>
      <c r="S25" s="233">
        <f t="shared" ca="1" si="6"/>
        <v>5</v>
      </c>
      <c r="T25" s="234">
        <f t="shared" si="7"/>
        <v>1</v>
      </c>
      <c r="U25" s="235">
        <f t="shared" ca="1" si="8"/>
        <v>5</v>
      </c>
      <c r="W25" s="41">
        <f t="shared" ca="1" si="9"/>
        <v>2</v>
      </c>
      <c r="X25" s="41">
        <f ca="1">IF(ISNUMBER($A25),$W25*(Methuselahs!$A$4+1)+$A25,"")</f>
        <v>117</v>
      </c>
      <c r="Y25" s="41">
        <f t="shared" ca="1" si="10"/>
        <v>2</v>
      </c>
      <c r="Z25" s="41">
        <f ca="1">IF(ISNUMBER($A25),VLOOKUP($A25,Methuselahs!$A$7:$X$202,5),"")</f>
        <v>19</v>
      </c>
      <c r="AA25" s="41">
        <f t="shared" ca="1" si="11"/>
        <v>2</v>
      </c>
    </row>
    <row r="26" spans="1:27" ht="12.95" customHeight="1" thickBot="1">
      <c r="A26" s="251">
        <f ca="1">IF(ISBLANK('Tournament Info'!$B$11),"",INDIRECT(ADDRESS(ROW(),1,1,1,"Optimal Seating "&amp;'Tournament Info'!$B$11-1&amp;"R+F")))</f>
        <v>20</v>
      </c>
      <c r="B26" s="252" t="str">
        <f ca="1">IF(ISNUMBER(A26),VLOOKUP(A26,Methuselahs!$A$7:$E$202,2,FALSE()),"")</f>
        <v>Gyula</v>
      </c>
      <c r="C26" s="253" t="str">
        <f ca="1">IF(ISNUMBER(A26),VLOOKUP(A26,Methuselahs!$A$7:$E$202,3,FALSE()),"")</f>
        <v>Erdos</v>
      </c>
      <c r="D26" s="254">
        <f t="shared" ca="1" si="0"/>
        <v>4</v>
      </c>
      <c r="E26" s="255">
        <v>2.5</v>
      </c>
      <c r="F26" s="253">
        <f t="shared" si="1"/>
        <v>2.5</v>
      </c>
      <c r="G26" s="240">
        <f t="shared" ca="1" si="2"/>
        <v>1</v>
      </c>
      <c r="H26" s="241">
        <f ca="1">IF(ISNUMBER(A26),IF(OR($S26=$U26,NOT(ISNA(MATCH($D26*5+$V$4,Override!$C$6:$C$125,0)))),$Q26,0),"")</f>
        <v>60</v>
      </c>
      <c r="I26" s="254">
        <f t="shared" ca="1" si="3"/>
        <v>1</v>
      </c>
      <c r="J26" s="256">
        <f ca="1">COUNT(A22:A26)</f>
        <v>5</v>
      </c>
      <c r="K26" s="257">
        <f ca="1">IF(ISNUMBER(A26),_xlfn.RANK.EQ(F26,F22:F26),"")</f>
        <v>1</v>
      </c>
      <c r="L26" s="258">
        <f ca="1">IF(J26=5,VLOOKUP(K26,TPMatrix!$A$6:$B$10,2,FALSE()),IF(J26=4,VLOOKUP(K26,TPMatrix!$D$6:$E$9,2,FALSE()),0))</f>
        <v>60</v>
      </c>
      <c r="M26" t="str">
        <f ca="1">IF(COUNTIF(K22:K26,K26)&gt;=2,IF(J26=5,VLOOKUP(K26+1,TPMatrix!$A$6:$B$10,2,FALSE()),IF(J26=4,VLOOKUP(K26+1,TPMatrix!$D$6:$E$9,2,FALSE()),0)),"")</f>
        <v/>
      </c>
      <c r="N26" t="str">
        <f ca="1">IF(COUNTIF(K22:K26,K26)&gt;=3,IF(J26=5,VLOOKUP(K26+2,TPMatrix!$A$6:$B$10,2,FALSE()),IF(J26=4,VLOOKUP(K26+2,TPMatrix!$D$6:$E$9,2,FALSE()),0)),"")</f>
        <v/>
      </c>
      <c r="O26" t="str">
        <f ca="1">IF(COUNTIF(K22:K26,K26)&gt;=4,IF(J26=5,VLOOKUP(K26+3,TPMatrix!$A$6:$B$10,2,FALSE()),IF(J26=4,VLOOKUP(K26+3,TPMatrix!$D$6:$E$9,2,FALSE()),0)),"")</f>
        <v/>
      </c>
      <c r="P26" t="str">
        <f ca="1">IF(COUNTIF(K22:K26,K26)&gt;=5,IF(J26=5,VLOOKUP(K26+4,TPMatrix!$A$6:$B$10,2,FALSE()),IF(J26=4,VLOOKUP(K26+4,TPMatrix!$D$6:$E$9,2,FALSE()),0)),"")</f>
        <v/>
      </c>
      <c r="Q26" s="258">
        <f t="shared" ca="1" si="4"/>
        <v>60</v>
      </c>
      <c r="R26" s="259">
        <f t="shared" ca="1" si="5"/>
        <v>1</v>
      </c>
      <c r="S26" s="257">
        <f t="shared" ca="1" si="6"/>
        <v>5</v>
      </c>
      <c r="T26" s="258">
        <f t="shared" si="7"/>
        <v>3</v>
      </c>
      <c r="U26" s="259">
        <f t="shared" ca="1" si="8"/>
        <v>5</v>
      </c>
      <c r="W26" s="41">
        <f t="shared" ca="1" si="9"/>
        <v>1</v>
      </c>
      <c r="X26" s="41">
        <f ca="1">IF(ISNUMBER($A26),$W26*(Methuselahs!$A$4+1)+$A26,"")</f>
        <v>69</v>
      </c>
      <c r="Y26" s="41">
        <f t="shared" ca="1" si="10"/>
        <v>1</v>
      </c>
      <c r="Z26" s="41">
        <f ca="1">IF(ISNUMBER($A26),VLOOKUP($A26,Methuselahs!$A$7:$X$202,5),"")</f>
        <v>1008</v>
      </c>
      <c r="AA26" s="41">
        <f t="shared" ca="1" si="11"/>
        <v>1</v>
      </c>
    </row>
    <row r="27" spans="1:27" ht="12.95" customHeight="1">
      <c r="A27" s="211">
        <f ca="1">IF(ISBLANK('Tournament Info'!$B$11),"",INDIRECT(ADDRESS(ROW(),1,1,1,"Optimal Seating "&amp;'Tournament Info'!$B$11-1&amp;"R+F")))</f>
        <v>21</v>
      </c>
      <c r="B27" s="212" t="str">
        <f ca="1">IF(ISNUMBER(A27),VLOOKUP(A27,Methuselahs!$A$7:$E$202,2,FALSE()),"")</f>
        <v>Marcin</v>
      </c>
      <c r="C27" s="213" t="str">
        <f ca="1">IF(ISNUMBER(A27),VLOOKUP(A27,Methuselahs!$A$7:$E$202,3,FALSE()),"")</f>
        <v>Watras</v>
      </c>
      <c r="D27" s="214">
        <f t="shared" ca="1" si="0"/>
        <v>5</v>
      </c>
      <c r="E27" s="215"/>
      <c r="F27" s="213">
        <f t="shared" si="1"/>
        <v>0</v>
      </c>
      <c r="G27" s="216">
        <f t="shared" ca="1" si="2"/>
        <v>0</v>
      </c>
      <c r="H27" s="217">
        <f ca="1">IF(ISNUMBER(A27),IF(OR($S27=$U27,NOT(ISNA(MATCH($D27*5+$V$4,Override!$C$6:$C$125,0)))),$Q27,0),"")</f>
        <v>30</v>
      </c>
      <c r="I27" s="214">
        <f t="shared" ca="1" si="3"/>
        <v>2</v>
      </c>
      <c r="J27" s="218">
        <f ca="1">COUNT(A27:A31)</f>
        <v>5</v>
      </c>
      <c r="K27" s="219">
        <f ca="1">IF(ISNUMBER(A27),_xlfn.RANK.EQ(F27,F27:F31),"")</f>
        <v>2</v>
      </c>
      <c r="L27" s="220">
        <f ca="1">IF(J27=5,VLOOKUP(K27,TPMatrix!$A$6:$B$10,2,FALSE()),IF(J27=4,VLOOKUP(K27,TPMatrix!$D$6:$E$9,2,FALSE()),0))</f>
        <v>48</v>
      </c>
      <c r="M27" s="220">
        <f ca="1">IF(COUNTIF(K27:K31,K27)&gt;=2,IF(J27=5,VLOOKUP(K27+1,TPMatrix!$A$6:$B$10,2,FALSE()),IF(J27=4,VLOOKUP(K27+1,TPMatrix!$D$6:$E$9,2,FALSE()),0)),"")</f>
        <v>36</v>
      </c>
      <c r="N27" s="220">
        <f ca="1">IF(COUNTIF(K27:K31,K27)&gt;=3,IF(J27=5,VLOOKUP(K27+2,TPMatrix!$A$6:$B$10,2,FALSE()),IF(J27=4,VLOOKUP(K27+2,TPMatrix!$D$6:$E$9,2,FALSE()),0)),"")</f>
        <v>24</v>
      </c>
      <c r="O27" s="220">
        <f ca="1">IF(COUNTIF(K27:K31,K27)&gt;=4,IF(J27=5,VLOOKUP(K27+3,TPMatrix!$A$6:$B$10,2,FALSE()),IF(J27=4,VLOOKUP(K27+3,TPMatrix!$D$6:$E$9,2,FALSE()),0)),"")</f>
        <v>12</v>
      </c>
      <c r="P27" t="str">
        <f ca="1">IF(COUNTIF(K27:K31,K27)&gt;=5,IF(J27=5,VLOOKUP(K27+4,TPMatrix!$A$6:$B$10,2,FALSE()),IF(J27=4,VLOOKUP(K27+4,TPMatrix!$D$6:$E$9,2,FALSE()),0)),"")</f>
        <v/>
      </c>
      <c r="Q27" s="220">
        <f t="shared" ca="1" si="4"/>
        <v>30</v>
      </c>
      <c r="R27" s="221">
        <f t="shared" ca="1" si="5"/>
        <v>4</v>
      </c>
      <c r="S27" s="222">
        <f t="shared" ca="1" si="6"/>
        <v>5</v>
      </c>
      <c r="T27" s="223">
        <f t="shared" si="7"/>
        <v>0</v>
      </c>
      <c r="U27" s="224">
        <f t="shared" ca="1" si="8"/>
        <v>5</v>
      </c>
      <c r="W27" s="41">
        <f t="shared" ca="1" si="9"/>
        <v>2</v>
      </c>
      <c r="X27" s="41">
        <f ca="1">IF(ISNUMBER($A27),$W27*(Methuselahs!$A$4+1)+$A27,"")</f>
        <v>119</v>
      </c>
      <c r="Y27" s="41">
        <f t="shared" ca="1" si="10"/>
        <v>2</v>
      </c>
      <c r="Z27" s="41">
        <f ca="1">IF(ISNUMBER($A27),VLOOKUP($A27,Methuselahs!$A$7:$X$202,5),"")</f>
        <v>21</v>
      </c>
      <c r="AA27" s="41">
        <f t="shared" ca="1" si="11"/>
        <v>2</v>
      </c>
    </row>
    <row r="28" spans="1:27" ht="12.95" customHeight="1">
      <c r="A28" s="225">
        <f ca="1">IF(ISBLANK('Tournament Info'!$B$11),"",INDIRECT(ADDRESS(ROW(),1,1,1,"Optimal Seating "&amp;'Tournament Info'!$B$11-1&amp;"R+F")))</f>
        <v>22</v>
      </c>
      <c r="B28" s="226" t="str">
        <f ca="1">IF(ISNUMBER(A28),VLOOKUP(A28,Methuselahs!$A$7:$E$202,2,FALSE()),"")</f>
        <v>Stanisław</v>
      </c>
      <c r="C28" s="227" t="str">
        <f ca="1">IF(ISNUMBER(A28),VLOOKUP(A28,Methuselahs!$A$7:$E$202,3,FALSE()),"")</f>
        <v>Szczepaniak</v>
      </c>
      <c r="D28" s="228">
        <f t="shared" ca="1" si="0"/>
        <v>5</v>
      </c>
      <c r="E28" s="229"/>
      <c r="F28" s="227">
        <f t="shared" si="1"/>
        <v>0</v>
      </c>
      <c r="G28" s="230">
        <f t="shared" ca="1" si="2"/>
        <v>0</v>
      </c>
      <c r="H28" s="231">
        <f ca="1">IF(ISNUMBER(A28),IF(OR($S28=$U28,NOT(ISNA(MATCH($D28*5+$V$4,Override!$C$6:$C$125,0)))),$Q28,0),"")</f>
        <v>30</v>
      </c>
      <c r="I28" s="228">
        <f t="shared" ca="1" si="3"/>
        <v>2</v>
      </c>
      <c r="J28" s="232">
        <f ca="1">COUNT(A27:A31)</f>
        <v>5</v>
      </c>
      <c r="K28" s="233">
        <f ca="1">IF(ISNUMBER(A28),_xlfn.RANK.EQ(F28,F27:F31),"")</f>
        <v>2</v>
      </c>
      <c r="L28" s="234">
        <f ca="1">IF(J28=5,VLOOKUP(K28,TPMatrix!$A$6:$B$10,2,FALSE()),IF(J28=4,VLOOKUP(K28,TPMatrix!$D$6:$E$9,2,FALSE()),0))</f>
        <v>48</v>
      </c>
      <c r="M28" s="234">
        <f ca="1">IF(COUNTIF(K27:K31,K28)&gt;=2,IF(J28=5,VLOOKUP(K28+1,TPMatrix!$A$6:$B$10,2,FALSE()),IF(J28=4,VLOOKUP(K28+1,TPMatrix!$D$6:$E$9,2,FALSE()),0)),"")</f>
        <v>36</v>
      </c>
      <c r="N28" s="234">
        <f ca="1">IF(COUNTIF(K27:K31,K28)&gt;=3,IF(J28=5,VLOOKUP(K28+2,TPMatrix!$A$6:$B$10,2,FALSE()),IF(J28=4,VLOOKUP(K28+2,TPMatrix!$D$6:$E$9,2,FALSE()),0)),"")</f>
        <v>24</v>
      </c>
      <c r="O28" s="234">
        <f ca="1">IF(COUNTIF(K27:K31,K28)&gt;=4,IF(J28=5,VLOOKUP(K28+3,TPMatrix!$A$6:$B$10,2,FALSE()),IF(J28=4,VLOOKUP(K28+3,TPMatrix!$D$6:$E$9,2,FALSE()),0)),"")</f>
        <v>12</v>
      </c>
      <c r="P28" t="str">
        <f ca="1">IF(COUNTIF(K27:K31,K28)&gt;=5,IF(J28=5,VLOOKUP(K28+4,TPMatrix!$A$6:$B$10,2,FALSE()),IF(J28=4,VLOOKUP(K28+4,TPMatrix!$D$6:$E$9,2,FALSE()),0)),"")</f>
        <v/>
      </c>
      <c r="Q28" s="234">
        <f t="shared" ca="1" si="4"/>
        <v>30</v>
      </c>
      <c r="R28" s="235">
        <f t="shared" ca="1" si="5"/>
        <v>4</v>
      </c>
      <c r="S28" s="233">
        <f t="shared" ca="1" si="6"/>
        <v>5</v>
      </c>
      <c r="T28" s="234">
        <f t="shared" si="7"/>
        <v>0</v>
      </c>
      <c r="U28" s="235">
        <f t="shared" ca="1" si="8"/>
        <v>5</v>
      </c>
      <c r="W28" s="41">
        <f t="shared" ca="1" si="9"/>
        <v>2</v>
      </c>
      <c r="X28" s="41">
        <f ca="1">IF(ISNUMBER($A28),$W28*(Methuselahs!$A$4+1)+$A28,"")</f>
        <v>120</v>
      </c>
      <c r="Y28" s="41">
        <f t="shared" ca="1" si="10"/>
        <v>2</v>
      </c>
      <c r="Z28" s="41">
        <f ca="1">IF(ISNUMBER($A28),VLOOKUP($A28,Methuselahs!$A$7:$X$202,5),"")</f>
        <v>22</v>
      </c>
      <c r="AA28" s="41">
        <f t="shared" ca="1" si="11"/>
        <v>2</v>
      </c>
    </row>
    <row r="29" spans="1:27" ht="12.95" customHeight="1">
      <c r="A29" s="236">
        <f ca="1">IF(ISBLANK('Tournament Info'!$B$11),"",INDIRECT(ADDRESS(ROW(),1,1,1,"Optimal Seating "&amp;'Tournament Info'!$B$11-1&amp;"R+F")))</f>
        <v>23</v>
      </c>
      <c r="B29" s="212" t="str">
        <f ca="1">IF(ISNUMBER(A29),VLOOKUP(A29,Methuselahs!$A$7:$E$202,2,FALSE()),"")</f>
        <v>Lovre</v>
      </c>
      <c r="C29" s="237" t="str">
        <f ca="1">IF(ISNUMBER(A29),VLOOKUP(A29,Methuselahs!$A$7:$E$202,3,FALSE()),"")</f>
        <v>de Grisogono</v>
      </c>
      <c r="D29" s="238">
        <f t="shared" ca="1" si="0"/>
        <v>5</v>
      </c>
      <c r="E29" s="239"/>
      <c r="F29" s="237">
        <f t="shared" si="1"/>
        <v>0</v>
      </c>
      <c r="G29" s="240">
        <f t="shared" ca="1" si="2"/>
        <v>0</v>
      </c>
      <c r="H29" s="241">
        <f ca="1">IF(ISNUMBER(A29),IF(OR($S29=$U29,NOT(ISNA(MATCH($D29*5+$V$4,Override!$C$6:$C$125,0)))),$Q29,0),"")</f>
        <v>30</v>
      </c>
      <c r="I29" s="238">
        <f t="shared" ca="1" si="3"/>
        <v>2</v>
      </c>
      <c r="J29" s="242">
        <f ca="1">COUNT(A27:A31)</f>
        <v>5</v>
      </c>
      <c r="K29" s="243">
        <f ca="1">IF(ISNUMBER(A29),_xlfn.RANK.EQ(F29,F27:F31),"")</f>
        <v>2</v>
      </c>
      <c r="L29" s="244">
        <f ca="1">IF(J29=5,VLOOKUP(K29,TPMatrix!$A$6:$B$10,2,FALSE()),IF(J29=4,VLOOKUP(K29,TPMatrix!$D$6:$E$9,2,FALSE()),0))</f>
        <v>48</v>
      </c>
      <c r="M29" s="244">
        <f ca="1">IF(COUNTIF(K27:K31,K29)&gt;=2,IF(J29=5,VLOOKUP(K29+1,TPMatrix!$A$6:$B$10,2,FALSE()),IF(J29=4,VLOOKUP(K29+1,TPMatrix!$D$6:$E$9,2,FALSE()),0)),"")</f>
        <v>36</v>
      </c>
      <c r="N29" s="244">
        <f ca="1">IF(COUNTIF(K27:K31,K29)&gt;=3,IF(J29=5,VLOOKUP(K29+2,TPMatrix!$A$6:$B$10,2,FALSE()),IF(J29=4,VLOOKUP(K29+2,TPMatrix!$D$6:$E$9,2,FALSE()),0)),"")</f>
        <v>24</v>
      </c>
      <c r="O29" s="244">
        <f ca="1">IF(COUNTIF(K27:K31,K29)&gt;=4,IF(J29=5,VLOOKUP(K29+3,TPMatrix!$A$6:$B$10,2,FALSE()),IF(J29=4,VLOOKUP(K29+3,TPMatrix!$D$6:$E$9,2,FALSE()),0)),"")</f>
        <v>12</v>
      </c>
      <c r="P29" t="str">
        <f ca="1">IF(COUNTIF(K27:K31,K29)&gt;=5,IF(J29=5,VLOOKUP(K29+4,TPMatrix!$A$6:$B$10,2,FALSE()),IF(J29=4,VLOOKUP(K29+4,TPMatrix!$D$6:$E$9,2,FALSE()),0)),"")</f>
        <v/>
      </c>
      <c r="Q29" s="244">
        <f t="shared" ca="1" si="4"/>
        <v>30</v>
      </c>
      <c r="R29" s="245">
        <f t="shared" ca="1" si="5"/>
        <v>4</v>
      </c>
      <c r="S29" s="243">
        <f t="shared" ca="1" si="6"/>
        <v>5</v>
      </c>
      <c r="T29" s="244">
        <f t="shared" si="7"/>
        <v>0</v>
      </c>
      <c r="U29" s="245">
        <f t="shared" ca="1" si="8"/>
        <v>5</v>
      </c>
      <c r="W29" s="41">
        <f t="shared" ca="1" si="9"/>
        <v>2</v>
      </c>
      <c r="X29" s="41">
        <f ca="1">IF(ISNUMBER($A29),$W29*(Methuselahs!$A$4+1)+$A29,"")</f>
        <v>121</v>
      </c>
      <c r="Y29" s="41">
        <f t="shared" ca="1" si="10"/>
        <v>3</v>
      </c>
      <c r="Z29" s="41">
        <f ca="1">IF(ISNUMBER($A29),VLOOKUP($A29,Methuselahs!$A$7:$X$202,5),"")</f>
        <v>23</v>
      </c>
      <c r="AA29" s="41">
        <f t="shared" ca="1" si="11"/>
        <v>2</v>
      </c>
    </row>
    <row r="30" spans="1:27" ht="12.95" customHeight="1">
      <c r="A30" s="246">
        <f ca="1">IF(ISBLANK('Tournament Info'!$B$11),"",INDIRECT(ADDRESS(ROW(),1,1,1,"Optimal Seating "&amp;'Tournament Info'!$B$11-1&amp;"R+F")))</f>
        <v>24</v>
      </c>
      <c r="B30" s="183" t="str">
        <f ca="1">IF(ISNUMBER(A30),VLOOKUP(A30,Methuselahs!$A$7:$E$202,2,FALSE()),"")</f>
        <v>Tero</v>
      </c>
      <c r="C30" s="247" t="str">
        <f ca="1">IF(ISNUMBER(A30),VLOOKUP(A30,Methuselahs!$A$7:$E$202,3,FALSE()),"")</f>
        <v>Aalto</v>
      </c>
      <c r="D30" s="248">
        <f t="shared" ca="1" si="0"/>
        <v>5</v>
      </c>
      <c r="E30" s="249">
        <v>5</v>
      </c>
      <c r="F30" s="247">
        <f t="shared" si="1"/>
        <v>5</v>
      </c>
      <c r="G30" s="230">
        <f t="shared" ca="1" si="2"/>
        <v>1</v>
      </c>
      <c r="H30" s="231">
        <f ca="1">IF(ISNUMBER(A30),IF(OR($S30=$U30,NOT(ISNA(MATCH($D30*5+$V$4,Override!$C$6:$C$125,0)))),$Q30,0),"")</f>
        <v>60</v>
      </c>
      <c r="I30" s="248">
        <f t="shared" ca="1" si="3"/>
        <v>1</v>
      </c>
      <c r="J30" s="250">
        <f ca="1">COUNT(A27:A31)</f>
        <v>5</v>
      </c>
      <c r="K30" s="233">
        <f ca="1">IF(ISNUMBER(A30),_xlfn.RANK.EQ(F30,F27:F31),"")</f>
        <v>1</v>
      </c>
      <c r="L30" s="234">
        <f ca="1">IF(J30=5,VLOOKUP(K30,TPMatrix!$A$6:$B$10,2,FALSE()),IF(J30=4,VLOOKUP(K30,TPMatrix!$D$6:$E$9,2,FALSE()),0))</f>
        <v>60</v>
      </c>
      <c r="M30" t="str">
        <f ca="1">IF(COUNTIF(K27:K31,K30)&gt;=2,IF(J30=5,VLOOKUP(K30+1,TPMatrix!$A$6:$B$10,2,FALSE()),IF(J30=4,VLOOKUP(K30+1,TPMatrix!$D$6:$E$9,2,FALSE()),0)),"")</f>
        <v/>
      </c>
      <c r="N30" t="str">
        <f ca="1">IF(COUNTIF(K27:K31,K30)&gt;=3,IF(J30=5,VLOOKUP(K30+2,TPMatrix!$A$6:$B$10,2,FALSE()),IF(J30=4,VLOOKUP(K30+2,TPMatrix!$D$6:$E$9,2,FALSE()),0)),"")</f>
        <v/>
      </c>
      <c r="O30" t="str">
        <f ca="1">IF(COUNTIF(K27:K31,K30)&gt;=4,IF(J30=5,VLOOKUP(K30+3,TPMatrix!$A$6:$B$10,2,FALSE()),IF(J30=4,VLOOKUP(K30+3,TPMatrix!$D$6:$E$9,2,FALSE()),0)),"")</f>
        <v/>
      </c>
      <c r="P30" t="str">
        <f ca="1">IF(COUNTIF(K27:K31,K30)&gt;=5,IF(J30=5,VLOOKUP(K30+4,TPMatrix!$A$6:$B$10,2,FALSE()),IF(J30=4,VLOOKUP(K30+4,TPMatrix!$D$6:$E$9,2,FALSE()),0)),"")</f>
        <v/>
      </c>
      <c r="Q30" s="234">
        <f t="shared" ca="1" si="4"/>
        <v>60</v>
      </c>
      <c r="R30" s="235">
        <f t="shared" ca="1" si="5"/>
        <v>1</v>
      </c>
      <c r="S30" s="233">
        <f t="shared" ca="1" si="6"/>
        <v>5</v>
      </c>
      <c r="T30" s="234">
        <f t="shared" si="7"/>
        <v>5</v>
      </c>
      <c r="U30" s="235">
        <f t="shared" ca="1" si="8"/>
        <v>5</v>
      </c>
      <c r="W30" s="41">
        <f t="shared" ca="1" si="9"/>
        <v>1</v>
      </c>
      <c r="X30" s="41">
        <f ca="1">IF(ISNUMBER($A30),$W30*(Methuselahs!$A$4+1)+$A30,"")</f>
        <v>73</v>
      </c>
      <c r="Y30" s="41">
        <f t="shared" ca="1" si="10"/>
        <v>1</v>
      </c>
      <c r="Z30" s="41">
        <f ca="1">IF(ISNUMBER($A30),VLOOKUP($A30,Methuselahs!$A$7:$X$202,5),"")</f>
        <v>1001</v>
      </c>
      <c r="AA30" s="41">
        <f t="shared" ca="1" si="11"/>
        <v>1</v>
      </c>
    </row>
    <row r="31" spans="1:27" ht="12.95" customHeight="1" thickBot="1">
      <c r="A31" s="251">
        <f ca="1">IF(ISBLANK('Tournament Info'!$B$11),"",INDIRECT(ADDRESS(ROW(),1,1,1,"Optimal Seating "&amp;'Tournament Info'!$B$11-1&amp;"R+F")))</f>
        <v>25</v>
      </c>
      <c r="B31" s="252" t="str">
        <f ca="1">IF(ISNUMBER(A31),VLOOKUP(A31,Methuselahs!$A$7:$E$202,2,FALSE()),"")</f>
        <v>Sebastian</v>
      </c>
      <c r="C31" s="253" t="str">
        <f ca="1">IF(ISNUMBER(A31),VLOOKUP(A31,Methuselahs!$A$7:$E$202,3,FALSE()),"")</f>
        <v>Szuster</v>
      </c>
      <c r="D31" s="254">
        <f t="shared" ca="1" si="0"/>
        <v>5</v>
      </c>
      <c r="E31" s="255"/>
      <c r="F31" s="253">
        <f t="shared" si="1"/>
        <v>0</v>
      </c>
      <c r="G31" s="240">
        <f t="shared" ca="1" si="2"/>
        <v>0</v>
      </c>
      <c r="H31" s="241">
        <f ca="1">IF(ISNUMBER(A31),IF(OR($S31=$U31,NOT(ISNA(MATCH($D31*5+$V$4,Override!$C$6:$C$125,0)))),$Q31,0),"")</f>
        <v>30</v>
      </c>
      <c r="I31" s="254">
        <f t="shared" ca="1" si="3"/>
        <v>2</v>
      </c>
      <c r="J31" s="256">
        <f ca="1">COUNT(A27:A31)</f>
        <v>5</v>
      </c>
      <c r="K31" s="257">
        <f ca="1">IF(ISNUMBER(A31),_xlfn.RANK.EQ(F31,F27:F31),"")</f>
        <v>2</v>
      </c>
      <c r="L31" s="258">
        <f ca="1">IF(J31=5,VLOOKUP(K31,TPMatrix!$A$6:$B$10,2,FALSE()),IF(J31=4,VLOOKUP(K31,TPMatrix!$D$6:$E$9,2,FALSE()),0))</f>
        <v>48</v>
      </c>
      <c r="M31" s="258">
        <f ca="1">IF(COUNTIF(K27:K31,K31)&gt;=2,IF(J31=5,VLOOKUP(K31+1,TPMatrix!$A$6:$B$10,2,FALSE()),IF(J31=4,VLOOKUP(K31+1,TPMatrix!$D$6:$E$9,2,FALSE()),0)),"")</f>
        <v>36</v>
      </c>
      <c r="N31" s="258">
        <f ca="1">IF(COUNTIF(K27:K31,K31)&gt;=3,IF(J31=5,VLOOKUP(K31+2,TPMatrix!$A$6:$B$10,2,FALSE()),IF(J31=4,VLOOKUP(K31+2,TPMatrix!$D$6:$E$9,2,FALSE()),0)),"")</f>
        <v>24</v>
      </c>
      <c r="O31" s="258">
        <f ca="1">IF(COUNTIF(K27:K31,K31)&gt;=4,IF(J31=5,VLOOKUP(K31+3,TPMatrix!$A$6:$B$10,2,FALSE()),IF(J31=4,VLOOKUP(K31+3,TPMatrix!$D$6:$E$9,2,FALSE()),0)),"")</f>
        <v>12</v>
      </c>
      <c r="P31" t="str">
        <f ca="1">IF(COUNTIF(K27:K31,K31)&gt;=5,IF(J31=5,VLOOKUP(K31+4,TPMatrix!$A$6:$B$10,2,FALSE()),IF(J31=4,VLOOKUP(K31+4,TPMatrix!$D$6:$E$9,2,FALSE()),0)),"")</f>
        <v/>
      </c>
      <c r="Q31" s="258">
        <f t="shared" ca="1" si="4"/>
        <v>30</v>
      </c>
      <c r="R31" s="259">
        <f t="shared" ca="1" si="5"/>
        <v>4</v>
      </c>
      <c r="S31" s="257">
        <f t="shared" ca="1" si="6"/>
        <v>5</v>
      </c>
      <c r="T31" s="258">
        <f t="shared" si="7"/>
        <v>0</v>
      </c>
      <c r="U31" s="259">
        <f t="shared" ca="1" si="8"/>
        <v>5</v>
      </c>
      <c r="W31" s="41">
        <f t="shared" ca="1" si="9"/>
        <v>2</v>
      </c>
      <c r="X31" s="41">
        <f ca="1">IF(ISNUMBER($A31),$W31*(Methuselahs!$A$4+1)+$A31,"")</f>
        <v>123</v>
      </c>
      <c r="Y31" s="41">
        <f t="shared" ca="1" si="10"/>
        <v>2</v>
      </c>
      <c r="Z31" s="41">
        <f ca="1">IF(ISNUMBER($A31),VLOOKUP($A31,Methuselahs!$A$7:$X$202,5),"")</f>
        <v>25</v>
      </c>
      <c r="AA31" s="41">
        <f t="shared" ca="1" si="11"/>
        <v>2</v>
      </c>
    </row>
    <row r="32" spans="1:27" ht="12.95" customHeight="1">
      <c r="A32" s="211">
        <f ca="1">IF(ISBLANK('Tournament Info'!$B$11),"",INDIRECT(ADDRESS(ROW(),1,1,1,"Optimal Seating "&amp;'Tournament Info'!$B$11-1&amp;"R+F")))</f>
        <v>26</v>
      </c>
      <c r="B32" s="212" t="str">
        <f ca="1">IF(ISNUMBER(A32),VLOOKUP(A32,Methuselahs!$A$7:$E$202,2,FALSE()),"")</f>
        <v>Mate</v>
      </c>
      <c r="C32" s="213" t="str">
        <f ca="1">IF(ISNUMBER(A32),VLOOKUP(A32,Methuselahs!$A$7:$E$202,3,FALSE()),"")</f>
        <v>Vaka</v>
      </c>
      <c r="D32" s="214">
        <f t="shared" ca="1" si="0"/>
        <v>6</v>
      </c>
      <c r="E32" s="215"/>
      <c r="F32" s="213">
        <f t="shared" si="1"/>
        <v>0</v>
      </c>
      <c r="G32" s="216">
        <f t="shared" ca="1" si="2"/>
        <v>0</v>
      </c>
      <c r="H32" s="217">
        <f ca="1">IF(ISNUMBER(A32),IF(OR($S32=$U32,NOT(ISNA(MATCH($D32*5+$V$4,Override!$C$6:$C$125,0)))),$Q32,0),"")</f>
        <v>24</v>
      </c>
      <c r="I32" s="214">
        <f t="shared" ca="1" si="3"/>
        <v>3</v>
      </c>
      <c r="J32" s="218">
        <f ca="1">COUNT(A32:A36)</f>
        <v>5</v>
      </c>
      <c r="K32" s="219">
        <f ca="1">IF(ISNUMBER(A32),_xlfn.RANK.EQ(F32,F32:F36),"")</f>
        <v>3</v>
      </c>
      <c r="L32" s="220">
        <f ca="1">IF(J32=5,VLOOKUP(K32,TPMatrix!$A$6:$B$10,2,FALSE()),IF(J32=4,VLOOKUP(K32,TPMatrix!$D$6:$E$9,2,FALSE()),0))</f>
        <v>36</v>
      </c>
      <c r="M32" s="220">
        <f ca="1">IF(COUNTIF(K32:K36,K32)&gt;=2,IF(J32=5,VLOOKUP(K32+1,TPMatrix!$A$6:$B$10,2,FALSE()),IF(J32=4,VLOOKUP(K32+1,TPMatrix!$D$6:$E$9,2,FALSE()),0)),"")</f>
        <v>24</v>
      </c>
      <c r="N32" s="220">
        <f ca="1">IF(COUNTIF(K32:K36,K32)&gt;=3,IF(J32=5,VLOOKUP(K32+2,TPMatrix!$A$6:$B$10,2,FALSE()),IF(J32=4,VLOOKUP(K32+2,TPMatrix!$D$6:$E$9,2,FALSE()),0)),"")</f>
        <v>12</v>
      </c>
      <c r="O32" t="str">
        <f ca="1">IF(COUNTIF(K32:K36,K32)&gt;=4,IF(J32=5,VLOOKUP(K32+3,TPMatrix!$A$6:$B$10,2,FALSE()),IF(J32=4,VLOOKUP(K32+3,TPMatrix!$D$6:$E$9,2,FALSE()),0)),"")</f>
        <v/>
      </c>
      <c r="P32" t="str">
        <f ca="1">IF(COUNTIF(K32:K36,K32)&gt;=5,IF(J32=5,VLOOKUP(K32+4,TPMatrix!$A$6:$B$10,2,FALSE()),IF(J32=4,VLOOKUP(K32+4,TPMatrix!$D$6:$E$9,2,FALSE()),0)),"")</f>
        <v/>
      </c>
      <c r="Q32" s="220">
        <f t="shared" ca="1" si="4"/>
        <v>24</v>
      </c>
      <c r="R32" s="221">
        <f t="shared" ca="1" si="5"/>
        <v>3</v>
      </c>
      <c r="S32" s="222">
        <f t="shared" ca="1" si="6"/>
        <v>5</v>
      </c>
      <c r="T32" s="223">
        <f t="shared" si="7"/>
        <v>0</v>
      </c>
      <c r="U32" s="224">
        <f t="shared" ca="1" si="8"/>
        <v>5</v>
      </c>
      <c r="W32" s="41">
        <f t="shared" ca="1" si="9"/>
        <v>3</v>
      </c>
      <c r="X32" s="41">
        <f ca="1">IF(ISNUMBER($A32),$W32*(Methuselahs!$A$4+1)+$A32,"")</f>
        <v>173</v>
      </c>
      <c r="Y32" s="41">
        <f t="shared" ca="1" si="10"/>
        <v>3</v>
      </c>
      <c r="Z32" s="41">
        <f ca="1">IF(ISNUMBER($A32),VLOOKUP($A32,Methuselahs!$A$7:$X$202,5),"")</f>
        <v>1045</v>
      </c>
      <c r="AA32" s="41">
        <f t="shared" ca="1" si="11"/>
        <v>3</v>
      </c>
    </row>
    <row r="33" spans="1:27" ht="12.95" customHeight="1">
      <c r="A33" s="225">
        <f ca="1">IF(ISBLANK('Tournament Info'!$B$11),"",INDIRECT(ADDRESS(ROW(),1,1,1,"Optimal Seating "&amp;'Tournament Info'!$B$11-1&amp;"R+F")))</f>
        <v>27</v>
      </c>
      <c r="B33" s="226" t="str">
        <f ca="1">IF(ISNUMBER(A33),VLOOKUP(A33,Methuselahs!$A$7:$E$202,2,FALSE()),"")</f>
        <v>Selim</v>
      </c>
      <c r="C33" s="227" t="str">
        <f ca="1">IF(ISNUMBER(A33),VLOOKUP(A33,Methuselahs!$A$7:$E$202,3,FALSE()),"")</f>
        <v>Ammouche</v>
      </c>
      <c r="D33" s="228">
        <f t="shared" ca="1" si="0"/>
        <v>6</v>
      </c>
      <c r="E33" s="229">
        <v>4</v>
      </c>
      <c r="F33" s="227">
        <f t="shared" si="1"/>
        <v>4</v>
      </c>
      <c r="G33" s="230">
        <f t="shared" ca="1" si="2"/>
        <v>1</v>
      </c>
      <c r="H33" s="231">
        <f ca="1">IF(ISNUMBER(A33),IF(OR($S33=$U33,NOT(ISNA(MATCH($D33*5+$V$4,Override!$C$6:$C$125,0)))),$Q33,0),"")</f>
        <v>60</v>
      </c>
      <c r="I33" s="228">
        <f t="shared" ca="1" si="3"/>
        <v>1</v>
      </c>
      <c r="J33" s="232">
        <f ca="1">COUNT(A32:A36)</f>
        <v>5</v>
      </c>
      <c r="K33" s="233">
        <f ca="1">IF(ISNUMBER(A33),_xlfn.RANK.EQ(F33,F32:F36),"")</f>
        <v>1</v>
      </c>
      <c r="L33" s="234">
        <f ca="1">IF(J33=5,VLOOKUP(K33,TPMatrix!$A$6:$B$10,2,FALSE()),IF(J33=4,VLOOKUP(K33,TPMatrix!$D$6:$E$9,2,FALSE()),0))</f>
        <v>60</v>
      </c>
      <c r="M33" t="str">
        <f ca="1">IF(COUNTIF(K32:K36,K33)&gt;=2,IF(J33=5,VLOOKUP(K33+1,TPMatrix!$A$6:$B$10,2,FALSE()),IF(J33=4,VLOOKUP(K33+1,TPMatrix!$D$6:$E$9,2,FALSE()),0)),"")</f>
        <v/>
      </c>
      <c r="N33" t="str">
        <f ca="1">IF(COUNTIF(K32:K36,K33)&gt;=3,IF(J33=5,VLOOKUP(K33+2,TPMatrix!$A$6:$B$10,2,FALSE()),IF(J33=4,VLOOKUP(K33+2,TPMatrix!$D$6:$E$9,2,FALSE()),0)),"")</f>
        <v/>
      </c>
      <c r="O33" t="str">
        <f ca="1">IF(COUNTIF(K32:K36,K33)&gt;=4,IF(J33=5,VLOOKUP(K33+3,TPMatrix!$A$6:$B$10,2,FALSE()),IF(J33=4,VLOOKUP(K33+3,TPMatrix!$D$6:$E$9,2,FALSE()),0)),"")</f>
        <v/>
      </c>
      <c r="P33" t="str">
        <f ca="1">IF(COUNTIF(K32:K36,K33)&gt;=5,IF(J33=5,VLOOKUP(K33+4,TPMatrix!$A$6:$B$10,2,FALSE()),IF(J33=4,VLOOKUP(K33+4,TPMatrix!$D$6:$E$9,2,FALSE()),0)),"")</f>
        <v/>
      </c>
      <c r="Q33" s="234">
        <f t="shared" ca="1" si="4"/>
        <v>60</v>
      </c>
      <c r="R33" s="235">
        <f t="shared" ca="1" si="5"/>
        <v>1</v>
      </c>
      <c r="S33" s="233">
        <f t="shared" ca="1" si="6"/>
        <v>5</v>
      </c>
      <c r="T33" s="234">
        <f t="shared" si="7"/>
        <v>4</v>
      </c>
      <c r="U33" s="235">
        <f t="shared" ca="1" si="8"/>
        <v>5</v>
      </c>
      <c r="W33" s="41">
        <f t="shared" ca="1" si="9"/>
        <v>1</v>
      </c>
      <c r="X33" s="41">
        <f ca="1">IF(ISNUMBER($A33),$W33*(Methuselahs!$A$4+1)+$A33,"")</f>
        <v>76</v>
      </c>
      <c r="Y33" s="41">
        <f t="shared" ca="1" si="10"/>
        <v>1</v>
      </c>
      <c r="Z33" s="41">
        <f ca="1">IF(ISNUMBER($A33),VLOOKUP($A33,Methuselahs!$A$7:$X$202,5),"")</f>
        <v>1003</v>
      </c>
      <c r="AA33" s="41">
        <f t="shared" ca="1" si="11"/>
        <v>1</v>
      </c>
    </row>
    <row r="34" spans="1:27" ht="12.95" customHeight="1">
      <c r="A34" s="236">
        <f ca="1">IF(ISBLANK('Tournament Info'!$B$11),"",INDIRECT(ADDRESS(ROW(),1,1,1,"Optimal Seating "&amp;'Tournament Info'!$B$11-1&amp;"R+F")))</f>
        <v>28</v>
      </c>
      <c r="B34" s="212" t="str">
        <f ca="1">IF(ISNUMBER(A34),VLOOKUP(A34,Methuselahs!$A$7:$E$202,2,FALSE()),"")</f>
        <v>Pedro</v>
      </c>
      <c r="C34" s="237" t="str">
        <f ca="1">IF(ISNUMBER(A34),VLOOKUP(A34,Methuselahs!$A$7:$E$202,3,FALSE()),"")</f>
        <v>Valentim</v>
      </c>
      <c r="D34" s="238">
        <f t="shared" ca="1" si="0"/>
        <v>6</v>
      </c>
      <c r="E34" s="239"/>
      <c r="F34" s="237">
        <f t="shared" si="1"/>
        <v>0</v>
      </c>
      <c r="G34" s="240">
        <f t="shared" ca="1" si="2"/>
        <v>0</v>
      </c>
      <c r="H34" s="241">
        <f ca="1">IF(ISNUMBER(A34),IF(OR($S34=$U34,NOT(ISNA(MATCH($D34*5+$V$4,Override!$C$6:$C$125,0)))),$Q34,0),"")</f>
        <v>24</v>
      </c>
      <c r="I34" s="238">
        <f t="shared" ca="1" si="3"/>
        <v>3</v>
      </c>
      <c r="J34" s="242">
        <f ca="1">COUNT(A32:A36)</f>
        <v>5</v>
      </c>
      <c r="K34" s="243">
        <f ca="1">IF(ISNUMBER(A34),_xlfn.RANK.EQ(F34,F32:F36),"")</f>
        <v>3</v>
      </c>
      <c r="L34" s="244">
        <f ca="1">IF(J34=5,VLOOKUP(K34,TPMatrix!$A$6:$B$10,2,FALSE()),IF(J34=4,VLOOKUP(K34,TPMatrix!$D$6:$E$9,2,FALSE()),0))</f>
        <v>36</v>
      </c>
      <c r="M34" s="244">
        <f ca="1">IF(COUNTIF(K32:K36,K34)&gt;=2,IF(J34=5,VLOOKUP(K34+1,TPMatrix!$A$6:$B$10,2,FALSE()),IF(J34=4,VLOOKUP(K34+1,TPMatrix!$D$6:$E$9,2,FALSE()),0)),"")</f>
        <v>24</v>
      </c>
      <c r="N34" s="244">
        <f ca="1">IF(COUNTIF(K32:K36,K34)&gt;=3,IF(J34=5,VLOOKUP(K34+2,TPMatrix!$A$6:$B$10,2,FALSE()),IF(J34=4,VLOOKUP(K34+2,TPMatrix!$D$6:$E$9,2,FALSE()),0)),"")</f>
        <v>12</v>
      </c>
      <c r="O34" t="str">
        <f ca="1">IF(COUNTIF(K32:K36,K34)&gt;=4,IF(J34=5,VLOOKUP(K34+3,TPMatrix!$A$6:$B$10,2,FALSE()),IF(J34=4,VLOOKUP(K34+3,TPMatrix!$D$6:$E$9,2,FALSE()),0)),"")</f>
        <v/>
      </c>
      <c r="P34" t="str">
        <f ca="1">IF(COUNTIF(K32:K36,K34)&gt;=5,IF(J34=5,VLOOKUP(K34+4,TPMatrix!$A$6:$B$10,2,FALSE()),IF(J34=4,VLOOKUP(K34+4,TPMatrix!$D$6:$E$9,2,FALSE()),0)),"")</f>
        <v/>
      </c>
      <c r="Q34" s="244">
        <f t="shared" ca="1" si="4"/>
        <v>24</v>
      </c>
      <c r="R34" s="245">
        <f t="shared" ca="1" si="5"/>
        <v>3</v>
      </c>
      <c r="S34" s="243">
        <f t="shared" ca="1" si="6"/>
        <v>5</v>
      </c>
      <c r="T34" s="244">
        <f t="shared" si="7"/>
        <v>0</v>
      </c>
      <c r="U34" s="245">
        <f t="shared" ca="1" si="8"/>
        <v>5</v>
      </c>
      <c r="W34" s="41">
        <f t="shared" ca="1" si="9"/>
        <v>3</v>
      </c>
      <c r="X34" s="41">
        <f ca="1">IF(ISNUMBER($A34),$W34*(Methuselahs!$A$4+1)+$A34,"")</f>
        <v>175</v>
      </c>
      <c r="Y34" s="41">
        <f t="shared" ca="1" si="10"/>
        <v>3</v>
      </c>
      <c r="Z34" s="41">
        <f ca="1">IF(ISNUMBER($A34),VLOOKUP($A34,Methuselahs!$A$7:$X$202,5),"")</f>
        <v>28</v>
      </c>
      <c r="AA34" s="41">
        <f t="shared" ca="1" si="11"/>
        <v>3</v>
      </c>
    </row>
    <row r="35" spans="1:27" ht="12.95" customHeight="1">
      <c r="A35" s="246">
        <f ca="1">IF(ISBLANK('Tournament Info'!$B$11),"",INDIRECT(ADDRESS(ROW(),1,1,1,"Optimal Seating "&amp;'Tournament Info'!$B$11-1&amp;"R+F")))</f>
        <v>29</v>
      </c>
      <c r="B35" s="183" t="str">
        <f ca="1">IF(ISNUMBER(A35),VLOOKUP(A35,Methuselahs!$A$7:$E$202,2,FALSE()),"")</f>
        <v>David</v>
      </c>
      <c r="C35" s="247" t="str">
        <f ca="1">IF(ISNUMBER(A35),VLOOKUP(A35,Methuselahs!$A$7:$E$202,3,FALSE()),"")</f>
        <v>Luhaaar</v>
      </c>
      <c r="D35" s="248">
        <f t="shared" ca="1" si="0"/>
        <v>6</v>
      </c>
      <c r="E35" s="249">
        <v>1</v>
      </c>
      <c r="F35" s="247">
        <f t="shared" si="1"/>
        <v>1</v>
      </c>
      <c r="G35" s="230">
        <f t="shared" ca="1" si="2"/>
        <v>0</v>
      </c>
      <c r="H35" s="231">
        <f ca="1">IF(ISNUMBER(A35),IF(OR($S35=$U35,NOT(ISNA(MATCH($D35*5+$V$4,Override!$C$6:$C$125,0)))),$Q35,0),"")</f>
        <v>48</v>
      </c>
      <c r="I35" s="248">
        <f t="shared" ca="1" si="3"/>
        <v>2</v>
      </c>
      <c r="J35" s="250">
        <f ca="1">COUNT(A32:A36)</f>
        <v>5</v>
      </c>
      <c r="K35" s="233">
        <f ca="1">IF(ISNUMBER(A35),_xlfn.RANK.EQ(F35,F32:F36),"")</f>
        <v>2</v>
      </c>
      <c r="L35" s="234">
        <f ca="1">IF(J35=5,VLOOKUP(K35,TPMatrix!$A$6:$B$10,2,FALSE()),IF(J35=4,VLOOKUP(K35,TPMatrix!$D$6:$E$9,2,FALSE()),0))</f>
        <v>48</v>
      </c>
      <c r="M35" t="str">
        <f ca="1">IF(COUNTIF(K32:K36,K35)&gt;=2,IF(J35=5,VLOOKUP(K35+1,TPMatrix!$A$6:$B$10,2,FALSE()),IF(J35=4,VLOOKUP(K35+1,TPMatrix!$D$6:$E$9,2,FALSE()),0)),"")</f>
        <v/>
      </c>
      <c r="N35" t="str">
        <f ca="1">IF(COUNTIF(K32:K36,K35)&gt;=3,IF(J35=5,VLOOKUP(K35+2,TPMatrix!$A$6:$B$10,2,FALSE()),IF(J35=4,VLOOKUP(K35+2,TPMatrix!$D$6:$E$9,2,FALSE()),0)),"")</f>
        <v/>
      </c>
      <c r="O35" t="str">
        <f ca="1">IF(COUNTIF(K32:K36,K35)&gt;=4,IF(J35=5,VLOOKUP(K35+3,TPMatrix!$A$6:$B$10,2,FALSE()),IF(J35=4,VLOOKUP(K35+3,TPMatrix!$D$6:$E$9,2,FALSE()),0)),"")</f>
        <v/>
      </c>
      <c r="P35" t="str">
        <f ca="1">IF(COUNTIF(K32:K36,K35)&gt;=5,IF(J35=5,VLOOKUP(K35+4,TPMatrix!$A$6:$B$10,2,FALSE()),IF(J35=4,VLOOKUP(K35+4,TPMatrix!$D$6:$E$9,2,FALSE()),0)),"")</f>
        <v/>
      </c>
      <c r="Q35" s="234">
        <f t="shared" ca="1" si="4"/>
        <v>48</v>
      </c>
      <c r="R35" s="235">
        <f t="shared" ca="1" si="5"/>
        <v>1</v>
      </c>
      <c r="S35" s="233">
        <f t="shared" ca="1" si="6"/>
        <v>5</v>
      </c>
      <c r="T35" s="234">
        <f t="shared" si="7"/>
        <v>1</v>
      </c>
      <c r="U35" s="235">
        <f t="shared" ca="1" si="8"/>
        <v>5</v>
      </c>
      <c r="W35" s="41">
        <f t="shared" ca="1" si="9"/>
        <v>2</v>
      </c>
      <c r="X35" s="41">
        <f ca="1">IF(ISNUMBER($A35),$W35*(Methuselahs!$A$4+1)+$A35,"")</f>
        <v>127</v>
      </c>
      <c r="Y35" s="41">
        <f t="shared" ca="1" si="10"/>
        <v>2</v>
      </c>
      <c r="Z35" s="41">
        <f ca="1">IF(ISNUMBER($A35),VLOOKUP($A35,Methuselahs!$A$7:$X$202,5),"")</f>
        <v>29</v>
      </c>
      <c r="AA35" s="41">
        <f t="shared" ca="1" si="11"/>
        <v>2</v>
      </c>
    </row>
    <row r="36" spans="1:27" ht="12.95" customHeight="1" thickBot="1">
      <c r="A36" s="251">
        <f ca="1">IF(ISBLANK('Tournament Info'!$B$11),"",INDIRECT(ADDRESS(ROW(),1,1,1,"Optimal Seating "&amp;'Tournament Info'!$B$11-1&amp;"R+F")))</f>
        <v>30</v>
      </c>
      <c r="B36" s="252" t="str">
        <f ca="1">IF(ISNUMBER(A36),VLOOKUP(A36,Methuselahs!$A$7:$E$202,2,FALSE()),"")</f>
        <v>Maciej</v>
      </c>
      <c r="C36" s="253" t="str">
        <f ca="1">IF(ISNUMBER(A36),VLOOKUP(A36,Methuselahs!$A$7:$E$202,3,FALSE()),"")</f>
        <v>Bernart</v>
      </c>
      <c r="D36" s="254">
        <f t="shared" ca="1" si="0"/>
        <v>6</v>
      </c>
      <c r="E36" s="255"/>
      <c r="F36" s="253">
        <f t="shared" si="1"/>
        <v>0</v>
      </c>
      <c r="G36" s="240">
        <f t="shared" ca="1" si="2"/>
        <v>0</v>
      </c>
      <c r="H36" s="241">
        <f ca="1">IF(ISNUMBER(A36),IF(OR($S36=$U36,NOT(ISNA(MATCH($D36*5+$V$4,Override!$C$6:$C$125,0)))),$Q36,0),"")</f>
        <v>24</v>
      </c>
      <c r="I36" s="254">
        <f t="shared" ca="1" si="3"/>
        <v>3</v>
      </c>
      <c r="J36" s="256">
        <f ca="1">COUNT(A32:A36)</f>
        <v>5</v>
      </c>
      <c r="K36" s="257">
        <f ca="1">IF(ISNUMBER(A36),_xlfn.RANK.EQ(F36,F32:F36),"")</f>
        <v>3</v>
      </c>
      <c r="L36" s="258">
        <f ca="1">IF(J36=5,VLOOKUP(K36,TPMatrix!$A$6:$B$10,2,FALSE()),IF(J36=4,VLOOKUP(K36,TPMatrix!$D$6:$E$9,2,FALSE()),0))</f>
        <v>36</v>
      </c>
      <c r="M36" s="258">
        <f ca="1">IF(COUNTIF(K32:K36,K36)&gt;=2,IF(J36=5,VLOOKUP(K36+1,TPMatrix!$A$6:$B$10,2,FALSE()),IF(J36=4,VLOOKUP(K36+1,TPMatrix!$D$6:$E$9,2,FALSE()),0)),"")</f>
        <v>24</v>
      </c>
      <c r="N36" s="258">
        <f ca="1">IF(COUNTIF(K32:K36,K36)&gt;=3,IF(J36=5,VLOOKUP(K36+2,TPMatrix!$A$6:$B$10,2,FALSE()),IF(J36=4,VLOOKUP(K36+2,TPMatrix!$D$6:$E$9,2,FALSE()),0)),"")</f>
        <v>12</v>
      </c>
      <c r="O36" t="str">
        <f ca="1">IF(COUNTIF(K32:K36,K36)&gt;=4,IF(J36=5,VLOOKUP(K36+3,TPMatrix!$A$6:$B$10,2,FALSE()),IF(J36=4,VLOOKUP(K36+3,TPMatrix!$D$6:$E$9,2,FALSE()),0)),"")</f>
        <v/>
      </c>
      <c r="P36" t="str">
        <f ca="1">IF(COUNTIF(K32:K36,K36)&gt;=5,IF(J36=5,VLOOKUP(K36+4,TPMatrix!$A$6:$B$10,2,FALSE()),IF(J36=4,VLOOKUP(K36+4,TPMatrix!$D$6:$E$9,2,FALSE()),0)),"")</f>
        <v/>
      </c>
      <c r="Q36" s="258">
        <f t="shared" ca="1" si="4"/>
        <v>24</v>
      </c>
      <c r="R36" s="259">
        <f t="shared" ca="1" si="5"/>
        <v>3</v>
      </c>
      <c r="S36" s="257">
        <f t="shared" ca="1" si="6"/>
        <v>5</v>
      </c>
      <c r="T36" s="258">
        <f t="shared" si="7"/>
        <v>0</v>
      </c>
      <c r="U36" s="259">
        <f t="shared" ca="1" si="8"/>
        <v>5</v>
      </c>
      <c r="W36" s="41">
        <f t="shared" ca="1" si="9"/>
        <v>3</v>
      </c>
      <c r="X36" s="41">
        <f ca="1">IF(ISNUMBER($A36),$W36*(Methuselahs!$A$4+1)+$A36,"")</f>
        <v>177</v>
      </c>
      <c r="Y36" s="41">
        <f t="shared" ca="1" si="10"/>
        <v>3</v>
      </c>
      <c r="Z36" s="41">
        <f ca="1">IF(ISNUMBER($A36),VLOOKUP($A36,Methuselahs!$A$7:$X$202,5),"")</f>
        <v>30</v>
      </c>
      <c r="AA36" s="41">
        <f t="shared" ca="1" si="11"/>
        <v>3</v>
      </c>
    </row>
    <row r="37" spans="1:27" ht="12.95" customHeight="1">
      <c r="A37" s="211">
        <f ca="1">IF(ISBLANK('Tournament Info'!$B$11),"",INDIRECT(ADDRESS(ROW(),1,1,1,"Optimal Seating "&amp;'Tournament Info'!$B$11-1&amp;"R+F")))</f>
        <v>31</v>
      </c>
      <c r="B37" s="212" t="str">
        <f ca="1">IF(ISNUMBER(A37),VLOOKUP(A37,Methuselahs!$A$7:$E$202,2,FALSE()),"")</f>
        <v>Aleksandr</v>
      </c>
      <c r="C37" s="213" t="str">
        <f ca="1">IF(ISNUMBER(A37),VLOOKUP(A37,Methuselahs!$A$7:$E$202,3,FALSE()),"")</f>
        <v>Mandrichenko</v>
      </c>
      <c r="D37" s="214">
        <f t="shared" ca="1" si="0"/>
        <v>7</v>
      </c>
      <c r="E37" s="215"/>
      <c r="F37" s="213">
        <f t="shared" si="1"/>
        <v>0</v>
      </c>
      <c r="G37" s="216">
        <f t="shared" ca="1" si="2"/>
        <v>0</v>
      </c>
      <c r="H37" s="217">
        <f ca="1">IF(ISNUMBER(A37),IF(OR($S37=$U37,NOT(ISNA(MATCH($D37*5+$V$4,Override!$C$6:$C$125,0)))),$Q37,0),"")</f>
        <v>24</v>
      </c>
      <c r="I37" s="214">
        <f t="shared" ca="1" si="3"/>
        <v>3</v>
      </c>
      <c r="J37" s="218">
        <f ca="1">COUNT(A37:A41)</f>
        <v>5</v>
      </c>
      <c r="K37" s="219">
        <f ca="1">IF(ISNUMBER(A37),_xlfn.RANK.EQ(F37,F37:F41),"")</f>
        <v>3</v>
      </c>
      <c r="L37" s="220">
        <f ca="1">IF(J37=5,VLOOKUP(K37,TPMatrix!$A$6:$B$10,2,FALSE()),IF(J37=4,VLOOKUP(K37,TPMatrix!$D$6:$E$9,2,FALSE()),0))</f>
        <v>36</v>
      </c>
      <c r="M37" s="220">
        <f ca="1">IF(COUNTIF(K37:K41,K37)&gt;=2,IF(J37=5,VLOOKUP(K37+1,TPMatrix!$A$6:$B$10,2,FALSE()),IF(J37=4,VLOOKUP(K37+1,TPMatrix!$D$6:$E$9,2,FALSE()),0)),"")</f>
        <v>24</v>
      </c>
      <c r="N37" s="220">
        <f ca="1">IF(COUNTIF(K37:K41,K37)&gt;=3,IF(J37=5,VLOOKUP(K37+2,TPMatrix!$A$6:$B$10,2,FALSE()),IF(J37=4,VLOOKUP(K37+2,TPMatrix!$D$6:$E$9,2,FALSE()),0)),"")</f>
        <v>12</v>
      </c>
      <c r="O37" t="str">
        <f ca="1">IF(COUNTIF(K37:K41,K37)&gt;=4,IF(J37=5,VLOOKUP(K37+3,TPMatrix!$A$6:$B$10,2,FALSE()),IF(J37=4,VLOOKUP(K37+3,TPMatrix!$D$6:$E$9,2,FALSE()),0)),"")</f>
        <v/>
      </c>
      <c r="P37" t="str">
        <f ca="1">IF(COUNTIF(K37:K41,K37)&gt;=5,IF(J37=5,VLOOKUP(K37+4,TPMatrix!$A$6:$B$10,2,FALSE()),IF(J37=4,VLOOKUP(K37+4,TPMatrix!$D$6:$E$9,2,FALSE()),0)),"")</f>
        <v/>
      </c>
      <c r="Q37" s="220">
        <f t="shared" ca="1" si="4"/>
        <v>24</v>
      </c>
      <c r="R37" s="221">
        <f t="shared" ca="1" si="5"/>
        <v>3</v>
      </c>
      <c r="S37" s="222">
        <f t="shared" ca="1" si="6"/>
        <v>5</v>
      </c>
      <c r="T37" s="223">
        <f t="shared" si="7"/>
        <v>0</v>
      </c>
      <c r="U37" s="224">
        <f t="shared" ca="1" si="8"/>
        <v>5</v>
      </c>
      <c r="W37" s="41">
        <f t="shared" ca="1" si="9"/>
        <v>3</v>
      </c>
      <c r="X37" s="41">
        <f ca="1">IF(ISNUMBER($A37),$W37*(Methuselahs!$A$4+1)+$A37,"")</f>
        <v>178</v>
      </c>
      <c r="Y37" s="41">
        <f t="shared" ca="1" si="10"/>
        <v>3</v>
      </c>
      <c r="Z37" s="41">
        <f ca="1">IF(ISNUMBER($A37),VLOOKUP($A37,Methuselahs!$A$7:$X$202,5),"")</f>
        <v>31</v>
      </c>
      <c r="AA37" s="41">
        <f t="shared" ca="1" si="11"/>
        <v>3</v>
      </c>
    </row>
    <row r="38" spans="1:27" ht="12.95" customHeight="1">
      <c r="A38" s="225">
        <f ca="1">IF(ISBLANK('Tournament Info'!$B$11),"",INDIRECT(ADDRESS(ROW(),1,1,1,"Optimal Seating "&amp;'Tournament Info'!$B$11-1&amp;"R+F")))</f>
        <v>32</v>
      </c>
      <c r="B38" s="226" t="str">
        <f ca="1">IF(ISNUMBER(A38),VLOOKUP(A38,Methuselahs!$A$7:$E$202,2,FALSE()),"")</f>
        <v>Zsolt</v>
      </c>
      <c r="C38" s="227" t="str">
        <f ca="1">IF(ISNUMBER(A38),VLOOKUP(A38,Methuselahs!$A$7:$E$202,3,FALSE()),"")</f>
        <v>Cziraki</v>
      </c>
      <c r="D38" s="228">
        <f t="shared" ca="1" si="0"/>
        <v>7</v>
      </c>
      <c r="E38" s="229">
        <v>3</v>
      </c>
      <c r="F38" s="227">
        <f t="shared" si="1"/>
        <v>3</v>
      </c>
      <c r="G38" s="230">
        <f t="shared" ca="1" si="2"/>
        <v>1</v>
      </c>
      <c r="H38" s="231">
        <f ca="1">IF(ISNUMBER(A38),IF(OR($S38=$U38,NOT(ISNA(MATCH($D38*5+$V$4,Override!$C$6:$C$125,0)))),$Q38,0),"")</f>
        <v>60</v>
      </c>
      <c r="I38" s="228">
        <f t="shared" ca="1" si="3"/>
        <v>1</v>
      </c>
      <c r="J38" s="232">
        <f ca="1">COUNT(A37:A41)</f>
        <v>5</v>
      </c>
      <c r="K38" s="233">
        <f ca="1">IF(ISNUMBER(A38),_xlfn.RANK.EQ(F38,F37:F41),"")</f>
        <v>1</v>
      </c>
      <c r="L38" s="234">
        <f ca="1">IF(J38=5,VLOOKUP(K38,TPMatrix!$A$6:$B$10,2,FALSE()),IF(J38=4,VLOOKUP(K38,TPMatrix!$D$6:$E$9,2,FALSE()),0))</f>
        <v>60</v>
      </c>
      <c r="M38" t="str">
        <f ca="1">IF(COUNTIF(K37:K41,K38)&gt;=2,IF(J38=5,VLOOKUP(K38+1,TPMatrix!$A$6:$B$10,2,FALSE()),IF(J38=4,VLOOKUP(K38+1,TPMatrix!$D$6:$E$9,2,FALSE()),0)),"")</f>
        <v/>
      </c>
      <c r="N38" t="str">
        <f ca="1">IF(COUNTIF(K37:K41,K38)&gt;=3,IF(J38=5,VLOOKUP(K38+2,TPMatrix!$A$6:$B$10,2,FALSE()),IF(J38=4,VLOOKUP(K38+2,TPMatrix!$D$6:$E$9,2,FALSE()),0)),"")</f>
        <v/>
      </c>
      <c r="O38" t="str">
        <f ca="1">IF(COUNTIF(K37:K41,K38)&gt;=4,IF(J38=5,VLOOKUP(K38+3,TPMatrix!$A$6:$B$10,2,FALSE()),IF(J38=4,VLOOKUP(K38+3,TPMatrix!$D$6:$E$9,2,FALSE()),0)),"")</f>
        <v/>
      </c>
      <c r="P38" t="str">
        <f ca="1">IF(COUNTIF(K37:K41,K38)&gt;=5,IF(J38=5,VLOOKUP(K38+4,TPMatrix!$A$6:$B$10,2,FALSE()),IF(J38=4,VLOOKUP(K38+4,TPMatrix!$D$6:$E$9,2,FALSE()),0)),"")</f>
        <v/>
      </c>
      <c r="Q38" s="234">
        <f t="shared" ca="1" si="4"/>
        <v>60</v>
      </c>
      <c r="R38" s="235">
        <f t="shared" ca="1" si="5"/>
        <v>1</v>
      </c>
      <c r="S38" s="233">
        <f t="shared" ca="1" si="6"/>
        <v>5</v>
      </c>
      <c r="T38" s="234">
        <f t="shared" si="7"/>
        <v>3</v>
      </c>
      <c r="U38" s="235">
        <f t="shared" ca="1" si="8"/>
        <v>5</v>
      </c>
      <c r="W38" s="41">
        <f t="shared" ca="1" si="9"/>
        <v>1</v>
      </c>
      <c r="X38" s="41">
        <f ca="1">IF(ISNUMBER($A38),$W38*(Methuselahs!$A$4+1)+$A38,"")</f>
        <v>81</v>
      </c>
      <c r="Y38" s="41">
        <f t="shared" ca="1" si="10"/>
        <v>1</v>
      </c>
      <c r="Z38" s="41">
        <f ca="1">IF(ISNUMBER($A38),VLOOKUP($A38,Methuselahs!$A$7:$X$202,5),"")</f>
        <v>32</v>
      </c>
      <c r="AA38" s="41">
        <f t="shared" ca="1" si="11"/>
        <v>1</v>
      </c>
    </row>
    <row r="39" spans="1:27" ht="12.95" customHeight="1">
      <c r="A39" s="236">
        <f ca="1">IF(ISBLANK('Tournament Info'!$B$11),"",INDIRECT(ADDRESS(ROW(),1,1,1,"Optimal Seating "&amp;'Tournament Info'!$B$11-1&amp;"R+F")))</f>
        <v>33</v>
      </c>
      <c r="B39" s="212" t="str">
        <f ca="1">IF(ISNUMBER(A39),VLOOKUP(A39,Methuselahs!$A$7:$E$202,2,FALSE()),"")</f>
        <v>Jennifer</v>
      </c>
      <c r="C39" s="237" t="str">
        <f ca="1">IF(ISNUMBER(A39),VLOOKUP(A39,Methuselahs!$A$7:$E$202,3,FALSE()),"")</f>
        <v>Fuss</v>
      </c>
      <c r="D39" s="238">
        <f t="shared" ref="D39:D70" ca="1" si="12">IF(ISNUMBER(A39),FLOOR((ROW()-ROW($A$7))/5,1)+1,"")</f>
        <v>7</v>
      </c>
      <c r="E39" s="239"/>
      <c r="F39" s="237">
        <f t="shared" ref="F39:F70" si="13">IF(ISNUMBER(E39),E39,0)</f>
        <v>0</v>
      </c>
      <c r="G39" s="240">
        <f t="shared" ref="G39:G70" ca="1" si="14">IF(ISNUMBER($A39),IF(AND($F39&gt;=2,$H39=60),1,0),"")</f>
        <v>0</v>
      </c>
      <c r="H39" s="241">
        <f ca="1">IF(ISNUMBER(A39),IF(OR($S39=$U39,NOT(ISNA(MATCH($D39*5+$V$4,Override!$C$6:$C$125,0)))),$Q39,0),"")</f>
        <v>24</v>
      </c>
      <c r="I39" s="238">
        <f t="shared" ref="I39:I70" ca="1" si="15">IF(ISNUMBER(A39),IF(J39=5,K39,IF(AND(J39=4,OR(K39=4,K39=3)),K39+1,K39)),"")</f>
        <v>3</v>
      </c>
      <c r="J39" s="242">
        <f ca="1">COUNT(A37:A41)</f>
        <v>5</v>
      </c>
      <c r="K39" s="243">
        <f ca="1">IF(ISNUMBER(A39),_xlfn.RANK.EQ(F39,F37:F41),"")</f>
        <v>3</v>
      </c>
      <c r="L39" s="244">
        <f ca="1">IF(J39=5,VLOOKUP(K39,TPMatrix!$A$6:$B$10,2,FALSE()),IF(J39=4,VLOOKUP(K39,TPMatrix!$D$6:$E$9,2,FALSE()),0))</f>
        <v>36</v>
      </c>
      <c r="M39" s="244">
        <f ca="1">IF(COUNTIF(K37:K41,K39)&gt;=2,IF(J39=5,VLOOKUP(K39+1,TPMatrix!$A$6:$B$10,2,FALSE()),IF(J39=4,VLOOKUP(K39+1,TPMatrix!$D$6:$E$9,2,FALSE()),0)),"")</f>
        <v>24</v>
      </c>
      <c r="N39" s="244">
        <f ca="1">IF(COUNTIF(K37:K41,K39)&gt;=3,IF(J39=5,VLOOKUP(K39+2,TPMatrix!$A$6:$B$10,2,FALSE()),IF(J39=4,VLOOKUP(K39+2,TPMatrix!$D$6:$E$9,2,FALSE()),0)),"")</f>
        <v>12</v>
      </c>
      <c r="O39" t="str">
        <f ca="1">IF(COUNTIF(K37:K41,K39)&gt;=4,IF(J39=5,VLOOKUP(K39+3,TPMatrix!$A$6:$B$10,2,FALSE()),IF(J39=4,VLOOKUP(K39+3,TPMatrix!$D$6:$E$9,2,FALSE()),0)),"")</f>
        <v/>
      </c>
      <c r="P39" t="str">
        <f ca="1">IF(COUNTIF(K37:K41,K39)&gt;=5,IF(J39=5,VLOOKUP(K39+4,TPMatrix!$A$6:$B$10,2,FALSE()),IF(J39=4,VLOOKUP(K39+4,TPMatrix!$D$6:$E$9,2,FALSE()),0)),"")</f>
        <v/>
      </c>
      <c r="Q39" s="244">
        <f t="shared" ref="Q39:Q70" ca="1" si="16">SUM(L39:P39)/COUNT(L39:P39)</f>
        <v>24</v>
      </c>
      <c r="R39" s="245">
        <f t="shared" ref="R39:R70" ca="1" si="17">COUNT(L39:P39)</f>
        <v>3</v>
      </c>
      <c r="S39" s="243">
        <f t="shared" ref="S39:S70" ca="1" si="18">IF(ISNUMBER($A39),COUNTIF($D$7:$D$206,$D39),0)</f>
        <v>5</v>
      </c>
      <c r="T39" s="244">
        <f t="shared" ref="T39:T70" si="19">CEILING($F39,1)</f>
        <v>0</v>
      </c>
      <c r="U39" s="245">
        <f t="shared" ref="U39:U70" ca="1" si="20">SUM(OFFSET(T39,-MOD(ROW()-ROW($U$7),5),0,5,1))</f>
        <v>5</v>
      </c>
      <c r="W39" s="41">
        <f t="shared" ref="W39:W70" ca="1" si="21">$I39</f>
        <v>3</v>
      </c>
      <c r="X39" s="41">
        <f ca="1">IF(ISNUMBER($A39),$W39*(Methuselahs!$A$4+1)+$A39,"")</f>
        <v>180</v>
      </c>
      <c r="Y39" s="41">
        <f t="shared" ref="Y39:Y70" ca="1" si="22">IF(ISNUMBER($A39),_xlfn.RANK.EQ($X39,$X39:$X43,1),"")</f>
        <v>3</v>
      </c>
      <c r="Z39" s="41">
        <f ca="1">IF(ISNUMBER($A39),VLOOKUP($A39,Methuselahs!$A$7:$X$202,5),"")</f>
        <v>33</v>
      </c>
      <c r="AA39" s="41">
        <f t="shared" ref="AA39:AA70" ca="1" si="23">$I39</f>
        <v>3</v>
      </c>
    </row>
    <row r="40" spans="1:27" ht="12.95" customHeight="1">
      <c r="A40" s="246">
        <f ca="1">IF(ISBLANK('Tournament Info'!$B$11),"",INDIRECT(ADDRESS(ROW(),1,1,1,"Optimal Seating "&amp;'Tournament Info'!$B$11-1&amp;"R+F")))</f>
        <v>34</v>
      </c>
      <c r="B40" s="183" t="str">
        <f ca="1">IF(ISNUMBER(A40),VLOOKUP(A40,Methuselahs!$A$7:$E$202,2,FALSE()),"")</f>
        <v>Adam</v>
      </c>
      <c r="C40" s="247" t="str">
        <f ca="1">IF(ISNUMBER(A40),VLOOKUP(A40,Methuselahs!$A$7:$E$202,3,FALSE()),"")</f>
        <v>Peter</v>
      </c>
      <c r="D40" s="248">
        <f t="shared" ca="1" si="12"/>
        <v>7</v>
      </c>
      <c r="E40" s="249">
        <v>2</v>
      </c>
      <c r="F40" s="247">
        <f t="shared" si="13"/>
        <v>2</v>
      </c>
      <c r="G40" s="230">
        <f t="shared" ca="1" si="14"/>
        <v>0</v>
      </c>
      <c r="H40" s="231">
        <f ca="1">IF(ISNUMBER(A40),IF(OR($S40=$U40,NOT(ISNA(MATCH($D40*5+$V$4,Override!$C$6:$C$125,0)))),$Q40,0),"")</f>
        <v>48</v>
      </c>
      <c r="I40" s="248">
        <f t="shared" ca="1" si="15"/>
        <v>2</v>
      </c>
      <c r="J40" s="250">
        <f ca="1">COUNT(A37:A41)</f>
        <v>5</v>
      </c>
      <c r="K40" s="233">
        <f ca="1">IF(ISNUMBER(A40),_xlfn.RANK.EQ(F40,F37:F41),"")</f>
        <v>2</v>
      </c>
      <c r="L40" s="234">
        <f ca="1">IF(J40=5,VLOOKUP(K40,TPMatrix!$A$6:$B$10,2,FALSE()),IF(J40=4,VLOOKUP(K40,TPMatrix!$D$6:$E$9,2,FALSE()),0))</f>
        <v>48</v>
      </c>
      <c r="M40" t="str">
        <f ca="1">IF(COUNTIF(K37:K41,K40)&gt;=2,IF(J40=5,VLOOKUP(K40+1,TPMatrix!$A$6:$B$10,2,FALSE()),IF(J40=4,VLOOKUP(K40+1,TPMatrix!$D$6:$E$9,2,FALSE()),0)),"")</f>
        <v/>
      </c>
      <c r="N40" t="str">
        <f ca="1">IF(COUNTIF(K37:K41,K40)&gt;=3,IF(J40=5,VLOOKUP(K40+2,TPMatrix!$A$6:$B$10,2,FALSE()),IF(J40=4,VLOOKUP(K40+2,TPMatrix!$D$6:$E$9,2,FALSE()),0)),"")</f>
        <v/>
      </c>
      <c r="O40" t="str">
        <f ca="1">IF(COUNTIF(K37:K41,K40)&gt;=4,IF(J40=5,VLOOKUP(K40+3,TPMatrix!$A$6:$B$10,2,FALSE()),IF(J40=4,VLOOKUP(K40+3,TPMatrix!$D$6:$E$9,2,FALSE()),0)),"")</f>
        <v/>
      </c>
      <c r="P40" t="str">
        <f ca="1">IF(COUNTIF(K37:K41,K40)&gt;=5,IF(J40=5,VLOOKUP(K40+4,TPMatrix!$A$6:$B$10,2,FALSE()),IF(J40=4,VLOOKUP(K40+4,TPMatrix!$D$6:$E$9,2,FALSE()),0)),"")</f>
        <v/>
      </c>
      <c r="Q40" s="234">
        <f t="shared" ca="1" si="16"/>
        <v>48</v>
      </c>
      <c r="R40" s="235">
        <f t="shared" ca="1" si="17"/>
        <v>1</v>
      </c>
      <c r="S40" s="233">
        <f t="shared" ca="1" si="18"/>
        <v>5</v>
      </c>
      <c r="T40" s="234">
        <f t="shared" si="19"/>
        <v>2</v>
      </c>
      <c r="U40" s="235">
        <f t="shared" ca="1" si="20"/>
        <v>5</v>
      </c>
      <c r="W40" s="41">
        <f t="shared" ca="1" si="21"/>
        <v>2</v>
      </c>
      <c r="X40" s="41">
        <f ca="1">IF(ISNUMBER($A40),$W40*(Methuselahs!$A$4+1)+$A40,"")</f>
        <v>132</v>
      </c>
      <c r="Y40" s="41">
        <f t="shared" ca="1" si="22"/>
        <v>2</v>
      </c>
      <c r="Z40" s="41">
        <f ca="1">IF(ISNUMBER($A40),VLOOKUP($A40,Methuselahs!$A$7:$X$202,5),"")</f>
        <v>34</v>
      </c>
      <c r="AA40" s="41">
        <f t="shared" ca="1" si="23"/>
        <v>2</v>
      </c>
    </row>
    <row r="41" spans="1:27" ht="12.95" customHeight="1" thickBot="1">
      <c r="A41" s="251">
        <f ca="1">IF(ISBLANK('Tournament Info'!$B$11),"",INDIRECT(ADDRESS(ROW(),1,1,1,"Optimal Seating "&amp;'Tournament Info'!$B$11-1&amp;"R+F")))</f>
        <v>35</v>
      </c>
      <c r="B41" s="252" t="str">
        <f ca="1">IF(ISNUMBER(A41),VLOOKUP(A41,Methuselahs!$A$7:$E$202,2,FALSE()),"")</f>
        <v>Denis</v>
      </c>
      <c r="C41" s="253" t="str">
        <f ca="1">IF(ISNUMBER(A41),VLOOKUP(A41,Methuselahs!$A$7:$E$202,3,FALSE()),"")</f>
        <v>Bucar</v>
      </c>
      <c r="D41" s="254">
        <f t="shared" ca="1" si="12"/>
        <v>7</v>
      </c>
      <c r="E41" s="255"/>
      <c r="F41" s="253">
        <f t="shared" si="13"/>
        <v>0</v>
      </c>
      <c r="G41" s="240">
        <f t="shared" ca="1" si="14"/>
        <v>0</v>
      </c>
      <c r="H41" s="241">
        <f ca="1">IF(ISNUMBER(A41),IF(OR($S41=$U41,NOT(ISNA(MATCH($D41*5+$V$4,Override!$C$6:$C$125,0)))),$Q41,0),"")</f>
        <v>24</v>
      </c>
      <c r="I41" s="254">
        <f t="shared" ca="1" si="15"/>
        <v>3</v>
      </c>
      <c r="J41" s="256">
        <f ca="1">COUNT(A37:A41)</f>
        <v>5</v>
      </c>
      <c r="K41" s="257">
        <f ca="1">IF(ISNUMBER(A41),_xlfn.RANK.EQ(F41,F37:F41),"")</f>
        <v>3</v>
      </c>
      <c r="L41" s="258">
        <f ca="1">IF(J41=5,VLOOKUP(K41,TPMatrix!$A$6:$B$10,2,FALSE()),IF(J41=4,VLOOKUP(K41,TPMatrix!$D$6:$E$9,2,FALSE()),0))</f>
        <v>36</v>
      </c>
      <c r="M41" s="258">
        <f ca="1">IF(COUNTIF(K37:K41,K41)&gt;=2,IF(J41=5,VLOOKUP(K41+1,TPMatrix!$A$6:$B$10,2,FALSE()),IF(J41=4,VLOOKUP(K41+1,TPMatrix!$D$6:$E$9,2,FALSE()),0)),"")</f>
        <v>24</v>
      </c>
      <c r="N41" s="258">
        <f ca="1">IF(COUNTIF(K37:K41,K41)&gt;=3,IF(J41=5,VLOOKUP(K41+2,TPMatrix!$A$6:$B$10,2,FALSE()),IF(J41=4,VLOOKUP(K41+2,TPMatrix!$D$6:$E$9,2,FALSE()),0)),"")</f>
        <v>12</v>
      </c>
      <c r="O41" t="str">
        <f ca="1">IF(COUNTIF(K37:K41,K41)&gt;=4,IF(J41=5,VLOOKUP(K41+3,TPMatrix!$A$6:$B$10,2,FALSE()),IF(J41=4,VLOOKUP(K41+3,TPMatrix!$D$6:$E$9,2,FALSE()),0)),"")</f>
        <v/>
      </c>
      <c r="P41" t="str">
        <f ca="1">IF(COUNTIF(K37:K41,K41)&gt;=5,IF(J41=5,VLOOKUP(K41+4,TPMatrix!$A$6:$B$10,2,FALSE()),IF(J41=4,VLOOKUP(K41+4,TPMatrix!$D$6:$E$9,2,FALSE()),0)),"")</f>
        <v/>
      </c>
      <c r="Q41" s="258">
        <f t="shared" ca="1" si="16"/>
        <v>24</v>
      </c>
      <c r="R41" s="259">
        <f t="shared" ca="1" si="17"/>
        <v>3</v>
      </c>
      <c r="S41" s="257">
        <f t="shared" ca="1" si="18"/>
        <v>5</v>
      </c>
      <c r="T41" s="258">
        <f t="shared" si="19"/>
        <v>0</v>
      </c>
      <c r="U41" s="259">
        <f t="shared" ca="1" si="20"/>
        <v>5</v>
      </c>
      <c r="W41" s="41">
        <f t="shared" ca="1" si="21"/>
        <v>3</v>
      </c>
      <c r="X41" s="41">
        <f ca="1">IF(ISNUMBER($A41),$W41*(Methuselahs!$A$4+1)+$A41,"")</f>
        <v>182</v>
      </c>
      <c r="Y41" s="41">
        <f t="shared" ca="1" si="22"/>
        <v>3</v>
      </c>
      <c r="Z41" s="41">
        <f ca="1">IF(ISNUMBER($A41),VLOOKUP($A41,Methuselahs!$A$7:$X$202,5),"")</f>
        <v>35</v>
      </c>
      <c r="AA41" s="41">
        <f t="shared" ca="1" si="23"/>
        <v>3</v>
      </c>
    </row>
    <row r="42" spans="1:27" ht="12.95" customHeight="1">
      <c r="A42" s="211">
        <f ca="1">IF(ISBLANK('Tournament Info'!$B$11),"",INDIRECT(ADDRESS(ROW(),1,1,1,"Optimal Seating "&amp;'Tournament Info'!$B$11-1&amp;"R+F")))</f>
        <v>36</v>
      </c>
      <c r="B42" s="212" t="str">
        <f ca="1">IF(ISNUMBER(A42),VLOOKUP(A42,Methuselahs!$A$7:$E$202,2,FALSE()),"")</f>
        <v>Pasi</v>
      </c>
      <c r="C42" s="213" t="str">
        <f ca="1">IF(ISNUMBER(A42),VLOOKUP(A42,Methuselahs!$A$7:$E$202,3,FALSE()),"")</f>
        <v>Karjalainen</v>
      </c>
      <c r="D42" s="214">
        <f t="shared" ca="1" si="12"/>
        <v>8</v>
      </c>
      <c r="E42" s="215"/>
      <c r="F42" s="213">
        <f t="shared" si="13"/>
        <v>0</v>
      </c>
      <c r="G42" s="216">
        <f t="shared" ca="1" si="14"/>
        <v>0</v>
      </c>
      <c r="H42" s="217">
        <f ca="1">IF(ISNUMBER(A42),IF(OR($S42=$U42,NOT(ISNA(MATCH($D42*5+$V$4,Override!$C$6:$C$125,0)))),$Q42,0),"")</f>
        <v>24</v>
      </c>
      <c r="I42" s="214">
        <f t="shared" ca="1" si="15"/>
        <v>3</v>
      </c>
      <c r="J42" s="218">
        <f ca="1">COUNT(A42:A46)</f>
        <v>5</v>
      </c>
      <c r="K42" s="219">
        <f ca="1">IF(ISNUMBER(A42),_xlfn.RANK.EQ(F42,F42:F46),"")</f>
        <v>3</v>
      </c>
      <c r="L42" s="220">
        <f ca="1">IF(J42=5,VLOOKUP(K42,TPMatrix!$A$6:$B$10,2,FALSE()),IF(J42=4,VLOOKUP(K42,TPMatrix!$D$6:$E$9,2,FALSE()),0))</f>
        <v>36</v>
      </c>
      <c r="M42" s="220">
        <f ca="1">IF(COUNTIF(K42:K46,K42)&gt;=2,IF(J42=5,VLOOKUP(K42+1,TPMatrix!$A$6:$B$10,2,FALSE()),IF(J42=4,VLOOKUP(K42+1,TPMatrix!$D$6:$E$9,2,FALSE()),0)),"")</f>
        <v>24</v>
      </c>
      <c r="N42" s="220">
        <f ca="1">IF(COUNTIF(K42:K46,K42)&gt;=3,IF(J42=5,VLOOKUP(K42+2,TPMatrix!$A$6:$B$10,2,FALSE()),IF(J42=4,VLOOKUP(K42+2,TPMatrix!$D$6:$E$9,2,FALSE()),0)),"")</f>
        <v>12</v>
      </c>
      <c r="O42" t="str">
        <f ca="1">IF(COUNTIF(K42:K46,K42)&gt;=4,IF(J42=5,VLOOKUP(K42+3,TPMatrix!$A$6:$B$10,2,FALSE()),IF(J42=4,VLOOKUP(K42+3,TPMatrix!$D$6:$E$9,2,FALSE()),0)),"")</f>
        <v/>
      </c>
      <c r="P42" t="str">
        <f ca="1">IF(COUNTIF(K42:K46,K42)&gt;=5,IF(J42=5,VLOOKUP(K42+4,TPMatrix!$A$6:$B$10,2,FALSE()),IF(J42=4,VLOOKUP(K42+4,TPMatrix!$D$6:$E$9,2,FALSE()),0)),"")</f>
        <v/>
      </c>
      <c r="Q42" s="220">
        <f t="shared" ca="1" si="16"/>
        <v>24</v>
      </c>
      <c r="R42" s="221">
        <f t="shared" ca="1" si="17"/>
        <v>3</v>
      </c>
      <c r="S42" s="222">
        <f t="shared" ca="1" si="18"/>
        <v>5</v>
      </c>
      <c r="T42" s="223">
        <f t="shared" si="19"/>
        <v>0</v>
      </c>
      <c r="U42" s="224">
        <f t="shared" ca="1" si="20"/>
        <v>5</v>
      </c>
      <c r="W42" s="41">
        <f t="shared" ca="1" si="21"/>
        <v>3</v>
      </c>
      <c r="X42" s="41">
        <f ca="1">IF(ISNUMBER($A42),$W42*(Methuselahs!$A$4+1)+$A42,"")</f>
        <v>183</v>
      </c>
      <c r="Y42" s="41">
        <f t="shared" ca="1" si="22"/>
        <v>3</v>
      </c>
      <c r="Z42" s="41">
        <f ca="1">IF(ISNUMBER($A42),VLOOKUP($A42,Methuselahs!$A$7:$X$202,5),"")</f>
        <v>1039</v>
      </c>
      <c r="AA42" s="41">
        <f t="shared" ca="1" si="23"/>
        <v>3</v>
      </c>
    </row>
    <row r="43" spans="1:27" ht="12.95" customHeight="1">
      <c r="A43" s="225">
        <f ca="1">IF(ISBLANK('Tournament Info'!$B$11),"",INDIRECT(ADDRESS(ROW(),1,1,1,"Optimal Seating "&amp;'Tournament Info'!$B$11-1&amp;"R+F")))</f>
        <v>37</v>
      </c>
      <c r="B43" s="226" t="str">
        <f ca="1">IF(ISNUMBER(A43),VLOOKUP(A43,Methuselahs!$A$7:$E$202,2,FALSE()),"")</f>
        <v>Jozef</v>
      </c>
      <c r="C43" s="227" t="str">
        <f ca="1">IF(ISNUMBER(A43),VLOOKUP(A43,Methuselahs!$A$7:$E$202,3,FALSE()),"")</f>
        <v>Patrnciak</v>
      </c>
      <c r="D43" s="228">
        <f t="shared" ca="1" si="12"/>
        <v>8</v>
      </c>
      <c r="E43" s="229">
        <v>3</v>
      </c>
      <c r="F43" s="227">
        <f t="shared" si="13"/>
        <v>3</v>
      </c>
      <c r="G43" s="230">
        <f t="shared" ca="1" si="14"/>
        <v>1</v>
      </c>
      <c r="H43" s="231">
        <f ca="1">IF(ISNUMBER(A43),IF(OR($S43=$U43,NOT(ISNA(MATCH($D43*5+$V$4,Override!$C$6:$C$125,0)))),$Q43,0),"")</f>
        <v>60</v>
      </c>
      <c r="I43" s="228">
        <f t="shared" ca="1" si="15"/>
        <v>1</v>
      </c>
      <c r="J43" s="232">
        <f ca="1">COUNT(A42:A46)</f>
        <v>5</v>
      </c>
      <c r="K43" s="233">
        <f ca="1">IF(ISNUMBER(A43),_xlfn.RANK.EQ(F43,F42:F46),"")</f>
        <v>1</v>
      </c>
      <c r="L43" s="234">
        <f ca="1">IF(J43=5,VLOOKUP(K43,TPMatrix!$A$6:$B$10,2,FALSE()),IF(J43=4,VLOOKUP(K43,TPMatrix!$D$6:$E$9,2,FALSE()),0))</f>
        <v>60</v>
      </c>
      <c r="M43" t="str">
        <f ca="1">IF(COUNTIF(K42:K46,K43)&gt;=2,IF(J43=5,VLOOKUP(K43+1,TPMatrix!$A$6:$B$10,2,FALSE()),IF(J43=4,VLOOKUP(K43+1,TPMatrix!$D$6:$E$9,2,FALSE()),0)),"")</f>
        <v/>
      </c>
      <c r="N43" t="str">
        <f ca="1">IF(COUNTIF(K42:K46,K43)&gt;=3,IF(J43=5,VLOOKUP(K43+2,TPMatrix!$A$6:$B$10,2,FALSE()),IF(J43=4,VLOOKUP(K43+2,TPMatrix!$D$6:$E$9,2,FALSE()),0)),"")</f>
        <v/>
      </c>
      <c r="O43" t="str">
        <f ca="1">IF(COUNTIF(K42:K46,K43)&gt;=4,IF(J43=5,VLOOKUP(K43+3,TPMatrix!$A$6:$B$10,2,FALSE()),IF(J43=4,VLOOKUP(K43+3,TPMatrix!$D$6:$E$9,2,FALSE()),0)),"")</f>
        <v/>
      </c>
      <c r="P43" t="str">
        <f ca="1">IF(COUNTIF(K42:K46,K43)&gt;=5,IF(J43=5,VLOOKUP(K43+4,TPMatrix!$A$6:$B$10,2,FALSE()),IF(J43=4,VLOOKUP(K43+4,TPMatrix!$D$6:$E$9,2,FALSE()),0)),"")</f>
        <v/>
      </c>
      <c r="Q43" s="234">
        <f t="shared" ca="1" si="16"/>
        <v>60</v>
      </c>
      <c r="R43" s="235">
        <f t="shared" ca="1" si="17"/>
        <v>1</v>
      </c>
      <c r="S43" s="233">
        <f t="shared" ca="1" si="18"/>
        <v>5</v>
      </c>
      <c r="T43" s="234">
        <f t="shared" si="19"/>
        <v>3</v>
      </c>
      <c r="U43" s="235">
        <f t="shared" ca="1" si="20"/>
        <v>5</v>
      </c>
      <c r="W43" s="41">
        <f t="shared" ca="1" si="21"/>
        <v>1</v>
      </c>
      <c r="X43" s="41">
        <f ca="1">IF(ISNUMBER($A43),$W43*(Methuselahs!$A$4+1)+$A43,"")</f>
        <v>86</v>
      </c>
      <c r="Y43" s="41">
        <f t="shared" ca="1" si="22"/>
        <v>1</v>
      </c>
      <c r="Z43" s="41">
        <f ca="1">IF(ISNUMBER($A43),VLOOKUP($A43,Methuselahs!$A$7:$X$202,5),"")</f>
        <v>1004</v>
      </c>
      <c r="AA43" s="41">
        <f t="shared" ca="1" si="23"/>
        <v>1</v>
      </c>
    </row>
    <row r="44" spans="1:27" ht="12.95" customHeight="1">
      <c r="A44" s="236">
        <f ca="1">IF(ISBLANK('Tournament Info'!$B$11),"",INDIRECT(ADDRESS(ROW(),1,1,1,"Optimal Seating "&amp;'Tournament Info'!$B$11-1&amp;"R+F")))</f>
        <v>38</v>
      </c>
      <c r="B44" s="212" t="str">
        <f ca="1">IF(ISNUMBER(A44),VLOOKUP(A44,Methuselahs!$A$7:$E$202,2,FALSE()),"")</f>
        <v>Arnold</v>
      </c>
      <c r="C44" s="237" t="str">
        <f ca="1">IF(ISNUMBER(A44),VLOOKUP(A44,Methuselahs!$A$7:$E$202,3,FALSE()),"")</f>
        <v>Riegler</v>
      </c>
      <c r="D44" s="238">
        <f t="shared" ca="1" si="12"/>
        <v>8</v>
      </c>
      <c r="E44" s="239">
        <v>2</v>
      </c>
      <c r="F44" s="237">
        <f t="shared" si="13"/>
        <v>2</v>
      </c>
      <c r="G44" s="240">
        <f t="shared" ca="1" si="14"/>
        <v>0</v>
      </c>
      <c r="H44" s="241">
        <f ca="1">IF(ISNUMBER(A44),IF(OR($S44=$U44,NOT(ISNA(MATCH($D44*5+$V$4,Override!$C$6:$C$125,0)))),$Q44,0),"")</f>
        <v>48</v>
      </c>
      <c r="I44" s="238">
        <f t="shared" ca="1" si="15"/>
        <v>2</v>
      </c>
      <c r="J44" s="242">
        <f ca="1">COUNT(A42:A46)</f>
        <v>5</v>
      </c>
      <c r="K44" s="243">
        <f ca="1">IF(ISNUMBER(A44),_xlfn.RANK.EQ(F44,F42:F46),"")</f>
        <v>2</v>
      </c>
      <c r="L44" s="244">
        <f ca="1">IF(J44=5,VLOOKUP(K44,TPMatrix!$A$6:$B$10,2,FALSE()),IF(J44=4,VLOOKUP(K44,TPMatrix!$D$6:$E$9,2,FALSE()),0))</f>
        <v>48</v>
      </c>
      <c r="M44" t="str">
        <f ca="1">IF(COUNTIF(K42:K46,K44)&gt;=2,IF(J44=5,VLOOKUP(K44+1,TPMatrix!$A$6:$B$10,2,FALSE()),IF(J44=4,VLOOKUP(K44+1,TPMatrix!$D$6:$E$9,2,FALSE()),0)),"")</f>
        <v/>
      </c>
      <c r="N44" t="str">
        <f ca="1">IF(COUNTIF(K42:K46,K44)&gt;=3,IF(J44=5,VLOOKUP(K44+2,TPMatrix!$A$6:$B$10,2,FALSE()),IF(J44=4,VLOOKUP(K44+2,TPMatrix!$D$6:$E$9,2,FALSE()),0)),"")</f>
        <v/>
      </c>
      <c r="O44" t="str">
        <f ca="1">IF(COUNTIF(K42:K46,K44)&gt;=4,IF(J44=5,VLOOKUP(K44+3,TPMatrix!$A$6:$B$10,2,FALSE()),IF(J44=4,VLOOKUP(K44+3,TPMatrix!$D$6:$E$9,2,FALSE()),0)),"")</f>
        <v/>
      </c>
      <c r="P44" t="str">
        <f ca="1">IF(COUNTIF(K42:K46,K44)&gt;=5,IF(J44=5,VLOOKUP(K44+4,TPMatrix!$A$6:$B$10,2,FALSE()),IF(J44=4,VLOOKUP(K44+4,TPMatrix!$D$6:$E$9,2,FALSE()),0)),"")</f>
        <v/>
      </c>
      <c r="Q44" s="244">
        <f t="shared" ca="1" si="16"/>
        <v>48</v>
      </c>
      <c r="R44" s="245">
        <f t="shared" ca="1" si="17"/>
        <v>1</v>
      </c>
      <c r="S44" s="243">
        <f t="shared" ca="1" si="18"/>
        <v>5</v>
      </c>
      <c r="T44" s="244">
        <f t="shared" si="19"/>
        <v>2</v>
      </c>
      <c r="U44" s="245">
        <f t="shared" ca="1" si="20"/>
        <v>5</v>
      </c>
      <c r="W44" s="41">
        <f t="shared" ca="1" si="21"/>
        <v>2</v>
      </c>
      <c r="X44" s="41">
        <f ca="1">IF(ISNUMBER($A44),$W44*(Methuselahs!$A$4+1)+$A44,"")</f>
        <v>136</v>
      </c>
      <c r="Y44" s="41">
        <f t="shared" ca="1" si="22"/>
        <v>2</v>
      </c>
      <c r="Z44" s="41">
        <f ca="1">IF(ISNUMBER($A44),VLOOKUP($A44,Methuselahs!$A$7:$X$202,5),"")</f>
        <v>38</v>
      </c>
      <c r="AA44" s="41">
        <f t="shared" ca="1" si="23"/>
        <v>2</v>
      </c>
    </row>
    <row r="45" spans="1:27" ht="12.95" customHeight="1">
      <c r="A45" s="246">
        <f ca="1">IF(ISBLANK('Tournament Info'!$B$11),"",INDIRECT(ADDRESS(ROW(),1,1,1,"Optimal Seating "&amp;'Tournament Info'!$B$11-1&amp;"R+F")))</f>
        <v>39</v>
      </c>
      <c r="B45" s="183" t="str">
        <f ca="1">IF(ISNUMBER(A45),VLOOKUP(A45,Methuselahs!$A$7:$E$202,2,FALSE()),"")</f>
        <v>Kari</v>
      </c>
      <c r="C45" s="247" t="str">
        <f ca="1">IF(ISNUMBER(A45),VLOOKUP(A45,Methuselahs!$A$7:$E$202,3,FALSE()),"")</f>
        <v>Hyll</v>
      </c>
      <c r="D45" s="248">
        <f t="shared" ca="1" si="12"/>
        <v>8</v>
      </c>
      <c r="E45" s="249"/>
      <c r="F45" s="247">
        <f t="shared" si="13"/>
        <v>0</v>
      </c>
      <c r="G45" s="230">
        <f t="shared" ca="1" si="14"/>
        <v>0</v>
      </c>
      <c r="H45" s="231">
        <f ca="1">IF(ISNUMBER(A45),IF(OR($S45=$U45,NOT(ISNA(MATCH($D45*5+$V$4,Override!$C$6:$C$125,0)))),$Q45,0),"")</f>
        <v>24</v>
      </c>
      <c r="I45" s="248">
        <f t="shared" ca="1" si="15"/>
        <v>3</v>
      </c>
      <c r="J45" s="250">
        <f ca="1">COUNT(A42:A46)</f>
        <v>5</v>
      </c>
      <c r="K45" s="233">
        <f ca="1">IF(ISNUMBER(A45),_xlfn.RANK.EQ(F45,F42:F46),"")</f>
        <v>3</v>
      </c>
      <c r="L45" s="234">
        <f ca="1">IF(J45=5,VLOOKUP(K45,TPMatrix!$A$6:$B$10,2,FALSE()),IF(J45=4,VLOOKUP(K45,TPMatrix!$D$6:$E$9,2,FALSE()),0))</f>
        <v>36</v>
      </c>
      <c r="M45" s="234">
        <f ca="1">IF(COUNTIF(K42:K46,K45)&gt;=2,IF(J45=5,VLOOKUP(K45+1,TPMatrix!$A$6:$B$10,2,FALSE()),IF(J45=4,VLOOKUP(K45+1,TPMatrix!$D$6:$E$9,2,FALSE()),0)),"")</f>
        <v>24</v>
      </c>
      <c r="N45" s="234">
        <f ca="1">IF(COUNTIF(K42:K46,K45)&gt;=3,IF(J45=5,VLOOKUP(K45+2,TPMatrix!$A$6:$B$10,2,FALSE()),IF(J45=4,VLOOKUP(K45+2,TPMatrix!$D$6:$E$9,2,FALSE()),0)),"")</f>
        <v>12</v>
      </c>
      <c r="O45" t="str">
        <f ca="1">IF(COUNTIF(K42:K46,K45)&gt;=4,IF(J45=5,VLOOKUP(K45+3,TPMatrix!$A$6:$B$10,2,FALSE()),IF(J45=4,VLOOKUP(K45+3,TPMatrix!$D$6:$E$9,2,FALSE()),0)),"")</f>
        <v/>
      </c>
      <c r="P45" t="str">
        <f ca="1">IF(COUNTIF(K42:K46,K45)&gt;=5,IF(J45=5,VLOOKUP(K45+4,TPMatrix!$A$6:$B$10,2,FALSE()),IF(J45=4,VLOOKUP(K45+4,TPMatrix!$D$6:$E$9,2,FALSE()),0)),"")</f>
        <v/>
      </c>
      <c r="Q45" s="234">
        <f t="shared" ca="1" si="16"/>
        <v>24</v>
      </c>
      <c r="R45" s="235">
        <f t="shared" ca="1" si="17"/>
        <v>3</v>
      </c>
      <c r="S45" s="233">
        <f t="shared" ca="1" si="18"/>
        <v>5</v>
      </c>
      <c r="T45" s="234">
        <f t="shared" si="19"/>
        <v>0</v>
      </c>
      <c r="U45" s="235">
        <f t="shared" ca="1" si="20"/>
        <v>5</v>
      </c>
      <c r="W45" s="41">
        <f t="shared" ca="1" si="21"/>
        <v>3</v>
      </c>
      <c r="X45" s="41">
        <f ca="1">IF(ISNUMBER($A45),$W45*(Methuselahs!$A$4+1)+$A45,"")</f>
        <v>186</v>
      </c>
      <c r="Y45" s="41">
        <f t="shared" ca="1" si="22"/>
        <v>4</v>
      </c>
      <c r="Z45" s="41">
        <f ca="1">IF(ISNUMBER($A45),VLOOKUP($A45,Methuselahs!$A$7:$X$202,5),"")</f>
        <v>1010</v>
      </c>
      <c r="AA45" s="41">
        <f t="shared" ca="1" si="23"/>
        <v>3</v>
      </c>
    </row>
    <row r="46" spans="1:27" ht="12.95" customHeight="1" thickBot="1">
      <c r="A46" s="251">
        <f ca="1">IF(ISBLANK('Tournament Info'!$B$11),"",INDIRECT(ADDRESS(ROW(),1,1,1,"Optimal Seating "&amp;'Tournament Info'!$B$11-1&amp;"R+F")))</f>
        <v>40</v>
      </c>
      <c r="B46" s="252" t="str">
        <f ca="1">IF(ISNUMBER(A46),VLOOKUP(A46,Methuselahs!$A$7:$E$202,2,FALSE()),"")</f>
        <v>Marton</v>
      </c>
      <c r="C46" s="253" t="str">
        <f ca="1">IF(ISNUMBER(A46),VLOOKUP(A46,Methuselahs!$A$7:$E$202,3,FALSE()),"")</f>
        <v>Mate</v>
      </c>
      <c r="D46" s="254">
        <f t="shared" ca="1" si="12"/>
        <v>8</v>
      </c>
      <c r="E46" s="255"/>
      <c r="F46" s="253">
        <f t="shared" si="13"/>
        <v>0</v>
      </c>
      <c r="G46" s="240">
        <f t="shared" ca="1" si="14"/>
        <v>0</v>
      </c>
      <c r="H46" s="241">
        <f ca="1">IF(ISNUMBER(A46),IF(OR($S46=$U46,NOT(ISNA(MATCH($D46*5+$V$4,Override!$C$6:$C$125,0)))),$Q46,0),"")</f>
        <v>24</v>
      </c>
      <c r="I46" s="254">
        <f t="shared" ca="1" si="15"/>
        <v>3</v>
      </c>
      <c r="J46" s="256">
        <f ca="1">COUNT(A42:A46)</f>
        <v>5</v>
      </c>
      <c r="K46" s="257">
        <f ca="1">IF(ISNUMBER(A46),_xlfn.RANK.EQ(F46,F42:F46),"")</f>
        <v>3</v>
      </c>
      <c r="L46" s="258">
        <f ca="1">IF(J46=5,VLOOKUP(K46,TPMatrix!$A$6:$B$10,2,FALSE()),IF(J46=4,VLOOKUP(K46,TPMatrix!$D$6:$E$9,2,FALSE()),0))</f>
        <v>36</v>
      </c>
      <c r="M46" s="258">
        <f ca="1">IF(COUNTIF(K42:K46,K46)&gt;=2,IF(J46=5,VLOOKUP(K46+1,TPMatrix!$A$6:$B$10,2,FALSE()),IF(J46=4,VLOOKUP(K46+1,TPMatrix!$D$6:$E$9,2,FALSE()),0)),"")</f>
        <v>24</v>
      </c>
      <c r="N46" s="258">
        <f ca="1">IF(COUNTIF(K42:K46,K46)&gt;=3,IF(J46=5,VLOOKUP(K46+2,TPMatrix!$A$6:$B$10,2,FALSE()),IF(J46=4,VLOOKUP(K46+2,TPMatrix!$D$6:$E$9,2,FALSE()),0)),"")</f>
        <v>12</v>
      </c>
      <c r="O46" t="str">
        <f ca="1">IF(COUNTIF(K42:K46,K46)&gt;=4,IF(J46=5,VLOOKUP(K46+3,TPMatrix!$A$6:$B$10,2,FALSE()),IF(J46=4,VLOOKUP(K46+3,TPMatrix!$D$6:$E$9,2,FALSE()),0)),"")</f>
        <v/>
      </c>
      <c r="P46" t="str">
        <f ca="1">IF(COUNTIF(K42:K46,K46)&gt;=5,IF(J46=5,VLOOKUP(K46+4,TPMatrix!$A$6:$B$10,2,FALSE()),IF(J46=4,VLOOKUP(K46+4,TPMatrix!$D$6:$E$9,2,FALSE()),0)),"")</f>
        <v/>
      </c>
      <c r="Q46" s="258">
        <f t="shared" ca="1" si="16"/>
        <v>24</v>
      </c>
      <c r="R46" s="259">
        <f t="shared" ca="1" si="17"/>
        <v>3</v>
      </c>
      <c r="S46" s="257">
        <f t="shared" ca="1" si="18"/>
        <v>5</v>
      </c>
      <c r="T46" s="258">
        <f t="shared" si="19"/>
        <v>0</v>
      </c>
      <c r="U46" s="259">
        <f t="shared" ca="1" si="20"/>
        <v>5</v>
      </c>
      <c r="W46" s="41">
        <f t="shared" ca="1" si="21"/>
        <v>3</v>
      </c>
      <c r="X46" s="41">
        <f ca="1">IF(ISNUMBER($A46),$W46*(Methuselahs!$A$4+1)+$A46,"")</f>
        <v>187</v>
      </c>
      <c r="Y46" s="41">
        <f t="shared" ca="1" si="22"/>
        <v>5</v>
      </c>
      <c r="Z46" s="41">
        <f ca="1">IF(ISNUMBER($A46),VLOOKUP($A46,Methuselahs!$A$7:$X$202,5),"")</f>
        <v>40</v>
      </c>
      <c r="AA46" s="41">
        <f t="shared" ca="1" si="23"/>
        <v>3</v>
      </c>
    </row>
    <row r="47" spans="1:27" ht="12.95" customHeight="1">
      <c r="A47" s="211">
        <f ca="1">IF(ISBLANK('Tournament Info'!$B$11),"",INDIRECT(ADDRESS(ROW(),1,1,1,"Optimal Seating "&amp;'Tournament Info'!$B$11-1&amp;"R+F")))</f>
        <v>41</v>
      </c>
      <c r="B47" s="212" t="str">
        <f ca="1">IF(ISNUMBER(A47),VLOOKUP(A47,Methuselahs!$A$7:$E$202,2,FALSE()),"")</f>
        <v>Nemanja</v>
      </c>
      <c r="C47" s="213" t="str">
        <f ca="1">IF(ISNUMBER(A47),VLOOKUP(A47,Methuselahs!$A$7:$E$202,3,FALSE()),"")</f>
        <v>Jovicic</v>
      </c>
      <c r="D47" s="214">
        <f t="shared" ca="1" si="12"/>
        <v>9</v>
      </c>
      <c r="E47" s="215">
        <v>4</v>
      </c>
      <c r="F47" s="213">
        <f t="shared" si="13"/>
        <v>4</v>
      </c>
      <c r="G47" s="216">
        <f t="shared" ca="1" si="14"/>
        <v>1</v>
      </c>
      <c r="H47" s="217">
        <f ca="1">IF(ISNUMBER(A47),IF(OR($S47=$U47,NOT(ISNA(MATCH($D47*5+$V$4,Override!$C$6:$C$125,0)))),$Q47,0),"")</f>
        <v>60</v>
      </c>
      <c r="I47" s="214">
        <f t="shared" ca="1" si="15"/>
        <v>1</v>
      </c>
      <c r="J47" s="218">
        <f ca="1">COUNT(A47:A51)</f>
        <v>4</v>
      </c>
      <c r="K47" s="219">
        <f ca="1">IF(ISNUMBER(A47),_xlfn.RANK.EQ(F47,F47:F51),"")</f>
        <v>1</v>
      </c>
      <c r="L47" s="220">
        <f ca="1">IF(J47=5,VLOOKUP(K47,TPMatrix!$A$6:$B$10,2,FALSE()),IF(J47=4,VLOOKUP(K47,TPMatrix!$D$6:$E$9,2,FALSE()),0))</f>
        <v>60</v>
      </c>
      <c r="M47" t="str">
        <f ca="1">IF(COUNTIF(K47:K51,K47)&gt;=2,IF(J47=5,VLOOKUP(K47+1,TPMatrix!$A$6:$B$10,2,FALSE()),IF(J47=4,VLOOKUP(K47+1,TPMatrix!$D$6:$E$9,2,FALSE()),0)),"")</f>
        <v/>
      </c>
      <c r="N47" t="str">
        <f ca="1">IF(COUNTIF(K47:K51,K47)&gt;=3,IF(J47=5,VLOOKUP(K47+2,TPMatrix!$A$6:$B$10,2,FALSE()),IF(J47=4,VLOOKUP(K47+2,TPMatrix!$D$6:$E$9,2,FALSE()),0)),"")</f>
        <v/>
      </c>
      <c r="O47" t="str">
        <f ca="1">IF(COUNTIF(K47:K51,K47)&gt;=4,IF(J47=5,VLOOKUP(K47+3,TPMatrix!$A$6:$B$10,2,FALSE()),IF(J47=4,VLOOKUP(K47+3,TPMatrix!$D$6:$E$9,2,FALSE()),0)),"")</f>
        <v/>
      </c>
      <c r="P47" t="str">
        <f ca="1">IF(COUNTIF(K47:K51,K47)&gt;=5,IF(J47=5,VLOOKUP(K47+4,TPMatrix!$A$6:$B$10,2,FALSE()),IF(J47=4,VLOOKUP(K47+4,TPMatrix!$D$6:$E$9,2,FALSE()),0)),"")</f>
        <v/>
      </c>
      <c r="Q47" s="220">
        <f t="shared" ca="1" si="16"/>
        <v>60</v>
      </c>
      <c r="R47" s="221">
        <f t="shared" ca="1" si="17"/>
        <v>1</v>
      </c>
      <c r="S47" s="222">
        <f t="shared" ca="1" si="18"/>
        <v>4</v>
      </c>
      <c r="T47" s="223">
        <f t="shared" si="19"/>
        <v>4</v>
      </c>
      <c r="U47" s="224">
        <f t="shared" ca="1" si="20"/>
        <v>4</v>
      </c>
      <c r="W47" s="41">
        <f t="shared" ca="1" si="21"/>
        <v>1</v>
      </c>
      <c r="X47" s="41">
        <f ca="1">IF(ISNUMBER($A47),$W47*(Methuselahs!$A$4+1)+$A47,"")</f>
        <v>90</v>
      </c>
      <c r="Y47" s="41">
        <f t="shared" ca="1" si="22"/>
        <v>1</v>
      </c>
      <c r="Z47" s="41">
        <f ca="1">IF(ISNUMBER($A47),VLOOKUP($A47,Methuselahs!$A$7:$X$202,5),"")</f>
        <v>1005</v>
      </c>
      <c r="AA47" s="41">
        <f t="shared" ca="1" si="23"/>
        <v>1</v>
      </c>
    </row>
    <row r="48" spans="1:27" ht="12.95" customHeight="1">
      <c r="A48" s="225">
        <f ca="1">IF(ISBLANK('Tournament Info'!$B$11),"",INDIRECT(ADDRESS(ROW(),1,1,1,"Optimal Seating "&amp;'Tournament Info'!$B$11-1&amp;"R+F")))</f>
        <v>42</v>
      </c>
      <c r="B48" s="226" t="str">
        <f ca="1">IF(ISNUMBER(A48),VLOOKUP(A48,Methuselahs!$A$7:$E$202,2,FALSE()),"")</f>
        <v>Teemu</v>
      </c>
      <c r="C48" s="227" t="str">
        <f ca="1">IF(ISNUMBER(A48),VLOOKUP(A48,Methuselahs!$A$7:$E$202,3,FALSE()),"")</f>
        <v>Sainomaa</v>
      </c>
      <c r="D48" s="228">
        <f t="shared" ca="1" si="12"/>
        <v>9</v>
      </c>
      <c r="E48" s="229"/>
      <c r="F48" s="227">
        <f t="shared" si="13"/>
        <v>0</v>
      </c>
      <c r="G48" s="230">
        <f t="shared" ca="1" si="14"/>
        <v>0</v>
      </c>
      <c r="H48" s="231">
        <f ca="1">IF(ISNUMBER(A48),IF(OR($S48=$U48,NOT(ISNA(MATCH($D48*5+$V$4,Override!$C$6:$C$125,0)))),$Q48,0),"")</f>
        <v>28</v>
      </c>
      <c r="I48" s="228">
        <f t="shared" ca="1" si="15"/>
        <v>2</v>
      </c>
      <c r="J48" s="232">
        <f ca="1">COUNT(A47:A51)</f>
        <v>4</v>
      </c>
      <c r="K48" s="233">
        <f ca="1">IF(ISNUMBER(A48),_xlfn.RANK.EQ(F48,F47:F51),"")</f>
        <v>2</v>
      </c>
      <c r="L48" s="234">
        <f ca="1">IF(J48=5,VLOOKUP(K48,TPMatrix!$A$6:$B$10,2,FALSE()),IF(J48=4,VLOOKUP(K48,TPMatrix!$D$6:$E$9,2,FALSE()),0))</f>
        <v>48</v>
      </c>
      <c r="M48" s="234">
        <f ca="1">IF(COUNTIF(K47:K51,K48)&gt;=2,IF(J48=5,VLOOKUP(K48+1,TPMatrix!$A$6:$B$10,2,FALSE()),IF(J48=4,VLOOKUP(K48+1,TPMatrix!$D$6:$E$9,2,FALSE()),0)),"")</f>
        <v>24</v>
      </c>
      <c r="N48" s="234">
        <f ca="1">IF(COUNTIF(K47:K51,K48)&gt;=3,IF(J48=5,VLOOKUP(K48+2,TPMatrix!$A$6:$B$10,2,FALSE()),IF(J48=4,VLOOKUP(K48+2,TPMatrix!$D$6:$E$9,2,FALSE()),0)),"")</f>
        <v>12</v>
      </c>
      <c r="O48" t="str">
        <f ca="1">IF(COUNTIF(K47:K51,K48)&gt;=4,IF(J48=5,VLOOKUP(K48+3,TPMatrix!$A$6:$B$10,2,FALSE()),IF(J48=4,VLOOKUP(K48+3,TPMatrix!$D$6:$E$9,2,FALSE()),0)),"")</f>
        <v/>
      </c>
      <c r="P48" t="str">
        <f ca="1">IF(COUNTIF(K47:K51,K48)&gt;=5,IF(J48=5,VLOOKUP(K48+4,TPMatrix!$A$6:$B$10,2,FALSE()),IF(J48=4,VLOOKUP(K48+4,TPMatrix!$D$6:$E$9,2,FALSE()),0)),"")</f>
        <v/>
      </c>
      <c r="Q48" s="234">
        <f t="shared" ca="1" si="16"/>
        <v>28</v>
      </c>
      <c r="R48" s="235">
        <f t="shared" ca="1" si="17"/>
        <v>3</v>
      </c>
      <c r="S48" s="233">
        <f t="shared" ca="1" si="18"/>
        <v>4</v>
      </c>
      <c r="T48" s="234">
        <f t="shared" si="19"/>
        <v>0</v>
      </c>
      <c r="U48" s="235">
        <f t="shared" ca="1" si="20"/>
        <v>4</v>
      </c>
      <c r="W48" s="41">
        <f t="shared" ca="1" si="21"/>
        <v>2</v>
      </c>
      <c r="X48" s="41">
        <f ca="1">IF(ISNUMBER($A48),$W48*(Methuselahs!$A$4+1)+$A48,"")</f>
        <v>140</v>
      </c>
      <c r="Y48" s="41">
        <f t="shared" ca="1" si="22"/>
        <v>1</v>
      </c>
      <c r="Z48" s="41">
        <f ca="1">IF(ISNUMBER($A48),VLOOKUP($A48,Methuselahs!$A$7:$X$202,5),"")</f>
        <v>42</v>
      </c>
      <c r="AA48" s="41">
        <f t="shared" ca="1" si="23"/>
        <v>2</v>
      </c>
    </row>
    <row r="49" spans="1:27" ht="12.95" customHeight="1">
      <c r="A49" s="236">
        <f ca="1">IF(ISBLANK('Tournament Info'!$B$11),"",INDIRECT(ADDRESS(ROW(),1,1,1,"Optimal Seating "&amp;'Tournament Info'!$B$11-1&amp;"R+F")))</f>
        <v>43</v>
      </c>
      <c r="B49" s="212" t="str">
        <f ca="1">IF(ISNUMBER(A49),VLOOKUP(A49,Methuselahs!$A$7:$E$202,2,FALSE()),"")</f>
        <v>Ben</v>
      </c>
      <c r="C49" s="237" t="str">
        <f ca="1">IF(ISNUMBER(A49),VLOOKUP(A49,Methuselahs!$A$7:$E$202,3,FALSE()),"")</f>
        <v>Fox</v>
      </c>
      <c r="D49" s="238">
        <f t="shared" ca="1" si="12"/>
        <v>9</v>
      </c>
      <c r="E49" s="239"/>
      <c r="F49" s="237">
        <f t="shared" si="13"/>
        <v>0</v>
      </c>
      <c r="G49" s="240">
        <f t="shared" ca="1" si="14"/>
        <v>0</v>
      </c>
      <c r="H49" s="241">
        <f ca="1">IF(ISNUMBER(A49),IF(OR($S49=$U49,NOT(ISNA(MATCH($D49*5+$V$4,Override!$C$6:$C$125,0)))),$Q49,0),"")</f>
        <v>28</v>
      </c>
      <c r="I49" s="238">
        <f t="shared" ca="1" si="15"/>
        <v>2</v>
      </c>
      <c r="J49" s="242">
        <f ca="1">COUNT(A47:A51)</f>
        <v>4</v>
      </c>
      <c r="K49" s="243">
        <f ca="1">IF(ISNUMBER(A49),_xlfn.RANK.EQ(F49,F47:F51),"")</f>
        <v>2</v>
      </c>
      <c r="L49" s="244">
        <f ca="1">IF(J49=5,VLOOKUP(K49,TPMatrix!$A$6:$B$10,2,FALSE()),IF(J49=4,VLOOKUP(K49,TPMatrix!$D$6:$E$9,2,FALSE()),0))</f>
        <v>48</v>
      </c>
      <c r="M49" s="244">
        <f ca="1">IF(COUNTIF(K47:K51,K49)&gt;=2,IF(J49=5,VLOOKUP(K49+1,TPMatrix!$A$6:$B$10,2,FALSE()),IF(J49=4,VLOOKUP(K49+1,TPMatrix!$D$6:$E$9,2,FALSE()),0)),"")</f>
        <v>24</v>
      </c>
      <c r="N49" s="244">
        <f ca="1">IF(COUNTIF(K47:K51,K49)&gt;=3,IF(J49=5,VLOOKUP(K49+2,TPMatrix!$A$6:$B$10,2,FALSE()),IF(J49=4,VLOOKUP(K49+2,TPMatrix!$D$6:$E$9,2,FALSE()),0)),"")</f>
        <v>12</v>
      </c>
      <c r="O49" t="str">
        <f ca="1">IF(COUNTIF(K47:K51,K49)&gt;=4,IF(J49=5,VLOOKUP(K49+3,TPMatrix!$A$6:$B$10,2,FALSE()),IF(J49=4,VLOOKUP(K49+3,TPMatrix!$D$6:$E$9,2,FALSE()),0)),"")</f>
        <v/>
      </c>
      <c r="P49" t="str">
        <f ca="1">IF(COUNTIF(K47:K51,K49)&gt;=5,IF(J49=5,VLOOKUP(K49+4,TPMatrix!$A$6:$B$10,2,FALSE()),IF(J49=4,VLOOKUP(K49+4,TPMatrix!$D$6:$E$9,2,FALSE()),0)),"")</f>
        <v/>
      </c>
      <c r="Q49" s="244">
        <f t="shared" ca="1" si="16"/>
        <v>28</v>
      </c>
      <c r="R49" s="245">
        <f t="shared" ca="1" si="17"/>
        <v>3</v>
      </c>
      <c r="S49" s="243">
        <f t="shared" ca="1" si="18"/>
        <v>4</v>
      </c>
      <c r="T49" s="244">
        <f t="shared" si="19"/>
        <v>0</v>
      </c>
      <c r="U49" s="245">
        <f t="shared" ca="1" si="20"/>
        <v>4</v>
      </c>
      <c r="W49" s="41">
        <f t="shared" ca="1" si="21"/>
        <v>2</v>
      </c>
      <c r="X49" s="41">
        <f ca="1">IF(ISNUMBER($A49),$W49*(Methuselahs!$A$4+1)+$A49,"")</f>
        <v>141</v>
      </c>
      <c r="Y49" s="41">
        <f t="shared" ca="1" si="22"/>
        <v>2</v>
      </c>
      <c r="Z49" s="41">
        <f ca="1">IF(ISNUMBER($A49),VLOOKUP($A49,Methuselahs!$A$7:$X$202,5),"")</f>
        <v>43</v>
      </c>
      <c r="AA49" s="41">
        <f t="shared" ca="1" si="23"/>
        <v>2</v>
      </c>
    </row>
    <row r="50" spans="1:27" ht="12.95" customHeight="1">
      <c r="A50" s="246">
        <f ca="1">IF(ISBLANK('Tournament Info'!$B$11),"",INDIRECT(ADDRESS(ROW(),1,1,1,"Optimal Seating "&amp;'Tournament Info'!$B$11-1&amp;"R+F")))</f>
        <v>44</v>
      </c>
      <c r="B50" s="183" t="str">
        <f ca="1">IF(ISNUMBER(A50),VLOOKUP(A50,Methuselahs!$A$7:$E$202,2,FALSE()),"")</f>
        <v>Alexander</v>
      </c>
      <c r="C50" s="247" t="str">
        <f ca="1">IF(ISNUMBER(A50),VLOOKUP(A50,Methuselahs!$A$7:$E$202,3,FALSE()),"")</f>
        <v>Roman</v>
      </c>
      <c r="D50" s="248">
        <f t="shared" ca="1" si="12"/>
        <v>9</v>
      </c>
      <c r="E50" s="249"/>
      <c r="F50" s="247">
        <f t="shared" si="13"/>
        <v>0</v>
      </c>
      <c r="G50" s="230">
        <f t="shared" ca="1" si="14"/>
        <v>0</v>
      </c>
      <c r="H50" s="231">
        <f ca="1">IF(ISNUMBER(A50),IF(OR($S50=$U50,NOT(ISNA(MATCH($D50*5+$V$4,Override!$C$6:$C$125,0)))),$Q50,0),"")</f>
        <v>28</v>
      </c>
      <c r="I50" s="248">
        <f t="shared" ca="1" si="15"/>
        <v>2</v>
      </c>
      <c r="J50" s="250">
        <f ca="1">COUNT(A47:A51)</f>
        <v>4</v>
      </c>
      <c r="K50" s="233">
        <f ca="1">IF(ISNUMBER(A50),_xlfn.RANK.EQ(F50,F47:F51),"")</f>
        <v>2</v>
      </c>
      <c r="L50" s="234">
        <f ca="1">IF(J50=5,VLOOKUP(K50,TPMatrix!$A$6:$B$10,2,FALSE()),IF(J50=4,VLOOKUP(K50,TPMatrix!$D$6:$E$9,2,FALSE()),0))</f>
        <v>48</v>
      </c>
      <c r="M50" s="234">
        <f ca="1">IF(COUNTIF(K47:K51,K50)&gt;=2,IF(J50=5,VLOOKUP(K50+1,TPMatrix!$A$6:$B$10,2,FALSE()),IF(J50=4,VLOOKUP(K50+1,TPMatrix!$D$6:$E$9,2,FALSE()),0)),"")</f>
        <v>24</v>
      </c>
      <c r="N50" s="234">
        <f ca="1">IF(COUNTIF(K47:K51,K50)&gt;=3,IF(J50=5,VLOOKUP(K50+2,TPMatrix!$A$6:$B$10,2,FALSE()),IF(J50=4,VLOOKUP(K50+2,TPMatrix!$D$6:$E$9,2,FALSE()),0)),"")</f>
        <v>12</v>
      </c>
      <c r="O50" t="str">
        <f ca="1">IF(COUNTIF(K47:K51,K50)&gt;=4,IF(J50=5,VLOOKUP(K50+3,TPMatrix!$A$6:$B$10,2,FALSE()),IF(J50=4,VLOOKUP(K50+3,TPMatrix!$D$6:$E$9,2,FALSE()),0)),"")</f>
        <v/>
      </c>
      <c r="P50" t="str">
        <f ca="1">IF(COUNTIF(K47:K51,K50)&gt;=5,IF(J50=5,VLOOKUP(K50+4,TPMatrix!$A$6:$B$10,2,FALSE()),IF(J50=4,VLOOKUP(K50+4,TPMatrix!$D$6:$E$9,2,FALSE()),0)),"")</f>
        <v/>
      </c>
      <c r="Q50" s="234">
        <f t="shared" ca="1" si="16"/>
        <v>28</v>
      </c>
      <c r="R50" s="235">
        <f t="shared" ca="1" si="17"/>
        <v>3</v>
      </c>
      <c r="S50" s="233">
        <f t="shared" ca="1" si="18"/>
        <v>4</v>
      </c>
      <c r="T50" s="234">
        <f t="shared" si="19"/>
        <v>0</v>
      </c>
      <c r="U50" s="235">
        <f t="shared" ca="1" si="20"/>
        <v>4</v>
      </c>
      <c r="W50" s="41">
        <f t="shared" ca="1" si="21"/>
        <v>2</v>
      </c>
      <c r="X50" s="41">
        <f ca="1">IF(ISNUMBER($A50),$W50*(Methuselahs!$A$4+1)+$A50,"")</f>
        <v>142</v>
      </c>
      <c r="Y50" s="41">
        <f t="shared" ca="1" si="22"/>
        <v>2</v>
      </c>
      <c r="Z50" s="41">
        <f ca="1">IF(ISNUMBER($A50),VLOOKUP($A50,Methuselahs!$A$7:$X$202,5),"")</f>
        <v>44</v>
      </c>
      <c r="AA50" s="41">
        <f t="shared" ca="1" si="23"/>
        <v>2</v>
      </c>
    </row>
    <row r="51" spans="1:27" ht="12.95" customHeight="1" thickBot="1">
      <c r="A51" t="str">
        <f ca="1">IF(ISBLANK('Tournament Info'!$B$11),"",INDIRECT(ADDRESS(ROW(),1,1,1,"Optimal Seating "&amp;'Tournament Info'!$B$11-1&amp;"R+F")))</f>
        <v/>
      </c>
      <c r="B51" t="str">
        <f ca="1">IF(ISNUMBER(A51),VLOOKUP(A51,Methuselahs!$A$7:$E$202,2,FALSE()),"")</f>
        <v/>
      </c>
      <c r="C51" t="str">
        <f ca="1">IF(ISNUMBER(A51),VLOOKUP(A51,Methuselahs!$A$7:$E$202,3,FALSE()),"")</f>
        <v/>
      </c>
      <c r="D51" s="254" t="str">
        <f t="shared" ca="1" si="12"/>
        <v/>
      </c>
      <c r="E51" s="255"/>
      <c r="F51" s="253">
        <f t="shared" si="13"/>
        <v>0</v>
      </c>
      <c r="G51" s="240" t="str">
        <f t="shared" ca="1" si="14"/>
        <v/>
      </c>
      <c r="H51" t="str">
        <f ca="1">IF(ISNUMBER(A51),IF(OR($S51=$U51,NOT(ISNA(MATCH($D51*5+$V$4,Override!$C$6:$C$125,0)))),$Q51,0),"")</f>
        <v/>
      </c>
      <c r="I51" s="254" t="str">
        <f t="shared" ca="1" si="15"/>
        <v/>
      </c>
      <c r="J51" s="256">
        <f ca="1">COUNT(A47:A51)</f>
        <v>4</v>
      </c>
      <c r="K51" s="257" t="str">
        <f ca="1">IF(ISNUMBER(A51),_xlfn.RANK.EQ(F51,F47:F51),"")</f>
        <v/>
      </c>
      <c r="L51" s="258" t="e">
        <f ca="1">IF(J51=5,VLOOKUP(K51,TPMatrix!$A$6:$B$10,2,FALSE()),IF(J51=4,VLOOKUP(K51,TPMatrix!$D$6:$E$9,2,FALSE()),0))</f>
        <v>#N/A</v>
      </c>
      <c r="M51" t="str">
        <f ca="1">IF(COUNTIF(K47:K51,K51)&gt;=2,IF(J51=5,VLOOKUP(K51+1,TPMatrix!$A$6:$B$10,2,FALSE()),IF(J51=4,VLOOKUP(K51+1,TPMatrix!$D$6:$E$9,2,FALSE()),0)),"")</f>
        <v/>
      </c>
      <c r="N51" t="str">
        <f ca="1">IF(COUNTIF(K47:K51,K51)&gt;=3,IF(J51=5,VLOOKUP(K51+2,TPMatrix!$A$6:$B$10,2,FALSE()),IF(J51=4,VLOOKUP(K51+2,TPMatrix!$D$6:$E$9,2,FALSE()),0)),"")</f>
        <v/>
      </c>
      <c r="O51" t="str">
        <f ca="1">IF(COUNTIF(K47:K51,K51)&gt;=4,IF(J51=5,VLOOKUP(K51+3,TPMatrix!$A$6:$B$10,2,FALSE()),IF(J51=4,VLOOKUP(K51+3,TPMatrix!$D$6:$E$9,2,FALSE()),0)),"")</f>
        <v/>
      </c>
      <c r="P51" t="str">
        <f ca="1">IF(COUNTIF(K47:K51,K51)&gt;=5,IF(J51=5,VLOOKUP(K51+4,TPMatrix!$A$6:$B$10,2,FALSE()),IF(J51=4,VLOOKUP(K51+4,TPMatrix!$D$6:$E$9,2,FALSE()),0)),"")</f>
        <v/>
      </c>
      <c r="Q51" s="258" t="e">
        <f t="shared" ca="1" si="16"/>
        <v>#N/A</v>
      </c>
      <c r="R51" s="259">
        <f t="shared" ca="1" si="17"/>
        <v>0</v>
      </c>
      <c r="S51" s="257">
        <f t="shared" ca="1" si="18"/>
        <v>0</v>
      </c>
      <c r="T51" s="258">
        <f t="shared" si="19"/>
        <v>0</v>
      </c>
      <c r="U51" s="259">
        <f t="shared" ca="1" si="20"/>
        <v>4</v>
      </c>
      <c r="W51" s="41" t="str">
        <f t="shared" ca="1" si="21"/>
        <v/>
      </c>
      <c r="X51" t="str">
        <f ca="1">IF(ISNUMBER($A51),$W51*(Methuselahs!$A$4+1)+$A51,"")</f>
        <v/>
      </c>
      <c r="Y51" s="41" t="str">
        <f t="shared" ca="1" si="22"/>
        <v/>
      </c>
      <c r="Z51" t="str">
        <f ca="1">IF(ISNUMBER($A51),VLOOKUP($A51,Methuselahs!$A$7:$X$202,5),"")</f>
        <v/>
      </c>
      <c r="AA51" s="41" t="str">
        <f t="shared" ca="1" si="23"/>
        <v/>
      </c>
    </row>
    <row r="52" spans="1:27" ht="12.95" customHeight="1">
      <c r="A52" s="211">
        <f ca="1">IF(ISBLANK('Tournament Info'!$B$11),"",INDIRECT(ADDRESS(ROW(),1,1,1,"Optimal Seating "&amp;'Tournament Info'!$B$11-1&amp;"R+F")))</f>
        <v>45</v>
      </c>
      <c r="B52" s="212" t="str">
        <f ca="1">IF(ISNUMBER(A52),VLOOKUP(A52,Methuselahs!$A$7:$E$202,2,FALSE()),"")</f>
        <v>Lasse</v>
      </c>
      <c r="C52" s="213" t="str">
        <f ca="1">IF(ISNUMBER(A52),VLOOKUP(A52,Methuselahs!$A$7:$E$202,3,FALSE()),"")</f>
        <v>Aagaard</v>
      </c>
      <c r="D52" s="214">
        <f t="shared" ca="1" si="12"/>
        <v>10</v>
      </c>
      <c r="E52" s="215"/>
      <c r="F52" s="213">
        <f t="shared" si="13"/>
        <v>0</v>
      </c>
      <c r="G52" s="216">
        <f t="shared" ca="1" si="14"/>
        <v>0</v>
      </c>
      <c r="H52" s="217">
        <f ca="1">IF(ISNUMBER(A52),IF(OR($S52=$U52,NOT(ISNA(MATCH($D52*5+$V$4,Override!$C$6:$C$125,0)))),$Q52,0),"")</f>
        <v>18</v>
      </c>
      <c r="I52" s="214">
        <f t="shared" ca="1" si="15"/>
        <v>4</v>
      </c>
      <c r="J52" s="218">
        <f ca="1">COUNT(A52:A56)</f>
        <v>4</v>
      </c>
      <c r="K52" s="219">
        <f ca="1">IF(ISNUMBER(A52),_xlfn.RANK.EQ(F52,F52:F56),"")</f>
        <v>3</v>
      </c>
      <c r="L52" s="220">
        <f ca="1">IF(J52=5,VLOOKUP(K52,TPMatrix!$A$6:$B$10,2,FALSE()),IF(J52=4,VLOOKUP(K52,TPMatrix!$D$6:$E$9,2,FALSE()),0))</f>
        <v>24</v>
      </c>
      <c r="M52" s="220">
        <f ca="1">IF(COUNTIF(K52:K56,K52)&gt;=2,IF(J52=5,VLOOKUP(K52+1,TPMatrix!$A$6:$B$10,2,FALSE()),IF(J52=4,VLOOKUP(K52+1,TPMatrix!$D$6:$E$9,2,FALSE()),0)),"")</f>
        <v>12</v>
      </c>
      <c r="N52" t="str">
        <f ca="1">IF(COUNTIF(K52:K56,K52)&gt;=3,IF(J52=5,VLOOKUP(K52+2,TPMatrix!$A$6:$B$10,2,FALSE()),IF(J52=4,VLOOKUP(K52+2,TPMatrix!$D$6:$E$9,2,FALSE()),0)),"")</f>
        <v/>
      </c>
      <c r="O52" t="str">
        <f ca="1">IF(COUNTIF(K52:K56,K52)&gt;=4,IF(J52=5,VLOOKUP(K52+3,TPMatrix!$A$6:$B$10,2,FALSE()),IF(J52=4,VLOOKUP(K52+3,TPMatrix!$D$6:$E$9,2,FALSE()),0)),"")</f>
        <v/>
      </c>
      <c r="P52" t="str">
        <f ca="1">IF(COUNTIF(K52:K56,K52)&gt;=5,IF(J52=5,VLOOKUP(K52+4,TPMatrix!$A$6:$B$10,2,FALSE()),IF(J52=4,VLOOKUP(K52+4,TPMatrix!$D$6:$E$9,2,FALSE()),0)),"")</f>
        <v/>
      </c>
      <c r="Q52" s="220">
        <f t="shared" ca="1" si="16"/>
        <v>18</v>
      </c>
      <c r="R52" s="221">
        <f t="shared" ca="1" si="17"/>
        <v>2</v>
      </c>
      <c r="S52" s="222">
        <f t="shared" ca="1" si="18"/>
        <v>4</v>
      </c>
      <c r="T52" s="223">
        <f t="shared" si="19"/>
        <v>0</v>
      </c>
      <c r="U52" s="224">
        <f t="shared" ca="1" si="20"/>
        <v>4</v>
      </c>
      <c r="W52" s="41">
        <f t="shared" ca="1" si="21"/>
        <v>4</v>
      </c>
      <c r="X52" s="41">
        <f ca="1">IF(ISNUMBER($A52),$W52*(Methuselahs!$A$4+1)+$A52,"")</f>
        <v>241</v>
      </c>
      <c r="Y52" s="41">
        <f t="shared" ca="1" si="22"/>
        <v>3</v>
      </c>
      <c r="Z52" s="41">
        <f ca="1">IF(ISNUMBER($A52),VLOOKUP($A52,Methuselahs!$A$7:$X$202,5),"")</f>
        <v>45</v>
      </c>
      <c r="AA52" s="41">
        <f t="shared" ca="1" si="23"/>
        <v>4</v>
      </c>
    </row>
    <row r="53" spans="1:27" ht="12.95" customHeight="1">
      <c r="A53" s="225">
        <f ca="1">IF(ISBLANK('Tournament Info'!$B$11),"",INDIRECT(ADDRESS(ROW(),1,1,1,"Optimal Seating "&amp;'Tournament Info'!$B$11-1&amp;"R+F")))</f>
        <v>46</v>
      </c>
      <c r="B53" s="226" t="str">
        <f ca="1">IF(ISNUMBER(A53),VLOOKUP(A53,Methuselahs!$A$7:$E$202,2,FALSE()),"")</f>
        <v>Martin</v>
      </c>
      <c r="C53" s="227" t="str">
        <f ca="1">IF(ISNUMBER(A53),VLOOKUP(A53,Methuselahs!$A$7:$E$202,3,FALSE()),"")</f>
        <v>Weinmyer</v>
      </c>
      <c r="D53" s="228">
        <f t="shared" ca="1" si="12"/>
        <v>10</v>
      </c>
      <c r="E53" s="229">
        <v>3</v>
      </c>
      <c r="F53" s="227">
        <f t="shared" si="13"/>
        <v>3</v>
      </c>
      <c r="G53" s="230">
        <f t="shared" ca="1" si="14"/>
        <v>1</v>
      </c>
      <c r="H53" s="231">
        <f ca="1">IF(ISNUMBER(A53),IF(OR($S53=$U53,NOT(ISNA(MATCH($D53*5+$V$4,Override!$C$6:$C$125,0)))),$Q53,0),"")</f>
        <v>60</v>
      </c>
      <c r="I53" s="228">
        <f t="shared" ca="1" si="15"/>
        <v>1</v>
      </c>
      <c r="J53" s="232">
        <f ca="1">COUNT(A52:A56)</f>
        <v>4</v>
      </c>
      <c r="K53" s="233">
        <f ca="1">IF(ISNUMBER(A53),_xlfn.RANK.EQ(F53,F52:F56),"")</f>
        <v>1</v>
      </c>
      <c r="L53" s="234">
        <f ca="1">IF(J53=5,VLOOKUP(K53,TPMatrix!$A$6:$B$10,2,FALSE()),IF(J53=4,VLOOKUP(K53,TPMatrix!$D$6:$E$9,2,FALSE()),0))</f>
        <v>60</v>
      </c>
      <c r="M53" t="str">
        <f ca="1">IF(COUNTIF(K52:K56,K53)&gt;=2,IF(J53=5,VLOOKUP(K53+1,TPMatrix!$A$6:$B$10,2,FALSE()),IF(J53=4,VLOOKUP(K53+1,TPMatrix!$D$6:$E$9,2,FALSE()),0)),"")</f>
        <v/>
      </c>
      <c r="N53" t="str">
        <f ca="1">IF(COUNTIF(K52:K56,K53)&gt;=3,IF(J53=5,VLOOKUP(K53+2,TPMatrix!$A$6:$B$10,2,FALSE()),IF(J53=4,VLOOKUP(K53+2,TPMatrix!$D$6:$E$9,2,FALSE()),0)),"")</f>
        <v/>
      </c>
      <c r="O53" t="str">
        <f ca="1">IF(COUNTIF(K52:K56,K53)&gt;=4,IF(J53=5,VLOOKUP(K53+3,TPMatrix!$A$6:$B$10,2,FALSE()),IF(J53=4,VLOOKUP(K53+3,TPMatrix!$D$6:$E$9,2,FALSE()),0)),"")</f>
        <v/>
      </c>
      <c r="P53" t="str">
        <f ca="1">IF(COUNTIF(K52:K56,K53)&gt;=5,IF(J53=5,VLOOKUP(K53+4,TPMatrix!$A$6:$B$10,2,FALSE()),IF(J53=4,VLOOKUP(K53+4,TPMatrix!$D$6:$E$9,2,FALSE()),0)),"")</f>
        <v/>
      </c>
      <c r="Q53" s="234">
        <f t="shared" ca="1" si="16"/>
        <v>60</v>
      </c>
      <c r="R53" s="235">
        <f t="shared" ca="1" si="17"/>
        <v>1</v>
      </c>
      <c r="S53" s="233">
        <f t="shared" ca="1" si="18"/>
        <v>4</v>
      </c>
      <c r="T53" s="234">
        <f t="shared" si="19"/>
        <v>3</v>
      </c>
      <c r="U53" s="235">
        <f t="shared" ca="1" si="20"/>
        <v>4</v>
      </c>
      <c r="W53" s="41">
        <f t="shared" ca="1" si="21"/>
        <v>1</v>
      </c>
      <c r="X53" s="41">
        <f ca="1">IF(ISNUMBER($A53),$W53*(Methuselahs!$A$4+1)+$A53,"")</f>
        <v>95</v>
      </c>
      <c r="Y53" s="41">
        <f t="shared" ca="1" si="22"/>
        <v>1</v>
      </c>
      <c r="Z53" s="41">
        <f ca="1">IF(ISNUMBER($A53),VLOOKUP($A53,Methuselahs!$A$7:$X$202,5),"")</f>
        <v>46</v>
      </c>
      <c r="AA53" s="41">
        <f t="shared" ca="1" si="23"/>
        <v>1</v>
      </c>
    </row>
    <row r="54" spans="1:27" ht="12.95" customHeight="1">
      <c r="A54" s="236">
        <f ca="1">IF(ISBLANK('Tournament Info'!$B$11),"",INDIRECT(ADDRESS(ROW(),1,1,1,"Optimal Seating "&amp;'Tournament Info'!$B$11-1&amp;"R+F")))</f>
        <v>47</v>
      </c>
      <c r="B54" s="212" t="str">
        <f ca="1">IF(ISNUMBER(A54),VLOOKUP(A54,Methuselahs!$A$7:$E$202,2,FALSE()),"")</f>
        <v>Tommi</v>
      </c>
      <c r="C54" s="237" t="str">
        <f ca="1">IF(ISNUMBER(A54),VLOOKUP(A54,Methuselahs!$A$7:$E$202,3,FALSE()),"")</f>
        <v>Hakomaa</v>
      </c>
      <c r="D54" s="238">
        <f t="shared" ca="1" si="12"/>
        <v>10</v>
      </c>
      <c r="E54" s="239"/>
      <c r="F54" s="237">
        <f t="shared" si="13"/>
        <v>0</v>
      </c>
      <c r="G54" s="240">
        <f t="shared" ca="1" si="14"/>
        <v>0</v>
      </c>
      <c r="H54" s="241">
        <f ca="1">IF(ISNUMBER(A54),IF(OR($S54=$U54,NOT(ISNA(MATCH($D54*5+$V$4,Override!$C$6:$C$125,0)))),$Q54,0),"")</f>
        <v>18</v>
      </c>
      <c r="I54" s="238">
        <f t="shared" ca="1" si="15"/>
        <v>4</v>
      </c>
      <c r="J54" s="242">
        <f ca="1">COUNT(A52:A56)</f>
        <v>4</v>
      </c>
      <c r="K54" s="243">
        <f ca="1">IF(ISNUMBER(A54),_xlfn.RANK.EQ(F54,F52:F56),"")</f>
        <v>3</v>
      </c>
      <c r="L54" s="244">
        <f ca="1">IF(J54=5,VLOOKUP(K54,TPMatrix!$A$6:$B$10,2,FALSE()),IF(J54=4,VLOOKUP(K54,TPMatrix!$D$6:$E$9,2,FALSE()),0))</f>
        <v>24</v>
      </c>
      <c r="M54" s="244">
        <f ca="1">IF(COUNTIF(K52:K56,K54)&gt;=2,IF(J54=5,VLOOKUP(K54+1,TPMatrix!$A$6:$B$10,2,FALSE()),IF(J54=4,VLOOKUP(K54+1,TPMatrix!$D$6:$E$9,2,FALSE()),0)),"")</f>
        <v>12</v>
      </c>
      <c r="N54" t="str">
        <f ca="1">IF(COUNTIF(K52:K56,K54)&gt;=3,IF(J54=5,VLOOKUP(K54+2,TPMatrix!$A$6:$B$10,2,FALSE()),IF(J54=4,VLOOKUP(K54+2,TPMatrix!$D$6:$E$9,2,FALSE()),0)),"")</f>
        <v/>
      </c>
      <c r="O54" t="str">
        <f ca="1">IF(COUNTIF(K52:K56,K54)&gt;=4,IF(J54=5,VLOOKUP(K54+3,TPMatrix!$A$6:$B$10,2,FALSE()),IF(J54=4,VLOOKUP(K54+3,TPMatrix!$D$6:$E$9,2,FALSE()),0)),"")</f>
        <v/>
      </c>
      <c r="P54" t="str">
        <f ca="1">IF(COUNTIF(K52:K56,K54)&gt;=5,IF(J54=5,VLOOKUP(K54+4,TPMatrix!$A$6:$B$10,2,FALSE()),IF(J54=4,VLOOKUP(K54+4,TPMatrix!$D$6:$E$9,2,FALSE()),0)),"")</f>
        <v/>
      </c>
      <c r="Q54" s="244">
        <f t="shared" ca="1" si="16"/>
        <v>18</v>
      </c>
      <c r="R54" s="245">
        <f t="shared" ca="1" si="17"/>
        <v>2</v>
      </c>
      <c r="S54" s="243">
        <f t="shared" ca="1" si="18"/>
        <v>4</v>
      </c>
      <c r="T54" s="244">
        <f t="shared" si="19"/>
        <v>0</v>
      </c>
      <c r="U54" s="245">
        <f t="shared" ca="1" si="20"/>
        <v>4</v>
      </c>
      <c r="W54" s="41">
        <f t="shared" ca="1" si="21"/>
        <v>4</v>
      </c>
      <c r="X54" s="41">
        <f ca="1">IF(ISNUMBER($A54),$W54*(Methuselahs!$A$4+1)+$A54,"")</f>
        <v>243</v>
      </c>
      <c r="Y54" s="41">
        <f t="shared" ca="1" si="22"/>
        <v>2</v>
      </c>
      <c r="Z54" s="41">
        <f ca="1">IF(ISNUMBER($A54),VLOOKUP($A54,Methuselahs!$A$7:$X$202,5),"")</f>
        <v>47</v>
      </c>
      <c r="AA54" s="41">
        <f t="shared" ca="1" si="23"/>
        <v>4</v>
      </c>
    </row>
    <row r="55" spans="1:27" ht="12.95" customHeight="1">
      <c r="A55" s="246">
        <f ca="1">IF(ISBLANK('Tournament Info'!$B$11),"",INDIRECT(ADDRESS(ROW(),1,1,1,"Optimal Seating "&amp;'Tournament Info'!$B$11-1&amp;"R+F")))</f>
        <v>48</v>
      </c>
      <c r="B55" s="183" t="str">
        <f ca="1">IF(ISNUMBER(A55),VLOOKUP(A55,Methuselahs!$A$7:$E$202,2,FALSE()),"")</f>
        <v>Piotr</v>
      </c>
      <c r="C55" s="247" t="str">
        <f ca="1">IF(ISNUMBER(A55),VLOOKUP(A55,Methuselahs!$A$7:$E$202,3,FALSE()),"")</f>
        <v>Jurczak</v>
      </c>
      <c r="D55" s="248">
        <f t="shared" ca="1" si="12"/>
        <v>10</v>
      </c>
      <c r="E55" s="249">
        <v>1</v>
      </c>
      <c r="F55" s="247">
        <f t="shared" si="13"/>
        <v>1</v>
      </c>
      <c r="G55" s="230">
        <f t="shared" ca="1" si="14"/>
        <v>0</v>
      </c>
      <c r="H55" s="231">
        <f ca="1">IF(ISNUMBER(A55),IF(OR($S55=$U55,NOT(ISNA(MATCH($D55*5+$V$4,Override!$C$6:$C$125,0)))),$Q55,0),"")</f>
        <v>48</v>
      </c>
      <c r="I55" s="248">
        <f t="shared" ca="1" si="15"/>
        <v>2</v>
      </c>
      <c r="J55" s="250">
        <f ca="1">COUNT(A52:A56)</f>
        <v>4</v>
      </c>
      <c r="K55" s="233">
        <f ca="1">IF(ISNUMBER(A55),_xlfn.RANK.EQ(F55,F52:F56),"")</f>
        <v>2</v>
      </c>
      <c r="L55" s="234">
        <f ca="1">IF(J55=5,VLOOKUP(K55,TPMatrix!$A$6:$B$10,2,FALSE()),IF(J55=4,VLOOKUP(K55,TPMatrix!$D$6:$E$9,2,FALSE()),0))</f>
        <v>48</v>
      </c>
      <c r="M55" t="str">
        <f ca="1">IF(COUNTIF(K52:K56,K55)&gt;=2,IF(J55=5,VLOOKUP(K55+1,TPMatrix!$A$6:$B$10,2,FALSE()),IF(J55=4,VLOOKUP(K55+1,TPMatrix!$D$6:$E$9,2,FALSE()),0)),"")</f>
        <v/>
      </c>
      <c r="N55" t="str">
        <f ca="1">IF(COUNTIF(K52:K56,K55)&gt;=3,IF(J55=5,VLOOKUP(K55+2,TPMatrix!$A$6:$B$10,2,FALSE()),IF(J55=4,VLOOKUP(K55+2,TPMatrix!$D$6:$E$9,2,FALSE()),0)),"")</f>
        <v/>
      </c>
      <c r="O55" t="str">
        <f ca="1">IF(COUNTIF(K52:K56,K55)&gt;=4,IF(J55=5,VLOOKUP(K55+3,TPMatrix!$A$6:$B$10,2,FALSE()),IF(J55=4,VLOOKUP(K55+3,TPMatrix!$D$6:$E$9,2,FALSE()),0)),"")</f>
        <v/>
      </c>
      <c r="P55" t="str">
        <f ca="1">IF(COUNTIF(K52:K56,K55)&gt;=5,IF(J55=5,VLOOKUP(K55+4,TPMatrix!$A$6:$B$10,2,FALSE()),IF(J55=4,VLOOKUP(K55+4,TPMatrix!$D$6:$E$9,2,FALSE()),0)),"")</f>
        <v/>
      </c>
      <c r="Q55" s="234">
        <f t="shared" ca="1" si="16"/>
        <v>48</v>
      </c>
      <c r="R55" s="235">
        <f t="shared" ca="1" si="17"/>
        <v>1</v>
      </c>
      <c r="S55" s="233">
        <f t="shared" ca="1" si="18"/>
        <v>4</v>
      </c>
      <c r="T55" s="234">
        <f t="shared" si="19"/>
        <v>1</v>
      </c>
      <c r="U55" s="235">
        <f t="shared" ca="1" si="20"/>
        <v>4</v>
      </c>
      <c r="W55" s="41">
        <f t="shared" ca="1" si="21"/>
        <v>2</v>
      </c>
      <c r="X55" s="41">
        <f ca="1">IF(ISNUMBER($A55),$W55*(Methuselahs!$A$4+1)+$A55,"")</f>
        <v>146</v>
      </c>
      <c r="Y55" s="41">
        <f t="shared" ca="1" si="22"/>
        <v>1</v>
      </c>
      <c r="Z55" s="41">
        <f ca="1">IF(ISNUMBER($A55),VLOOKUP($A55,Methuselahs!$A$7:$X$202,5),"")</f>
        <v>48</v>
      </c>
      <c r="AA55" s="41">
        <f t="shared" ca="1" si="23"/>
        <v>2</v>
      </c>
    </row>
    <row r="56" spans="1:27" ht="12.95" customHeight="1" thickBot="1">
      <c r="A56" t="str">
        <f ca="1">IF(ISBLANK('Tournament Info'!$B$11),"",INDIRECT(ADDRESS(ROW(),1,1,1,"Optimal Seating "&amp;'Tournament Info'!$B$11-1&amp;"R+F")))</f>
        <v/>
      </c>
      <c r="B56" t="str">
        <f ca="1">IF(ISNUMBER(A56),VLOOKUP(A56,Methuselahs!$A$7:$E$202,2,FALSE()),"")</f>
        <v/>
      </c>
      <c r="C56" t="str">
        <f ca="1">IF(ISNUMBER(A56),VLOOKUP(A56,Methuselahs!$A$7:$E$202,3,FALSE()),"")</f>
        <v/>
      </c>
      <c r="D56" s="254" t="str">
        <f t="shared" ca="1" si="12"/>
        <v/>
      </c>
      <c r="E56" s="255"/>
      <c r="F56" s="253">
        <f t="shared" si="13"/>
        <v>0</v>
      </c>
      <c r="G56" s="240" t="str">
        <f t="shared" ca="1" si="14"/>
        <v/>
      </c>
      <c r="H56" t="str">
        <f ca="1">IF(ISNUMBER(A56),IF(OR($S56=$U56,NOT(ISNA(MATCH($D56*5+$V$4,Override!$C$6:$C$125,0)))),$Q56,0),"")</f>
        <v/>
      </c>
      <c r="I56" s="254" t="str">
        <f t="shared" ca="1" si="15"/>
        <v/>
      </c>
      <c r="J56" s="256">
        <f ca="1">COUNT(A52:A56)</f>
        <v>4</v>
      </c>
      <c r="K56" s="257" t="str">
        <f ca="1">IF(ISNUMBER(A56),_xlfn.RANK.EQ(F56,F52:F56),"")</f>
        <v/>
      </c>
      <c r="L56" s="258" t="e">
        <f ca="1">IF(J56=5,VLOOKUP(K56,TPMatrix!$A$6:$B$10,2,FALSE()),IF(J56=4,VLOOKUP(K56,TPMatrix!$D$6:$E$9,2,FALSE()),0))</f>
        <v>#N/A</v>
      </c>
      <c r="M56" t="str">
        <f ca="1">IF(COUNTIF(K52:K56,K56)&gt;=2,IF(J56=5,VLOOKUP(K56+1,TPMatrix!$A$6:$B$10,2,FALSE()),IF(J56=4,VLOOKUP(K56+1,TPMatrix!$D$6:$E$9,2,FALSE()),0)),"")</f>
        <v/>
      </c>
      <c r="N56" t="str">
        <f ca="1">IF(COUNTIF(K52:K56,K56)&gt;=3,IF(J56=5,VLOOKUP(K56+2,TPMatrix!$A$6:$B$10,2,FALSE()),IF(J56=4,VLOOKUP(K56+2,TPMatrix!$D$6:$E$9,2,FALSE()),0)),"")</f>
        <v/>
      </c>
      <c r="O56" t="str">
        <f ca="1">IF(COUNTIF(K52:K56,K56)&gt;=4,IF(J56=5,VLOOKUP(K56+3,TPMatrix!$A$6:$B$10,2,FALSE()),IF(J56=4,VLOOKUP(K56+3,TPMatrix!$D$6:$E$9,2,FALSE()),0)),"")</f>
        <v/>
      </c>
      <c r="P56" t="str">
        <f ca="1">IF(COUNTIF(K52:K56,K56)&gt;=5,IF(J56=5,VLOOKUP(K56+4,TPMatrix!$A$6:$B$10,2,FALSE()),IF(J56=4,VLOOKUP(K56+4,TPMatrix!$D$6:$E$9,2,FALSE()),0)),"")</f>
        <v/>
      </c>
      <c r="Q56" s="258" t="e">
        <f t="shared" ca="1" si="16"/>
        <v>#N/A</v>
      </c>
      <c r="R56" s="259">
        <f t="shared" ca="1" si="17"/>
        <v>0</v>
      </c>
      <c r="S56" s="257">
        <f t="shared" ca="1" si="18"/>
        <v>0</v>
      </c>
      <c r="T56" s="258">
        <f t="shared" si="19"/>
        <v>0</v>
      </c>
      <c r="U56" s="259">
        <f t="shared" ca="1" si="20"/>
        <v>4</v>
      </c>
      <c r="W56" s="41" t="str">
        <f t="shared" ca="1" si="21"/>
        <v/>
      </c>
      <c r="X56" t="str">
        <f ca="1">IF(ISNUMBER($A56),$W56*(Methuselahs!$A$4+1)+$A56,"")</f>
        <v/>
      </c>
      <c r="Y56" s="41" t="str">
        <f t="shared" ca="1" si="22"/>
        <v/>
      </c>
      <c r="Z56" t="str">
        <f ca="1">IF(ISNUMBER($A56),VLOOKUP($A56,Methuselahs!$A$7:$X$202,5),"")</f>
        <v/>
      </c>
      <c r="AA56" s="41" t="str">
        <f t="shared" ca="1" si="23"/>
        <v/>
      </c>
    </row>
    <row r="57" spans="1:27" ht="12.95" customHeight="1">
      <c r="A57" t="str">
        <f ca="1">IF(ISBLANK('Tournament Info'!$B$11),"",INDIRECT(ADDRESS(ROW(),1,1,1,"Optimal Seating "&amp;'Tournament Info'!$B$11-1&amp;"R+F")))</f>
        <v/>
      </c>
      <c r="B57" t="str">
        <f ca="1">IF(ISNUMBER(A57),VLOOKUP(A57,Methuselahs!$A$7:$E$202,2,FALSE()),"")</f>
        <v/>
      </c>
      <c r="C57" t="str">
        <f ca="1">IF(ISNUMBER(A57),VLOOKUP(A57,Methuselahs!$A$7:$E$202,3,FALSE()),"")</f>
        <v/>
      </c>
      <c r="D57" s="214" t="str">
        <f t="shared" ca="1" si="12"/>
        <v/>
      </c>
      <c r="E57" s="215"/>
      <c r="F57" s="213">
        <f t="shared" si="13"/>
        <v>0</v>
      </c>
      <c r="G57" s="216" t="str">
        <f t="shared" ca="1" si="14"/>
        <v/>
      </c>
      <c r="H57" t="str">
        <f ca="1">IF(ISNUMBER(A57),IF(OR($S57=$U57,NOT(ISNA(MATCH($D57*5+$V$4,Override!$C$6:$C$125,0)))),$Q57,0),"")</f>
        <v/>
      </c>
      <c r="I57" s="214" t="str">
        <f t="shared" ca="1" si="15"/>
        <v/>
      </c>
      <c r="J57" s="218">
        <f ca="1">COUNT(A57:A61)</f>
        <v>0</v>
      </c>
      <c r="K57" s="219" t="str">
        <f ca="1">IF(ISNUMBER(A57),_xlfn.RANK.EQ(F57,F57:F61),"")</f>
        <v/>
      </c>
      <c r="L57" s="220">
        <f ca="1">IF(J57=5,VLOOKUP(K57,TPMatrix!$A$6:$B$10,2,FALSE()),IF(J57=4,VLOOKUP(K57,TPMatrix!$D$6:$E$9,2,FALSE()),0))</f>
        <v>0</v>
      </c>
      <c r="M57" s="220">
        <f ca="1">IF(COUNTIF(K57:K61,K57)&gt;=2,IF(J57=5,VLOOKUP(K57+1,TPMatrix!$A$6:$B$10,2,FALSE()),IF(J57=4,VLOOKUP(K57+1,TPMatrix!$D$6:$E$9,2,FALSE()),0)),"")</f>
        <v>0</v>
      </c>
      <c r="N57" s="220">
        <f ca="1">IF(COUNTIF(K57:K61,K57)&gt;=3,IF(J57=5,VLOOKUP(K57+2,TPMatrix!$A$6:$B$10,2,FALSE()),IF(J57=4,VLOOKUP(K57+2,TPMatrix!$D$6:$E$9,2,FALSE()),0)),"")</f>
        <v>0</v>
      </c>
      <c r="O57" s="220">
        <f ca="1">IF(COUNTIF(K57:K61,K57)&gt;=4,IF(J57=5,VLOOKUP(K57+3,TPMatrix!$A$6:$B$10,2,FALSE()),IF(J57=4,VLOOKUP(K57+3,TPMatrix!$D$6:$E$9,2,FALSE()),0)),"")</f>
        <v>0</v>
      </c>
      <c r="P57" s="220">
        <f ca="1">IF(COUNTIF(K57:K61,K57)&gt;=5,IF(J57=5,VLOOKUP(K57+4,TPMatrix!$A$6:$B$10,2,FALSE()),IF(J57=4,VLOOKUP(K57+4,TPMatrix!$D$6:$E$9,2,FALSE()),0)),"")</f>
        <v>0</v>
      </c>
      <c r="Q57" s="220">
        <f t="shared" ca="1" si="16"/>
        <v>0</v>
      </c>
      <c r="R57" s="221">
        <f t="shared" ca="1" si="17"/>
        <v>5</v>
      </c>
      <c r="S57" s="222">
        <f t="shared" ca="1" si="18"/>
        <v>0</v>
      </c>
      <c r="T57" s="223">
        <f t="shared" si="19"/>
        <v>0</v>
      </c>
      <c r="U57" s="224">
        <f t="shared" ca="1" si="20"/>
        <v>0</v>
      </c>
      <c r="W57" s="41" t="str">
        <f t="shared" ca="1" si="21"/>
        <v/>
      </c>
      <c r="X57" t="str">
        <f ca="1">IF(ISNUMBER($A57),$W57*(Methuselahs!$A$4+1)+$A57,"")</f>
        <v/>
      </c>
      <c r="Y57" s="41" t="str">
        <f t="shared" ca="1" si="22"/>
        <v/>
      </c>
      <c r="Z57" t="str">
        <f ca="1">IF(ISNUMBER($A57),VLOOKUP($A57,Methuselahs!$A$7:$X$202,5),"")</f>
        <v/>
      </c>
      <c r="AA57" s="41" t="str">
        <f t="shared" ca="1" si="23"/>
        <v/>
      </c>
    </row>
    <row r="58" spans="1:27" ht="12.95" customHeight="1">
      <c r="A58" t="str">
        <f ca="1">IF(ISBLANK('Tournament Info'!$B$11),"",INDIRECT(ADDRESS(ROW(),1,1,1,"Optimal Seating "&amp;'Tournament Info'!$B$11-1&amp;"R+F")))</f>
        <v/>
      </c>
      <c r="B58" t="str">
        <f ca="1">IF(ISNUMBER(A58),VLOOKUP(A58,Methuselahs!$A$7:$E$202,2,FALSE()),"")</f>
        <v/>
      </c>
      <c r="C58" t="str">
        <f ca="1">IF(ISNUMBER(A58),VLOOKUP(A58,Methuselahs!$A$7:$E$202,3,FALSE()),"")</f>
        <v/>
      </c>
      <c r="D58" s="228" t="str">
        <f t="shared" ca="1" si="12"/>
        <v/>
      </c>
      <c r="E58" s="229"/>
      <c r="F58" s="227">
        <f t="shared" si="13"/>
        <v>0</v>
      </c>
      <c r="G58" s="230" t="str">
        <f t="shared" ca="1" si="14"/>
        <v/>
      </c>
      <c r="H58" t="str">
        <f ca="1">IF(ISNUMBER(A58),IF(OR($S58=$U58,NOT(ISNA(MATCH($D58*5+$V$4,Override!$C$6:$C$125,0)))),$Q58,0),"")</f>
        <v/>
      </c>
      <c r="I58" s="228" t="str">
        <f t="shared" ca="1" si="15"/>
        <v/>
      </c>
      <c r="J58" s="232">
        <f ca="1">COUNT(A57:A61)</f>
        <v>0</v>
      </c>
      <c r="K58" s="233" t="str">
        <f ca="1">IF(ISNUMBER(A58),_xlfn.RANK.EQ(F58,F57:F61),"")</f>
        <v/>
      </c>
      <c r="L58" s="234">
        <f ca="1">IF(J58=5,VLOOKUP(K58,TPMatrix!$A$6:$B$10,2,FALSE()),IF(J58=4,VLOOKUP(K58,TPMatrix!$D$6:$E$9,2,FALSE()),0))</f>
        <v>0</v>
      </c>
      <c r="M58" s="234">
        <f ca="1">IF(COUNTIF(K57:K61,K58)&gt;=2,IF(J58=5,VLOOKUP(K58+1,TPMatrix!$A$6:$B$10,2,FALSE()),IF(J58=4,VLOOKUP(K58+1,TPMatrix!$D$6:$E$9,2,FALSE()),0)),"")</f>
        <v>0</v>
      </c>
      <c r="N58" s="234">
        <f ca="1">IF(COUNTIF(K57:K61,K58)&gt;=3,IF(J58=5,VLOOKUP(K58+2,TPMatrix!$A$6:$B$10,2,FALSE()),IF(J58=4,VLOOKUP(K58+2,TPMatrix!$D$6:$E$9,2,FALSE()),0)),"")</f>
        <v>0</v>
      </c>
      <c r="O58" s="234">
        <f ca="1">IF(COUNTIF(K57:K61,K58)&gt;=4,IF(J58=5,VLOOKUP(K58+3,TPMatrix!$A$6:$B$10,2,FALSE()),IF(J58=4,VLOOKUP(K58+3,TPMatrix!$D$6:$E$9,2,FALSE()),0)),"")</f>
        <v>0</v>
      </c>
      <c r="P58" s="234">
        <f ca="1">IF(COUNTIF(K57:K61,K58)&gt;=5,IF(J58=5,VLOOKUP(K58+4,TPMatrix!$A$6:$B$10,2,FALSE()),IF(J58=4,VLOOKUP(K58+4,TPMatrix!$D$6:$E$9,2,FALSE()),0)),"")</f>
        <v>0</v>
      </c>
      <c r="Q58" s="234">
        <f t="shared" ca="1" si="16"/>
        <v>0</v>
      </c>
      <c r="R58" s="235">
        <f t="shared" ca="1" si="17"/>
        <v>5</v>
      </c>
      <c r="S58" s="233">
        <f t="shared" ca="1" si="18"/>
        <v>0</v>
      </c>
      <c r="T58" s="234">
        <f t="shared" si="19"/>
        <v>0</v>
      </c>
      <c r="U58" s="235">
        <f t="shared" ca="1" si="20"/>
        <v>0</v>
      </c>
      <c r="W58" s="41" t="str">
        <f t="shared" ca="1" si="21"/>
        <v/>
      </c>
      <c r="X58" t="str">
        <f ca="1">IF(ISNUMBER($A58),$W58*(Methuselahs!$A$4+1)+$A58,"")</f>
        <v/>
      </c>
      <c r="Y58" s="41" t="str">
        <f t="shared" ca="1" si="22"/>
        <v/>
      </c>
      <c r="Z58" t="str">
        <f ca="1">IF(ISNUMBER($A58),VLOOKUP($A58,Methuselahs!$A$7:$X$202,5),"")</f>
        <v/>
      </c>
      <c r="AA58" s="41" t="str">
        <f t="shared" ca="1" si="23"/>
        <v/>
      </c>
    </row>
    <row r="59" spans="1:27" ht="12.95" customHeight="1">
      <c r="A59" t="str">
        <f ca="1">IF(ISBLANK('Tournament Info'!$B$11),"",INDIRECT(ADDRESS(ROW(),1,1,1,"Optimal Seating "&amp;'Tournament Info'!$B$11-1&amp;"R+F")))</f>
        <v/>
      </c>
      <c r="B59" t="str">
        <f ca="1">IF(ISNUMBER(A59),VLOOKUP(A59,Methuselahs!$A$7:$E$202,2,FALSE()),"")</f>
        <v/>
      </c>
      <c r="C59" t="str">
        <f ca="1">IF(ISNUMBER(A59),VLOOKUP(A59,Methuselahs!$A$7:$E$202,3,FALSE()),"")</f>
        <v/>
      </c>
      <c r="D59" s="238" t="str">
        <f t="shared" ca="1" si="12"/>
        <v/>
      </c>
      <c r="E59" s="239"/>
      <c r="F59" s="237">
        <f t="shared" si="13"/>
        <v>0</v>
      </c>
      <c r="G59" s="240" t="str">
        <f t="shared" ca="1" si="14"/>
        <v/>
      </c>
      <c r="H59" t="str">
        <f ca="1">IF(ISNUMBER(A59),IF(OR($S59=$U59,NOT(ISNA(MATCH($D59*5+$V$4,Override!$C$6:$C$125,0)))),$Q59,0),"")</f>
        <v/>
      </c>
      <c r="I59" s="238" t="str">
        <f t="shared" ca="1" si="15"/>
        <v/>
      </c>
      <c r="J59" s="242">
        <f ca="1">COUNT(A57:A61)</f>
        <v>0</v>
      </c>
      <c r="K59" s="243" t="str">
        <f ca="1">IF(ISNUMBER(A59),_xlfn.RANK.EQ(F59,F57:F61),"")</f>
        <v/>
      </c>
      <c r="L59" s="244">
        <f ca="1">IF(J59=5,VLOOKUP(K59,TPMatrix!$A$6:$B$10,2,FALSE()),IF(J59=4,VLOOKUP(K59,TPMatrix!$D$6:$E$9,2,FALSE()),0))</f>
        <v>0</v>
      </c>
      <c r="M59" s="244">
        <f ca="1">IF(COUNTIF(K57:K61,K59)&gt;=2,IF(J59=5,VLOOKUP(K59+1,TPMatrix!$A$6:$B$10,2,FALSE()),IF(J59=4,VLOOKUP(K59+1,TPMatrix!$D$6:$E$9,2,FALSE()),0)),"")</f>
        <v>0</v>
      </c>
      <c r="N59" s="244">
        <f ca="1">IF(COUNTIF(K57:K61,K59)&gt;=3,IF(J59=5,VLOOKUP(K59+2,TPMatrix!$A$6:$B$10,2,FALSE()),IF(J59=4,VLOOKUP(K59+2,TPMatrix!$D$6:$E$9,2,FALSE()),0)),"")</f>
        <v>0</v>
      </c>
      <c r="O59" s="244">
        <f ca="1">IF(COUNTIF(K57:K61,K59)&gt;=4,IF(J59=5,VLOOKUP(K59+3,TPMatrix!$A$6:$B$10,2,FALSE()),IF(J59=4,VLOOKUP(K59+3,TPMatrix!$D$6:$E$9,2,FALSE()),0)),"")</f>
        <v>0</v>
      </c>
      <c r="P59" s="244">
        <f ca="1">IF(COUNTIF(K57:K61,K59)&gt;=5,IF(J59=5,VLOOKUP(K59+4,TPMatrix!$A$6:$B$10,2,FALSE()),IF(J59=4,VLOOKUP(K59+4,TPMatrix!$D$6:$E$9,2,FALSE()),0)),"")</f>
        <v>0</v>
      </c>
      <c r="Q59" s="244">
        <f t="shared" ca="1" si="16"/>
        <v>0</v>
      </c>
      <c r="R59" s="245">
        <f t="shared" ca="1" si="17"/>
        <v>5</v>
      </c>
      <c r="S59" s="243">
        <f t="shared" ca="1" si="18"/>
        <v>0</v>
      </c>
      <c r="T59" s="244">
        <f t="shared" si="19"/>
        <v>0</v>
      </c>
      <c r="U59" s="245">
        <f t="shared" ca="1" si="20"/>
        <v>0</v>
      </c>
      <c r="W59" s="41" t="str">
        <f t="shared" ca="1" si="21"/>
        <v/>
      </c>
      <c r="X59" t="str">
        <f ca="1">IF(ISNUMBER($A59),$W59*(Methuselahs!$A$4+1)+$A59,"")</f>
        <v/>
      </c>
      <c r="Y59" s="41" t="str">
        <f t="shared" ca="1" si="22"/>
        <v/>
      </c>
      <c r="Z59" t="str">
        <f ca="1">IF(ISNUMBER($A59),VLOOKUP($A59,Methuselahs!$A$7:$X$202,5),"")</f>
        <v/>
      </c>
      <c r="AA59" s="41" t="str">
        <f t="shared" ca="1" si="23"/>
        <v/>
      </c>
    </row>
    <row r="60" spans="1:27" ht="12.95" customHeight="1">
      <c r="A60" t="str">
        <f ca="1">IF(ISBLANK('Tournament Info'!$B$11),"",INDIRECT(ADDRESS(ROW(),1,1,1,"Optimal Seating "&amp;'Tournament Info'!$B$11-1&amp;"R+F")))</f>
        <v/>
      </c>
      <c r="B60" t="str">
        <f ca="1">IF(ISNUMBER(A60),VLOOKUP(A60,Methuselahs!$A$7:$E$202,2,FALSE()),"")</f>
        <v/>
      </c>
      <c r="C60" t="str">
        <f ca="1">IF(ISNUMBER(A60),VLOOKUP(A60,Methuselahs!$A$7:$E$202,3,FALSE()),"")</f>
        <v/>
      </c>
      <c r="D60" s="248" t="str">
        <f t="shared" ca="1" si="12"/>
        <v/>
      </c>
      <c r="E60" s="249"/>
      <c r="F60" s="247">
        <f t="shared" si="13"/>
        <v>0</v>
      </c>
      <c r="G60" s="230" t="str">
        <f t="shared" ca="1" si="14"/>
        <v/>
      </c>
      <c r="H60" t="str">
        <f ca="1">IF(ISNUMBER(A60),IF(OR($S60=$U60,NOT(ISNA(MATCH($D60*5+$V$4,Override!$C$6:$C$125,0)))),$Q60,0),"")</f>
        <v/>
      </c>
      <c r="I60" s="248" t="str">
        <f t="shared" ca="1" si="15"/>
        <v/>
      </c>
      <c r="J60" s="250">
        <f ca="1">COUNT(A57:A61)</f>
        <v>0</v>
      </c>
      <c r="K60" s="233" t="str">
        <f ca="1">IF(ISNUMBER(A60),_xlfn.RANK.EQ(F60,F57:F61),"")</f>
        <v/>
      </c>
      <c r="L60" s="234">
        <f ca="1">IF(J60=5,VLOOKUP(K60,TPMatrix!$A$6:$B$10,2,FALSE()),IF(J60=4,VLOOKUP(K60,TPMatrix!$D$6:$E$9,2,FALSE()),0))</f>
        <v>0</v>
      </c>
      <c r="M60" s="234">
        <f ca="1">IF(COUNTIF(K57:K61,K60)&gt;=2,IF(J60=5,VLOOKUP(K60+1,TPMatrix!$A$6:$B$10,2,FALSE()),IF(J60=4,VLOOKUP(K60+1,TPMatrix!$D$6:$E$9,2,FALSE()),0)),"")</f>
        <v>0</v>
      </c>
      <c r="N60" s="234">
        <f ca="1">IF(COUNTIF(K57:K61,K60)&gt;=3,IF(J60=5,VLOOKUP(K60+2,TPMatrix!$A$6:$B$10,2,FALSE()),IF(J60=4,VLOOKUP(K60+2,TPMatrix!$D$6:$E$9,2,FALSE()),0)),"")</f>
        <v>0</v>
      </c>
      <c r="O60" s="234">
        <f ca="1">IF(COUNTIF(K57:K61,K60)&gt;=4,IF(J60=5,VLOOKUP(K60+3,TPMatrix!$A$6:$B$10,2,FALSE()),IF(J60=4,VLOOKUP(K60+3,TPMatrix!$D$6:$E$9,2,FALSE()),0)),"")</f>
        <v>0</v>
      </c>
      <c r="P60" s="234">
        <f ca="1">IF(COUNTIF(K57:K61,K60)&gt;=5,IF(J60=5,VLOOKUP(K60+4,TPMatrix!$A$6:$B$10,2,FALSE()),IF(J60=4,VLOOKUP(K60+4,TPMatrix!$D$6:$E$9,2,FALSE()),0)),"")</f>
        <v>0</v>
      </c>
      <c r="Q60" s="234">
        <f t="shared" ca="1" si="16"/>
        <v>0</v>
      </c>
      <c r="R60" s="235">
        <f t="shared" ca="1" si="17"/>
        <v>5</v>
      </c>
      <c r="S60" s="233">
        <f t="shared" ca="1" si="18"/>
        <v>0</v>
      </c>
      <c r="T60" s="234">
        <f t="shared" si="19"/>
        <v>0</v>
      </c>
      <c r="U60" s="235">
        <f t="shared" ca="1" si="20"/>
        <v>0</v>
      </c>
      <c r="W60" s="41" t="str">
        <f t="shared" ca="1" si="21"/>
        <v/>
      </c>
      <c r="X60" t="str">
        <f ca="1">IF(ISNUMBER($A60),$W60*(Methuselahs!$A$4+1)+$A60,"")</f>
        <v/>
      </c>
      <c r="Y60" s="41" t="str">
        <f t="shared" ca="1" si="22"/>
        <v/>
      </c>
      <c r="Z60" t="str">
        <f ca="1">IF(ISNUMBER($A60),VLOOKUP($A60,Methuselahs!$A$7:$X$202,5),"")</f>
        <v/>
      </c>
      <c r="AA60" s="41" t="str">
        <f t="shared" ca="1" si="23"/>
        <v/>
      </c>
    </row>
    <row r="61" spans="1:27" ht="12.95" customHeight="1" thickBot="1">
      <c r="A61" t="str">
        <f ca="1">IF(ISBLANK('Tournament Info'!$B$11),"",INDIRECT(ADDRESS(ROW(),1,1,1,"Optimal Seating "&amp;'Tournament Info'!$B$11-1&amp;"R+F")))</f>
        <v/>
      </c>
      <c r="B61" t="str">
        <f ca="1">IF(ISNUMBER(A61),VLOOKUP(A61,Methuselahs!$A$7:$E$202,2,FALSE()),"")</f>
        <v/>
      </c>
      <c r="C61" t="str">
        <f ca="1">IF(ISNUMBER(A61),VLOOKUP(A61,Methuselahs!$A$7:$E$202,3,FALSE()),"")</f>
        <v/>
      </c>
      <c r="D61" s="254" t="str">
        <f t="shared" ca="1" si="12"/>
        <v/>
      </c>
      <c r="E61" s="255"/>
      <c r="F61" s="253">
        <f t="shared" si="13"/>
        <v>0</v>
      </c>
      <c r="G61" s="240" t="str">
        <f t="shared" ca="1" si="14"/>
        <v/>
      </c>
      <c r="H61" t="str">
        <f ca="1">IF(ISNUMBER(A61),IF(OR($S61=$U61,NOT(ISNA(MATCH($D61*5+$V$4,Override!$C$6:$C$125,0)))),$Q61,0),"")</f>
        <v/>
      </c>
      <c r="I61" s="254" t="str">
        <f t="shared" ca="1" si="15"/>
        <v/>
      </c>
      <c r="J61" s="256">
        <f ca="1">COUNT(A57:A61)</f>
        <v>0</v>
      </c>
      <c r="K61" s="257" t="str">
        <f ca="1">IF(ISNUMBER(A61),_xlfn.RANK.EQ(F61,F57:F61),"")</f>
        <v/>
      </c>
      <c r="L61" s="258">
        <f ca="1">IF(J61=5,VLOOKUP(K61,TPMatrix!$A$6:$B$10,2,FALSE()),IF(J61=4,VLOOKUP(K61,TPMatrix!$D$6:$E$9,2,FALSE()),0))</f>
        <v>0</v>
      </c>
      <c r="M61" s="258">
        <f ca="1">IF(COUNTIF(K57:K61,K61)&gt;=2,IF(J61=5,VLOOKUP(K61+1,TPMatrix!$A$6:$B$10,2,FALSE()),IF(J61=4,VLOOKUP(K61+1,TPMatrix!$D$6:$E$9,2,FALSE()),0)),"")</f>
        <v>0</v>
      </c>
      <c r="N61" s="258">
        <f ca="1">IF(COUNTIF(K57:K61,K61)&gt;=3,IF(J61=5,VLOOKUP(K61+2,TPMatrix!$A$6:$B$10,2,FALSE()),IF(J61=4,VLOOKUP(K61+2,TPMatrix!$D$6:$E$9,2,FALSE()),0)),"")</f>
        <v>0</v>
      </c>
      <c r="O61" s="258">
        <f ca="1">IF(COUNTIF(K57:K61,K61)&gt;=4,IF(J61=5,VLOOKUP(K61+3,TPMatrix!$A$6:$B$10,2,FALSE()),IF(J61=4,VLOOKUP(K61+3,TPMatrix!$D$6:$E$9,2,FALSE()),0)),"")</f>
        <v>0</v>
      </c>
      <c r="P61" s="258">
        <f ca="1">IF(COUNTIF(K57:K61,K61)&gt;=5,IF(J61=5,VLOOKUP(K61+4,TPMatrix!$A$6:$B$10,2,FALSE()),IF(J61=4,VLOOKUP(K61+4,TPMatrix!$D$6:$E$9,2,FALSE()),0)),"")</f>
        <v>0</v>
      </c>
      <c r="Q61" s="258">
        <f t="shared" ca="1" si="16"/>
        <v>0</v>
      </c>
      <c r="R61" s="259">
        <f t="shared" ca="1" si="17"/>
        <v>5</v>
      </c>
      <c r="S61" s="257">
        <f t="shared" ca="1" si="18"/>
        <v>0</v>
      </c>
      <c r="T61" s="258">
        <f t="shared" si="19"/>
        <v>0</v>
      </c>
      <c r="U61" s="259">
        <f t="shared" ca="1" si="20"/>
        <v>0</v>
      </c>
      <c r="W61" s="41" t="str">
        <f t="shared" ca="1" si="21"/>
        <v/>
      </c>
      <c r="X61" t="str">
        <f ca="1">IF(ISNUMBER($A61),$W61*(Methuselahs!$A$4+1)+$A61,"")</f>
        <v/>
      </c>
      <c r="Y61" s="41" t="str">
        <f t="shared" ca="1" si="22"/>
        <v/>
      </c>
      <c r="Z61" t="str">
        <f ca="1">IF(ISNUMBER($A61),VLOOKUP($A61,Methuselahs!$A$7:$X$202,5),"")</f>
        <v/>
      </c>
      <c r="AA61" s="41" t="str">
        <f t="shared" ca="1" si="23"/>
        <v/>
      </c>
    </row>
    <row r="62" spans="1:27" ht="12.95" customHeight="1">
      <c r="A62" t="str">
        <f ca="1">IF(ISBLANK('Tournament Info'!$B$11),"",INDIRECT(ADDRESS(ROW(),1,1,1,"Optimal Seating "&amp;'Tournament Info'!$B$11-1&amp;"R+F")))</f>
        <v/>
      </c>
      <c r="B62" t="str">
        <f ca="1">IF(ISNUMBER(A62),VLOOKUP(A62,Methuselahs!$A$7:$E$202,2,FALSE()),"")</f>
        <v/>
      </c>
      <c r="C62" t="str">
        <f ca="1">IF(ISNUMBER(A62),VLOOKUP(A62,Methuselahs!$A$7:$E$202,3,FALSE()),"")</f>
        <v/>
      </c>
      <c r="D62" s="214" t="str">
        <f t="shared" ca="1" si="12"/>
        <v/>
      </c>
      <c r="E62" s="215"/>
      <c r="F62" s="213">
        <f t="shared" si="13"/>
        <v>0</v>
      </c>
      <c r="G62" s="216" t="str">
        <f t="shared" ca="1" si="14"/>
        <v/>
      </c>
      <c r="H62" t="str">
        <f ca="1">IF(ISNUMBER(A62),IF(OR($S62=$U62,NOT(ISNA(MATCH($D62*5+$V$4,Override!$C$6:$C$125,0)))),$Q62,0),"")</f>
        <v/>
      </c>
      <c r="I62" s="214" t="str">
        <f t="shared" ca="1" si="15"/>
        <v/>
      </c>
      <c r="J62" s="218">
        <f ca="1">COUNT(A62:A66)</f>
        <v>0</v>
      </c>
      <c r="K62" s="219" t="str">
        <f ca="1">IF(ISNUMBER(A62),_xlfn.RANK.EQ(F62,F62:F66),"")</f>
        <v/>
      </c>
      <c r="L62" s="220">
        <f ca="1">IF(J62=5,VLOOKUP(K62,TPMatrix!$A$6:$B$10,2,FALSE()),IF(J62=4,VLOOKUP(K62,TPMatrix!$D$6:$E$9,2,FALSE()),0))</f>
        <v>0</v>
      </c>
      <c r="M62" s="220">
        <f ca="1">IF(COUNTIF(K62:K66,K62)&gt;=2,IF(J62=5,VLOOKUP(K62+1,TPMatrix!$A$6:$B$10,2,FALSE()),IF(J62=4,VLOOKUP(K62+1,TPMatrix!$D$6:$E$9,2,FALSE()),0)),"")</f>
        <v>0</v>
      </c>
      <c r="N62" s="220">
        <f ca="1">IF(COUNTIF(K62:K66,K62)&gt;=3,IF(J62=5,VLOOKUP(K62+2,TPMatrix!$A$6:$B$10,2,FALSE()),IF(J62=4,VLOOKUP(K62+2,TPMatrix!$D$6:$E$9,2,FALSE()),0)),"")</f>
        <v>0</v>
      </c>
      <c r="O62" s="220">
        <f ca="1">IF(COUNTIF(K62:K66,K62)&gt;=4,IF(J62=5,VLOOKUP(K62+3,TPMatrix!$A$6:$B$10,2,FALSE()),IF(J62=4,VLOOKUP(K62+3,TPMatrix!$D$6:$E$9,2,FALSE()),0)),"")</f>
        <v>0</v>
      </c>
      <c r="P62" s="220">
        <f ca="1">IF(COUNTIF(K62:K66,K62)&gt;=5,IF(J62=5,VLOOKUP(K62+4,TPMatrix!$A$6:$B$10,2,FALSE()),IF(J62=4,VLOOKUP(K62+4,TPMatrix!$D$6:$E$9,2,FALSE()),0)),"")</f>
        <v>0</v>
      </c>
      <c r="Q62" s="220">
        <f t="shared" ca="1" si="16"/>
        <v>0</v>
      </c>
      <c r="R62" s="221">
        <f t="shared" ca="1" si="17"/>
        <v>5</v>
      </c>
      <c r="S62" s="222">
        <f t="shared" ca="1" si="18"/>
        <v>0</v>
      </c>
      <c r="T62" s="223">
        <f t="shared" si="19"/>
        <v>0</v>
      </c>
      <c r="U62" s="224">
        <f t="shared" ca="1" si="20"/>
        <v>0</v>
      </c>
      <c r="W62" s="41" t="str">
        <f t="shared" ca="1" si="21"/>
        <v/>
      </c>
      <c r="X62" t="str">
        <f ca="1">IF(ISNUMBER($A62),$W62*(Methuselahs!$A$4+1)+$A62,"")</f>
        <v/>
      </c>
      <c r="Y62" s="41" t="str">
        <f t="shared" ca="1" si="22"/>
        <v/>
      </c>
      <c r="Z62" t="str">
        <f ca="1">IF(ISNUMBER($A62),VLOOKUP($A62,Methuselahs!$A$7:$X$202,5),"")</f>
        <v/>
      </c>
      <c r="AA62" s="41" t="str">
        <f t="shared" ca="1" si="23"/>
        <v/>
      </c>
    </row>
    <row r="63" spans="1:27" ht="12.95" customHeight="1">
      <c r="A63" t="str">
        <f ca="1">IF(ISBLANK('Tournament Info'!$B$11),"",INDIRECT(ADDRESS(ROW(),1,1,1,"Optimal Seating "&amp;'Tournament Info'!$B$11-1&amp;"R+F")))</f>
        <v/>
      </c>
      <c r="B63" t="str">
        <f ca="1">IF(ISNUMBER(A63),VLOOKUP(A63,Methuselahs!$A$7:$E$202,2,FALSE()),"")</f>
        <v/>
      </c>
      <c r="C63" t="str">
        <f ca="1">IF(ISNUMBER(A63),VLOOKUP(A63,Methuselahs!$A$7:$E$202,3,FALSE()),"")</f>
        <v/>
      </c>
      <c r="D63" s="228" t="str">
        <f t="shared" ca="1" si="12"/>
        <v/>
      </c>
      <c r="E63" s="229"/>
      <c r="F63" s="227">
        <f t="shared" si="13"/>
        <v>0</v>
      </c>
      <c r="G63" s="230" t="str">
        <f t="shared" ca="1" si="14"/>
        <v/>
      </c>
      <c r="H63" t="str">
        <f ca="1">IF(ISNUMBER(A63),IF(OR($S63=$U63,NOT(ISNA(MATCH($D63*5+$V$4,Override!$C$6:$C$125,0)))),$Q63,0),"")</f>
        <v/>
      </c>
      <c r="I63" s="228" t="str">
        <f t="shared" ca="1" si="15"/>
        <v/>
      </c>
      <c r="J63" s="232">
        <f ca="1">COUNT(A62:A66)</f>
        <v>0</v>
      </c>
      <c r="K63" s="233" t="str">
        <f ca="1">IF(ISNUMBER(A63),_xlfn.RANK.EQ(F63,F62:F66),"")</f>
        <v/>
      </c>
      <c r="L63" s="234">
        <f ca="1">IF(J63=5,VLOOKUP(K63,TPMatrix!$A$6:$B$10,2,FALSE()),IF(J63=4,VLOOKUP(K63,TPMatrix!$D$6:$E$9,2,FALSE()),0))</f>
        <v>0</v>
      </c>
      <c r="M63" s="234">
        <f ca="1">IF(COUNTIF(K62:K66,K63)&gt;=2,IF(J63=5,VLOOKUP(K63+1,TPMatrix!$A$6:$B$10,2,FALSE()),IF(J63=4,VLOOKUP(K63+1,TPMatrix!$D$6:$E$9,2,FALSE()),0)),"")</f>
        <v>0</v>
      </c>
      <c r="N63" s="234">
        <f ca="1">IF(COUNTIF(K62:K66,K63)&gt;=3,IF(J63=5,VLOOKUP(K63+2,TPMatrix!$A$6:$B$10,2,FALSE()),IF(J63=4,VLOOKUP(K63+2,TPMatrix!$D$6:$E$9,2,FALSE()),0)),"")</f>
        <v>0</v>
      </c>
      <c r="O63" s="234">
        <f ca="1">IF(COUNTIF(K62:K66,K63)&gt;=4,IF(J63=5,VLOOKUP(K63+3,TPMatrix!$A$6:$B$10,2,FALSE()),IF(J63=4,VLOOKUP(K63+3,TPMatrix!$D$6:$E$9,2,FALSE()),0)),"")</f>
        <v>0</v>
      </c>
      <c r="P63" s="234">
        <f ca="1">IF(COUNTIF(K62:K66,K63)&gt;=5,IF(J63=5,VLOOKUP(K63+4,TPMatrix!$A$6:$B$10,2,FALSE()),IF(J63=4,VLOOKUP(K63+4,TPMatrix!$D$6:$E$9,2,FALSE()),0)),"")</f>
        <v>0</v>
      </c>
      <c r="Q63" s="234">
        <f t="shared" ca="1" si="16"/>
        <v>0</v>
      </c>
      <c r="R63" s="235">
        <f t="shared" ca="1" si="17"/>
        <v>5</v>
      </c>
      <c r="S63" s="233">
        <f t="shared" ca="1" si="18"/>
        <v>0</v>
      </c>
      <c r="T63" s="234">
        <f t="shared" si="19"/>
        <v>0</v>
      </c>
      <c r="U63" s="235">
        <f t="shared" ca="1" si="20"/>
        <v>0</v>
      </c>
      <c r="W63" s="41" t="str">
        <f t="shared" ca="1" si="21"/>
        <v/>
      </c>
      <c r="X63" t="str">
        <f ca="1">IF(ISNUMBER($A63),$W63*(Methuselahs!$A$4+1)+$A63,"")</f>
        <v/>
      </c>
      <c r="Y63" s="41" t="str">
        <f t="shared" ca="1" si="22"/>
        <v/>
      </c>
      <c r="Z63" t="str">
        <f ca="1">IF(ISNUMBER($A63),VLOOKUP($A63,Methuselahs!$A$7:$X$202,5),"")</f>
        <v/>
      </c>
      <c r="AA63" s="41" t="str">
        <f t="shared" ca="1" si="23"/>
        <v/>
      </c>
    </row>
    <row r="64" spans="1:27" ht="12.95" customHeight="1">
      <c r="A64" t="str">
        <f ca="1">IF(ISBLANK('Tournament Info'!$B$11),"",INDIRECT(ADDRESS(ROW(),1,1,1,"Optimal Seating "&amp;'Tournament Info'!$B$11-1&amp;"R+F")))</f>
        <v/>
      </c>
      <c r="B64" t="str">
        <f ca="1">IF(ISNUMBER(A64),VLOOKUP(A64,Methuselahs!$A$7:$E$202,2,FALSE()),"")</f>
        <v/>
      </c>
      <c r="C64" t="str">
        <f ca="1">IF(ISNUMBER(A64),VLOOKUP(A64,Methuselahs!$A$7:$E$202,3,FALSE()),"")</f>
        <v/>
      </c>
      <c r="D64" s="238" t="str">
        <f t="shared" ca="1" si="12"/>
        <v/>
      </c>
      <c r="E64" s="239"/>
      <c r="F64" s="237">
        <f t="shared" si="13"/>
        <v>0</v>
      </c>
      <c r="G64" s="240" t="str">
        <f t="shared" ca="1" si="14"/>
        <v/>
      </c>
      <c r="H64" t="str">
        <f ca="1">IF(ISNUMBER(A64),IF(OR($S64=$U64,NOT(ISNA(MATCH($D64*5+$V$4,Override!$C$6:$C$125,0)))),$Q64,0),"")</f>
        <v/>
      </c>
      <c r="I64" s="238" t="str">
        <f t="shared" ca="1" si="15"/>
        <v/>
      </c>
      <c r="J64" s="242">
        <f ca="1">COUNT(A62:A66)</f>
        <v>0</v>
      </c>
      <c r="K64" s="243" t="str">
        <f ca="1">IF(ISNUMBER(A64),_xlfn.RANK.EQ(F64,F62:F66),"")</f>
        <v/>
      </c>
      <c r="L64" s="244">
        <f ca="1">IF(J64=5,VLOOKUP(K64,TPMatrix!$A$6:$B$10,2,FALSE()),IF(J64=4,VLOOKUP(K64,TPMatrix!$D$6:$E$9,2,FALSE()),0))</f>
        <v>0</v>
      </c>
      <c r="M64" s="244">
        <f ca="1">IF(COUNTIF(K62:K66,K64)&gt;=2,IF(J64=5,VLOOKUP(K64+1,TPMatrix!$A$6:$B$10,2,FALSE()),IF(J64=4,VLOOKUP(K64+1,TPMatrix!$D$6:$E$9,2,FALSE()),0)),"")</f>
        <v>0</v>
      </c>
      <c r="N64" s="244">
        <f ca="1">IF(COUNTIF(K62:K66,K64)&gt;=3,IF(J64=5,VLOOKUP(K64+2,TPMatrix!$A$6:$B$10,2,FALSE()),IF(J64=4,VLOOKUP(K64+2,TPMatrix!$D$6:$E$9,2,FALSE()),0)),"")</f>
        <v>0</v>
      </c>
      <c r="O64" s="244">
        <f ca="1">IF(COUNTIF(K62:K66,K64)&gt;=4,IF(J64=5,VLOOKUP(K64+3,TPMatrix!$A$6:$B$10,2,FALSE()),IF(J64=4,VLOOKUP(K64+3,TPMatrix!$D$6:$E$9,2,FALSE()),0)),"")</f>
        <v>0</v>
      </c>
      <c r="P64" s="244">
        <f ca="1">IF(COUNTIF(K62:K66,K64)&gt;=5,IF(J64=5,VLOOKUP(K64+4,TPMatrix!$A$6:$B$10,2,FALSE()),IF(J64=4,VLOOKUP(K64+4,TPMatrix!$D$6:$E$9,2,FALSE()),0)),"")</f>
        <v>0</v>
      </c>
      <c r="Q64" s="244">
        <f t="shared" ca="1" si="16"/>
        <v>0</v>
      </c>
      <c r="R64" s="245">
        <f t="shared" ca="1" si="17"/>
        <v>5</v>
      </c>
      <c r="S64" s="243">
        <f t="shared" ca="1" si="18"/>
        <v>0</v>
      </c>
      <c r="T64" s="244">
        <f t="shared" si="19"/>
        <v>0</v>
      </c>
      <c r="U64" s="245">
        <f t="shared" ca="1" si="20"/>
        <v>0</v>
      </c>
      <c r="W64" s="41" t="str">
        <f t="shared" ca="1" si="21"/>
        <v/>
      </c>
      <c r="X64" t="str">
        <f ca="1">IF(ISNUMBER($A64),$W64*(Methuselahs!$A$4+1)+$A64,"")</f>
        <v/>
      </c>
      <c r="Y64" s="41" t="str">
        <f t="shared" ca="1" si="22"/>
        <v/>
      </c>
      <c r="Z64" t="str">
        <f ca="1">IF(ISNUMBER($A64),VLOOKUP($A64,Methuselahs!$A$7:$X$202,5),"")</f>
        <v/>
      </c>
      <c r="AA64" s="41" t="str">
        <f t="shared" ca="1" si="23"/>
        <v/>
      </c>
    </row>
    <row r="65" spans="1:27" ht="12.95" customHeight="1">
      <c r="A65" t="str">
        <f ca="1">IF(ISBLANK('Tournament Info'!$B$11),"",INDIRECT(ADDRESS(ROW(),1,1,1,"Optimal Seating "&amp;'Tournament Info'!$B$11-1&amp;"R+F")))</f>
        <v/>
      </c>
      <c r="B65" t="str">
        <f ca="1">IF(ISNUMBER(A65),VLOOKUP(A65,Methuselahs!$A$7:$E$202,2,FALSE()),"")</f>
        <v/>
      </c>
      <c r="C65" t="str">
        <f ca="1">IF(ISNUMBER(A65),VLOOKUP(A65,Methuselahs!$A$7:$E$202,3,FALSE()),"")</f>
        <v/>
      </c>
      <c r="D65" s="248" t="str">
        <f t="shared" ca="1" si="12"/>
        <v/>
      </c>
      <c r="E65" s="249"/>
      <c r="F65" s="247">
        <f t="shared" si="13"/>
        <v>0</v>
      </c>
      <c r="G65" s="230" t="str">
        <f t="shared" ca="1" si="14"/>
        <v/>
      </c>
      <c r="H65" t="str">
        <f ca="1">IF(ISNUMBER(A65),IF(OR($S65=$U65,NOT(ISNA(MATCH($D65*5+$V$4,Override!$C$6:$C$125,0)))),$Q65,0),"")</f>
        <v/>
      </c>
      <c r="I65" s="248" t="str">
        <f t="shared" ca="1" si="15"/>
        <v/>
      </c>
      <c r="J65" s="250">
        <f ca="1">COUNT(A62:A66)</f>
        <v>0</v>
      </c>
      <c r="K65" s="233" t="str">
        <f ca="1">IF(ISNUMBER(A65),_xlfn.RANK.EQ(F65,F62:F66),"")</f>
        <v/>
      </c>
      <c r="L65" s="234">
        <f ca="1">IF(J65=5,VLOOKUP(K65,TPMatrix!$A$6:$B$10,2,FALSE()),IF(J65=4,VLOOKUP(K65,TPMatrix!$D$6:$E$9,2,FALSE()),0))</f>
        <v>0</v>
      </c>
      <c r="M65" s="234">
        <f ca="1">IF(COUNTIF(K62:K66,K65)&gt;=2,IF(J65=5,VLOOKUP(K65+1,TPMatrix!$A$6:$B$10,2,FALSE()),IF(J65=4,VLOOKUP(K65+1,TPMatrix!$D$6:$E$9,2,FALSE()),0)),"")</f>
        <v>0</v>
      </c>
      <c r="N65" s="234">
        <f ca="1">IF(COUNTIF(K62:K66,K65)&gt;=3,IF(J65=5,VLOOKUP(K65+2,TPMatrix!$A$6:$B$10,2,FALSE()),IF(J65=4,VLOOKUP(K65+2,TPMatrix!$D$6:$E$9,2,FALSE()),0)),"")</f>
        <v>0</v>
      </c>
      <c r="O65" s="234">
        <f ca="1">IF(COUNTIF(K62:K66,K65)&gt;=4,IF(J65=5,VLOOKUP(K65+3,TPMatrix!$A$6:$B$10,2,FALSE()),IF(J65=4,VLOOKUP(K65+3,TPMatrix!$D$6:$E$9,2,FALSE()),0)),"")</f>
        <v>0</v>
      </c>
      <c r="P65" s="234">
        <f ca="1">IF(COUNTIF(K62:K66,K65)&gt;=5,IF(J65=5,VLOOKUP(K65+4,TPMatrix!$A$6:$B$10,2,FALSE()),IF(J65=4,VLOOKUP(K65+4,TPMatrix!$D$6:$E$9,2,FALSE()),0)),"")</f>
        <v>0</v>
      </c>
      <c r="Q65" s="234">
        <f t="shared" ca="1" si="16"/>
        <v>0</v>
      </c>
      <c r="R65" s="235">
        <f t="shared" ca="1" si="17"/>
        <v>5</v>
      </c>
      <c r="S65" s="233">
        <f t="shared" ca="1" si="18"/>
        <v>0</v>
      </c>
      <c r="T65" s="234">
        <f t="shared" si="19"/>
        <v>0</v>
      </c>
      <c r="U65" s="235">
        <f t="shared" ca="1" si="20"/>
        <v>0</v>
      </c>
      <c r="W65" s="41" t="str">
        <f t="shared" ca="1" si="21"/>
        <v/>
      </c>
      <c r="X65" t="str">
        <f ca="1">IF(ISNUMBER($A65),$W65*(Methuselahs!$A$4+1)+$A65,"")</f>
        <v/>
      </c>
      <c r="Y65" s="41" t="str">
        <f t="shared" ca="1" si="22"/>
        <v/>
      </c>
      <c r="Z65" t="str">
        <f ca="1">IF(ISNUMBER($A65),VLOOKUP($A65,Methuselahs!$A$7:$X$202,5),"")</f>
        <v/>
      </c>
      <c r="AA65" s="41" t="str">
        <f t="shared" ca="1" si="23"/>
        <v/>
      </c>
    </row>
    <row r="66" spans="1:27" ht="12.95" customHeight="1" thickBot="1">
      <c r="A66" t="str">
        <f ca="1">IF(ISBLANK('Tournament Info'!$B$11),"",INDIRECT(ADDRESS(ROW(),1,1,1,"Optimal Seating "&amp;'Tournament Info'!$B$11-1&amp;"R+F")))</f>
        <v/>
      </c>
      <c r="B66" t="str">
        <f ca="1">IF(ISNUMBER(A66),VLOOKUP(A66,Methuselahs!$A$7:$E$202,2,FALSE()),"")</f>
        <v/>
      </c>
      <c r="C66" t="str">
        <f ca="1">IF(ISNUMBER(A66),VLOOKUP(A66,Methuselahs!$A$7:$E$202,3,FALSE()),"")</f>
        <v/>
      </c>
      <c r="D66" s="254" t="str">
        <f t="shared" ca="1" si="12"/>
        <v/>
      </c>
      <c r="E66" s="255"/>
      <c r="F66" s="253">
        <f t="shared" si="13"/>
        <v>0</v>
      </c>
      <c r="G66" s="240" t="str">
        <f t="shared" ca="1" si="14"/>
        <v/>
      </c>
      <c r="H66" t="str">
        <f ca="1">IF(ISNUMBER(A66),IF(OR($S66=$U66,NOT(ISNA(MATCH($D66*5+$V$4,Override!$C$6:$C$125,0)))),$Q66,0),"")</f>
        <v/>
      </c>
      <c r="I66" s="254" t="str">
        <f t="shared" ca="1" si="15"/>
        <v/>
      </c>
      <c r="J66" s="256">
        <f ca="1">COUNT(A62:A66)</f>
        <v>0</v>
      </c>
      <c r="K66" s="257" t="str">
        <f ca="1">IF(ISNUMBER(A66),_xlfn.RANK.EQ(F66,F62:F66),"")</f>
        <v/>
      </c>
      <c r="L66" s="258">
        <f ca="1">IF(J66=5,VLOOKUP(K66,TPMatrix!$A$6:$B$10,2,FALSE()),IF(J66=4,VLOOKUP(K66,TPMatrix!$D$6:$E$9,2,FALSE()),0))</f>
        <v>0</v>
      </c>
      <c r="M66" s="258">
        <f ca="1">IF(COUNTIF(K62:K66,K66)&gt;=2,IF(J66=5,VLOOKUP(K66+1,TPMatrix!$A$6:$B$10,2,FALSE()),IF(J66=4,VLOOKUP(K66+1,TPMatrix!$D$6:$E$9,2,FALSE()),0)),"")</f>
        <v>0</v>
      </c>
      <c r="N66" s="258">
        <f ca="1">IF(COUNTIF(K62:K66,K66)&gt;=3,IF(J66=5,VLOOKUP(K66+2,TPMatrix!$A$6:$B$10,2,FALSE()),IF(J66=4,VLOOKUP(K66+2,TPMatrix!$D$6:$E$9,2,FALSE()),0)),"")</f>
        <v>0</v>
      </c>
      <c r="O66" s="258">
        <f ca="1">IF(COUNTIF(K62:K66,K66)&gt;=4,IF(J66=5,VLOOKUP(K66+3,TPMatrix!$A$6:$B$10,2,FALSE()),IF(J66=4,VLOOKUP(K66+3,TPMatrix!$D$6:$E$9,2,FALSE()),0)),"")</f>
        <v>0</v>
      </c>
      <c r="P66" s="258">
        <f ca="1">IF(COUNTIF(K62:K66,K66)&gt;=5,IF(J66=5,VLOOKUP(K66+4,TPMatrix!$A$6:$B$10,2,FALSE()),IF(J66=4,VLOOKUP(K66+4,TPMatrix!$D$6:$E$9,2,FALSE()),0)),"")</f>
        <v>0</v>
      </c>
      <c r="Q66" s="258">
        <f t="shared" ca="1" si="16"/>
        <v>0</v>
      </c>
      <c r="R66" s="259">
        <f t="shared" ca="1" si="17"/>
        <v>5</v>
      </c>
      <c r="S66" s="257">
        <f t="shared" ca="1" si="18"/>
        <v>0</v>
      </c>
      <c r="T66" s="258">
        <f t="shared" si="19"/>
        <v>0</v>
      </c>
      <c r="U66" s="259">
        <f t="shared" ca="1" si="20"/>
        <v>0</v>
      </c>
      <c r="W66" s="41" t="str">
        <f t="shared" ca="1" si="21"/>
        <v/>
      </c>
      <c r="X66" t="str">
        <f ca="1">IF(ISNUMBER($A66),$W66*(Methuselahs!$A$4+1)+$A66,"")</f>
        <v/>
      </c>
      <c r="Y66" s="41" t="str">
        <f t="shared" ca="1" si="22"/>
        <v/>
      </c>
      <c r="Z66" t="str">
        <f ca="1">IF(ISNUMBER($A66),VLOOKUP($A66,Methuselahs!$A$7:$X$202,5),"")</f>
        <v/>
      </c>
      <c r="AA66" s="41" t="str">
        <f t="shared" ca="1" si="23"/>
        <v/>
      </c>
    </row>
    <row r="67" spans="1:27" ht="12.95" customHeight="1">
      <c r="A67" t="str">
        <f ca="1">IF(ISBLANK('Tournament Info'!$B$11),"",INDIRECT(ADDRESS(ROW(),1,1,1,"Optimal Seating "&amp;'Tournament Info'!$B$11-1&amp;"R+F")))</f>
        <v/>
      </c>
      <c r="B67" t="str">
        <f ca="1">IF(ISNUMBER(A67),VLOOKUP(A67,Methuselahs!$A$7:$E$202,2,FALSE()),"")</f>
        <v/>
      </c>
      <c r="C67" t="str">
        <f ca="1">IF(ISNUMBER(A67),VLOOKUP(A67,Methuselahs!$A$7:$E$202,3,FALSE()),"")</f>
        <v/>
      </c>
      <c r="D67" s="214" t="str">
        <f t="shared" ca="1" si="12"/>
        <v/>
      </c>
      <c r="E67" s="215"/>
      <c r="F67" s="213">
        <f t="shared" si="13"/>
        <v>0</v>
      </c>
      <c r="G67" s="216" t="str">
        <f t="shared" ca="1" si="14"/>
        <v/>
      </c>
      <c r="H67" t="str">
        <f ca="1">IF(ISNUMBER(A67),IF(OR($S67=$U67,NOT(ISNA(MATCH($D67*5+$V$4,Override!$C$6:$C$125,0)))),$Q67,0),"")</f>
        <v/>
      </c>
      <c r="I67" s="214" t="str">
        <f t="shared" ca="1" si="15"/>
        <v/>
      </c>
      <c r="J67" s="218">
        <f ca="1">COUNT(A67:A71)</f>
        <v>0</v>
      </c>
      <c r="K67" s="219" t="str">
        <f ca="1">IF(ISNUMBER(A67),_xlfn.RANK.EQ(F67,F67:F71),"")</f>
        <v/>
      </c>
      <c r="L67" s="220">
        <f ca="1">IF(J67=5,VLOOKUP(K67,TPMatrix!$A$6:$B$10,2,FALSE()),IF(J67=4,VLOOKUP(K67,TPMatrix!$D$6:$E$9,2,FALSE()),0))</f>
        <v>0</v>
      </c>
      <c r="M67" s="220">
        <f ca="1">IF(COUNTIF(K67:K71,K67)&gt;=2,IF(J67=5,VLOOKUP(K67+1,TPMatrix!$A$6:$B$10,2,FALSE()),IF(J67=4,VLOOKUP(K67+1,TPMatrix!$D$6:$E$9,2,FALSE()),0)),"")</f>
        <v>0</v>
      </c>
      <c r="N67" s="220">
        <f ca="1">IF(COUNTIF(K67:K71,K67)&gt;=3,IF(J67=5,VLOOKUP(K67+2,TPMatrix!$A$6:$B$10,2,FALSE()),IF(J67=4,VLOOKUP(K67+2,TPMatrix!$D$6:$E$9,2,FALSE()),0)),"")</f>
        <v>0</v>
      </c>
      <c r="O67" s="220">
        <f ca="1">IF(COUNTIF(K67:K71,K67)&gt;=4,IF(J67=5,VLOOKUP(K67+3,TPMatrix!$A$6:$B$10,2,FALSE()),IF(J67=4,VLOOKUP(K67+3,TPMatrix!$D$6:$E$9,2,FALSE()),0)),"")</f>
        <v>0</v>
      </c>
      <c r="P67" s="220">
        <f ca="1">IF(COUNTIF(K67:K71,K67)&gt;=5,IF(J67=5,VLOOKUP(K67+4,TPMatrix!$A$6:$B$10,2,FALSE()),IF(J67=4,VLOOKUP(K67+4,TPMatrix!$D$6:$E$9,2,FALSE()),0)),"")</f>
        <v>0</v>
      </c>
      <c r="Q67" s="220">
        <f t="shared" ca="1" si="16"/>
        <v>0</v>
      </c>
      <c r="R67" s="221">
        <f t="shared" ca="1" si="17"/>
        <v>5</v>
      </c>
      <c r="S67" s="222">
        <f t="shared" ca="1" si="18"/>
        <v>0</v>
      </c>
      <c r="T67" s="223">
        <f t="shared" si="19"/>
        <v>0</v>
      </c>
      <c r="U67" s="224">
        <f t="shared" ca="1" si="20"/>
        <v>0</v>
      </c>
      <c r="W67" s="41" t="str">
        <f t="shared" ca="1" si="21"/>
        <v/>
      </c>
      <c r="X67" t="str">
        <f ca="1">IF(ISNUMBER($A67),$W67*(Methuselahs!$A$4+1)+$A67,"")</f>
        <v/>
      </c>
      <c r="Y67" s="41" t="str">
        <f t="shared" ca="1" si="22"/>
        <v/>
      </c>
      <c r="Z67" t="str">
        <f ca="1">IF(ISNUMBER($A67),VLOOKUP($A67,Methuselahs!$A$7:$X$202,5),"")</f>
        <v/>
      </c>
      <c r="AA67" s="41" t="str">
        <f t="shared" ca="1" si="23"/>
        <v/>
      </c>
    </row>
    <row r="68" spans="1:27" ht="12.95" customHeight="1">
      <c r="A68" t="str">
        <f ca="1">IF(ISBLANK('Tournament Info'!$B$11),"",INDIRECT(ADDRESS(ROW(),1,1,1,"Optimal Seating "&amp;'Tournament Info'!$B$11-1&amp;"R+F")))</f>
        <v/>
      </c>
      <c r="B68" t="str">
        <f ca="1">IF(ISNUMBER(A68),VLOOKUP(A68,Methuselahs!$A$7:$E$202,2,FALSE()),"")</f>
        <v/>
      </c>
      <c r="C68" t="str">
        <f ca="1">IF(ISNUMBER(A68),VLOOKUP(A68,Methuselahs!$A$7:$E$202,3,FALSE()),"")</f>
        <v/>
      </c>
      <c r="D68" s="228" t="str">
        <f t="shared" ca="1" si="12"/>
        <v/>
      </c>
      <c r="E68" s="229"/>
      <c r="F68" s="227">
        <f t="shared" si="13"/>
        <v>0</v>
      </c>
      <c r="G68" s="230" t="str">
        <f t="shared" ca="1" si="14"/>
        <v/>
      </c>
      <c r="H68" t="str">
        <f ca="1">IF(ISNUMBER(A68),IF(OR($S68=$U68,NOT(ISNA(MATCH($D68*5+$V$4,Override!$C$6:$C$125,0)))),$Q68,0),"")</f>
        <v/>
      </c>
      <c r="I68" s="228" t="str">
        <f t="shared" ca="1" si="15"/>
        <v/>
      </c>
      <c r="J68" s="232">
        <f ca="1">COUNT(A67:A71)</f>
        <v>0</v>
      </c>
      <c r="K68" s="233" t="str">
        <f ca="1">IF(ISNUMBER(A68),_xlfn.RANK.EQ(F68,F67:F71),"")</f>
        <v/>
      </c>
      <c r="L68" s="234">
        <f ca="1">IF(J68=5,VLOOKUP(K68,TPMatrix!$A$6:$B$10,2,FALSE()),IF(J68=4,VLOOKUP(K68,TPMatrix!$D$6:$E$9,2,FALSE()),0))</f>
        <v>0</v>
      </c>
      <c r="M68" s="234">
        <f ca="1">IF(COUNTIF(K67:K71,K68)&gt;=2,IF(J68=5,VLOOKUP(K68+1,TPMatrix!$A$6:$B$10,2,FALSE()),IF(J68=4,VLOOKUP(K68+1,TPMatrix!$D$6:$E$9,2,FALSE()),0)),"")</f>
        <v>0</v>
      </c>
      <c r="N68" s="234">
        <f ca="1">IF(COUNTIF(K67:K71,K68)&gt;=3,IF(J68=5,VLOOKUP(K68+2,TPMatrix!$A$6:$B$10,2,FALSE()),IF(J68=4,VLOOKUP(K68+2,TPMatrix!$D$6:$E$9,2,FALSE()),0)),"")</f>
        <v>0</v>
      </c>
      <c r="O68" s="234">
        <f ca="1">IF(COUNTIF(K67:K71,K68)&gt;=4,IF(J68=5,VLOOKUP(K68+3,TPMatrix!$A$6:$B$10,2,FALSE()),IF(J68=4,VLOOKUP(K68+3,TPMatrix!$D$6:$E$9,2,FALSE()),0)),"")</f>
        <v>0</v>
      </c>
      <c r="P68" s="234">
        <f ca="1">IF(COUNTIF(K67:K71,K68)&gt;=5,IF(J68=5,VLOOKUP(K68+4,TPMatrix!$A$6:$B$10,2,FALSE()),IF(J68=4,VLOOKUP(K68+4,TPMatrix!$D$6:$E$9,2,FALSE()),0)),"")</f>
        <v>0</v>
      </c>
      <c r="Q68" s="234">
        <f t="shared" ca="1" si="16"/>
        <v>0</v>
      </c>
      <c r="R68" s="235">
        <f t="shared" ca="1" si="17"/>
        <v>5</v>
      </c>
      <c r="S68" s="233">
        <f t="shared" ca="1" si="18"/>
        <v>0</v>
      </c>
      <c r="T68" s="234">
        <f t="shared" si="19"/>
        <v>0</v>
      </c>
      <c r="U68" s="235">
        <f t="shared" ca="1" si="20"/>
        <v>0</v>
      </c>
      <c r="W68" s="41" t="str">
        <f t="shared" ca="1" si="21"/>
        <v/>
      </c>
      <c r="X68" t="str">
        <f ca="1">IF(ISNUMBER($A68),$W68*(Methuselahs!$A$4+1)+$A68,"")</f>
        <v/>
      </c>
      <c r="Y68" s="41" t="str">
        <f t="shared" ca="1" si="22"/>
        <v/>
      </c>
      <c r="Z68" t="str">
        <f ca="1">IF(ISNUMBER($A68),VLOOKUP($A68,Methuselahs!$A$7:$X$202,5),"")</f>
        <v/>
      </c>
      <c r="AA68" s="41" t="str">
        <f t="shared" ca="1" si="23"/>
        <v/>
      </c>
    </row>
    <row r="69" spans="1:27" ht="12.95" customHeight="1">
      <c r="A69" t="str">
        <f ca="1">IF(ISBLANK('Tournament Info'!$B$11),"",INDIRECT(ADDRESS(ROW(),1,1,1,"Optimal Seating "&amp;'Tournament Info'!$B$11-1&amp;"R+F")))</f>
        <v/>
      </c>
      <c r="B69" t="str">
        <f ca="1">IF(ISNUMBER(A69),VLOOKUP(A69,Methuselahs!$A$7:$E$202,2,FALSE()),"")</f>
        <v/>
      </c>
      <c r="C69" t="str">
        <f ca="1">IF(ISNUMBER(A69),VLOOKUP(A69,Methuselahs!$A$7:$E$202,3,FALSE()),"")</f>
        <v/>
      </c>
      <c r="D69" s="238" t="str">
        <f t="shared" ca="1" si="12"/>
        <v/>
      </c>
      <c r="E69" s="239"/>
      <c r="F69" s="237">
        <f t="shared" si="13"/>
        <v>0</v>
      </c>
      <c r="G69" s="240" t="str">
        <f t="shared" ca="1" si="14"/>
        <v/>
      </c>
      <c r="H69" t="str">
        <f ca="1">IF(ISNUMBER(A69),IF(OR($S69=$U69,NOT(ISNA(MATCH($D69*5+$V$4,Override!$C$6:$C$125,0)))),$Q69,0),"")</f>
        <v/>
      </c>
      <c r="I69" s="238" t="str">
        <f t="shared" ca="1" si="15"/>
        <v/>
      </c>
      <c r="J69" s="242">
        <f ca="1">COUNT(A67:A71)</f>
        <v>0</v>
      </c>
      <c r="K69" s="243" t="str">
        <f ca="1">IF(ISNUMBER(A69),_xlfn.RANK.EQ(F69,F67:F71),"")</f>
        <v/>
      </c>
      <c r="L69" s="244">
        <f ca="1">IF(J69=5,VLOOKUP(K69,TPMatrix!$A$6:$B$10,2,FALSE()),IF(J69=4,VLOOKUP(K69,TPMatrix!$D$6:$E$9,2,FALSE()),0))</f>
        <v>0</v>
      </c>
      <c r="M69" s="244">
        <f ca="1">IF(COUNTIF(K67:K71,K69)&gt;=2,IF(J69=5,VLOOKUP(K69+1,TPMatrix!$A$6:$B$10,2,FALSE()),IF(J69=4,VLOOKUP(K69+1,TPMatrix!$D$6:$E$9,2,FALSE()),0)),"")</f>
        <v>0</v>
      </c>
      <c r="N69" s="244">
        <f ca="1">IF(COUNTIF(K67:K71,K69)&gt;=3,IF(J69=5,VLOOKUP(K69+2,TPMatrix!$A$6:$B$10,2,FALSE()),IF(J69=4,VLOOKUP(K69+2,TPMatrix!$D$6:$E$9,2,FALSE()),0)),"")</f>
        <v>0</v>
      </c>
      <c r="O69" s="244">
        <f ca="1">IF(COUNTIF(K67:K71,K69)&gt;=4,IF(J69=5,VLOOKUP(K69+3,TPMatrix!$A$6:$B$10,2,FALSE()),IF(J69=4,VLOOKUP(K69+3,TPMatrix!$D$6:$E$9,2,FALSE()),0)),"")</f>
        <v>0</v>
      </c>
      <c r="P69" s="244">
        <f ca="1">IF(COUNTIF(K67:K71,K69)&gt;=5,IF(J69=5,VLOOKUP(K69+4,TPMatrix!$A$6:$B$10,2,FALSE()),IF(J69=4,VLOOKUP(K69+4,TPMatrix!$D$6:$E$9,2,FALSE()),0)),"")</f>
        <v>0</v>
      </c>
      <c r="Q69" s="244">
        <f t="shared" ca="1" si="16"/>
        <v>0</v>
      </c>
      <c r="R69" s="245">
        <f t="shared" ca="1" si="17"/>
        <v>5</v>
      </c>
      <c r="S69" s="243">
        <f t="shared" ca="1" si="18"/>
        <v>0</v>
      </c>
      <c r="T69" s="244">
        <f t="shared" si="19"/>
        <v>0</v>
      </c>
      <c r="U69" s="245">
        <f t="shared" ca="1" si="20"/>
        <v>0</v>
      </c>
      <c r="W69" s="41" t="str">
        <f t="shared" ca="1" si="21"/>
        <v/>
      </c>
      <c r="X69" t="str">
        <f ca="1">IF(ISNUMBER($A69),$W69*(Methuselahs!$A$4+1)+$A69,"")</f>
        <v/>
      </c>
      <c r="Y69" s="41" t="str">
        <f t="shared" ca="1" si="22"/>
        <v/>
      </c>
      <c r="Z69" t="str">
        <f ca="1">IF(ISNUMBER($A69),VLOOKUP($A69,Methuselahs!$A$7:$X$202,5),"")</f>
        <v/>
      </c>
      <c r="AA69" s="41" t="str">
        <f t="shared" ca="1" si="23"/>
        <v/>
      </c>
    </row>
    <row r="70" spans="1:27" ht="12.95" customHeight="1">
      <c r="A70" t="str">
        <f ca="1">IF(ISBLANK('Tournament Info'!$B$11),"",INDIRECT(ADDRESS(ROW(),1,1,1,"Optimal Seating "&amp;'Tournament Info'!$B$11-1&amp;"R+F")))</f>
        <v/>
      </c>
      <c r="B70" t="str">
        <f ca="1">IF(ISNUMBER(A70),VLOOKUP(A70,Methuselahs!$A$7:$E$202,2,FALSE()),"")</f>
        <v/>
      </c>
      <c r="C70" t="str">
        <f ca="1">IF(ISNUMBER(A70),VLOOKUP(A70,Methuselahs!$A$7:$E$202,3,FALSE()),"")</f>
        <v/>
      </c>
      <c r="D70" s="248" t="str">
        <f t="shared" ca="1" si="12"/>
        <v/>
      </c>
      <c r="E70" s="249"/>
      <c r="F70" s="247">
        <f t="shared" si="13"/>
        <v>0</v>
      </c>
      <c r="G70" s="230" t="str">
        <f t="shared" ca="1" si="14"/>
        <v/>
      </c>
      <c r="H70" t="str">
        <f ca="1">IF(ISNUMBER(A70),IF(OR($S70=$U70,NOT(ISNA(MATCH($D70*5+$V$4,Override!$C$6:$C$125,0)))),$Q70,0),"")</f>
        <v/>
      </c>
      <c r="I70" s="248" t="str">
        <f t="shared" ca="1" si="15"/>
        <v/>
      </c>
      <c r="J70" s="250">
        <f ca="1">COUNT(A67:A71)</f>
        <v>0</v>
      </c>
      <c r="K70" s="233" t="str">
        <f ca="1">IF(ISNUMBER(A70),_xlfn.RANK.EQ(F70,F67:F71),"")</f>
        <v/>
      </c>
      <c r="L70" s="234">
        <f ca="1">IF(J70=5,VLOOKUP(K70,TPMatrix!$A$6:$B$10,2,FALSE()),IF(J70=4,VLOOKUP(K70,TPMatrix!$D$6:$E$9,2,FALSE()),0))</f>
        <v>0</v>
      </c>
      <c r="M70" s="234">
        <f ca="1">IF(COUNTIF(K67:K71,K70)&gt;=2,IF(J70=5,VLOOKUP(K70+1,TPMatrix!$A$6:$B$10,2,FALSE()),IF(J70=4,VLOOKUP(K70+1,TPMatrix!$D$6:$E$9,2,FALSE()),0)),"")</f>
        <v>0</v>
      </c>
      <c r="N70" s="234">
        <f ca="1">IF(COUNTIF(K67:K71,K70)&gt;=3,IF(J70=5,VLOOKUP(K70+2,TPMatrix!$A$6:$B$10,2,FALSE()),IF(J70=4,VLOOKUP(K70+2,TPMatrix!$D$6:$E$9,2,FALSE()),0)),"")</f>
        <v>0</v>
      </c>
      <c r="O70" s="234">
        <f ca="1">IF(COUNTIF(K67:K71,K70)&gt;=4,IF(J70=5,VLOOKUP(K70+3,TPMatrix!$A$6:$B$10,2,FALSE()),IF(J70=4,VLOOKUP(K70+3,TPMatrix!$D$6:$E$9,2,FALSE()),0)),"")</f>
        <v>0</v>
      </c>
      <c r="P70" s="234">
        <f ca="1">IF(COUNTIF(K67:K71,K70)&gt;=5,IF(J70=5,VLOOKUP(K70+4,TPMatrix!$A$6:$B$10,2,FALSE()),IF(J70=4,VLOOKUP(K70+4,TPMatrix!$D$6:$E$9,2,FALSE()),0)),"")</f>
        <v>0</v>
      </c>
      <c r="Q70" s="234">
        <f t="shared" ca="1" si="16"/>
        <v>0</v>
      </c>
      <c r="R70" s="235">
        <f t="shared" ca="1" si="17"/>
        <v>5</v>
      </c>
      <c r="S70" s="233">
        <f t="shared" ca="1" si="18"/>
        <v>0</v>
      </c>
      <c r="T70" s="234">
        <f t="shared" si="19"/>
        <v>0</v>
      </c>
      <c r="U70" s="235">
        <f t="shared" ca="1" si="20"/>
        <v>0</v>
      </c>
      <c r="W70" s="41" t="str">
        <f t="shared" ca="1" si="21"/>
        <v/>
      </c>
      <c r="X70" t="str">
        <f ca="1">IF(ISNUMBER($A70),$W70*(Methuselahs!$A$4+1)+$A70,"")</f>
        <v/>
      </c>
      <c r="Y70" s="41" t="str">
        <f t="shared" ca="1" si="22"/>
        <v/>
      </c>
      <c r="Z70" t="str">
        <f ca="1">IF(ISNUMBER($A70),VLOOKUP($A70,Methuselahs!$A$7:$X$202,5),"")</f>
        <v/>
      </c>
      <c r="AA70" s="41" t="str">
        <f t="shared" ca="1" si="23"/>
        <v/>
      </c>
    </row>
    <row r="71" spans="1:27" ht="12.95" customHeight="1" thickBot="1">
      <c r="A71" t="str">
        <f ca="1">IF(ISBLANK('Tournament Info'!$B$11),"",INDIRECT(ADDRESS(ROW(),1,1,1,"Optimal Seating "&amp;'Tournament Info'!$B$11-1&amp;"R+F")))</f>
        <v/>
      </c>
      <c r="B71" t="str">
        <f ca="1">IF(ISNUMBER(A71),VLOOKUP(A71,Methuselahs!$A$7:$E$202,2,FALSE()),"")</f>
        <v/>
      </c>
      <c r="C71" t="str">
        <f ca="1">IF(ISNUMBER(A71),VLOOKUP(A71,Methuselahs!$A$7:$E$202,3,FALSE()),"")</f>
        <v/>
      </c>
      <c r="D71" s="254" t="str">
        <f t="shared" ref="D71:D102" ca="1" si="24">IF(ISNUMBER(A71),FLOOR((ROW()-ROW($A$7))/5,1)+1,"")</f>
        <v/>
      </c>
      <c r="E71" s="255"/>
      <c r="F71" s="253">
        <f t="shared" ref="F71:F102" si="25">IF(ISNUMBER(E71),E71,0)</f>
        <v>0</v>
      </c>
      <c r="G71" s="240" t="str">
        <f t="shared" ref="G71:G102" ca="1" si="26">IF(ISNUMBER($A71),IF(AND($F71&gt;=2,$H71=60),1,0),"")</f>
        <v/>
      </c>
      <c r="H71" t="str">
        <f ca="1">IF(ISNUMBER(A71),IF(OR($S71=$U71,NOT(ISNA(MATCH($D71*5+$V$4,Override!$C$6:$C$125,0)))),$Q71,0),"")</f>
        <v/>
      </c>
      <c r="I71" s="254" t="str">
        <f t="shared" ref="I71:I102" ca="1" si="27">IF(ISNUMBER(A71),IF(J71=5,K71,IF(AND(J71=4,OR(K71=4,K71=3)),K71+1,K71)),"")</f>
        <v/>
      </c>
      <c r="J71" s="256">
        <f ca="1">COUNT(A67:A71)</f>
        <v>0</v>
      </c>
      <c r="K71" s="257" t="str">
        <f ca="1">IF(ISNUMBER(A71),_xlfn.RANK.EQ(F71,F67:F71),"")</f>
        <v/>
      </c>
      <c r="L71" s="258">
        <f ca="1">IF(J71=5,VLOOKUP(K71,TPMatrix!$A$6:$B$10,2,FALSE()),IF(J71=4,VLOOKUP(K71,TPMatrix!$D$6:$E$9,2,FALSE()),0))</f>
        <v>0</v>
      </c>
      <c r="M71" s="258">
        <f ca="1">IF(COUNTIF(K67:K71,K71)&gt;=2,IF(J71=5,VLOOKUP(K71+1,TPMatrix!$A$6:$B$10,2,FALSE()),IF(J71=4,VLOOKUP(K71+1,TPMatrix!$D$6:$E$9,2,FALSE()),0)),"")</f>
        <v>0</v>
      </c>
      <c r="N71" s="258">
        <f ca="1">IF(COUNTIF(K67:K71,K71)&gt;=3,IF(J71=5,VLOOKUP(K71+2,TPMatrix!$A$6:$B$10,2,FALSE()),IF(J71=4,VLOOKUP(K71+2,TPMatrix!$D$6:$E$9,2,FALSE()),0)),"")</f>
        <v>0</v>
      </c>
      <c r="O71" s="258">
        <f ca="1">IF(COUNTIF(K67:K71,K71)&gt;=4,IF(J71=5,VLOOKUP(K71+3,TPMatrix!$A$6:$B$10,2,FALSE()),IF(J71=4,VLOOKUP(K71+3,TPMatrix!$D$6:$E$9,2,FALSE()),0)),"")</f>
        <v>0</v>
      </c>
      <c r="P71" s="258">
        <f ca="1">IF(COUNTIF(K67:K71,K71)&gt;=5,IF(J71=5,VLOOKUP(K71+4,TPMatrix!$A$6:$B$10,2,FALSE()),IF(J71=4,VLOOKUP(K71+4,TPMatrix!$D$6:$E$9,2,FALSE()),0)),"")</f>
        <v>0</v>
      </c>
      <c r="Q71" s="258">
        <f t="shared" ref="Q71:Q102" ca="1" si="28">SUM(L71:P71)/COUNT(L71:P71)</f>
        <v>0</v>
      </c>
      <c r="R71" s="259">
        <f t="shared" ref="R71:R102" ca="1" si="29">COUNT(L71:P71)</f>
        <v>5</v>
      </c>
      <c r="S71" s="257">
        <f t="shared" ref="S71:S102" ca="1" si="30">IF(ISNUMBER($A71),COUNTIF($D$7:$D$206,$D71),0)</f>
        <v>0</v>
      </c>
      <c r="T71" s="258">
        <f t="shared" ref="T71:T102" si="31">CEILING($F71,1)</f>
        <v>0</v>
      </c>
      <c r="U71" s="259">
        <f t="shared" ref="U71:U102" ca="1" si="32">SUM(OFFSET(T71,-MOD(ROW()-ROW($U$7),5),0,5,1))</f>
        <v>0</v>
      </c>
      <c r="W71" s="41" t="str">
        <f t="shared" ref="W71:W102" ca="1" si="33">$I71</f>
        <v/>
      </c>
      <c r="X71" t="str">
        <f ca="1">IF(ISNUMBER($A71),$W71*(Methuselahs!$A$4+1)+$A71,"")</f>
        <v/>
      </c>
      <c r="Y71" s="41" t="str">
        <f t="shared" ref="Y71:Y102" ca="1" si="34">IF(ISNUMBER($A71),_xlfn.RANK.EQ($X71,$X71:$X75,1),"")</f>
        <v/>
      </c>
      <c r="Z71" t="str">
        <f ca="1">IF(ISNUMBER($A71),VLOOKUP($A71,Methuselahs!$A$7:$X$202,5),"")</f>
        <v/>
      </c>
      <c r="AA71" s="41" t="str">
        <f t="shared" ref="AA71:AA102" ca="1" si="35">$I71</f>
        <v/>
      </c>
    </row>
    <row r="72" spans="1:27" ht="12.95" customHeight="1">
      <c r="A72" t="str">
        <f ca="1">IF(ISBLANK('Tournament Info'!$B$11),"",INDIRECT(ADDRESS(ROW(),1,1,1,"Optimal Seating "&amp;'Tournament Info'!$B$11-1&amp;"R+F")))</f>
        <v/>
      </c>
      <c r="B72" t="str">
        <f ca="1">IF(ISNUMBER(A72),VLOOKUP(A72,Methuselahs!$A$7:$E$202,2,FALSE()),"")</f>
        <v/>
      </c>
      <c r="C72" t="str">
        <f ca="1">IF(ISNUMBER(A72),VLOOKUP(A72,Methuselahs!$A$7:$E$202,3,FALSE()),"")</f>
        <v/>
      </c>
      <c r="D72" s="214" t="str">
        <f t="shared" ca="1" si="24"/>
        <v/>
      </c>
      <c r="E72" s="215"/>
      <c r="F72" s="213">
        <f t="shared" si="25"/>
        <v>0</v>
      </c>
      <c r="G72" s="216" t="str">
        <f t="shared" ca="1" si="26"/>
        <v/>
      </c>
      <c r="H72" t="str">
        <f ca="1">IF(ISNUMBER(A72),IF(OR($S72=$U72,NOT(ISNA(MATCH($D72*5+$V$4,Override!$C$6:$C$125,0)))),$Q72,0),"")</f>
        <v/>
      </c>
      <c r="I72" s="214" t="str">
        <f t="shared" ca="1" si="27"/>
        <v/>
      </c>
      <c r="J72" s="218">
        <f ca="1">COUNT(A72:A76)</f>
        <v>0</v>
      </c>
      <c r="K72" s="219" t="str">
        <f ca="1">IF(ISNUMBER(A72),_xlfn.RANK.EQ(F72,F72:F76),"")</f>
        <v/>
      </c>
      <c r="L72" s="220">
        <f ca="1">IF(J72=5,VLOOKUP(K72,TPMatrix!$A$6:$B$10,2,FALSE()),IF(J72=4,VLOOKUP(K72,TPMatrix!$D$6:$E$9,2,FALSE()),0))</f>
        <v>0</v>
      </c>
      <c r="M72" s="220">
        <f ca="1">IF(COUNTIF(K72:K76,K72)&gt;=2,IF(J72=5,VLOOKUP(K72+1,TPMatrix!$A$6:$B$10,2,FALSE()),IF(J72=4,VLOOKUP(K72+1,TPMatrix!$D$6:$E$9,2,FALSE()),0)),"")</f>
        <v>0</v>
      </c>
      <c r="N72" s="220">
        <f ca="1">IF(COUNTIF(K72:K76,K72)&gt;=3,IF(J72=5,VLOOKUP(K72+2,TPMatrix!$A$6:$B$10,2,FALSE()),IF(J72=4,VLOOKUP(K72+2,TPMatrix!$D$6:$E$9,2,FALSE()),0)),"")</f>
        <v>0</v>
      </c>
      <c r="O72" s="220">
        <f ca="1">IF(COUNTIF(K72:K76,K72)&gt;=4,IF(J72=5,VLOOKUP(K72+3,TPMatrix!$A$6:$B$10,2,FALSE()),IF(J72=4,VLOOKUP(K72+3,TPMatrix!$D$6:$E$9,2,FALSE()),0)),"")</f>
        <v>0</v>
      </c>
      <c r="P72" s="220">
        <f ca="1">IF(COUNTIF(K72:K76,K72)&gt;=5,IF(J72=5,VLOOKUP(K72+4,TPMatrix!$A$6:$B$10,2,FALSE()),IF(J72=4,VLOOKUP(K72+4,TPMatrix!$D$6:$E$9,2,FALSE()),0)),"")</f>
        <v>0</v>
      </c>
      <c r="Q72" s="220">
        <f t="shared" ca="1" si="28"/>
        <v>0</v>
      </c>
      <c r="R72" s="221">
        <f t="shared" ca="1" si="29"/>
        <v>5</v>
      </c>
      <c r="S72" s="222">
        <f t="shared" ca="1" si="30"/>
        <v>0</v>
      </c>
      <c r="T72" s="223">
        <f t="shared" si="31"/>
        <v>0</v>
      </c>
      <c r="U72" s="224">
        <f t="shared" ca="1" si="32"/>
        <v>0</v>
      </c>
      <c r="W72" s="41" t="str">
        <f t="shared" ca="1" si="33"/>
        <v/>
      </c>
      <c r="X72" t="str">
        <f ca="1">IF(ISNUMBER($A72),$W72*(Methuselahs!$A$4+1)+$A72,"")</f>
        <v/>
      </c>
      <c r="Y72" s="41" t="str">
        <f t="shared" ca="1" si="34"/>
        <v/>
      </c>
      <c r="Z72" t="str">
        <f ca="1">IF(ISNUMBER($A72),VLOOKUP($A72,Methuselahs!$A$7:$X$202,5),"")</f>
        <v/>
      </c>
      <c r="AA72" s="41" t="str">
        <f t="shared" ca="1" si="35"/>
        <v/>
      </c>
    </row>
    <row r="73" spans="1:27" ht="12.95" customHeight="1">
      <c r="A73" t="str">
        <f ca="1">IF(ISBLANK('Tournament Info'!$B$11),"",INDIRECT(ADDRESS(ROW(),1,1,1,"Optimal Seating "&amp;'Tournament Info'!$B$11-1&amp;"R+F")))</f>
        <v/>
      </c>
      <c r="B73" t="str">
        <f ca="1">IF(ISNUMBER(A73),VLOOKUP(A73,Methuselahs!$A$7:$E$202,2,FALSE()),"")</f>
        <v/>
      </c>
      <c r="C73" t="str">
        <f ca="1">IF(ISNUMBER(A73),VLOOKUP(A73,Methuselahs!$A$7:$E$202,3,FALSE()),"")</f>
        <v/>
      </c>
      <c r="D73" s="228" t="str">
        <f t="shared" ca="1" si="24"/>
        <v/>
      </c>
      <c r="E73" s="229"/>
      <c r="F73" s="227">
        <f t="shared" si="25"/>
        <v>0</v>
      </c>
      <c r="G73" s="230" t="str">
        <f t="shared" ca="1" si="26"/>
        <v/>
      </c>
      <c r="H73" t="str">
        <f ca="1">IF(ISNUMBER(A73),IF(OR($S73=$U73,NOT(ISNA(MATCH($D73*5+$V$4,Override!$C$6:$C$125,0)))),$Q73,0),"")</f>
        <v/>
      </c>
      <c r="I73" s="228" t="str">
        <f t="shared" ca="1" si="27"/>
        <v/>
      </c>
      <c r="J73" s="232">
        <f ca="1">COUNT(A72:A76)</f>
        <v>0</v>
      </c>
      <c r="K73" s="233" t="str">
        <f ca="1">IF(ISNUMBER(A73),_xlfn.RANK.EQ(F73,F72:F76),"")</f>
        <v/>
      </c>
      <c r="L73" s="234">
        <f ca="1">IF(J73=5,VLOOKUP(K73,TPMatrix!$A$6:$B$10,2,FALSE()),IF(J73=4,VLOOKUP(K73,TPMatrix!$D$6:$E$9,2,FALSE()),0))</f>
        <v>0</v>
      </c>
      <c r="M73" s="234">
        <f ca="1">IF(COUNTIF(K72:K76,K73)&gt;=2,IF(J73=5,VLOOKUP(K73+1,TPMatrix!$A$6:$B$10,2,FALSE()),IF(J73=4,VLOOKUP(K73+1,TPMatrix!$D$6:$E$9,2,FALSE()),0)),"")</f>
        <v>0</v>
      </c>
      <c r="N73" s="234">
        <f ca="1">IF(COUNTIF(K72:K76,K73)&gt;=3,IF(J73=5,VLOOKUP(K73+2,TPMatrix!$A$6:$B$10,2,FALSE()),IF(J73=4,VLOOKUP(K73+2,TPMatrix!$D$6:$E$9,2,FALSE()),0)),"")</f>
        <v>0</v>
      </c>
      <c r="O73" s="234">
        <f ca="1">IF(COUNTIF(K72:K76,K73)&gt;=4,IF(J73=5,VLOOKUP(K73+3,TPMatrix!$A$6:$B$10,2,FALSE()),IF(J73=4,VLOOKUP(K73+3,TPMatrix!$D$6:$E$9,2,FALSE()),0)),"")</f>
        <v>0</v>
      </c>
      <c r="P73" s="234">
        <f ca="1">IF(COUNTIF(K72:K76,K73)&gt;=5,IF(J73=5,VLOOKUP(K73+4,TPMatrix!$A$6:$B$10,2,FALSE()),IF(J73=4,VLOOKUP(K73+4,TPMatrix!$D$6:$E$9,2,FALSE()),0)),"")</f>
        <v>0</v>
      </c>
      <c r="Q73" s="234">
        <f t="shared" ca="1" si="28"/>
        <v>0</v>
      </c>
      <c r="R73" s="235">
        <f t="shared" ca="1" si="29"/>
        <v>5</v>
      </c>
      <c r="S73" s="233">
        <f t="shared" ca="1" si="30"/>
        <v>0</v>
      </c>
      <c r="T73" s="234">
        <f t="shared" si="31"/>
        <v>0</v>
      </c>
      <c r="U73" s="235">
        <f t="shared" ca="1" si="32"/>
        <v>0</v>
      </c>
      <c r="W73" s="41" t="str">
        <f t="shared" ca="1" si="33"/>
        <v/>
      </c>
      <c r="X73" t="str">
        <f ca="1">IF(ISNUMBER($A73),$W73*(Methuselahs!$A$4+1)+$A73,"")</f>
        <v/>
      </c>
      <c r="Y73" s="41" t="str">
        <f t="shared" ca="1" si="34"/>
        <v/>
      </c>
      <c r="Z73" t="str">
        <f ca="1">IF(ISNUMBER($A73),VLOOKUP($A73,Methuselahs!$A$7:$X$202,5),"")</f>
        <v/>
      </c>
      <c r="AA73" s="41" t="str">
        <f t="shared" ca="1" si="35"/>
        <v/>
      </c>
    </row>
    <row r="74" spans="1:27" ht="12.95" customHeight="1">
      <c r="A74" t="str">
        <f ca="1">IF(ISBLANK('Tournament Info'!$B$11),"",INDIRECT(ADDRESS(ROW(),1,1,1,"Optimal Seating "&amp;'Tournament Info'!$B$11-1&amp;"R+F")))</f>
        <v/>
      </c>
      <c r="B74" t="str">
        <f ca="1">IF(ISNUMBER(A74),VLOOKUP(A74,Methuselahs!$A$7:$E$202,2,FALSE()),"")</f>
        <v/>
      </c>
      <c r="C74" t="str">
        <f ca="1">IF(ISNUMBER(A74),VLOOKUP(A74,Methuselahs!$A$7:$E$202,3,FALSE()),"")</f>
        <v/>
      </c>
      <c r="D74" s="238" t="str">
        <f t="shared" ca="1" si="24"/>
        <v/>
      </c>
      <c r="E74" s="239"/>
      <c r="F74" s="237">
        <f t="shared" si="25"/>
        <v>0</v>
      </c>
      <c r="G74" s="240" t="str">
        <f t="shared" ca="1" si="26"/>
        <v/>
      </c>
      <c r="H74" t="str">
        <f ca="1">IF(ISNUMBER(A74),IF(OR($S74=$U74,NOT(ISNA(MATCH($D74*5+$V$4,Override!$C$6:$C$125,0)))),$Q74,0),"")</f>
        <v/>
      </c>
      <c r="I74" s="238" t="str">
        <f t="shared" ca="1" si="27"/>
        <v/>
      </c>
      <c r="J74" s="242">
        <f ca="1">COUNT(A72:A76)</f>
        <v>0</v>
      </c>
      <c r="K74" s="243" t="str">
        <f ca="1">IF(ISNUMBER(A74),_xlfn.RANK.EQ(F74,F72:F76),"")</f>
        <v/>
      </c>
      <c r="L74" s="244">
        <f ca="1">IF(J74=5,VLOOKUP(K74,TPMatrix!$A$6:$B$10,2,FALSE()),IF(J74=4,VLOOKUP(K74,TPMatrix!$D$6:$E$9,2,FALSE()),0))</f>
        <v>0</v>
      </c>
      <c r="M74" s="244">
        <f ca="1">IF(COUNTIF(K72:K76,K74)&gt;=2,IF(J74=5,VLOOKUP(K74+1,TPMatrix!$A$6:$B$10,2,FALSE()),IF(J74=4,VLOOKUP(K74+1,TPMatrix!$D$6:$E$9,2,FALSE()),0)),"")</f>
        <v>0</v>
      </c>
      <c r="N74" s="244">
        <f ca="1">IF(COUNTIF(K72:K76,K74)&gt;=3,IF(J74=5,VLOOKUP(K74+2,TPMatrix!$A$6:$B$10,2,FALSE()),IF(J74=4,VLOOKUP(K74+2,TPMatrix!$D$6:$E$9,2,FALSE()),0)),"")</f>
        <v>0</v>
      </c>
      <c r="O74" s="244">
        <f ca="1">IF(COUNTIF(K72:K76,K74)&gt;=4,IF(J74=5,VLOOKUP(K74+3,TPMatrix!$A$6:$B$10,2,FALSE()),IF(J74=4,VLOOKUP(K74+3,TPMatrix!$D$6:$E$9,2,FALSE()),0)),"")</f>
        <v>0</v>
      </c>
      <c r="P74" s="244">
        <f ca="1">IF(COUNTIF(K72:K76,K74)&gt;=5,IF(J74=5,VLOOKUP(K74+4,TPMatrix!$A$6:$B$10,2,FALSE()),IF(J74=4,VLOOKUP(K74+4,TPMatrix!$D$6:$E$9,2,FALSE()),0)),"")</f>
        <v>0</v>
      </c>
      <c r="Q74" s="244">
        <f t="shared" ca="1" si="28"/>
        <v>0</v>
      </c>
      <c r="R74" s="245">
        <f t="shared" ca="1" si="29"/>
        <v>5</v>
      </c>
      <c r="S74" s="243">
        <f t="shared" ca="1" si="30"/>
        <v>0</v>
      </c>
      <c r="T74" s="244">
        <f t="shared" si="31"/>
        <v>0</v>
      </c>
      <c r="U74" s="245">
        <f t="shared" ca="1" si="32"/>
        <v>0</v>
      </c>
      <c r="W74" s="41" t="str">
        <f t="shared" ca="1" si="33"/>
        <v/>
      </c>
      <c r="X74" t="str">
        <f ca="1">IF(ISNUMBER($A74),$W74*(Methuselahs!$A$4+1)+$A74,"")</f>
        <v/>
      </c>
      <c r="Y74" s="41" t="str">
        <f t="shared" ca="1" si="34"/>
        <v/>
      </c>
      <c r="Z74" t="str">
        <f ca="1">IF(ISNUMBER($A74),VLOOKUP($A74,Methuselahs!$A$7:$X$202,5),"")</f>
        <v/>
      </c>
      <c r="AA74" s="41" t="str">
        <f t="shared" ca="1" si="35"/>
        <v/>
      </c>
    </row>
    <row r="75" spans="1:27" ht="12.95" customHeight="1">
      <c r="A75" t="str">
        <f ca="1">IF(ISBLANK('Tournament Info'!$B$11),"",INDIRECT(ADDRESS(ROW(),1,1,1,"Optimal Seating "&amp;'Tournament Info'!$B$11-1&amp;"R+F")))</f>
        <v/>
      </c>
      <c r="B75" t="str">
        <f ca="1">IF(ISNUMBER(A75),VLOOKUP(A75,Methuselahs!$A$7:$E$202,2,FALSE()),"")</f>
        <v/>
      </c>
      <c r="C75" t="str">
        <f ca="1">IF(ISNUMBER(A75),VLOOKUP(A75,Methuselahs!$A$7:$E$202,3,FALSE()),"")</f>
        <v/>
      </c>
      <c r="D75" s="248" t="str">
        <f t="shared" ca="1" si="24"/>
        <v/>
      </c>
      <c r="E75" s="249"/>
      <c r="F75" s="247">
        <f t="shared" si="25"/>
        <v>0</v>
      </c>
      <c r="G75" s="230" t="str">
        <f t="shared" ca="1" si="26"/>
        <v/>
      </c>
      <c r="H75" t="str">
        <f ca="1">IF(ISNUMBER(A75),IF(OR($S75=$U75,NOT(ISNA(MATCH($D75*5+$V$4,Override!$C$6:$C$125,0)))),$Q75,0),"")</f>
        <v/>
      </c>
      <c r="I75" s="248" t="str">
        <f t="shared" ca="1" si="27"/>
        <v/>
      </c>
      <c r="J75" s="250">
        <f ca="1">COUNT(A72:A76)</f>
        <v>0</v>
      </c>
      <c r="K75" s="233" t="str">
        <f ca="1">IF(ISNUMBER(A75),_xlfn.RANK.EQ(F75,F72:F76),"")</f>
        <v/>
      </c>
      <c r="L75" s="234">
        <f ca="1">IF(J75=5,VLOOKUP(K75,TPMatrix!$A$6:$B$10,2,FALSE()),IF(J75=4,VLOOKUP(K75,TPMatrix!$D$6:$E$9,2,FALSE()),0))</f>
        <v>0</v>
      </c>
      <c r="M75" s="234">
        <f ca="1">IF(COUNTIF(K72:K76,K75)&gt;=2,IF(J75=5,VLOOKUP(K75+1,TPMatrix!$A$6:$B$10,2,FALSE()),IF(J75=4,VLOOKUP(K75+1,TPMatrix!$D$6:$E$9,2,FALSE()),0)),"")</f>
        <v>0</v>
      </c>
      <c r="N75" s="234">
        <f ca="1">IF(COUNTIF(K72:K76,K75)&gt;=3,IF(J75=5,VLOOKUP(K75+2,TPMatrix!$A$6:$B$10,2,FALSE()),IF(J75=4,VLOOKUP(K75+2,TPMatrix!$D$6:$E$9,2,FALSE()),0)),"")</f>
        <v>0</v>
      </c>
      <c r="O75" s="234">
        <f ca="1">IF(COUNTIF(K72:K76,K75)&gt;=4,IF(J75=5,VLOOKUP(K75+3,TPMatrix!$A$6:$B$10,2,FALSE()),IF(J75=4,VLOOKUP(K75+3,TPMatrix!$D$6:$E$9,2,FALSE()),0)),"")</f>
        <v>0</v>
      </c>
      <c r="P75" s="234">
        <f ca="1">IF(COUNTIF(K72:K76,K75)&gt;=5,IF(J75=5,VLOOKUP(K75+4,TPMatrix!$A$6:$B$10,2,FALSE()),IF(J75=4,VLOOKUP(K75+4,TPMatrix!$D$6:$E$9,2,FALSE()),0)),"")</f>
        <v>0</v>
      </c>
      <c r="Q75" s="234">
        <f t="shared" ca="1" si="28"/>
        <v>0</v>
      </c>
      <c r="R75" s="235">
        <f t="shared" ca="1" si="29"/>
        <v>5</v>
      </c>
      <c r="S75" s="233">
        <f t="shared" ca="1" si="30"/>
        <v>0</v>
      </c>
      <c r="T75" s="234">
        <f t="shared" si="31"/>
        <v>0</v>
      </c>
      <c r="U75" s="235">
        <f t="shared" ca="1" si="32"/>
        <v>0</v>
      </c>
      <c r="W75" s="41" t="str">
        <f t="shared" ca="1" si="33"/>
        <v/>
      </c>
      <c r="X75" t="str">
        <f ca="1">IF(ISNUMBER($A75),$W75*(Methuselahs!$A$4+1)+$A75,"")</f>
        <v/>
      </c>
      <c r="Y75" s="41" t="str">
        <f t="shared" ca="1" si="34"/>
        <v/>
      </c>
      <c r="Z75" t="str">
        <f ca="1">IF(ISNUMBER($A75),VLOOKUP($A75,Methuselahs!$A$7:$X$202,5),"")</f>
        <v/>
      </c>
      <c r="AA75" s="41" t="str">
        <f t="shared" ca="1" si="35"/>
        <v/>
      </c>
    </row>
    <row r="76" spans="1:27" ht="12.95" customHeight="1" thickBot="1">
      <c r="A76" t="str">
        <f ca="1">IF(ISBLANK('Tournament Info'!$B$11),"",INDIRECT(ADDRESS(ROW(),1,1,1,"Optimal Seating "&amp;'Tournament Info'!$B$11-1&amp;"R+F")))</f>
        <v/>
      </c>
      <c r="B76" t="str">
        <f ca="1">IF(ISNUMBER(A76),VLOOKUP(A76,Methuselahs!$A$7:$E$202,2,FALSE()),"")</f>
        <v/>
      </c>
      <c r="C76" t="str">
        <f ca="1">IF(ISNUMBER(A76),VLOOKUP(A76,Methuselahs!$A$7:$E$202,3,FALSE()),"")</f>
        <v/>
      </c>
      <c r="D76" s="254" t="str">
        <f t="shared" ca="1" si="24"/>
        <v/>
      </c>
      <c r="E76" s="255"/>
      <c r="F76" s="253">
        <f t="shared" si="25"/>
        <v>0</v>
      </c>
      <c r="G76" s="240" t="str">
        <f t="shared" ca="1" si="26"/>
        <v/>
      </c>
      <c r="H76" t="str">
        <f ca="1">IF(ISNUMBER(A76),IF(OR($S76=$U76,NOT(ISNA(MATCH($D76*5+$V$4,Override!$C$6:$C$125,0)))),$Q76,0),"")</f>
        <v/>
      </c>
      <c r="I76" s="254" t="str">
        <f t="shared" ca="1" si="27"/>
        <v/>
      </c>
      <c r="J76" s="256">
        <f ca="1">COUNT(A72:A76)</f>
        <v>0</v>
      </c>
      <c r="K76" s="257" t="str">
        <f ca="1">IF(ISNUMBER(A76),_xlfn.RANK.EQ(F76,F72:F76),"")</f>
        <v/>
      </c>
      <c r="L76" s="258">
        <f ca="1">IF(J76=5,VLOOKUP(K76,TPMatrix!$A$6:$B$10,2,FALSE()),IF(J76=4,VLOOKUP(K76,TPMatrix!$D$6:$E$9,2,FALSE()),0))</f>
        <v>0</v>
      </c>
      <c r="M76" s="258">
        <f ca="1">IF(COUNTIF(K72:K76,K76)&gt;=2,IF(J76=5,VLOOKUP(K76+1,TPMatrix!$A$6:$B$10,2,FALSE()),IF(J76=4,VLOOKUP(K76+1,TPMatrix!$D$6:$E$9,2,FALSE()),0)),"")</f>
        <v>0</v>
      </c>
      <c r="N76" s="258">
        <f ca="1">IF(COUNTIF(K72:K76,K76)&gt;=3,IF(J76=5,VLOOKUP(K76+2,TPMatrix!$A$6:$B$10,2,FALSE()),IF(J76=4,VLOOKUP(K76+2,TPMatrix!$D$6:$E$9,2,FALSE()),0)),"")</f>
        <v>0</v>
      </c>
      <c r="O76" s="258">
        <f ca="1">IF(COUNTIF(K72:K76,K76)&gt;=4,IF(J76=5,VLOOKUP(K76+3,TPMatrix!$A$6:$B$10,2,FALSE()),IF(J76=4,VLOOKUP(K76+3,TPMatrix!$D$6:$E$9,2,FALSE()),0)),"")</f>
        <v>0</v>
      </c>
      <c r="P76" s="258">
        <f ca="1">IF(COUNTIF(K72:K76,K76)&gt;=5,IF(J76=5,VLOOKUP(K76+4,TPMatrix!$A$6:$B$10,2,FALSE()),IF(J76=4,VLOOKUP(K76+4,TPMatrix!$D$6:$E$9,2,FALSE()),0)),"")</f>
        <v>0</v>
      </c>
      <c r="Q76" s="258">
        <f t="shared" ca="1" si="28"/>
        <v>0</v>
      </c>
      <c r="R76" s="259">
        <f t="shared" ca="1" si="29"/>
        <v>5</v>
      </c>
      <c r="S76" s="257">
        <f t="shared" ca="1" si="30"/>
        <v>0</v>
      </c>
      <c r="T76" s="258">
        <f t="shared" si="31"/>
        <v>0</v>
      </c>
      <c r="U76" s="259">
        <f t="shared" ca="1" si="32"/>
        <v>0</v>
      </c>
      <c r="W76" s="41" t="str">
        <f t="shared" ca="1" si="33"/>
        <v/>
      </c>
      <c r="X76" t="str">
        <f ca="1">IF(ISNUMBER($A76),$W76*(Methuselahs!$A$4+1)+$A76,"")</f>
        <v/>
      </c>
      <c r="Y76" s="41" t="str">
        <f t="shared" ca="1" si="34"/>
        <v/>
      </c>
      <c r="Z76" t="str">
        <f ca="1">IF(ISNUMBER($A76),VLOOKUP($A76,Methuselahs!$A$7:$X$202,5),"")</f>
        <v/>
      </c>
      <c r="AA76" s="41" t="str">
        <f t="shared" ca="1" si="35"/>
        <v/>
      </c>
    </row>
    <row r="77" spans="1:27" ht="12.95" customHeight="1">
      <c r="A77" t="str">
        <f ca="1">IF(ISBLANK('Tournament Info'!$B$11),"",INDIRECT(ADDRESS(ROW(),1,1,1,"Optimal Seating "&amp;'Tournament Info'!$B$11-1&amp;"R+F")))</f>
        <v/>
      </c>
      <c r="B77" t="str">
        <f ca="1">IF(ISNUMBER(A77),VLOOKUP(A77,Methuselahs!$A$7:$E$202,2,FALSE()),"")</f>
        <v/>
      </c>
      <c r="C77" t="str">
        <f ca="1">IF(ISNUMBER(A77),VLOOKUP(A77,Methuselahs!$A$7:$E$202,3,FALSE()),"")</f>
        <v/>
      </c>
      <c r="D77" s="214" t="str">
        <f t="shared" ca="1" si="24"/>
        <v/>
      </c>
      <c r="E77" s="215"/>
      <c r="F77" s="213">
        <f t="shared" si="25"/>
        <v>0</v>
      </c>
      <c r="G77" s="216" t="str">
        <f t="shared" ca="1" si="26"/>
        <v/>
      </c>
      <c r="H77" t="str">
        <f ca="1">IF(ISNUMBER(A77),IF(OR($S77=$U77,NOT(ISNA(MATCH($D77*5+$V$4,Override!$C$6:$C$125,0)))),$Q77,0),"")</f>
        <v/>
      </c>
      <c r="I77" s="214" t="str">
        <f t="shared" ca="1" si="27"/>
        <v/>
      </c>
      <c r="J77" s="218">
        <f ca="1">COUNT(A77:A81)</f>
        <v>0</v>
      </c>
      <c r="K77" s="219" t="str">
        <f ca="1">IF(ISNUMBER(A77),_xlfn.RANK.EQ(F77,F77:F81),"")</f>
        <v/>
      </c>
      <c r="L77" s="220">
        <f ca="1">IF(J77=5,VLOOKUP(K77,TPMatrix!$A$6:$B$10,2,FALSE()),IF(J77=4,VLOOKUP(K77,TPMatrix!$D$6:$E$9,2,FALSE()),0))</f>
        <v>0</v>
      </c>
      <c r="M77" s="220">
        <f ca="1">IF(COUNTIF(K77:K81,K77)&gt;=2,IF(J77=5,VLOOKUP(K77+1,TPMatrix!$A$6:$B$10,2,FALSE()),IF(J77=4,VLOOKUP(K77+1,TPMatrix!$D$6:$E$9,2,FALSE()),0)),"")</f>
        <v>0</v>
      </c>
      <c r="N77" s="220">
        <f ca="1">IF(COUNTIF(K77:K81,K77)&gt;=3,IF(J77=5,VLOOKUP(K77+2,TPMatrix!$A$6:$B$10,2,FALSE()),IF(J77=4,VLOOKUP(K77+2,TPMatrix!$D$6:$E$9,2,FALSE()),0)),"")</f>
        <v>0</v>
      </c>
      <c r="O77" s="220">
        <f ca="1">IF(COUNTIF(K77:K81,K77)&gt;=4,IF(J77=5,VLOOKUP(K77+3,TPMatrix!$A$6:$B$10,2,FALSE()),IF(J77=4,VLOOKUP(K77+3,TPMatrix!$D$6:$E$9,2,FALSE()),0)),"")</f>
        <v>0</v>
      </c>
      <c r="P77" s="220">
        <f ca="1">IF(COUNTIF(K77:K81,K77)&gt;=5,IF(J77=5,VLOOKUP(K77+4,TPMatrix!$A$6:$B$10,2,FALSE()),IF(J77=4,VLOOKUP(K77+4,TPMatrix!$D$6:$E$9,2,FALSE()),0)),"")</f>
        <v>0</v>
      </c>
      <c r="Q77" s="220">
        <f t="shared" ca="1" si="28"/>
        <v>0</v>
      </c>
      <c r="R77" s="221">
        <f t="shared" ca="1" si="29"/>
        <v>5</v>
      </c>
      <c r="S77" s="222">
        <f t="shared" ca="1" si="30"/>
        <v>0</v>
      </c>
      <c r="T77" s="223">
        <f t="shared" si="31"/>
        <v>0</v>
      </c>
      <c r="U77" s="224">
        <f t="shared" ca="1" si="32"/>
        <v>0</v>
      </c>
      <c r="W77" s="41" t="str">
        <f t="shared" ca="1" si="33"/>
        <v/>
      </c>
      <c r="X77" t="str">
        <f ca="1">IF(ISNUMBER($A77),$W77*(Methuselahs!$A$4+1)+$A77,"")</f>
        <v/>
      </c>
      <c r="Y77" s="41" t="str">
        <f t="shared" ca="1" si="34"/>
        <v/>
      </c>
      <c r="Z77" t="str">
        <f ca="1">IF(ISNUMBER($A77),VLOOKUP($A77,Methuselahs!$A$7:$X$202,5),"")</f>
        <v/>
      </c>
      <c r="AA77" s="41" t="str">
        <f t="shared" ca="1" si="35"/>
        <v/>
      </c>
    </row>
    <row r="78" spans="1:27" ht="12.95" customHeight="1">
      <c r="A78" t="str">
        <f ca="1">IF(ISBLANK('Tournament Info'!$B$11),"",INDIRECT(ADDRESS(ROW(),1,1,1,"Optimal Seating "&amp;'Tournament Info'!$B$11-1&amp;"R+F")))</f>
        <v/>
      </c>
      <c r="B78" t="str">
        <f ca="1">IF(ISNUMBER(A78),VLOOKUP(A78,Methuselahs!$A$7:$E$202,2,FALSE()),"")</f>
        <v/>
      </c>
      <c r="C78" t="str">
        <f ca="1">IF(ISNUMBER(A78),VLOOKUP(A78,Methuselahs!$A$7:$E$202,3,FALSE()),"")</f>
        <v/>
      </c>
      <c r="D78" s="228" t="str">
        <f t="shared" ca="1" si="24"/>
        <v/>
      </c>
      <c r="E78" s="229"/>
      <c r="F78" s="227">
        <f t="shared" si="25"/>
        <v>0</v>
      </c>
      <c r="G78" s="230" t="str">
        <f t="shared" ca="1" si="26"/>
        <v/>
      </c>
      <c r="H78" t="str">
        <f ca="1">IF(ISNUMBER(A78),IF(OR($S78=$U78,NOT(ISNA(MATCH($D78*5+$V$4,Override!$C$6:$C$125,0)))),$Q78,0),"")</f>
        <v/>
      </c>
      <c r="I78" s="228" t="str">
        <f t="shared" ca="1" si="27"/>
        <v/>
      </c>
      <c r="J78" s="232">
        <f ca="1">COUNT(A77:A81)</f>
        <v>0</v>
      </c>
      <c r="K78" s="233" t="str">
        <f ca="1">IF(ISNUMBER(A78),_xlfn.RANK.EQ(F78,F77:F81),"")</f>
        <v/>
      </c>
      <c r="L78" s="234">
        <f ca="1">IF(J78=5,VLOOKUP(K78,TPMatrix!$A$6:$B$10,2,FALSE()),IF(J78=4,VLOOKUP(K78,TPMatrix!$D$6:$E$9,2,FALSE()),0))</f>
        <v>0</v>
      </c>
      <c r="M78" s="234">
        <f ca="1">IF(COUNTIF(K77:K81,K78)&gt;=2,IF(J78=5,VLOOKUP(K78+1,TPMatrix!$A$6:$B$10,2,FALSE()),IF(J78=4,VLOOKUP(K78+1,TPMatrix!$D$6:$E$9,2,FALSE()),0)),"")</f>
        <v>0</v>
      </c>
      <c r="N78" s="234">
        <f ca="1">IF(COUNTIF(K77:K81,K78)&gt;=3,IF(J78=5,VLOOKUP(K78+2,TPMatrix!$A$6:$B$10,2,FALSE()),IF(J78=4,VLOOKUP(K78+2,TPMatrix!$D$6:$E$9,2,FALSE()),0)),"")</f>
        <v>0</v>
      </c>
      <c r="O78" s="234">
        <f ca="1">IF(COUNTIF(K77:K81,K78)&gt;=4,IF(J78=5,VLOOKUP(K78+3,TPMatrix!$A$6:$B$10,2,FALSE()),IF(J78=4,VLOOKUP(K78+3,TPMatrix!$D$6:$E$9,2,FALSE()),0)),"")</f>
        <v>0</v>
      </c>
      <c r="P78" s="234">
        <f ca="1">IF(COUNTIF(K77:K81,K78)&gt;=5,IF(J78=5,VLOOKUP(K78+4,TPMatrix!$A$6:$B$10,2,FALSE()),IF(J78=4,VLOOKUP(K78+4,TPMatrix!$D$6:$E$9,2,FALSE()),0)),"")</f>
        <v>0</v>
      </c>
      <c r="Q78" s="234">
        <f t="shared" ca="1" si="28"/>
        <v>0</v>
      </c>
      <c r="R78" s="235">
        <f t="shared" ca="1" si="29"/>
        <v>5</v>
      </c>
      <c r="S78" s="233">
        <f t="shared" ca="1" si="30"/>
        <v>0</v>
      </c>
      <c r="T78" s="234">
        <f t="shared" si="31"/>
        <v>0</v>
      </c>
      <c r="U78" s="235">
        <f t="shared" ca="1" si="32"/>
        <v>0</v>
      </c>
      <c r="W78" s="41" t="str">
        <f t="shared" ca="1" si="33"/>
        <v/>
      </c>
      <c r="X78" t="str">
        <f ca="1">IF(ISNUMBER($A78),$W78*(Methuselahs!$A$4+1)+$A78,"")</f>
        <v/>
      </c>
      <c r="Y78" s="41" t="str">
        <f t="shared" ca="1" si="34"/>
        <v/>
      </c>
      <c r="Z78" t="str">
        <f ca="1">IF(ISNUMBER($A78),VLOOKUP($A78,Methuselahs!$A$7:$X$202,5),"")</f>
        <v/>
      </c>
      <c r="AA78" s="41" t="str">
        <f t="shared" ca="1" si="35"/>
        <v/>
      </c>
    </row>
    <row r="79" spans="1:27" ht="12.95" customHeight="1">
      <c r="A79" t="str">
        <f ca="1">IF(ISBLANK('Tournament Info'!$B$11),"",INDIRECT(ADDRESS(ROW(),1,1,1,"Optimal Seating "&amp;'Tournament Info'!$B$11-1&amp;"R+F")))</f>
        <v/>
      </c>
      <c r="B79" t="str">
        <f ca="1">IF(ISNUMBER(A79),VLOOKUP(A79,Methuselahs!$A$7:$E$202,2,FALSE()),"")</f>
        <v/>
      </c>
      <c r="C79" t="str">
        <f ca="1">IF(ISNUMBER(A79),VLOOKUP(A79,Methuselahs!$A$7:$E$202,3,FALSE()),"")</f>
        <v/>
      </c>
      <c r="D79" s="238" t="str">
        <f t="shared" ca="1" si="24"/>
        <v/>
      </c>
      <c r="E79" s="239"/>
      <c r="F79" s="237">
        <f t="shared" si="25"/>
        <v>0</v>
      </c>
      <c r="G79" s="240" t="str">
        <f t="shared" ca="1" si="26"/>
        <v/>
      </c>
      <c r="H79" t="str">
        <f ca="1">IF(ISNUMBER(A79),IF(OR($S79=$U79,NOT(ISNA(MATCH($D79*5+$V$4,Override!$C$6:$C$125,0)))),$Q79,0),"")</f>
        <v/>
      </c>
      <c r="I79" s="238" t="str">
        <f t="shared" ca="1" si="27"/>
        <v/>
      </c>
      <c r="J79" s="242">
        <f ca="1">COUNT(A77:A81)</f>
        <v>0</v>
      </c>
      <c r="K79" s="243" t="str">
        <f ca="1">IF(ISNUMBER(A79),_xlfn.RANK.EQ(F79,F77:F81),"")</f>
        <v/>
      </c>
      <c r="L79" s="244">
        <f ca="1">IF(J79=5,VLOOKUP(K79,TPMatrix!$A$6:$B$10,2,FALSE()),IF(J79=4,VLOOKUP(K79,TPMatrix!$D$6:$E$9,2,FALSE()),0))</f>
        <v>0</v>
      </c>
      <c r="M79" s="244">
        <f ca="1">IF(COUNTIF(K77:K81,K79)&gt;=2,IF(J79=5,VLOOKUP(K79+1,TPMatrix!$A$6:$B$10,2,FALSE()),IF(J79=4,VLOOKUP(K79+1,TPMatrix!$D$6:$E$9,2,FALSE()),0)),"")</f>
        <v>0</v>
      </c>
      <c r="N79" s="244">
        <f ca="1">IF(COUNTIF(K77:K81,K79)&gt;=3,IF(J79=5,VLOOKUP(K79+2,TPMatrix!$A$6:$B$10,2,FALSE()),IF(J79=4,VLOOKUP(K79+2,TPMatrix!$D$6:$E$9,2,FALSE()),0)),"")</f>
        <v>0</v>
      </c>
      <c r="O79" s="244">
        <f ca="1">IF(COUNTIF(K77:K81,K79)&gt;=4,IF(J79=5,VLOOKUP(K79+3,TPMatrix!$A$6:$B$10,2,FALSE()),IF(J79=4,VLOOKUP(K79+3,TPMatrix!$D$6:$E$9,2,FALSE()),0)),"")</f>
        <v>0</v>
      </c>
      <c r="P79" s="244">
        <f ca="1">IF(COUNTIF(K77:K81,K79)&gt;=5,IF(J79=5,VLOOKUP(K79+4,TPMatrix!$A$6:$B$10,2,FALSE()),IF(J79=4,VLOOKUP(K79+4,TPMatrix!$D$6:$E$9,2,FALSE()),0)),"")</f>
        <v>0</v>
      </c>
      <c r="Q79" s="244">
        <f t="shared" ca="1" si="28"/>
        <v>0</v>
      </c>
      <c r="R79" s="245">
        <f t="shared" ca="1" si="29"/>
        <v>5</v>
      </c>
      <c r="S79" s="243">
        <f t="shared" ca="1" si="30"/>
        <v>0</v>
      </c>
      <c r="T79" s="244">
        <f t="shared" si="31"/>
        <v>0</v>
      </c>
      <c r="U79" s="245">
        <f t="shared" ca="1" si="32"/>
        <v>0</v>
      </c>
      <c r="W79" s="41" t="str">
        <f t="shared" ca="1" si="33"/>
        <v/>
      </c>
      <c r="X79" t="str">
        <f ca="1">IF(ISNUMBER($A79),$W79*(Methuselahs!$A$4+1)+$A79,"")</f>
        <v/>
      </c>
      <c r="Y79" s="41" t="str">
        <f t="shared" ca="1" si="34"/>
        <v/>
      </c>
      <c r="Z79" t="str">
        <f ca="1">IF(ISNUMBER($A79),VLOOKUP($A79,Methuselahs!$A$7:$X$202,5),"")</f>
        <v/>
      </c>
      <c r="AA79" s="41" t="str">
        <f t="shared" ca="1" si="35"/>
        <v/>
      </c>
    </row>
    <row r="80" spans="1:27" ht="12.95" customHeight="1">
      <c r="A80" t="str">
        <f ca="1">IF(ISBLANK('Tournament Info'!$B$11),"",INDIRECT(ADDRESS(ROW(),1,1,1,"Optimal Seating "&amp;'Tournament Info'!$B$11-1&amp;"R+F")))</f>
        <v/>
      </c>
      <c r="B80" t="str">
        <f ca="1">IF(ISNUMBER(A80),VLOOKUP(A80,Methuselahs!$A$7:$E$202,2,FALSE()),"")</f>
        <v/>
      </c>
      <c r="C80" t="str">
        <f ca="1">IF(ISNUMBER(A80),VLOOKUP(A80,Methuselahs!$A$7:$E$202,3,FALSE()),"")</f>
        <v/>
      </c>
      <c r="D80" s="248" t="str">
        <f t="shared" ca="1" si="24"/>
        <v/>
      </c>
      <c r="E80" s="249"/>
      <c r="F80" s="247">
        <f t="shared" si="25"/>
        <v>0</v>
      </c>
      <c r="G80" s="230" t="str">
        <f t="shared" ca="1" si="26"/>
        <v/>
      </c>
      <c r="H80" t="str">
        <f ca="1">IF(ISNUMBER(A80),IF(OR($S80=$U80,NOT(ISNA(MATCH($D80*5+$V$4,Override!$C$6:$C$125,0)))),$Q80,0),"")</f>
        <v/>
      </c>
      <c r="I80" s="248" t="str">
        <f t="shared" ca="1" si="27"/>
        <v/>
      </c>
      <c r="J80" s="250">
        <f ca="1">COUNT(A77:A81)</f>
        <v>0</v>
      </c>
      <c r="K80" s="233" t="str">
        <f ca="1">IF(ISNUMBER(A80),_xlfn.RANK.EQ(F80,F77:F81),"")</f>
        <v/>
      </c>
      <c r="L80" s="234">
        <f ca="1">IF(J80=5,VLOOKUP(K80,TPMatrix!$A$6:$B$10,2,FALSE()),IF(J80=4,VLOOKUP(K80,TPMatrix!$D$6:$E$9,2,FALSE()),0))</f>
        <v>0</v>
      </c>
      <c r="M80" s="234">
        <f ca="1">IF(COUNTIF(K77:K81,K80)&gt;=2,IF(J80=5,VLOOKUP(K80+1,TPMatrix!$A$6:$B$10,2,FALSE()),IF(J80=4,VLOOKUP(K80+1,TPMatrix!$D$6:$E$9,2,FALSE()),0)),"")</f>
        <v>0</v>
      </c>
      <c r="N80" s="234">
        <f ca="1">IF(COUNTIF(K77:K81,K80)&gt;=3,IF(J80=5,VLOOKUP(K80+2,TPMatrix!$A$6:$B$10,2,FALSE()),IF(J80=4,VLOOKUP(K80+2,TPMatrix!$D$6:$E$9,2,FALSE()),0)),"")</f>
        <v>0</v>
      </c>
      <c r="O80" s="234">
        <f ca="1">IF(COUNTIF(K77:K81,K80)&gt;=4,IF(J80=5,VLOOKUP(K80+3,TPMatrix!$A$6:$B$10,2,FALSE()),IF(J80=4,VLOOKUP(K80+3,TPMatrix!$D$6:$E$9,2,FALSE()),0)),"")</f>
        <v>0</v>
      </c>
      <c r="P80" s="234">
        <f ca="1">IF(COUNTIF(K77:K81,K80)&gt;=5,IF(J80=5,VLOOKUP(K80+4,TPMatrix!$A$6:$B$10,2,FALSE()),IF(J80=4,VLOOKUP(K80+4,TPMatrix!$D$6:$E$9,2,FALSE()),0)),"")</f>
        <v>0</v>
      </c>
      <c r="Q80" s="234">
        <f t="shared" ca="1" si="28"/>
        <v>0</v>
      </c>
      <c r="R80" s="235">
        <f t="shared" ca="1" si="29"/>
        <v>5</v>
      </c>
      <c r="S80" s="233">
        <f t="shared" ca="1" si="30"/>
        <v>0</v>
      </c>
      <c r="T80" s="234">
        <f t="shared" si="31"/>
        <v>0</v>
      </c>
      <c r="U80" s="235">
        <f t="shared" ca="1" si="32"/>
        <v>0</v>
      </c>
      <c r="W80" s="41" t="str">
        <f t="shared" ca="1" si="33"/>
        <v/>
      </c>
      <c r="X80" t="str">
        <f ca="1">IF(ISNUMBER($A80),$W80*(Methuselahs!$A$4+1)+$A80,"")</f>
        <v/>
      </c>
      <c r="Y80" s="41" t="str">
        <f t="shared" ca="1" si="34"/>
        <v/>
      </c>
      <c r="Z80" t="str">
        <f ca="1">IF(ISNUMBER($A80),VLOOKUP($A80,Methuselahs!$A$7:$X$202,5),"")</f>
        <v/>
      </c>
      <c r="AA80" s="41" t="str">
        <f t="shared" ca="1" si="35"/>
        <v/>
      </c>
    </row>
    <row r="81" spans="1:27" ht="12.95" customHeight="1" thickBot="1">
      <c r="A81" t="str">
        <f ca="1">IF(ISBLANK('Tournament Info'!$B$11),"",INDIRECT(ADDRESS(ROW(),1,1,1,"Optimal Seating "&amp;'Tournament Info'!$B$11-1&amp;"R+F")))</f>
        <v/>
      </c>
      <c r="B81" t="str">
        <f ca="1">IF(ISNUMBER(A81),VLOOKUP(A81,Methuselahs!$A$7:$E$202,2,FALSE()),"")</f>
        <v/>
      </c>
      <c r="C81" t="str">
        <f ca="1">IF(ISNUMBER(A81),VLOOKUP(A81,Methuselahs!$A$7:$E$202,3,FALSE()),"")</f>
        <v/>
      </c>
      <c r="D81" s="254" t="str">
        <f t="shared" ca="1" si="24"/>
        <v/>
      </c>
      <c r="E81" s="255"/>
      <c r="F81" s="253">
        <f t="shared" si="25"/>
        <v>0</v>
      </c>
      <c r="G81" s="240" t="str">
        <f t="shared" ca="1" si="26"/>
        <v/>
      </c>
      <c r="H81" t="str">
        <f ca="1">IF(ISNUMBER(A81),IF(OR($S81=$U81,NOT(ISNA(MATCH($D81*5+$V$4,Override!$C$6:$C$125,0)))),$Q81,0),"")</f>
        <v/>
      </c>
      <c r="I81" s="254" t="str">
        <f t="shared" ca="1" si="27"/>
        <v/>
      </c>
      <c r="J81" s="256">
        <f ca="1">COUNT(A77:A81)</f>
        <v>0</v>
      </c>
      <c r="K81" s="257" t="str">
        <f ca="1">IF(ISNUMBER(A81),_xlfn.RANK.EQ(F81,F77:F81),"")</f>
        <v/>
      </c>
      <c r="L81" s="258">
        <f ca="1">IF(J81=5,VLOOKUP(K81,TPMatrix!$A$6:$B$10,2,FALSE()),IF(J81=4,VLOOKUP(K81,TPMatrix!$D$6:$E$9,2,FALSE()),0))</f>
        <v>0</v>
      </c>
      <c r="M81" s="258">
        <f ca="1">IF(COUNTIF(K77:K81,K81)&gt;=2,IF(J81=5,VLOOKUP(K81+1,TPMatrix!$A$6:$B$10,2,FALSE()),IF(J81=4,VLOOKUP(K81+1,TPMatrix!$D$6:$E$9,2,FALSE()),0)),"")</f>
        <v>0</v>
      </c>
      <c r="N81" s="258">
        <f ca="1">IF(COUNTIF(K77:K81,K81)&gt;=3,IF(J81=5,VLOOKUP(K81+2,TPMatrix!$A$6:$B$10,2,FALSE()),IF(J81=4,VLOOKUP(K81+2,TPMatrix!$D$6:$E$9,2,FALSE()),0)),"")</f>
        <v>0</v>
      </c>
      <c r="O81" s="258">
        <f ca="1">IF(COUNTIF(K77:K81,K81)&gt;=4,IF(J81=5,VLOOKUP(K81+3,TPMatrix!$A$6:$B$10,2,FALSE()),IF(J81=4,VLOOKUP(K81+3,TPMatrix!$D$6:$E$9,2,FALSE()),0)),"")</f>
        <v>0</v>
      </c>
      <c r="P81" s="258">
        <f ca="1">IF(COUNTIF(K77:K81,K81)&gt;=5,IF(J81=5,VLOOKUP(K81+4,TPMatrix!$A$6:$B$10,2,FALSE()),IF(J81=4,VLOOKUP(K81+4,TPMatrix!$D$6:$E$9,2,FALSE()),0)),"")</f>
        <v>0</v>
      </c>
      <c r="Q81" s="258">
        <f t="shared" ca="1" si="28"/>
        <v>0</v>
      </c>
      <c r="R81" s="259">
        <f t="shared" ca="1" si="29"/>
        <v>5</v>
      </c>
      <c r="S81" s="257">
        <f t="shared" ca="1" si="30"/>
        <v>0</v>
      </c>
      <c r="T81" s="258">
        <f t="shared" si="31"/>
        <v>0</v>
      </c>
      <c r="U81" s="259">
        <f t="shared" ca="1" si="32"/>
        <v>0</v>
      </c>
      <c r="W81" s="41" t="str">
        <f t="shared" ca="1" si="33"/>
        <v/>
      </c>
      <c r="X81" t="str">
        <f ca="1">IF(ISNUMBER($A81),$W81*(Methuselahs!$A$4+1)+$A81,"")</f>
        <v/>
      </c>
      <c r="Y81" s="41" t="str">
        <f t="shared" ca="1" si="34"/>
        <v/>
      </c>
      <c r="Z81" t="str">
        <f ca="1">IF(ISNUMBER($A81),VLOOKUP($A81,Methuselahs!$A$7:$X$202,5),"")</f>
        <v/>
      </c>
      <c r="AA81" s="41" t="str">
        <f t="shared" ca="1" si="35"/>
        <v/>
      </c>
    </row>
    <row r="82" spans="1:27" ht="12.95" customHeight="1">
      <c r="A82" t="str">
        <f ca="1">IF(ISBLANK('Tournament Info'!$B$11),"",INDIRECT(ADDRESS(ROW(),1,1,1,"Optimal Seating "&amp;'Tournament Info'!$B$11-1&amp;"R+F")))</f>
        <v/>
      </c>
      <c r="B82" t="str">
        <f ca="1">IF(ISNUMBER(A82),VLOOKUP(A82,Methuselahs!$A$7:$E$202,2,FALSE()),"")</f>
        <v/>
      </c>
      <c r="C82" t="str">
        <f ca="1">IF(ISNUMBER(A82),VLOOKUP(A82,Methuselahs!$A$7:$E$202,3,FALSE()),"")</f>
        <v/>
      </c>
      <c r="D82" s="214" t="str">
        <f t="shared" ca="1" si="24"/>
        <v/>
      </c>
      <c r="E82" s="215"/>
      <c r="F82" s="213">
        <f t="shared" si="25"/>
        <v>0</v>
      </c>
      <c r="G82" s="216" t="str">
        <f t="shared" ca="1" si="26"/>
        <v/>
      </c>
      <c r="H82" t="str">
        <f ca="1">IF(ISNUMBER(A82),IF(OR($S82=$U82,NOT(ISNA(MATCH($D82*5+$V$4,Override!$C$6:$C$125,0)))),$Q82,0),"")</f>
        <v/>
      </c>
      <c r="I82" s="214" t="str">
        <f t="shared" ca="1" si="27"/>
        <v/>
      </c>
      <c r="J82" s="218">
        <f ca="1">COUNT(A82:A86)</f>
        <v>0</v>
      </c>
      <c r="K82" s="219" t="str">
        <f ca="1">IF(ISNUMBER(A82),_xlfn.RANK.EQ(F82,F82:F86),"")</f>
        <v/>
      </c>
      <c r="L82" s="220">
        <f ca="1">IF(J82=5,VLOOKUP(K82,TPMatrix!$A$6:$B$10,2,FALSE()),IF(J82=4,VLOOKUP(K82,TPMatrix!$D$6:$E$9,2,FALSE()),0))</f>
        <v>0</v>
      </c>
      <c r="M82" s="220">
        <f ca="1">IF(COUNTIF(K82:K86,K82)&gt;=2,IF(J82=5,VLOOKUP(K82+1,TPMatrix!$A$6:$B$10,2,FALSE()),IF(J82=4,VLOOKUP(K82+1,TPMatrix!$D$6:$E$9,2,FALSE()),0)),"")</f>
        <v>0</v>
      </c>
      <c r="N82" s="220">
        <f ca="1">IF(COUNTIF(K82:K86,K82)&gt;=3,IF(J82=5,VLOOKUP(K82+2,TPMatrix!$A$6:$B$10,2,FALSE()),IF(J82=4,VLOOKUP(K82+2,TPMatrix!$D$6:$E$9,2,FALSE()),0)),"")</f>
        <v>0</v>
      </c>
      <c r="O82" s="220">
        <f ca="1">IF(COUNTIF(K82:K86,K82)&gt;=4,IF(J82=5,VLOOKUP(K82+3,TPMatrix!$A$6:$B$10,2,FALSE()),IF(J82=4,VLOOKUP(K82+3,TPMatrix!$D$6:$E$9,2,FALSE()),0)),"")</f>
        <v>0</v>
      </c>
      <c r="P82" s="220">
        <f ca="1">IF(COUNTIF(K82:K86,K82)&gt;=5,IF(J82=5,VLOOKUP(K82+4,TPMatrix!$A$6:$B$10,2,FALSE()),IF(J82=4,VLOOKUP(K82+4,TPMatrix!$D$6:$E$9,2,FALSE()),0)),"")</f>
        <v>0</v>
      </c>
      <c r="Q82" s="220">
        <f t="shared" ca="1" si="28"/>
        <v>0</v>
      </c>
      <c r="R82" s="221">
        <f t="shared" ca="1" si="29"/>
        <v>5</v>
      </c>
      <c r="S82" s="222">
        <f t="shared" ca="1" si="30"/>
        <v>0</v>
      </c>
      <c r="T82" s="223">
        <f t="shared" si="31"/>
        <v>0</v>
      </c>
      <c r="U82" s="224">
        <f t="shared" ca="1" si="32"/>
        <v>0</v>
      </c>
      <c r="W82" s="41" t="str">
        <f t="shared" ca="1" si="33"/>
        <v/>
      </c>
      <c r="X82" t="str">
        <f ca="1">IF(ISNUMBER($A82),$W82*(Methuselahs!$A$4+1)+$A82,"")</f>
        <v/>
      </c>
      <c r="Y82" s="41" t="str">
        <f t="shared" ca="1" si="34"/>
        <v/>
      </c>
      <c r="Z82" t="str">
        <f ca="1">IF(ISNUMBER($A82),VLOOKUP($A82,Methuselahs!$A$7:$X$202,5),"")</f>
        <v/>
      </c>
      <c r="AA82" s="41" t="str">
        <f t="shared" ca="1" si="35"/>
        <v/>
      </c>
    </row>
    <row r="83" spans="1:27" ht="12.95" customHeight="1">
      <c r="A83" t="str">
        <f ca="1">IF(ISBLANK('Tournament Info'!$B$11),"",INDIRECT(ADDRESS(ROW(),1,1,1,"Optimal Seating "&amp;'Tournament Info'!$B$11-1&amp;"R+F")))</f>
        <v/>
      </c>
      <c r="B83" t="str">
        <f ca="1">IF(ISNUMBER(A83),VLOOKUP(A83,Methuselahs!$A$7:$E$202,2,FALSE()),"")</f>
        <v/>
      </c>
      <c r="C83" t="str">
        <f ca="1">IF(ISNUMBER(A83),VLOOKUP(A83,Methuselahs!$A$7:$E$202,3,FALSE()),"")</f>
        <v/>
      </c>
      <c r="D83" s="228" t="str">
        <f t="shared" ca="1" si="24"/>
        <v/>
      </c>
      <c r="E83" s="229"/>
      <c r="F83" s="227">
        <f t="shared" si="25"/>
        <v>0</v>
      </c>
      <c r="G83" s="230" t="str">
        <f t="shared" ca="1" si="26"/>
        <v/>
      </c>
      <c r="H83" t="str">
        <f ca="1">IF(ISNUMBER(A83),IF(OR($S83=$U83,NOT(ISNA(MATCH($D83*5+$V$4,Override!$C$6:$C$125,0)))),$Q83,0),"")</f>
        <v/>
      </c>
      <c r="I83" s="228" t="str">
        <f t="shared" ca="1" si="27"/>
        <v/>
      </c>
      <c r="J83" s="232">
        <f ca="1">COUNT(A82:A86)</f>
        <v>0</v>
      </c>
      <c r="K83" s="233" t="str">
        <f ca="1">IF(ISNUMBER(A83),_xlfn.RANK.EQ(F83,F82:F86),"")</f>
        <v/>
      </c>
      <c r="L83" s="234">
        <f ca="1">IF(J83=5,VLOOKUP(K83,TPMatrix!$A$6:$B$10,2,FALSE()),IF(J83=4,VLOOKUP(K83,TPMatrix!$D$6:$E$9,2,FALSE()),0))</f>
        <v>0</v>
      </c>
      <c r="M83" s="234">
        <f ca="1">IF(COUNTIF(K82:K86,K83)&gt;=2,IF(J83=5,VLOOKUP(K83+1,TPMatrix!$A$6:$B$10,2,FALSE()),IF(J83=4,VLOOKUP(K83+1,TPMatrix!$D$6:$E$9,2,FALSE()),0)),"")</f>
        <v>0</v>
      </c>
      <c r="N83" s="234">
        <f ca="1">IF(COUNTIF(K82:K86,K83)&gt;=3,IF(J83=5,VLOOKUP(K83+2,TPMatrix!$A$6:$B$10,2,FALSE()),IF(J83=4,VLOOKUP(K83+2,TPMatrix!$D$6:$E$9,2,FALSE()),0)),"")</f>
        <v>0</v>
      </c>
      <c r="O83" s="234">
        <f ca="1">IF(COUNTIF(K82:K86,K83)&gt;=4,IF(J83=5,VLOOKUP(K83+3,TPMatrix!$A$6:$B$10,2,FALSE()),IF(J83=4,VLOOKUP(K83+3,TPMatrix!$D$6:$E$9,2,FALSE()),0)),"")</f>
        <v>0</v>
      </c>
      <c r="P83" s="234">
        <f ca="1">IF(COUNTIF(K82:K86,K83)&gt;=5,IF(J83=5,VLOOKUP(K83+4,TPMatrix!$A$6:$B$10,2,FALSE()),IF(J83=4,VLOOKUP(K83+4,TPMatrix!$D$6:$E$9,2,FALSE()),0)),"")</f>
        <v>0</v>
      </c>
      <c r="Q83" s="234">
        <f t="shared" ca="1" si="28"/>
        <v>0</v>
      </c>
      <c r="R83" s="235">
        <f t="shared" ca="1" si="29"/>
        <v>5</v>
      </c>
      <c r="S83" s="233">
        <f t="shared" ca="1" si="30"/>
        <v>0</v>
      </c>
      <c r="T83" s="234">
        <f t="shared" si="31"/>
        <v>0</v>
      </c>
      <c r="U83" s="235">
        <f t="shared" ca="1" si="32"/>
        <v>0</v>
      </c>
      <c r="W83" s="41" t="str">
        <f t="shared" ca="1" si="33"/>
        <v/>
      </c>
      <c r="X83" t="str">
        <f ca="1">IF(ISNUMBER($A83),$W83*(Methuselahs!$A$4+1)+$A83,"")</f>
        <v/>
      </c>
      <c r="Y83" s="41" t="str">
        <f t="shared" ca="1" si="34"/>
        <v/>
      </c>
      <c r="Z83" t="str">
        <f ca="1">IF(ISNUMBER($A83),VLOOKUP($A83,Methuselahs!$A$7:$X$202,5),"")</f>
        <v/>
      </c>
      <c r="AA83" s="41" t="str">
        <f t="shared" ca="1" si="35"/>
        <v/>
      </c>
    </row>
    <row r="84" spans="1:27" ht="12.95" customHeight="1">
      <c r="A84" t="str">
        <f ca="1">IF(ISBLANK('Tournament Info'!$B$11),"",INDIRECT(ADDRESS(ROW(),1,1,1,"Optimal Seating "&amp;'Tournament Info'!$B$11-1&amp;"R+F")))</f>
        <v/>
      </c>
      <c r="B84" t="str">
        <f ca="1">IF(ISNUMBER(A84),VLOOKUP(A84,Methuselahs!$A$7:$E$202,2,FALSE()),"")</f>
        <v/>
      </c>
      <c r="C84" t="str">
        <f ca="1">IF(ISNUMBER(A84),VLOOKUP(A84,Methuselahs!$A$7:$E$202,3,FALSE()),"")</f>
        <v/>
      </c>
      <c r="D84" s="238" t="str">
        <f t="shared" ca="1" si="24"/>
        <v/>
      </c>
      <c r="E84" s="239"/>
      <c r="F84" s="237">
        <f t="shared" si="25"/>
        <v>0</v>
      </c>
      <c r="G84" s="240" t="str">
        <f t="shared" ca="1" si="26"/>
        <v/>
      </c>
      <c r="H84" t="str">
        <f ca="1">IF(ISNUMBER(A84),IF(OR($S84=$U84,NOT(ISNA(MATCH($D84*5+$V$4,Override!$C$6:$C$125,0)))),$Q84,0),"")</f>
        <v/>
      </c>
      <c r="I84" s="238" t="str">
        <f t="shared" ca="1" si="27"/>
        <v/>
      </c>
      <c r="J84" s="242">
        <f ca="1">COUNT(A82:A86)</f>
        <v>0</v>
      </c>
      <c r="K84" s="243" t="str">
        <f ca="1">IF(ISNUMBER(A84),_xlfn.RANK.EQ(F84,F82:F86),"")</f>
        <v/>
      </c>
      <c r="L84" s="244">
        <f ca="1">IF(J84=5,VLOOKUP(K84,TPMatrix!$A$6:$B$10,2,FALSE()),IF(J84=4,VLOOKUP(K84,TPMatrix!$D$6:$E$9,2,FALSE()),0))</f>
        <v>0</v>
      </c>
      <c r="M84" s="244">
        <f ca="1">IF(COUNTIF(K82:K86,K84)&gt;=2,IF(J84=5,VLOOKUP(K84+1,TPMatrix!$A$6:$B$10,2,FALSE()),IF(J84=4,VLOOKUP(K84+1,TPMatrix!$D$6:$E$9,2,FALSE()),0)),"")</f>
        <v>0</v>
      </c>
      <c r="N84" s="244">
        <f ca="1">IF(COUNTIF(K82:K86,K84)&gt;=3,IF(J84=5,VLOOKUP(K84+2,TPMatrix!$A$6:$B$10,2,FALSE()),IF(J84=4,VLOOKUP(K84+2,TPMatrix!$D$6:$E$9,2,FALSE()),0)),"")</f>
        <v>0</v>
      </c>
      <c r="O84" s="244">
        <f ca="1">IF(COUNTIF(K82:K86,K84)&gt;=4,IF(J84=5,VLOOKUP(K84+3,TPMatrix!$A$6:$B$10,2,FALSE()),IF(J84=4,VLOOKUP(K84+3,TPMatrix!$D$6:$E$9,2,FALSE()),0)),"")</f>
        <v>0</v>
      </c>
      <c r="P84" s="244">
        <f ca="1">IF(COUNTIF(K82:K86,K84)&gt;=5,IF(J84=5,VLOOKUP(K84+4,TPMatrix!$A$6:$B$10,2,FALSE()),IF(J84=4,VLOOKUP(K84+4,TPMatrix!$D$6:$E$9,2,FALSE()),0)),"")</f>
        <v>0</v>
      </c>
      <c r="Q84" s="244">
        <f t="shared" ca="1" si="28"/>
        <v>0</v>
      </c>
      <c r="R84" s="245">
        <f t="shared" ca="1" si="29"/>
        <v>5</v>
      </c>
      <c r="S84" s="243">
        <f t="shared" ca="1" si="30"/>
        <v>0</v>
      </c>
      <c r="T84" s="244">
        <f t="shared" si="31"/>
        <v>0</v>
      </c>
      <c r="U84" s="245">
        <f t="shared" ca="1" si="32"/>
        <v>0</v>
      </c>
      <c r="W84" s="41" t="str">
        <f t="shared" ca="1" si="33"/>
        <v/>
      </c>
      <c r="X84" t="str">
        <f ca="1">IF(ISNUMBER($A84),$W84*(Methuselahs!$A$4+1)+$A84,"")</f>
        <v/>
      </c>
      <c r="Y84" s="41" t="str">
        <f t="shared" ca="1" si="34"/>
        <v/>
      </c>
      <c r="Z84" t="str">
        <f ca="1">IF(ISNUMBER($A84),VLOOKUP($A84,Methuselahs!$A$7:$X$202,5),"")</f>
        <v/>
      </c>
      <c r="AA84" s="41" t="str">
        <f t="shared" ca="1" si="35"/>
        <v/>
      </c>
    </row>
    <row r="85" spans="1:27" ht="12.95" customHeight="1">
      <c r="A85" t="str">
        <f ca="1">IF(ISBLANK('Tournament Info'!$B$11),"",INDIRECT(ADDRESS(ROW(),1,1,1,"Optimal Seating "&amp;'Tournament Info'!$B$11-1&amp;"R+F")))</f>
        <v/>
      </c>
      <c r="B85" t="str">
        <f ca="1">IF(ISNUMBER(A85),VLOOKUP(A85,Methuselahs!$A$7:$E$202,2,FALSE()),"")</f>
        <v/>
      </c>
      <c r="C85" t="str">
        <f ca="1">IF(ISNUMBER(A85),VLOOKUP(A85,Methuselahs!$A$7:$E$202,3,FALSE()),"")</f>
        <v/>
      </c>
      <c r="D85" s="248" t="str">
        <f t="shared" ca="1" si="24"/>
        <v/>
      </c>
      <c r="E85" s="249"/>
      <c r="F85" s="247">
        <f t="shared" si="25"/>
        <v>0</v>
      </c>
      <c r="G85" s="230" t="str">
        <f t="shared" ca="1" si="26"/>
        <v/>
      </c>
      <c r="H85" t="str">
        <f ca="1">IF(ISNUMBER(A85),IF(OR($S85=$U85,NOT(ISNA(MATCH($D85*5+$V$4,Override!$C$6:$C$125,0)))),$Q85,0),"")</f>
        <v/>
      </c>
      <c r="I85" s="248" t="str">
        <f t="shared" ca="1" si="27"/>
        <v/>
      </c>
      <c r="J85" s="250">
        <f ca="1">COUNT(A82:A86)</f>
        <v>0</v>
      </c>
      <c r="K85" s="233" t="str">
        <f ca="1">IF(ISNUMBER(A85),_xlfn.RANK.EQ(F85,F82:F86),"")</f>
        <v/>
      </c>
      <c r="L85" s="234">
        <f ca="1">IF(J85=5,VLOOKUP(K85,TPMatrix!$A$6:$B$10,2,FALSE()),IF(J85=4,VLOOKUP(K85,TPMatrix!$D$6:$E$9,2,FALSE()),0))</f>
        <v>0</v>
      </c>
      <c r="M85" s="234">
        <f ca="1">IF(COUNTIF(K82:K86,K85)&gt;=2,IF(J85=5,VLOOKUP(K85+1,TPMatrix!$A$6:$B$10,2,FALSE()),IF(J85=4,VLOOKUP(K85+1,TPMatrix!$D$6:$E$9,2,FALSE()),0)),"")</f>
        <v>0</v>
      </c>
      <c r="N85" s="234">
        <f ca="1">IF(COUNTIF(K82:K86,K85)&gt;=3,IF(J85=5,VLOOKUP(K85+2,TPMatrix!$A$6:$B$10,2,FALSE()),IF(J85=4,VLOOKUP(K85+2,TPMatrix!$D$6:$E$9,2,FALSE()),0)),"")</f>
        <v>0</v>
      </c>
      <c r="O85" s="234">
        <f ca="1">IF(COUNTIF(K82:K86,K85)&gt;=4,IF(J85=5,VLOOKUP(K85+3,TPMatrix!$A$6:$B$10,2,FALSE()),IF(J85=4,VLOOKUP(K85+3,TPMatrix!$D$6:$E$9,2,FALSE()),0)),"")</f>
        <v>0</v>
      </c>
      <c r="P85" s="234">
        <f ca="1">IF(COUNTIF(K82:K86,K85)&gt;=5,IF(J85=5,VLOOKUP(K85+4,TPMatrix!$A$6:$B$10,2,FALSE()),IF(J85=4,VLOOKUP(K85+4,TPMatrix!$D$6:$E$9,2,FALSE()),0)),"")</f>
        <v>0</v>
      </c>
      <c r="Q85" s="234">
        <f t="shared" ca="1" si="28"/>
        <v>0</v>
      </c>
      <c r="R85" s="235">
        <f t="shared" ca="1" si="29"/>
        <v>5</v>
      </c>
      <c r="S85" s="233">
        <f t="shared" ca="1" si="30"/>
        <v>0</v>
      </c>
      <c r="T85" s="234">
        <f t="shared" si="31"/>
        <v>0</v>
      </c>
      <c r="U85" s="235">
        <f t="shared" ca="1" si="32"/>
        <v>0</v>
      </c>
      <c r="W85" s="41" t="str">
        <f t="shared" ca="1" si="33"/>
        <v/>
      </c>
      <c r="X85" t="str">
        <f ca="1">IF(ISNUMBER($A85),$W85*(Methuselahs!$A$4+1)+$A85,"")</f>
        <v/>
      </c>
      <c r="Y85" s="41" t="str">
        <f t="shared" ca="1" si="34"/>
        <v/>
      </c>
      <c r="Z85" t="str">
        <f ca="1">IF(ISNUMBER($A85),VLOOKUP($A85,Methuselahs!$A$7:$X$202,5),"")</f>
        <v/>
      </c>
      <c r="AA85" s="41" t="str">
        <f t="shared" ca="1" si="35"/>
        <v/>
      </c>
    </row>
    <row r="86" spans="1:27" ht="12.95" customHeight="1" thickBot="1">
      <c r="A86" t="str">
        <f ca="1">IF(ISBLANK('Tournament Info'!$B$11),"",INDIRECT(ADDRESS(ROW(),1,1,1,"Optimal Seating "&amp;'Tournament Info'!$B$11-1&amp;"R+F")))</f>
        <v/>
      </c>
      <c r="B86" t="str">
        <f ca="1">IF(ISNUMBER(A86),VLOOKUP(A86,Methuselahs!$A$7:$E$202,2,FALSE()),"")</f>
        <v/>
      </c>
      <c r="C86" t="str">
        <f ca="1">IF(ISNUMBER(A86),VLOOKUP(A86,Methuselahs!$A$7:$E$202,3,FALSE()),"")</f>
        <v/>
      </c>
      <c r="D86" s="254" t="str">
        <f t="shared" ca="1" si="24"/>
        <v/>
      </c>
      <c r="E86" s="255"/>
      <c r="F86" s="253">
        <f t="shared" si="25"/>
        <v>0</v>
      </c>
      <c r="G86" s="240" t="str">
        <f t="shared" ca="1" si="26"/>
        <v/>
      </c>
      <c r="H86" t="str">
        <f ca="1">IF(ISNUMBER(A86),IF(OR($S86=$U86,NOT(ISNA(MATCH($D86*5+$V$4,Override!$C$6:$C$125,0)))),$Q86,0),"")</f>
        <v/>
      </c>
      <c r="I86" s="254" t="str">
        <f t="shared" ca="1" si="27"/>
        <v/>
      </c>
      <c r="J86" s="256">
        <f ca="1">COUNT(A82:A86)</f>
        <v>0</v>
      </c>
      <c r="K86" s="257" t="str">
        <f ca="1">IF(ISNUMBER(A86),_xlfn.RANK.EQ(F86,F82:F86),"")</f>
        <v/>
      </c>
      <c r="L86" s="258">
        <f ca="1">IF(J86=5,VLOOKUP(K86,TPMatrix!$A$6:$B$10,2,FALSE()),IF(J86=4,VLOOKUP(K86,TPMatrix!$D$6:$E$9,2,FALSE()),0))</f>
        <v>0</v>
      </c>
      <c r="M86" s="258">
        <f ca="1">IF(COUNTIF(K82:K86,K86)&gt;=2,IF(J86=5,VLOOKUP(K86+1,TPMatrix!$A$6:$B$10,2,FALSE()),IF(J86=4,VLOOKUP(K86+1,TPMatrix!$D$6:$E$9,2,FALSE()),0)),"")</f>
        <v>0</v>
      </c>
      <c r="N86" s="258">
        <f ca="1">IF(COUNTIF(K82:K86,K86)&gt;=3,IF(J86=5,VLOOKUP(K86+2,TPMatrix!$A$6:$B$10,2,FALSE()),IF(J86=4,VLOOKUP(K86+2,TPMatrix!$D$6:$E$9,2,FALSE()),0)),"")</f>
        <v>0</v>
      </c>
      <c r="O86" s="258">
        <f ca="1">IF(COUNTIF(K82:K86,K86)&gt;=4,IF(J86=5,VLOOKUP(K86+3,TPMatrix!$A$6:$B$10,2,FALSE()),IF(J86=4,VLOOKUP(K86+3,TPMatrix!$D$6:$E$9,2,FALSE()),0)),"")</f>
        <v>0</v>
      </c>
      <c r="P86" s="258">
        <f ca="1">IF(COUNTIF(K82:K86,K86)&gt;=5,IF(J86=5,VLOOKUP(K86+4,TPMatrix!$A$6:$B$10,2,FALSE()),IF(J86=4,VLOOKUP(K86+4,TPMatrix!$D$6:$E$9,2,FALSE()),0)),"")</f>
        <v>0</v>
      </c>
      <c r="Q86" s="258">
        <f t="shared" ca="1" si="28"/>
        <v>0</v>
      </c>
      <c r="R86" s="259">
        <f t="shared" ca="1" si="29"/>
        <v>5</v>
      </c>
      <c r="S86" s="257">
        <f t="shared" ca="1" si="30"/>
        <v>0</v>
      </c>
      <c r="T86" s="258">
        <f t="shared" si="31"/>
        <v>0</v>
      </c>
      <c r="U86" s="259">
        <f t="shared" ca="1" si="32"/>
        <v>0</v>
      </c>
      <c r="W86" s="41" t="str">
        <f t="shared" ca="1" si="33"/>
        <v/>
      </c>
      <c r="X86" t="str">
        <f ca="1">IF(ISNUMBER($A86),$W86*(Methuselahs!$A$4+1)+$A86,"")</f>
        <v/>
      </c>
      <c r="Y86" s="41" t="str">
        <f t="shared" ca="1" si="34"/>
        <v/>
      </c>
      <c r="Z86" t="str">
        <f ca="1">IF(ISNUMBER($A86),VLOOKUP($A86,Methuselahs!$A$7:$X$202,5),"")</f>
        <v/>
      </c>
      <c r="AA86" s="41" t="str">
        <f t="shared" ca="1" si="35"/>
        <v/>
      </c>
    </row>
    <row r="87" spans="1:27" ht="12.95" customHeight="1">
      <c r="A87" t="str">
        <f ca="1">IF(ISBLANK('Tournament Info'!$B$11),"",INDIRECT(ADDRESS(ROW(),1,1,1,"Optimal Seating "&amp;'Tournament Info'!$B$11-1&amp;"R+F")))</f>
        <v/>
      </c>
      <c r="B87" t="str">
        <f ca="1">IF(ISNUMBER(A87),VLOOKUP(A87,Methuselahs!$A$7:$E$202,2,FALSE()),"")</f>
        <v/>
      </c>
      <c r="C87" t="str">
        <f ca="1">IF(ISNUMBER(A87),VLOOKUP(A87,Methuselahs!$A$7:$E$202,3,FALSE()),"")</f>
        <v/>
      </c>
      <c r="D87" s="214" t="str">
        <f t="shared" ca="1" si="24"/>
        <v/>
      </c>
      <c r="E87" s="215"/>
      <c r="F87" s="213">
        <f t="shared" si="25"/>
        <v>0</v>
      </c>
      <c r="G87" s="216" t="str">
        <f t="shared" ca="1" si="26"/>
        <v/>
      </c>
      <c r="H87" t="str">
        <f ca="1">IF(ISNUMBER(A87),IF(OR($S87=$U87,NOT(ISNA(MATCH($D87*5+$V$4,Override!$C$6:$C$125,0)))),$Q87,0),"")</f>
        <v/>
      </c>
      <c r="I87" s="214" t="str">
        <f t="shared" ca="1" si="27"/>
        <v/>
      </c>
      <c r="J87" s="218">
        <f ca="1">COUNT(A87:A91)</f>
        <v>0</v>
      </c>
      <c r="K87" s="219" t="str">
        <f ca="1">IF(ISNUMBER(A87),_xlfn.RANK.EQ(F87,F87:F91),"")</f>
        <v/>
      </c>
      <c r="L87" s="220">
        <f ca="1">IF(J87=5,VLOOKUP(K87,TPMatrix!$A$6:$B$10,2,FALSE()),IF(J87=4,VLOOKUP(K87,TPMatrix!$D$6:$E$9,2,FALSE()),0))</f>
        <v>0</v>
      </c>
      <c r="M87" s="220">
        <f ca="1">IF(COUNTIF(K87:K91,K87)&gt;=2,IF(J87=5,VLOOKUP(K87+1,TPMatrix!$A$6:$B$10,2,FALSE()),IF(J87=4,VLOOKUP(K87+1,TPMatrix!$D$6:$E$9,2,FALSE()),0)),"")</f>
        <v>0</v>
      </c>
      <c r="N87" s="220">
        <f ca="1">IF(COUNTIF(K87:K91,K87)&gt;=3,IF(J87=5,VLOOKUP(K87+2,TPMatrix!$A$6:$B$10,2,FALSE()),IF(J87=4,VLOOKUP(K87+2,TPMatrix!$D$6:$E$9,2,FALSE()),0)),"")</f>
        <v>0</v>
      </c>
      <c r="O87" s="220">
        <f ca="1">IF(COUNTIF(K87:K91,K87)&gt;=4,IF(J87=5,VLOOKUP(K87+3,TPMatrix!$A$6:$B$10,2,FALSE()),IF(J87=4,VLOOKUP(K87+3,TPMatrix!$D$6:$E$9,2,FALSE()),0)),"")</f>
        <v>0</v>
      </c>
      <c r="P87" s="220">
        <f ca="1">IF(COUNTIF(K87:K91,K87)&gt;=5,IF(J87=5,VLOOKUP(K87+4,TPMatrix!$A$6:$B$10,2,FALSE()),IF(J87=4,VLOOKUP(K87+4,TPMatrix!$D$6:$E$9,2,FALSE()),0)),"")</f>
        <v>0</v>
      </c>
      <c r="Q87" s="220">
        <f t="shared" ca="1" si="28"/>
        <v>0</v>
      </c>
      <c r="R87" s="221">
        <f t="shared" ca="1" si="29"/>
        <v>5</v>
      </c>
      <c r="S87" s="222">
        <f t="shared" ca="1" si="30"/>
        <v>0</v>
      </c>
      <c r="T87" s="223">
        <f t="shared" si="31"/>
        <v>0</v>
      </c>
      <c r="U87" s="224">
        <f t="shared" ca="1" si="32"/>
        <v>0</v>
      </c>
      <c r="W87" s="41" t="str">
        <f t="shared" ca="1" si="33"/>
        <v/>
      </c>
      <c r="X87" t="str">
        <f ca="1">IF(ISNUMBER($A87),$W87*(Methuselahs!$A$4+1)+$A87,"")</f>
        <v/>
      </c>
      <c r="Y87" s="41" t="str">
        <f t="shared" ca="1" si="34"/>
        <v/>
      </c>
      <c r="Z87" t="str">
        <f ca="1">IF(ISNUMBER($A87),VLOOKUP($A87,Methuselahs!$A$7:$X$202,5),"")</f>
        <v/>
      </c>
      <c r="AA87" s="41" t="str">
        <f t="shared" ca="1" si="35"/>
        <v/>
      </c>
    </row>
    <row r="88" spans="1:27" ht="12.95" customHeight="1">
      <c r="A88" t="str">
        <f ca="1">IF(ISBLANK('Tournament Info'!$B$11),"",INDIRECT(ADDRESS(ROW(),1,1,1,"Optimal Seating "&amp;'Tournament Info'!$B$11-1&amp;"R+F")))</f>
        <v/>
      </c>
      <c r="B88" t="str">
        <f ca="1">IF(ISNUMBER(A88),VLOOKUP(A88,Methuselahs!$A$7:$E$202,2,FALSE()),"")</f>
        <v/>
      </c>
      <c r="C88" t="str">
        <f ca="1">IF(ISNUMBER(A88),VLOOKUP(A88,Methuselahs!$A$7:$E$202,3,FALSE()),"")</f>
        <v/>
      </c>
      <c r="D88" s="228" t="str">
        <f t="shared" ca="1" si="24"/>
        <v/>
      </c>
      <c r="E88" s="229"/>
      <c r="F88" s="227">
        <f t="shared" si="25"/>
        <v>0</v>
      </c>
      <c r="G88" s="230" t="str">
        <f t="shared" ca="1" si="26"/>
        <v/>
      </c>
      <c r="H88" t="str">
        <f ca="1">IF(ISNUMBER(A88),IF(OR($S88=$U88,NOT(ISNA(MATCH($D88*5+$V$4,Override!$C$6:$C$125,0)))),$Q88,0),"")</f>
        <v/>
      </c>
      <c r="I88" s="228" t="str">
        <f t="shared" ca="1" si="27"/>
        <v/>
      </c>
      <c r="J88" s="232">
        <f ca="1">COUNT(A87:A91)</f>
        <v>0</v>
      </c>
      <c r="K88" s="233" t="str">
        <f ca="1">IF(ISNUMBER(A88),_xlfn.RANK.EQ(F88,F87:F91),"")</f>
        <v/>
      </c>
      <c r="L88" s="234">
        <f ca="1">IF(J88=5,VLOOKUP(K88,TPMatrix!$A$6:$B$10,2,FALSE()),IF(J88=4,VLOOKUP(K88,TPMatrix!$D$6:$E$9,2,FALSE()),0))</f>
        <v>0</v>
      </c>
      <c r="M88" s="234">
        <f ca="1">IF(COUNTIF(K87:K91,K88)&gt;=2,IF(J88=5,VLOOKUP(K88+1,TPMatrix!$A$6:$B$10,2,FALSE()),IF(J88=4,VLOOKUP(K88+1,TPMatrix!$D$6:$E$9,2,FALSE()),0)),"")</f>
        <v>0</v>
      </c>
      <c r="N88" s="234">
        <f ca="1">IF(COUNTIF(K87:K91,K88)&gt;=3,IF(J88=5,VLOOKUP(K88+2,TPMatrix!$A$6:$B$10,2,FALSE()),IF(J88=4,VLOOKUP(K88+2,TPMatrix!$D$6:$E$9,2,FALSE()),0)),"")</f>
        <v>0</v>
      </c>
      <c r="O88" s="234">
        <f ca="1">IF(COUNTIF(K87:K91,K88)&gt;=4,IF(J88=5,VLOOKUP(K88+3,TPMatrix!$A$6:$B$10,2,FALSE()),IF(J88=4,VLOOKUP(K88+3,TPMatrix!$D$6:$E$9,2,FALSE()),0)),"")</f>
        <v>0</v>
      </c>
      <c r="P88" s="234">
        <f ca="1">IF(COUNTIF(K87:K91,K88)&gt;=5,IF(J88=5,VLOOKUP(K88+4,TPMatrix!$A$6:$B$10,2,FALSE()),IF(J88=4,VLOOKUP(K88+4,TPMatrix!$D$6:$E$9,2,FALSE()),0)),"")</f>
        <v>0</v>
      </c>
      <c r="Q88" s="234">
        <f t="shared" ca="1" si="28"/>
        <v>0</v>
      </c>
      <c r="R88" s="235">
        <f t="shared" ca="1" si="29"/>
        <v>5</v>
      </c>
      <c r="S88" s="233">
        <f t="shared" ca="1" si="30"/>
        <v>0</v>
      </c>
      <c r="T88" s="234">
        <f t="shared" si="31"/>
        <v>0</v>
      </c>
      <c r="U88" s="235">
        <f t="shared" ca="1" si="32"/>
        <v>0</v>
      </c>
      <c r="W88" s="41" t="str">
        <f t="shared" ca="1" si="33"/>
        <v/>
      </c>
      <c r="X88" t="str">
        <f ca="1">IF(ISNUMBER($A88),$W88*(Methuselahs!$A$4+1)+$A88,"")</f>
        <v/>
      </c>
      <c r="Y88" s="41" t="str">
        <f t="shared" ca="1" si="34"/>
        <v/>
      </c>
      <c r="Z88" t="str">
        <f ca="1">IF(ISNUMBER($A88),VLOOKUP($A88,Methuselahs!$A$7:$X$202,5),"")</f>
        <v/>
      </c>
      <c r="AA88" s="41" t="str">
        <f t="shared" ca="1" si="35"/>
        <v/>
      </c>
    </row>
    <row r="89" spans="1:27" ht="12.95" customHeight="1">
      <c r="A89" t="str">
        <f ca="1">IF(ISBLANK('Tournament Info'!$B$11),"",INDIRECT(ADDRESS(ROW(),1,1,1,"Optimal Seating "&amp;'Tournament Info'!$B$11-1&amp;"R+F")))</f>
        <v/>
      </c>
      <c r="B89" t="str">
        <f ca="1">IF(ISNUMBER(A89),VLOOKUP(A89,Methuselahs!$A$7:$E$202,2,FALSE()),"")</f>
        <v/>
      </c>
      <c r="C89" t="str">
        <f ca="1">IF(ISNUMBER(A89),VLOOKUP(A89,Methuselahs!$A$7:$E$202,3,FALSE()),"")</f>
        <v/>
      </c>
      <c r="D89" s="238" t="str">
        <f t="shared" ca="1" si="24"/>
        <v/>
      </c>
      <c r="E89" s="239"/>
      <c r="F89" s="237">
        <f t="shared" si="25"/>
        <v>0</v>
      </c>
      <c r="G89" s="240" t="str">
        <f t="shared" ca="1" si="26"/>
        <v/>
      </c>
      <c r="H89" t="str">
        <f ca="1">IF(ISNUMBER(A89),IF(OR($S89=$U89,NOT(ISNA(MATCH($D89*5+$V$4,Override!$C$6:$C$125,0)))),$Q89,0),"")</f>
        <v/>
      </c>
      <c r="I89" s="238" t="str">
        <f t="shared" ca="1" si="27"/>
        <v/>
      </c>
      <c r="J89" s="242">
        <f ca="1">COUNT(A87:A91)</f>
        <v>0</v>
      </c>
      <c r="K89" s="243" t="str">
        <f ca="1">IF(ISNUMBER(A89),_xlfn.RANK.EQ(F89,F87:F91),"")</f>
        <v/>
      </c>
      <c r="L89" s="244">
        <f ca="1">IF(J89=5,VLOOKUP(K89,TPMatrix!$A$6:$B$10,2,FALSE()),IF(J89=4,VLOOKUP(K89,TPMatrix!$D$6:$E$9,2,FALSE()),0))</f>
        <v>0</v>
      </c>
      <c r="M89" s="244">
        <f ca="1">IF(COUNTIF(K87:K91,K89)&gt;=2,IF(J89=5,VLOOKUP(K89+1,TPMatrix!$A$6:$B$10,2,FALSE()),IF(J89=4,VLOOKUP(K89+1,TPMatrix!$D$6:$E$9,2,FALSE()),0)),"")</f>
        <v>0</v>
      </c>
      <c r="N89" s="244">
        <f ca="1">IF(COUNTIF(K87:K91,K89)&gt;=3,IF(J89=5,VLOOKUP(K89+2,TPMatrix!$A$6:$B$10,2,FALSE()),IF(J89=4,VLOOKUP(K89+2,TPMatrix!$D$6:$E$9,2,FALSE()),0)),"")</f>
        <v>0</v>
      </c>
      <c r="O89" s="244">
        <f ca="1">IF(COUNTIF(K87:K91,K89)&gt;=4,IF(J89=5,VLOOKUP(K89+3,TPMatrix!$A$6:$B$10,2,FALSE()),IF(J89=4,VLOOKUP(K89+3,TPMatrix!$D$6:$E$9,2,FALSE()),0)),"")</f>
        <v>0</v>
      </c>
      <c r="P89" s="244">
        <f ca="1">IF(COUNTIF(K87:K91,K89)&gt;=5,IF(J89=5,VLOOKUP(K89+4,TPMatrix!$A$6:$B$10,2,FALSE()),IF(J89=4,VLOOKUP(K89+4,TPMatrix!$D$6:$E$9,2,FALSE()),0)),"")</f>
        <v>0</v>
      </c>
      <c r="Q89" s="244">
        <f t="shared" ca="1" si="28"/>
        <v>0</v>
      </c>
      <c r="R89" s="245">
        <f t="shared" ca="1" si="29"/>
        <v>5</v>
      </c>
      <c r="S89" s="243">
        <f t="shared" ca="1" si="30"/>
        <v>0</v>
      </c>
      <c r="T89" s="244">
        <f t="shared" si="31"/>
        <v>0</v>
      </c>
      <c r="U89" s="245">
        <f t="shared" ca="1" si="32"/>
        <v>0</v>
      </c>
      <c r="W89" s="41" t="str">
        <f t="shared" ca="1" si="33"/>
        <v/>
      </c>
      <c r="X89" t="str">
        <f ca="1">IF(ISNUMBER($A89),$W89*(Methuselahs!$A$4+1)+$A89,"")</f>
        <v/>
      </c>
      <c r="Y89" s="41" t="str">
        <f t="shared" ca="1" si="34"/>
        <v/>
      </c>
      <c r="Z89" t="str">
        <f ca="1">IF(ISNUMBER($A89),VLOOKUP($A89,Methuselahs!$A$7:$X$202,5),"")</f>
        <v/>
      </c>
      <c r="AA89" s="41" t="str">
        <f t="shared" ca="1" si="35"/>
        <v/>
      </c>
    </row>
    <row r="90" spans="1:27" ht="12.95" customHeight="1">
      <c r="A90" t="str">
        <f ca="1">IF(ISBLANK('Tournament Info'!$B$11),"",INDIRECT(ADDRESS(ROW(),1,1,1,"Optimal Seating "&amp;'Tournament Info'!$B$11-1&amp;"R+F")))</f>
        <v/>
      </c>
      <c r="B90" t="str">
        <f ca="1">IF(ISNUMBER(A90),VLOOKUP(A90,Methuselahs!$A$7:$E$202,2,FALSE()),"")</f>
        <v/>
      </c>
      <c r="C90" t="str">
        <f ca="1">IF(ISNUMBER(A90),VLOOKUP(A90,Methuselahs!$A$7:$E$202,3,FALSE()),"")</f>
        <v/>
      </c>
      <c r="D90" s="248" t="str">
        <f t="shared" ca="1" si="24"/>
        <v/>
      </c>
      <c r="E90" s="249"/>
      <c r="F90" s="247">
        <f t="shared" si="25"/>
        <v>0</v>
      </c>
      <c r="G90" s="230" t="str">
        <f t="shared" ca="1" si="26"/>
        <v/>
      </c>
      <c r="H90" t="str">
        <f ca="1">IF(ISNUMBER(A90),IF(OR($S90=$U90,NOT(ISNA(MATCH($D90*5+$V$4,Override!$C$6:$C$125,0)))),$Q90,0),"")</f>
        <v/>
      </c>
      <c r="I90" s="248" t="str">
        <f t="shared" ca="1" si="27"/>
        <v/>
      </c>
      <c r="J90" s="250">
        <f ca="1">COUNT(A87:A91)</f>
        <v>0</v>
      </c>
      <c r="K90" s="233" t="str">
        <f ca="1">IF(ISNUMBER(A90),_xlfn.RANK.EQ(F90,F87:F91),"")</f>
        <v/>
      </c>
      <c r="L90" s="234">
        <f ca="1">IF(J90=5,VLOOKUP(K90,TPMatrix!$A$6:$B$10,2,FALSE()),IF(J90=4,VLOOKUP(K90,TPMatrix!$D$6:$E$9,2,FALSE()),0))</f>
        <v>0</v>
      </c>
      <c r="M90" s="234">
        <f ca="1">IF(COUNTIF(K87:K91,K90)&gt;=2,IF(J90=5,VLOOKUP(K90+1,TPMatrix!$A$6:$B$10,2,FALSE()),IF(J90=4,VLOOKUP(K90+1,TPMatrix!$D$6:$E$9,2,FALSE()),0)),"")</f>
        <v>0</v>
      </c>
      <c r="N90" s="234">
        <f ca="1">IF(COUNTIF(K87:K91,K90)&gt;=3,IF(J90=5,VLOOKUP(K90+2,TPMatrix!$A$6:$B$10,2,FALSE()),IF(J90=4,VLOOKUP(K90+2,TPMatrix!$D$6:$E$9,2,FALSE()),0)),"")</f>
        <v>0</v>
      </c>
      <c r="O90" s="234">
        <f ca="1">IF(COUNTIF(K87:K91,K90)&gt;=4,IF(J90=5,VLOOKUP(K90+3,TPMatrix!$A$6:$B$10,2,FALSE()),IF(J90=4,VLOOKUP(K90+3,TPMatrix!$D$6:$E$9,2,FALSE()),0)),"")</f>
        <v>0</v>
      </c>
      <c r="P90" s="234">
        <f ca="1">IF(COUNTIF(K87:K91,K90)&gt;=5,IF(J90=5,VLOOKUP(K90+4,TPMatrix!$A$6:$B$10,2,FALSE()),IF(J90=4,VLOOKUP(K90+4,TPMatrix!$D$6:$E$9,2,FALSE()),0)),"")</f>
        <v>0</v>
      </c>
      <c r="Q90" s="234">
        <f t="shared" ca="1" si="28"/>
        <v>0</v>
      </c>
      <c r="R90" s="235">
        <f t="shared" ca="1" si="29"/>
        <v>5</v>
      </c>
      <c r="S90" s="233">
        <f t="shared" ca="1" si="30"/>
        <v>0</v>
      </c>
      <c r="T90" s="234">
        <f t="shared" si="31"/>
        <v>0</v>
      </c>
      <c r="U90" s="235">
        <f t="shared" ca="1" si="32"/>
        <v>0</v>
      </c>
      <c r="W90" s="41" t="str">
        <f t="shared" ca="1" si="33"/>
        <v/>
      </c>
      <c r="X90" t="str">
        <f ca="1">IF(ISNUMBER($A90),$W90*(Methuselahs!$A$4+1)+$A90,"")</f>
        <v/>
      </c>
      <c r="Y90" s="41" t="str">
        <f t="shared" ca="1" si="34"/>
        <v/>
      </c>
      <c r="Z90" t="str">
        <f ca="1">IF(ISNUMBER($A90),VLOOKUP($A90,Methuselahs!$A$7:$X$202,5),"")</f>
        <v/>
      </c>
      <c r="AA90" s="41" t="str">
        <f t="shared" ca="1" si="35"/>
        <v/>
      </c>
    </row>
    <row r="91" spans="1:27" ht="12.95" customHeight="1" thickBot="1">
      <c r="A91" t="str">
        <f ca="1">IF(ISBLANK('Tournament Info'!$B$11),"",INDIRECT(ADDRESS(ROW(),1,1,1,"Optimal Seating "&amp;'Tournament Info'!$B$11-1&amp;"R+F")))</f>
        <v/>
      </c>
      <c r="B91" t="str">
        <f ca="1">IF(ISNUMBER(A91),VLOOKUP(A91,Methuselahs!$A$7:$E$202,2,FALSE()),"")</f>
        <v/>
      </c>
      <c r="C91" t="str">
        <f ca="1">IF(ISNUMBER(A91),VLOOKUP(A91,Methuselahs!$A$7:$E$202,3,FALSE()),"")</f>
        <v/>
      </c>
      <c r="D91" s="254" t="str">
        <f t="shared" ca="1" si="24"/>
        <v/>
      </c>
      <c r="E91" s="255"/>
      <c r="F91" s="253">
        <f t="shared" si="25"/>
        <v>0</v>
      </c>
      <c r="G91" s="240" t="str">
        <f t="shared" ca="1" si="26"/>
        <v/>
      </c>
      <c r="H91" t="str">
        <f ca="1">IF(ISNUMBER(A91),IF(OR($S91=$U91,NOT(ISNA(MATCH($D91*5+$V$4,Override!$C$6:$C$125,0)))),$Q91,0),"")</f>
        <v/>
      </c>
      <c r="I91" s="254" t="str">
        <f t="shared" ca="1" si="27"/>
        <v/>
      </c>
      <c r="J91" s="256">
        <f ca="1">COUNT(A87:A91)</f>
        <v>0</v>
      </c>
      <c r="K91" s="257" t="str">
        <f ca="1">IF(ISNUMBER(A91),_xlfn.RANK.EQ(F91,F87:F91),"")</f>
        <v/>
      </c>
      <c r="L91" s="258">
        <f ca="1">IF(J91=5,VLOOKUP(K91,TPMatrix!$A$6:$B$10,2,FALSE()),IF(J91=4,VLOOKUP(K91,TPMatrix!$D$6:$E$9,2,FALSE()),0))</f>
        <v>0</v>
      </c>
      <c r="M91" s="258">
        <f ca="1">IF(COUNTIF(K87:K91,K91)&gt;=2,IF(J91=5,VLOOKUP(K91+1,TPMatrix!$A$6:$B$10,2,FALSE()),IF(J91=4,VLOOKUP(K91+1,TPMatrix!$D$6:$E$9,2,FALSE()),0)),"")</f>
        <v>0</v>
      </c>
      <c r="N91" s="258">
        <f ca="1">IF(COUNTIF(K87:K91,K91)&gt;=3,IF(J91=5,VLOOKUP(K91+2,TPMatrix!$A$6:$B$10,2,FALSE()),IF(J91=4,VLOOKUP(K91+2,TPMatrix!$D$6:$E$9,2,FALSE()),0)),"")</f>
        <v>0</v>
      </c>
      <c r="O91" s="258">
        <f ca="1">IF(COUNTIF(K87:K91,K91)&gt;=4,IF(J91=5,VLOOKUP(K91+3,TPMatrix!$A$6:$B$10,2,FALSE()),IF(J91=4,VLOOKUP(K91+3,TPMatrix!$D$6:$E$9,2,FALSE()),0)),"")</f>
        <v>0</v>
      </c>
      <c r="P91" s="258">
        <f ca="1">IF(COUNTIF(K87:K91,K91)&gt;=5,IF(J91=5,VLOOKUP(K91+4,TPMatrix!$A$6:$B$10,2,FALSE()),IF(J91=4,VLOOKUP(K91+4,TPMatrix!$D$6:$E$9,2,FALSE()),0)),"")</f>
        <v>0</v>
      </c>
      <c r="Q91" s="258">
        <f t="shared" ca="1" si="28"/>
        <v>0</v>
      </c>
      <c r="R91" s="259">
        <f t="shared" ca="1" si="29"/>
        <v>5</v>
      </c>
      <c r="S91" s="257">
        <f t="shared" ca="1" si="30"/>
        <v>0</v>
      </c>
      <c r="T91" s="258">
        <f t="shared" si="31"/>
        <v>0</v>
      </c>
      <c r="U91" s="259">
        <f t="shared" ca="1" si="32"/>
        <v>0</v>
      </c>
      <c r="W91" s="41" t="str">
        <f t="shared" ca="1" si="33"/>
        <v/>
      </c>
      <c r="X91" t="str">
        <f ca="1">IF(ISNUMBER($A91),$W91*(Methuselahs!$A$4+1)+$A91,"")</f>
        <v/>
      </c>
      <c r="Y91" s="41" t="str">
        <f t="shared" ca="1" si="34"/>
        <v/>
      </c>
      <c r="Z91" t="str">
        <f ca="1">IF(ISNUMBER($A91),VLOOKUP($A91,Methuselahs!$A$7:$X$202,5),"")</f>
        <v/>
      </c>
      <c r="AA91" s="41" t="str">
        <f t="shared" ca="1" si="35"/>
        <v/>
      </c>
    </row>
    <row r="92" spans="1:27" ht="12.95" customHeight="1">
      <c r="A92" t="str">
        <f ca="1">IF(ISBLANK('Tournament Info'!$B$11),"",INDIRECT(ADDRESS(ROW(),1,1,1,"Optimal Seating "&amp;'Tournament Info'!$B$11-1&amp;"R+F")))</f>
        <v/>
      </c>
      <c r="B92" t="str">
        <f ca="1">IF(ISNUMBER(A92),VLOOKUP(A92,Methuselahs!$A$7:$E$202,2,FALSE()),"")</f>
        <v/>
      </c>
      <c r="C92" t="str">
        <f ca="1">IF(ISNUMBER(A92),VLOOKUP(A92,Methuselahs!$A$7:$E$202,3,FALSE()),"")</f>
        <v/>
      </c>
      <c r="D92" s="214" t="str">
        <f t="shared" ca="1" si="24"/>
        <v/>
      </c>
      <c r="E92" s="215"/>
      <c r="F92" s="213">
        <f t="shared" si="25"/>
        <v>0</v>
      </c>
      <c r="G92" s="216" t="str">
        <f t="shared" ca="1" si="26"/>
        <v/>
      </c>
      <c r="H92" t="str">
        <f ca="1">IF(ISNUMBER(A92),IF(OR($S92=$U92,NOT(ISNA(MATCH($D92*5+$V$4,Override!$C$6:$C$125,0)))),$Q92,0),"")</f>
        <v/>
      </c>
      <c r="I92" s="214" t="str">
        <f t="shared" ca="1" si="27"/>
        <v/>
      </c>
      <c r="J92" s="218">
        <f ca="1">COUNT(A92:A96)</f>
        <v>0</v>
      </c>
      <c r="K92" s="219" t="str">
        <f ca="1">IF(ISNUMBER(A92),_xlfn.RANK.EQ(F92,F92:F96),"")</f>
        <v/>
      </c>
      <c r="L92" s="220">
        <f ca="1">IF(J92=5,VLOOKUP(K92,TPMatrix!$A$6:$B$10,2,FALSE()),IF(J92=4,VLOOKUP(K92,TPMatrix!$D$6:$E$9,2,FALSE()),0))</f>
        <v>0</v>
      </c>
      <c r="M92" s="220">
        <f ca="1">IF(COUNTIF(K92:K96,K92)&gt;=2,IF(J92=5,VLOOKUP(K92+1,TPMatrix!$A$6:$B$10,2,FALSE()),IF(J92=4,VLOOKUP(K92+1,TPMatrix!$D$6:$E$9,2,FALSE()),0)),"")</f>
        <v>0</v>
      </c>
      <c r="N92" s="220">
        <f ca="1">IF(COUNTIF(K92:K96,K92)&gt;=3,IF(J92=5,VLOOKUP(K92+2,TPMatrix!$A$6:$B$10,2,FALSE()),IF(J92=4,VLOOKUP(K92+2,TPMatrix!$D$6:$E$9,2,FALSE()),0)),"")</f>
        <v>0</v>
      </c>
      <c r="O92" s="220">
        <f ca="1">IF(COUNTIF(K92:K96,K92)&gt;=4,IF(J92=5,VLOOKUP(K92+3,TPMatrix!$A$6:$B$10,2,FALSE()),IF(J92=4,VLOOKUP(K92+3,TPMatrix!$D$6:$E$9,2,FALSE()),0)),"")</f>
        <v>0</v>
      </c>
      <c r="P92" s="220">
        <f ca="1">IF(COUNTIF(K92:K96,K92)&gt;=5,IF(J92=5,VLOOKUP(K92+4,TPMatrix!$A$6:$B$10,2,FALSE()),IF(J92=4,VLOOKUP(K92+4,TPMatrix!$D$6:$E$9,2,FALSE()),0)),"")</f>
        <v>0</v>
      </c>
      <c r="Q92" s="220">
        <f t="shared" ca="1" si="28"/>
        <v>0</v>
      </c>
      <c r="R92" s="221">
        <f t="shared" ca="1" si="29"/>
        <v>5</v>
      </c>
      <c r="S92" s="222">
        <f t="shared" ca="1" si="30"/>
        <v>0</v>
      </c>
      <c r="T92" s="223">
        <f t="shared" si="31"/>
        <v>0</v>
      </c>
      <c r="U92" s="224">
        <f t="shared" ca="1" si="32"/>
        <v>0</v>
      </c>
      <c r="W92" s="41" t="str">
        <f t="shared" ca="1" si="33"/>
        <v/>
      </c>
      <c r="X92" t="str">
        <f ca="1">IF(ISNUMBER($A92),$W92*(Methuselahs!$A$4+1)+$A92,"")</f>
        <v/>
      </c>
      <c r="Y92" s="41" t="str">
        <f t="shared" ca="1" si="34"/>
        <v/>
      </c>
      <c r="Z92" t="str">
        <f ca="1">IF(ISNUMBER($A92),VLOOKUP($A92,Methuselahs!$A$7:$X$202,5),"")</f>
        <v/>
      </c>
      <c r="AA92" s="41" t="str">
        <f t="shared" ca="1" si="35"/>
        <v/>
      </c>
    </row>
    <row r="93" spans="1:27" ht="12.95" customHeight="1">
      <c r="A93" t="str">
        <f ca="1">IF(ISBLANK('Tournament Info'!$B$11),"",INDIRECT(ADDRESS(ROW(),1,1,1,"Optimal Seating "&amp;'Tournament Info'!$B$11-1&amp;"R+F")))</f>
        <v/>
      </c>
      <c r="B93" t="str">
        <f ca="1">IF(ISNUMBER(A93),VLOOKUP(A93,Methuselahs!$A$7:$E$202,2,FALSE()),"")</f>
        <v/>
      </c>
      <c r="C93" t="str">
        <f ca="1">IF(ISNUMBER(A93),VLOOKUP(A93,Methuselahs!$A$7:$E$202,3,FALSE()),"")</f>
        <v/>
      </c>
      <c r="D93" s="228" t="str">
        <f t="shared" ca="1" si="24"/>
        <v/>
      </c>
      <c r="E93" s="229"/>
      <c r="F93" s="227">
        <f t="shared" si="25"/>
        <v>0</v>
      </c>
      <c r="G93" s="230" t="str">
        <f t="shared" ca="1" si="26"/>
        <v/>
      </c>
      <c r="H93" t="str">
        <f ca="1">IF(ISNUMBER(A93),IF(OR($S93=$U93,NOT(ISNA(MATCH($D93*5+$V$4,Override!$C$6:$C$125,0)))),$Q93,0),"")</f>
        <v/>
      </c>
      <c r="I93" s="228" t="str">
        <f t="shared" ca="1" si="27"/>
        <v/>
      </c>
      <c r="J93" s="232">
        <f ca="1">COUNT(A92:A96)</f>
        <v>0</v>
      </c>
      <c r="K93" s="233" t="str">
        <f ca="1">IF(ISNUMBER(A93),_xlfn.RANK.EQ(F93,F92:F96),"")</f>
        <v/>
      </c>
      <c r="L93" s="234">
        <f ca="1">IF(J93=5,VLOOKUP(K93,TPMatrix!$A$6:$B$10,2,FALSE()),IF(J93=4,VLOOKUP(K93,TPMatrix!$D$6:$E$9,2,FALSE()),0))</f>
        <v>0</v>
      </c>
      <c r="M93" s="234">
        <f ca="1">IF(COUNTIF(K92:K96,K93)&gt;=2,IF(J93=5,VLOOKUP(K93+1,TPMatrix!$A$6:$B$10,2,FALSE()),IF(J93=4,VLOOKUP(K93+1,TPMatrix!$D$6:$E$9,2,FALSE()),0)),"")</f>
        <v>0</v>
      </c>
      <c r="N93" s="234">
        <f ca="1">IF(COUNTIF(K92:K96,K93)&gt;=3,IF(J93=5,VLOOKUP(K93+2,TPMatrix!$A$6:$B$10,2,FALSE()),IF(J93=4,VLOOKUP(K93+2,TPMatrix!$D$6:$E$9,2,FALSE()),0)),"")</f>
        <v>0</v>
      </c>
      <c r="O93" s="234">
        <f ca="1">IF(COUNTIF(K92:K96,K93)&gt;=4,IF(J93=5,VLOOKUP(K93+3,TPMatrix!$A$6:$B$10,2,FALSE()),IF(J93=4,VLOOKUP(K93+3,TPMatrix!$D$6:$E$9,2,FALSE()),0)),"")</f>
        <v>0</v>
      </c>
      <c r="P93" s="234">
        <f ca="1">IF(COUNTIF(K92:K96,K93)&gt;=5,IF(J93=5,VLOOKUP(K93+4,TPMatrix!$A$6:$B$10,2,FALSE()),IF(J93=4,VLOOKUP(K93+4,TPMatrix!$D$6:$E$9,2,FALSE()),0)),"")</f>
        <v>0</v>
      </c>
      <c r="Q93" s="234">
        <f t="shared" ca="1" si="28"/>
        <v>0</v>
      </c>
      <c r="R93" s="235">
        <f t="shared" ca="1" si="29"/>
        <v>5</v>
      </c>
      <c r="S93" s="233">
        <f t="shared" ca="1" si="30"/>
        <v>0</v>
      </c>
      <c r="T93" s="234">
        <f t="shared" si="31"/>
        <v>0</v>
      </c>
      <c r="U93" s="235">
        <f t="shared" ca="1" si="32"/>
        <v>0</v>
      </c>
      <c r="W93" s="41" t="str">
        <f t="shared" ca="1" si="33"/>
        <v/>
      </c>
      <c r="X93" t="str">
        <f ca="1">IF(ISNUMBER($A93),$W93*(Methuselahs!$A$4+1)+$A93,"")</f>
        <v/>
      </c>
      <c r="Y93" s="41" t="str">
        <f t="shared" ca="1" si="34"/>
        <v/>
      </c>
      <c r="Z93" t="str">
        <f ca="1">IF(ISNUMBER($A93),VLOOKUP($A93,Methuselahs!$A$7:$X$202,5),"")</f>
        <v/>
      </c>
      <c r="AA93" s="41" t="str">
        <f t="shared" ca="1" si="35"/>
        <v/>
      </c>
    </row>
    <row r="94" spans="1:27" ht="12.95" customHeight="1">
      <c r="A94" t="str">
        <f ca="1">IF(ISBLANK('Tournament Info'!$B$11),"",INDIRECT(ADDRESS(ROW(),1,1,1,"Optimal Seating "&amp;'Tournament Info'!$B$11-1&amp;"R+F")))</f>
        <v/>
      </c>
      <c r="B94" t="str">
        <f ca="1">IF(ISNUMBER(A94),VLOOKUP(A94,Methuselahs!$A$7:$E$202,2,FALSE()),"")</f>
        <v/>
      </c>
      <c r="C94" t="str">
        <f ca="1">IF(ISNUMBER(A94),VLOOKUP(A94,Methuselahs!$A$7:$E$202,3,FALSE()),"")</f>
        <v/>
      </c>
      <c r="D94" s="238" t="str">
        <f t="shared" ca="1" si="24"/>
        <v/>
      </c>
      <c r="E94" s="239"/>
      <c r="F94" s="237">
        <f t="shared" si="25"/>
        <v>0</v>
      </c>
      <c r="G94" s="240" t="str">
        <f t="shared" ca="1" si="26"/>
        <v/>
      </c>
      <c r="H94" t="str">
        <f ca="1">IF(ISNUMBER(A94),IF(OR($S94=$U94,NOT(ISNA(MATCH($D94*5+$V$4,Override!$C$6:$C$125,0)))),$Q94,0),"")</f>
        <v/>
      </c>
      <c r="I94" s="238" t="str">
        <f t="shared" ca="1" si="27"/>
        <v/>
      </c>
      <c r="J94" s="242">
        <f ca="1">COUNT(A92:A96)</f>
        <v>0</v>
      </c>
      <c r="K94" s="243" t="str">
        <f ca="1">IF(ISNUMBER(A94),_xlfn.RANK.EQ(F94,F92:F96),"")</f>
        <v/>
      </c>
      <c r="L94" s="244">
        <f ca="1">IF(J94=5,VLOOKUP(K94,TPMatrix!$A$6:$B$10,2,FALSE()),IF(J94=4,VLOOKUP(K94,TPMatrix!$D$6:$E$9,2,FALSE()),0))</f>
        <v>0</v>
      </c>
      <c r="M94" s="244">
        <f ca="1">IF(COUNTIF(K92:K96,K94)&gt;=2,IF(J94=5,VLOOKUP(K94+1,TPMatrix!$A$6:$B$10,2,FALSE()),IF(J94=4,VLOOKUP(K94+1,TPMatrix!$D$6:$E$9,2,FALSE()),0)),"")</f>
        <v>0</v>
      </c>
      <c r="N94" s="244">
        <f ca="1">IF(COUNTIF(K92:K96,K94)&gt;=3,IF(J94=5,VLOOKUP(K94+2,TPMatrix!$A$6:$B$10,2,FALSE()),IF(J94=4,VLOOKUP(K94+2,TPMatrix!$D$6:$E$9,2,FALSE()),0)),"")</f>
        <v>0</v>
      </c>
      <c r="O94" s="244">
        <f ca="1">IF(COUNTIF(K92:K96,K94)&gt;=4,IF(J94=5,VLOOKUP(K94+3,TPMatrix!$A$6:$B$10,2,FALSE()),IF(J94=4,VLOOKUP(K94+3,TPMatrix!$D$6:$E$9,2,FALSE()),0)),"")</f>
        <v>0</v>
      </c>
      <c r="P94" s="244">
        <f ca="1">IF(COUNTIF(K92:K96,K94)&gt;=5,IF(J94=5,VLOOKUP(K94+4,TPMatrix!$A$6:$B$10,2,FALSE()),IF(J94=4,VLOOKUP(K94+4,TPMatrix!$D$6:$E$9,2,FALSE()),0)),"")</f>
        <v>0</v>
      </c>
      <c r="Q94" s="244">
        <f t="shared" ca="1" si="28"/>
        <v>0</v>
      </c>
      <c r="R94" s="245">
        <f t="shared" ca="1" si="29"/>
        <v>5</v>
      </c>
      <c r="S94" s="243">
        <f t="shared" ca="1" si="30"/>
        <v>0</v>
      </c>
      <c r="T94" s="244">
        <f t="shared" si="31"/>
        <v>0</v>
      </c>
      <c r="U94" s="245">
        <f t="shared" ca="1" si="32"/>
        <v>0</v>
      </c>
      <c r="W94" s="41" t="str">
        <f t="shared" ca="1" si="33"/>
        <v/>
      </c>
      <c r="X94" t="str">
        <f ca="1">IF(ISNUMBER($A94),$W94*(Methuselahs!$A$4+1)+$A94,"")</f>
        <v/>
      </c>
      <c r="Y94" s="41" t="str">
        <f t="shared" ca="1" si="34"/>
        <v/>
      </c>
      <c r="Z94" t="str">
        <f ca="1">IF(ISNUMBER($A94),VLOOKUP($A94,Methuselahs!$A$7:$X$202,5),"")</f>
        <v/>
      </c>
      <c r="AA94" s="41" t="str">
        <f t="shared" ca="1" si="35"/>
        <v/>
      </c>
    </row>
    <row r="95" spans="1:27" ht="12.95" customHeight="1">
      <c r="A95" t="str">
        <f ca="1">IF(ISBLANK('Tournament Info'!$B$11),"",INDIRECT(ADDRESS(ROW(),1,1,1,"Optimal Seating "&amp;'Tournament Info'!$B$11-1&amp;"R+F")))</f>
        <v/>
      </c>
      <c r="B95" t="str">
        <f ca="1">IF(ISNUMBER(A95),VLOOKUP(A95,Methuselahs!$A$7:$E$202,2,FALSE()),"")</f>
        <v/>
      </c>
      <c r="C95" t="str">
        <f ca="1">IF(ISNUMBER(A95),VLOOKUP(A95,Methuselahs!$A$7:$E$202,3,FALSE()),"")</f>
        <v/>
      </c>
      <c r="D95" s="248" t="str">
        <f t="shared" ca="1" si="24"/>
        <v/>
      </c>
      <c r="E95" s="249"/>
      <c r="F95" s="247">
        <f t="shared" si="25"/>
        <v>0</v>
      </c>
      <c r="G95" s="230" t="str">
        <f t="shared" ca="1" si="26"/>
        <v/>
      </c>
      <c r="H95" t="str">
        <f ca="1">IF(ISNUMBER(A95),IF(OR($S95=$U95,NOT(ISNA(MATCH($D95*5+$V$4,Override!$C$6:$C$125,0)))),$Q95,0),"")</f>
        <v/>
      </c>
      <c r="I95" s="248" t="str">
        <f t="shared" ca="1" si="27"/>
        <v/>
      </c>
      <c r="J95" s="250">
        <f ca="1">COUNT(A92:A96)</f>
        <v>0</v>
      </c>
      <c r="K95" s="233" t="str">
        <f ca="1">IF(ISNUMBER(A95),_xlfn.RANK.EQ(F95,F92:F96),"")</f>
        <v/>
      </c>
      <c r="L95" s="234">
        <f ca="1">IF(J95=5,VLOOKUP(K95,TPMatrix!$A$6:$B$10,2,FALSE()),IF(J95=4,VLOOKUP(K95,TPMatrix!$D$6:$E$9,2,FALSE()),0))</f>
        <v>0</v>
      </c>
      <c r="M95" s="234">
        <f ca="1">IF(COUNTIF(K92:K96,K95)&gt;=2,IF(J95=5,VLOOKUP(K95+1,TPMatrix!$A$6:$B$10,2,FALSE()),IF(J95=4,VLOOKUP(K95+1,TPMatrix!$D$6:$E$9,2,FALSE()),0)),"")</f>
        <v>0</v>
      </c>
      <c r="N95" s="234">
        <f ca="1">IF(COUNTIF(K92:K96,K95)&gt;=3,IF(J95=5,VLOOKUP(K95+2,TPMatrix!$A$6:$B$10,2,FALSE()),IF(J95=4,VLOOKUP(K95+2,TPMatrix!$D$6:$E$9,2,FALSE()),0)),"")</f>
        <v>0</v>
      </c>
      <c r="O95" s="234">
        <f ca="1">IF(COUNTIF(K92:K96,K95)&gt;=4,IF(J95=5,VLOOKUP(K95+3,TPMatrix!$A$6:$B$10,2,FALSE()),IF(J95=4,VLOOKUP(K95+3,TPMatrix!$D$6:$E$9,2,FALSE()),0)),"")</f>
        <v>0</v>
      </c>
      <c r="P95" s="234">
        <f ca="1">IF(COUNTIF(K92:K96,K95)&gt;=5,IF(J95=5,VLOOKUP(K95+4,TPMatrix!$A$6:$B$10,2,FALSE()),IF(J95=4,VLOOKUP(K95+4,TPMatrix!$D$6:$E$9,2,FALSE()),0)),"")</f>
        <v>0</v>
      </c>
      <c r="Q95" s="234">
        <f t="shared" ca="1" si="28"/>
        <v>0</v>
      </c>
      <c r="R95" s="235">
        <f t="shared" ca="1" si="29"/>
        <v>5</v>
      </c>
      <c r="S95" s="233">
        <f t="shared" ca="1" si="30"/>
        <v>0</v>
      </c>
      <c r="T95" s="234">
        <f t="shared" si="31"/>
        <v>0</v>
      </c>
      <c r="U95" s="235">
        <f t="shared" ca="1" si="32"/>
        <v>0</v>
      </c>
      <c r="W95" s="41" t="str">
        <f t="shared" ca="1" si="33"/>
        <v/>
      </c>
      <c r="X95" t="str">
        <f ca="1">IF(ISNUMBER($A95),$W95*(Methuselahs!$A$4+1)+$A95,"")</f>
        <v/>
      </c>
      <c r="Y95" s="41" t="str">
        <f t="shared" ca="1" si="34"/>
        <v/>
      </c>
      <c r="Z95" t="str">
        <f ca="1">IF(ISNUMBER($A95),VLOOKUP($A95,Methuselahs!$A$7:$X$202,5),"")</f>
        <v/>
      </c>
      <c r="AA95" s="41" t="str">
        <f t="shared" ca="1" si="35"/>
        <v/>
      </c>
    </row>
    <row r="96" spans="1:27" ht="12.95" customHeight="1" thickBot="1">
      <c r="A96" t="str">
        <f ca="1">IF(ISBLANK('Tournament Info'!$B$11),"",INDIRECT(ADDRESS(ROW(),1,1,1,"Optimal Seating "&amp;'Tournament Info'!$B$11-1&amp;"R+F")))</f>
        <v/>
      </c>
      <c r="B96" t="str">
        <f ca="1">IF(ISNUMBER(A96),VLOOKUP(A96,Methuselahs!$A$7:$E$202,2,FALSE()),"")</f>
        <v/>
      </c>
      <c r="C96" t="str">
        <f ca="1">IF(ISNUMBER(A96),VLOOKUP(A96,Methuselahs!$A$7:$E$202,3,FALSE()),"")</f>
        <v/>
      </c>
      <c r="D96" s="254" t="str">
        <f t="shared" ca="1" si="24"/>
        <v/>
      </c>
      <c r="E96" s="255"/>
      <c r="F96" s="253">
        <f t="shared" si="25"/>
        <v>0</v>
      </c>
      <c r="G96" s="240" t="str">
        <f t="shared" ca="1" si="26"/>
        <v/>
      </c>
      <c r="H96" t="str">
        <f ca="1">IF(ISNUMBER(A96),IF(OR($S96=$U96,NOT(ISNA(MATCH($D96*5+$V$4,Override!$C$6:$C$125,0)))),$Q96,0),"")</f>
        <v/>
      </c>
      <c r="I96" s="254" t="str">
        <f t="shared" ca="1" si="27"/>
        <v/>
      </c>
      <c r="J96" s="256">
        <f ca="1">COUNT(A92:A96)</f>
        <v>0</v>
      </c>
      <c r="K96" s="257" t="str">
        <f ca="1">IF(ISNUMBER(A96),_xlfn.RANK.EQ(F96,F92:F96),"")</f>
        <v/>
      </c>
      <c r="L96" s="258">
        <f ca="1">IF(J96=5,VLOOKUP(K96,TPMatrix!$A$6:$B$10,2,FALSE()),IF(J96=4,VLOOKUP(K96,TPMatrix!$D$6:$E$9,2,FALSE()),0))</f>
        <v>0</v>
      </c>
      <c r="M96" s="258">
        <f ca="1">IF(COUNTIF(K92:K96,K96)&gt;=2,IF(J96=5,VLOOKUP(K96+1,TPMatrix!$A$6:$B$10,2,FALSE()),IF(J96=4,VLOOKUP(K96+1,TPMatrix!$D$6:$E$9,2,FALSE()),0)),"")</f>
        <v>0</v>
      </c>
      <c r="N96" s="258">
        <f ca="1">IF(COUNTIF(K92:K96,K96)&gt;=3,IF(J96=5,VLOOKUP(K96+2,TPMatrix!$A$6:$B$10,2,FALSE()),IF(J96=4,VLOOKUP(K96+2,TPMatrix!$D$6:$E$9,2,FALSE()),0)),"")</f>
        <v>0</v>
      </c>
      <c r="O96" s="258">
        <f ca="1">IF(COUNTIF(K92:K96,K96)&gt;=4,IF(J96=5,VLOOKUP(K96+3,TPMatrix!$A$6:$B$10,2,FALSE()),IF(J96=4,VLOOKUP(K96+3,TPMatrix!$D$6:$E$9,2,FALSE()),0)),"")</f>
        <v>0</v>
      </c>
      <c r="P96" s="258">
        <f ca="1">IF(COUNTIF(K92:K96,K96)&gt;=5,IF(J96=5,VLOOKUP(K96+4,TPMatrix!$A$6:$B$10,2,FALSE()),IF(J96=4,VLOOKUP(K96+4,TPMatrix!$D$6:$E$9,2,FALSE()),0)),"")</f>
        <v>0</v>
      </c>
      <c r="Q96" s="258">
        <f t="shared" ca="1" si="28"/>
        <v>0</v>
      </c>
      <c r="R96" s="259">
        <f t="shared" ca="1" si="29"/>
        <v>5</v>
      </c>
      <c r="S96" s="257">
        <f t="shared" ca="1" si="30"/>
        <v>0</v>
      </c>
      <c r="T96" s="258">
        <f t="shared" si="31"/>
        <v>0</v>
      </c>
      <c r="U96" s="259">
        <f t="shared" ca="1" si="32"/>
        <v>0</v>
      </c>
      <c r="W96" s="41" t="str">
        <f t="shared" ca="1" si="33"/>
        <v/>
      </c>
      <c r="X96" t="str">
        <f ca="1">IF(ISNUMBER($A96),$W96*(Methuselahs!$A$4+1)+$A96,"")</f>
        <v/>
      </c>
      <c r="Y96" s="41" t="str">
        <f t="shared" ca="1" si="34"/>
        <v/>
      </c>
      <c r="Z96" t="str">
        <f ca="1">IF(ISNUMBER($A96),VLOOKUP($A96,Methuselahs!$A$7:$X$202,5),"")</f>
        <v/>
      </c>
      <c r="AA96" s="41" t="str">
        <f t="shared" ca="1" si="35"/>
        <v/>
      </c>
    </row>
    <row r="97" spans="1:27" ht="12.95" customHeight="1">
      <c r="A97" t="str">
        <f ca="1">IF(ISBLANK('Tournament Info'!$B$11),"",INDIRECT(ADDRESS(ROW(),1,1,1,"Optimal Seating "&amp;'Tournament Info'!$B$11-1&amp;"R+F")))</f>
        <v/>
      </c>
      <c r="B97" t="str">
        <f ca="1">IF(ISNUMBER(A97),VLOOKUP(A97,Methuselahs!$A$7:$E$202,2,FALSE()),"")</f>
        <v/>
      </c>
      <c r="C97" t="str">
        <f ca="1">IF(ISNUMBER(A97),VLOOKUP(A97,Methuselahs!$A$7:$E$202,3,FALSE()),"")</f>
        <v/>
      </c>
      <c r="D97" s="214" t="str">
        <f t="shared" ca="1" si="24"/>
        <v/>
      </c>
      <c r="E97" s="215"/>
      <c r="F97" s="213">
        <f t="shared" si="25"/>
        <v>0</v>
      </c>
      <c r="G97" s="216" t="str">
        <f t="shared" ca="1" si="26"/>
        <v/>
      </c>
      <c r="H97" t="str">
        <f ca="1">IF(ISNUMBER(A97),IF(OR($S97=$U97,NOT(ISNA(MATCH($D97*5+$V$4,Override!$C$6:$C$125,0)))),$Q97,0),"")</f>
        <v/>
      </c>
      <c r="I97" s="214" t="str">
        <f t="shared" ca="1" si="27"/>
        <v/>
      </c>
      <c r="J97" s="218">
        <f ca="1">COUNT(A97:A101)</f>
        <v>0</v>
      </c>
      <c r="K97" s="219" t="str">
        <f ca="1">IF(ISNUMBER(A97),_xlfn.RANK.EQ(F97,F97:F101),"")</f>
        <v/>
      </c>
      <c r="L97" s="220">
        <f ca="1">IF(J97=5,VLOOKUP(K97,TPMatrix!$A$6:$B$10,2,FALSE()),IF(J97=4,VLOOKUP(K97,TPMatrix!$D$6:$E$9,2,FALSE()),0))</f>
        <v>0</v>
      </c>
      <c r="M97" s="220">
        <f ca="1">IF(COUNTIF(K97:K101,K97)&gt;=2,IF(J97=5,VLOOKUP(K97+1,TPMatrix!$A$6:$B$10,2,FALSE()),IF(J97=4,VLOOKUP(K97+1,TPMatrix!$D$6:$E$9,2,FALSE()),0)),"")</f>
        <v>0</v>
      </c>
      <c r="N97" s="220">
        <f ca="1">IF(COUNTIF(K97:K101,K97)&gt;=3,IF(J97=5,VLOOKUP(K97+2,TPMatrix!$A$6:$B$10,2,FALSE()),IF(J97=4,VLOOKUP(K97+2,TPMatrix!$D$6:$E$9,2,FALSE()),0)),"")</f>
        <v>0</v>
      </c>
      <c r="O97" s="220">
        <f ca="1">IF(COUNTIF(K97:K101,K97)&gt;=4,IF(J97=5,VLOOKUP(K97+3,TPMatrix!$A$6:$B$10,2,FALSE()),IF(J97=4,VLOOKUP(K97+3,TPMatrix!$D$6:$E$9,2,FALSE()),0)),"")</f>
        <v>0</v>
      </c>
      <c r="P97" s="220">
        <f ca="1">IF(COUNTIF(K97:K101,K97)&gt;=5,IF(J97=5,VLOOKUP(K97+4,TPMatrix!$A$6:$B$10,2,FALSE()),IF(J97=4,VLOOKUP(K97+4,TPMatrix!$D$6:$E$9,2,FALSE()),0)),"")</f>
        <v>0</v>
      </c>
      <c r="Q97" s="220">
        <f t="shared" ca="1" si="28"/>
        <v>0</v>
      </c>
      <c r="R97" s="221">
        <f t="shared" ca="1" si="29"/>
        <v>5</v>
      </c>
      <c r="S97" s="222">
        <f t="shared" ca="1" si="30"/>
        <v>0</v>
      </c>
      <c r="T97" s="223">
        <f t="shared" si="31"/>
        <v>0</v>
      </c>
      <c r="U97" s="224">
        <f t="shared" ca="1" si="32"/>
        <v>0</v>
      </c>
      <c r="W97" s="41" t="str">
        <f t="shared" ca="1" si="33"/>
        <v/>
      </c>
      <c r="X97" t="str">
        <f ca="1">IF(ISNUMBER($A97),$W97*(Methuselahs!$A$4+1)+$A97,"")</f>
        <v/>
      </c>
      <c r="Y97" s="41" t="str">
        <f t="shared" ca="1" si="34"/>
        <v/>
      </c>
      <c r="Z97" t="str">
        <f ca="1">IF(ISNUMBER($A97),VLOOKUP($A97,Methuselahs!$A$7:$X$202,5),"")</f>
        <v/>
      </c>
      <c r="AA97" s="41" t="str">
        <f t="shared" ca="1" si="35"/>
        <v/>
      </c>
    </row>
    <row r="98" spans="1:27" ht="12.95" customHeight="1">
      <c r="A98" t="str">
        <f ca="1">IF(ISBLANK('Tournament Info'!$B$11),"",INDIRECT(ADDRESS(ROW(),1,1,1,"Optimal Seating "&amp;'Tournament Info'!$B$11-1&amp;"R+F")))</f>
        <v/>
      </c>
      <c r="B98" t="str">
        <f ca="1">IF(ISNUMBER(A98),VLOOKUP(A98,Methuselahs!$A$7:$E$202,2,FALSE()),"")</f>
        <v/>
      </c>
      <c r="C98" t="str">
        <f ca="1">IF(ISNUMBER(A98),VLOOKUP(A98,Methuselahs!$A$7:$E$202,3,FALSE()),"")</f>
        <v/>
      </c>
      <c r="D98" s="228" t="str">
        <f t="shared" ca="1" si="24"/>
        <v/>
      </c>
      <c r="E98" s="229"/>
      <c r="F98" s="227">
        <f t="shared" si="25"/>
        <v>0</v>
      </c>
      <c r="G98" s="230" t="str">
        <f t="shared" ca="1" si="26"/>
        <v/>
      </c>
      <c r="H98" t="str">
        <f ca="1">IF(ISNUMBER(A98),IF(OR($S98=$U98,NOT(ISNA(MATCH($D98*5+$V$4,Override!$C$6:$C$125,0)))),$Q98,0),"")</f>
        <v/>
      </c>
      <c r="I98" s="228" t="str">
        <f t="shared" ca="1" si="27"/>
        <v/>
      </c>
      <c r="J98" s="232">
        <f ca="1">COUNT(A97:A101)</f>
        <v>0</v>
      </c>
      <c r="K98" s="233" t="str">
        <f ca="1">IF(ISNUMBER(A98),_xlfn.RANK.EQ(F98,F97:F101),"")</f>
        <v/>
      </c>
      <c r="L98" s="234">
        <f ca="1">IF(J98=5,VLOOKUP(K98,TPMatrix!$A$6:$B$10,2,FALSE()),IF(J98=4,VLOOKUP(K98,TPMatrix!$D$6:$E$9,2,FALSE()),0))</f>
        <v>0</v>
      </c>
      <c r="M98" s="234">
        <f ca="1">IF(COUNTIF(K97:K101,K98)&gt;=2,IF(J98=5,VLOOKUP(K98+1,TPMatrix!$A$6:$B$10,2,FALSE()),IF(J98=4,VLOOKUP(K98+1,TPMatrix!$D$6:$E$9,2,FALSE()),0)),"")</f>
        <v>0</v>
      </c>
      <c r="N98" s="234">
        <f ca="1">IF(COUNTIF(K97:K101,K98)&gt;=3,IF(J98=5,VLOOKUP(K98+2,TPMatrix!$A$6:$B$10,2,FALSE()),IF(J98=4,VLOOKUP(K98+2,TPMatrix!$D$6:$E$9,2,FALSE()),0)),"")</f>
        <v>0</v>
      </c>
      <c r="O98" s="234">
        <f ca="1">IF(COUNTIF(K97:K101,K98)&gt;=4,IF(J98=5,VLOOKUP(K98+3,TPMatrix!$A$6:$B$10,2,FALSE()),IF(J98=4,VLOOKUP(K98+3,TPMatrix!$D$6:$E$9,2,FALSE()),0)),"")</f>
        <v>0</v>
      </c>
      <c r="P98" s="234">
        <f ca="1">IF(COUNTIF(K97:K101,K98)&gt;=5,IF(J98=5,VLOOKUP(K98+4,TPMatrix!$A$6:$B$10,2,FALSE()),IF(J98=4,VLOOKUP(K98+4,TPMatrix!$D$6:$E$9,2,FALSE()),0)),"")</f>
        <v>0</v>
      </c>
      <c r="Q98" s="234">
        <f t="shared" ca="1" si="28"/>
        <v>0</v>
      </c>
      <c r="R98" s="235">
        <f t="shared" ca="1" si="29"/>
        <v>5</v>
      </c>
      <c r="S98" s="233">
        <f t="shared" ca="1" si="30"/>
        <v>0</v>
      </c>
      <c r="T98" s="234">
        <f t="shared" si="31"/>
        <v>0</v>
      </c>
      <c r="U98" s="235">
        <f t="shared" ca="1" si="32"/>
        <v>0</v>
      </c>
      <c r="W98" s="41" t="str">
        <f t="shared" ca="1" si="33"/>
        <v/>
      </c>
      <c r="X98" t="str">
        <f ca="1">IF(ISNUMBER($A98),$W98*(Methuselahs!$A$4+1)+$A98,"")</f>
        <v/>
      </c>
      <c r="Y98" s="41" t="str">
        <f t="shared" ca="1" si="34"/>
        <v/>
      </c>
      <c r="Z98" t="str">
        <f ca="1">IF(ISNUMBER($A98),VLOOKUP($A98,Methuselahs!$A$7:$X$202,5),"")</f>
        <v/>
      </c>
      <c r="AA98" s="41" t="str">
        <f t="shared" ca="1" si="35"/>
        <v/>
      </c>
    </row>
    <row r="99" spans="1:27" ht="12.95" customHeight="1">
      <c r="A99" t="str">
        <f ca="1">IF(ISBLANK('Tournament Info'!$B$11),"",INDIRECT(ADDRESS(ROW(),1,1,1,"Optimal Seating "&amp;'Tournament Info'!$B$11-1&amp;"R+F")))</f>
        <v/>
      </c>
      <c r="B99" t="str">
        <f ca="1">IF(ISNUMBER(A99),VLOOKUP(A99,Methuselahs!$A$7:$E$202,2,FALSE()),"")</f>
        <v/>
      </c>
      <c r="C99" t="str">
        <f ca="1">IF(ISNUMBER(A99),VLOOKUP(A99,Methuselahs!$A$7:$E$202,3,FALSE()),"")</f>
        <v/>
      </c>
      <c r="D99" s="238" t="str">
        <f t="shared" ca="1" si="24"/>
        <v/>
      </c>
      <c r="E99" s="239"/>
      <c r="F99" s="237">
        <f t="shared" si="25"/>
        <v>0</v>
      </c>
      <c r="G99" s="240" t="str">
        <f t="shared" ca="1" si="26"/>
        <v/>
      </c>
      <c r="H99" t="str">
        <f ca="1">IF(ISNUMBER(A99),IF(OR($S99=$U99,NOT(ISNA(MATCH($D99*5+$V$4,Override!$C$6:$C$125,0)))),$Q99,0),"")</f>
        <v/>
      </c>
      <c r="I99" s="238" t="str">
        <f t="shared" ca="1" si="27"/>
        <v/>
      </c>
      <c r="J99" s="242">
        <f ca="1">COUNT(A97:A101)</f>
        <v>0</v>
      </c>
      <c r="K99" s="243" t="str">
        <f ca="1">IF(ISNUMBER(A99),_xlfn.RANK.EQ(F99,F97:F101),"")</f>
        <v/>
      </c>
      <c r="L99" s="244">
        <f ca="1">IF(J99=5,VLOOKUP(K99,TPMatrix!$A$6:$B$10,2,FALSE()),IF(J99=4,VLOOKUP(K99,TPMatrix!$D$6:$E$9,2,FALSE()),0))</f>
        <v>0</v>
      </c>
      <c r="M99" s="244">
        <f ca="1">IF(COUNTIF(K97:K101,K99)&gt;=2,IF(J99=5,VLOOKUP(K99+1,TPMatrix!$A$6:$B$10,2,FALSE()),IF(J99=4,VLOOKUP(K99+1,TPMatrix!$D$6:$E$9,2,FALSE()),0)),"")</f>
        <v>0</v>
      </c>
      <c r="N99" s="244">
        <f ca="1">IF(COUNTIF(K97:K101,K99)&gt;=3,IF(J99=5,VLOOKUP(K99+2,TPMatrix!$A$6:$B$10,2,FALSE()),IF(J99=4,VLOOKUP(K99+2,TPMatrix!$D$6:$E$9,2,FALSE()),0)),"")</f>
        <v>0</v>
      </c>
      <c r="O99" s="244">
        <f ca="1">IF(COUNTIF(K97:K101,K99)&gt;=4,IF(J99=5,VLOOKUP(K99+3,TPMatrix!$A$6:$B$10,2,FALSE()),IF(J99=4,VLOOKUP(K99+3,TPMatrix!$D$6:$E$9,2,FALSE()),0)),"")</f>
        <v>0</v>
      </c>
      <c r="P99" s="244">
        <f ca="1">IF(COUNTIF(K97:K101,K99)&gt;=5,IF(J99=5,VLOOKUP(K99+4,TPMatrix!$A$6:$B$10,2,FALSE()),IF(J99=4,VLOOKUP(K99+4,TPMatrix!$D$6:$E$9,2,FALSE()),0)),"")</f>
        <v>0</v>
      </c>
      <c r="Q99" s="244">
        <f t="shared" ca="1" si="28"/>
        <v>0</v>
      </c>
      <c r="R99" s="245">
        <f t="shared" ca="1" si="29"/>
        <v>5</v>
      </c>
      <c r="S99" s="243">
        <f t="shared" ca="1" si="30"/>
        <v>0</v>
      </c>
      <c r="T99" s="244">
        <f t="shared" si="31"/>
        <v>0</v>
      </c>
      <c r="U99" s="245">
        <f t="shared" ca="1" si="32"/>
        <v>0</v>
      </c>
      <c r="W99" s="41" t="str">
        <f t="shared" ca="1" si="33"/>
        <v/>
      </c>
      <c r="X99" t="str">
        <f ca="1">IF(ISNUMBER($A99),$W99*(Methuselahs!$A$4+1)+$A99,"")</f>
        <v/>
      </c>
      <c r="Y99" s="41" t="str">
        <f t="shared" ca="1" si="34"/>
        <v/>
      </c>
      <c r="Z99" t="str">
        <f ca="1">IF(ISNUMBER($A99),VLOOKUP($A99,Methuselahs!$A$7:$X$202,5),"")</f>
        <v/>
      </c>
      <c r="AA99" s="41" t="str">
        <f t="shared" ca="1" si="35"/>
        <v/>
      </c>
    </row>
    <row r="100" spans="1:27" ht="12.95" customHeight="1">
      <c r="A100" t="str">
        <f ca="1">IF(ISBLANK('Tournament Info'!$B$11),"",INDIRECT(ADDRESS(ROW(),1,1,1,"Optimal Seating "&amp;'Tournament Info'!$B$11-1&amp;"R+F")))</f>
        <v/>
      </c>
      <c r="B100" t="str">
        <f ca="1">IF(ISNUMBER(A100),VLOOKUP(A100,Methuselahs!$A$7:$E$202,2,FALSE()),"")</f>
        <v/>
      </c>
      <c r="C100" t="str">
        <f ca="1">IF(ISNUMBER(A100),VLOOKUP(A100,Methuselahs!$A$7:$E$202,3,FALSE()),"")</f>
        <v/>
      </c>
      <c r="D100" s="248" t="str">
        <f t="shared" ca="1" si="24"/>
        <v/>
      </c>
      <c r="E100" s="249"/>
      <c r="F100" s="247">
        <f t="shared" si="25"/>
        <v>0</v>
      </c>
      <c r="G100" s="230" t="str">
        <f t="shared" ca="1" si="26"/>
        <v/>
      </c>
      <c r="H100" t="str">
        <f ca="1">IF(ISNUMBER(A100),IF(OR($S100=$U100,NOT(ISNA(MATCH($D100*5+$V$4,Override!$C$6:$C$125,0)))),$Q100,0),"")</f>
        <v/>
      </c>
      <c r="I100" s="248" t="str">
        <f t="shared" ca="1" si="27"/>
        <v/>
      </c>
      <c r="J100" s="250">
        <f ca="1">COUNT(A97:A101)</f>
        <v>0</v>
      </c>
      <c r="K100" s="233" t="str">
        <f ca="1">IF(ISNUMBER(A100),_xlfn.RANK.EQ(F100,F97:F101),"")</f>
        <v/>
      </c>
      <c r="L100" s="234">
        <f ca="1">IF(J100=5,VLOOKUP(K100,TPMatrix!$A$6:$B$10,2,FALSE()),IF(J100=4,VLOOKUP(K100,TPMatrix!$D$6:$E$9,2,FALSE()),0))</f>
        <v>0</v>
      </c>
      <c r="M100" s="234">
        <f ca="1">IF(COUNTIF(K97:K101,K100)&gt;=2,IF(J100=5,VLOOKUP(K100+1,TPMatrix!$A$6:$B$10,2,FALSE()),IF(J100=4,VLOOKUP(K100+1,TPMatrix!$D$6:$E$9,2,FALSE()),0)),"")</f>
        <v>0</v>
      </c>
      <c r="N100" s="234">
        <f ca="1">IF(COUNTIF(K97:K101,K100)&gt;=3,IF(J100=5,VLOOKUP(K100+2,TPMatrix!$A$6:$B$10,2,FALSE()),IF(J100=4,VLOOKUP(K100+2,TPMatrix!$D$6:$E$9,2,FALSE()),0)),"")</f>
        <v>0</v>
      </c>
      <c r="O100" s="234">
        <f ca="1">IF(COUNTIF(K97:K101,K100)&gt;=4,IF(J100=5,VLOOKUP(K100+3,TPMatrix!$A$6:$B$10,2,FALSE()),IF(J100=4,VLOOKUP(K100+3,TPMatrix!$D$6:$E$9,2,FALSE()),0)),"")</f>
        <v>0</v>
      </c>
      <c r="P100" s="234">
        <f ca="1">IF(COUNTIF(K97:K101,K100)&gt;=5,IF(J100=5,VLOOKUP(K100+4,TPMatrix!$A$6:$B$10,2,FALSE()),IF(J100=4,VLOOKUP(K100+4,TPMatrix!$D$6:$E$9,2,FALSE()),0)),"")</f>
        <v>0</v>
      </c>
      <c r="Q100" s="234">
        <f t="shared" ca="1" si="28"/>
        <v>0</v>
      </c>
      <c r="R100" s="235">
        <f t="shared" ca="1" si="29"/>
        <v>5</v>
      </c>
      <c r="S100" s="233">
        <f t="shared" ca="1" si="30"/>
        <v>0</v>
      </c>
      <c r="T100" s="234">
        <f t="shared" si="31"/>
        <v>0</v>
      </c>
      <c r="U100" s="235">
        <f t="shared" ca="1" si="32"/>
        <v>0</v>
      </c>
      <c r="W100" s="41" t="str">
        <f t="shared" ca="1" si="33"/>
        <v/>
      </c>
      <c r="X100" t="str">
        <f ca="1">IF(ISNUMBER($A100),$W100*(Methuselahs!$A$4+1)+$A100,"")</f>
        <v/>
      </c>
      <c r="Y100" s="41" t="str">
        <f t="shared" ca="1" si="34"/>
        <v/>
      </c>
      <c r="Z100" t="str">
        <f ca="1">IF(ISNUMBER($A100),VLOOKUP($A100,Methuselahs!$A$7:$X$202,5),"")</f>
        <v/>
      </c>
      <c r="AA100" s="41" t="str">
        <f t="shared" ca="1" si="35"/>
        <v/>
      </c>
    </row>
    <row r="101" spans="1:27" ht="12.95" customHeight="1" thickBot="1">
      <c r="A101" t="str">
        <f ca="1">IF(ISBLANK('Tournament Info'!$B$11),"",INDIRECT(ADDRESS(ROW(),1,1,1,"Optimal Seating "&amp;'Tournament Info'!$B$11-1&amp;"R+F")))</f>
        <v/>
      </c>
      <c r="B101" t="str">
        <f ca="1">IF(ISNUMBER(A101),VLOOKUP(A101,Methuselahs!$A$7:$E$202,2,FALSE()),"")</f>
        <v/>
      </c>
      <c r="C101" t="str">
        <f ca="1">IF(ISNUMBER(A101),VLOOKUP(A101,Methuselahs!$A$7:$E$202,3,FALSE()),"")</f>
        <v/>
      </c>
      <c r="D101" s="254" t="str">
        <f t="shared" ca="1" si="24"/>
        <v/>
      </c>
      <c r="E101" s="255"/>
      <c r="F101" s="253">
        <f t="shared" si="25"/>
        <v>0</v>
      </c>
      <c r="G101" s="240" t="str">
        <f t="shared" ca="1" si="26"/>
        <v/>
      </c>
      <c r="H101" t="str">
        <f ca="1">IF(ISNUMBER(A101),IF(OR($S101=$U101,NOT(ISNA(MATCH($D101*5+$V$4,Override!$C$6:$C$125,0)))),$Q101,0),"")</f>
        <v/>
      </c>
      <c r="I101" s="254" t="str">
        <f t="shared" ca="1" si="27"/>
        <v/>
      </c>
      <c r="J101" s="256">
        <f ca="1">COUNT(A97:A101)</f>
        <v>0</v>
      </c>
      <c r="K101" s="257" t="str">
        <f ca="1">IF(ISNUMBER(A101),_xlfn.RANK.EQ(F101,F97:F101),"")</f>
        <v/>
      </c>
      <c r="L101" s="258">
        <f ca="1">IF(J101=5,VLOOKUP(K101,TPMatrix!$A$6:$B$10,2,FALSE()),IF(J101=4,VLOOKUP(K101,TPMatrix!$D$6:$E$9,2,FALSE()),0))</f>
        <v>0</v>
      </c>
      <c r="M101" s="258">
        <f ca="1">IF(COUNTIF(K97:K101,K101)&gt;=2,IF(J101=5,VLOOKUP(K101+1,TPMatrix!$A$6:$B$10,2,FALSE()),IF(J101=4,VLOOKUP(K101+1,TPMatrix!$D$6:$E$9,2,FALSE()),0)),"")</f>
        <v>0</v>
      </c>
      <c r="N101" s="258">
        <f ca="1">IF(COUNTIF(K97:K101,K101)&gt;=3,IF(J101=5,VLOOKUP(K101+2,TPMatrix!$A$6:$B$10,2,FALSE()),IF(J101=4,VLOOKUP(K101+2,TPMatrix!$D$6:$E$9,2,FALSE()),0)),"")</f>
        <v>0</v>
      </c>
      <c r="O101" s="258">
        <f ca="1">IF(COUNTIF(K97:K101,K101)&gt;=4,IF(J101=5,VLOOKUP(K101+3,TPMatrix!$A$6:$B$10,2,FALSE()),IF(J101=4,VLOOKUP(K101+3,TPMatrix!$D$6:$E$9,2,FALSE()),0)),"")</f>
        <v>0</v>
      </c>
      <c r="P101" s="258">
        <f ca="1">IF(COUNTIF(K97:K101,K101)&gt;=5,IF(J101=5,VLOOKUP(K101+4,TPMatrix!$A$6:$B$10,2,FALSE()),IF(J101=4,VLOOKUP(K101+4,TPMatrix!$D$6:$E$9,2,FALSE()),0)),"")</f>
        <v>0</v>
      </c>
      <c r="Q101" s="258">
        <f t="shared" ca="1" si="28"/>
        <v>0</v>
      </c>
      <c r="R101" s="259">
        <f t="shared" ca="1" si="29"/>
        <v>5</v>
      </c>
      <c r="S101" s="257">
        <f t="shared" ca="1" si="30"/>
        <v>0</v>
      </c>
      <c r="T101" s="258">
        <f t="shared" si="31"/>
        <v>0</v>
      </c>
      <c r="U101" s="259">
        <f t="shared" ca="1" si="32"/>
        <v>0</v>
      </c>
      <c r="W101" s="41" t="str">
        <f t="shared" ca="1" si="33"/>
        <v/>
      </c>
      <c r="X101" t="str">
        <f ca="1">IF(ISNUMBER($A101),$W101*(Methuselahs!$A$4+1)+$A101,"")</f>
        <v/>
      </c>
      <c r="Y101" s="41" t="str">
        <f t="shared" ca="1" si="34"/>
        <v/>
      </c>
      <c r="Z101" t="str">
        <f ca="1">IF(ISNUMBER($A101),VLOOKUP($A101,Methuselahs!$A$7:$X$202,5),"")</f>
        <v/>
      </c>
      <c r="AA101" s="41" t="str">
        <f t="shared" ca="1" si="35"/>
        <v/>
      </c>
    </row>
    <row r="102" spans="1:27" ht="12.95" customHeight="1">
      <c r="A102" t="str">
        <f ca="1">IF(ISBLANK('Tournament Info'!$B$11),"",INDIRECT(ADDRESS(ROW(),1,1,1,"Optimal Seating "&amp;'Tournament Info'!$B$11-1&amp;"R+F")))</f>
        <v/>
      </c>
      <c r="B102" t="str">
        <f ca="1">IF(ISNUMBER(A102),VLOOKUP(A102,Methuselahs!$A$7:$E$202,2,FALSE()),"")</f>
        <v/>
      </c>
      <c r="C102" t="str">
        <f ca="1">IF(ISNUMBER(A102),VLOOKUP(A102,Methuselahs!$A$7:$E$202,3,FALSE()),"")</f>
        <v/>
      </c>
      <c r="D102" s="214" t="str">
        <f t="shared" ca="1" si="24"/>
        <v/>
      </c>
      <c r="E102" s="215"/>
      <c r="F102" s="213">
        <f t="shared" si="25"/>
        <v>0</v>
      </c>
      <c r="G102" s="216" t="str">
        <f t="shared" ca="1" si="26"/>
        <v/>
      </c>
      <c r="H102" t="str">
        <f ca="1">IF(ISNUMBER(A102),IF(OR($S102=$U102,NOT(ISNA(MATCH($D102*5+$V$4,Override!$C$6:$C$125,0)))),$Q102,0),"")</f>
        <v/>
      </c>
      <c r="I102" s="214" t="str">
        <f t="shared" ca="1" si="27"/>
        <v/>
      </c>
      <c r="J102" s="218">
        <f ca="1">COUNT(A102:A106)</f>
        <v>0</v>
      </c>
      <c r="K102" s="219" t="str">
        <f ca="1">IF(ISNUMBER(A102),_xlfn.RANK.EQ(F102,F102:F106),"")</f>
        <v/>
      </c>
      <c r="L102" s="220">
        <f ca="1">IF(J102=5,VLOOKUP(K102,TPMatrix!$A$6:$B$10,2,FALSE()),IF(J102=4,VLOOKUP(K102,TPMatrix!$D$6:$E$9,2,FALSE()),0))</f>
        <v>0</v>
      </c>
      <c r="M102" s="220">
        <f ca="1">IF(COUNTIF(K102:K106,K102)&gt;=2,IF(J102=5,VLOOKUP(K102+1,TPMatrix!$A$6:$B$10,2,FALSE()),IF(J102=4,VLOOKUP(K102+1,TPMatrix!$D$6:$E$9,2,FALSE()),0)),"")</f>
        <v>0</v>
      </c>
      <c r="N102" s="220">
        <f ca="1">IF(COUNTIF(K102:K106,K102)&gt;=3,IF(J102=5,VLOOKUP(K102+2,TPMatrix!$A$6:$B$10,2,FALSE()),IF(J102=4,VLOOKUP(K102+2,TPMatrix!$D$6:$E$9,2,FALSE()),0)),"")</f>
        <v>0</v>
      </c>
      <c r="O102" s="220">
        <f ca="1">IF(COUNTIF(K102:K106,K102)&gt;=4,IF(J102=5,VLOOKUP(K102+3,TPMatrix!$A$6:$B$10,2,FALSE()),IF(J102=4,VLOOKUP(K102+3,TPMatrix!$D$6:$E$9,2,FALSE()),0)),"")</f>
        <v>0</v>
      </c>
      <c r="P102" s="220">
        <f ca="1">IF(COUNTIF(K102:K106,K102)&gt;=5,IF(J102=5,VLOOKUP(K102+4,TPMatrix!$A$6:$B$10,2,FALSE()),IF(J102=4,VLOOKUP(K102+4,TPMatrix!$D$6:$E$9,2,FALSE()),0)),"")</f>
        <v>0</v>
      </c>
      <c r="Q102" s="220">
        <f t="shared" ca="1" si="28"/>
        <v>0</v>
      </c>
      <c r="R102" s="221">
        <f t="shared" ca="1" si="29"/>
        <v>5</v>
      </c>
      <c r="S102" s="222">
        <f t="shared" ca="1" si="30"/>
        <v>0</v>
      </c>
      <c r="T102" s="223">
        <f t="shared" si="31"/>
        <v>0</v>
      </c>
      <c r="U102" s="224">
        <f t="shared" ca="1" si="32"/>
        <v>0</v>
      </c>
      <c r="W102" s="41" t="str">
        <f t="shared" ca="1" si="33"/>
        <v/>
      </c>
      <c r="X102" t="str">
        <f ca="1">IF(ISNUMBER($A102),$W102*(Methuselahs!$A$4+1)+$A102,"")</f>
        <v/>
      </c>
      <c r="Y102" s="41" t="str">
        <f t="shared" ca="1" si="34"/>
        <v/>
      </c>
      <c r="Z102" t="str">
        <f ca="1">IF(ISNUMBER($A102),VLOOKUP($A102,Methuselahs!$A$7:$X$202,5),"")</f>
        <v/>
      </c>
      <c r="AA102" s="41" t="str">
        <f t="shared" ca="1" si="35"/>
        <v/>
      </c>
    </row>
    <row r="103" spans="1:27" ht="12.95" customHeight="1">
      <c r="A103" t="str">
        <f ca="1">IF(ISBLANK('Tournament Info'!$B$11),"",INDIRECT(ADDRESS(ROW(),1,1,1,"Optimal Seating "&amp;'Tournament Info'!$B$11-1&amp;"R+F")))</f>
        <v/>
      </c>
      <c r="B103" t="str">
        <f ca="1">IF(ISNUMBER(A103),VLOOKUP(A103,Methuselahs!$A$7:$E$202,2,FALSE()),"")</f>
        <v/>
      </c>
      <c r="C103" t="str">
        <f ca="1">IF(ISNUMBER(A103),VLOOKUP(A103,Methuselahs!$A$7:$E$202,3,FALSE()),"")</f>
        <v/>
      </c>
      <c r="D103" s="228" t="str">
        <f t="shared" ref="D103:D134" ca="1" si="36">IF(ISNUMBER(A103),FLOOR((ROW()-ROW($A$7))/5,1)+1,"")</f>
        <v/>
      </c>
      <c r="E103" s="229"/>
      <c r="F103" s="227">
        <f t="shared" ref="F103:F134" si="37">IF(ISNUMBER(E103),E103,0)</f>
        <v>0</v>
      </c>
      <c r="G103" s="230" t="str">
        <f t="shared" ref="G103:G134" ca="1" si="38">IF(ISNUMBER($A103),IF(AND($F103&gt;=2,$H103=60),1,0),"")</f>
        <v/>
      </c>
      <c r="H103" t="str">
        <f ca="1">IF(ISNUMBER(A103),IF(OR($S103=$U103,NOT(ISNA(MATCH($D103*5+$V$4,Override!$C$6:$C$125,0)))),$Q103,0),"")</f>
        <v/>
      </c>
      <c r="I103" s="228" t="str">
        <f t="shared" ref="I103:I134" ca="1" si="39">IF(ISNUMBER(A103),IF(J103=5,K103,IF(AND(J103=4,OR(K103=4,K103=3)),K103+1,K103)),"")</f>
        <v/>
      </c>
      <c r="J103" s="232">
        <f ca="1">COUNT(A102:A106)</f>
        <v>0</v>
      </c>
      <c r="K103" s="233" t="str">
        <f ca="1">IF(ISNUMBER(A103),_xlfn.RANK.EQ(F103,F102:F106),"")</f>
        <v/>
      </c>
      <c r="L103" s="234">
        <f ca="1">IF(J103=5,VLOOKUP(K103,TPMatrix!$A$6:$B$10,2,FALSE()),IF(J103=4,VLOOKUP(K103,TPMatrix!$D$6:$E$9,2,FALSE()),0))</f>
        <v>0</v>
      </c>
      <c r="M103" s="234">
        <f ca="1">IF(COUNTIF(K102:K106,K103)&gt;=2,IF(J103=5,VLOOKUP(K103+1,TPMatrix!$A$6:$B$10,2,FALSE()),IF(J103=4,VLOOKUP(K103+1,TPMatrix!$D$6:$E$9,2,FALSE()),0)),"")</f>
        <v>0</v>
      </c>
      <c r="N103" s="234">
        <f ca="1">IF(COUNTIF(K102:K106,K103)&gt;=3,IF(J103=5,VLOOKUP(K103+2,TPMatrix!$A$6:$B$10,2,FALSE()),IF(J103=4,VLOOKUP(K103+2,TPMatrix!$D$6:$E$9,2,FALSE()),0)),"")</f>
        <v>0</v>
      </c>
      <c r="O103" s="234">
        <f ca="1">IF(COUNTIF(K102:K106,K103)&gt;=4,IF(J103=5,VLOOKUP(K103+3,TPMatrix!$A$6:$B$10,2,FALSE()),IF(J103=4,VLOOKUP(K103+3,TPMatrix!$D$6:$E$9,2,FALSE()),0)),"")</f>
        <v>0</v>
      </c>
      <c r="P103" s="234">
        <f ca="1">IF(COUNTIF(K102:K106,K103)&gt;=5,IF(J103=5,VLOOKUP(K103+4,TPMatrix!$A$6:$B$10,2,FALSE()),IF(J103=4,VLOOKUP(K103+4,TPMatrix!$D$6:$E$9,2,FALSE()),0)),"")</f>
        <v>0</v>
      </c>
      <c r="Q103" s="234">
        <f t="shared" ref="Q103:Q134" ca="1" si="40">SUM(L103:P103)/COUNT(L103:P103)</f>
        <v>0</v>
      </c>
      <c r="R103" s="235">
        <f t="shared" ref="R103:R134" ca="1" si="41">COUNT(L103:P103)</f>
        <v>5</v>
      </c>
      <c r="S103" s="233">
        <f t="shared" ref="S103:S134" ca="1" si="42">IF(ISNUMBER($A103),COUNTIF($D$7:$D$206,$D103),0)</f>
        <v>0</v>
      </c>
      <c r="T103" s="234">
        <f t="shared" ref="T103:T134" si="43">CEILING($F103,1)</f>
        <v>0</v>
      </c>
      <c r="U103" s="235">
        <f t="shared" ref="U103:U134" ca="1" si="44">SUM(OFFSET(T103,-MOD(ROW()-ROW($U$7),5),0,5,1))</f>
        <v>0</v>
      </c>
      <c r="W103" s="41" t="str">
        <f t="shared" ref="W103:W134" ca="1" si="45">$I103</f>
        <v/>
      </c>
      <c r="X103" t="str">
        <f ca="1">IF(ISNUMBER($A103),$W103*(Methuselahs!$A$4+1)+$A103,"")</f>
        <v/>
      </c>
      <c r="Y103" s="41" t="str">
        <f t="shared" ref="Y103:Y134" ca="1" si="46">IF(ISNUMBER($A103),_xlfn.RANK.EQ($X103,$X103:$X107,1),"")</f>
        <v/>
      </c>
      <c r="Z103" t="str">
        <f ca="1">IF(ISNUMBER($A103),VLOOKUP($A103,Methuselahs!$A$7:$X$202,5),"")</f>
        <v/>
      </c>
      <c r="AA103" s="41" t="str">
        <f t="shared" ref="AA103:AA134" ca="1" si="47">$I103</f>
        <v/>
      </c>
    </row>
    <row r="104" spans="1:27" ht="12.95" customHeight="1">
      <c r="A104" t="str">
        <f ca="1">IF(ISBLANK('Tournament Info'!$B$11),"",INDIRECT(ADDRESS(ROW(),1,1,1,"Optimal Seating "&amp;'Tournament Info'!$B$11-1&amp;"R+F")))</f>
        <v/>
      </c>
      <c r="B104" t="str">
        <f ca="1">IF(ISNUMBER(A104),VLOOKUP(A104,Methuselahs!$A$7:$E$202,2,FALSE()),"")</f>
        <v/>
      </c>
      <c r="C104" t="str">
        <f ca="1">IF(ISNUMBER(A104),VLOOKUP(A104,Methuselahs!$A$7:$E$202,3,FALSE()),"")</f>
        <v/>
      </c>
      <c r="D104" s="238" t="str">
        <f t="shared" ca="1" si="36"/>
        <v/>
      </c>
      <c r="E104" s="239"/>
      <c r="F104" s="237">
        <f t="shared" si="37"/>
        <v>0</v>
      </c>
      <c r="G104" s="240" t="str">
        <f t="shared" ca="1" si="38"/>
        <v/>
      </c>
      <c r="H104" t="str">
        <f ca="1">IF(ISNUMBER(A104),IF(OR($S104=$U104,NOT(ISNA(MATCH($D104*5+$V$4,Override!$C$6:$C$125,0)))),$Q104,0),"")</f>
        <v/>
      </c>
      <c r="I104" s="238" t="str">
        <f t="shared" ca="1" si="39"/>
        <v/>
      </c>
      <c r="J104" s="242">
        <f ca="1">COUNT(A102:A106)</f>
        <v>0</v>
      </c>
      <c r="K104" s="243" t="str">
        <f ca="1">IF(ISNUMBER(A104),_xlfn.RANK.EQ(F104,F102:F106),"")</f>
        <v/>
      </c>
      <c r="L104" s="244">
        <f ca="1">IF(J104=5,VLOOKUP(K104,TPMatrix!$A$6:$B$10,2,FALSE()),IF(J104=4,VLOOKUP(K104,TPMatrix!$D$6:$E$9,2,FALSE()),0))</f>
        <v>0</v>
      </c>
      <c r="M104" s="244">
        <f ca="1">IF(COUNTIF(K102:K106,K104)&gt;=2,IF(J104=5,VLOOKUP(K104+1,TPMatrix!$A$6:$B$10,2,FALSE()),IF(J104=4,VLOOKUP(K104+1,TPMatrix!$D$6:$E$9,2,FALSE()),0)),"")</f>
        <v>0</v>
      </c>
      <c r="N104" s="244">
        <f ca="1">IF(COUNTIF(K102:K106,K104)&gt;=3,IF(J104=5,VLOOKUP(K104+2,TPMatrix!$A$6:$B$10,2,FALSE()),IF(J104=4,VLOOKUP(K104+2,TPMatrix!$D$6:$E$9,2,FALSE()),0)),"")</f>
        <v>0</v>
      </c>
      <c r="O104" s="244">
        <f ca="1">IF(COUNTIF(K102:K106,K104)&gt;=4,IF(J104=5,VLOOKUP(K104+3,TPMatrix!$A$6:$B$10,2,FALSE()),IF(J104=4,VLOOKUP(K104+3,TPMatrix!$D$6:$E$9,2,FALSE()),0)),"")</f>
        <v>0</v>
      </c>
      <c r="P104" s="244">
        <f ca="1">IF(COUNTIF(K102:K106,K104)&gt;=5,IF(J104=5,VLOOKUP(K104+4,TPMatrix!$A$6:$B$10,2,FALSE()),IF(J104=4,VLOOKUP(K104+4,TPMatrix!$D$6:$E$9,2,FALSE()),0)),"")</f>
        <v>0</v>
      </c>
      <c r="Q104" s="244">
        <f t="shared" ca="1" si="40"/>
        <v>0</v>
      </c>
      <c r="R104" s="245">
        <f t="shared" ca="1" si="41"/>
        <v>5</v>
      </c>
      <c r="S104" s="243">
        <f t="shared" ca="1" si="42"/>
        <v>0</v>
      </c>
      <c r="T104" s="244">
        <f t="shared" si="43"/>
        <v>0</v>
      </c>
      <c r="U104" s="245">
        <f t="shared" ca="1" si="44"/>
        <v>0</v>
      </c>
      <c r="W104" s="41" t="str">
        <f t="shared" ca="1" si="45"/>
        <v/>
      </c>
      <c r="X104" t="str">
        <f ca="1">IF(ISNUMBER($A104),$W104*(Methuselahs!$A$4+1)+$A104,"")</f>
        <v/>
      </c>
      <c r="Y104" s="41" t="str">
        <f t="shared" ca="1" si="46"/>
        <v/>
      </c>
      <c r="Z104" t="str">
        <f ca="1">IF(ISNUMBER($A104),VLOOKUP($A104,Methuselahs!$A$7:$X$202,5),"")</f>
        <v/>
      </c>
      <c r="AA104" s="41" t="str">
        <f t="shared" ca="1" si="47"/>
        <v/>
      </c>
    </row>
    <row r="105" spans="1:27" ht="12.95" customHeight="1">
      <c r="A105" t="str">
        <f ca="1">IF(ISBLANK('Tournament Info'!$B$11),"",INDIRECT(ADDRESS(ROW(),1,1,1,"Optimal Seating "&amp;'Tournament Info'!$B$11-1&amp;"R+F")))</f>
        <v/>
      </c>
      <c r="B105" t="str">
        <f ca="1">IF(ISNUMBER(A105),VLOOKUP(A105,Methuselahs!$A$7:$E$202,2,FALSE()),"")</f>
        <v/>
      </c>
      <c r="C105" t="str">
        <f ca="1">IF(ISNUMBER(A105),VLOOKUP(A105,Methuselahs!$A$7:$E$202,3,FALSE()),"")</f>
        <v/>
      </c>
      <c r="D105" s="248" t="str">
        <f t="shared" ca="1" si="36"/>
        <v/>
      </c>
      <c r="E105" s="249"/>
      <c r="F105" s="247">
        <f t="shared" si="37"/>
        <v>0</v>
      </c>
      <c r="G105" s="230" t="str">
        <f t="shared" ca="1" si="38"/>
        <v/>
      </c>
      <c r="H105" t="str">
        <f ca="1">IF(ISNUMBER(A105),IF(OR($S105=$U105,NOT(ISNA(MATCH($D105*5+$V$4,Override!$C$6:$C$125,0)))),$Q105,0),"")</f>
        <v/>
      </c>
      <c r="I105" s="248" t="str">
        <f t="shared" ca="1" si="39"/>
        <v/>
      </c>
      <c r="J105" s="250">
        <f ca="1">COUNT(A102:A106)</f>
        <v>0</v>
      </c>
      <c r="K105" s="233" t="str">
        <f ca="1">IF(ISNUMBER(A105),_xlfn.RANK.EQ(F105,F102:F106),"")</f>
        <v/>
      </c>
      <c r="L105" s="234">
        <f ca="1">IF(J105=5,VLOOKUP(K105,TPMatrix!$A$6:$B$10,2,FALSE()),IF(J105=4,VLOOKUP(K105,TPMatrix!$D$6:$E$9,2,FALSE()),0))</f>
        <v>0</v>
      </c>
      <c r="M105" s="234">
        <f ca="1">IF(COUNTIF(K102:K106,K105)&gt;=2,IF(J105=5,VLOOKUP(K105+1,TPMatrix!$A$6:$B$10,2,FALSE()),IF(J105=4,VLOOKUP(K105+1,TPMatrix!$D$6:$E$9,2,FALSE()),0)),"")</f>
        <v>0</v>
      </c>
      <c r="N105" s="234">
        <f ca="1">IF(COUNTIF(K102:K106,K105)&gt;=3,IF(J105=5,VLOOKUP(K105+2,TPMatrix!$A$6:$B$10,2,FALSE()),IF(J105=4,VLOOKUP(K105+2,TPMatrix!$D$6:$E$9,2,FALSE()),0)),"")</f>
        <v>0</v>
      </c>
      <c r="O105" s="234">
        <f ca="1">IF(COUNTIF(K102:K106,K105)&gt;=4,IF(J105=5,VLOOKUP(K105+3,TPMatrix!$A$6:$B$10,2,FALSE()),IF(J105=4,VLOOKUP(K105+3,TPMatrix!$D$6:$E$9,2,FALSE()),0)),"")</f>
        <v>0</v>
      </c>
      <c r="P105" s="234">
        <f ca="1">IF(COUNTIF(K102:K106,K105)&gt;=5,IF(J105=5,VLOOKUP(K105+4,TPMatrix!$A$6:$B$10,2,FALSE()),IF(J105=4,VLOOKUP(K105+4,TPMatrix!$D$6:$E$9,2,FALSE()),0)),"")</f>
        <v>0</v>
      </c>
      <c r="Q105" s="234">
        <f t="shared" ca="1" si="40"/>
        <v>0</v>
      </c>
      <c r="R105" s="235">
        <f t="shared" ca="1" si="41"/>
        <v>5</v>
      </c>
      <c r="S105" s="233">
        <f t="shared" ca="1" si="42"/>
        <v>0</v>
      </c>
      <c r="T105" s="234">
        <f t="shared" si="43"/>
        <v>0</v>
      </c>
      <c r="U105" s="235">
        <f t="shared" ca="1" si="44"/>
        <v>0</v>
      </c>
      <c r="W105" s="41" t="str">
        <f t="shared" ca="1" si="45"/>
        <v/>
      </c>
      <c r="X105" t="str">
        <f ca="1">IF(ISNUMBER($A105),$W105*(Methuselahs!$A$4+1)+$A105,"")</f>
        <v/>
      </c>
      <c r="Y105" s="41" t="str">
        <f t="shared" ca="1" si="46"/>
        <v/>
      </c>
      <c r="Z105" t="str">
        <f ca="1">IF(ISNUMBER($A105),VLOOKUP($A105,Methuselahs!$A$7:$X$202,5),"")</f>
        <v/>
      </c>
      <c r="AA105" s="41" t="str">
        <f t="shared" ca="1" si="47"/>
        <v/>
      </c>
    </row>
    <row r="106" spans="1:27" ht="12.95" customHeight="1" thickBot="1">
      <c r="A106" t="str">
        <f ca="1">IF(ISBLANK('Tournament Info'!$B$11),"",INDIRECT(ADDRESS(ROW(),1,1,1,"Optimal Seating "&amp;'Tournament Info'!$B$11-1&amp;"R+F")))</f>
        <v/>
      </c>
      <c r="B106" t="str">
        <f ca="1">IF(ISNUMBER(A106),VLOOKUP(A106,Methuselahs!$A$7:$E$202,2,FALSE()),"")</f>
        <v/>
      </c>
      <c r="C106" t="str">
        <f ca="1">IF(ISNUMBER(A106),VLOOKUP(A106,Methuselahs!$A$7:$E$202,3,FALSE()),"")</f>
        <v/>
      </c>
      <c r="D106" s="254" t="str">
        <f t="shared" ca="1" si="36"/>
        <v/>
      </c>
      <c r="E106" s="255"/>
      <c r="F106" s="253">
        <f t="shared" si="37"/>
        <v>0</v>
      </c>
      <c r="G106" s="240" t="str">
        <f t="shared" ca="1" si="38"/>
        <v/>
      </c>
      <c r="H106" t="str">
        <f ca="1">IF(ISNUMBER(A106),IF(OR($S106=$U106,NOT(ISNA(MATCH($D106*5+$V$4,Override!$C$6:$C$125,0)))),$Q106,0),"")</f>
        <v/>
      </c>
      <c r="I106" s="254" t="str">
        <f t="shared" ca="1" si="39"/>
        <v/>
      </c>
      <c r="J106" s="256">
        <f ca="1">COUNT(A102:A106)</f>
        <v>0</v>
      </c>
      <c r="K106" s="257" t="str">
        <f ca="1">IF(ISNUMBER(A106),_xlfn.RANK.EQ(F106,F102:F106),"")</f>
        <v/>
      </c>
      <c r="L106" s="258">
        <f ca="1">IF(J106=5,VLOOKUP(K106,TPMatrix!$A$6:$B$10,2,FALSE()),IF(J106=4,VLOOKUP(K106,TPMatrix!$D$6:$E$9,2,FALSE()),0))</f>
        <v>0</v>
      </c>
      <c r="M106" s="258">
        <f ca="1">IF(COUNTIF(K102:K106,K106)&gt;=2,IF(J106=5,VLOOKUP(K106+1,TPMatrix!$A$6:$B$10,2,FALSE()),IF(J106=4,VLOOKUP(K106+1,TPMatrix!$D$6:$E$9,2,FALSE()),0)),"")</f>
        <v>0</v>
      </c>
      <c r="N106" s="258">
        <f ca="1">IF(COUNTIF(K102:K106,K106)&gt;=3,IF(J106=5,VLOOKUP(K106+2,TPMatrix!$A$6:$B$10,2,FALSE()),IF(J106=4,VLOOKUP(K106+2,TPMatrix!$D$6:$E$9,2,FALSE()),0)),"")</f>
        <v>0</v>
      </c>
      <c r="O106" s="258">
        <f ca="1">IF(COUNTIF(K102:K106,K106)&gt;=4,IF(J106=5,VLOOKUP(K106+3,TPMatrix!$A$6:$B$10,2,FALSE()),IF(J106=4,VLOOKUP(K106+3,TPMatrix!$D$6:$E$9,2,FALSE()),0)),"")</f>
        <v>0</v>
      </c>
      <c r="P106" s="258">
        <f ca="1">IF(COUNTIF(K102:K106,K106)&gt;=5,IF(J106=5,VLOOKUP(K106+4,TPMatrix!$A$6:$B$10,2,FALSE()),IF(J106=4,VLOOKUP(K106+4,TPMatrix!$D$6:$E$9,2,FALSE()),0)),"")</f>
        <v>0</v>
      </c>
      <c r="Q106" s="258">
        <f t="shared" ca="1" si="40"/>
        <v>0</v>
      </c>
      <c r="R106" s="259">
        <f t="shared" ca="1" si="41"/>
        <v>5</v>
      </c>
      <c r="S106" s="257">
        <f t="shared" ca="1" si="42"/>
        <v>0</v>
      </c>
      <c r="T106" s="258">
        <f t="shared" si="43"/>
        <v>0</v>
      </c>
      <c r="U106" s="259">
        <f t="shared" ca="1" si="44"/>
        <v>0</v>
      </c>
      <c r="W106" s="41" t="str">
        <f t="shared" ca="1" si="45"/>
        <v/>
      </c>
      <c r="X106" t="str">
        <f ca="1">IF(ISNUMBER($A106),$W106*(Methuselahs!$A$4+1)+$A106,"")</f>
        <v/>
      </c>
      <c r="Y106" s="41" t="str">
        <f t="shared" ca="1" si="46"/>
        <v/>
      </c>
      <c r="Z106" t="str">
        <f ca="1">IF(ISNUMBER($A106),VLOOKUP($A106,Methuselahs!$A$7:$X$202,5),"")</f>
        <v/>
      </c>
      <c r="AA106" s="41" t="str">
        <f t="shared" ca="1" si="47"/>
        <v/>
      </c>
    </row>
    <row r="107" spans="1:27" ht="12.95" customHeight="1">
      <c r="A107" t="str">
        <f ca="1">IF(ISBLANK('Tournament Info'!$B$11),"",INDIRECT(ADDRESS(ROW(),1,1,1,"Optimal Seating "&amp;'Tournament Info'!$B$11-1&amp;"R+F")))</f>
        <v/>
      </c>
      <c r="B107" t="str">
        <f ca="1">IF(ISNUMBER(A107),VLOOKUP(A107,Methuselahs!$A$7:$E$202,2,FALSE()),"")</f>
        <v/>
      </c>
      <c r="C107" t="str">
        <f ca="1">IF(ISNUMBER(A107),VLOOKUP(A107,Methuselahs!$A$7:$E$202,3,FALSE()),"")</f>
        <v/>
      </c>
      <c r="D107" s="214" t="str">
        <f t="shared" ca="1" si="36"/>
        <v/>
      </c>
      <c r="E107" s="215"/>
      <c r="F107" s="213">
        <f t="shared" si="37"/>
        <v>0</v>
      </c>
      <c r="G107" s="216" t="str">
        <f t="shared" ca="1" si="38"/>
        <v/>
      </c>
      <c r="H107" t="str">
        <f ca="1">IF(ISNUMBER(A107),IF(OR($S107=$U107,NOT(ISNA(MATCH($D107*5+$V$4,Override!$C$6:$C$125,0)))),$Q107,0),"")</f>
        <v/>
      </c>
      <c r="I107" s="214" t="str">
        <f t="shared" ca="1" si="39"/>
        <v/>
      </c>
      <c r="J107" s="218">
        <f ca="1">COUNT(A107:A111)</f>
        <v>0</v>
      </c>
      <c r="K107" s="219" t="str">
        <f ca="1">IF(ISNUMBER(A107),_xlfn.RANK.EQ(F107,F107:F111),"")</f>
        <v/>
      </c>
      <c r="L107" s="220">
        <f ca="1">IF(J107=5,VLOOKUP(K107,TPMatrix!$A$6:$B$10,2,FALSE()),IF(J107=4,VLOOKUP(K107,TPMatrix!$D$6:$E$9,2,FALSE()),0))</f>
        <v>0</v>
      </c>
      <c r="M107" s="220">
        <f ca="1">IF(COUNTIF(K107:K111,K107)&gt;=2,IF(J107=5,VLOOKUP(K107+1,TPMatrix!$A$6:$B$10,2,FALSE()),IF(J107=4,VLOOKUP(K107+1,TPMatrix!$D$6:$E$9,2,FALSE()),0)),"")</f>
        <v>0</v>
      </c>
      <c r="N107" s="220">
        <f ca="1">IF(COUNTIF(K107:K111,K107)&gt;=3,IF(J107=5,VLOOKUP(K107+2,TPMatrix!$A$6:$B$10,2,FALSE()),IF(J107=4,VLOOKUP(K107+2,TPMatrix!$D$6:$E$9,2,FALSE()),0)),"")</f>
        <v>0</v>
      </c>
      <c r="O107" s="220">
        <f ca="1">IF(COUNTIF(K107:K111,K107)&gt;=4,IF(J107=5,VLOOKUP(K107+3,TPMatrix!$A$6:$B$10,2,FALSE()),IF(J107=4,VLOOKUP(K107+3,TPMatrix!$D$6:$E$9,2,FALSE()),0)),"")</f>
        <v>0</v>
      </c>
      <c r="P107" s="220">
        <f ca="1">IF(COUNTIF(K107:K111,K107)&gt;=5,IF(J107=5,VLOOKUP(K107+4,TPMatrix!$A$6:$B$10,2,FALSE()),IF(J107=4,VLOOKUP(K107+4,TPMatrix!$D$6:$E$9,2,FALSE()),0)),"")</f>
        <v>0</v>
      </c>
      <c r="Q107" s="220">
        <f t="shared" ca="1" si="40"/>
        <v>0</v>
      </c>
      <c r="R107" s="221">
        <f t="shared" ca="1" si="41"/>
        <v>5</v>
      </c>
      <c r="S107" s="222">
        <f t="shared" ca="1" si="42"/>
        <v>0</v>
      </c>
      <c r="T107" s="223">
        <f t="shared" si="43"/>
        <v>0</v>
      </c>
      <c r="U107" s="224">
        <f t="shared" ca="1" si="44"/>
        <v>0</v>
      </c>
      <c r="W107" s="41" t="str">
        <f t="shared" ca="1" si="45"/>
        <v/>
      </c>
      <c r="X107" t="str">
        <f ca="1">IF(ISNUMBER($A107),$W107*(Methuselahs!$A$4+1)+$A107,"")</f>
        <v/>
      </c>
      <c r="Y107" s="41" t="str">
        <f t="shared" ca="1" si="46"/>
        <v/>
      </c>
      <c r="Z107" t="str">
        <f ca="1">IF(ISNUMBER($A107),VLOOKUP($A107,Methuselahs!$A$7:$X$202,5),"")</f>
        <v/>
      </c>
      <c r="AA107" s="41" t="str">
        <f t="shared" ca="1" si="47"/>
        <v/>
      </c>
    </row>
    <row r="108" spans="1:27" ht="12.95" customHeight="1">
      <c r="A108" t="str">
        <f ca="1">IF(ISBLANK('Tournament Info'!$B$11),"",INDIRECT(ADDRESS(ROW(),1,1,1,"Optimal Seating "&amp;'Tournament Info'!$B$11-1&amp;"R+F")))</f>
        <v/>
      </c>
      <c r="B108" t="str">
        <f ca="1">IF(ISNUMBER(A108),VLOOKUP(A108,Methuselahs!$A$7:$E$202,2,FALSE()),"")</f>
        <v/>
      </c>
      <c r="C108" t="str">
        <f ca="1">IF(ISNUMBER(A108),VLOOKUP(A108,Methuselahs!$A$7:$E$202,3,FALSE()),"")</f>
        <v/>
      </c>
      <c r="D108" s="228" t="str">
        <f t="shared" ca="1" si="36"/>
        <v/>
      </c>
      <c r="E108" s="229"/>
      <c r="F108" s="227">
        <f t="shared" si="37"/>
        <v>0</v>
      </c>
      <c r="G108" s="230" t="str">
        <f t="shared" ca="1" si="38"/>
        <v/>
      </c>
      <c r="H108" t="str">
        <f ca="1">IF(ISNUMBER(A108),IF(OR($S108=$U108,NOT(ISNA(MATCH($D108*5+$V$4,Override!$C$6:$C$125,0)))),$Q108,0),"")</f>
        <v/>
      </c>
      <c r="I108" s="228" t="str">
        <f t="shared" ca="1" si="39"/>
        <v/>
      </c>
      <c r="J108" s="232">
        <f ca="1">COUNT(A107:A111)</f>
        <v>0</v>
      </c>
      <c r="K108" s="233" t="str">
        <f ca="1">IF(ISNUMBER(A108),_xlfn.RANK.EQ(F108,F107:F111),"")</f>
        <v/>
      </c>
      <c r="L108" s="234">
        <f ca="1">IF(J108=5,VLOOKUP(K108,TPMatrix!$A$6:$B$10,2,FALSE()),IF(J108=4,VLOOKUP(K108,TPMatrix!$D$6:$E$9,2,FALSE()),0))</f>
        <v>0</v>
      </c>
      <c r="M108" s="234">
        <f ca="1">IF(COUNTIF(K107:K111,K108)&gt;=2,IF(J108=5,VLOOKUP(K108+1,TPMatrix!$A$6:$B$10,2,FALSE()),IF(J108=4,VLOOKUP(K108+1,TPMatrix!$D$6:$E$9,2,FALSE()),0)),"")</f>
        <v>0</v>
      </c>
      <c r="N108" s="234">
        <f ca="1">IF(COUNTIF(K107:K111,K108)&gt;=3,IF(J108=5,VLOOKUP(K108+2,TPMatrix!$A$6:$B$10,2,FALSE()),IF(J108=4,VLOOKUP(K108+2,TPMatrix!$D$6:$E$9,2,FALSE()),0)),"")</f>
        <v>0</v>
      </c>
      <c r="O108" s="234">
        <f ca="1">IF(COUNTIF(K107:K111,K108)&gt;=4,IF(J108=5,VLOOKUP(K108+3,TPMatrix!$A$6:$B$10,2,FALSE()),IF(J108=4,VLOOKUP(K108+3,TPMatrix!$D$6:$E$9,2,FALSE()),0)),"")</f>
        <v>0</v>
      </c>
      <c r="P108" s="234">
        <f ca="1">IF(COUNTIF(K107:K111,K108)&gt;=5,IF(J108=5,VLOOKUP(K108+4,TPMatrix!$A$6:$B$10,2,FALSE()),IF(J108=4,VLOOKUP(K108+4,TPMatrix!$D$6:$E$9,2,FALSE()),0)),"")</f>
        <v>0</v>
      </c>
      <c r="Q108" s="234">
        <f t="shared" ca="1" si="40"/>
        <v>0</v>
      </c>
      <c r="R108" s="235">
        <f t="shared" ca="1" si="41"/>
        <v>5</v>
      </c>
      <c r="S108" s="233">
        <f t="shared" ca="1" si="42"/>
        <v>0</v>
      </c>
      <c r="T108" s="234">
        <f t="shared" si="43"/>
        <v>0</v>
      </c>
      <c r="U108" s="235">
        <f t="shared" ca="1" si="44"/>
        <v>0</v>
      </c>
      <c r="W108" s="41" t="str">
        <f t="shared" ca="1" si="45"/>
        <v/>
      </c>
      <c r="X108" t="str">
        <f ca="1">IF(ISNUMBER($A108),$W108*(Methuselahs!$A$4+1)+$A108,"")</f>
        <v/>
      </c>
      <c r="Y108" s="41" t="str">
        <f t="shared" ca="1" si="46"/>
        <v/>
      </c>
      <c r="Z108" t="str">
        <f ca="1">IF(ISNUMBER($A108),VLOOKUP($A108,Methuselahs!$A$7:$X$202,5),"")</f>
        <v/>
      </c>
      <c r="AA108" s="41" t="str">
        <f t="shared" ca="1" si="47"/>
        <v/>
      </c>
    </row>
    <row r="109" spans="1:27" ht="12.95" customHeight="1">
      <c r="A109" t="str">
        <f ca="1">IF(ISBLANK('Tournament Info'!$B$11),"",INDIRECT(ADDRESS(ROW(),1,1,1,"Optimal Seating "&amp;'Tournament Info'!$B$11-1&amp;"R+F")))</f>
        <v/>
      </c>
      <c r="B109" t="str">
        <f ca="1">IF(ISNUMBER(A109),VLOOKUP(A109,Methuselahs!$A$7:$E$202,2,FALSE()),"")</f>
        <v/>
      </c>
      <c r="C109" t="str">
        <f ca="1">IF(ISNUMBER(A109),VLOOKUP(A109,Methuselahs!$A$7:$E$202,3,FALSE()),"")</f>
        <v/>
      </c>
      <c r="D109" s="238" t="str">
        <f t="shared" ca="1" si="36"/>
        <v/>
      </c>
      <c r="E109" s="239"/>
      <c r="F109" s="237">
        <f t="shared" si="37"/>
        <v>0</v>
      </c>
      <c r="G109" s="240" t="str">
        <f t="shared" ca="1" si="38"/>
        <v/>
      </c>
      <c r="H109" t="str">
        <f ca="1">IF(ISNUMBER(A109),IF(OR($S109=$U109,NOT(ISNA(MATCH($D109*5+$V$4,Override!$C$6:$C$125,0)))),$Q109,0),"")</f>
        <v/>
      </c>
      <c r="I109" s="238" t="str">
        <f t="shared" ca="1" si="39"/>
        <v/>
      </c>
      <c r="J109" s="242">
        <f ca="1">COUNT(A107:A111)</f>
        <v>0</v>
      </c>
      <c r="K109" s="243" t="str">
        <f ca="1">IF(ISNUMBER(A109),_xlfn.RANK.EQ(F109,F107:F111),"")</f>
        <v/>
      </c>
      <c r="L109" s="244">
        <f ca="1">IF(J109=5,VLOOKUP(K109,TPMatrix!$A$6:$B$10,2,FALSE()),IF(J109=4,VLOOKUP(K109,TPMatrix!$D$6:$E$9,2,FALSE()),0))</f>
        <v>0</v>
      </c>
      <c r="M109" s="244">
        <f ca="1">IF(COUNTIF(K107:K111,K109)&gt;=2,IF(J109=5,VLOOKUP(K109+1,TPMatrix!$A$6:$B$10,2,FALSE()),IF(J109=4,VLOOKUP(K109+1,TPMatrix!$D$6:$E$9,2,FALSE()),0)),"")</f>
        <v>0</v>
      </c>
      <c r="N109" s="244">
        <f ca="1">IF(COUNTIF(K107:K111,K109)&gt;=3,IF(J109=5,VLOOKUP(K109+2,TPMatrix!$A$6:$B$10,2,FALSE()),IF(J109=4,VLOOKUP(K109+2,TPMatrix!$D$6:$E$9,2,FALSE()),0)),"")</f>
        <v>0</v>
      </c>
      <c r="O109" s="244">
        <f ca="1">IF(COUNTIF(K107:K111,K109)&gt;=4,IF(J109=5,VLOOKUP(K109+3,TPMatrix!$A$6:$B$10,2,FALSE()),IF(J109=4,VLOOKUP(K109+3,TPMatrix!$D$6:$E$9,2,FALSE()),0)),"")</f>
        <v>0</v>
      </c>
      <c r="P109" s="244">
        <f ca="1">IF(COUNTIF(K107:K111,K109)&gt;=5,IF(J109=5,VLOOKUP(K109+4,TPMatrix!$A$6:$B$10,2,FALSE()),IF(J109=4,VLOOKUP(K109+4,TPMatrix!$D$6:$E$9,2,FALSE()),0)),"")</f>
        <v>0</v>
      </c>
      <c r="Q109" s="244">
        <f t="shared" ca="1" si="40"/>
        <v>0</v>
      </c>
      <c r="R109" s="245">
        <f t="shared" ca="1" si="41"/>
        <v>5</v>
      </c>
      <c r="S109" s="243">
        <f t="shared" ca="1" si="42"/>
        <v>0</v>
      </c>
      <c r="T109" s="244">
        <f t="shared" si="43"/>
        <v>0</v>
      </c>
      <c r="U109" s="245">
        <f t="shared" ca="1" si="44"/>
        <v>0</v>
      </c>
      <c r="W109" s="41" t="str">
        <f t="shared" ca="1" si="45"/>
        <v/>
      </c>
      <c r="X109" t="str">
        <f ca="1">IF(ISNUMBER($A109),$W109*(Methuselahs!$A$4+1)+$A109,"")</f>
        <v/>
      </c>
      <c r="Y109" s="41" t="str">
        <f t="shared" ca="1" si="46"/>
        <v/>
      </c>
      <c r="Z109" t="str">
        <f ca="1">IF(ISNUMBER($A109),VLOOKUP($A109,Methuselahs!$A$7:$X$202,5),"")</f>
        <v/>
      </c>
      <c r="AA109" s="41" t="str">
        <f t="shared" ca="1" si="47"/>
        <v/>
      </c>
    </row>
    <row r="110" spans="1:27" ht="12.95" customHeight="1">
      <c r="A110" t="str">
        <f ca="1">IF(ISBLANK('Tournament Info'!$B$11),"",INDIRECT(ADDRESS(ROW(),1,1,1,"Optimal Seating "&amp;'Tournament Info'!$B$11-1&amp;"R+F")))</f>
        <v/>
      </c>
      <c r="B110" t="str">
        <f ca="1">IF(ISNUMBER(A110),VLOOKUP(A110,Methuselahs!$A$7:$E$202,2,FALSE()),"")</f>
        <v/>
      </c>
      <c r="C110" t="str">
        <f ca="1">IF(ISNUMBER(A110),VLOOKUP(A110,Methuselahs!$A$7:$E$202,3,FALSE()),"")</f>
        <v/>
      </c>
      <c r="D110" s="248" t="str">
        <f t="shared" ca="1" si="36"/>
        <v/>
      </c>
      <c r="E110" s="249"/>
      <c r="F110" s="247">
        <f t="shared" si="37"/>
        <v>0</v>
      </c>
      <c r="G110" s="230" t="str">
        <f t="shared" ca="1" si="38"/>
        <v/>
      </c>
      <c r="H110" t="str">
        <f ca="1">IF(ISNUMBER(A110),IF(OR($S110=$U110,NOT(ISNA(MATCH($D110*5+$V$4,Override!$C$6:$C$125,0)))),$Q110,0),"")</f>
        <v/>
      </c>
      <c r="I110" s="248" t="str">
        <f t="shared" ca="1" si="39"/>
        <v/>
      </c>
      <c r="J110" s="250">
        <f ca="1">COUNT(A107:A111)</f>
        <v>0</v>
      </c>
      <c r="K110" s="233" t="str">
        <f ca="1">IF(ISNUMBER(A110),_xlfn.RANK.EQ(F110,F107:F111),"")</f>
        <v/>
      </c>
      <c r="L110" s="234">
        <f ca="1">IF(J110=5,VLOOKUP(K110,TPMatrix!$A$6:$B$10,2,FALSE()),IF(J110=4,VLOOKUP(K110,TPMatrix!$D$6:$E$9,2,FALSE()),0))</f>
        <v>0</v>
      </c>
      <c r="M110" s="234">
        <f ca="1">IF(COUNTIF(K107:K111,K110)&gt;=2,IF(J110=5,VLOOKUP(K110+1,TPMatrix!$A$6:$B$10,2,FALSE()),IF(J110=4,VLOOKUP(K110+1,TPMatrix!$D$6:$E$9,2,FALSE()),0)),"")</f>
        <v>0</v>
      </c>
      <c r="N110" s="234">
        <f ca="1">IF(COUNTIF(K107:K111,K110)&gt;=3,IF(J110=5,VLOOKUP(K110+2,TPMatrix!$A$6:$B$10,2,FALSE()),IF(J110=4,VLOOKUP(K110+2,TPMatrix!$D$6:$E$9,2,FALSE()),0)),"")</f>
        <v>0</v>
      </c>
      <c r="O110" s="234">
        <f ca="1">IF(COUNTIF(K107:K111,K110)&gt;=4,IF(J110=5,VLOOKUP(K110+3,TPMatrix!$A$6:$B$10,2,FALSE()),IF(J110=4,VLOOKUP(K110+3,TPMatrix!$D$6:$E$9,2,FALSE()),0)),"")</f>
        <v>0</v>
      </c>
      <c r="P110" s="234">
        <f ca="1">IF(COUNTIF(K107:K111,K110)&gt;=5,IF(J110=5,VLOOKUP(K110+4,TPMatrix!$A$6:$B$10,2,FALSE()),IF(J110=4,VLOOKUP(K110+4,TPMatrix!$D$6:$E$9,2,FALSE()),0)),"")</f>
        <v>0</v>
      </c>
      <c r="Q110" s="234">
        <f t="shared" ca="1" si="40"/>
        <v>0</v>
      </c>
      <c r="R110" s="235">
        <f t="shared" ca="1" si="41"/>
        <v>5</v>
      </c>
      <c r="S110" s="233">
        <f t="shared" ca="1" si="42"/>
        <v>0</v>
      </c>
      <c r="T110" s="234">
        <f t="shared" si="43"/>
        <v>0</v>
      </c>
      <c r="U110" s="235">
        <f t="shared" ca="1" si="44"/>
        <v>0</v>
      </c>
      <c r="W110" s="41" t="str">
        <f t="shared" ca="1" si="45"/>
        <v/>
      </c>
      <c r="X110" t="str">
        <f ca="1">IF(ISNUMBER($A110),$W110*(Methuselahs!$A$4+1)+$A110,"")</f>
        <v/>
      </c>
      <c r="Y110" s="41" t="str">
        <f t="shared" ca="1" si="46"/>
        <v/>
      </c>
      <c r="Z110" t="str">
        <f ca="1">IF(ISNUMBER($A110),VLOOKUP($A110,Methuselahs!$A$7:$X$202,5),"")</f>
        <v/>
      </c>
      <c r="AA110" s="41" t="str">
        <f t="shared" ca="1" si="47"/>
        <v/>
      </c>
    </row>
    <row r="111" spans="1:27" ht="12.95" customHeight="1" thickBot="1">
      <c r="A111" t="str">
        <f ca="1">IF(ISBLANK('Tournament Info'!$B$11),"",INDIRECT(ADDRESS(ROW(),1,1,1,"Optimal Seating "&amp;'Tournament Info'!$B$11-1&amp;"R+F")))</f>
        <v/>
      </c>
      <c r="B111" t="str">
        <f ca="1">IF(ISNUMBER(A111),VLOOKUP(A111,Methuselahs!$A$7:$E$202,2,FALSE()),"")</f>
        <v/>
      </c>
      <c r="C111" t="str">
        <f ca="1">IF(ISNUMBER(A111),VLOOKUP(A111,Methuselahs!$A$7:$E$202,3,FALSE()),"")</f>
        <v/>
      </c>
      <c r="D111" s="254" t="str">
        <f t="shared" ca="1" si="36"/>
        <v/>
      </c>
      <c r="E111" s="255"/>
      <c r="F111" s="253">
        <f t="shared" si="37"/>
        <v>0</v>
      </c>
      <c r="G111" s="240" t="str">
        <f t="shared" ca="1" si="38"/>
        <v/>
      </c>
      <c r="H111" t="str">
        <f ca="1">IF(ISNUMBER(A111),IF(OR($S111=$U111,NOT(ISNA(MATCH($D111*5+$V$4,Override!$C$6:$C$125,0)))),$Q111,0),"")</f>
        <v/>
      </c>
      <c r="I111" s="254" t="str">
        <f t="shared" ca="1" si="39"/>
        <v/>
      </c>
      <c r="J111" s="256">
        <f ca="1">COUNT(A107:A111)</f>
        <v>0</v>
      </c>
      <c r="K111" s="257" t="str">
        <f ca="1">IF(ISNUMBER(A111),_xlfn.RANK.EQ(F111,F107:F111),"")</f>
        <v/>
      </c>
      <c r="L111" s="258">
        <f ca="1">IF(J111=5,VLOOKUP(K111,TPMatrix!$A$6:$B$10,2,FALSE()),IF(J111=4,VLOOKUP(K111,TPMatrix!$D$6:$E$9,2,FALSE()),0))</f>
        <v>0</v>
      </c>
      <c r="M111" s="258">
        <f ca="1">IF(COUNTIF(K107:K111,K111)&gt;=2,IF(J111=5,VLOOKUP(K111+1,TPMatrix!$A$6:$B$10,2,FALSE()),IF(J111=4,VLOOKUP(K111+1,TPMatrix!$D$6:$E$9,2,FALSE()),0)),"")</f>
        <v>0</v>
      </c>
      <c r="N111" s="258">
        <f ca="1">IF(COUNTIF(K107:K111,K111)&gt;=3,IF(J111=5,VLOOKUP(K111+2,TPMatrix!$A$6:$B$10,2,FALSE()),IF(J111=4,VLOOKUP(K111+2,TPMatrix!$D$6:$E$9,2,FALSE()),0)),"")</f>
        <v>0</v>
      </c>
      <c r="O111" s="258">
        <f ca="1">IF(COUNTIF(K107:K111,K111)&gt;=4,IF(J111=5,VLOOKUP(K111+3,TPMatrix!$A$6:$B$10,2,FALSE()),IF(J111=4,VLOOKUP(K111+3,TPMatrix!$D$6:$E$9,2,FALSE()),0)),"")</f>
        <v>0</v>
      </c>
      <c r="P111" s="258">
        <f ca="1">IF(COUNTIF(K107:K111,K111)&gt;=5,IF(J111=5,VLOOKUP(K111+4,TPMatrix!$A$6:$B$10,2,FALSE()),IF(J111=4,VLOOKUP(K111+4,TPMatrix!$D$6:$E$9,2,FALSE()),0)),"")</f>
        <v>0</v>
      </c>
      <c r="Q111" s="258">
        <f t="shared" ca="1" si="40"/>
        <v>0</v>
      </c>
      <c r="R111" s="259">
        <f t="shared" ca="1" si="41"/>
        <v>5</v>
      </c>
      <c r="S111" s="257">
        <f t="shared" ca="1" si="42"/>
        <v>0</v>
      </c>
      <c r="T111" s="258">
        <f t="shared" si="43"/>
        <v>0</v>
      </c>
      <c r="U111" s="259">
        <f t="shared" ca="1" si="44"/>
        <v>0</v>
      </c>
      <c r="W111" s="41" t="str">
        <f t="shared" ca="1" si="45"/>
        <v/>
      </c>
      <c r="X111" t="str">
        <f ca="1">IF(ISNUMBER($A111),$W111*(Methuselahs!$A$4+1)+$A111,"")</f>
        <v/>
      </c>
      <c r="Y111" s="41" t="str">
        <f t="shared" ca="1" si="46"/>
        <v/>
      </c>
      <c r="Z111" t="str">
        <f ca="1">IF(ISNUMBER($A111),VLOOKUP($A111,Methuselahs!$A$7:$X$202,5),"")</f>
        <v/>
      </c>
      <c r="AA111" s="41" t="str">
        <f t="shared" ca="1" si="47"/>
        <v/>
      </c>
    </row>
    <row r="112" spans="1:27" ht="12.95" customHeight="1">
      <c r="A112" t="str">
        <f ca="1">IF(ISBLANK('Tournament Info'!$B$11),"",INDIRECT(ADDRESS(ROW(),1,1,1,"Optimal Seating "&amp;'Tournament Info'!$B$11-1&amp;"R+F")))</f>
        <v/>
      </c>
      <c r="B112" t="str">
        <f ca="1">IF(ISNUMBER(A112),VLOOKUP(A112,Methuselahs!$A$7:$E$202,2,FALSE()),"")</f>
        <v/>
      </c>
      <c r="C112" t="str">
        <f ca="1">IF(ISNUMBER(A112),VLOOKUP(A112,Methuselahs!$A$7:$E$202,3,FALSE()),"")</f>
        <v/>
      </c>
      <c r="D112" s="214" t="str">
        <f t="shared" ca="1" si="36"/>
        <v/>
      </c>
      <c r="E112" s="215"/>
      <c r="F112" s="213">
        <f t="shared" si="37"/>
        <v>0</v>
      </c>
      <c r="G112" s="216" t="str">
        <f t="shared" ca="1" si="38"/>
        <v/>
      </c>
      <c r="H112" t="str">
        <f ca="1">IF(ISNUMBER(A112),IF(OR($S112=$U112,NOT(ISNA(MATCH($D112*5+$V$4,Override!$C$6:$C$125,0)))),$Q112,0),"")</f>
        <v/>
      </c>
      <c r="I112" s="214" t="str">
        <f t="shared" ca="1" si="39"/>
        <v/>
      </c>
      <c r="J112" s="218">
        <f ca="1">COUNT(A112:A116)</f>
        <v>0</v>
      </c>
      <c r="K112" s="219" t="str">
        <f ca="1">IF(ISNUMBER(A112),_xlfn.RANK.EQ(F112,F112:F116),"")</f>
        <v/>
      </c>
      <c r="L112" s="220">
        <f ca="1">IF(J112=5,VLOOKUP(K112,TPMatrix!$A$6:$B$10,2,FALSE()),IF(J112=4,VLOOKUP(K112,TPMatrix!$D$6:$E$9,2,FALSE()),0))</f>
        <v>0</v>
      </c>
      <c r="M112" s="220">
        <f ca="1">IF(COUNTIF(K112:K116,K112)&gt;=2,IF(J112=5,VLOOKUP(K112+1,TPMatrix!$A$6:$B$10,2,FALSE()),IF(J112=4,VLOOKUP(K112+1,TPMatrix!$D$6:$E$9,2,FALSE()),0)),"")</f>
        <v>0</v>
      </c>
      <c r="N112" s="220">
        <f ca="1">IF(COUNTIF(K112:K116,K112)&gt;=3,IF(J112=5,VLOOKUP(K112+2,TPMatrix!$A$6:$B$10,2,FALSE()),IF(J112=4,VLOOKUP(K112+2,TPMatrix!$D$6:$E$9,2,FALSE()),0)),"")</f>
        <v>0</v>
      </c>
      <c r="O112" s="220">
        <f ca="1">IF(COUNTIF(K112:K116,K112)&gt;=4,IF(J112=5,VLOOKUP(K112+3,TPMatrix!$A$6:$B$10,2,FALSE()),IF(J112=4,VLOOKUP(K112+3,TPMatrix!$D$6:$E$9,2,FALSE()),0)),"")</f>
        <v>0</v>
      </c>
      <c r="P112" s="220">
        <f ca="1">IF(COUNTIF(K112:K116,K112)&gt;=5,IF(J112=5,VLOOKUP(K112+4,TPMatrix!$A$6:$B$10,2,FALSE()),IF(J112=4,VLOOKUP(K112+4,TPMatrix!$D$6:$E$9,2,FALSE()),0)),"")</f>
        <v>0</v>
      </c>
      <c r="Q112" s="220">
        <f t="shared" ca="1" si="40"/>
        <v>0</v>
      </c>
      <c r="R112" s="221">
        <f t="shared" ca="1" si="41"/>
        <v>5</v>
      </c>
      <c r="S112" s="222">
        <f t="shared" ca="1" si="42"/>
        <v>0</v>
      </c>
      <c r="T112" s="223">
        <f t="shared" si="43"/>
        <v>0</v>
      </c>
      <c r="U112" s="224">
        <f t="shared" ca="1" si="44"/>
        <v>0</v>
      </c>
      <c r="W112" s="41" t="str">
        <f t="shared" ca="1" si="45"/>
        <v/>
      </c>
      <c r="X112" t="str">
        <f ca="1">IF(ISNUMBER($A112),$W112*(Methuselahs!$A$4+1)+$A112,"")</f>
        <v/>
      </c>
      <c r="Y112" s="41" t="str">
        <f t="shared" ca="1" si="46"/>
        <v/>
      </c>
      <c r="Z112" t="str">
        <f ca="1">IF(ISNUMBER($A112),VLOOKUP($A112,Methuselahs!$A$7:$X$202,5),"")</f>
        <v/>
      </c>
      <c r="AA112" s="41" t="str">
        <f t="shared" ca="1" si="47"/>
        <v/>
      </c>
    </row>
    <row r="113" spans="1:27" ht="12.95" customHeight="1">
      <c r="A113" t="str">
        <f ca="1">IF(ISBLANK('Tournament Info'!$B$11),"",INDIRECT(ADDRESS(ROW(),1,1,1,"Optimal Seating "&amp;'Tournament Info'!$B$11-1&amp;"R+F")))</f>
        <v/>
      </c>
      <c r="B113" t="str">
        <f ca="1">IF(ISNUMBER(A113),VLOOKUP(A113,Methuselahs!$A$7:$E$202,2,FALSE()),"")</f>
        <v/>
      </c>
      <c r="C113" t="str">
        <f ca="1">IF(ISNUMBER(A113),VLOOKUP(A113,Methuselahs!$A$7:$E$202,3,FALSE()),"")</f>
        <v/>
      </c>
      <c r="D113" s="228" t="str">
        <f t="shared" ca="1" si="36"/>
        <v/>
      </c>
      <c r="E113" s="229"/>
      <c r="F113" s="227">
        <f t="shared" si="37"/>
        <v>0</v>
      </c>
      <c r="G113" s="230" t="str">
        <f t="shared" ca="1" si="38"/>
        <v/>
      </c>
      <c r="H113" t="str">
        <f ca="1">IF(ISNUMBER(A113),IF(OR($S113=$U113,NOT(ISNA(MATCH($D113*5+$V$4,Override!$C$6:$C$125,0)))),$Q113,0),"")</f>
        <v/>
      </c>
      <c r="I113" s="228" t="str">
        <f t="shared" ca="1" si="39"/>
        <v/>
      </c>
      <c r="J113" s="232">
        <f ca="1">COUNT(A112:A116)</f>
        <v>0</v>
      </c>
      <c r="K113" s="233" t="str">
        <f ca="1">IF(ISNUMBER(A113),_xlfn.RANK.EQ(F113,F112:F116),"")</f>
        <v/>
      </c>
      <c r="L113" s="234">
        <f ca="1">IF(J113=5,VLOOKUP(K113,TPMatrix!$A$6:$B$10,2,FALSE()),IF(J113=4,VLOOKUP(K113,TPMatrix!$D$6:$E$9,2,FALSE()),0))</f>
        <v>0</v>
      </c>
      <c r="M113" s="234">
        <f ca="1">IF(COUNTIF(K112:K116,K113)&gt;=2,IF(J113=5,VLOOKUP(K113+1,TPMatrix!$A$6:$B$10,2,FALSE()),IF(J113=4,VLOOKUP(K113+1,TPMatrix!$D$6:$E$9,2,FALSE()),0)),"")</f>
        <v>0</v>
      </c>
      <c r="N113" s="234">
        <f ca="1">IF(COUNTIF(K112:K116,K113)&gt;=3,IF(J113=5,VLOOKUP(K113+2,TPMatrix!$A$6:$B$10,2,FALSE()),IF(J113=4,VLOOKUP(K113+2,TPMatrix!$D$6:$E$9,2,FALSE()),0)),"")</f>
        <v>0</v>
      </c>
      <c r="O113" s="234">
        <f ca="1">IF(COUNTIF(K112:K116,K113)&gt;=4,IF(J113=5,VLOOKUP(K113+3,TPMatrix!$A$6:$B$10,2,FALSE()),IF(J113=4,VLOOKUP(K113+3,TPMatrix!$D$6:$E$9,2,FALSE()),0)),"")</f>
        <v>0</v>
      </c>
      <c r="P113" s="234">
        <f ca="1">IF(COUNTIF(K112:K116,K113)&gt;=5,IF(J113=5,VLOOKUP(K113+4,TPMatrix!$A$6:$B$10,2,FALSE()),IF(J113=4,VLOOKUP(K113+4,TPMatrix!$D$6:$E$9,2,FALSE()),0)),"")</f>
        <v>0</v>
      </c>
      <c r="Q113" s="234">
        <f t="shared" ca="1" si="40"/>
        <v>0</v>
      </c>
      <c r="R113" s="235">
        <f t="shared" ca="1" si="41"/>
        <v>5</v>
      </c>
      <c r="S113" s="233">
        <f t="shared" ca="1" si="42"/>
        <v>0</v>
      </c>
      <c r="T113" s="234">
        <f t="shared" si="43"/>
        <v>0</v>
      </c>
      <c r="U113" s="235">
        <f t="shared" ca="1" si="44"/>
        <v>0</v>
      </c>
      <c r="W113" s="41" t="str">
        <f t="shared" ca="1" si="45"/>
        <v/>
      </c>
      <c r="X113" t="str">
        <f ca="1">IF(ISNUMBER($A113),$W113*(Methuselahs!$A$4+1)+$A113,"")</f>
        <v/>
      </c>
      <c r="Y113" s="41" t="str">
        <f t="shared" ca="1" si="46"/>
        <v/>
      </c>
      <c r="Z113" t="str">
        <f ca="1">IF(ISNUMBER($A113),VLOOKUP($A113,Methuselahs!$A$7:$X$202,5),"")</f>
        <v/>
      </c>
      <c r="AA113" s="41" t="str">
        <f t="shared" ca="1" si="47"/>
        <v/>
      </c>
    </row>
    <row r="114" spans="1:27" ht="12.95" customHeight="1">
      <c r="A114" t="str">
        <f ca="1">IF(ISBLANK('Tournament Info'!$B$11),"",INDIRECT(ADDRESS(ROW(),1,1,1,"Optimal Seating "&amp;'Tournament Info'!$B$11-1&amp;"R+F")))</f>
        <v/>
      </c>
      <c r="B114" t="str">
        <f ca="1">IF(ISNUMBER(A114),VLOOKUP(A114,Methuselahs!$A$7:$E$202,2,FALSE()),"")</f>
        <v/>
      </c>
      <c r="C114" t="str">
        <f ca="1">IF(ISNUMBER(A114),VLOOKUP(A114,Methuselahs!$A$7:$E$202,3,FALSE()),"")</f>
        <v/>
      </c>
      <c r="D114" s="238" t="str">
        <f t="shared" ca="1" si="36"/>
        <v/>
      </c>
      <c r="E114" s="239"/>
      <c r="F114" s="237">
        <f t="shared" si="37"/>
        <v>0</v>
      </c>
      <c r="G114" s="240" t="str">
        <f t="shared" ca="1" si="38"/>
        <v/>
      </c>
      <c r="H114" t="str">
        <f ca="1">IF(ISNUMBER(A114),IF(OR($S114=$U114,NOT(ISNA(MATCH($D114*5+$V$4,Override!$C$6:$C$125,0)))),$Q114,0),"")</f>
        <v/>
      </c>
      <c r="I114" s="238" t="str">
        <f t="shared" ca="1" si="39"/>
        <v/>
      </c>
      <c r="J114" s="242">
        <f ca="1">COUNT(A112:A116)</f>
        <v>0</v>
      </c>
      <c r="K114" s="243" t="str">
        <f ca="1">IF(ISNUMBER(A114),_xlfn.RANK.EQ(F114,F112:F116),"")</f>
        <v/>
      </c>
      <c r="L114" s="244">
        <f ca="1">IF(J114=5,VLOOKUP(K114,TPMatrix!$A$6:$B$10,2,FALSE()),IF(J114=4,VLOOKUP(K114,TPMatrix!$D$6:$E$9,2,FALSE()),0))</f>
        <v>0</v>
      </c>
      <c r="M114" s="244">
        <f ca="1">IF(COUNTIF(K112:K116,K114)&gt;=2,IF(J114=5,VLOOKUP(K114+1,TPMatrix!$A$6:$B$10,2,FALSE()),IF(J114=4,VLOOKUP(K114+1,TPMatrix!$D$6:$E$9,2,FALSE()),0)),"")</f>
        <v>0</v>
      </c>
      <c r="N114" s="244">
        <f ca="1">IF(COUNTIF(K112:K116,K114)&gt;=3,IF(J114=5,VLOOKUP(K114+2,TPMatrix!$A$6:$B$10,2,FALSE()),IF(J114=4,VLOOKUP(K114+2,TPMatrix!$D$6:$E$9,2,FALSE()),0)),"")</f>
        <v>0</v>
      </c>
      <c r="O114" s="244">
        <f ca="1">IF(COUNTIF(K112:K116,K114)&gt;=4,IF(J114=5,VLOOKUP(K114+3,TPMatrix!$A$6:$B$10,2,FALSE()),IF(J114=4,VLOOKUP(K114+3,TPMatrix!$D$6:$E$9,2,FALSE()),0)),"")</f>
        <v>0</v>
      </c>
      <c r="P114" s="244">
        <f ca="1">IF(COUNTIF(K112:K116,K114)&gt;=5,IF(J114=5,VLOOKUP(K114+4,TPMatrix!$A$6:$B$10,2,FALSE()),IF(J114=4,VLOOKUP(K114+4,TPMatrix!$D$6:$E$9,2,FALSE()),0)),"")</f>
        <v>0</v>
      </c>
      <c r="Q114" s="244">
        <f t="shared" ca="1" si="40"/>
        <v>0</v>
      </c>
      <c r="R114" s="245">
        <f t="shared" ca="1" si="41"/>
        <v>5</v>
      </c>
      <c r="S114" s="243">
        <f t="shared" ca="1" si="42"/>
        <v>0</v>
      </c>
      <c r="T114" s="244">
        <f t="shared" si="43"/>
        <v>0</v>
      </c>
      <c r="U114" s="245">
        <f t="shared" ca="1" si="44"/>
        <v>0</v>
      </c>
      <c r="W114" s="41" t="str">
        <f t="shared" ca="1" si="45"/>
        <v/>
      </c>
      <c r="X114" t="str">
        <f ca="1">IF(ISNUMBER($A114),$W114*(Methuselahs!$A$4+1)+$A114,"")</f>
        <v/>
      </c>
      <c r="Y114" s="41" t="str">
        <f t="shared" ca="1" si="46"/>
        <v/>
      </c>
      <c r="Z114" t="str">
        <f ca="1">IF(ISNUMBER($A114),VLOOKUP($A114,Methuselahs!$A$7:$X$202,5),"")</f>
        <v/>
      </c>
      <c r="AA114" s="41" t="str">
        <f t="shared" ca="1" si="47"/>
        <v/>
      </c>
    </row>
    <row r="115" spans="1:27" ht="12.95" customHeight="1">
      <c r="A115" t="str">
        <f ca="1">IF(ISBLANK('Tournament Info'!$B$11),"",INDIRECT(ADDRESS(ROW(),1,1,1,"Optimal Seating "&amp;'Tournament Info'!$B$11-1&amp;"R+F")))</f>
        <v/>
      </c>
      <c r="B115" t="str">
        <f ca="1">IF(ISNUMBER(A115),VLOOKUP(A115,Methuselahs!$A$7:$E$202,2,FALSE()),"")</f>
        <v/>
      </c>
      <c r="C115" t="str">
        <f ca="1">IF(ISNUMBER(A115),VLOOKUP(A115,Methuselahs!$A$7:$E$202,3,FALSE()),"")</f>
        <v/>
      </c>
      <c r="D115" s="248" t="str">
        <f t="shared" ca="1" si="36"/>
        <v/>
      </c>
      <c r="E115" s="249"/>
      <c r="F115" s="247">
        <f t="shared" si="37"/>
        <v>0</v>
      </c>
      <c r="G115" s="230" t="str">
        <f t="shared" ca="1" si="38"/>
        <v/>
      </c>
      <c r="H115" t="str">
        <f ca="1">IF(ISNUMBER(A115),IF(OR($S115=$U115,NOT(ISNA(MATCH($D115*5+$V$4,Override!$C$6:$C$125,0)))),$Q115,0),"")</f>
        <v/>
      </c>
      <c r="I115" s="248" t="str">
        <f t="shared" ca="1" si="39"/>
        <v/>
      </c>
      <c r="J115" s="250">
        <f ca="1">COUNT(A112:A116)</f>
        <v>0</v>
      </c>
      <c r="K115" s="233" t="str">
        <f ca="1">IF(ISNUMBER(A115),_xlfn.RANK.EQ(F115,F112:F116),"")</f>
        <v/>
      </c>
      <c r="L115" s="234">
        <f ca="1">IF(J115=5,VLOOKUP(K115,TPMatrix!$A$6:$B$10,2,FALSE()),IF(J115=4,VLOOKUP(K115,TPMatrix!$D$6:$E$9,2,FALSE()),0))</f>
        <v>0</v>
      </c>
      <c r="M115" s="234">
        <f ca="1">IF(COUNTIF(K112:K116,K115)&gt;=2,IF(J115=5,VLOOKUP(K115+1,TPMatrix!$A$6:$B$10,2,FALSE()),IF(J115=4,VLOOKUP(K115+1,TPMatrix!$D$6:$E$9,2,FALSE()),0)),"")</f>
        <v>0</v>
      </c>
      <c r="N115" s="234">
        <f ca="1">IF(COUNTIF(K112:K116,K115)&gt;=3,IF(J115=5,VLOOKUP(K115+2,TPMatrix!$A$6:$B$10,2,FALSE()),IF(J115=4,VLOOKUP(K115+2,TPMatrix!$D$6:$E$9,2,FALSE()),0)),"")</f>
        <v>0</v>
      </c>
      <c r="O115" s="234">
        <f ca="1">IF(COUNTIF(K112:K116,K115)&gt;=4,IF(J115=5,VLOOKUP(K115+3,TPMatrix!$A$6:$B$10,2,FALSE()),IF(J115=4,VLOOKUP(K115+3,TPMatrix!$D$6:$E$9,2,FALSE()),0)),"")</f>
        <v>0</v>
      </c>
      <c r="P115" s="234">
        <f ca="1">IF(COUNTIF(K112:K116,K115)&gt;=5,IF(J115=5,VLOOKUP(K115+4,TPMatrix!$A$6:$B$10,2,FALSE()),IF(J115=4,VLOOKUP(K115+4,TPMatrix!$D$6:$E$9,2,FALSE()),0)),"")</f>
        <v>0</v>
      </c>
      <c r="Q115" s="234">
        <f t="shared" ca="1" si="40"/>
        <v>0</v>
      </c>
      <c r="R115" s="235">
        <f t="shared" ca="1" si="41"/>
        <v>5</v>
      </c>
      <c r="S115" s="233">
        <f t="shared" ca="1" si="42"/>
        <v>0</v>
      </c>
      <c r="T115" s="234">
        <f t="shared" si="43"/>
        <v>0</v>
      </c>
      <c r="U115" s="235">
        <f t="shared" ca="1" si="44"/>
        <v>0</v>
      </c>
      <c r="W115" s="41" t="str">
        <f t="shared" ca="1" si="45"/>
        <v/>
      </c>
      <c r="X115" t="str">
        <f ca="1">IF(ISNUMBER($A115),$W115*(Methuselahs!$A$4+1)+$A115,"")</f>
        <v/>
      </c>
      <c r="Y115" s="41" t="str">
        <f t="shared" ca="1" si="46"/>
        <v/>
      </c>
      <c r="Z115" t="str">
        <f ca="1">IF(ISNUMBER($A115),VLOOKUP($A115,Methuselahs!$A$7:$X$202,5),"")</f>
        <v/>
      </c>
      <c r="AA115" s="41" t="str">
        <f t="shared" ca="1" si="47"/>
        <v/>
      </c>
    </row>
    <row r="116" spans="1:27" ht="12.95" customHeight="1" thickBot="1">
      <c r="A116" t="str">
        <f ca="1">IF(ISBLANK('Tournament Info'!$B$11),"",INDIRECT(ADDRESS(ROW(),1,1,1,"Optimal Seating "&amp;'Tournament Info'!$B$11-1&amp;"R+F")))</f>
        <v/>
      </c>
      <c r="B116" t="str">
        <f ca="1">IF(ISNUMBER(A116),VLOOKUP(A116,Methuselahs!$A$7:$E$202,2,FALSE()),"")</f>
        <v/>
      </c>
      <c r="C116" t="str">
        <f ca="1">IF(ISNUMBER(A116),VLOOKUP(A116,Methuselahs!$A$7:$E$202,3,FALSE()),"")</f>
        <v/>
      </c>
      <c r="D116" s="254" t="str">
        <f t="shared" ca="1" si="36"/>
        <v/>
      </c>
      <c r="E116" s="255"/>
      <c r="F116" s="253">
        <f t="shared" si="37"/>
        <v>0</v>
      </c>
      <c r="G116" s="240" t="str">
        <f t="shared" ca="1" si="38"/>
        <v/>
      </c>
      <c r="H116" t="str">
        <f ca="1">IF(ISNUMBER(A116),IF(OR($S116=$U116,NOT(ISNA(MATCH($D116*5+$V$4,Override!$C$6:$C$125,0)))),$Q116,0),"")</f>
        <v/>
      </c>
      <c r="I116" s="254" t="str">
        <f t="shared" ca="1" si="39"/>
        <v/>
      </c>
      <c r="J116" s="256">
        <f ca="1">COUNT(A112:A116)</f>
        <v>0</v>
      </c>
      <c r="K116" s="257" t="str">
        <f ca="1">IF(ISNUMBER(A116),_xlfn.RANK.EQ(F116,F112:F116),"")</f>
        <v/>
      </c>
      <c r="L116" s="258">
        <f ca="1">IF(J116=5,VLOOKUP(K116,TPMatrix!$A$6:$B$10,2,FALSE()),IF(J116=4,VLOOKUP(K116,TPMatrix!$D$6:$E$9,2,FALSE()),0))</f>
        <v>0</v>
      </c>
      <c r="M116" s="258">
        <f ca="1">IF(COUNTIF(K112:K116,K116)&gt;=2,IF(J116=5,VLOOKUP(K116+1,TPMatrix!$A$6:$B$10,2,FALSE()),IF(J116=4,VLOOKUP(K116+1,TPMatrix!$D$6:$E$9,2,FALSE()),0)),"")</f>
        <v>0</v>
      </c>
      <c r="N116" s="258">
        <f ca="1">IF(COUNTIF(K112:K116,K116)&gt;=3,IF(J116=5,VLOOKUP(K116+2,TPMatrix!$A$6:$B$10,2,FALSE()),IF(J116=4,VLOOKUP(K116+2,TPMatrix!$D$6:$E$9,2,FALSE()),0)),"")</f>
        <v>0</v>
      </c>
      <c r="O116" s="258">
        <f ca="1">IF(COUNTIF(K112:K116,K116)&gt;=4,IF(J116=5,VLOOKUP(K116+3,TPMatrix!$A$6:$B$10,2,FALSE()),IF(J116=4,VLOOKUP(K116+3,TPMatrix!$D$6:$E$9,2,FALSE()),0)),"")</f>
        <v>0</v>
      </c>
      <c r="P116" s="258">
        <f ca="1">IF(COUNTIF(K112:K116,K116)&gt;=5,IF(J116=5,VLOOKUP(K116+4,TPMatrix!$A$6:$B$10,2,FALSE()),IF(J116=4,VLOOKUP(K116+4,TPMatrix!$D$6:$E$9,2,FALSE()),0)),"")</f>
        <v>0</v>
      </c>
      <c r="Q116" s="258">
        <f t="shared" ca="1" si="40"/>
        <v>0</v>
      </c>
      <c r="R116" s="259">
        <f t="shared" ca="1" si="41"/>
        <v>5</v>
      </c>
      <c r="S116" s="257">
        <f t="shared" ca="1" si="42"/>
        <v>0</v>
      </c>
      <c r="T116" s="258">
        <f t="shared" si="43"/>
        <v>0</v>
      </c>
      <c r="U116" s="259">
        <f t="shared" ca="1" si="44"/>
        <v>0</v>
      </c>
      <c r="W116" s="41" t="str">
        <f t="shared" ca="1" si="45"/>
        <v/>
      </c>
      <c r="X116" t="str">
        <f ca="1">IF(ISNUMBER($A116),$W116*(Methuselahs!$A$4+1)+$A116,"")</f>
        <v/>
      </c>
      <c r="Y116" s="41" t="str">
        <f t="shared" ca="1" si="46"/>
        <v/>
      </c>
      <c r="Z116" t="str">
        <f ca="1">IF(ISNUMBER($A116),VLOOKUP($A116,Methuselahs!$A$7:$X$202,5),"")</f>
        <v/>
      </c>
      <c r="AA116" s="41" t="str">
        <f t="shared" ca="1" si="47"/>
        <v/>
      </c>
    </row>
    <row r="117" spans="1:27" ht="12.95" customHeight="1">
      <c r="A117" t="str">
        <f ca="1">IF(ISBLANK('Tournament Info'!$B$11),"",INDIRECT(ADDRESS(ROW(),1,1,1,"Optimal Seating "&amp;'Tournament Info'!$B$11-1&amp;"R+F")))</f>
        <v/>
      </c>
      <c r="B117" t="str">
        <f ca="1">IF(ISNUMBER(A117),VLOOKUP(A117,Methuselahs!$A$7:$E$202,2,FALSE()),"")</f>
        <v/>
      </c>
      <c r="C117" t="str">
        <f ca="1">IF(ISNUMBER(A117),VLOOKUP(A117,Methuselahs!$A$7:$E$202,3,FALSE()),"")</f>
        <v/>
      </c>
      <c r="D117" s="214" t="str">
        <f t="shared" ca="1" si="36"/>
        <v/>
      </c>
      <c r="E117" s="215"/>
      <c r="F117" s="213">
        <f t="shared" si="37"/>
        <v>0</v>
      </c>
      <c r="G117" s="216" t="str">
        <f t="shared" ca="1" si="38"/>
        <v/>
      </c>
      <c r="H117" t="str">
        <f ca="1">IF(ISNUMBER(A117),IF(OR($S117=$U117,NOT(ISNA(MATCH($D117*5+$V$4,Override!$C$6:$C$125,0)))),$Q117,0),"")</f>
        <v/>
      </c>
      <c r="I117" s="214" t="str">
        <f t="shared" ca="1" si="39"/>
        <v/>
      </c>
      <c r="J117" s="218">
        <f ca="1">COUNT(A117:A121)</f>
        <v>0</v>
      </c>
      <c r="K117" s="219" t="str">
        <f ca="1">IF(ISNUMBER(A117),_xlfn.RANK.EQ(F117,F117:F121),"")</f>
        <v/>
      </c>
      <c r="L117" s="220">
        <f ca="1">IF(J117=5,VLOOKUP(K117,TPMatrix!$A$6:$B$10,2,FALSE()),IF(J117=4,VLOOKUP(K117,TPMatrix!$D$6:$E$9,2,FALSE()),0))</f>
        <v>0</v>
      </c>
      <c r="M117" s="220">
        <f ca="1">IF(COUNTIF(K117:K121,K117)&gt;=2,IF(J117=5,VLOOKUP(K117+1,TPMatrix!$A$6:$B$10,2,FALSE()),IF(J117=4,VLOOKUP(K117+1,TPMatrix!$D$6:$E$9,2,FALSE()),0)),"")</f>
        <v>0</v>
      </c>
      <c r="N117" s="220">
        <f ca="1">IF(COUNTIF(K117:K121,K117)&gt;=3,IF(J117=5,VLOOKUP(K117+2,TPMatrix!$A$6:$B$10,2,FALSE()),IF(J117=4,VLOOKUP(K117+2,TPMatrix!$D$6:$E$9,2,FALSE()),0)),"")</f>
        <v>0</v>
      </c>
      <c r="O117" s="220">
        <f ca="1">IF(COUNTIF(K117:K121,K117)&gt;=4,IF(J117=5,VLOOKUP(K117+3,TPMatrix!$A$6:$B$10,2,FALSE()),IF(J117=4,VLOOKUP(K117+3,TPMatrix!$D$6:$E$9,2,FALSE()),0)),"")</f>
        <v>0</v>
      </c>
      <c r="P117" s="220">
        <f ca="1">IF(COUNTIF(K117:K121,K117)&gt;=5,IF(J117=5,VLOOKUP(K117+4,TPMatrix!$A$6:$B$10,2,FALSE()),IF(J117=4,VLOOKUP(K117+4,TPMatrix!$D$6:$E$9,2,FALSE()),0)),"")</f>
        <v>0</v>
      </c>
      <c r="Q117" s="220">
        <f t="shared" ca="1" si="40"/>
        <v>0</v>
      </c>
      <c r="R117" s="221">
        <f t="shared" ca="1" si="41"/>
        <v>5</v>
      </c>
      <c r="S117" s="222">
        <f t="shared" ca="1" si="42"/>
        <v>0</v>
      </c>
      <c r="T117" s="223">
        <f t="shared" si="43"/>
        <v>0</v>
      </c>
      <c r="U117" s="224">
        <f t="shared" ca="1" si="44"/>
        <v>0</v>
      </c>
      <c r="W117" s="41" t="str">
        <f t="shared" ca="1" si="45"/>
        <v/>
      </c>
      <c r="X117" t="str">
        <f ca="1">IF(ISNUMBER($A117),$W117*(Methuselahs!$A$4+1)+$A117,"")</f>
        <v/>
      </c>
      <c r="Y117" s="41" t="str">
        <f t="shared" ca="1" si="46"/>
        <v/>
      </c>
      <c r="Z117" t="str">
        <f ca="1">IF(ISNUMBER($A117),VLOOKUP($A117,Methuselahs!$A$7:$X$202,5),"")</f>
        <v/>
      </c>
      <c r="AA117" s="41" t="str">
        <f t="shared" ca="1" si="47"/>
        <v/>
      </c>
    </row>
    <row r="118" spans="1:27" ht="12.95" customHeight="1">
      <c r="A118" t="str">
        <f ca="1">IF(ISBLANK('Tournament Info'!$B$11),"",INDIRECT(ADDRESS(ROW(),1,1,1,"Optimal Seating "&amp;'Tournament Info'!$B$11-1&amp;"R+F")))</f>
        <v/>
      </c>
      <c r="B118" t="str">
        <f ca="1">IF(ISNUMBER(A118),VLOOKUP(A118,Methuselahs!$A$7:$E$202,2,FALSE()),"")</f>
        <v/>
      </c>
      <c r="C118" t="str">
        <f ca="1">IF(ISNUMBER(A118),VLOOKUP(A118,Methuselahs!$A$7:$E$202,3,FALSE()),"")</f>
        <v/>
      </c>
      <c r="D118" s="228" t="str">
        <f t="shared" ca="1" si="36"/>
        <v/>
      </c>
      <c r="E118" s="229"/>
      <c r="F118" s="227">
        <f t="shared" si="37"/>
        <v>0</v>
      </c>
      <c r="G118" s="230" t="str">
        <f t="shared" ca="1" si="38"/>
        <v/>
      </c>
      <c r="H118" t="str">
        <f ca="1">IF(ISNUMBER(A118),IF(OR($S118=$U118,NOT(ISNA(MATCH($D118*5+$V$4,Override!$C$6:$C$125,0)))),$Q118,0),"")</f>
        <v/>
      </c>
      <c r="I118" s="228" t="str">
        <f t="shared" ca="1" si="39"/>
        <v/>
      </c>
      <c r="J118" s="232">
        <f ca="1">COUNT(A117:A121)</f>
        <v>0</v>
      </c>
      <c r="K118" s="233" t="str">
        <f ca="1">IF(ISNUMBER(A118),_xlfn.RANK.EQ(F118,F117:F121),"")</f>
        <v/>
      </c>
      <c r="L118" s="234">
        <f ca="1">IF(J118=5,VLOOKUP(K118,TPMatrix!$A$6:$B$10,2,FALSE()),IF(J118=4,VLOOKUP(K118,TPMatrix!$D$6:$E$9,2,FALSE()),0))</f>
        <v>0</v>
      </c>
      <c r="M118" s="234">
        <f ca="1">IF(COUNTIF(K117:K121,K118)&gt;=2,IF(J118=5,VLOOKUP(K118+1,TPMatrix!$A$6:$B$10,2,FALSE()),IF(J118=4,VLOOKUP(K118+1,TPMatrix!$D$6:$E$9,2,FALSE()),0)),"")</f>
        <v>0</v>
      </c>
      <c r="N118" s="234">
        <f ca="1">IF(COUNTIF(K117:K121,K118)&gt;=3,IF(J118=5,VLOOKUP(K118+2,TPMatrix!$A$6:$B$10,2,FALSE()),IF(J118=4,VLOOKUP(K118+2,TPMatrix!$D$6:$E$9,2,FALSE()),0)),"")</f>
        <v>0</v>
      </c>
      <c r="O118" s="234">
        <f ca="1">IF(COUNTIF(K117:K121,K118)&gt;=4,IF(J118=5,VLOOKUP(K118+3,TPMatrix!$A$6:$B$10,2,FALSE()),IF(J118=4,VLOOKUP(K118+3,TPMatrix!$D$6:$E$9,2,FALSE()),0)),"")</f>
        <v>0</v>
      </c>
      <c r="P118" s="234">
        <f ca="1">IF(COUNTIF(K117:K121,K118)&gt;=5,IF(J118=5,VLOOKUP(K118+4,TPMatrix!$A$6:$B$10,2,FALSE()),IF(J118=4,VLOOKUP(K118+4,TPMatrix!$D$6:$E$9,2,FALSE()),0)),"")</f>
        <v>0</v>
      </c>
      <c r="Q118" s="234">
        <f t="shared" ca="1" si="40"/>
        <v>0</v>
      </c>
      <c r="R118" s="235">
        <f t="shared" ca="1" si="41"/>
        <v>5</v>
      </c>
      <c r="S118" s="233">
        <f t="shared" ca="1" si="42"/>
        <v>0</v>
      </c>
      <c r="T118" s="234">
        <f t="shared" si="43"/>
        <v>0</v>
      </c>
      <c r="U118" s="235">
        <f t="shared" ca="1" si="44"/>
        <v>0</v>
      </c>
      <c r="W118" s="41" t="str">
        <f t="shared" ca="1" si="45"/>
        <v/>
      </c>
      <c r="X118" t="str">
        <f ca="1">IF(ISNUMBER($A118),$W118*(Methuselahs!$A$4+1)+$A118,"")</f>
        <v/>
      </c>
      <c r="Y118" s="41" t="str">
        <f t="shared" ca="1" si="46"/>
        <v/>
      </c>
      <c r="Z118" t="str">
        <f ca="1">IF(ISNUMBER($A118),VLOOKUP($A118,Methuselahs!$A$7:$X$202,5),"")</f>
        <v/>
      </c>
      <c r="AA118" s="41" t="str">
        <f t="shared" ca="1" si="47"/>
        <v/>
      </c>
    </row>
    <row r="119" spans="1:27" ht="12.95" customHeight="1">
      <c r="A119" t="str">
        <f ca="1">IF(ISBLANK('Tournament Info'!$B$11),"",INDIRECT(ADDRESS(ROW(),1,1,1,"Optimal Seating "&amp;'Tournament Info'!$B$11-1&amp;"R+F")))</f>
        <v/>
      </c>
      <c r="B119" t="str">
        <f ca="1">IF(ISNUMBER(A119),VLOOKUP(A119,Methuselahs!$A$7:$E$202,2,FALSE()),"")</f>
        <v/>
      </c>
      <c r="C119" t="str">
        <f ca="1">IF(ISNUMBER(A119),VLOOKUP(A119,Methuselahs!$A$7:$E$202,3,FALSE()),"")</f>
        <v/>
      </c>
      <c r="D119" s="238" t="str">
        <f t="shared" ca="1" si="36"/>
        <v/>
      </c>
      <c r="E119" s="239"/>
      <c r="F119" s="237">
        <f t="shared" si="37"/>
        <v>0</v>
      </c>
      <c r="G119" s="240" t="str">
        <f t="shared" ca="1" si="38"/>
        <v/>
      </c>
      <c r="H119" t="str">
        <f ca="1">IF(ISNUMBER(A119),IF(OR($S119=$U119,NOT(ISNA(MATCH($D119*5+$V$4,Override!$C$6:$C$125,0)))),$Q119,0),"")</f>
        <v/>
      </c>
      <c r="I119" s="238" t="str">
        <f t="shared" ca="1" si="39"/>
        <v/>
      </c>
      <c r="J119" s="242">
        <f ca="1">COUNT(A117:A121)</f>
        <v>0</v>
      </c>
      <c r="K119" s="243" t="str">
        <f ca="1">IF(ISNUMBER(A119),_xlfn.RANK.EQ(F119,F117:F121),"")</f>
        <v/>
      </c>
      <c r="L119" s="244">
        <f ca="1">IF(J119=5,VLOOKUP(K119,TPMatrix!$A$6:$B$10,2,FALSE()),IF(J119=4,VLOOKUP(K119,TPMatrix!$D$6:$E$9,2,FALSE()),0))</f>
        <v>0</v>
      </c>
      <c r="M119" s="244">
        <f ca="1">IF(COUNTIF(K117:K121,K119)&gt;=2,IF(J119=5,VLOOKUP(K119+1,TPMatrix!$A$6:$B$10,2,FALSE()),IF(J119=4,VLOOKUP(K119+1,TPMatrix!$D$6:$E$9,2,FALSE()),0)),"")</f>
        <v>0</v>
      </c>
      <c r="N119" s="244">
        <f ca="1">IF(COUNTIF(K117:K121,K119)&gt;=3,IF(J119=5,VLOOKUP(K119+2,TPMatrix!$A$6:$B$10,2,FALSE()),IF(J119=4,VLOOKUP(K119+2,TPMatrix!$D$6:$E$9,2,FALSE()),0)),"")</f>
        <v>0</v>
      </c>
      <c r="O119" s="244">
        <f ca="1">IF(COUNTIF(K117:K121,K119)&gt;=4,IF(J119=5,VLOOKUP(K119+3,TPMatrix!$A$6:$B$10,2,FALSE()),IF(J119=4,VLOOKUP(K119+3,TPMatrix!$D$6:$E$9,2,FALSE()),0)),"")</f>
        <v>0</v>
      </c>
      <c r="P119" s="244">
        <f ca="1">IF(COUNTIF(K117:K121,K119)&gt;=5,IF(J119=5,VLOOKUP(K119+4,TPMatrix!$A$6:$B$10,2,FALSE()),IF(J119=4,VLOOKUP(K119+4,TPMatrix!$D$6:$E$9,2,FALSE()),0)),"")</f>
        <v>0</v>
      </c>
      <c r="Q119" s="244">
        <f t="shared" ca="1" si="40"/>
        <v>0</v>
      </c>
      <c r="R119" s="245">
        <f t="shared" ca="1" si="41"/>
        <v>5</v>
      </c>
      <c r="S119" s="243">
        <f t="shared" ca="1" si="42"/>
        <v>0</v>
      </c>
      <c r="T119" s="244">
        <f t="shared" si="43"/>
        <v>0</v>
      </c>
      <c r="U119" s="245">
        <f t="shared" ca="1" si="44"/>
        <v>0</v>
      </c>
      <c r="W119" s="41" t="str">
        <f t="shared" ca="1" si="45"/>
        <v/>
      </c>
      <c r="X119" t="str">
        <f ca="1">IF(ISNUMBER($A119),$W119*(Methuselahs!$A$4+1)+$A119,"")</f>
        <v/>
      </c>
      <c r="Y119" s="41" t="str">
        <f t="shared" ca="1" si="46"/>
        <v/>
      </c>
      <c r="Z119" t="str">
        <f ca="1">IF(ISNUMBER($A119),VLOOKUP($A119,Methuselahs!$A$7:$X$202,5),"")</f>
        <v/>
      </c>
      <c r="AA119" s="41" t="str">
        <f t="shared" ca="1" si="47"/>
        <v/>
      </c>
    </row>
    <row r="120" spans="1:27" ht="12.95" customHeight="1">
      <c r="A120" t="str">
        <f ca="1">IF(ISBLANK('Tournament Info'!$B$11),"",INDIRECT(ADDRESS(ROW(),1,1,1,"Optimal Seating "&amp;'Tournament Info'!$B$11-1&amp;"R+F")))</f>
        <v/>
      </c>
      <c r="B120" t="str">
        <f ca="1">IF(ISNUMBER(A120),VLOOKUP(A120,Methuselahs!$A$7:$E$202,2,FALSE()),"")</f>
        <v/>
      </c>
      <c r="C120" t="str">
        <f ca="1">IF(ISNUMBER(A120),VLOOKUP(A120,Methuselahs!$A$7:$E$202,3,FALSE()),"")</f>
        <v/>
      </c>
      <c r="D120" s="248" t="str">
        <f t="shared" ca="1" si="36"/>
        <v/>
      </c>
      <c r="E120" s="249"/>
      <c r="F120" s="247">
        <f t="shared" si="37"/>
        <v>0</v>
      </c>
      <c r="G120" s="230" t="str">
        <f t="shared" ca="1" si="38"/>
        <v/>
      </c>
      <c r="H120" t="str">
        <f ca="1">IF(ISNUMBER(A120),IF(OR($S120=$U120,NOT(ISNA(MATCH($D120*5+$V$4,Override!$C$6:$C$125,0)))),$Q120,0),"")</f>
        <v/>
      </c>
      <c r="I120" s="248" t="str">
        <f t="shared" ca="1" si="39"/>
        <v/>
      </c>
      <c r="J120" s="250">
        <f ca="1">COUNT(A117:A121)</f>
        <v>0</v>
      </c>
      <c r="K120" s="233" t="str">
        <f ca="1">IF(ISNUMBER(A120),_xlfn.RANK.EQ(F120,F117:F121),"")</f>
        <v/>
      </c>
      <c r="L120" s="234">
        <f ca="1">IF(J120=5,VLOOKUP(K120,TPMatrix!$A$6:$B$10,2,FALSE()),IF(J120=4,VLOOKUP(K120,TPMatrix!$D$6:$E$9,2,FALSE()),0))</f>
        <v>0</v>
      </c>
      <c r="M120" s="234">
        <f ca="1">IF(COUNTIF(K117:K121,K120)&gt;=2,IF(J120=5,VLOOKUP(K120+1,TPMatrix!$A$6:$B$10,2,FALSE()),IF(J120=4,VLOOKUP(K120+1,TPMatrix!$D$6:$E$9,2,FALSE()),0)),"")</f>
        <v>0</v>
      </c>
      <c r="N120" s="234">
        <f ca="1">IF(COUNTIF(K117:K121,K120)&gt;=3,IF(J120=5,VLOOKUP(K120+2,TPMatrix!$A$6:$B$10,2,FALSE()),IF(J120=4,VLOOKUP(K120+2,TPMatrix!$D$6:$E$9,2,FALSE()),0)),"")</f>
        <v>0</v>
      </c>
      <c r="O120" s="234">
        <f ca="1">IF(COUNTIF(K117:K121,K120)&gt;=4,IF(J120=5,VLOOKUP(K120+3,TPMatrix!$A$6:$B$10,2,FALSE()),IF(J120=4,VLOOKUP(K120+3,TPMatrix!$D$6:$E$9,2,FALSE()),0)),"")</f>
        <v>0</v>
      </c>
      <c r="P120" s="234">
        <f ca="1">IF(COUNTIF(K117:K121,K120)&gt;=5,IF(J120=5,VLOOKUP(K120+4,TPMatrix!$A$6:$B$10,2,FALSE()),IF(J120=4,VLOOKUP(K120+4,TPMatrix!$D$6:$E$9,2,FALSE()),0)),"")</f>
        <v>0</v>
      </c>
      <c r="Q120" s="234">
        <f t="shared" ca="1" si="40"/>
        <v>0</v>
      </c>
      <c r="R120" s="235">
        <f t="shared" ca="1" si="41"/>
        <v>5</v>
      </c>
      <c r="S120" s="233">
        <f t="shared" ca="1" si="42"/>
        <v>0</v>
      </c>
      <c r="T120" s="234">
        <f t="shared" si="43"/>
        <v>0</v>
      </c>
      <c r="U120" s="235">
        <f t="shared" ca="1" si="44"/>
        <v>0</v>
      </c>
      <c r="W120" s="41" t="str">
        <f t="shared" ca="1" si="45"/>
        <v/>
      </c>
      <c r="X120" t="str">
        <f ca="1">IF(ISNUMBER($A120),$W120*(Methuselahs!$A$4+1)+$A120,"")</f>
        <v/>
      </c>
      <c r="Y120" s="41" t="str">
        <f t="shared" ca="1" si="46"/>
        <v/>
      </c>
      <c r="Z120" t="str">
        <f ca="1">IF(ISNUMBER($A120),VLOOKUP($A120,Methuselahs!$A$7:$X$202,5),"")</f>
        <v/>
      </c>
      <c r="AA120" s="41" t="str">
        <f t="shared" ca="1" si="47"/>
        <v/>
      </c>
    </row>
    <row r="121" spans="1:27" ht="12.95" customHeight="1" thickBot="1">
      <c r="A121" t="str">
        <f ca="1">IF(ISBLANK('Tournament Info'!$B$11),"",INDIRECT(ADDRESS(ROW(),1,1,1,"Optimal Seating "&amp;'Tournament Info'!$B$11-1&amp;"R+F")))</f>
        <v/>
      </c>
      <c r="B121" t="str">
        <f ca="1">IF(ISNUMBER(A121),VLOOKUP(A121,Methuselahs!$A$7:$E$202,2,FALSE()),"")</f>
        <v/>
      </c>
      <c r="C121" t="str">
        <f ca="1">IF(ISNUMBER(A121),VLOOKUP(A121,Methuselahs!$A$7:$E$202,3,FALSE()),"")</f>
        <v/>
      </c>
      <c r="D121" s="254" t="str">
        <f t="shared" ca="1" si="36"/>
        <v/>
      </c>
      <c r="E121" s="255"/>
      <c r="F121" s="253">
        <f t="shared" si="37"/>
        <v>0</v>
      </c>
      <c r="G121" s="240" t="str">
        <f t="shared" ca="1" si="38"/>
        <v/>
      </c>
      <c r="H121" t="str">
        <f ca="1">IF(ISNUMBER(A121),IF(OR($S121=$U121,NOT(ISNA(MATCH($D121*5+$V$4,Override!$C$6:$C$125,0)))),$Q121,0),"")</f>
        <v/>
      </c>
      <c r="I121" s="254" t="str">
        <f t="shared" ca="1" si="39"/>
        <v/>
      </c>
      <c r="J121" s="256">
        <f ca="1">COUNT(A117:A121)</f>
        <v>0</v>
      </c>
      <c r="K121" s="257" t="str">
        <f ca="1">IF(ISNUMBER(A121),_xlfn.RANK.EQ(F121,F117:F121),"")</f>
        <v/>
      </c>
      <c r="L121" s="258">
        <f ca="1">IF(J121=5,VLOOKUP(K121,TPMatrix!$A$6:$B$10,2,FALSE()),IF(J121=4,VLOOKUP(K121,TPMatrix!$D$6:$E$9,2,FALSE()),0))</f>
        <v>0</v>
      </c>
      <c r="M121" s="258">
        <f ca="1">IF(COUNTIF(K117:K121,K121)&gt;=2,IF(J121=5,VLOOKUP(K121+1,TPMatrix!$A$6:$B$10,2,FALSE()),IF(J121=4,VLOOKUP(K121+1,TPMatrix!$D$6:$E$9,2,FALSE()),0)),"")</f>
        <v>0</v>
      </c>
      <c r="N121" s="258">
        <f ca="1">IF(COUNTIF(K117:K121,K121)&gt;=3,IF(J121=5,VLOOKUP(K121+2,TPMatrix!$A$6:$B$10,2,FALSE()),IF(J121=4,VLOOKUP(K121+2,TPMatrix!$D$6:$E$9,2,FALSE()),0)),"")</f>
        <v>0</v>
      </c>
      <c r="O121" s="258">
        <f ca="1">IF(COUNTIF(K117:K121,K121)&gt;=4,IF(J121=5,VLOOKUP(K121+3,TPMatrix!$A$6:$B$10,2,FALSE()),IF(J121=4,VLOOKUP(K121+3,TPMatrix!$D$6:$E$9,2,FALSE()),0)),"")</f>
        <v>0</v>
      </c>
      <c r="P121" s="258">
        <f ca="1">IF(COUNTIF(K117:K121,K121)&gt;=5,IF(J121=5,VLOOKUP(K121+4,TPMatrix!$A$6:$B$10,2,FALSE()),IF(J121=4,VLOOKUP(K121+4,TPMatrix!$D$6:$E$9,2,FALSE()),0)),"")</f>
        <v>0</v>
      </c>
      <c r="Q121" s="258">
        <f t="shared" ca="1" si="40"/>
        <v>0</v>
      </c>
      <c r="R121" s="259">
        <f t="shared" ca="1" si="41"/>
        <v>5</v>
      </c>
      <c r="S121" s="257">
        <f t="shared" ca="1" si="42"/>
        <v>0</v>
      </c>
      <c r="T121" s="258">
        <f t="shared" si="43"/>
        <v>0</v>
      </c>
      <c r="U121" s="259">
        <f t="shared" ca="1" si="44"/>
        <v>0</v>
      </c>
      <c r="W121" s="41" t="str">
        <f t="shared" ca="1" si="45"/>
        <v/>
      </c>
      <c r="X121" t="str">
        <f ca="1">IF(ISNUMBER($A121),$W121*(Methuselahs!$A$4+1)+$A121,"")</f>
        <v/>
      </c>
      <c r="Y121" s="41" t="str">
        <f t="shared" ca="1" si="46"/>
        <v/>
      </c>
      <c r="Z121" t="str">
        <f ca="1">IF(ISNUMBER($A121),VLOOKUP($A121,Methuselahs!$A$7:$X$202,5),"")</f>
        <v/>
      </c>
      <c r="AA121" s="41" t="str">
        <f t="shared" ca="1" si="47"/>
        <v/>
      </c>
    </row>
    <row r="122" spans="1:27" ht="12.95" customHeight="1">
      <c r="A122" t="str">
        <f ca="1">IF(ISBLANK('Tournament Info'!$B$11),"",INDIRECT(ADDRESS(ROW(),1,1,1,"Optimal Seating "&amp;'Tournament Info'!$B$11-1&amp;"R+F")))</f>
        <v/>
      </c>
      <c r="B122" t="str">
        <f ca="1">IF(ISNUMBER(A122),VLOOKUP(A122,Methuselahs!$A$7:$E$202,2,FALSE()),"")</f>
        <v/>
      </c>
      <c r="C122" t="str">
        <f ca="1">IF(ISNUMBER(A122),VLOOKUP(A122,Methuselahs!$A$7:$E$202,3,FALSE()),"")</f>
        <v/>
      </c>
      <c r="D122" s="214" t="str">
        <f t="shared" ca="1" si="36"/>
        <v/>
      </c>
      <c r="E122" s="215"/>
      <c r="F122" s="213">
        <f t="shared" si="37"/>
        <v>0</v>
      </c>
      <c r="G122" s="216" t="str">
        <f t="shared" ca="1" si="38"/>
        <v/>
      </c>
      <c r="H122" t="str">
        <f ca="1">IF(ISNUMBER(A122),IF(OR($S122=$U122,NOT(ISNA(MATCH($D122*5+$V$4,Override!$C$6:$C$125,0)))),$Q122,0),"")</f>
        <v/>
      </c>
      <c r="I122" s="214" t="str">
        <f t="shared" ca="1" si="39"/>
        <v/>
      </c>
      <c r="J122" s="218">
        <f ca="1">COUNT(A122:A126)</f>
        <v>0</v>
      </c>
      <c r="K122" s="219" t="str">
        <f ca="1">IF(ISNUMBER(A122),_xlfn.RANK.EQ(F122,F122:F126),"")</f>
        <v/>
      </c>
      <c r="L122" s="220">
        <f ca="1">IF(J122=5,VLOOKUP(K122,TPMatrix!$A$6:$B$10,2,FALSE()),IF(J122=4,VLOOKUP(K122,TPMatrix!$D$6:$E$9,2,FALSE()),0))</f>
        <v>0</v>
      </c>
      <c r="M122" s="220">
        <f ca="1">IF(COUNTIF(K122:K126,K122)&gt;=2,IF(J122=5,VLOOKUP(K122+1,TPMatrix!$A$6:$B$10,2,FALSE()),IF(J122=4,VLOOKUP(K122+1,TPMatrix!$D$6:$E$9,2,FALSE()),0)),"")</f>
        <v>0</v>
      </c>
      <c r="N122" s="220">
        <f ca="1">IF(COUNTIF(K122:K126,K122)&gt;=3,IF(J122=5,VLOOKUP(K122+2,TPMatrix!$A$6:$B$10,2,FALSE()),IF(J122=4,VLOOKUP(K122+2,TPMatrix!$D$6:$E$9,2,FALSE()),0)),"")</f>
        <v>0</v>
      </c>
      <c r="O122" s="220">
        <f ca="1">IF(COUNTIF(K122:K126,K122)&gt;=4,IF(J122=5,VLOOKUP(K122+3,TPMatrix!$A$6:$B$10,2,FALSE()),IF(J122=4,VLOOKUP(K122+3,TPMatrix!$D$6:$E$9,2,FALSE()),0)),"")</f>
        <v>0</v>
      </c>
      <c r="P122" s="220">
        <f ca="1">IF(COUNTIF(K122:K126,K122)&gt;=5,IF(J122=5,VLOOKUP(K122+4,TPMatrix!$A$6:$B$10,2,FALSE()),IF(J122=4,VLOOKUP(K122+4,TPMatrix!$D$6:$E$9,2,FALSE()),0)),"")</f>
        <v>0</v>
      </c>
      <c r="Q122" s="220">
        <f t="shared" ca="1" si="40"/>
        <v>0</v>
      </c>
      <c r="R122" s="221">
        <f t="shared" ca="1" si="41"/>
        <v>5</v>
      </c>
      <c r="S122" s="222">
        <f t="shared" ca="1" si="42"/>
        <v>0</v>
      </c>
      <c r="T122" s="223">
        <f t="shared" si="43"/>
        <v>0</v>
      </c>
      <c r="U122" s="224">
        <f t="shared" ca="1" si="44"/>
        <v>0</v>
      </c>
      <c r="W122" s="41" t="str">
        <f t="shared" ca="1" si="45"/>
        <v/>
      </c>
      <c r="X122" t="str">
        <f ca="1">IF(ISNUMBER($A122),$W122*(Methuselahs!$A$4+1)+$A122,"")</f>
        <v/>
      </c>
      <c r="Y122" s="41" t="str">
        <f t="shared" ca="1" si="46"/>
        <v/>
      </c>
      <c r="Z122" t="str">
        <f ca="1">IF(ISNUMBER($A122),VLOOKUP($A122,Methuselahs!$A$7:$X$202,5),"")</f>
        <v/>
      </c>
      <c r="AA122" s="41" t="str">
        <f t="shared" ca="1" si="47"/>
        <v/>
      </c>
    </row>
    <row r="123" spans="1:27" ht="12.95" customHeight="1">
      <c r="A123" t="str">
        <f ca="1">IF(ISBLANK('Tournament Info'!$B$11),"",INDIRECT(ADDRESS(ROW(),1,1,1,"Optimal Seating "&amp;'Tournament Info'!$B$11-1&amp;"R+F")))</f>
        <v/>
      </c>
      <c r="B123" t="str">
        <f ca="1">IF(ISNUMBER(A123),VLOOKUP(A123,Methuselahs!$A$7:$E$202,2,FALSE()),"")</f>
        <v/>
      </c>
      <c r="C123" t="str">
        <f ca="1">IF(ISNUMBER(A123),VLOOKUP(A123,Methuselahs!$A$7:$E$202,3,FALSE()),"")</f>
        <v/>
      </c>
      <c r="D123" s="228" t="str">
        <f t="shared" ca="1" si="36"/>
        <v/>
      </c>
      <c r="E123" s="229"/>
      <c r="F123" s="227">
        <f t="shared" si="37"/>
        <v>0</v>
      </c>
      <c r="G123" s="230" t="str">
        <f t="shared" ca="1" si="38"/>
        <v/>
      </c>
      <c r="H123" t="str">
        <f ca="1">IF(ISNUMBER(A123),IF(OR($S123=$U123,NOT(ISNA(MATCH($D123*5+$V$4,Override!$C$6:$C$125,0)))),$Q123,0),"")</f>
        <v/>
      </c>
      <c r="I123" s="228" t="str">
        <f t="shared" ca="1" si="39"/>
        <v/>
      </c>
      <c r="J123" s="232">
        <f ca="1">COUNT(A122:A126)</f>
        <v>0</v>
      </c>
      <c r="K123" s="233" t="str">
        <f ca="1">IF(ISNUMBER(A123),_xlfn.RANK.EQ(F123,F122:F126),"")</f>
        <v/>
      </c>
      <c r="L123" s="234">
        <f ca="1">IF(J123=5,VLOOKUP(K123,TPMatrix!$A$6:$B$10,2,FALSE()),IF(J123=4,VLOOKUP(K123,TPMatrix!$D$6:$E$9,2,FALSE()),0))</f>
        <v>0</v>
      </c>
      <c r="M123" s="234">
        <f ca="1">IF(COUNTIF(K122:K126,K123)&gt;=2,IF(J123=5,VLOOKUP(K123+1,TPMatrix!$A$6:$B$10,2,FALSE()),IF(J123=4,VLOOKUP(K123+1,TPMatrix!$D$6:$E$9,2,FALSE()),0)),"")</f>
        <v>0</v>
      </c>
      <c r="N123" s="234">
        <f ca="1">IF(COUNTIF(K122:K126,K123)&gt;=3,IF(J123=5,VLOOKUP(K123+2,TPMatrix!$A$6:$B$10,2,FALSE()),IF(J123=4,VLOOKUP(K123+2,TPMatrix!$D$6:$E$9,2,FALSE()),0)),"")</f>
        <v>0</v>
      </c>
      <c r="O123" s="234">
        <f ca="1">IF(COUNTIF(K122:K126,K123)&gt;=4,IF(J123=5,VLOOKUP(K123+3,TPMatrix!$A$6:$B$10,2,FALSE()),IF(J123=4,VLOOKUP(K123+3,TPMatrix!$D$6:$E$9,2,FALSE()),0)),"")</f>
        <v>0</v>
      </c>
      <c r="P123" s="234">
        <f ca="1">IF(COUNTIF(K122:K126,K123)&gt;=5,IF(J123=5,VLOOKUP(K123+4,TPMatrix!$A$6:$B$10,2,FALSE()),IF(J123=4,VLOOKUP(K123+4,TPMatrix!$D$6:$E$9,2,FALSE()),0)),"")</f>
        <v>0</v>
      </c>
      <c r="Q123" s="234">
        <f t="shared" ca="1" si="40"/>
        <v>0</v>
      </c>
      <c r="R123" s="235">
        <f t="shared" ca="1" si="41"/>
        <v>5</v>
      </c>
      <c r="S123" s="233">
        <f t="shared" ca="1" si="42"/>
        <v>0</v>
      </c>
      <c r="T123" s="234">
        <f t="shared" si="43"/>
        <v>0</v>
      </c>
      <c r="U123" s="235">
        <f t="shared" ca="1" si="44"/>
        <v>0</v>
      </c>
      <c r="W123" s="41" t="str">
        <f t="shared" ca="1" si="45"/>
        <v/>
      </c>
      <c r="X123" t="str">
        <f ca="1">IF(ISNUMBER($A123),$W123*(Methuselahs!$A$4+1)+$A123,"")</f>
        <v/>
      </c>
      <c r="Y123" s="41" t="str">
        <f t="shared" ca="1" si="46"/>
        <v/>
      </c>
      <c r="Z123" t="str">
        <f ca="1">IF(ISNUMBER($A123),VLOOKUP($A123,Methuselahs!$A$7:$X$202,5),"")</f>
        <v/>
      </c>
      <c r="AA123" s="41" t="str">
        <f t="shared" ca="1" si="47"/>
        <v/>
      </c>
    </row>
    <row r="124" spans="1:27" ht="12.95" customHeight="1">
      <c r="A124" t="str">
        <f ca="1">IF(ISBLANK('Tournament Info'!$B$11),"",INDIRECT(ADDRESS(ROW(),1,1,1,"Optimal Seating "&amp;'Tournament Info'!$B$11-1&amp;"R+F")))</f>
        <v/>
      </c>
      <c r="B124" t="str">
        <f ca="1">IF(ISNUMBER(A124),VLOOKUP(A124,Methuselahs!$A$7:$E$202,2,FALSE()),"")</f>
        <v/>
      </c>
      <c r="C124" t="str">
        <f ca="1">IF(ISNUMBER(A124),VLOOKUP(A124,Methuselahs!$A$7:$E$202,3,FALSE()),"")</f>
        <v/>
      </c>
      <c r="D124" s="238" t="str">
        <f t="shared" ca="1" si="36"/>
        <v/>
      </c>
      <c r="E124" s="239"/>
      <c r="F124" s="237">
        <f t="shared" si="37"/>
        <v>0</v>
      </c>
      <c r="G124" s="240" t="str">
        <f t="shared" ca="1" si="38"/>
        <v/>
      </c>
      <c r="H124" t="str">
        <f ca="1">IF(ISNUMBER(A124),IF(OR($S124=$U124,NOT(ISNA(MATCH($D124*5+$V$4,Override!$C$6:$C$125,0)))),$Q124,0),"")</f>
        <v/>
      </c>
      <c r="I124" s="238" t="str">
        <f t="shared" ca="1" si="39"/>
        <v/>
      </c>
      <c r="J124" s="242">
        <f ca="1">COUNT(A122:A126)</f>
        <v>0</v>
      </c>
      <c r="K124" s="243" t="str">
        <f ca="1">IF(ISNUMBER(A124),_xlfn.RANK.EQ(F124,F122:F126),"")</f>
        <v/>
      </c>
      <c r="L124" s="244">
        <f ca="1">IF(J124=5,VLOOKUP(K124,TPMatrix!$A$6:$B$10,2,FALSE()),IF(J124=4,VLOOKUP(K124,TPMatrix!$D$6:$E$9,2,FALSE()),0))</f>
        <v>0</v>
      </c>
      <c r="M124" s="244">
        <f ca="1">IF(COUNTIF(K122:K126,K124)&gt;=2,IF(J124=5,VLOOKUP(K124+1,TPMatrix!$A$6:$B$10,2,FALSE()),IF(J124=4,VLOOKUP(K124+1,TPMatrix!$D$6:$E$9,2,FALSE()),0)),"")</f>
        <v>0</v>
      </c>
      <c r="N124" s="244">
        <f ca="1">IF(COUNTIF(K122:K126,K124)&gt;=3,IF(J124=5,VLOOKUP(K124+2,TPMatrix!$A$6:$B$10,2,FALSE()),IF(J124=4,VLOOKUP(K124+2,TPMatrix!$D$6:$E$9,2,FALSE()),0)),"")</f>
        <v>0</v>
      </c>
      <c r="O124" s="244">
        <f ca="1">IF(COUNTIF(K122:K126,K124)&gt;=4,IF(J124=5,VLOOKUP(K124+3,TPMatrix!$A$6:$B$10,2,FALSE()),IF(J124=4,VLOOKUP(K124+3,TPMatrix!$D$6:$E$9,2,FALSE()),0)),"")</f>
        <v>0</v>
      </c>
      <c r="P124" s="244">
        <f ca="1">IF(COUNTIF(K122:K126,K124)&gt;=5,IF(J124=5,VLOOKUP(K124+4,TPMatrix!$A$6:$B$10,2,FALSE()),IF(J124=4,VLOOKUP(K124+4,TPMatrix!$D$6:$E$9,2,FALSE()),0)),"")</f>
        <v>0</v>
      </c>
      <c r="Q124" s="244">
        <f t="shared" ca="1" si="40"/>
        <v>0</v>
      </c>
      <c r="R124" s="245">
        <f t="shared" ca="1" si="41"/>
        <v>5</v>
      </c>
      <c r="S124" s="243">
        <f t="shared" ca="1" si="42"/>
        <v>0</v>
      </c>
      <c r="T124" s="244">
        <f t="shared" si="43"/>
        <v>0</v>
      </c>
      <c r="U124" s="245">
        <f t="shared" ca="1" si="44"/>
        <v>0</v>
      </c>
      <c r="W124" s="41" t="str">
        <f t="shared" ca="1" si="45"/>
        <v/>
      </c>
      <c r="X124" t="str">
        <f ca="1">IF(ISNUMBER($A124),$W124*(Methuselahs!$A$4+1)+$A124,"")</f>
        <v/>
      </c>
      <c r="Y124" s="41" t="str">
        <f t="shared" ca="1" si="46"/>
        <v/>
      </c>
      <c r="Z124" t="str">
        <f ca="1">IF(ISNUMBER($A124),VLOOKUP($A124,Methuselahs!$A$7:$X$202,5),"")</f>
        <v/>
      </c>
      <c r="AA124" s="41" t="str">
        <f t="shared" ca="1" si="47"/>
        <v/>
      </c>
    </row>
    <row r="125" spans="1:27" ht="12.95" customHeight="1">
      <c r="A125" t="str">
        <f ca="1">IF(ISBLANK('Tournament Info'!$B$11),"",INDIRECT(ADDRESS(ROW(),1,1,1,"Optimal Seating "&amp;'Tournament Info'!$B$11-1&amp;"R+F")))</f>
        <v/>
      </c>
      <c r="B125" t="str">
        <f ca="1">IF(ISNUMBER(A125),VLOOKUP(A125,Methuselahs!$A$7:$E$202,2,FALSE()),"")</f>
        <v/>
      </c>
      <c r="C125" t="str">
        <f ca="1">IF(ISNUMBER(A125),VLOOKUP(A125,Methuselahs!$A$7:$E$202,3,FALSE()),"")</f>
        <v/>
      </c>
      <c r="D125" s="248" t="str">
        <f t="shared" ca="1" si="36"/>
        <v/>
      </c>
      <c r="E125" s="249"/>
      <c r="F125" s="247">
        <f t="shared" si="37"/>
        <v>0</v>
      </c>
      <c r="G125" s="230" t="str">
        <f t="shared" ca="1" si="38"/>
        <v/>
      </c>
      <c r="H125" t="str">
        <f ca="1">IF(ISNUMBER(A125),IF(OR($S125=$U125,NOT(ISNA(MATCH($D125*5+$V$4,Override!$C$6:$C$125,0)))),$Q125,0),"")</f>
        <v/>
      </c>
      <c r="I125" s="248" t="str">
        <f t="shared" ca="1" si="39"/>
        <v/>
      </c>
      <c r="J125" s="250">
        <f ca="1">COUNT(A122:A126)</f>
        <v>0</v>
      </c>
      <c r="K125" s="233" t="str">
        <f ca="1">IF(ISNUMBER(A125),_xlfn.RANK.EQ(F125,F122:F126),"")</f>
        <v/>
      </c>
      <c r="L125" s="234">
        <f ca="1">IF(J125=5,VLOOKUP(K125,TPMatrix!$A$6:$B$10,2,FALSE()),IF(J125=4,VLOOKUP(K125,TPMatrix!$D$6:$E$9,2,FALSE()),0))</f>
        <v>0</v>
      </c>
      <c r="M125" s="234">
        <f ca="1">IF(COUNTIF(K122:K126,K125)&gt;=2,IF(J125=5,VLOOKUP(K125+1,TPMatrix!$A$6:$B$10,2,FALSE()),IF(J125=4,VLOOKUP(K125+1,TPMatrix!$D$6:$E$9,2,FALSE()),0)),"")</f>
        <v>0</v>
      </c>
      <c r="N125" s="234">
        <f ca="1">IF(COUNTIF(K122:K126,K125)&gt;=3,IF(J125=5,VLOOKUP(K125+2,TPMatrix!$A$6:$B$10,2,FALSE()),IF(J125=4,VLOOKUP(K125+2,TPMatrix!$D$6:$E$9,2,FALSE()),0)),"")</f>
        <v>0</v>
      </c>
      <c r="O125" s="234">
        <f ca="1">IF(COUNTIF(K122:K126,K125)&gt;=4,IF(J125=5,VLOOKUP(K125+3,TPMatrix!$A$6:$B$10,2,FALSE()),IF(J125=4,VLOOKUP(K125+3,TPMatrix!$D$6:$E$9,2,FALSE()),0)),"")</f>
        <v>0</v>
      </c>
      <c r="P125" s="234">
        <f ca="1">IF(COUNTIF(K122:K126,K125)&gt;=5,IF(J125=5,VLOOKUP(K125+4,TPMatrix!$A$6:$B$10,2,FALSE()),IF(J125=4,VLOOKUP(K125+4,TPMatrix!$D$6:$E$9,2,FALSE()),0)),"")</f>
        <v>0</v>
      </c>
      <c r="Q125" s="234">
        <f t="shared" ca="1" si="40"/>
        <v>0</v>
      </c>
      <c r="R125" s="235">
        <f t="shared" ca="1" si="41"/>
        <v>5</v>
      </c>
      <c r="S125" s="233">
        <f t="shared" ca="1" si="42"/>
        <v>0</v>
      </c>
      <c r="T125" s="234">
        <f t="shared" si="43"/>
        <v>0</v>
      </c>
      <c r="U125" s="235">
        <f t="shared" ca="1" si="44"/>
        <v>0</v>
      </c>
      <c r="W125" s="41" t="str">
        <f t="shared" ca="1" si="45"/>
        <v/>
      </c>
      <c r="X125" t="str">
        <f ca="1">IF(ISNUMBER($A125),$W125*(Methuselahs!$A$4+1)+$A125,"")</f>
        <v/>
      </c>
      <c r="Y125" s="41" t="str">
        <f t="shared" ca="1" si="46"/>
        <v/>
      </c>
      <c r="Z125" t="str">
        <f ca="1">IF(ISNUMBER($A125),VLOOKUP($A125,Methuselahs!$A$7:$X$202,5),"")</f>
        <v/>
      </c>
      <c r="AA125" s="41" t="str">
        <f t="shared" ca="1" si="47"/>
        <v/>
      </c>
    </row>
    <row r="126" spans="1:27" ht="12.95" customHeight="1" thickBot="1">
      <c r="A126" t="str">
        <f ca="1">IF(ISBLANK('Tournament Info'!$B$11),"",INDIRECT(ADDRESS(ROW(),1,1,1,"Optimal Seating "&amp;'Tournament Info'!$B$11-1&amp;"R+F")))</f>
        <v/>
      </c>
      <c r="B126" t="str">
        <f ca="1">IF(ISNUMBER(A126),VLOOKUP(A126,Methuselahs!$A$7:$E$202,2,FALSE()),"")</f>
        <v/>
      </c>
      <c r="C126" t="str">
        <f ca="1">IF(ISNUMBER(A126),VLOOKUP(A126,Methuselahs!$A$7:$E$202,3,FALSE()),"")</f>
        <v/>
      </c>
      <c r="D126" s="254" t="str">
        <f t="shared" ca="1" si="36"/>
        <v/>
      </c>
      <c r="E126" s="255"/>
      <c r="F126" s="253">
        <f t="shared" si="37"/>
        <v>0</v>
      </c>
      <c r="G126" s="240" t="str">
        <f t="shared" ca="1" si="38"/>
        <v/>
      </c>
      <c r="H126" t="str">
        <f ca="1">IF(ISNUMBER(A126),IF(OR($S126=$U126,NOT(ISNA(MATCH($D126*5+$V$4,Override!$C$6:$C$125,0)))),$Q126,0),"")</f>
        <v/>
      </c>
      <c r="I126" s="254" t="str">
        <f t="shared" ca="1" si="39"/>
        <v/>
      </c>
      <c r="J126" s="256">
        <f ca="1">COUNT(A122:A126)</f>
        <v>0</v>
      </c>
      <c r="K126" s="257" t="str">
        <f ca="1">IF(ISNUMBER(A126),_xlfn.RANK.EQ(F126,F122:F126),"")</f>
        <v/>
      </c>
      <c r="L126" s="258">
        <f ca="1">IF(J126=5,VLOOKUP(K126,TPMatrix!$A$6:$B$10,2,FALSE()),IF(J126=4,VLOOKUP(K126,TPMatrix!$D$6:$E$9,2,FALSE()),0))</f>
        <v>0</v>
      </c>
      <c r="M126" s="258">
        <f ca="1">IF(COUNTIF(K122:K126,K126)&gt;=2,IF(J126=5,VLOOKUP(K126+1,TPMatrix!$A$6:$B$10,2,FALSE()),IF(J126=4,VLOOKUP(K126+1,TPMatrix!$D$6:$E$9,2,FALSE()),0)),"")</f>
        <v>0</v>
      </c>
      <c r="N126" s="258">
        <f ca="1">IF(COUNTIF(K122:K126,K126)&gt;=3,IF(J126=5,VLOOKUP(K126+2,TPMatrix!$A$6:$B$10,2,FALSE()),IF(J126=4,VLOOKUP(K126+2,TPMatrix!$D$6:$E$9,2,FALSE()),0)),"")</f>
        <v>0</v>
      </c>
      <c r="O126" s="258">
        <f ca="1">IF(COUNTIF(K122:K126,K126)&gt;=4,IF(J126=5,VLOOKUP(K126+3,TPMatrix!$A$6:$B$10,2,FALSE()),IF(J126=4,VLOOKUP(K126+3,TPMatrix!$D$6:$E$9,2,FALSE()),0)),"")</f>
        <v>0</v>
      </c>
      <c r="P126" s="258">
        <f ca="1">IF(COUNTIF(K122:K126,K126)&gt;=5,IF(J126=5,VLOOKUP(K126+4,TPMatrix!$A$6:$B$10,2,FALSE()),IF(J126=4,VLOOKUP(K126+4,TPMatrix!$D$6:$E$9,2,FALSE()),0)),"")</f>
        <v>0</v>
      </c>
      <c r="Q126" s="258">
        <f t="shared" ca="1" si="40"/>
        <v>0</v>
      </c>
      <c r="R126" s="259">
        <f t="shared" ca="1" si="41"/>
        <v>5</v>
      </c>
      <c r="S126" s="257">
        <f t="shared" ca="1" si="42"/>
        <v>0</v>
      </c>
      <c r="T126" s="258">
        <f t="shared" si="43"/>
        <v>0</v>
      </c>
      <c r="U126" s="259">
        <f t="shared" ca="1" si="44"/>
        <v>0</v>
      </c>
      <c r="W126" s="41" t="str">
        <f t="shared" ca="1" si="45"/>
        <v/>
      </c>
      <c r="X126" t="str">
        <f ca="1">IF(ISNUMBER($A126),$W126*(Methuselahs!$A$4+1)+$A126,"")</f>
        <v/>
      </c>
      <c r="Y126" s="41" t="str">
        <f t="shared" ca="1" si="46"/>
        <v/>
      </c>
      <c r="Z126" t="str">
        <f ca="1">IF(ISNUMBER($A126),VLOOKUP($A126,Methuselahs!$A$7:$X$202,5),"")</f>
        <v/>
      </c>
      <c r="AA126" s="41" t="str">
        <f t="shared" ca="1" si="47"/>
        <v/>
      </c>
    </row>
    <row r="127" spans="1:27" ht="12.95" customHeight="1">
      <c r="A127" t="str">
        <f ca="1">IF(ISBLANK('Tournament Info'!$B$11),"",INDIRECT(ADDRESS(ROW(),1,1,1,"Optimal Seating "&amp;'Tournament Info'!$B$11-1&amp;"R+F")))</f>
        <v/>
      </c>
      <c r="B127" t="str">
        <f ca="1">IF(ISNUMBER(A127),VLOOKUP(A127,Methuselahs!$A$7:$E$202,2,FALSE()),"")</f>
        <v/>
      </c>
      <c r="C127" t="str">
        <f ca="1">IF(ISNUMBER(A127),VLOOKUP(A127,Methuselahs!$A$7:$E$202,3,FALSE()),"")</f>
        <v/>
      </c>
      <c r="D127" s="214" t="str">
        <f t="shared" ca="1" si="36"/>
        <v/>
      </c>
      <c r="E127" s="215"/>
      <c r="F127" s="213">
        <f t="shared" si="37"/>
        <v>0</v>
      </c>
      <c r="G127" s="216" t="str">
        <f t="shared" ca="1" si="38"/>
        <v/>
      </c>
      <c r="H127" t="str">
        <f ca="1">IF(ISNUMBER(A127),IF(OR($S127=$U127,NOT(ISNA(MATCH($D127*5+$V$4,Override!$C$6:$C$125,0)))),$Q127,0),"")</f>
        <v/>
      </c>
      <c r="I127" s="214" t="str">
        <f t="shared" ca="1" si="39"/>
        <v/>
      </c>
      <c r="J127" s="218">
        <f ca="1">COUNT(A127:A131)</f>
        <v>0</v>
      </c>
      <c r="K127" s="219" t="str">
        <f ca="1">IF(ISNUMBER(A127),_xlfn.RANK.EQ(F127,F127:F131),"")</f>
        <v/>
      </c>
      <c r="L127" s="220">
        <f ca="1">IF(J127=5,VLOOKUP(K127,TPMatrix!$A$6:$B$10,2,FALSE()),IF(J127=4,VLOOKUP(K127,TPMatrix!$D$6:$E$9,2,FALSE()),0))</f>
        <v>0</v>
      </c>
      <c r="M127" s="220">
        <f ca="1">IF(COUNTIF(K127:K131,K127)&gt;=2,IF(J127=5,VLOOKUP(K127+1,TPMatrix!$A$6:$B$10,2,FALSE()),IF(J127=4,VLOOKUP(K127+1,TPMatrix!$D$6:$E$9,2,FALSE()),0)),"")</f>
        <v>0</v>
      </c>
      <c r="N127" s="220">
        <f ca="1">IF(COUNTIF(K127:K131,K127)&gt;=3,IF(J127=5,VLOOKUP(K127+2,TPMatrix!$A$6:$B$10,2,FALSE()),IF(J127=4,VLOOKUP(K127+2,TPMatrix!$D$6:$E$9,2,FALSE()),0)),"")</f>
        <v>0</v>
      </c>
      <c r="O127" s="220">
        <f ca="1">IF(COUNTIF(K127:K131,K127)&gt;=4,IF(J127=5,VLOOKUP(K127+3,TPMatrix!$A$6:$B$10,2,FALSE()),IF(J127=4,VLOOKUP(K127+3,TPMatrix!$D$6:$E$9,2,FALSE()),0)),"")</f>
        <v>0</v>
      </c>
      <c r="P127" s="220">
        <f ca="1">IF(COUNTIF(K127:K131,K127)&gt;=5,IF(J127=5,VLOOKUP(K127+4,TPMatrix!$A$6:$B$10,2,FALSE()),IF(J127=4,VLOOKUP(K127+4,TPMatrix!$D$6:$E$9,2,FALSE()),0)),"")</f>
        <v>0</v>
      </c>
      <c r="Q127" s="220">
        <f t="shared" ca="1" si="40"/>
        <v>0</v>
      </c>
      <c r="R127" s="221">
        <f t="shared" ca="1" si="41"/>
        <v>5</v>
      </c>
      <c r="S127" s="222">
        <f t="shared" ca="1" si="42"/>
        <v>0</v>
      </c>
      <c r="T127" s="223">
        <f t="shared" si="43"/>
        <v>0</v>
      </c>
      <c r="U127" s="224">
        <f t="shared" ca="1" si="44"/>
        <v>0</v>
      </c>
      <c r="W127" s="41" t="str">
        <f t="shared" ca="1" si="45"/>
        <v/>
      </c>
      <c r="X127" t="str">
        <f ca="1">IF(ISNUMBER($A127),$W127*(Methuselahs!$A$4+1)+$A127,"")</f>
        <v/>
      </c>
      <c r="Y127" s="41" t="str">
        <f t="shared" ca="1" si="46"/>
        <v/>
      </c>
      <c r="Z127" t="str">
        <f ca="1">IF(ISNUMBER($A127),VLOOKUP($A127,Methuselahs!$A$7:$X$202,5),"")</f>
        <v/>
      </c>
      <c r="AA127" s="41" t="str">
        <f t="shared" ca="1" si="47"/>
        <v/>
      </c>
    </row>
    <row r="128" spans="1:27" ht="12.95" customHeight="1">
      <c r="A128" t="str">
        <f ca="1">IF(ISBLANK('Tournament Info'!$B$11),"",INDIRECT(ADDRESS(ROW(),1,1,1,"Optimal Seating "&amp;'Tournament Info'!$B$11-1&amp;"R+F")))</f>
        <v/>
      </c>
      <c r="B128" t="str">
        <f ca="1">IF(ISNUMBER(A128),VLOOKUP(A128,Methuselahs!$A$7:$E$202,2,FALSE()),"")</f>
        <v/>
      </c>
      <c r="C128" t="str">
        <f ca="1">IF(ISNUMBER(A128),VLOOKUP(A128,Methuselahs!$A$7:$E$202,3,FALSE()),"")</f>
        <v/>
      </c>
      <c r="D128" s="228" t="str">
        <f t="shared" ca="1" si="36"/>
        <v/>
      </c>
      <c r="E128" s="229"/>
      <c r="F128" s="227">
        <f t="shared" si="37"/>
        <v>0</v>
      </c>
      <c r="G128" s="230" t="str">
        <f t="shared" ca="1" si="38"/>
        <v/>
      </c>
      <c r="H128" t="str">
        <f ca="1">IF(ISNUMBER(A128),IF(OR($S128=$U128,NOT(ISNA(MATCH($D128*5+$V$4,Override!$C$6:$C$125,0)))),$Q128,0),"")</f>
        <v/>
      </c>
      <c r="I128" s="228" t="str">
        <f t="shared" ca="1" si="39"/>
        <v/>
      </c>
      <c r="J128" s="232">
        <f ca="1">COUNT(A127:A131)</f>
        <v>0</v>
      </c>
      <c r="K128" s="233" t="str">
        <f ca="1">IF(ISNUMBER(A128),_xlfn.RANK.EQ(F128,F127:F131),"")</f>
        <v/>
      </c>
      <c r="L128" s="234">
        <f ca="1">IF(J128=5,VLOOKUP(K128,TPMatrix!$A$6:$B$10,2,FALSE()),IF(J128=4,VLOOKUP(K128,TPMatrix!$D$6:$E$9,2,FALSE()),0))</f>
        <v>0</v>
      </c>
      <c r="M128" s="234">
        <f ca="1">IF(COUNTIF(K127:K131,K128)&gt;=2,IF(J128=5,VLOOKUP(K128+1,TPMatrix!$A$6:$B$10,2,FALSE()),IF(J128=4,VLOOKUP(K128+1,TPMatrix!$D$6:$E$9,2,FALSE()),0)),"")</f>
        <v>0</v>
      </c>
      <c r="N128" s="234">
        <f ca="1">IF(COUNTIF(K127:K131,K128)&gt;=3,IF(J128=5,VLOOKUP(K128+2,TPMatrix!$A$6:$B$10,2,FALSE()),IF(J128=4,VLOOKUP(K128+2,TPMatrix!$D$6:$E$9,2,FALSE()),0)),"")</f>
        <v>0</v>
      </c>
      <c r="O128" s="234">
        <f ca="1">IF(COUNTIF(K127:K131,K128)&gt;=4,IF(J128=5,VLOOKUP(K128+3,TPMatrix!$A$6:$B$10,2,FALSE()),IF(J128=4,VLOOKUP(K128+3,TPMatrix!$D$6:$E$9,2,FALSE()),0)),"")</f>
        <v>0</v>
      </c>
      <c r="P128" s="234">
        <f ca="1">IF(COUNTIF(K127:K131,K128)&gt;=5,IF(J128=5,VLOOKUP(K128+4,TPMatrix!$A$6:$B$10,2,FALSE()),IF(J128=4,VLOOKUP(K128+4,TPMatrix!$D$6:$E$9,2,FALSE()),0)),"")</f>
        <v>0</v>
      </c>
      <c r="Q128" s="234">
        <f t="shared" ca="1" si="40"/>
        <v>0</v>
      </c>
      <c r="R128" s="235">
        <f t="shared" ca="1" si="41"/>
        <v>5</v>
      </c>
      <c r="S128" s="233">
        <f t="shared" ca="1" si="42"/>
        <v>0</v>
      </c>
      <c r="T128" s="234">
        <f t="shared" si="43"/>
        <v>0</v>
      </c>
      <c r="U128" s="235">
        <f t="shared" ca="1" si="44"/>
        <v>0</v>
      </c>
      <c r="W128" s="41" t="str">
        <f t="shared" ca="1" si="45"/>
        <v/>
      </c>
      <c r="X128" t="str">
        <f ca="1">IF(ISNUMBER($A128),$W128*(Methuselahs!$A$4+1)+$A128,"")</f>
        <v/>
      </c>
      <c r="Y128" s="41" t="str">
        <f t="shared" ca="1" si="46"/>
        <v/>
      </c>
      <c r="Z128" t="str">
        <f ca="1">IF(ISNUMBER($A128),VLOOKUP($A128,Methuselahs!$A$7:$X$202,5),"")</f>
        <v/>
      </c>
      <c r="AA128" s="41" t="str">
        <f t="shared" ca="1" si="47"/>
        <v/>
      </c>
    </row>
    <row r="129" spans="1:27" ht="12.95" customHeight="1">
      <c r="A129" t="str">
        <f ca="1">IF(ISBLANK('Tournament Info'!$B$11),"",INDIRECT(ADDRESS(ROW(),1,1,1,"Optimal Seating "&amp;'Tournament Info'!$B$11-1&amp;"R+F")))</f>
        <v/>
      </c>
      <c r="B129" t="str">
        <f ca="1">IF(ISNUMBER(A129),VLOOKUP(A129,Methuselahs!$A$7:$E$202,2,FALSE()),"")</f>
        <v/>
      </c>
      <c r="C129" t="str">
        <f ca="1">IF(ISNUMBER(A129),VLOOKUP(A129,Methuselahs!$A$7:$E$202,3,FALSE()),"")</f>
        <v/>
      </c>
      <c r="D129" s="238" t="str">
        <f t="shared" ca="1" si="36"/>
        <v/>
      </c>
      <c r="E129" s="239"/>
      <c r="F129" s="237">
        <f t="shared" si="37"/>
        <v>0</v>
      </c>
      <c r="G129" s="240" t="str">
        <f t="shared" ca="1" si="38"/>
        <v/>
      </c>
      <c r="H129" t="str">
        <f ca="1">IF(ISNUMBER(A129),IF(OR($S129=$U129,NOT(ISNA(MATCH($D129*5+$V$4,Override!$C$6:$C$125,0)))),$Q129,0),"")</f>
        <v/>
      </c>
      <c r="I129" s="238" t="str">
        <f t="shared" ca="1" si="39"/>
        <v/>
      </c>
      <c r="J129" s="242">
        <f ca="1">COUNT(A127:A131)</f>
        <v>0</v>
      </c>
      <c r="K129" s="243" t="str">
        <f ca="1">IF(ISNUMBER(A129),_xlfn.RANK.EQ(F129,F127:F131),"")</f>
        <v/>
      </c>
      <c r="L129" s="244">
        <f ca="1">IF(J129=5,VLOOKUP(K129,TPMatrix!$A$6:$B$10,2,FALSE()),IF(J129=4,VLOOKUP(K129,TPMatrix!$D$6:$E$9,2,FALSE()),0))</f>
        <v>0</v>
      </c>
      <c r="M129" s="244">
        <f ca="1">IF(COUNTIF(K127:K131,K129)&gt;=2,IF(J129=5,VLOOKUP(K129+1,TPMatrix!$A$6:$B$10,2,FALSE()),IF(J129=4,VLOOKUP(K129+1,TPMatrix!$D$6:$E$9,2,FALSE()),0)),"")</f>
        <v>0</v>
      </c>
      <c r="N129" s="244">
        <f ca="1">IF(COUNTIF(K127:K131,K129)&gt;=3,IF(J129=5,VLOOKUP(K129+2,TPMatrix!$A$6:$B$10,2,FALSE()),IF(J129=4,VLOOKUP(K129+2,TPMatrix!$D$6:$E$9,2,FALSE()),0)),"")</f>
        <v>0</v>
      </c>
      <c r="O129" s="244">
        <f ca="1">IF(COUNTIF(K127:K131,K129)&gt;=4,IF(J129=5,VLOOKUP(K129+3,TPMatrix!$A$6:$B$10,2,FALSE()),IF(J129=4,VLOOKUP(K129+3,TPMatrix!$D$6:$E$9,2,FALSE()),0)),"")</f>
        <v>0</v>
      </c>
      <c r="P129" s="244">
        <f ca="1">IF(COUNTIF(K127:K131,K129)&gt;=5,IF(J129=5,VLOOKUP(K129+4,TPMatrix!$A$6:$B$10,2,FALSE()),IF(J129=4,VLOOKUP(K129+4,TPMatrix!$D$6:$E$9,2,FALSE()),0)),"")</f>
        <v>0</v>
      </c>
      <c r="Q129" s="244">
        <f t="shared" ca="1" si="40"/>
        <v>0</v>
      </c>
      <c r="R129" s="245">
        <f t="shared" ca="1" si="41"/>
        <v>5</v>
      </c>
      <c r="S129" s="243">
        <f t="shared" ca="1" si="42"/>
        <v>0</v>
      </c>
      <c r="T129" s="244">
        <f t="shared" si="43"/>
        <v>0</v>
      </c>
      <c r="U129" s="245">
        <f t="shared" ca="1" si="44"/>
        <v>0</v>
      </c>
      <c r="W129" s="41" t="str">
        <f t="shared" ca="1" si="45"/>
        <v/>
      </c>
      <c r="X129" t="str">
        <f ca="1">IF(ISNUMBER($A129),$W129*(Methuselahs!$A$4+1)+$A129,"")</f>
        <v/>
      </c>
      <c r="Y129" s="41" t="str">
        <f t="shared" ca="1" si="46"/>
        <v/>
      </c>
      <c r="Z129" t="str">
        <f ca="1">IF(ISNUMBER($A129),VLOOKUP($A129,Methuselahs!$A$7:$X$202,5),"")</f>
        <v/>
      </c>
      <c r="AA129" s="41" t="str">
        <f t="shared" ca="1" si="47"/>
        <v/>
      </c>
    </row>
    <row r="130" spans="1:27" ht="12.95" customHeight="1">
      <c r="A130" t="str">
        <f ca="1">IF(ISBLANK('Tournament Info'!$B$11),"",INDIRECT(ADDRESS(ROW(),1,1,1,"Optimal Seating "&amp;'Tournament Info'!$B$11-1&amp;"R+F")))</f>
        <v/>
      </c>
      <c r="B130" t="str">
        <f ca="1">IF(ISNUMBER(A130),VLOOKUP(A130,Methuselahs!$A$7:$E$202,2,FALSE()),"")</f>
        <v/>
      </c>
      <c r="C130" t="str">
        <f ca="1">IF(ISNUMBER(A130),VLOOKUP(A130,Methuselahs!$A$7:$E$202,3,FALSE()),"")</f>
        <v/>
      </c>
      <c r="D130" s="248" t="str">
        <f t="shared" ca="1" si="36"/>
        <v/>
      </c>
      <c r="E130" s="249"/>
      <c r="F130" s="247">
        <f t="shared" si="37"/>
        <v>0</v>
      </c>
      <c r="G130" s="230" t="str">
        <f t="shared" ca="1" si="38"/>
        <v/>
      </c>
      <c r="H130" t="str">
        <f ca="1">IF(ISNUMBER(A130),IF(OR($S130=$U130,NOT(ISNA(MATCH($D130*5+$V$4,Override!$C$6:$C$125,0)))),$Q130,0),"")</f>
        <v/>
      </c>
      <c r="I130" s="248" t="str">
        <f t="shared" ca="1" si="39"/>
        <v/>
      </c>
      <c r="J130" s="250">
        <f ca="1">COUNT(A127:A131)</f>
        <v>0</v>
      </c>
      <c r="K130" s="233" t="str">
        <f ca="1">IF(ISNUMBER(A130),_xlfn.RANK.EQ(F130,F127:F131),"")</f>
        <v/>
      </c>
      <c r="L130" s="234">
        <f ca="1">IF(J130=5,VLOOKUP(K130,TPMatrix!$A$6:$B$10,2,FALSE()),IF(J130=4,VLOOKUP(K130,TPMatrix!$D$6:$E$9,2,FALSE()),0))</f>
        <v>0</v>
      </c>
      <c r="M130" s="234">
        <f ca="1">IF(COUNTIF(K127:K131,K130)&gt;=2,IF(J130=5,VLOOKUP(K130+1,TPMatrix!$A$6:$B$10,2,FALSE()),IF(J130=4,VLOOKUP(K130+1,TPMatrix!$D$6:$E$9,2,FALSE()),0)),"")</f>
        <v>0</v>
      </c>
      <c r="N130" s="234">
        <f ca="1">IF(COUNTIF(K127:K131,K130)&gt;=3,IF(J130=5,VLOOKUP(K130+2,TPMatrix!$A$6:$B$10,2,FALSE()),IF(J130=4,VLOOKUP(K130+2,TPMatrix!$D$6:$E$9,2,FALSE()),0)),"")</f>
        <v>0</v>
      </c>
      <c r="O130" s="234">
        <f ca="1">IF(COUNTIF(K127:K131,K130)&gt;=4,IF(J130=5,VLOOKUP(K130+3,TPMatrix!$A$6:$B$10,2,FALSE()),IF(J130=4,VLOOKUP(K130+3,TPMatrix!$D$6:$E$9,2,FALSE()),0)),"")</f>
        <v>0</v>
      </c>
      <c r="P130" s="234">
        <f ca="1">IF(COUNTIF(K127:K131,K130)&gt;=5,IF(J130=5,VLOOKUP(K130+4,TPMatrix!$A$6:$B$10,2,FALSE()),IF(J130=4,VLOOKUP(K130+4,TPMatrix!$D$6:$E$9,2,FALSE()),0)),"")</f>
        <v>0</v>
      </c>
      <c r="Q130" s="234">
        <f t="shared" ca="1" si="40"/>
        <v>0</v>
      </c>
      <c r="R130" s="235">
        <f t="shared" ca="1" si="41"/>
        <v>5</v>
      </c>
      <c r="S130" s="233">
        <f t="shared" ca="1" si="42"/>
        <v>0</v>
      </c>
      <c r="T130" s="234">
        <f t="shared" si="43"/>
        <v>0</v>
      </c>
      <c r="U130" s="235">
        <f t="shared" ca="1" si="44"/>
        <v>0</v>
      </c>
      <c r="W130" s="41" t="str">
        <f t="shared" ca="1" si="45"/>
        <v/>
      </c>
      <c r="X130" t="str">
        <f ca="1">IF(ISNUMBER($A130),$W130*(Methuselahs!$A$4+1)+$A130,"")</f>
        <v/>
      </c>
      <c r="Y130" s="41" t="str">
        <f t="shared" ca="1" si="46"/>
        <v/>
      </c>
      <c r="Z130" t="str">
        <f ca="1">IF(ISNUMBER($A130),VLOOKUP($A130,Methuselahs!$A$7:$X$202,5),"")</f>
        <v/>
      </c>
      <c r="AA130" s="41" t="str">
        <f t="shared" ca="1" si="47"/>
        <v/>
      </c>
    </row>
    <row r="131" spans="1:27" ht="12.95" customHeight="1" thickBot="1">
      <c r="A131" t="str">
        <f ca="1">IF(ISBLANK('Tournament Info'!$B$11),"",INDIRECT(ADDRESS(ROW(),1,1,1,"Optimal Seating "&amp;'Tournament Info'!$B$11-1&amp;"R+F")))</f>
        <v/>
      </c>
      <c r="B131" t="str">
        <f ca="1">IF(ISNUMBER(A131),VLOOKUP(A131,Methuselahs!$A$7:$E$202,2,FALSE()),"")</f>
        <v/>
      </c>
      <c r="C131" t="str">
        <f ca="1">IF(ISNUMBER(A131),VLOOKUP(A131,Methuselahs!$A$7:$E$202,3,FALSE()),"")</f>
        <v/>
      </c>
      <c r="D131" s="254" t="str">
        <f t="shared" ca="1" si="36"/>
        <v/>
      </c>
      <c r="E131" s="255"/>
      <c r="F131" s="253">
        <f t="shared" si="37"/>
        <v>0</v>
      </c>
      <c r="G131" s="240" t="str">
        <f t="shared" ca="1" si="38"/>
        <v/>
      </c>
      <c r="H131" t="str">
        <f ca="1">IF(ISNUMBER(A131),IF(OR($S131=$U131,NOT(ISNA(MATCH($D131*5+$V$4,Override!$C$6:$C$125,0)))),$Q131,0),"")</f>
        <v/>
      </c>
      <c r="I131" s="254" t="str">
        <f t="shared" ca="1" si="39"/>
        <v/>
      </c>
      <c r="J131" s="256">
        <f ca="1">COUNT(A127:A131)</f>
        <v>0</v>
      </c>
      <c r="K131" s="257" t="str">
        <f ca="1">IF(ISNUMBER(A131),_xlfn.RANK.EQ(F131,F127:F131),"")</f>
        <v/>
      </c>
      <c r="L131" s="258">
        <f ca="1">IF(J131=5,VLOOKUP(K131,TPMatrix!$A$6:$B$10,2,FALSE()),IF(J131=4,VLOOKUP(K131,TPMatrix!$D$6:$E$9,2,FALSE()),0))</f>
        <v>0</v>
      </c>
      <c r="M131" s="258">
        <f ca="1">IF(COUNTIF(K127:K131,K131)&gt;=2,IF(J131=5,VLOOKUP(K131+1,TPMatrix!$A$6:$B$10,2,FALSE()),IF(J131=4,VLOOKUP(K131+1,TPMatrix!$D$6:$E$9,2,FALSE()),0)),"")</f>
        <v>0</v>
      </c>
      <c r="N131" s="258">
        <f ca="1">IF(COUNTIF(K127:K131,K131)&gt;=3,IF(J131=5,VLOOKUP(K131+2,TPMatrix!$A$6:$B$10,2,FALSE()),IF(J131=4,VLOOKUP(K131+2,TPMatrix!$D$6:$E$9,2,FALSE()),0)),"")</f>
        <v>0</v>
      </c>
      <c r="O131" s="258">
        <f ca="1">IF(COUNTIF(K127:K131,K131)&gt;=4,IF(J131=5,VLOOKUP(K131+3,TPMatrix!$A$6:$B$10,2,FALSE()),IF(J131=4,VLOOKUP(K131+3,TPMatrix!$D$6:$E$9,2,FALSE()),0)),"")</f>
        <v>0</v>
      </c>
      <c r="P131" s="258">
        <f ca="1">IF(COUNTIF(K127:K131,K131)&gt;=5,IF(J131=5,VLOOKUP(K131+4,TPMatrix!$A$6:$B$10,2,FALSE()),IF(J131=4,VLOOKUP(K131+4,TPMatrix!$D$6:$E$9,2,FALSE()),0)),"")</f>
        <v>0</v>
      </c>
      <c r="Q131" s="258">
        <f t="shared" ca="1" si="40"/>
        <v>0</v>
      </c>
      <c r="R131" s="259">
        <f t="shared" ca="1" si="41"/>
        <v>5</v>
      </c>
      <c r="S131" s="257">
        <f t="shared" ca="1" si="42"/>
        <v>0</v>
      </c>
      <c r="T131" s="258">
        <f t="shared" si="43"/>
        <v>0</v>
      </c>
      <c r="U131" s="259">
        <f t="shared" ca="1" si="44"/>
        <v>0</v>
      </c>
      <c r="W131" s="41" t="str">
        <f t="shared" ca="1" si="45"/>
        <v/>
      </c>
      <c r="X131" t="str">
        <f ca="1">IF(ISNUMBER($A131),$W131*(Methuselahs!$A$4+1)+$A131,"")</f>
        <v/>
      </c>
      <c r="Y131" s="41" t="str">
        <f t="shared" ca="1" si="46"/>
        <v/>
      </c>
      <c r="Z131" t="str">
        <f ca="1">IF(ISNUMBER($A131),VLOOKUP($A131,Methuselahs!$A$7:$X$202,5),"")</f>
        <v/>
      </c>
      <c r="AA131" s="41" t="str">
        <f t="shared" ca="1" si="47"/>
        <v/>
      </c>
    </row>
    <row r="132" spans="1:27" ht="12.95" customHeight="1">
      <c r="A132" t="str">
        <f ca="1">IF(ISBLANK('Tournament Info'!$B$11),"",INDIRECT(ADDRESS(ROW(),1,1,1,"Optimal Seating "&amp;'Tournament Info'!$B$11-1&amp;"R+F")))</f>
        <v/>
      </c>
      <c r="B132" t="str">
        <f ca="1">IF(ISNUMBER(A132),VLOOKUP(A132,Methuselahs!$A$7:$E$202,2,FALSE()),"")</f>
        <v/>
      </c>
      <c r="C132" t="str">
        <f ca="1">IF(ISNUMBER(A132),VLOOKUP(A132,Methuselahs!$A$7:$E$202,3,FALSE()),"")</f>
        <v/>
      </c>
      <c r="D132" s="214" t="str">
        <f t="shared" ca="1" si="36"/>
        <v/>
      </c>
      <c r="E132" s="215"/>
      <c r="F132" s="213">
        <f t="shared" si="37"/>
        <v>0</v>
      </c>
      <c r="G132" s="216" t="str">
        <f t="shared" ca="1" si="38"/>
        <v/>
      </c>
      <c r="H132" t="str">
        <f ca="1">IF(ISNUMBER(A132),IF(OR($S132=$U132,NOT(ISNA(MATCH($D132*5+$V$4,Override!$C$6:$C$125,0)))),$Q132,0),"")</f>
        <v/>
      </c>
      <c r="I132" s="214" t="str">
        <f t="shared" ca="1" si="39"/>
        <v/>
      </c>
      <c r="J132" s="218">
        <f ca="1">COUNT(A132:A136)</f>
        <v>0</v>
      </c>
      <c r="K132" s="219" t="str">
        <f ca="1">IF(ISNUMBER(A132),_xlfn.RANK.EQ(F132,F132:F136),"")</f>
        <v/>
      </c>
      <c r="L132" s="220">
        <f ca="1">IF(J132=5,VLOOKUP(K132,TPMatrix!$A$6:$B$10,2,FALSE()),IF(J132=4,VLOOKUP(K132,TPMatrix!$D$6:$E$9,2,FALSE()),0))</f>
        <v>0</v>
      </c>
      <c r="M132" s="220">
        <f ca="1">IF(COUNTIF(K132:K136,K132)&gt;=2,IF(J132=5,VLOOKUP(K132+1,TPMatrix!$A$6:$B$10,2,FALSE()),IF(J132=4,VLOOKUP(K132+1,TPMatrix!$D$6:$E$9,2,FALSE()),0)),"")</f>
        <v>0</v>
      </c>
      <c r="N132" s="220">
        <f ca="1">IF(COUNTIF(K132:K136,K132)&gt;=3,IF(J132=5,VLOOKUP(K132+2,TPMatrix!$A$6:$B$10,2,FALSE()),IF(J132=4,VLOOKUP(K132+2,TPMatrix!$D$6:$E$9,2,FALSE()),0)),"")</f>
        <v>0</v>
      </c>
      <c r="O132" s="220">
        <f ca="1">IF(COUNTIF(K132:K136,K132)&gt;=4,IF(J132=5,VLOOKUP(K132+3,TPMatrix!$A$6:$B$10,2,FALSE()),IF(J132=4,VLOOKUP(K132+3,TPMatrix!$D$6:$E$9,2,FALSE()),0)),"")</f>
        <v>0</v>
      </c>
      <c r="P132" s="220">
        <f ca="1">IF(COUNTIF(K132:K136,K132)&gt;=5,IF(J132=5,VLOOKUP(K132+4,TPMatrix!$A$6:$B$10,2,FALSE()),IF(J132=4,VLOOKUP(K132+4,TPMatrix!$D$6:$E$9,2,FALSE()),0)),"")</f>
        <v>0</v>
      </c>
      <c r="Q132" s="220">
        <f t="shared" ca="1" si="40"/>
        <v>0</v>
      </c>
      <c r="R132" s="221">
        <f t="shared" ca="1" si="41"/>
        <v>5</v>
      </c>
      <c r="S132" s="222">
        <f t="shared" ca="1" si="42"/>
        <v>0</v>
      </c>
      <c r="T132" s="223">
        <f t="shared" si="43"/>
        <v>0</v>
      </c>
      <c r="U132" s="224">
        <f t="shared" ca="1" si="44"/>
        <v>0</v>
      </c>
      <c r="W132" s="41" t="str">
        <f t="shared" ca="1" si="45"/>
        <v/>
      </c>
      <c r="X132" t="str">
        <f ca="1">IF(ISNUMBER($A132),$W132*(Methuselahs!$A$4+1)+$A132,"")</f>
        <v/>
      </c>
      <c r="Y132" s="41" t="str">
        <f t="shared" ca="1" si="46"/>
        <v/>
      </c>
      <c r="Z132" t="str">
        <f ca="1">IF(ISNUMBER($A132),VLOOKUP($A132,Methuselahs!$A$7:$X$202,5),"")</f>
        <v/>
      </c>
      <c r="AA132" s="41" t="str">
        <f t="shared" ca="1" si="47"/>
        <v/>
      </c>
    </row>
    <row r="133" spans="1:27" ht="12.95" customHeight="1">
      <c r="A133" t="str">
        <f ca="1">IF(ISBLANK('Tournament Info'!$B$11),"",INDIRECT(ADDRESS(ROW(),1,1,1,"Optimal Seating "&amp;'Tournament Info'!$B$11-1&amp;"R+F")))</f>
        <v/>
      </c>
      <c r="B133" t="str">
        <f ca="1">IF(ISNUMBER(A133),VLOOKUP(A133,Methuselahs!$A$7:$E$202,2,FALSE()),"")</f>
        <v/>
      </c>
      <c r="C133" t="str">
        <f ca="1">IF(ISNUMBER(A133),VLOOKUP(A133,Methuselahs!$A$7:$E$202,3,FALSE()),"")</f>
        <v/>
      </c>
      <c r="D133" s="228" t="str">
        <f t="shared" ca="1" si="36"/>
        <v/>
      </c>
      <c r="E133" s="229"/>
      <c r="F133" s="227">
        <f t="shared" si="37"/>
        <v>0</v>
      </c>
      <c r="G133" s="230" t="str">
        <f t="shared" ca="1" si="38"/>
        <v/>
      </c>
      <c r="H133" t="str">
        <f ca="1">IF(ISNUMBER(A133),IF(OR($S133=$U133,NOT(ISNA(MATCH($D133*5+$V$4,Override!$C$6:$C$125,0)))),$Q133,0),"")</f>
        <v/>
      </c>
      <c r="I133" s="228" t="str">
        <f t="shared" ca="1" si="39"/>
        <v/>
      </c>
      <c r="J133" s="232">
        <f ca="1">COUNT(A132:A136)</f>
        <v>0</v>
      </c>
      <c r="K133" s="233" t="str">
        <f ca="1">IF(ISNUMBER(A133),_xlfn.RANK.EQ(F133,F132:F136),"")</f>
        <v/>
      </c>
      <c r="L133" s="234">
        <f ca="1">IF(J133=5,VLOOKUP(K133,TPMatrix!$A$6:$B$10,2,FALSE()),IF(J133=4,VLOOKUP(K133,TPMatrix!$D$6:$E$9,2,FALSE()),0))</f>
        <v>0</v>
      </c>
      <c r="M133" s="234">
        <f ca="1">IF(COUNTIF(K132:K136,K133)&gt;=2,IF(J133=5,VLOOKUP(K133+1,TPMatrix!$A$6:$B$10,2,FALSE()),IF(J133=4,VLOOKUP(K133+1,TPMatrix!$D$6:$E$9,2,FALSE()),0)),"")</f>
        <v>0</v>
      </c>
      <c r="N133" s="234">
        <f ca="1">IF(COUNTIF(K132:K136,K133)&gt;=3,IF(J133=5,VLOOKUP(K133+2,TPMatrix!$A$6:$B$10,2,FALSE()),IF(J133=4,VLOOKUP(K133+2,TPMatrix!$D$6:$E$9,2,FALSE()),0)),"")</f>
        <v>0</v>
      </c>
      <c r="O133" s="234">
        <f ca="1">IF(COUNTIF(K132:K136,K133)&gt;=4,IF(J133=5,VLOOKUP(K133+3,TPMatrix!$A$6:$B$10,2,FALSE()),IF(J133=4,VLOOKUP(K133+3,TPMatrix!$D$6:$E$9,2,FALSE()),0)),"")</f>
        <v>0</v>
      </c>
      <c r="P133" s="234">
        <f ca="1">IF(COUNTIF(K132:K136,K133)&gt;=5,IF(J133=5,VLOOKUP(K133+4,TPMatrix!$A$6:$B$10,2,FALSE()),IF(J133=4,VLOOKUP(K133+4,TPMatrix!$D$6:$E$9,2,FALSE()),0)),"")</f>
        <v>0</v>
      </c>
      <c r="Q133" s="234">
        <f t="shared" ca="1" si="40"/>
        <v>0</v>
      </c>
      <c r="R133" s="235">
        <f t="shared" ca="1" si="41"/>
        <v>5</v>
      </c>
      <c r="S133" s="233">
        <f t="shared" ca="1" si="42"/>
        <v>0</v>
      </c>
      <c r="T133" s="234">
        <f t="shared" si="43"/>
        <v>0</v>
      </c>
      <c r="U133" s="235">
        <f t="shared" ca="1" si="44"/>
        <v>0</v>
      </c>
      <c r="W133" s="41" t="str">
        <f t="shared" ca="1" si="45"/>
        <v/>
      </c>
      <c r="X133" t="str">
        <f ca="1">IF(ISNUMBER($A133),$W133*(Methuselahs!$A$4+1)+$A133,"")</f>
        <v/>
      </c>
      <c r="Y133" s="41" t="str">
        <f t="shared" ca="1" si="46"/>
        <v/>
      </c>
      <c r="Z133" t="str">
        <f ca="1">IF(ISNUMBER($A133),VLOOKUP($A133,Methuselahs!$A$7:$X$202,5),"")</f>
        <v/>
      </c>
      <c r="AA133" s="41" t="str">
        <f t="shared" ca="1" si="47"/>
        <v/>
      </c>
    </row>
    <row r="134" spans="1:27" ht="12.95" customHeight="1">
      <c r="A134" t="str">
        <f ca="1">IF(ISBLANK('Tournament Info'!$B$11),"",INDIRECT(ADDRESS(ROW(),1,1,1,"Optimal Seating "&amp;'Tournament Info'!$B$11-1&amp;"R+F")))</f>
        <v/>
      </c>
      <c r="B134" t="str">
        <f ca="1">IF(ISNUMBER(A134),VLOOKUP(A134,Methuselahs!$A$7:$E$202,2,FALSE()),"")</f>
        <v/>
      </c>
      <c r="C134" t="str">
        <f ca="1">IF(ISNUMBER(A134),VLOOKUP(A134,Methuselahs!$A$7:$E$202,3,FALSE()),"")</f>
        <v/>
      </c>
      <c r="D134" s="238" t="str">
        <f t="shared" ca="1" si="36"/>
        <v/>
      </c>
      <c r="E134" s="239"/>
      <c r="F134" s="237">
        <f t="shared" si="37"/>
        <v>0</v>
      </c>
      <c r="G134" s="240" t="str">
        <f t="shared" ca="1" si="38"/>
        <v/>
      </c>
      <c r="H134" t="str">
        <f ca="1">IF(ISNUMBER(A134),IF(OR($S134=$U134,NOT(ISNA(MATCH($D134*5+$V$4,Override!$C$6:$C$125,0)))),$Q134,0),"")</f>
        <v/>
      </c>
      <c r="I134" s="238" t="str">
        <f t="shared" ca="1" si="39"/>
        <v/>
      </c>
      <c r="J134" s="242">
        <f ca="1">COUNT(A132:A136)</f>
        <v>0</v>
      </c>
      <c r="K134" s="243" t="str">
        <f ca="1">IF(ISNUMBER(A134),_xlfn.RANK.EQ(F134,F132:F136),"")</f>
        <v/>
      </c>
      <c r="L134" s="244">
        <f ca="1">IF(J134=5,VLOOKUP(K134,TPMatrix!$A$6:$B$10,2,FALSE()),IF(J134=4,VLOOKUP(K134,TPMatrix!$D$6:$E$9,2,FALSE()),0))</f>
        <v>0</v>
      </c>
      <c r="M134" s="244">
        <f ca="1">IF(COUNTIF(K132:K136,K134)&gt;=2,IF(J134=5,VLOOKUP(K134+1,TPMatrix!$A$6:$B$10,2,FALSE()),IF(J134=4,VLOOKUP(K134+1,TPMatrix!$D$6:$E$9,2,FALSE()),0)),"")</f>
        <v>0</v>
      </c>
      <c r="N134" s="244">
        <f ca="1">IF(COUNTIF(K132:K136,K134)&gt;=3,IF(J134=5,VLOOKUP(K134+2,TPMatrix!$A$6:$B$10,2,FALSE()),IF(J134=4,VLOOKUP(K134+2,TPMatrix!$D$6:$E$9,2,FALSE()),0)),"")</f>
        <v>0</v>
      </c>
      <c r="O134" s="244">
        <f ca="1">IF(COUNTIF(K132:K136,K134)&gt;=4,IF(J134=5,VLOOKUP(K134+3,TPMatrix!$A$6:$B$10,2,FALSE()),IF(J134=4,VLOOKUP(K134+3,TPMatrix!$D$6:$E$9,2,FALSE()),0)),"")</f>
        <v>0</v>
      </c>
      <c r="P134" s="244">
        <f ca="1">IF(COUNTIF(K132:K136,K134)&gt;=5,IF(J134=5,VLOOKUP(K134+4,TPMatrix!$A$6:$B$10,2,FALSE()),IF(J134=4,VLOOKUP(K134+4,TPMatrix!$D$6:$E$9,2,FALSE()),0)),"")</f>
        <v>0</v>
      </c>
      <c r="Q134" s="244">
        <f t="shared" ca="1" si="40"/>
        <v>0</v>
      </c>
      <c r="R134" s="245">
        <f t="shared" ca="1" si="41"/>
        <v>5</v>
      </c>
      <c r="S134" s="243">
        <f t="shared" ca="1" si="42"/>
        <v>0</v>
      </c>
      <c r="T134" s="244">
        <f t="shared" si="43"/>
        <v>0</v>
      </c>
      <c r="U134" s="245">
        <f t="shared" ca="1" si="44"/>
        <v>0</v>
      </c>
      <c r="W134" s="41" t="str">
        <f t="shared" ca="1" si="45"/>
        <v/>
      </c>
      <c r="X134" t="str">
        <f ca="1">IF(ISNUMBER($A134),$W134*(Methuselahs!$A$4+1)+$A134,"")</f>
        <v/>
      </c>
      <c r="Y134" s="41" t="str">
        <f t="shared" ca="1" si="46"/>
        <v/>
      </c>
      <c r="Z134" t="str">
        <f ca="1">IF(ISNUMBER($A134),VLOOKUP($A134,Methuselahs!$A$7:$X$202,5),"")</f>
        <v/>
      </c>
      <c r="AA134" s="41" t="str">
        <f t="shared" ca="1" si="47"/>
        <v/>
      </c>
    </row>
    <row r="135" spans="1:27" ht="12.95" customHeight="1">
      <c r="A135" t="str">
        <f ca="1">IF(ISBLANK('Tournament Info'!$B$11),"",INDIRECT(ADDRESS(ROW(),1,1,1,"Optimal Seating "&amp;'Tournament Info'!$B$11-1&amp;"R+F")))</f>
        <v/>
      </c>
      <c r="B135" t="str">
        <f ca="1">IF(ISNUMBER(A135),VLOOKUP(A135,Methuselahs!$A$7:$E$202,2,FALSE()),"")</f>
        <v/>
      </c>
      <c r="C135" t="str">
        <f ca="1">IF(ISNUMBER(A135),VLOOKUP(A135,Methuselahs!$A$7:$E$202,3,FALSE()),"")</f>
        <v/>
      </c>
      <c r="D135" s="248" t="str">
        <f t="shared" ref="D135:D166" ca="1" si="48">IF(ISNUMBER(A135),FLOOR((ROW()-ROW($A$7))/5,1)+1,"")</f>
        <v/>
      </c>
      <c r="E135" s="249"/>
      <c r="F135" s="247">
        <f t="shared" ref="F135:F166" si="49">IF(ISNUMBER(E135),E135,0)</f>
        <v>0</v>
      </c>
      <c r="G135" s="230" t="str">
        <f t="shared" ref="G135:G166" ca="1" si="50">IF(ISNUMBER($A135),IF(AND($F135&gt;=2,$H135=60),1,0),"")</f>
        <v/>
      </c>
      <c r="H135" t="str">
        <f ca="1">IF(ISNUMBER(A135),IF(OR($S135=$U135,NOT(ISNA(MATCH($D135*5+$V$4,Override!$C$6:$C$125,0)))),$Q135,0),"")</f>
        <v/>
      </c>
      <c r="I135" s="248" t="str">
        <f t="shared" ref="I135:I166" ca="1" si="51">IF(ISNUMBER(A135),IF(J135=5,K135,IF(AND(J135=4,OR(K135=4,K135=3)),K135+1,K135)),"")</f>
        <v/>
      </c>
      <c r="J135" s="250">
        <f ca="1">COUNT(A132:A136)</f>
        <v>0</v>
      </c>
      <c r="K135" s="233" t="str">
        <f ca="1">IF(ISNUMBER(A135),_xlfn.RANK.EQ(F135,F132:F136),"")</f>
        <v/>
      </c>
      <c r="L135" s="234">
        <f ca="1">IF(J135=5,VLOOKUP(K135,TPMatrix!$A$6:$B$10,2,FALSE()),IF(J135=4,VLOOKUP(K135,TPMatrix!$D$6:$E$9,2,FALSE()),0))</f>
        <v>0</v>
      </c>
      <c r="M135" s="234">
        <f ca="1">IF(COUNTIF(K132:K136,K135)&gt;=2,IF(J135=5,VLOOKUP(K135+1,TPMatrix!$A$6:$B$10,2,FALSE()),IF(J135=4,VLOOKUP(K135+1,TPMatrix!$D$6:$E$9,2,FALSE()),0)),"")</f>
        <v>0</v>
      </c>
      <c r="N135" s="234">
        <f ca="1">IF(COUNTIF(K132:K136,K135)&gt;=3,IF(J135=5,VLOOKUP(K135+2,TPMatrix!$A$6:$B$10,2,FALSE()),IF(J135=4,VLOOKUP(K135+2,TPMatrix!$D$6:$E$9,2,FALSE()),0)),"")</f>
        <v>0</v>
      </c>
      <c r="O135" s="234">
        <f ca="1">IF(COUNTIF(K132:K136,K135)&gt;=4,IF(J135=5,VLOOKUP(K135+3,TPMatrix!$A$6:$B$10,2,FALSE()),IF(J135=4,VLOOKUP(K135+3,TPMatrix!$D$6:$E$9,2,FALSE()),0)),"")</f>
        <v>0</v>
      </c>
      <c r="P135" s="234">
        <f ca="1">IF(COUNTIF(K132:K136,K135)&gt;=5,IF(J135=5,VLOOKUP(K135+4,TPMatrix!$A$6:$B$10,2,FALSE()),IF(J135=4,VLOOKUP(K135+4,TPMatrix!$D$6:$E$9,2,FALSE()),0)),"")</f>
        <v>0</v>
      </c>
      <c r="Q135" s="234">
        <f t="shared" ref="Q135:Q166" ca="1" si="52">SUM(L135:P135)/COUNT(L135:P135)</f>
        <v>0</v>
      </c>
      <c r="R135" s="235">
        <f t="shared" ref="R135:R166" ca="1" si="53">COUNT(L135:P135)</f>
        <v>5</v>
      </c>
      <c r="S135" s="233">
        <f t="shared" ref="S135:S166" ca="1" si="54">IF(ISNUMBER($A135),COUNTIF($D$7:$D$206,$D135),0)</f>
        <v>0</v>
      </c>
      <c r="T135" s="234">
        <f t="shared" ref="T135:T166" si="55">CEILING($F135,1)</f>
        <v>0</v>
      </c>
      <c r="U135" s="235">
        <f t="shared" ref="U135:U166" ca="1" si="56">SUM(OFFSET(T135,-MOD(ROW()-ROW($U$7),5),0,5,1))</f>
        <v>0</v>
      </c>
      <c r="W135" s="41" t="str">
        <f t="shared" ref="W135:W166" ca="1" si="57">$I135</f>
        <v/>
      </c>
      <c r="X135" t="str">
        <f ca="1">IF(ISNUMBER($A135),$W135*(Methuselahs!$A$4+1)+$A135,"")</f>
        <v/>
      </c>
      <c r="Y135" s="41" t="str">
        <f t="shared" ref="Y135:Y166" ca="1" si="58">IF(ISNUMBER($A135),_xlfn.RANK.EQ($X135,$X135:$X139,1),"")</f>
        <v/>
      </c>
      <c r="Z135" t="str">
        <f ca="1">IF(ISNUMBER($A135),VLOOKUP($A135,Methuselahs!$A$7:$X$202,5),"")</f>
        <v/>
      </c>
      <c r="AA135" s="41" t="str">
        <f t="shared" ref="AA135:AA166" ca="1" si="59">$I135</f>
        <v/>
      </c>
    </row>
    <row r="136" spans="1:27" ht="12.95" customHeight="1" thickBot="1">
      <c r="A136" t="str">
        <f ca="1">IF(ISBLANK('Tournament Info'!$B$11),"",INDIRECT(ADDRESS(ROW(),1,1,1,"Optimal Seating "&amp;'Tournament Info'!$B$11-1&amp;"R+F")))</f>
        <v/>
      </c>
      <c r="B136" t="str">
        <f ca="1">IF(ISNUMBER(A136),VLOOKUP(A136,Methuselahs!$A$7:$E$202,2,FALSE()),"")</f>
        <v/>
      </c>
      <c r="C136" t="str">
        <f ca="1">IF(ISNUMBER(A136),VLOOKUP(A136,Methuselahs!$A$7:$E$202,3,FALSE()),"")</f>
        <v/>
      </c>
      <c r="D136" s="254" t="str">
        <f t="shared" ca="1" si="48"/>
        <v/>
      </c>
      <c r="E136" s="255"/>
      <c r="F136" s="253">
        <f t="shared" si="49"/>
        <v>0</v>
      </c>
      <c r="G136" s="240" t="str">
        <f t="shared" ca="1" si="50"/>
        <v/>
      </c>
      <c r="H136" t="str">
        <f ca="1">IF(ISNUMBER(A136),IF(OR($S136=$U136,NOT(ISNA(MATCH($D136*5+$V$4,Override!$C$6:$C$125,0)))),$Q136,0),"")</f>
        <v/>
      </c>
      <c r="I136" s="254" t="str">
        <f t="shared" ca="1" si="51"/>
        <v/>
      </c>
      <c r="J136" s="256">
        <f ca="1">COUNT(A132:A136)</f>
        <v>0</v>
      </c>
      <c r="K136" s="257" t="str">
        <f ca="1">IF(ISNUMBER(A136),_xlfn.RANK.EQ(F136,F132:F136),"")</f>
        <v/>
      </c>
      <c r="L136" s="258">
        <f ca="1">IF(J136=5,VLOOKUP(K136,TPMatrix!$A$6:$B$10,2,FALSE()),IF(J136=4,VLOOKUP(K136,TPMatrix!$D$6:$E$9,2,FALSE()),0))</f>
        <v>0</v>
      </c>
      <c r="M136" s="258">
        <f ca="1">IF(COUNTIF(K132:K136,K136)&gt;=2,IF(J136=5,VLOOKUP(K136+1,TPMatrix!$A$6:$B$10,2,FALSE()),IF(J136=4,VLOOKUP(K136+1,TPMatrix!$D$6:$E$9,2,FALSE()),0)),"")</f>
        <v>0</v>
      </c>
      <c r="N136" s="258">
        <f ca="1">IF(COUNTIF(K132:K136,K136)&gt;=3,IF(J136=5,VLOOKUP(K136+2,TPMatrix!$A$6:$B$10,2,FALSE()),IF(J136=4,VLOOKUP(K136+2,TPMatrix!$D$6:$E$9,2,FALSE()),0)),"")</f>
        <v>0</v>
      </c>
      <c r="O136" s="258">
        <f ca="1">IF(COUNTIF(K132:K136,K136)&gt;=4,IF(J136=5,VLOOKUP(K136+3,TPMatrix!$A$6:$B$10,2,FALSE()),IF(J136=4,VLOOKUP(K136+3,TPMatrix!$D$6:$E$9,2,FALSE()),0)),"")</f>
        <v>0</v>
      </c>
      <c r="P136" s="258">
        <f ca="1">IF(COUNTIF(K132:K136,K136)&gt;=5,IF(J136=5,VLOOKUP(K136+4,TPMatrix!$A$6:$B$10,2,FALSE()),IF(J136=4,VLOOKUP(K136+4,TPMatrix!$D$6:$E$9,2,FALSE()),0)),"")</f>
        <v>0</v>
      </c>
      <c r="Q136" s="258">
        <f t="shared" ca="1" si="52"/>
        <v>0</v>
      </c>
      <c r="R136" s="259">
        <f t="shared" ca="1" si="53"/>
        <v>5</v>
      </c>
      <c r="S136" s="257">
        <f t="shared" ca="1" si="54"/>
        <v>0</v>
      </c>
      <c r="T136" s="258">
        <f t="shared" si="55"/>
        <v>0</v>
      </c>
      <c r="U136" s="259">
        <f t="shared" ca="1" si="56"/>
        <v>0</v>
      </c>
      <c r="W136" s="41" t="str">
        <f t="shared" ca="1" si="57"/>
        <v/>
      </c>
      <c r="X136" t="str">
        <f ca="1">IF(ISNUMBER($A136),$W136*(Methuselahs!$A$4+1)+$A136,"")</f>
        <v/>
      </c>
      <c r="Y136" s="41" t="str">
        <f t="shared" ca="1" si="58"/>
        <v/>
      </c>
      <c r="Z136" t="str">
        <f ca="1">IF(ISNUMBER($A136),VLOOKUP($A136,Methuselahs!$A$7:$X$202,5),"")</f>
        <v/>
      </c>
      <c r="AA136" s="41" t="str">
        <f t="shared" ca="1" si="59"/>
        <v/>
      </c>
    </row>
    <row r="137" spans="1:27" ht="12.95" customHeight="1">
      <c r="A137" t="str">
        <f ca="1">IF(ISBLANK('Tournament Info'!$B$11),"",INDIRECT(ADDRESS(ROW(),1,1,1,"Optimal Seating "&amp;'Tournament Info'!$B$11-1&amp;"R+F")))</f>
        <v/>
      </c>
      <c r="B137" t="str">
        <f ca="1">IF(ISNUMBER(A137),VLOOKUP(A137,Methuselahs!$A$7:$E$202,2,FALSE()),"")</f>
        <v/>
      </c>
      <c r="C137" t="str">
        <f ca="1">IF(ISNUMBER(A137),VLOOKUP(A137,Methuselahs!$A$7:$E$202,3,FALSE()),"")</f>
        <v/>
      </c>
      <c r="D137" s="214" t="str">
        <f t="shared" ca="1" si="48"/>
        <v/>
      </c>
      <c r="E137" s="215"/>
      <c r="F137" s="213">
        <f t="shared" si="49"/>
        <v>0</v>
      </c>
      <c r="G137" s="216" t="str">
        <f t="shared" ca="1" si="50"/>
        <v/>
      </c>
      <c r="H137" t="str">
        <f ca="1">IF(ISNUMBER(A137),IF(OR($S137=$U137,NOT(ISNA(MATCH($D137*5+$V$4,Override!$C$6:$C$125,0)))),$Q137,0),"")</f>
        <v/>
      </c>
      <c r="I137" s="214" t="str">
        <f t="shared" ca="1" si="51"/>
        <v/>
      </c>
      <c r="J137" s="218">
        <f ca="1">COUNT(A137:A141)</f>
        <v>0</v>
      </c>
      <c r="K137" s="219" t="str">
        <f ca="1">IF(ISNUMBER(A137),_xlfn.RANK.EQ(F137,F137:F141),"")</f>
        <v/>
      </c>
      <c r="L137" s="220">
        <f ca="1">IF(J137=5,VLOOKUP(K137,TPMatrix!$A$6:$B$10,2,FALSE()),IF(J137=4,VLOOKUP(K137,TPMatrix!$D$6:$E$9,2,FALSE()),0))</f>
        <v>0</v>
      </c>
      <c r="M137" s="220">
        <f ca="1">IF(COUNTIF(K137:K141,K137)&gt;=2,IF(J137=5,VLOOKUP(K137+1,TPMatrix!$A$6:$B$10,2,FALSE()),IF(J137=4,VLOOKUP(K137+1,TPMatrix!$D$6:$E$9,2,FALSE()),0)),"")</f>
        <v>0</v>
      </c>
      <c r="N137" s="220">
        <f ca="1">IF(COUNTIF(K137:K141,K137)&gt;=3,IF(J137=5,VLOOKUP(K137+2,TPMatrix!$A$6:$B$10,2,FALSE()),IF(J137=4,VLOOKUP(K137+2,TPMatrix!$D$6:$E$9,2,FALSE()),0)),"")</f>
        <v>0</v>
      </c>
      <c r="O137" s="220">
        <f ca="1">IF(COUNTIF(K137:K141,K137)&gt;=4,IF(J137=5,VLOOKUP(K137+3,TPMatrix!$A$6:$B$10,2,FALSE()),IF(J137=4,VLOOKUP(K137+3,TPMatrix!$D$6:$E$9,2,FALSE()),0)),"")</f>
        <v>0</v>
      </c>
      <c r="P137" s="220">
        <f ca="1">IF(COUNTIF(K137:K141,K137)&gt;=5,IF(J137=5,VLOOKUP(K137+4,TPMatrix!$A$6:$B$10,2,FALSE()),IF(J137=4,VLOOKUP(K137+4,TPMatrix!$D$6:$E$9,2,FALSE()),0)),"")</f>
        <v>0</v>
      </c>
      <c r="Q137" s="220">
        <f t="shared" ca="1" si="52"/>
        <v>0</v>
      </c>
      <c r="R137" s="221">
        <f t="shared" ca="1" si="53"/>
        <v>5</v>
      </c>
      <c r="S137" s="222">
        <f t="shared" ca="1" si="54"/>
        <v>0</v>
      </c>
      <c r="T137" s="223">
        <f t="shared" si="55"/>
        <v>0</v>
      </c>
      <c r="U137" s="224">
        <f t="shared" ca="1" si="56"/>
        <v>0</v>
      </c>
      <c r="W137" s="41" t="str">
        <f t="shared" ca="1" si="57"/>
        <v/>
      </c>
      <c r="X137" t="str">
        <f ca="1">IF(ISNUMBER($A137),$W137*(Methuselahs!$A$4+1)+$A137,"")</f>
        <v/>
      </c>
      <c r="Y137" s="41" t="str">
        <f t="shared" ca="1" si="58"/>
        <v/>
      </c>
      <c r="Z137" t="str">
        <f ca="1">IF(ISNUMBER($A137),VLOOKUP($A137,Methuselahs!$A$7:$X$202,5),"")</f>
        <v/>
      </c>
      <c r="AA137" s="41" t="str">
        <f t="shared" ca="1" si="59"/>
        <v/>
      </c>
    </row>
    <row r="138" spans="1:27" ht="12.95" customHeight="1">
      <c r="A138" t="str">
        <f ca="1">IF(ISBLANK('Tournament Info'!$B$11),"",INDIRECT(ADDRESS(ROW(),1,1,1,"Optimal Seating "&amp;'Tournament Info'!$B$11-1&amp;"R+F")))</f>
        <v/>
      </c>
      <c r="B138" t="str">
        <f ca="1">IF(ISNUMBER(A138),VLOOKUP(A138,Methuselahs!$A$7:$E$202,2,FALSE()),"")</f>
        <v/>
      </c>
      <c r="C138" t="str">
        <f ca="1">IF(ISNUMBER(A138),VLOOKUP(A138,Methuselahs!$A$7:$E$202,3,FALSE()),"")</f>
        <v/>
      </c>
      <c r="D138" s="228" t="str">
        <f t="shared" ca="1" si="48"/>
        <v/>
      </c>
      <c r="E138" s="229"/>
      <c r="F138" s="227">
        <f t="shared" si="49"/>
        <v>0</v>
      </c>
      <c r="G138" s="230" t="str">
        <f t="shared" ca="1" si="50"/>
        <v/>
      </c>
      <c r="H138" t="str">
        <f ca="1">IF(ISNUMBER(A138),IF(OR($S138=$U138,NOT(ISNA(MATCH($D138*5+$V$4,Override!$C$6:$C$125,0)))),$Q138,0),"")</f>
        <v/>
      </c>
      <c r="I138" s="228" t="str">
        <f t="shared" ca="1" si="51"/>
        <v/>
      </c>
      <c r="J138" s="232">
        <f ca="1">COUNT(A137:A141)</f>
        <v>0</v>
      </c>
      <c r="K138" s="233" t="str">
        <f ca="1">IF(ISNUMBER(A138),_xlfn.RANK.EQ(F138,F137:F141),"")</f>
        <v/>
      </c>
      <c r="L138" s="234">
        <f ca="1">IF(J138=5,VLOOKUP(K138,TPMatrix!$A$6:$B$10,2,FALSE()),IF(J138=4,VLOOKUP(K138,TPMatrix!$D$6:$E$9,2,FALSE()),0))</f>
        <v>0</v>
      </c>
      <c r="M138" s="234">
        <f ca="1">IF(COUNTIF(K137:K141,K138)&gt;=2,IF(J138=5,VLOOKUP(K138+1,TPMatrix!$A$6:$B$10,2,FALSE()),IF(J138=4,VLOOKUP(K138+1,TPMatrix!$D$6:$E$9,2,FALSE()),0)),"")</f>
        <v>0</v>
      </c>
      <c r="N138" s="234">
        <f ca="1">IF(COUNTIF(K137:K141,K138)&gt;=3,IF(J138=5,VLOOKUP(K138+2,TPMatrix!$A$6:$B$10,2,FALSE()),IF(J138=4,VLOOKUP(K138+2,TPMatrix!$D$6:$E$9,2,FALSE()),0)),"")</f>
        <v>0</v>
      </c>
      <c r="O138" s="234">
        <f ca="1">IF(COUNTIF(K137:K141,K138)&gt;=4,IF(J138=5,VLOOKUP(K138+3,TPMatrix!$A$6:$B$10,2,FALSE()),IF(J138=4,VLOOKUP(K138+3,TPMatrix!$D$6:$E$9,2,FALSE()),0)),"")</f>
        <v>0</v>
      </c>
      <c r="P138" s="234">
        <f ca="1">IF(COUNTIF(K137:K141,K138)&gt;=5,IF(J138=5,VLOOKUP(K138+4,TPMatrix!$A$6:$B$10,2,FALSE()),IF(J138=4,VLOOKUP(K138+4,TPMatrix!$D$6:$E$9,2,FALSE()),0)),"")</f>
        <v>0</v>
      </c>
      <c r="Q138" s="234">
        <f t="shared" ca="1" si="52"/>
        <v>0</v>
      </c>
      <c r="R138" s="235">
        <f t="shared" ca="1" si="53"/>
        <v>5</v>
      </c>
      <c r="S138" s="233">
        <f t="shared" ca="1" si="54"/>
        <v>0</v>
      </c>
      <c r="T138" s="234">
        <f t="shared" si="55"/>
        <v>0</v>
      </c>
      <c r="U138" s="235">
        <f t="shared" ca="1" si="56"/>
        <v>0</v>
      </c>
      <c r="W138" s="41" t="str">
        <f t="shared" ca="1" si="57"/>
        <v/>
      </c>
      <c r="X138" t="str">
        <f ca="1">IF(ISNUMBER($A138),$W138*(Methuselahs!$A$4+1)+$A138,"")</f>
        <v/>
      </c>
      <c r="Y138" s="41" t="str">
        <f t="shared" ca="1" si="58"/>
        <v/>
      </c>
      <c r="Z138" t="str">
        <f ca="1">IF(ISNUMBER($A138),VLOOKUP($A138,Methuselahs!$A$7:$X$202,5),"")</f>
        <v/>
      </c>
      <c r="AA138" s="41" t="str">
        <f t="shared" ca="1" si="59"/>
        <v/>
      </c>
    </row>
    <row r="139" spans="1:27" ht="12.95" customHeight="1">
      <c r="A139" t="str">
        <f ca="1">IF(ISBLANK('Tournament Info'!$B$11),"",INDIRECT(ADDRESS(ROW(),1,1,1,"Optimal Seating "&amp;'Tournament Info'!$B$11-1&amp;"R+F")))</f>
        <v/>
      </c>
      <c r="B139" t="str">
        <f ca="1">IF(ISNUMBER(A139),VLOOKUP(A139,Methuselahs!$A$7:$E$202,2,FALSE()),"")</f>
        <v/>
      </c>
      <c r="C139" t="str">
        <f ca="1">IF(ISNUMBER(A139),VLOOKUP(A139,Methuselahs!$A$7:$E$202,3,FALSE()),"")</f>
        <v/>
      </c>
      <c r="D139" s="238" t="str">
        <f t="shared" ca="1" si="48"/>
        <v/>
      </c>
      <c r="E139" s="239"/>
      <c r="F139" s="237">
        <f t="shared" si="49"/>
        <v>0</v>
      </c>
      <c r="G139" s="240" t="str">
        <f t="shared" ca="1" si="50"/>
        <v/>
      </c>
      <c r="H139" t="str">
        <f ca="1">IF(ISNUMBER(A139),IF(OR($S139=$U139,NOT(ISNA(MATCH($D139*5+$V$4,Override!$C$6:$C$125,0)))),$Q139,0),"")</f>
        <v/>
      </c>
      <c r="I139" s="238" t="str">
        <f t="shared" ca="1" si="51"/>
        <v/>
      </c>
      <c r="J139" s="242">
        <f ca="1">COUNT(A137:A141)</f>
        <v>0</v>
      </c>
      <c r="K139" s="243" t="str">
        <f ca="1">IF(ISNUMBER(A139),_xlfn.RANK.EQ(F139,F137:F141),"")</f>
        <v/>
      </c>
      <c r="L139" s="244">
        <f ca="1">IF(J139=5,VLOOKUP(K139,TPMatrix!$A$6:$B$10,2,FALSE()),IF(J139=4,VLOOKUP(K139,TPMatrix!$D$6:$E$9,2,FALSE()),0))</f>
        <v>0</v>
      </c>
      <c r="M139" s="244">
        <f ca="1">IF(COUNTIF(K137:K141,K139)&gt;=2,IF(J139=5,VLOOKUP(K139+1,TPMatrix!$A$6:$B$10,2,FALSE()),IF(J139=4,VLOOKUP(K139+1,TPMatrix!$D$6:$E$9,2,FALSE()),0)),"")</f>
        <v>0</v>
      </c>
      <c r="N139" s="244">
        <f ca="1">IF(COUNTIF(K137:K141,K139)&gt;=3,IF(J139=5,VLOOKUP(K139+2,TPMatrix!$A$6:$B$10,2,FALSE()),IF(J139=4,VLOOKUP(K139+2,TPMatrix!$D$6:$E$9,2,FALSE()),0)),"")</f>
        <v>0</v>
      </c>
      <c r="O139" s="244">
        <f ca="1">IF(COUNTIF(K137:K141,K139)&gt;=4,IF(J139=5,VLOOKUP(K139+3,TPMatrix!$A$6:$B$10,2,FALSE()),IF(J139=4,VLOOKUP(K139+3,TPMatrix!$D$6:$E$9,2,FALSE()),0)),"")</f>
        <v>0</v>
      </c>
      <c r="P139" s="244">
        <f ca="1">IF(COUNTIF(K137:K141,K139)&gt;=5,IF(J139=5,VLOOKUP(K139+4,TPMatrix!$A$6:$B$10,2,FALSE()),IF(J139=4,VLOOKUP(K139+4,TPMatrix!$D$6:$E$9,2,FALSE()),0)),"")</f>
        <v>0</v>
      </c>
      <c r="Q139" s="244">
        <f t="shared" ca="1" si="52"/>
        <v>0</v>
      </c>
      <c r="R139" s="245">
        <f t="shared" ca="1" si="53"/>
        <v>5</v>
      </c>
      <c r="S139" s="243">
        <f t="shared" ca="1" si="54"/>
        <v>0</v>
      </c>
      <c r="T139" s="244">
        <f t="shared" si="55"/>
        <v>0</v>
      </c>
      <c r="U139" s="245">
        <f t="shared" ca="1" si="56"/>
        <v>0</v>
      </c>
      <c r="W139" s="41" t="str">
        <f t="shared" ca="1" si="57"/>
        <v/>
      </c>
      <c r="X139" t="str">
        <f ca="1">IF(ISNUMBER($A139),$W139*(Methuselahs!$A$4+1)+$A139,"")</f>
        <v/>
      </c>
      <c r="Y139" s="41" t="str">
        <f t="shared" ca="1" si="58"/>
        <v/>
      </c>
      <c r="Z139" t="str">
        <f ca="1">IF(ISNUMBER($A139),VLOOKUP($A139,Methuselahs!$A$7:$X$202,5),"")</f>
        <v/>
      </c>
      <c r="AA139" s="41" t="str">
        <f t="shared" ca="1" si="59"/>
        <v/>
      </c>
    </row>
    <row r="140" spans="1:27" ht="12.95" customHeight="1">
      <c r="A140" t="str">
        <f ca="1">IF(ISBLANK('Tournament Info'!$B$11),"",INDIRECT(ADDRESS(ROW(),1,1,1,"Optimal Seating "&amp;'Tournament Info'!$B$11-1&amp;"R+F")))</f>
        <v/>
      </c>
      <c r="B140" t="str">
        <f ca="1">IF(ISNUMBER(A140),VLOOKUP(A140,Methuselahs!$A$7:$E$202,2,FALSE()),"")</f>
        <v/>
      </c>
      <c r="C140" t="str">
        <f ca="1">IF(ISNUMBER(A140),VLOOKUP(A140,Methuselahs!$A$7:$E$202,3,FALSE()),"")</f>
        <v/>
      </c>
      <c r="D140" s="248" t="str">
        <f t="shared" ca="1" si="48"/>
        <v/>
      </c>
      <c r="E140" s="249"/>
      <c r="F140" s="247">
        <f t="shared" si="49"/>
        <v>0</v>
      </c>
      <c r="G140" s="230" t="str">
        <f t="shared" ca="1" si="50"/>
        <v/>
      </c>
      <c r="H140" t="str">
        <f ca="1">IF(ISNUMBER(A140),IF(OR($S140=$U140,NOT(ISNA(MATCH($D140*5+$V$4,Override!$C$6:$C$125,0)))),$Q140,0),"")</f>
        <v/>
      </c>
      <c r="I140" s="248" t="str">
        <f t="shared" ca="1" si="51"/>
        <v/>
      </c>
      <c r="J140" s="250">
        <f ca="1">COUNT(A137:A141)</f>
        <v>0</v>
      </c>
      <c r="K140" s="233" t="str">
        <f ca="1">IF(ISNUMBER(A140),_xlfn.RANK.EQ(F140,F137:F141),"")</f>
        <v/>
      </c>
      <c r="L140" s="234">
        <f ca="1">IF(J140=5,VLOOKUP(K140,TPMatrix!$A$6:$B$10,2,FALSE()),IF(J140=4,VLOOKUP(K140,TPMatrix!$D$6:$E$9,2,FALSE()),0))</f>
        <v>0</v>
      </c>
      <c r="M140" s="234">
        <f ca="1">IF(COUNTIF(K137:K141,K140)&gt;=2,IF(J140=5,VLOOKUP(K140+1,TPMatrix!$A$6:$B$10,2,FALSE()),IF(J140=4,VLOOKUP(K140+1,TPMatrix!$D$6:$E$9,2,FALSE()),0)),"")</f>
        <v>0</v>
      </c>
      <c r="N140" s="234">
        <f ca="1">IF(COUNTIF(K137:K141,K140)&gt;=3,IF(J140=5,VLOOKUP(K140+2,TPMatrix!$A$6:$B$10,2,FALSE()),IF(J140=4,VLOOKUP(K140+2,TPMatrix!$D$6:$E$9,2,FALSE()),0)),"")</f>
        <v>0</v>
      </c>
      <c r="O140" s="234">
        <f ca="1">IF(COUNTIF(K137:K141,K140)&gt;=4,IF(J140=5,VLOOKUP(K140+3,TPMatrix!$A$6:$B$10,2,FALSE()),IF(J140=4,VLOOKUP(K140+3,TPMatrix!$D$6:$E$9,2,FALSE()),0)),"")</f>
        <v>0</v>
      </c>
      <c r="P140" s="234">
        <f ca="1">IF(COUNTIF(K137:K141,K140)&gt;=5,IF(J140=5,VLOOKUP(K140+4,TPMatrix!$A$6:$B$10,2,FALSE()),IF(J140=4,VLOOKUP(K140+4,TPMatrix!$D$6:$E$9,2,FALSE()),0)),"")</f>
        <v>0</v>
      </c>
      <c r="Q140" s="234">
        <f t="shared" ca="1" si="52"/>
        <v>0</v>
      </c>
      <c r="R140" s="235">
        <f t="shared" ca="1" si="53"/>
        <v>5</v>
      </c>
      <c r="S140" s="233">
        <f t="shared" ca="1" si="54"/>
        <v>0</v>
      </c>
      <c r="T140" s="234">
        <f t="shared" si="55"/>
        <v>0</v>
      </c>
      <c r="U140" s="235">
        <f t="shared" ca="1" si="56"/>
        <v>0</v>
      </c>
      <c r="W140" s="41" t="str">
        <f t="shared" ca="1" si="57"/>
        <v/>
      </c>
      <c r="X140" t="str">
        <f ca="1">IF(ISNUMBER($A140),$W140*(Methuselahs!$A$4+1)+$A140,"")</f>
        <v/>
      </c>
      <c r="Y140" s="41" t="str">
        <f t="shared" ca="1" si="58"/>
        <v/>
      </c>
      <c r="Z140" t="str">
        <f ca="1">IF(ISNUMBER($A140),VLOOKUP($A140,Methuselahs!$A$7:$X$202,5),"")</f>
        <v/>
      </c>
      <c r="AA140" s="41" t="str">
        <f t="shared" ca="1" si="59"/>
        <v/>
      </c>
    </row>
    <row r="141" spans="1:27" ht="12.95" customHeight="1" thickBot="1">
      <c r="A141" t="str">
        <f ca="1">IF(ISBLANK('Tournament Info'!$B$11),"",INDIRECT(ADDRESS(ROW(),1,1,1,"Optimal Seating "&amp;'Tournament Info'!$B$11-1&amp;"R+F")))</f>
        <v/>
      </c>
      <c r="B141" t="str">
        <f ca="1">IF(ISNUMBER(A141),VLOOKUP(A141,Methuselahs!$A$7:$E$202,2,FALSE()),"")</f>
        <v/>
      </c>
      <c r="C141" t="str">
        <f ca="1">IF(ISNUMBER(A141),VLOOKUP(A141,Methuselahs!$A$7:$E$202,3,FALSE()),"")</f>
        <v/>
      </c>
      <c r="D141" s="254" t="str">
        <f t="shared" ca="1" si="48"/>
        <v/>
      </c>
      <c r="E141" s="255"/>
      <c r="F141" s="253">
        <f t="shared" si="49"/>
        <v>0</v>
      </c>
      <c r="G141" s="240" t="str">
        <f t="shared" ca="1" si="50"/>
        <v/>
      </c>
      <c r="H141" t="str">
        <f ca="1">IF(ISNUMBER(A141),IF(OR($S141=$U141,NOT(ISNA(MATCH($D141*5+$V$4,Override!$C$6:$C$125,0)))),$Q141,0),"")</f>
        <v/>
      </c>
      <c r="I141" s="254" t="str">
        <f t="shared" ca="1" si="51"/>
        <v/>
      </c>
      <c r="J141" s="256">
        <f ca="1">COUNT(A137:A141)</f>
        <v>0</v>
      </c>
      <c r="K141" s="257" t="str">
        <f ca="1">IF(ISNUMBER(A141),_xlfn.RANK.EQ(F141,F137:F141),"")</f>
        <v/>
      </c>
      <c r="L141" s="258">
        <f ca="1">IF(J141=5,VLOOKUP(K141,TPMatrix!$A$6:$B$10,2,FALSE()),IF(J141=4,VLOOKUP(K141,TPMatrix!$D$6:$E$9,2,FALSE()),0))</f>
        <v>0</v>
      </c>
      <c r="M141" s="258">
        <f ca="1">IF(COUNTIF(K137:K141,K141)&gt;=2,IF(J141=5,VLOOKUP(K141+1,TPMatrix!$A$6:$B$10,2,FALSE()),IF(J141=4,VLOOKUP(K141+1,TPMatrix!$D$6:$E$9,2,FALSE()),0)),"")</f>
        <v>0</v>
      </c>
      <c r="N141" s="258">
        <f ca="1">IF(COUNTIF(K137:K141,K141)&gt;=3,IF(J141=5,VLOOKUP(K141+2,TPMatrix!$A$6:$B$10,2,FALSE()),IF(J141=4,VLOOKUP(K141+2,TPMatrix!$D$6:$E$9,2,FALSE()),0)),"")</f>
        <v>0</v>
      </c>
      <c r="O141" s="258">
        <f ca="1">IF(COUNTIF(K137:K141,K141)&gt;=4,IF(J141=5,VLOOKUP(K141+3,TPMatrix!$A$6:$B$10,2,FALSE()),IF(J141=4,VLOOKUP(K141+3,TPMatrix!$D$6:$E$9,2,FALSE()),0)),"")</f>
        <v>0</v>
      </c>
      <c r="P141" s="258">
        <f ca="1">IF(COUNTIF(K137:K141,K141)&gt;=5,IF(J141=5,VLOOKUP(K141+4,TPMatrix!$A$6:$B$10,2,FALSE()),IF(J141=4,VLOOKUP(K141+4,TPMatrix!$D$6:$E$9,2,FALSE()),0)),"")</f>
        <v>0</v>
      </c>
      <c r="Q141" s="258">
        <f t="shared" ca="1" si="52"/>
        <v>0</v>
      </c>
      <c r="R141" s="259">
        <f t="shared" ca="1" si="53"/>
        <v>5</v>
      </c>
      <c r="S141" s="257">
        <f t="shared" ca="1" si="54"/>
        <v>0</v>
      </c>
      <c r="T141" s="258">
        <f t="shared" si="55"/>
        <v>0</v>
      </c>
      <c r="U141" s="259">
        <f t="shared" ca="1" si="56"/>
        <v>0</v>
      </c>
      <c r="W141" s="41" t="str">
        <f t="shared" ca="1" si="57"/>
        <v/>
      </c>
      <c r="X141" t="str">
        <f ca="1">IF(ISNUMBER($A141),$W141*(Methuselahs!$A$4+1)+$A141,"")</f>
        <v/>
      </c>
      <c r="Y141" s="41" t="str">
        <f t="shared" ca="1" si="58"/>
        <v/>
      </c>
      <c r="Z141" t="str">
        <f ca="1">IF(ISNUMBER($A141),VLOOKUP($A141,Methuselahs!$A$7:$X$202,5),"")</f>
        <v/>
      </c>
      <c r="AA141" s="41" t="str">
        <f t="shared" ca="1" si="59"/>
        <v/>
      </c>
    </row>
    <row r="142" spans="1:27" ht="12.95" customHeight="1">
      <c r="A142" t="str">
        <f ca="1">IF(ISBLANK('Tournament Info'!$B$11),"",INDIRECT(ADDRESS(ROW(),1,1,1,"Optimal Seating "&amp;'Tournament Info'!$B$11-1&amp;"R+F")))</f>
        <v/>
      </c>
      <c r="B142" t="str">
        <f ca="1">IF(ISNUMBER(A142),VLOOKUP(A142,Methuselahs!$A$7:$E$202,2,FALSE()),"")</f>
        <v/>
      </c>
      <c r="C142" t="str">
        <f ca="1">IF(ISNUMBER(A142),VLOOKUP(A142,Methuselahs!$A$7:$E$202,3,FALSE()),"")</f>
        <v/>
      </c>
      <c r="D142" s="214" t="str">
        <f t="shared" ca="1" si="48"/>
        <v/>
      </c>
      <c r="E142" s="215"/>
      <c r="F142" s="213">
        <f t="shared" si="49"/>
        <v>0</v>
      </c>
      <c r="G142" s="216" t="str">
        <f t="shared" ca="1" si="50"/>
        <v/>
      </c>
      <c r="H142" t="str">
        <f ca="1">IF(ISNUMBER(A142),IF(OR($S142=$U142,NOT(ISNA(MATCH($D142*5+$V$4,Override!$C$6:$C$125,0)))),$Q142,0),"")</f>
        <v/>
      </c>
      <c r="I142" s="214" t="str">
        <f t="shared" ca="1" si="51"/>
        <v/>
      </c>
      <c r="J142" s="218">
        <f ca="1">COUNT(A142:A146)</f>
        <v>0</v>
      </c>
      <c r="K142" s="219" t="str">
        <f ca="1">IF(ISNUMBER(A142),_xlfn.RANK.EQ(F142,F142:F146),"")</f>
        <v/>
      </c>
      <c r="L142" s="220">
        <f ca="1">IF(J142=5,VLOOKUP(K142,TPMatrix!$A$6:$B$10,2,FALSE()),IF(J142=4,VLOOKUP(K142,TPMatrix!$D$6:$E$9,2,FALSE()),0))</f>
        <v>0</v>
      </c>
      <c r="M142" s="220">
        <f ca="1">IF(COUNTIF(K142:K146,K142)&gt;=2,IF(J142=5,VLOOKUP(K142+1,TPMatrix!$A$6:$B$10,2,FALSE()),IF(J142=4,VLOOKUP(K142+1,TPMatrix!$D$6:$E$9,2,FALSE()),0)),"")</f>
        <v>0</v>
      </c>
      <c r="N142" s="220">
        <f ca="1">IF(COUNTIF(K142:K146,K142)&gt;=3,IF(J142=5,VLOOKUP(K142+2,TPMatrix!$A$6:$B$10,2,FALSE()),IF(J142=4,VLOOKUP(K142+2,TPMatrix!$D$6:$E$9,2,FALSE()),0)),"")</f>
        <v>0</v>
      </c>
      <c r="O142" s="220">
        <f ca="1">IF(COUNTIF(K142:K146,K142)&gt;=4,IF(J142=5,VLOOKUP(K142+3,TPMatrix!$A$6:$B$10,2,FALSE()),IF(J142=4,VLOOKUP(K142+3,TPMatrix!$D$6:$E$9,2,FALSE()),0)),"")</f>
        <v>0</v>
      </c>
      <c r="P142" s="220">
        <f ca="1">IF(COUNTIF(K142:K146,K142)&gt;=5,IF(J142=5,VLOOKUP(K142+4,TPMatrix!$A$6:$B$10,2,FALSE()),IF(J142=4,VLOOKUP(K142+4,TPMatrix!$D$6:$E$9,2,FALSE()),0)),"")</f>
        <v>0</v>
      </c>
      <c r="Q142" s="220">
        <f t="shared" ca="1" si="52"/>
        <v>0</v>
      </c>
      <c r="R142" s="221">
        <f t="shared" ca="1" si="53"/>
        <v>5</v>
      </c>
      <c r="S142" s="222">
        <f t="shared" ca="1" si="54"/>
        <v>0</v>
      </c>
      <c r="T142" s="223">
        <f t="shared" si="55"/>
        <v>0</v>
      </c>
      <c r="U142" s="224">
        <f t="shared" ca="1" si="56"/>
        <v>0</v>
      </c>
      <c r="W142" s="41" t="str">
        <f t="shared" ca="1" si="57"/>
        <v/>
      </c>
      <c r="X142" t="str">
        <f ca="1">IF(ISNUMBER($A142),$W142*(Methuselahs!$A$4+1)+$A142,"")</f>
        <v/>
      </c>
      <c r="Y142" s="41" t="str">
        <f t="shared" ca="1" si="58"/>
        <v/>
      </c>
      <c r="Z142" t="str">
        <f ca="1">IF(ISNUMBER($A142),VLOOKUP($A142,Methuselahs!$A$7:$X$202,5),"")</f>
        <v/>
      </c>
      <c r="AA142" s="41" t="str">
        <f t="shared" ca="1" si="59"/>
        <v/>
      </c>
    </row>
    <row r="143" spans="1:27" ht="12.95" customHeight="1">
      <c r="A143" t="str">
        <f ca="1">IF(ISBLANK('Tournament Info'!$B$11),"",INDIRECT(ADDRESS(ROW(),1,1,1,"Optimal Seating "&amp;'Tournament Info'!$B$11-1&amp;"R+F")))</f>
        <v/>
      </c>
      <c r="B143" t="str">
        <f ca="1">IF(ISNUMBER(A143),VLOOKUP(A143,Methuselahs!$A$7:$E$202,2,FALSE()),"")</f>
        <v/>
      </c>
      <c r="C143" t="str">
        <f ca="1">IF(ISNUMBER(A143),VLOOKUP(A143,Methuselahs!$A$7:$E$202,3,FALSE()),"")</f>
        <v/>
      </c>
      <c r="D143" s="228" t="str">
        <f t="shared" ca="1" si="48"/>
        <v/>
      </c>
      <c r="E143" s="229"/>
      <c r="F143" s="227">
        <f t="shared" si="49"/>
        <v>0</v>
      </c>
      <c r="G143" s="230" t="str">
        <f t="shared" ca="1" si="50"/>
        <v/>
      </c>
      <c r="H143" t="str">
        <f ca="1">IF(ISNUMBER(A143),IF(OR($S143=$U143,NOT(ISNA(MATCH($D143*5+$V$4,Override!$C$6:$C$125,0)))),$Q143,0),"")</f>
        <v/>
      </c>
      <c r="I143" s="228" t="str">
        <f t="shared" ca="1" si="51"/>
        <v/>
      </c>
      <c r="J143" s="232">
        <f ca="1">COUNT(A142:A146)</f>
        <v>0</v>
      </c>
      <c r="K143" s="233" t="str">
        <f ca="1">IF(ISNUMBER(A143),_xlfn.RANK.EQ(F143,F142:F146),"")</f>
        <v/>
      </c>
      <c r="L143" s="234">
        <f ca="1">IF(J143=5,VLOOKUP(K143,TPMatrix!$A$6:$B$10,2,FALSE()),IF(J143=4,VLOOKUP(K143,TPMatrix!$D$6:$E$9,2,FALSE()),0))</f>
        <v>0</v>
      </c>
      <c r="M143" s="234">
        <f ca="1">IF(COUNTIF(K142:K146,K143)&gt;=2,IF(J143=5,VLOOKUP(K143+1,TPMatrix!$A$6:$B$10,2,FALSE()),IF(J143=4,VLOOKUP(K143+1,TPMatrix!$D$6:$E$9,2,FALSE()),0)),"")</f>
        <v>0</v>
      </c>
      <c r="N143" s="234">
        <f ca="1">IF(COUNTIF(K142:K146,K143)&gt;=3,IF(J143=5,VLOOKUP(K143+2,TPMatrix!$A$6:$B$10,2,FALSE()),IF(J143=4,VLOOKUP(K143+2,TPMatrix!$D$6:$E$9,2,FALSE()),0)),"")</f>
        <v>0</v>
      </c>
      <c r="O143" s="234">
        <f ca="1">IF(COUNTIF(K142:K146,K143)&gt;=4,IF(J143=5,VLOOKUP(K143+3,TPMatrix!$A$6:$B$10,2,FALSE()),IF(J143=4,VLOOKUP(K143+3,TPMatrix!$D$6:$E$9,2,FALSE()),0)),"")</f>
        <v>0</v>
      </c>
      <c r="P143" s="234">
        <f ca="1">IF(COUNTIF(K142:K146,K143)&gt;=5,IF(J143=5,VLOOKUP(K143+4,TPMatrix!$A$6:$B$10,2,FALSE()),IF(J143=4,VLOOKUP(K143+4,TPMatrix!$D$6:$E$9,2,FALSE()),0)),"")</f>
        <v>0</v>
      </c>
      <c r="Q143" s="234">
        <f t="shared" ca="1" si="52"/>
        <v>0</v>
      </c>
      <c r="R143" s="235">
        <f t="shared" ca="1" si="53"/>
        <v>5</v>
      </c>
      <c r="S143" s="233">
        <f t="shared" ca="1" si="54"/>
        <v>0</v>
      </c>
      <c r="T143" s="234">
        <f t="shared" si="55"/>
        <v>0</v>
      </c>
      <c r="U143" s="235">
        <f t="shared" ca="1" si="56"/>
        <v>0</v>
      </c>
      <c r="W143" s="41" t="str">
        <f t="shared" ca="1" si="57"/>
        <v/>
      </c>
      <c r="X143" t="str">
        <f ca="1">IF(ISNUMBER($A143),$W143*(Methuselahs!$A$4+1)+$A143,"")</f>
        <v/>
      </c>
      <c r="Y143" s="41" t="str">
        <f t="shared" ca="1" si="58"/>
        <v/>
      </c>
      <c r="Z143" t="str">
        <f ca="1">IF(ISNUMBER($A143),VLOOKUP($A143,Methuselahs!$A$7:$X$202,5),"")</f>
        <v/>
      </c>
      <c r="AA143" s="41" t="str">
        <f t="shared" ca="1" si="59"/>
        <v/>
      </c>
    </row>
    <row r="144" spans="1:27" ht="12.95" customHeight="1">
      <c r="A144" t="str">
        <f ca="1">IF(ISBLANK('Tournament Info'!$B$11),"",INDIRECT(ADDRESS(ROW(),1,1,1,"Optimal Seating "&amp;'Tournament Info'!$B$11-1&amp;"R+F")))</f>
        <v/>
      </c>
      <c r="B144" t="str">
        <f ca="1">IF(ISNUMBER(A144),VLOOKUP(A144,Methuselahs!$A$7:$E$202,2,FALSE()),"")</f>
        <v/>
      </c>
      <c r="C144" t="str">
        <f ca="1">IF(ISNUMBER(A144),VLOOKUP(A144,Methuselahs!$A$7:$E$202,3,FALSE()),"")</f>
        <v/>
      </c>
      <c r="D144" s="238" t="str">
        <f t="shared" ca="1" si="48"/>
        <v/>
      </c>
      <c r="E144" s="239"/>
      <c r="F144" s="237">
        <f t="shared" si="49"/>
        <v>0</v>
      </c>
      <c r="G144" s="240" t="str">
        <f t="shared" ca="1" si="50"/>
        <v/>
      </c>
      <c r="H144" t="str">
        <f ca="1">IF(ISNUMBER(A144),IF(OR($S144=$U144,NOT(ISNA(MATCH($D144*5+$V$4,Override!$C$6:$C$125,0)))),$Q144,0),"")</f>
        <v/>
      </c>
      <c r="I144" s="238" t="str">
        <f t="shared" ca="1" si="51"/>
        <v/>
      </c>
      <c r="J144" s="242">
        <f ca="1">COUNT(A142:A146)</f>
        <v>0</v>
      </c>
      <c r="K144" s="243" t="str">
        <f ca="1">IF(ISNUMBER(A144),_xlfn.RANK.EQ(F144,F142:F146),"")</f>
        <v/>
      </c>
      <c r="L144" s="244">
        <f ca="1">IF(J144=5,VLOOKUP(K144,TPMatrix!$A$6:$B$10,2,FALSE()),IF(J144=4,VLOOKUP(K144,TPMatrix!$D$6:$E$9,2,FALSE()),0))</f>
        <v>0</v>
      </c>
      <c r="M144" s="244">
        <f ca="1">IF(COUNTIF(K142:K146,K144)&gt;=2,IF(J144=5,VLOOKUP(K144+1,TPMatrix!$A$6:$B$10,2,FALSE()),IF(J144=4,VLOOKUP(K144+1,TPMatrix!$D$6:$E$9,2,FALSE()),0)),"")</f>
        <v>0</v>
      </c>
      <c r="N144" s="244">
        <f ca="1">IF(COUNTIF(K142:K146,K144)&gt;=3,IF(J144=5,VLOOKUP(K144+2,TPMatrix!$A$6:$B$10,2,FALSE()),IF(J144=4,VLOOKUP(K144+2,TPMatrix!$D$6:$E$9,2,FALSE()),0)),"")</f>
        <v>0</v>
      </c>
      <c r="O144" s="244">
        <f ca="1">IF(COUNTIF(K142:K146,K144)&gt;=4,IF(J144=5,VLOOKUP(K144+3,TPMatrix!$A$6:$B$10,2,FALSE()),IF(J144=4,VLOOKUP(K144+3,TPMatrix!$D$6:$E$9,2,FALSE()),0)),"")</f>
        <v>0</v>
      </c>
      <c r="P144" s="244">
        <f ca="1">IF(COUNTIF(K142:K146,K144)&gt;=5,IF(J144=5,VLOOKUP(K144+4,TPMatrix!$A$6:$B$10,2,FALSE()),IF(J144=4,VLOOKUP(K144+4,TPMatrix!$D$6:$E$9,2,FALSE()),0)),"")</f>
        <v>0</v>
      </c>
      <c r="Q144" s="244">
        <f t="shared" ca="1" si="52"/>
        <v>0</v>
      </c>
      <c r="R144" s="245">
        <f t="shared" ca="1" si="53"/>
        <v>5</v>
      </c>
      <c r="S144" s="243">
        <f t="shared" ca="1" si="54"/>
        <v>0</v>
      </c>
      <c r="T144" s="244">
        <f t="shared" si="55"/>
        <v>0</v>
      </c>
      <c r="U144" s="245">
        <f t="shared" ca="1" si="56"/>
        <v>0</v>
      </c>
      <c r="W144" s="41" t="str">
        <f t="shared" ca="1" si="57"/>
        <v/>
      </c>
      <c r="X144" t="str">
        <f ca="1">IF(ISNUMBER($A144),$W144*(Methuselahs!$A$4+1)+$A144,"")</f>
        <v/>
      </c>
      <c r="Y144" s="41" t="str">
        <f t="shared" ca="1" si="58"/>
        <v/>
      </c>
      <c r="Z144" t="str">
        <f ca="1">IF(ISNUMBER($A144),VLOOKUP($A144,Methuselahs!$A$7:$X$202,5),"")</f>
        <v/>
      </c>
      <c r="AA144" s="41" t="str">
        <f t="shared" ca="1" si="59"/>
        <v/>
      </c>
    </row>
    <row r="145" spans="1:27" ht="12.95" customHeight="1">
      <c r="A145" t="str">
        <f ca="1">IF(ISBLANK('Tournament Info'!$B$11),"",INDIRECT(ADDRESS(ROW(),1,1,1,"Optimal Seating "&amp;'Tournament Info'!$B$11-1&amp;"R+F")))</f>
        <v/>
      </c>
      <c r="B145" t="str">
        <f ca="1">IF(ISNUMBER(A145),VLOOKUP(A145,Methuselahs!$A$7:$E$202,2,FALSE()),"")</f>
        <v/>
      </c>
      <c r="C145" t="str">
        <f ca="1">IF(ISNUMBER(A145),VLOOKUP(A145,Methuselahs!$A$7:$E$202,3,FALSE()),"")</f>
        <v/>
      </c>
      <c r="D145" s="248" t="str">
        <f t="shared" ca="1" si="48"/>
        <v/>
      </c>
      <c r="E145" s="249"/>
      <c r="F145" s="247">
        <f t="shared" si="49"/>
        <v>0</v>
      </c>
      <c r="G145" s="230" t="str">
        <f t="shared" ca="1" si="50"/>
        <v/>
      </c>
      <c r="H145" t="str">
        <f ca="1">IF(ISNUMBER(A145),IF(OR($S145=$U145,NOT(ISNA(MATCH($D145*5+$V$4,Override!$C$6:$C$125,0)))),$Q145,0),"")</f>
        <v/>
      </c>
      <c r="I145" s="248" t="str">
        <f t="shared" ca="1" si="51"/>
        <v/>
      </c>
      <c r="J145" s="250">
        <f ca="1">COUNT(A142:A146)</f>
        <v>0</v>
      </c>
      <c r="K145" s="233" t="str">
        <f ca="1">IF(ISNUMBER(A145),_xlfn.RANK.EQ(F145,F142:F146),"")</f>
        <v/>
      </c>
      <c r="L145" s="234">
        <f ca="1">IF(J145=5,VLOOKUP(K145,TPMatrix!$A$6:$B$10,2,FALSE()),IF(J145=4,VLOOKUP(K145,TPMatrix!$D$6:$E$9,2,FALSE()),0))</f>
        <v>0</v>
      </c>
      <c r="M145" s="234">
        <f ca="1">IF(COUNTIF(K142:K146,K145)&gt;=2,IF(J145=5,VLOOKUP(K145+1,TPMatrix!$A$6:$B$10,2,FALSE()),IF(J145=4,VLOOKUP(K145+1,TPMatrix!$D$6:$E$9,2,FALSE()),0)),"")</f>
        <v>0</v>
      </c>
      <c r="N145" s="234">
        <f ca="1">IF(COUNTIF(K142:K146,K145)&gt;=3,IF(J145=5,VLOOKUP(K145+2,TPMatrix!$A$6:$B$10,2,FALSE()),IF(J145=4,VLOOKUP(K145+2,TPMatrix!$D$6:$E$9,2,FALSE()),0)),"")</f>
        <v>0</v>
      </c>
      <c r="O145" s="234">
        <f ca="1">IF(COUNTIF(K142:K146,K145)&gt;=4,IF(J145=5,VLOOKUP(K145+3,TPMatrix!$A$6:$B$10,2,FALSE()),IF(J145=4,VLOOKUP(K145+3,TPMatrix!$D$6:$E$9,2,FALSE()),0)),"")</f>
        <v>0</v>
      </c>
      <c r="P145" s="234">
        <f ca="1">IF(COUNTIF(K142:K146,K145)&gt;=5,IF(J145=5,VLOOKUP(K145+4,TPMatrix!$A$6:$B$10,2,FALSE()),IF(J145=4,VLOOKUP(K145+4,TPMatrix!$D$6:$E$9,2,FALSE()),0)),"")</f>
        <v>0</v>
      </c>
      <c r="Q145" s="234">
        <f t="shared" ca="1" si="52"/>
        <v>0</v>
      </c>
      <c r="R145" s="235">
        <f t="shared" ca="1" si="53"/>
        <v>5</v>
      </c>
      <c r="S145" s="233">
        <f t="shared" ca="1" si="54"/>
        <v>0</v>
      </c>
      <c r="T145" s="234">
        <f t="shared" si="55"/>
        <v>0</v>
      </c>
      <c r="U145" s="235">
        <f t="shared" ca="1" si="56"/>
        <v>0</v>
      </c>
      <c r="W145" s="41" t="str">
        <f t="shared" ca="1" si="57"/>
        <v/>
      </c>
      <c r="X145" t="str">
        <f ca="1">IF(ISNUMBER($A145),$W145*(Methuselahs!$A$4+1)+$A145,"")</f>
        <v/>
      </c>
      <c r="Y145" s="41" t="str">
        <f t="shared" ca="1" si="58"/>
        <v/>
      </c>
      <c r="Z145" t="str">
        <f ca="1">IF(ISNUMBER($A145),VLOOKUP($A145,Methuselahs!$A$7:$X$202,5),"")</f>
        <v/>
      </c>
      <c r="AA145" s="41" t="str">
        <f t="shared" ca="1" si="59"/>
        <v/>
      </c>
    </row>
    <row r="146" spans="1:27" ht="12.95" customHeight="1" thickBot="1">
      <c r="A146" t="str">
        <f ca="1">IF(ISBLANK('Tournament Info'!$B$11),"",INDIRECT(ADDRESS(ROW(),1,1,1,"Optimal Seating "&amp;'Tournament Info'!$B$11-1&amp;"R+F")))</f>
        <v/>
      </c>
      <c r="B146" t="str">
        <f ca="1">IF(ISNUMBER(A146),VLOOKUP(A146,Methuselahs!$A$7:$E$202,2,FALSE()),"")</f>
        <v/>
      </c>
      <c r="C146" t="str">
        <f ca="1">IF(ISNUMBER(A146),VLOOKUP(A146,Methuselahs!$A$7:$E$202,3,FALSE()),"")</f>
        <v/>
      </c>
      <c r="D146" s="254" t="str">
        <f t="shared" ca="1" si="48"/>
        <v/>
      </c>
      <c r="E146" s="255"/>
      <c r="F146" s="253">
        <f t="shared" si="49"/>
        <v>0</v>
      </c>
      <c r="G146" s="240" t="str">
        <f t="shared" ca="1" si="50"/>
        <v/>
      </c>
      <c r="H146" t="str">
        <f ca="1">IF(ISNUMBER(A146),IF(OR($S146=$U146,NOT(ISNA(MATCH($D146*5+$V$4,Override!$C$6:$C$125,0)))),$Q146,0),"")</f>
        <v/>
      </c>
      <c r="I146" s="254" t="str">
        <f t="shared" ca="1" si="51"/>
        <v/>
      </c>
      <c r="J146" s="256">
        <f ca="1">COUNT(A142:A146)</f>
        <v>0</v>
      </c>
      <c r="K146" s="257" t="str">
        <f ca="1">IF(ISNUMBER(A146),_xlfn.RANK.EQ(F146,F142:F146),"")</f>
        <v/>
      </c>
      <c r="L146" s="258">
        <f ca="1">IF(J146=5,VLOOKUP(K146,TPMatrix!$A$6:$B$10,2,FALSE()),IF(J146=4,VLOOKUP(K146,TPMatrix!$D$6:$E$9,2,FALSE()),0))</f>
        <v>0</v>
      </c>
      <c r="M146" s="258">
        <f ca="1">IF(COUNTIF(K142:K146,K146)&gt;=2,IF(J146=5,VLOOKUP(K146+1,TPMatrix!$A$6:$B$10,2,FALSE()),IF(J146=4,VLOOKUP(K146+1,TPMatrix!$D$6:$E$9,2,FALSE()),0)),"")</f>
        <v>0</v>
      </c>
      <c r="N146" s="258">
        <f ca="1">IF(COUNTIF(K142:K146,K146)&gt;=3,IF(J146=5,VLOOKUP(K146+2,TPMatrix!$A$6:$B$10,2,FALSE()),IF(J146=4,VLOOKUP(K146+2,TPMatrix!$D$6:$E$9,2,FALSE()),0)),"")</f>
        <v>0</v>
      </c>
      <c r="O146" s="258">
        <f ca="1">IF(COUNTIF(K142:K146,K146)&gt;=4,IF(J146=5,VLOOKUP(K146+3,TPMatrix!$A$6:$B$10,2,FALSE()),IF(J146=4,VLOOKUP(K146+3,TPMatrix!$D$6:$E$9,2,FALSE()),0)),"")</f>
        <v>0</v>
      </c>
      <c r="P146" s="258">
        <f ca="1">IF(COUNTIF(K142:K146,K146)&gt;=5,IF(J146=5,VLOOKUP(K146+4,TPMatrix!$A$6:$B$10,2,FALSE()),IF(J146=4,VLOOKUP(K146+4,TPMatrix!$D$6:$E$9,2,FALSE()),0)),"")</f>
        <v>0</v>
      </c>
      <c r="Q146" s="258">
        <f t="shared" ca="1" si="52"/>
        <v>0</v>
      </c>
      <c r="R146" s="259">
        <f t="shared" ca="1" si="53"/>
        <v>5</v>
      </c>
      <c r="S146" s="257">
        <f t="shared" ca="1" si="54"/>
        <v>0</v>
      </c>
      <c r="T146" s="258">
        <f t="shared" si="55"/>
        <v>0</v>
      </c>
      <c r="U146" s="259">
        <f t="shared" ca="1" si="56"/>
        <v>0</v>
      </c>
      <c r="W146" s="41" t="str">
        <f t="shared" ca="1" si="57"/>
        <v/>
      </c>
      <c r="X146" t="str">
        <f ca="1">IF(ISNUMBER($A146),$W146*(Methuselahs!$A$4+1)+$A146,"")</f>
        <v/>
      </c>
      <c r="Y146" s="41" t="str">
        <f t="shared" ca="1" si="58"/>
        <v/>
      </c>
      <c r="Z146" t="str">
        <f ca="1">IF(ISNUMBER($A146),VLOOKUP($A146,Methuselahs!$A$7:$X$202,5),"")</f>
        <v/>
      </c>
      <c r="AA146" s="41" t="str">
        <f t="shared" ca="1" si="59"/>
        <v/>
      </c>
    </row>
    <row r="147" spans="1:27" ht="12.95" customHeight="1">
      <c r="A147" t="str">
        <f ca="1">IF(ISBLANK('Tournament Info'!$B$11),"",INDIRECT(ADDRESS(ROW(),1,1,1,"Optimal Seating "&amp;'Tournament Info'!$B$11-1&amp;"R+F")))</f>
        <v/>
      </c>
      <c r="B147" t="str">
        <f ca="1">IF(ISNUMBER(A147),VLOOKUP(A147,Methuselahs!$A$7:$E$202,2,FALSE()),"")</f>
        <v/>
      </c>
      <c r="C147" t="str">
        <f ca="1">IF(ISNUMBER(A147),VLOOKUP(A147,Methuselahs!$A$7:$E$202,3,FALSE()),"")</f>
        <v/>
      </c>
      <c r="D147" s="214" t="str">
        <f t="shared" ca="1" si="48"/>
        <v/>
      </c>
      <c r="E147" s="215"/>
      <c r="F147" s="213">
        <f t="shared" si="49"/>
        <v>0</v>
      </c>
      <c r="G147" s="216" t="str">
        <f t="shared" ca="1" si="50"/>
        <v/>
      </c>
      <c r="H147" t="str">
        <f ca="1">IF(ISNUMBER(A147),IF(OR($S147=$U147,NOT(ISNA(MATCH($D147*5+$V$4,Override!$C$6:$C$125,0)))),$Q147,0),"")</f>
        <v/>
      </c>
      <c r="I147" s="214" t="str">
        <f t="shared" ca="1" si="51"/>
        <v/>
      </c>
      <c r="J147" s="218">
        <f ca="1">COUNT(A147:A151)</f>
        <v>0</v>
      </c>
      <c r="K147" s="219" t="str">
        <f ca="1">IF(ISNUMBER(A147),_xlfn.RANK.EQ(F147,F147:F151),"")</f>
        <v/>
      </c>
      <c r="L147" s="220">
        <f ca="1">IF(J147=5,VLOOKUP(K147,TPMatrix!$A$6:$B$10,2,FALSE()),IF(J147=4,VLOOKUP(K147,TPMatrix!$D$6:$E$9,2,FALSE()),0))</f>
        <v>0</v>
      </c>
      <c r="M147" s="220">
        <f ca="1">IF(COUNTIF(K147:K151,K147)&gt;=2,IF(J147=5,VLOOKUP(K147+1,TPMatrix!$A$6:$B$10,2,FALSE()),IF(J147=4,VLOOKUP(K147+1,TPMatrix!$D$6:$E$9,2,FALSE()),0)),"")</f>
        <v>0</v>
      </c>
      <c r="N147" s="220">
        <f ca="1">IF(COUNTIF(K147:K151,K147)&gt;=3,IF(J147=5,VLOOKUP(K147+2,TPMatrix!$A$6:$B$10,2,FALSE()),IF(J147=4,VLOOKUP(K147+2,TPMatrix!$D$6:$E$9,2,FALSE()),0)),"")</f>
        <v>0</v>
      </c>
      <c r="O147" s="220">
        <f ca="1">IF(COUNTIF(K147:K151,K147)&gt;=4,IF(J147=5,VLOOKUP(K147+3,TPMatrix!$A$6:$B$10,2,FALSE()),IF(J147=4,VLOOKUP(K147+3,TPMatrix!$D$6:$E$9,2,FALSE()),0)),"")</f>
        <v>0</v>
      </c>
      <c r="P147" s="220">
        <f ca="1">IF(COUNTIF(K147:K151,K147)&gt;=5,IF(J147=5,VLOOKUP(K147+4,TPMatrix!$A$6:$B$10,2,FALSE()),IF(J147=4,VLOOKUP(K147+4,TPMatrix!$D$6:$E$9,2,FALSE()),0)),"")</f>
        <v>0</v>
      </c>
      <c r="Q147" s="220">
        <f t="shared" ca="1" si="52"/>
        <v>0</v>
      </c>
      <c r="R147" s="221">
        <f t="shared" ca="1" si="53"/>
        <v>5</v>
      </c>
      <c r="S147" s="222">
        <f t="shared" ca="1" si="54"/>
        <v>0</v>
      </c>
      <c r="T147" s="223">
        <f t="shared" si="55"/>
        <v>0</v>
      </c>
      <c r="U147" s="224">
        <f t="shared" ca="1" si="56"/>
        <v>0</v>
      </c>
      <c r="W147" s="41" t="str">
        <f t="shared" ca="1" si="57"/>
        <v/>
      </c>
      <c r="X147" t="str">
        <f ca="1">IF(ISNUMBER($A147),$W147*(Methuselahs!$A$4+1)+$A147,"")</f>
        <v/>
      </c>
      <c r="Y147" s="41" t="str">
        <f t="shared" ca="1" si="58"/>
        <v/>
      </c>
      <c r="Z147" t="str">
        <f ca="1">IF(ISNUMBER($A147),VLOOKUP($A147,Methuselahs!$A$7:$X$202,5),"")</f>
        <v/>
      </c>
      <c r="AA147" s="41" t="str">
        <f t="shared" ca="1" si="59"/>
        <v/>
      </c>
    </row>
    <row r="148" spans="1:27" ht="12.95" customHeight="1">
      <c r="A148" t="str">
        <f ca="1">IF(ISBLANK('Tournament Info'!$B$11),"",INDIRECT(ADDRESS(ROW(),1,1,1,"Optimal Seating "&amp;'Tournament Info'!$B$11-1&amp;"R+F")))</f>
        <v/>
      </c>
      <c r="B148" t="str">
        <f ca="1">IF(ISNUMBER(A148),VLOOKUP(A148,Methuselahs!$A$7:$E$202,2,FALSE()),"")</f>
        <v/>
      </c>
      <c r="C148" t="str">
        <f ca="1">IF(ISNUMBER(A148),VLOOKUP(A148,Methuselahs!$A$7:$E$202,3,FALSE()),"")</f>
        <v/>
      </c>
      <c r="D148" s="228" t="str">
        <f t="shared" ca="1" si="48"/>
        <v/>
      </c>
      <c r="E148" s="229"/>
      <c r="F148" s="227">
        <f t="shared" si="49"/>
        <v>0</v>
      </c>
      <c r="G148" s="230" t="str">
        <f t="shared" ca="1" si="50"/>
        <v/>
      </c>
      <c r="H148" t="str">
        <f ca="1">IF(ISNUMBER(A148),IF(OR($S148=$U148,NOT(ISNA(MATCH($D148*5+$V$4,Override!$C$6:$C$125,0)))),$Q148,0),"")</f>
        <v/>
      </c>
      <c r="I148" s="228" t="str">
        <f t="shared" ca="1" si="51"/>
        <v/>
      </c>
      <c r="J148" s="232">
        <f ca="1">COUNT(A147:A151)</f>
        <v>0</v>
      </c>
      <c r="K148" s="233" t="str">
        <f ca="1">IF(ISNUMBER(A148),_xlfn.RANK.EQ(F148,F147:F151),"")</f>
        <v/>
      </c>
      <c r="L148" s="234">
        <f ca="1">IF(J148=5,VLOOKUP(K148,TPMatrix!$A$6:$B$10,2,FALSE()),IF(J148=4,VLOOKUP(K148,TPMatrix!$D$6:$E$9,2,FALSE()),0))</f>
        <v>0</v>
      </c>
      <c r="M148" s="234">
        <f ca="1">IF(COUNTIF(K147:K151,K148)&gt;=2,IF(J148=5,VLOOKUP(K148+1,TPMatrix!$A$6:$B$10,2,FALSE()),IF(J148=4,VLOOKUP(K148+1,TPMatrix!$D$6:$E$9,2,FALSE()),0)),"")</f>
        <v>0</v>
      </c>
      <c r="N148" s="234">
        <f ca="1">IF(COUNTIF(K147:K151,K148)&gt;=3,IF(J148=5,VLOOKUP(K148+2,TPMatrix!$A$6:$B$10,2,FALSE()),IF(J148=4,VLOOKUP(K148+2,TPMatrix!$D$6:$E$9,2,FALSE()),0)),"")</f>
        <v>0</v>
      </c>
      <c r="O148" s="234">
        <f ca="1">IF(COUNTIF(K147:K151,K148)&gt;=4,IF(J148=5,VLOOKUP(K148+3,TPMatrix!$A$6:$B$10,2,FALSE()),IF(J148=4,VLOOKUP(K148+3,TPMatrix!$D$6:$E$9,2,FALSE()),0)),"")</f>
        <v>0</v>
      </c>
      <c r="P148" s="234">
        <f ca="1">IF(COUNTIF(K147:K151,K148)&gt;=5,IF(J148=5,VLOOKUP(K148+4,TPMatrix!$A$6:$B$10,2,FALSE()),IF(J148=4,VLOOKUP(K148+4,TPMatrix!$D$6:$E$9,2,FALSE()),0)),"")</f>
        <v>0</v>
      </c>
      <c r="Q148" s="234">
        <f t="shared" ca="1" si="52"/>
        <v>0</v>
      </c>
      <c r="R148" s="235">
        <f t="shared" ca="1" si="53"/>
        <v>5</v>
      </c>
      <c r="S148" s="233">
        <f t="shared" ca="1" si="54"/>
        <v>0</v>
      </c>
      <c r="T148" s="234">
        <f t="shared" si="55"/>
        <v>0</v>
      </c>
      <c r="U148" s="235">
        <f t="shared" ca="1" si="56"/>
        <v>0</v>
      </c>
      <c r="W148" s="41" t="str">
        <f t="shared" ca="1" si="57"/>
        <v/>
      </c>
      <c r="X148" t="str">
        <f ca="1">IF(ISNUMBER($A148),$W148*(Methuselahs!$A$4+1)+$A148,"")</f>
        <v/>
      </c>
      <c r="Y148" s="41" t="str">
        <f t="shared" ca="1" si="58"/>
        <v/>
      </c>
      <c r="Z148" t="str">
        <f ca="1">IF(ISNUMBER($A148),VLOOKUP($A148,Methuselahs!$A$7:$X$202,5),"")</f>
        <v/>
      </c>
      <c r="AA148" s="41" t="str">
        <f t="shared" ca="1" si="59"/>
        <v/>
      </c>
    </row>
    <row r="149" spans="1:27" ht="12.95" customHeight="1">
      <c r="A149" t="str">
        <f ca="1">IF(ISBLANK('Tournament Info'!$B$11),"",INDIRECT(ADDRESS(ROW(),1,1,1,"Optimal Seating "&amp;'Tournament Info'!$B$11-1&amp;"R+F")))</f>
        <v/>
      </c>
      <c r="B149" t="str">
        <f ca="1">IF(ISNUMBER(A149),VLOOKUP(A149,Methuselahs!$A$7:$E$202,2,FALSE()),"")</f>
        <v/>
      </c>
      <c r="C149" t="str">
        <f ca="1">IF(ISNUMBER(A149),VLOOKUP(A149,Methuselahs!$A$7:$E$202,3,FALSE()),"")</f>
        <v/>
      </c>
      <c r="D149" s="238" t="str">
        <f t="shared" ca="1" si="48"/>
        <v/>
      </c>
      <c r="E149" s="239"/>
      <c r="F149" s="237">
        <f t="shared" si="49"/>
        <v>0</v>
      </c>
      <c r="G149" s="240" t="str">
        <f t="shared" ca="1" si="50"/>
        <v/>
      </c>
      <c r="H149" t="str">
        <f ca="1">IF(ISNUMBER(A149),IF(OR($S149=$U149,NOT(ISNA(MATCH($D149*5+$V$4,Override!$C$6:$C$125,0)))),$Q149,0),"")</f>
        <v/>
      </c>
      <c r="I149" s="238" t="str">
        <f t="shared" ca="1" si="51"/>
        <v/>
      </c>
      <c r="J149" s="242">
        <f ca="1">COUNT(A147:A151)</f>
        <v>0</v>
      </c>
      <c r="K149" s="243" t="str">
        <f ca="1">IF(ISNUMBER(A149),_xlfn.RANK.EQ(F149,F147:F151),"")</f>
        <v/>
      </c>
      <c r="L149" s="244">
        <f ca="1">IF(J149=5,VLOOKUP(K149,TPMatrix!$A$6:$B$10,2,FALSE()),IF(J149=4,VLOOKUP(K149,TPMatrix!$D$6:$E$9,2,FALSE()),0))</f>
        <v>0</v>
      </c>
      <c r="M149" s="244">
        <f ca="1">IF(COUNTIF(K147:K151,K149)&gt;=2,IF(J149=5,VLOOKUP(K149+1,TPMatrix!$A$6:$B$10,2,FALSE()),IF(J149=4,VLOOKUP(K149+1,TPMatrix!$D$6:$E$9,2,FALSE()),0)),"")</f>
        <v>0</v>
      </c>
      <c r="N149" s="244">
        <f ca="1">IF(COUNTIF(K147:K151,K149)&gt;=3,IF(J149=5,VLOOKUP(K149+2,TPMatrix!$A$6:$B$10,2,FALSE()),IF(J149=4,VLOOKUP(K149+2,TPMatrix!$D$6:$E$9,2,FALSE()),0)),"")</f>
        <v>0</v>
      </c>
      <c r="O149" s="244">
        <f ca="1">IF(COUNTIF(K147:K151,K149)&gt;=4,IF(J149=5,VLOOKUP(K149+3,TPMatrix!$A$6:$B$10,2,FALSE()),IF(J149=4,VLOOKUP(K149+3,TPMatrix!$D$6:$E$9,2,FALSE()),0)),"")</f>
        <v>0</v>
      </c>
      <c r="P149" s="244">
        <f ca="1">IF(COUNTIF(K147:K151,K149)&gt;=5,IF(J149=5,VLOOKUP(K149+4,TPMatrix!$A$6:$B$10,2,FALSE()),IF(J149=4,VLOOKUP(K149+4,TPMatrix!$D$6:$E$9,2,FALSE()),0)),"")</f>
        <v>0</v>
      </c>
      <c r="Q149" s="244">
        <f t="shared" ca="1" si="52"/>
        <v>0</v>
      </c>
      <c r="R149" s="245">
        <f t="shared" ca="1" si="53"/>
        <v>5</v>
      </c>
      <c r="S149" s="243">
        <f t="shared" ca="1" si="54"/>
        <v>0</v>
      </c>
      <c r="T149" s="244">
        <f t="shared" si="55"/>
        <v>0</v>
      </c>
      <c r="U149" s="245">
        <f t="shared" ca="1" si="56"/>
        <v>0</v>
      </c>
      <c r="W149" s="41" t="str">
        <f t="shared" ca="1" si="57"/>
        <v/>
      </c>
      <c r="X149" t="str">
        <f ca="1">IF(ISNUMBER($A149),$W149*(Methuselahs!$A$4+1)+$A149,"")</f>
        <v/>
      </c>
      <c r="Y149" s="41" t="str">
        <f t="shared" ca="1" si="58"/>
        <v/>
      </c>
      <c r="Z149" t="str">
        <f ca="1">IF(ISNUMBER($A149),VLOOKUP($A149,Methuselahs!$A$7:$X$202,5),"")</f>
        <v/>
      </c>
      <c r="AA149" s="41" t="str">
        <f t="shared" ca="1" si="59"/>
        <v/>
      </c>
    </row>
    <row r="150" spans="1:27" ht="12.95" customHeight="1">
      <c r="A150" t="str">
        <f ca="1">IF(ISBLANK('Tournament Info'!$B$11),"",INDIRECT(ADDRESS(ROW(),1,1,1,"Optimal Seating "&amp;'Tournament Info'!$B$11-1&amp;"R+F")))</f>
        <v/>
      </c>
      <c r="B150" t="str">
        <f ca="1">IF(ISNUMBER(A150),VLOOKUP(A150,Methuselahs!$A$7:$E$202,2,FALSE()),"")</f>
        <v/>
      </c>
      <c r="C150" t="str">
        <f ca="1">IF(ISNUMBER(A150),VLOOKUP(A150,Methuselahs!$A$7:$E$202,3,FALSE()),"")</f>
        <v/>
      </c>
      <c r="D150" s="248" t="str">
        <f t="shared" ca="1" si="48"/>
        <v/>
      </c>
      <c r="E150" s="249"/>
      <c r="F150" s="247">
        <f t="shared" si="49"/>
        <v>0</v>
      </c>
      <c r="G150" s="230" t="str">
        <f t="shared" ca="1" si="50"/>
        <v/>
      </c>
      <c r="H150" t="str">
        <f ca="1">IF(ISNUMBER(A150),IF(OR($S150=$U150,NOT(ISNA(MATCH($D150*5+$V$4,Override!$C$6:$C$125,0)))),$Q150,0),"")</f>
        <v/>
      </c>
      <c r="I150" s="248" t="str">
        <f t="shared" ca="1" si="51"/>
        <v/>
      </c>
      <c r="J150" s="250">
        <f ca="1">COUNT(A147:A151)</f>
        <v>0</v>
      </c>
      <c r="K150" s="233" t="str">
        <f ca="1">IF(ISNUMBER(A150),_xlfn.RANK.EQ(F150,F147:F151),"")</f>
        <v/>
      </c>
      <c r="L150" s="234">
        <f ca="1">IF(J150=5,VLOOKUP(K150,TPMatrix!$A$6:$B$10,2,FALSE()),IF(J150=4,VLOOKUP(K150,TPMatrix!$D$6:$E$9,2,FALSE()),0))</f>
        <v>0</v>
      </c>
      <c r="M150" s="234">
        <f ca="1">IF(COUNTIF(K147:K151,K150)&gt;=2,IF(J150=5,VLOOKUP(K150+1,TPMatrix!$A$6:$B$10,2,FALSE()),IF(J150=4,VLOOKUP(K150+1,TPMatrix!$D$6:$E$9,2,FALSE()),0)),"")</f>
        <v>0</v>
      </c>
      <c r="N150" s="234">
        <f ca="1">IF(COUNTIF(K147:K151,K150)&gt;=3,IF(J150=5,VLOOKUP(K150+2,TPMatrix!$A$6:$B$10,2,FALSE()),IF(J150=4,VLOOKUP(K150+2,TPMatrix!$D$6:$E$9,2,FALSE()),0)),"")</f>
        <v>0</v>
      </c>
      <c r="O150" s="234">
        <f ca="1">IF(COUNTIF(K147:K151,K150)&gt;=4,IF(J150=5,VLOOKUP(K150+3,TPMatrix!$A$6:$B$10,2,FALSE()),IF(J150=4,VLOOKUP(K150+3,TPMatrix!$D$6:$E$9,2,FALSE()),0)),"")</f>
        <v>0</v>
      </c>
      <c r="P150" s="234">
        <f ca="1">IF(COUNTIF(K147:K151,K150)&gt;=5,IF(J150=5,VLOOKUP(K150+4,TPMatrix!$A$6:$B$10,2,FALSE()),IF(J150=4,VLOOKUP(K150+4,TPMatrix!$D$6:$E$9,2,FALSE()),0)),"")</f>
        <v>0</v>
      </c>
      <c r="Q150" s="234">
        <f t="shared" ca="1" si="52"/>
        <v>0</v>
      </c>
      <c r="R150" s="235">
        <f t="shared" ca="1" si="53"/>
        <v>5</v>
      </c>
      <c r="S150" s="233">
        <f t="shared" ca="1" si="54"/>
        <v>0</v>
      </c>
      <c r="T150" s="234">
        <f t="shared" si="55"/>
        <v>0</v>
      </c>
      <c r="U150" s="235">
        <f t="shared" ca="1" si="56"/>
        <v>0</v>
      </c>
      <c r="W150" s="41" t="str">
        <f t="shared" ca="1" si="57"/>
        <v/>
      </c>
      <c r="X150" t="str">
        <f ca="1">IF(ISNUMBER($A150),$W150*(Methuselahs!$A$4+1)+$A150,"")</f>
        <v/>
      </c>
      <c r="Y150" s="41" t="str">
        <f t="shared" ca="1" si="58"/>
        <v/>
      </c>
      <c r="Z150" t="str">
        <f ca="1">IF(ISNUMBER($A150),VLOOKUP($A150,Methuselahs!$A$7:$X$202,5),"")</f>
        <v/>
      </c>
      <c r="AA150" s="41" t="str">
        <f t="shared" ca="1" si="59"/>
        <v/>
      </c>
    </row>
    <row r="151" spans="1:27" ht="12.95" customHeight="1" thickBot="1">
      <c r="A151" t="str">
        <f ca="1">IF(ISBLANK('Tournament Info'!$B$11),"",INDIRECT(ADDRESS(ROW(),1,1,1,"Optimal Seating "&amp;'Tournament Info'!$B$11-1&amp;"R+F")))</f>
        <v/>
      </c>
      <c r="B151" t="str">
        <f ca="1">IF(ISNUMBER(A151),VLOOKUP(A151,Methuselahs!$A$7:$E$202,2,FALSE()),"")</f>
        <v/>
      </c>
      <c r="C151" t="str">
        <f ca="1">IF(ISNUMBER(A151),VLOOKUP(A151,Methuselahs!$A$7:$E$202,3,FALSE()),"")</f>
        <v/>
      </c>
      <c r="D151" s="254" t="str">
        <f t="shared" ca="1" si="48"/>
        <v/>
      </c>
      <c r="E151" s="255"/>
      <c r="F151" s="253">
        <f t="shared" si="49"/>
        <v>0</v>
      </c>
      <c r="G151" s="240" t="str">
        <f t="shared" ca="1" si="50"/>
        <v/>
      </c>
      <c r="H151" t="str">
        <f ca="1">IF(ISNUMBER(A151),IF(OR($S151=$U151,NOT(ISNA(MATCH($D151*5+$V$4,Override!$C$6:$C$125,0)))),$Q151,0),"")</f>
        <v/>
      </c>
      <c r="I151" s="254" t="str">
        <f t="shared" ca="1" si="51"/>
        <v/>
      </c>
      <c r="J151" s="256">
        <f ca="1">COUNT(A147:A151)</f>
        <v>0</v>
      </c>
      <c r="K151" s="257" t="str">
        <f ca="1">IF(ISNUMBER(A151),_xlfn.RANK.EQ(F151,F147:F151),"")</f>
        <v/>
      </c>
      <c r="L151" s="258">
        <f ca="1">IF(J151=5,VLOOKUP(K151,TPMatrix!$A$6:$B$10,2,FALSE()),IF(J151=4,VLOOKUP(K151,TPMatrix!$D$6:$E$9,2,FALSE()),0))</f>
        <v>0</v>
      </c>
      <c r="M151" s="258">
        <f ca="1">IF(COUNTIF(K147:K151,K151)&gt;=2,IF(J151=5,VLOOKUP(K151+1,TPMatrix!$A$6:$B$10,2,FALSE()),IF(J151=4,VLOOKUP(K151+1,TPMatrix!$D$6:$E$9,2,FALSE()),0)),"")</f>
        <v>0</v>
      </c>
      <c r="N151" s="258">
        <f ca="1">IF(COUNTIF(K147:K151,K151)&gt;=3,IF(J151=5,VLOOKUP(K151+2,TPMatrix!$A$6:$B$10,2,FALSE()),IF(J151=4,VLOOKUP(K151+2,TPMatrix!$D$6:$E$9,2,FALSE()),0)),"")</f>
        <v>0</v>
      </c>
      <c r="O151" s="258">
        <f ca="1">IF(COUNTIF(K147:K151,K151)&gt;=4,IF(J151=5,VLOOKUP(K151+3,TPMatrix!$A$6:$B$10,2,FALSE()),IF(J151=4,VLOOKUP(K151+3,TPMatrix!$D$6:$E$9,2,FALSE()),0)),"")</f>
        <v>0</v>
      </c>
      <c r="P151" s="258">
        <f ca="1">IF(COUNTIF(K147:K151,K151)&gt;=5,IF(J151=5,VLOOKUP(K151+4,TPMatrix!$A$6:$B$10,2,FALSE()),IF(J151=4,VLOOKUP(K151+4,TPMatrix!$D$6:$E$9,2,FALSE()),0)),"")</f>
        <v>0</v>
      </c>
      <c r="Q151" s="258">
        <f t="shared" ca="1" si="52"/>
        <v>0</v>
      </c>
      <c r="R151" s="259">
        <f t="shared" ca="1" si="53"/>
        <v>5</v>
      </c>
      <c r="S151" s="257">
        <f t="shared" ca="1" si="54"/>
        <v>0</v>
      </c>
      <c r="T151" s="258">
        <f t="shared" si="55"/>
        <v>0</v>
      </c>
      <c r="U151" s="259">
        <f t="shared" ca="1" si="56"/>
        <v>0</v>
      </c>
      <c r="W151" s="41" t="str">
        <f t="shared" ca="1" si="57"/>
        <v/>
      </c>
      <c r="X151" t="str">
        <f ca="1">IF(ISNUMBER($A151),$W151*(Methuselahs!$A$4+1)+$A151,"")</f>
        <v/>
      </c>
      <c r="Y151" s="41" t="str">
        <f t="shared" ca="1" si="58"/>
        <v/>
      </c>
      <c r="Z151" t="str">
        <f ca="1">IF(ISNUMBER($A151),VLOOKUP($A151,Methuselahs!$A$7:$X$202,5),"")</f>
        <v/>
      </c>
      <c r="AA151" s="41" t="str">
        <f t="shared" ca="1" si="59"/>
        <v/>
      </c>
    </row>
    <row r="152" spans="1:27" ht="12.95" customHeight="1">
      <c r="A152" t="str">
        <f ca="1">IF(ISBLANK('Tournament Info'!$B$11),"",INDIRECT(ADDRESS(ROW(),1,1,1,"Optimal Seating "&amp;'Tournament Info'!$B$11-1&amp;"R+F")))</f>
        <v/>
      </c>
      <c r="B152" t="str">
        <f ca="1">IF(ISNUMBER(A152),VLOOKUP(A152,Methuselahs!$A$7:$E$202,2,FALSE()),"")</f>
        <v/>
      </c>
      <c r="C152" t="str">
        <f ca="1">IF(ISNUMBER(A152),VLOOKUP(A152,Methuselahs!$A$7:$E$202,3,FALSE()),"")</f>
        <v/>
      </c>
      <c r="D152" s="214" t="str">
        <f t="shared" ca="1" si="48"/>
        <v/>
      </c>
      <c r="E152" s="215"/>
      <c r="F152" s="213">
        <f t="shared" si="49"/>
        <v>0</v>
      </c>
      <c r="G152" s="216" t="str">
        <f t="shared" ca="1" si="50"/>
        <v/>
      </c>
      <c r="H152" t="str">
        <f ca="1">IF(ISNUMBER(A152),IF(OR($S152=$U152,NOT(ISNA(MATCH($D152*5+$V$4,Override!$C$6:$C$125,0)))),$Q152,0),"")</f>
        <v/>
      </c>
      <c r="I152" s="214" t="str">
        <f t="shared" ca="1" si="51"/>
        <v/>
      </c>
      <c r="J152" s="218">
        <f ca="1">COUNT(A152:A156)</f>
        <v>0</v>
      </c>
      <c r="K152" s="219" t="str">
        <f ca="1">IF(ISNUMBER(A152),_xlfn.RANK.EQ(F152,F152:F156),"")</f>
        <v/>
      </c>
      <c r="L152" s="220">
        <f ca="1">IF(J152=5,VLOOKUP(K152,TPMatrix!$A$6:$B$10,2,FALSE()),IF(J152=4,VLOOKUP(K152,TPMatrix!$D$6:$E$9,2,FALSE()),0))</f>
        <v>0</v>
      </c>
      <c r="M152" s="220">
        <f ca="1">IF(COUNTIF(K152:K156,K152)&gt;=2,IF(J152=5,VLOOKUP(K152+1,TPMatrix!$A$6:$B$10,2,FALSE()),IF(J152=4,VLOOKUP(K152+1,TPMatrix!$D$6:$E$9,2,FALSE()),0)),"")</f>
        <v>0</v>
      </c>
      <c r="N152" s="220">
        <f ca="1">IF(COUNTIF(K152:K156,K152)&gt;=3,IF(J152=5,VLOOKUP(K152+2,TPMatrix!$A$6:$B$10,2,FALSE()),IF(J152=4,VLOOKUP(K152+2,TPMatrix!$D$6:$E$9,2,FALSE()),0)),"")</f>
        <v>0</v>
      </c>
      <c r="O152" s="220">
        <f ca="1">IF(COUNTIF(K152:K156,K152)&gt;=4,IF(J152=5,VLOOKUP(K152+3,TPMatrix!$A$6:$B$10,2,FALSE()),IF(J152=4,VLOOKUP(K152+3,TPMatrix!$D$6:$E$9,2,FALSE()),0)),"")</f>
        <v>0</v>
      </c>
      <c r="P152" s="220">
        <f ca="1">IF(COUNTIF(K152:K156,K152)&gt;=5,IF(J152=5,VLOOKUP(K152+4,TPMatrix!$A$6:$B$10,2,FALSE()),IF(J152=4,VLOOKUP(K152+4,TPMatrix!$D$6:$E$9,2,FALSE()),0)),"")</f>
        <v>0</v>
      </c>
      <c r="Q152" s="220">
        <f t="shared" ca="1" si="52"/>
        <v>0</v>
      </c>
      <c r="R152" s="221">
        <f t="shared" ca="1" si="53"/>
        <v>5</v>
      </c>
      <c r="S152" s="222">
        <f t="shared" ca="1" si="54"/>
        <v>0</v>
      </c>
      <c r="T152" s="223">
        <f t="shared" si="55"/>
        <v>0</v>
      </c>
      <c r="U152" s="224">
        <f t="shared" ca="1" si="56"/>
        <v>0</v>
      </c>
      <c r="W152" s="41" t="str">
        <f t="shared" ca="1" si="57"/>
        <v/>
      </c>
      <c r="X152" t="str">
        <f ca="1">IF(ISNUMBER($A152),$W152*(Methuselahs!$A$4+1)+$A152,"")</f>
        <v/>
      </c>
      <c r="Y152" s="41" t="str">
        <f t="shared" ca="1" si="58"/>
        <v/>
      </c>
      <c r="Z152" t="str">
        <f ca="1">IF(ISNUMBER($A152),VLOOKUP($A152,Methuselahs!$A$7:$X$202,5),"")</f>
        <v/>
      </c>
      <c r="AA152" s="41" t="str">
        <f t="shared" ca="1" si="59"/>
        <v/>
      </c>
    </row>
    <row r="153" spans="1:27" ht="12.95" customHeight="1">
      <c r="A153" t="str">
        <f ca="1">IF(ISBLANK('Tournament Info'!$B$11),"",INDIRECT(ADDRESS(ROW(),1,1,1,"Optimal Seating "&amp;'Tournament Info'!$B$11-1&amp;"R+F")))</f>
        <v/>
      </c>
      <c r="B153" t="str">
        <f ca="1">IF(ISNUMBER(A153),VLOOKUP(A153,Methuselahs!$A$7:$E$202,2,FALSE()),"")</f>
        <v/>
      </c>
      <c r="C153" t="str">
        <f ca="1">IF(ISNUMBER(A153),VLOOKUP(A153,Methuselahs!$A$7:$E$202,3,FALSE()),"")</f>
        <v/>
      </c>
      <c r="D153" s="228" t="str">
        <f t="shared" ca="1" si="48"/>
        <v/>
      </c>
      <c r="E153" s="229"/>
      <c r="F153" s="227">
        <f t="shared" si="49"/>
        <v>0</v>
      </c>
      <c r="G153" s="230" t="str">
        <f t="shared" ca="1" si="50"/>
        <v/>
      </c>
      <c r="H153" t="str">
        <f ca="1">IF(ISNUMBER(A153),IF(OR($S153=$U153,NOT(ISNA(MATCH($D153*5+$V$4,Override!$C$6:$C$125,0)))),$Q153,0),"")</f>
        <v/>
      </c>
      <c r="I153" s="228" t="str">
        <f t="shared" ca="1" si="51"/>
        <v/>
      </c>
      <c r="J153" s="232">
        <f ca="1">COUNT(A152:A156)</f>
        <v>0</v>
      </c>
      <c r="K153" s="233" t="str">
        <f ca="1">IF(ISNUMBER(A153),_xlfn.RANK.EQ(F153,F152:F156),"")</f>
        <v/>
      </c>
      <c r="L153" s="234">
        <f ca="1">IF(J153=5,VLOOKUP(K153,TPMatrix!$A$6:$B$10,2,FALSE()),IF(J153=4,VLOOKUP(K153,TPMatrix!$D$6:$E$9,2,FALSE()),0))</f>
        <v>0</v>
      </c>
      <c r="M153" s="234">
        <f ca="1">IF(COUNTIF(K152:K156,K153)&gt;=2,IF(J153=5,VLOOKUP(K153+1,TPMatrix!$A$6:$B$10,2,FALSE()),IF(J153=4,VLOOKUP(K153+1,TPMatrix!$D$6:$E$9,2,FALSE()),0)),"")</f>
        <v>0</v>
      </c>
      <c r="N153" s="234">
        <f ca="1">IF(COUNTIF(K152:K156,K153)&gt;=3,IF(J153=5,VLOOKUP(K153+2,TPMatrix!$A$6:$B$10,2,FALSE()),IF(J153=4,VLOOKUP(K153+2,TPMatrix!$D$6:$E$9,2,FALSE()),0)),"")</f>
        <v>0</v>
      </c>
      <c r="O153" s="234">
        <f ca="1">IF(COUNTIF(K152:K156,K153)&gt;=4,IF(J153=5,VLOOKUP(K153+3,TPMatrix!$A$6:$B$10,2,FALSE()),IF(J153=4,VLOOKUP(K153+3,TPMatrix!$D$6:$E$9,2,FALSE()),0)),"")</f>
        <v>0</v>
      </c>
      <c r="P153" s="234">
        <f ca="1">IF(COUNTIF(K152:K156,K153)&gt;=5,IF(J153=5,VLOOKUP(K153+4,TPMatrix!$A$6:$B$10,2,FALSE()),IF(J153=4,VLOOKUP(K153+4,TPMatrix!$D$6:$E$9,2,FALSE()),0)),"")</f>
        <v>0</v>
      </c>
      <c r="Q153" s="234">
        <f t="shared" ca="1" si="52"/>
        <v>0</v>
      </c>
      <c r="R153" s="235">
        <f t="shared" ca="1" si="53"/>
        <v>5</v>
      </c>
      <c r="S153" s="233">
        <f t="shared" ca="1" si="54"/>
        <v>0</v>
      </c>
      <c r="T153" s="234">
        <f t="shared" si="55"/>
        <v>0</v>
      </c>
      <c r="U153" s="235">
        <f t="shared" ca="1" si="56"/>
        <v>0</v>
      </c>
      <c r="W153" s="41" t="str">
        <f t="shared" ca="1" si="57"/>
        <v/>
      </c>
      <c r="X153" t="str">
        <f ca="1">IF(ISNUMBER($A153),$W153*(Methuselahs!$A$4+1)+$A153,"")</f>
        <v/>
      </c>
      <c r="Y153" s="41" t="str">
        <f t="shared" ca="1" si="58"/>
        <v/>
      </c>
      <c r="Z153" t="str">
        <f ca="1">IF(ISNUMBER($A153),VLOOKUP($A153,Methuselahs!$A$7:$X$202,5),"")</f>
        <v/>
      </c>
      <c r="AA153" s="41" t="str">
        <f t="shared" ca="1" si="59"/>
        <v/>
      </c>
    </row>
    <row r="154" spans="1:27" ht="12.95" customHeight="1">
      <c r="A154" t="str">
        <f ca="1">IF(ISBLANK('Tournament Info'!$B$11),"",INDIRECT(ADDRESS(ROW(),1,1,1,"Optimal Seating "&amp;'Tournament Info'!$B$11-1&amp;"R+F")))</f>
        <v/>
      </c>
      <c r="B154" t="str">
        <f ca="1">IF(ISNUMBER(A154),VLOOKUP(A154,Methuselahs!$A$7:$E$202,2,FALSE()),"")</f>
        <v/>
      </c>
      <c r="C154" t="str">
        <f ca="1">IF(ISNUMBER(A154),VLOOKUP(A154,Methuselahs!$A$7:$E$202,3,FALSE()),"")</f>
        <v/>
      </c>
      <c r="D154" s="238" t="str">
        <f t="shared" ca="1" si="48"/>
        <v/>
      </c>
      <c r="E154" s="239"/>
      <c r="F154" s="237">
        <f t="shared" si="49"/>
        <v>0</v>
      </c>
      <c r="G154" s="240" t="str">
        <f t="shared" ca="1" si="50"/>
        <v/>
      </c>
      <c r="H154" t="str">
        <f ca="1">IF(ISNUMBER(A154),IF(OR($S154=$U154,NOT(ISNA(MATCH($D154*5+$V$4,Override!$C$6:$C$125,0)))),$Q154,0),"")</f>
        <v/>
      </c>
      <c r="I154" s="238" t="str">
        <f t="shared" ca="1" si="51"/>
        <v/>
      </c>
      <c r="J154" s="242">
        <f ca="1">COUNT(A152:A156)</f>
        <v>0</v>
      </c>
      <c r="K154" s="243" t="str">
        <f ca="1">IF(ISNUMBER(A154),_xlfn.RANK.EQ(F154,F152:F156),"")</f>
        <v/>
      </c>
      <c r="L154" s="244">
        <f ca="1">IF(J154=5,VLOOKUP(K154,TPMatrix!$A$6:$B$10,2,FALSE()),IF(J154=4,VLOOKUP(K154,TPMatrix!$D$6:$E$9,2,FALSE()),0))</f>
        <v>0</v>
      </c>
      <c r="M154" s="244">
        <f ca="1">IF(COUNTIF(K152:K156,K154)&gt;=2,IF(J154=5,VLOOKUP(K154+1,TPMatrix!$A$6:$B$10,2,FALSE()),IF(J154=4,VLOOKUP(K154+1,TPMatrix!$D$6:$E$9,2,FALSE()),0)),"")</f>
        <v>0</v>
      </c>
      <c r="N154" s="244">
        <f ca="1">IF(COUNTIF(K152:K156,K154)&gt;=3,IF(J154=5,VLOOKUP(K154+2,TPMatrix!$A$6:$B$10,2,FALSE()),IF(J154=4,VLOOKUP(K154+2,TPMatrix!$D$6:$E$9,2,FALSE()),0)),"")</f>
        <v>0</v>
      </c>
      <c r="O154" s="244">
        <f ca="1">IF(COUNTIF(K152:K156,K154)&gt;=4,IF(J154=5,VLOOKUP(K154+3,TPMatrix!$A$6:$B$10,2,FALSE()),IF(J154=4,VLOOKUP(K154+3,TPMatrix!$D$6:$E$9,2,FALSE()),0)),"")</f>
        <v>0</v>
      </c>
      <c r="P154" s="244">
        <f ca="1">IF(COUNTIF(K152:K156,K154)&gt;=5,IF(J154=5,VLOOKUP(K154+4,TPMatrix!$A$6:$B$10,2,FALSE()),IF(J154=4,VLOOKUP(K154+4,TPMatrix!$D$6:$E$9,2,FALSE()),0)),"")</f>
        <v>0</v>
      </c>
      <c r="Q154" s="244">
        <f t="shared" ca="1" si="52"/>
        <v>0</v>
      </c>
      <c r="R154" s="245">
        <f t="shared" ca="1" si="53"/>
        <v>5</v>
      </c>
      <c r="S154" s="243">
        <f t="shared" ca="1" si="54"/>
        <v>0</v>
      </c>
      <c r="T154" s="244">
        <f t="shared" si="55"/>
        <v>0</v>
      </c>
      <c r="U154" s="245">
        <f t="shared" ca="1" si="56"/>
        <v>0</v>
      </c>
      <c r="W154" s="41" t="str">
        <f t="shared" ca="1" si="57"/>
        <v/>
      </c>
      <c r="X154" t="str">
        <f ca="1">IF(ISNUMBER($A154),$W154*(Methuselahs!$A$4+1)+$A154,"")</f>
        <v/>
      </c>
      <c r="Y154" s="41" t="str">
        <f t="shared" ca="1" si="58"/>
        <v/>
      </c>
      <c r="Z154" t="str">
        <f ca="1">IF(ISNUMBER($A154),VLOOKUP($A154,Methuselahs!$A$7:$X$202,5),"")</f>
        <v/>
      </c>
      <c r="AA154" s="41" t="str">
        <f t="shared" ca="1" si="59"/>
        <v/>
      </c>
    </row>
    <row r="155" spans="1:27" ht="12.95" customHeight="1">
      <c r="A155" t="str">
        <f ca="1">IF(ISBLANK('Tournament Info'!$B$11),"",INDIRECT(ADDRESS(ROW(),1,1,1,"Optimal Seating "&amp;'Tournament Info'!$B$11-1&amp;"R+F")))</f>
        <v/>
      </c>
      <c r="B155" t="str">
        <f ca="1">IF(ISNUMBER(A155),VLOOKUP(A155,Methuselahs!$A$7:$E$202,2,FALSE()),"")</f>
        <v/>
      </c>
      <c r="C155" t="str">
        <f ca="1">IF(ISNUMBER(A155),VLOOKUP(A155,Methuselahs!$A$7:$E$202,3,FALSE()),"")</f>
        <v/>
      </c>
      <c r="D155" s="248" t="str">
        <f t="shared" ca="1" si="48"/>
        <v/>
      </c>
      <c r="E155" s="249"/>
      <c r="F155" s="247">
        <f t="shared" si="49"/>
        <v>0</v>
      </c>
      <c r="G155" s="230" t="str">
        <f t="shared" ca="1" si="50"/>
        <v/>
      </c>
      <c r="H155" t="str">
        <f ca="1">IF(ISNUMBER(A155),IF(OR($S155=$U155,NOT(ISNA(MATCH($D155*5+$V$4,Override!$C$6:$C$125,0)))),$Q155,0),"")</f>
        <v/>
      </c>
      <c r="I155" s="248" t="str">
        <f t="shared" ca="1" si="51"/>
        <v/>
      </c>
      <c r="J155" s="250">
        <f ca="1">COUNT(A152:A156)</f>
        <v>0</v>
      </c>
      <c r="K155" s="233" t="str">
        <f ca="1">IF(ISNUMBER(A155),_xlfn.RANK.EQ(F155,F152:F156),"")</f>
        <v/>
      </c>
      <c r="L155" s="234">
        <f ca="1">IF(J155=5,VLOOKUP(K155,TPMatrix!$A$6:$B$10,2,FALSE()),IF(J155=4,VLOOKUP(K155,TPMatrix!$D$6:$E$9,2,FALSE()),0))</f>
        <v>0</v>
      </c>
      <c r="M155" s="234">
        <f ca="1">IF(COUNTIF(K152:K156,K155)&gt;=2,IF(J155=5,VLOOKUP(K155+1,TPMatrix!$A$6:$B$10,2,FALSE()),IF(J155=4,VLOOKUP(K155+1,TPMatrix!$D$6:$E$9,2,FALSE()),0)),"")</f>
        <v>0</v>
      </c>
      <c r="N155" s="234">
        <f ca="1">IF(COUNTIF(K152:K156,K155)&gt;=3,IF(J155=5,VLOOKUP(K155+2,TPMatrix!$A$6:$B$10,2,FALSE()),IF(J155=4,VLOOKUP(K155+2,TPMatrix!$D$6:$E$9,2,FALSE()),0)),"")</f>
        <v>0</v>
      </c>
      <c r="O155" s="234">
        <f ca="1">IF(COUNTIF(K152:K156,K155)&gt;=4,IF(J155=5,VLOOKUP(K155+3,TPMatrix!$A$6:$B$10,2,FALSE()),IF(J155=4,VLOOKUP(K155+3,TPMatrix!$D$6:$E$9,2,FALSE()),0)),"")</f>
        <v>0</v>
      </c>
      <c r="P155" s="234">
        <f ca="1">IF(COUNTIF(K152:K156,K155)&gt;=5,IF(J155=5,VLOOKUP(K155+4,TPMatrix!$A$6:$B$10,2,FALSE()),IF(J155=4,VLOOKUP(K155+4,TPMatrix!$D$6:$E$9,2,FALSE()),0)),"")</f>
        <v>0</v>
      </c>
      <c r="Q155" s="234">
        <f t="shared" ca="1" si="52"/>
        <v>0</v>
      </c>
      <c r="R155" s="235">
        <f t="shared" ca="1" si="53"/>
        <v>5</v>
      </c>
      <c r="S155" s="233">
        <f t="shared" ca="1" si="54"/>
        <v>0</v>
      </c>
      <c r="T155" s="234">
        <f t="shared" si="55"/>
        <v>0</v>
      </c>
      <c r="U155" s="235">
        <f t="shared" ca="1" si="56"/>
        <v>0</v>
      </c>
      <c r="W155" s="41" t="str">
        <f t="shared" ca="1" si="57"/>
        <v/>
      </c>
      <c r="X155" t="str">
        <f ca="1">IF(ISNUMBER($A155),$W155*(Methuselahs!$A$4+1)+$A155,"")</f>
        <v/>
      </c>
      <c r="Y155" s="41" t="str">
        <f t="shared" ca="1" si="58"/>
        <v/>
      </c>
      <c r="Z155" t="str">
        <f ca="1">IF(ISNUMBER($A155),VLOOKUP($A155,Methuselahs!$A$7:$X$202,5),"")</f>
        <v/>
      </c>
      <c r="AA155" s="41" t="str">
        <f t="shared" ca="1" si="59"/>
        <v/>
      </c>
    </row>
    <row r="156" spans="1:27" ht="12.95" customHeight="1" thickBot="1">
      <c r="A156" t="str">
        <f ca="1">IF(ISBLANK('Tournament Info'!$B$11),"",INDIRECT(ADDRESS(ROW(),1,1,1,"Optimal Seating "&amp;'Tournament Info'!$B$11-1&amp;"R+F")))</f>
        <v/>
      </c>
      <c r="B156" t="str">
        <f ca="1">IF(ISNUMBER(A156),VLOOKUP(A156,Methuselahs!$A$7:$E$202,2,FALSE()),"")</f>
        <v/>
      </c>
      <c r="C156" t="str">
        <f ca="1">IF(ISNUMBER(A156),VLOOKUP(A156,Methuselahs!$A$7:$E$202,3,FALSE()),"")</f>
        <v/>
      </c>
      <c r="D156" s="254" t="str">
        <f t="shared" ca="1" si="48"/>
        <v/>
      </c>
      <c r="E156" s="255"/>
      <c r="F156" s="253">
        <f t="shared" si="49"/>
        <v>0</v>
      </c>
      <c r="G156" s="240" t="str">
        <f t="shared" ca="1" si="50"/>
        <v/>
      </c>
      <c r="H156" t="str">
        <f ca="1">IF(ISNUMBER(A156),IF(OR($S156=$U156,NOT(ISNA(MATCH($D156*5+$V$4,Override!$C$6:$C$125,0)))),$Q156,0),"")</f>
        <v/>
      </c>
      <c r="I156" s="254" t="str">
        <f t="shared" ca="1" si="51"/>
        <v/>
      </c>
      <c r="J156" s="256">
        <f ca="1">COUNT(A152:A156)</f>
        <v>0</v>
      </c>
      <c r="K156" s="257" t="str">
        <f ca="1">IF(ISNUMBER(A156),_xlfn.RANK.EQ(F156,F152:F156),"")</f>
        <v/>
      </c>
      <c r="L156" s="258">
        <f ca="1">IF(J156=5,VLOOKUP(K156,TPMatrix!$A$6:$B$10,2,FALSE()),IF(J156=4,VLOOKUP(K156,TPMatrix!$D$6:$E$9,2,FALSE()),0))</f>
        <v>0</v>
      </c>
      <c r="M156" s="258">
        <f ca="1">IF(COUNTIF(K152:K156,K156)&gt;=2,IF(J156=5,VLOOKUP(K156+1,TPMatrix!$A$6:$B$10,2,FALSE()),IF(J156=4,VLOOKUP(K156+1,TPMatrix!$D$6:$E$9,2,FALSE()),0)),"")</f>
        <v>0</v>
      </c>
      <c r="N156" s="258">
        <f ca="1">IF(COUNTIF(K152:K156,K156)&gt;=3,IF(J156=5,VLOOKUP(K156+2,TPMatrix!$A$6:$B$10,2,FALSE()),IF(J156=4,VLOOKUP(K156+2,TPMatrix!$D$6:$E$9,2,FALSE()),0)),"")</f>
        <v>0</v>
      </c>
      <c r="O156" s="258">
        <f ca="1">IF(COUNTIF(K152:K156,K156)&gt;=4,IF(J156=5,VLOOKUP(K156+3,TPMatrix!$A$6:$B$10,2,FALSE()),IF(J156=4,VLOOKUP(K156+3,TPMatrix!$D$6:$E$9,2,FALSE()),0)),"")</f>
        <v>0</v>
      </c>
      <c r="P156" s="258">
        <f ca="1">IF(COUNTIF(K152:K156,K156)&gt;=5,IF(J156=5,VLOOKUP(K156+4,TPMatrix!$A$6:$B$10,2,FALSE()),IF(J156=4,VLOOKUP(K156+4,TPMatrix!$D$6:$E$9,2,FALSE()),0)),"")</f>
        <v>0</v>
      </c>
      <c r="Q156" s="258">
        <f t="shared" ca="1" si="52"/>
        <v>0</v>
      </c>
      <c r="R156" s="259">
        <f t="shared" ca="1" si="53"/>
        <v>5</v>
      </c>
      <c r="S156" s="257">
        <f t="shared" ca="1" si="54"/>
        <v>0</v>
      </c>
      <c r="T156" s="258">
        <f t="shared" si="55"/>
        <v>0</v>
      </c>
      <c r="U156" s="259">
        <f t="shared" ca="1" si="56"/>
        <v>0</v>
      </c>
      <c r="W156" s="41" t="str">
        <f t="shared" ca="1" si="57"/>
        <v/>
      </c>
      <c r="X156" t="str">
        <f ca="1">IF(ISNUMBER($A156),$W156*(Methuselahs!$A$4+1)+$A156,"")</f>
        <v/>
      </c>
      <c r="Y156" s="41" t="str">
        <f t="shared" ca="1" si="58"/>
        <v/>
      </c>
      <c r="Z156" t="str">
        <f ca="1">IF(ISNUMBER($A156),VLOOKUP($A156,Methuselahs!$A$7:$X$202,5),"")</f>
        <v/>
      </c>
      <c r="AA156" s="41" t="str">
        <f t="shared" ca="1" si="59"/>
        <v/>
      </c>
    </row>
    <row r="157" spans="1:27" ht="12.95" customHeight="1">
      <c r="A157" t="str">
        <f ca="1">IF(ISBLANK('Tournament Info'!$B$11),"",INDIRECT(ADDRESS(ROW(),1,1,1,"Optimal Seating "&amp;'Tournament Info'!$B$11-1&amp;"R+F")))</f>
        <v/>
      </c>
      <c r="B157" t="str">
        <f ca="1">IF(ISNUMBER(A157),VLOOKUP(A157,Methuselahs!$A$7:$E$202,2,FALSE()),"")</f>
        <v/>
      </c>
      <c r="C157" t="str">
        <f ca="1">IF(ISNUMBER(A157),VLOOKUP(A157,Methuselahs!$A$7:$E$202,3,FALSE()),"")</f>
        <v/>
      </c>
      <c r="D157" s="214" t="str">
        <f t="shared" ca="1" si="48"/>
        <v/>
      </c>
      <c r="E157" s="215"/>
      <c r="F157" s="213">
        <f t="shared" si="49"/>
        <v>0</v>
      </c>
      <c r="G157" s="216" t="str">
        <f t="shared" ca="1" si="50"/>
        <v/>
      </c>
      <c r="H157" t="str">
        <f ca="1">IF(ISNUMBER(A157),IF(OR($S157=$U157,NOT(ISNA(MATCH($D157*5+$V$4,Override!$C$6:$C$125,0)))),$Q157,0),"")</f>
        <v/>
      </c>
      <c r="I157" s="214" t="str">
        <f t="shared" ca="1" si="51"/>
        <v/>
      </c>
      <c r="J157" s="218">
        <f ca="1">COUNT(A157:A161)</f>
        <v>0</v>
      </c>
      <c r="K157" s="219" t="str">
        <f ca="1">IF(ISNUMBER(A157),_xlfn.RANK.EQ(F157,F157:F161),"")</f>
        <v/>
      </c>
      <c r="L157" s="220">
        <f ca="1">IF(J157=5,VLOOKUP(K157,TPMatrix!$A$6:$B$10,2,FALSE()),IF(J157=4,VLOOKUP(K157,TPMatrix!$D$6:$E$9,2,FALSE()),0))</f>
        <v>0</v>
      </c>
      <c r="M157" s="220">
        <f ca="1">IF(COUNTIF(K157:K161,K157)&gt;=2,IF(J157=5,VLOOKUP(K157+1,TPMatrix!$A$6:$B$10,2,FALSE()),IF(J157=4,VLOOKUP(K157+1,TPMatrix!$D$6:$E$9,2,FALSE()),0)),"")</f>
        <v>0</v>
      </c>
      <c r="N157" s="220">
        <f ca="1">IF(COUNTIF(K157:K161,K157)&gt;=3,IF(J157=5,VLOOKUP(K157+2,TPMatrix!$A$6:$B$10,2,FALSE()),IF(J157=4,VLOOKUP(K157+2,TPMatrix!$D$6:$E$9,2,FALSE()),0)),"")</f>
        <v>0</v>
      </c>
      <c r="O157" s="220">
        <f ca="1">IF(COUNTIF(K157:K161,K157)&gt;=4,IF(J157=5,VLOOKUP(K157+3,TPMatrix!$A$6:$B$10,2,FALSE()),IF(J157=4,VLOOKUP(K157+3,TPMatrix!$D$6:$E$9,2,FALSE()),0)),"")</f>
        <v>0</v>
      </c>
      <c r="P157" s="220">
        <f ca="1">IF(COUNTIF(K157:K161,K157)&gt;=5,IF(J157=5,VLOOKUP(K157+4,TPMatrix!$A$6:$B$10,2,FALSE()),IF(J157=4,VLOOKUP(K157+4,TPMatrix!$D$6:$E$9,2,FALSE()),0)),"")</f>
        <v>0</v>
      </c>
      <c r="Q157" s="220">
        <f t="shared" ca="1" si="52"/>
        <v>0</v>
      </c>
      <c r="R157" s="221">
        <f t="shared" ca="1" si="53"/>
        <v>5</v>
      </c>
      <c r="S157" s="222">
        <f t="shared" ca="1" si="54"/>
        <v>0</v>
      </c>
      <c r="T157" s="223">
        <f t="shared" si="55"/>
        <v>0</v>
      </c>
      <c r="U157" s="224">
        <f t="shared" ca="1" si="56"/>
        <v>0</v>
      </c>
      <c r="W157" s="41" t="str">
        <f t="shared" ca="1" si="57"/>
        <v/>
      </c>
      <c r="X157" t="str">
        <f ca="1">IF(ISNUMBER($A157),$W157*(Methuselahs!$A$4+1)+$A157,"")</f>
        <v/>
      </c>
      <c r="Y157" s="41" t="str">
        <f t="shared" ca="1" si="58"/>
        <v/>
      </c>
      <c r="Z157" t="str">
        <f ca="1">IF(ISNUMBER($A157),VLOOKUP($A157,Methuselahs!$A$7:$X$202,5),"")</f>
        <v/>
      </c>
      <c r="AA157" s="41" t="str">
        <f t="shared" ca="1" si="59"/>
        <v/>
      </c>
    </row>
    <row r="158" spans="1:27" ht="12.95" customHeight="1">
      <c r="A158" t="str">
        <f ca="1">IF(ISBLANK('Tournament Info'!$B$11),"",INDIRECT(ADDRESS(ROW(),1,1,1,"Optimal Seating "&amp;'Tournament Info'!$B$11-1&amp;"R+F")))</f>
        <v/>
      </c>
      <c r="B158" t="str">
        <f ca="1">IF(ISNUMBER(A158),VLOOKUP(A158,Methuselahs!$A$7:$E$202,2,FALSE()),"")</f>
        <v/>
      </c>
      <c r="C158" t="str">
        <f ca="1">IF(ISNUMBER(A158),VLOOKUP(A158,Methuselahs!$A$7:$E$202,3,FALSE()),"")</f>
        <v/>
      </c>
      <c r="D158" s="228" t="str">
        <f t="shared" ca="1" si="48"/>
        <v/>
      </c>
      <c r="E158" s="229"/>
      <c r="F158" s="227">
        <f t="shared" si="49"/>
        <v>0</v>
      </c>
      <c r="G158" s="230" t="str">
        <f t="shared" ca="1" si="50"/>
        <v/>
      </c>
      <c r="H158" t="str">
        <f ca="1">IF(ISNUMBER(A158),IF(OR($S158=$U158,NOT(ISNA(MATCH($D158*5+$V$4,Override!$C$6:$C$125,0)))),$Q158,0),"")</f>
        <v/>
      </c>
      <c r="I158" s="228" t="str">
        <f t="shared" ca="1" si="51"/>
        <v/>
      </c>
      <c r="J158" s="232">
        <f ca="1">COUNT(A157:A161)</f>
        <v>0</v>
      </c>
      <c r="K158" s="233" t="str">
        <f ca="1">IF(ISNUMBER(A158),_xlfn.RANK.EQ(F158,F157:F161),"")</f>
        <v/>
      </c>
      <c r="L158" s="234">
        <f ca="1">IF(J158=5,VLOOKUP(K158,TPMatrix!$A$6:$B$10,2,FALSE()),IF(J158=4,VLOOKUP(K158,TPMatrix!$D$6:$E$9,2,FALSE()),0))</f>
        <v>0</v>
      </c>
      <c r="M158" s="234">
        <f ca="1">IF(COUNTIF(K157:K161,K158)&gt;=2,IF(J158=5,VLOOKUP(K158+1,TPMatrix!$A$6:$B$10,2,FALSE()),IF(J158=4,VLOOKUP(K158+1,TPMatrix!$D$6:$E$9,2,FALSE()),0)),"")</f>
        <v>0</v>
      </c>
      <c r="N158" s="234">
        <f ca="1">IF(COUNTIF(K157:K161,K158)&gt;=3,IF(J158=5,VLOOKUP(K158+2,TPMatrix!$A$6:$B$10,2,FALSE()),IF(J158=4,VLOOKUP(K158+2,TPMatrix!$D$6:$E$9,2,FALSE()),0)),"")</f>
        <v>0</v>
      </c>
      <c r="O158" s="234">
        <f ca="1">IF(COUNTIF(K157:K161,K158)&gt;=4,IF(J158=5,VLOOKUP(K158+3,TPMatrix!$A$6:$B$10,2,FALSE()),IF(J158=4,VLOOKUP(K158+3,TPMatrix!$D$6:$E$9,2,FALSE()),0)),"")</f>
        <v>0</v>
      </c>
      <c r="P158" s="234">
        <f ca="1">IF(COUNTIF(K157:K161,K158)&gt;=5,IF(J158=5,VLOOKUP(K158+4,TPMatrix!$A$6:$B$10,2,FALSE()),IF(J158=4,VLOOKUP(K158+4,TPMatrix!$D$6:$E$9,2,FALSE()),0)),"")</f>
        <v>0</v>
      </c>
      <c r="Q158" s="234">
        <f t="shared" ca="1" si="52"/>
        <v>0</v>
      </c>
      <c r="R158" s="235">
        <f t="shared" ca="1" si="53"/>
        <v>5</v>
      </c>
      <c r="S158" s="233">
        <f t="shared" ca="1" si="54"/>
        <v>0</v>
      </c>
      <c r="T158" s="234">
        <f t="shared" si="55"/>
        <v>0</v>
      </c>
      <c r="U158" s="235">
        <f t="shared" ca="1" si="56"/>
        <v>0</v>
      </c>
      <c r="W158" s="41" t="str">
        <f t="shared" ca="1" si="57"/>
        <v/>
      </c>
      <c r="X158" t="str">
        <f ca="1">IF(ISNUMBER($A158),$W158*(Methuselahs!$A$4+1)+$A158,"")</f>
        <v/>
      </c>
      <c r="Y158" s="41" t="str">
        <f t="shared" ca="1" si="58"/>
        <v/>
      </c>
      <c r="Z158" t="str">
        <f ca="1">IF(ISNUMBER($A158),VLOOKUP($A158,Methuselahs!$A$7:$X$202,5),"")</f>
        <v/>
      </c>
      <c r="AA158" s="41" t="str">
        <f t="shared" ca="1" si="59"/>
        <v/>
      </c>
    </row>
    <row r="159" spans="1:27" ht="12.95" customHeight="1">
      <c r="A159" t="str">
        <f ca="1">IF(ISBLANK('Tournament Info'!$B$11),"",INDIRECT(ADDRESS(ROW(),1,1,1,"Optimal Seating "&amp;'Tournament Info'!$B$11-1&amp;"R+F")))</f>
        <v/>
      </c>
      <c r="B159" t="str">
        <f ca="1">IF(ISNUMBER(A159),VLOOKUP(A159,Methuselahs!$A$7:$E$202,2,FALSE()),"")</f>
        <v/>
      </c>
      <c r="C159" t="str">
        <f ca="1">IF(ISNUMBER(A159),VLOOKUP(A159,Methuselahs!$A$7:$E$202,3,FALSE()),"")</f>
        <v/>
      </c>
      <c r="D159" s="238" t="str">
        <f t="shared" ca="1" si="48"/>
        <v/>
      </c>
      <c r="E159" s="239"/>
      <c r="F159" s="237">
        <f t="shared" si="49"/>
        <v>0</v>
      </c>
      <c r="G159" s="240" t="str">
        <f t="shared" ca="1" si="50"/>
        <v/>
      </c>
      <c r="H159" t="str">
        <f ca="1">IF(ISNUMBER(A159),IF(OR($S159=$U159,NOT(ISNA(MATCH($D159*5+$V$4,Override!$C$6:$C$125,0)))),$Q159,0),"")</f>
        <v/>
      </c>
      <c r="I159" s="238" t="str">
        <f t="shared" ca="1" si="51"/>
        <v/>
      </c>
      <c r="J159" s="242">
        <f ca="1">COUNT(A157:A161)</f>
        <v>0</v>
      </c>
      <c r="K159" s="243" t="str">
        <f ca="1">IF(ISNUMBER(A159),_xlfn.RANK.EQ(F159,F157:F161),"")</f>
        <v/>
      </c>
      <c r="L159" s="244">
        <f ca="1">IF(J159=5,VLOOKUP(K159,TPMatrix!$A$6:$B$10,2,FALSE()),IF(J159=4,VLOOKUP(K159,TPMatrix!$D$6:$E$9,2,FALSE()),0))</f>
        <v>0</v>
      </c>
      <c r="M159" s="244">
        <f ca="1">IF(COUNTIF(K157:K161,K159)&gt;=2,IF(J159=5,VLOOKUP(K159+1,TPMatrix!$A$6:$B$10,2,FALSE()),IF(J159=4,VLOOKUP(K159+1,TPMatrix!$D$6:$E$9,2,FALSE()),0)),"")</f>
        <v>0</v>
      </c>
      <c r="N159" s="244">
        <f ca="1">IF(COUNTIF(K157:K161,K159)&gt;=3,IF(J159=5,VLOOKUP(K159+2,TPMatrix!$A$6:$B$10,2,FALSE()),IF(J159=4,VLOOKUP(K159+2,TPMatrix!$D$6:$E$9,2,FALSE()),0)),"")</f>
        <v>0</v>
      </c>
      <c r="O159" s="244">
        <f ca="1">IF(COUNTIF(K157:K161,K159)&gt;=4,IF(J159=5,VLOOKUP(K159+3,TPMatrix!$A$6:$B$10,2,FALSE()),IF(J159=4,VLOOKUP(K159+3,TPMatrix!$D$6:$E$9,2,FALSE()),0)),"")</f>
        <v>0</v>
      </c>
      <c r="P159" s="244">
        <f ca="1">IF(COUNTIF(K157:K161,K159)&gt;=5,IF(J159=5,VLOOKUP(K159+4,TPMatrix!$A$6:$B$10,2,FALSE()),IF(J159=4,VLOOKUP(K159+4,TPMatrix!$D$6:$E$9,2,FALSE()),0)),"")</f>
        <v>0</v>
      </c>
      <c r="Q159" s="244">
        <f t="shared" ca="1" si="52"/>
        <v>0</v>
      </c>
      <c r="R159" s="245">
        <f t="shared" ca="1" si="53"/>
        <v>5</v>
      </c>
      <c r="S159" s="243">
        <f t="shared" ca="1" si="54"/>
        <v>0</v>
      </c>
      <c r="T159" s="244">
        <f t="shared" si="55"/>
        <v>0</v>
      </c>
      <c r="U159" s="245">
        <f t="shared" ca="1" si="56"/>
        <v>0</v>
      </c>
      <c r="W159" s="41" t="str">
        <f t="shared" ca="1" si="57"/>
        <v/>
      </c>
      <c r="X159" t="str">
        <f ca="1">IF(ISNUMBER($A159),$W159*(Methuselahs!$A$4+1)+$A159,"")</f>
        <v/>
      </c>
      <c r="Y159" s="41" t="str">
        <f t="shared" ca="1" si="58"/>
        <v/>
      </c>
      <c r="Z159" t="str">
        <f ca="1">IF(ISNUMBER($A159),VLOOKUP($A159,Methuselahs!$A$7:$X$202,5),"")</f>
        <v/>
      </c>
      <c r="AA159" s="41" t="str">
        <f t="shared" ca="1" si="59"/>
        <v/>
      </c>
    </row>
    <row r="160" spans="1:27" ht="12.95" customHeight="1">
      <c r="A160" t="str">
        <f ca="1">IF(ISBLANK('Tournament Info'!$B$11),"",INDIRECT(ADDRESS(ROW(),1,1,1,"Optimal Seating "&amp;'Tournament Info'!$B$11-1&amp;"R+F")))</f>
        <v/>
      </c>
      <c r="B160" t="str">
        <f ca="1">IF(ISNUMBER(A160),VLOOKUP(A160,Methuselahs!$A$7:$E$202,2,FALSE()),"")</f>
        <v/>
      </c>
      <c r="C160" t="str">
        <f ca="1">IF(ISNUMBER(A160),VLOOKUP(A160,Methuselahs!$A$7:$E$202,3,FALSE()),"")</f>
        <v/>
      </c>
      <c r="D160" s="248" t="str">
        <f t="shared" ca="1" si="48"/>
        <v/>
      </c>
      <c r="E160" s="249"/>
      <c r="F160" s="247">
        <f t="shared" si="49"/>
        <v>0</v>
      </c>
      <c r="G160" s="230" t="str">
        <f t="shared" ca="1" si="50"/>
        <v/>
      </c>
      <c r="H160" t="str">
        <f ca="1">IF(ISNUMBER(A160),IF(OR($S160=$U160,NOT(ISNA(MATCH($D160*5+$V$4,Override!$C$6:$C$125,0)))),$Q160,0),"")</f>
        <v/>
      </c>
      <c r="I160" s="248" t="str">
        <f t="shared" ca="1" si="51"/>
        <v/>
      </c>
      <c r="J160" s="250">
        <f ca="1">COUNT(A157:A161)</f>
        <v>0</v>
      </c>
      <c r="K160" s="233" t="str">
        <f ca="1">IF(ISNUMBER(A160),_xlfn.RANK.EQ(F160,F157:F161),"")</f>
        <v/>
      </c>
      <c r="L160" s="234">
        <f ca="1">IF(J160=5,VLOOKUP(K160,TPMatrix!$A$6:$B$10,2,FALSE()),IF(J160=4,VLOOKUP(K160,TPMatrix!$D$6:$E$9,2,FALSE()),0))</f>
        <v>0</v>
      </c>
      <c r="M160" s="234">
        <f ca="1">IF(COUNTIF(K157:K161,K160)&gt;=2,IF(J160=5,VLOOKUP(K160+1,TPMatrix!$A$6:$B$10,2,FALSE()),IF(J160=4,VLOOKUP(K160+1,TPMatrix!$D$6:$E$9,2,FALSE()),0)),"")</f>
        <v>0</v>
      </c>
      <c r="N160" s="234">
        <f ca="1">IF(COUNTIF(K157:K161,K160)&gt;=3,IF(J160=5,VLOOKUP(K160+2,TPMatrix!$A$6:$B$10,2,FALSE()),IF(J160=4,VLOOKUP(K160+2,TPMatrix!$D$6:$E$9,2,FALSE()),0)),"")</f>
        <v>0</v>
      </c>
      <c r="O160" s="234">
        <f ca="1">IF(COUNTIF(K157:K161,K160)&gt;=4,IF(J160=5,VLOOKUP(K160+3,TPMatrix!$A$6:$B$10,2,FALSE()),IF(J160=4,VLOOKUP(K160+3,TPMatrix!$D$6:$E$9,2,FALSE()),0)),"")</f>
        <v>0</v>
      </c>
      <c r="P160" s="234">
        <f ca="1">IF(COUNTIF(K157:K161,K160)&gt;=5,IF(J160=5,VLOOKUP(K160+4,TPMatrix!$A$6:$B$10,2,FALSE()),IF(J160=4,VLOOKUP(K160+4,TPMatrix!$D$6:$E$9,2,FALSE()),0)),"")</f>
        <v>0</v>
      </c>
      <c r="Q160" s="234">
        <f t="shared" ca="1" si="52"/>
        <v>0</v>
      </c>
      <c r="R160" s="235">
        <f t="shared" ca="1" si="53"/>
        <v>5</v>
      </c>
      <c r="S160" s="233">
        <f t="shared" ca="1" si="54"/>
        <v>0</v>
      </c>
      <c r="T160" s="234">
        <f t="shared" si="55"/>
        <v>0</v>
      </c>
      <c r="U160" s="235">
        <f t="shared" ca="1" si="56"/>
        <v>0</v>
      </c>
      <c r="W160" s="41" t="str">
        <f t="shared" ca="1" si="57"/>
        <v/>
      </c>
      <c r="X160" t="str">
        <f ca="1">IF(ISNUMBER($A160),$W160*(Methuselahs!$A$4+1)+$A160,"")</f>
        <v/>
      </c>
      <c r="Y160" s="41" t="str">
        <f t="shared" ca="1" si="58"/>
        <v/>
      </c>
      <c r="Z160" t="str">
        <f ca="1">IF(ISNUMBER($A160),VLOOKUP($A160,Methuselahs!$A$7:$X$202,5),"")</f>
        <v/>
      </c>
      <c r="AA160" s="41" t="str">
        <f t="shared" ca="1" si="59"/>
        <v/>
      </c>
    </row>
    <row r="161" spans="1:27" ht="12.95" customHeight="1" thickBot="1">
      <c r="A161" t="str">
        <f ca="1">IF(ISBLANK('Tournament Info'!$B$11),"",INDIRECT(ADDRESS(ROW(),1,1,1,"Optimal Seating "&amp;'Tournament Info'!$B$11-1&amp;"R+F")))</f>
        <v/>
      </c>
      <c r="B161" t="str">
        <f ca="1">IF(ISNUMBER(A161),VLOOKUP(A161,Methuselahs!$A$7:$E$202,2,FALSE()),"")</f>
        <v/>
      </c>
      <c r="C161" t="str">
        <f ca="1">IF(ISNUMBER(A161),VLOOKUP(A161,Methuselahs!$A$7:$E$202,3,FALSE()),"")</f>
        <v/>
      </c>
      <c r="D161" s="254" t="str">
        <f t="shared" ca="1" si="48"/>
        <v/>
      </c>
      <c r="E161" s="255"/>
      <c r="F161" s="253">
        <f t="shared" si="49"/>
        <v>0</v>
      </c>
      <c r="G161" s="240" t="str">
        <f t="shared" ca="1" si="50"/>
        <v/>
      </c>
      <c r="H161" t="str">
        <f ca="1">IF(ISNUMBER(A161),IF(OR($S161=$U161,NOT(ISNA(MATCH($D161*5+$V$4,Override!$C$6:$C$125,0)))),$Q161,0),"")</f>
        <v/>
      </c>
      <c r="I161" s="254" t="str">
        <f t="shared" ca="1" si="51"/>
        <v/>
      </c>
      <c r="J161" s="256">
        <f ca="1">COUNT(A157:A161)</f>
        <v>0</v>
      </c>
      <c r="K161" s="257" t="str">
        <f ca="1">IF(ISNUMBER(A161),_xlfn.RANK.EQ(F161,F157:F161),"")</f>
        <v/>
      </c>
      <c r="L161" s="258">
        <f ca="1">IF(J161=5,VLOOKUP(K161,TPMatrix!$A$6:$B$10,2,FALSE()),IF(J161=4,VLOOKUP(K161,TPMatrix!$D$6:$E$9,2,FALSE()),0))</f>
        <v>0</v>
      </c>
      <c r="M161" s="258">
        <f ca="1">IF(COUNTIF(K157:K161,K161)&gt;=2,IF(J161=5,VLOOKUP(K161+1,TPMatrix!$A$6:$B$10,2,FALSE()),IF(J161=4,VLOOKUP(K161+1,TPMatrix!$D$6:$E$9,2,FALSE()),0)),"")</f>
        <v>0</v>
      </c>
      <c r="N161" s="258">
        <f ca="1">IF(COUNTIF(K157:K161,K161)&gt;=3,IF(J161=5,VLOOKUP(K161+2,TPMatrix!$A$6:$B$10,2,FALSE()),IF(J161=4,VLOOKUP(K161+2,TPMatrix!$D$6:$E$9,2,FALSE()),0)),"")</f>
        <v>0</v>
      </c>
      <c r="O161" s="258">
        <f ca="1">IF(COUNTIF(K157:K161,K161)&gt;=4,IF(J161=5,VLOOKUP(K161+3,TPMatrix!$A$6:$B$10,2,FALSE()),IF(J161=4,VLOOKUP(K161+3,TPMatrix!$D$6:$E$9,2,FALSE()),0)),"")</f>
        <v>0</v>
      </c>
      <c r="P161" s="258">
        <f ca="1">IF(COUNTIF(K157:K161,K161)&gt;=5,IF(J161=5,VLOOKUP(K161+4,TPMatrix!$A$6:$B$10,2,FALSE()),IF(J161=4,VLOOKUP(K161+4,TPMatrix!$D$6:$E$9,2,FALSE()),0)),"")</f>
        <v>0</v>
      </c>
      <c r="Q161" s="258">
        <f t="shared" ca="1" si="52"/>
        <v>0</v>
      </c>
      <c r="R161" s="259">
        <f t="shared" ca="1" si="53"/>
        <v>5</v>
      </c>
      <c r="S161" s="257">
        <f t="shared" ca="1" si="54"/>
        <v>0</v>
      </c>
      <c r="T161" s="258">
        <f t="shared" si="55"/>
        <v>0</v>
      </c>
      <c r="U161" s="259">
        <f t="shared" ca="1" si="56"/>
        <v>0</v>
      </c>
      <c r="W161" s="41" t="str">
        <f t="shared" ca="1" si="57"/>
        <v/>
      </c>
      <c r="X161" t="str">
        <f ca="1">IF(ISNUMBER($A161),$W161*(Methuselahs!$A$4+1)+$A161,"")</f>
        <v/>
      </c>
      <c r="Y161" s="41" t="str">
        <f t="shared" ca="1" si="58"/>
        <v/>
      </c>
      <c r="Z161" t="str">
        <f ca="1">IF(ISNUMBER($A161),VLOOKUP($A161,Methuselahs!$A$7:$X$202,5),"")</f>
        <v/>
      </c>
      <c r="AA161" s="41" t="str">
        <f t="shared" ca="1" si="59"/>
        <v/>
      </c>
    </row>
    <row r="162" spans="1:27" ht="12.95" customHeight="1">
      <c r="A162" t="str">
        <f ca="1">IF(ISBLANK('Tournament Info'!$B$11),"",INDIRECT(ADDRESS(ROW(),1,1,1,"Optimal Seating "&amp;'Tournament Info'!$B$11-1&amp;"R+F")))</f>
        <v/>
      </c>
      <c r="B162" t="str">
        <f ca="1">IF(ISNUMBER(A162),VLOOKUP(A162,Methuselahs!$A$7:$E$202,2,FALSE()),"")</f>
        <v/>
      </c>
      <c r="C162" t="str">
        <f ca="1">IF(ISNUMBER(A162),VLOOKUP(A162,Methuselahs!$A$7:$E$202,3,FALSE()),"")</f>
        <v/>
      </c>
      <c r="D162" s="214" t="str">
        <f t="shared" ca="1" si="48"/>
        <v/>
      </c>
      <c r="E162" s="215"/>
      <c r="F162" s="213">
        <f t="shared" si="49"/>
        <v>0</v>
      </c>
      <c r="G162" s="216" t="str">
        <f t="shared" ca="1" si="50"/>
        <v/>
      </c>
      <c r="H162" t="str">
        <f ca="1">IF(ISNUMBER(A162),IF(OR($S162=$U162,NOT(ISNA(MATCH($D162*5+$V$4,Override!$C$6:$C$125,0)))),$Q162,0),"")</f>
        <v/>
      </c>
      <c r="I162" s="214" t="str">
        <f t="shared" ca="1" si="51"/>
        <v/>
      </c>
      <c r="J162" s="218">
        <f ca="1">COUNT(A162:A166)</f>
        <v>0</v>
      </c>
      <c r="K162" s="219" t="str">
        <f ca="1">IF(ISNUMBER(A162),_xlfn.RANK.EQ(F162,F162:F166),"")</f>
        <v/>
      </c>
      <c r="L162" s="220">
        <f ca="1">IF(J162=5,VLOOKUP(K162,TPMatrix!$A$6:$B$10,2,FALSE()),IF(J162=4,VLOOKUP(K162,TPMatrix!$D$6:$E$9,2,FALSE()),0))</f>
        <v>0</v>
      </c>
      <c r="M162" s="220">
        <f ca="1">IF(COUNTIF(K162:K166,K162)&gt;=2,IF(J162=5,VLOOKUP(K162+1,TPMatrix!$A$6:$B$10,2,FALSE()),IF(J162=4,VLOOKUP(K162+1,TPMatrix!$D$6:$E$9,2,FALSE()),0)),"")</f>
        <v>0</v>
      </c>
      <c r="N162" s="220">
        <f ca="1">IF(COUNTIF(K162:K166,K162)&gt;=3,IF(J162=5,VLOOKUP(K162+2,TPMatrix!$A$6:$B$10,2,FALSE()),IF(J162=4,VLOOKUP(K162+2,TPMatrix!$D$6:$E$9,2,FALSE()),0)),"")</f>
        <v>0</v>
      </c>
      <c r="O162" s="220">
        <f ca="1">IF(COUNTIF(K162:K166,K162)&gt;=4,IF(J162=5,VLOOKUP(K162+3,TPMatrix!$A$6:$B$10,2,FALSE()),IF(J162=4,VLOOKUP(K162+3,TPMatrix!$D$6:$E$9,2,FALSE()),0)),"")</f>
        <v>0</v>
      </c>
      <c r="P162" s="220">
        <f ca="1">IF(COUNTIF(K162:K166,K162)&gt;=5,IF(J162=5,VLOOKUP(K162+4,TPMatrix!$A$6:$B$10,2,FALSE()),IF(J162=4,VLOOKUP(K162+4,TPMatrix!$D$6:$E$9,2,FALSE()),0)),"")</f>
        <v>0</v>
      </c>
      <c r="Q162" s="220">
        <f t="shared" ca="1" si="52"/>
        <v>0</v>
      </c>
      <c r="R162" s="221">
        <f t="shared" ca="1" si="53"/>
        <v>5</v>
      </c>
      <c r="S162" s="222">
        <f t="shared" ca="1" si="54"/>
        <v>0</v>
      </c>
      <c r="T162" s="223">
        <f t="shared" si="55"/>
        <v>0</v>
      </c>
      <c r="U162" s="224">
        <f t="shared" ca="1" si="56"/>
        <v>0</v>
      </c>
      <c r="W162" s="41" t="str">
        <f t="shared" ca="1" si="57"/>
        <v/>
      </c>
      <c r="X162" t="str">
        <f ca="1">IF(ISNUMBER($A162),$W162*(Methuselahs!$A$4+1)+$A162,"")</f>
        <v/>
      </c>
      <c r="Y162" s="41" t="str">
        <f t="shared" ca="1" si="58"/>
        <v/>
      </c>
      <c r="Z162" t="str">
        <f ca="1">IF(ISNUMBER($A162),VLOOKUP($A162,Methuselahs!$A$7:$X$202,5),"")</f>
        <v/>
      </c>
      <c r="AA162" s="41" t="str">
        <f t="shared" ca="1" si="59"/>
        <v/>
      </c>
    </row>
    <row r="163" spans="1:27" ht="12.95" customHeight="1">
      <c r="A163" t="str">
        <f ca="1">IF(ISBLANK('Tournament Info'!$B$11),"",INDIRECT(ADDRESS(ROW(),1,1,1,"Optimal Seating "&amp;'Tournament Info'!$B$11-1&amp;"R+F")))</f>
        <v/>
      </c>
      <c r="B163" t="str">
        <f ca="1">IF(ISNUMBER(A163),VLOOKUP(A163,Methuselahs!$A$7:$E$202,2,FALSE()),"")</f>
        <v/>
      </c>
      <c r="C163" t="str">
        <f ca="1">IF(ISNUMBER(A163),VLOOKUP(A163,Methuselahs!$A$7:$E$202,3,FALSE()),"")</f>
        <v/>
      </c>
      <c r="D163" s="228" t="str">
        <f t="shared" ca="1" si="48"/>
        <v/>
      </c>
      <c r="E163" s="229"/>
      <c r="F163" s="227">
        <f t="shared" si="49"/>
        <v>0</v>
      </c>
      <c r="G163" s="230" t="str">
        <f t="shared" ca="1" si="50"/>
        <v/>
      </c>
      <c r="H163" t="str">
        <f ca="1">IF(ISNUMBER(A163),IF(OR($S163=$U163,NOT(ISNA(MATCH($D163*5+$V$4,Override!$C$6:$C$125,0)))),$Q163,0),"")</f>
        <v/>
      </c>
      <c r="I163" s="228" t="str">
        <f t="shared" ca="1" si="51"/>
        <v/>
      </c>
      <c r="J163" s="232">
        <f ca="1">COUNT(A162:A166)</f>
        <v>0</v>
      </c>
      <c r="K163" s="233" t="str">
        <f ca="1">IF(ISNUMBER(A163),_xlfn.RANK.EQ(F163,F162:F166),"")</f>
        <v/>
      </c>
      <c r="L163" s="234">
        <f ca="1">IF(J163=5,VLOOKUP(K163,TPMatrix!$A$6:$B$10,2,FALSE()),IF(J163=4,VLOOKUP(K163,TPMatrix!$D$6:$E$9,2,FALSE()),0))</f>
        <v>0</v>
      </c>
      <c r="M163" s="234">
        <f ca="1">IF(COUNTIF(K162:K166,K163)&gt;=2,IF(J163=5,VLOOKUP(K163+1,TPMatrix!$A$6:$B$10,2,FALSE()),IF(J163=4,VLOOKUP(K163+1,TPMatrix!$D$6:$E$9,2,FALSE()),0)),"")</f>
        <v>0</v>
      </c>
      <c r="N163" s="234">
        <f ca="1">IF(COUNTIF(K162:K166,K163)&gt;=3,IF(J163=5,VLOOKUP(K163+2,TPMatrix!$A$6:$B$10,2,FALSE()),IF(J163=4,VLOOKUP(K163+2,TPMatrix!$D$6:$E$9,2,FALSE()),0)),"")</f>
        <v>0</v>
      </c>
      <c r="O163" s="234">
        <f ca="1">IF(COUNTIF(K162:K166,K163)&gt;=4,IF(J163=5,VLOOKUP(K163+3,TPMatrix!$A$6:$B$10,2,FALSE()),IF(J163=4,VLOOKUP(K163+3,TPMatrix!$D$6:$E$9,2,FALSE()),0)),"")</f>
        <v>0</v>
      </c>
      <c r="P163" s="234">
        <f ca="1">IF(COUNTIF(K162:K166,K163)&gt;=5,IF(J163=5,VLOOKUP(K163+4,TPMatrix!$A$6:$B$10,2,FALSE()),IF(J163=4,VLOOKUP(K163+4,TPMatrix!$D$6:$E$9,2,FALSE()),0)),"")</f>
        <v>0</v>
      </c>
      <c r="Q163" s="234">
        <f t="shared" ca="1" si="52"/>
        <v>0</v>
      </c>
      <c r="R163" s="235">
        <f t="shared" ca="1" si="53"/>
        <v>5</v>
      </c>
      <c r="S163" s="233">
        <f t="shared" ca="1" si="54"/>
        <v>0</v>
      </c>
      <c r="T163" s="234">
        <f t="shared" si="55"/>
        <v>0</v>
      </c>
      <c r="U163" s="235">
        <f t="shared" ca="1" si="56"/>
        <v>0</v>
      </c>
      <c r="W163" s="41" t="str">
        <f t="shared" ca="1" si="57"/>
        <v/>
      </c>
      <c r="X163" t="str">
        <f ca="1">IF(ISNUMBER($A163),$W163*(Methuselahs!$A$4+1)+$A163,"")</f>
        <v/>
      </c>
      <c r="Y163" s="41" t="str">
        <f t="shared" ca="1" si="58"/>
        <v/>
      </c>
      <c r="Z163" t="str">
        <f ca="1">IF(ISNUMBER($A163),VLOOKUP($A163,Methuselahs!$A$7:$X$202,5),"")</f>
        <v/>
      </c>
      <c r="AA163" s="41" t="str">
        <f t="shared" ca="1" si="59"/>
        <v/>
      </c>
    </row>
    <row r="164" spans="1:27" ht="12.95" customHeight="1">
      <c r="A164" t="str">
        <f ca="1">IF(ISBLANK('Tournament Info'!$B$11),"",INDIRECT(ADDRESS(ROW(),1,1,1,"Optimal Seating "&amp;'Tournament Info'!$B$11-1&amp;"R+F")))</f>
        <v/>
      </c>
      <c r="B164" t="str">
        <f ca="1">IF(ISNUMBER(A164),VLOOKUP(A164,Methuselahs!$A$7:$E$202,2,FALSE()),"")</f>
        <v/>
      </c>
      <c r="C164" t="str">
        <f ca="1">IF(ISNUMBER(A164),VLOOKUP(A164,Methuselahs!$A$7:$E$202,3,FALSE()),"")</f>
        <v/>
      </c>
      <c r="D164" s="238" t="str">
        <f t="shared" ca="1" si="48"/>
        <v/>
      </c>
      <c r="E164" s="239"/>
      <c r="F164" s="237">
        <f t="shared" si="49"/>
        <v>0</v>
      </c>
      <c r="G164" s="240" t="str">
        <f t="shared" ca="1" si="50"/>
        <v/>
      </c>
      <c r="H164" t="str">
        <f ca="1">IF(ISNUMBER(A164),IF(OR($S164=$U164,NOT(ISNA(MATCH($D164*5+$V$4,Override!$C$6:$C$125,0)))),$Q164,0),"")</f>
        <v/>
      </c>
      <c r="I164" s="238" t="str">
        <f t="shared" ca="1" si="51"/>
        <v/>
      </c>
      <c r="J164" s="242">
        <f ca="1">COUNT(A162:A166)</f>
        <v>0</v>
      </c>
      <c r="K164" s="243" t="str">
        <f ca="1">IF(ISNUMBER(A164),_xlfn.RANK.EQ(F164,F162:F166),"")</f>
        <v/>
      </c>
      <c r="L164" s="244">
        <f ca="1">IF(J164=5,VLOOKUP(K164,TPMatrix!$A$6:$B$10,2,FALSE()),IF(J164=4,VLOOKUP(K164,TPMatrix!$D$6:$E$9,2,FALSE()),0))</f>
        <v>0</v>
      </c>
      <c r="M164" s="244">
        <f ca="1">IF(COUNTIF(K162:K166,K164)&gt;=2,IF(J164=5,VLOOKUP(K164+1,TPMatrix!$A$6:$B$10,2,FALSE()),IF(J164=4,VLOOKUP(K164+1,TPMatrix!$D$6:$E$9,2,FALSE()),0)),"")</f>
        <v>0</v>
      </c>
      <c r="N164" s="244">
        <f ca="1">IF(COUNTIF(K162:K166,K164)&gt;=3,IF(J164=5,VLOOKUP(K164+2,TPMatrix!$A$6:$B$10,2,FALSE()),IF(J164=4,VLOOKUP(K164+2,TPMatrix!$D$6:$E$9,2,FALSE()),0)),"")</f>
        <v>0</v>
      </c>
      <c r="O164" s="244">
        <f ca="1">IF(COUNTIF(K162:K166,K164)&gt;=4,IF(J164=5,VLOOKUP(K164+3,TPMatrix!$A$6:$B$10,2,FALSE()),IF(J164=4,VLOOKUP(K164+3,TPMatrix!$D$6:$E$9,2,FALSE()),0)),"")</f>
        <v>0</v>
      </c>
      <c r="P164" s="244">
        <f ca="1">IF(COUNTIF(K162:K166,K164)&gt;=5,IF(J164=5,VLOOKUP(K164+4,TPMatrix!$A$6:$B$10,2,FALSE()),IF(J164=4,VLOOKUP(K164+4,TPMatrix!$D$6:$E$9,2,FALSE()),0)),"")</f>
        <v>0</v>
      </c>
      <c r="Q164" s="244">
        <f t="shared" ca="1" si="52"/>
        <v>0</v>
      </c>
      <c r="R164" s="245">
        <f t="shared" ca="1" si="53"/>
        <v>5</v>
      </c>
      <c r="S164" s="243">
        <f t="shared" ca="1" si="54"/>
        <v>0</v>
      </c>
      <c r="T164" s="244">
        <f t="shared" si="55"/>
        <v>0</v>
      </c>
      <c r="U164" s="245">
        <f t="shared" ca="1" si="56"/>
        <v>0</v>
      </c>
      <c r="W164" s="41" t="str">
        <f t="shared" ca="1" si="57"/>
        <v/>
      </c>
      <c r="X164" t="str">
        <f ca="1">IF(ISNUMBER($A164),$W164*(Methuselahs!$A$4+1)+$A164,"")</f>
        <v/>
      </c>
      <c r="Y164" s="41" t="str">
        <f t="shared" ca="1" si="58"/>
        <v/>
      </c>
      <c r="Z164" t="str">
        <f ca="1">IF(ISNUMBER($A164),VLOOKUP($A164,Methuselahs!$A$7:$X$202,5),"")</f>
        <v/>
      </c>
      <c r="AA164" s="41" t="str">
        <f t="shared" ca="1" si="59"/>
        <v/>
      </c>
    </row>
    <row r="165" spans="1:27" ht="12.95" customHeight="1">
      <c r="A165" t="str">
        <f ca="1">IF(ISBLANK('Tournament Info'!$B$11),"",INDIRECT(ADDRESS(ROW(),1,1,1,"Optimal Seating "&amp;'Tournament Info'!$B$11-1&amp;"R+F")))</f>
        <v/>
      </c>
      <c r="B165" t="str">
        <f ca="1">IF(ISNUMBER(A165),VLOOKUP(A165,Methuselahs!$A$7:$E$202,2,FALSE()),"")</f>
        <v/>
      </c>
      <c r="C165" t="str">
        <f ca="1">IF(ISNUMBER(A165),VLOOKUP(A165,Methuselahs!$A$7:$E$202,3,FALSE()),"")</f>
        <v/>
      </c>
      <c r="D165" s="248" t="str">
        <f t="shared" ca="1" si="48"/>
        <v/>
      </c>
      <c r="E165" s="249"/>
      <c r="F165" s="247">
        <f t="shared" si="49"/>
        <v>0</v>
      </c>
      <c r="G165" s="230" t="str">
        <f t="shared" ca="1" si="50"/>
        <v/>
      </c>
      <c r="H165" t="str">
        <f ca="1">IF(ISNUMBER(A165),IF(OR($S165=$U165,NOT(ISNA(MATCH($D165*5+$V$4,Override!$C$6:$C$125,0)))),$Q165,0),"")</f>
        <v/>
      </c>
      <c r="I165" s="248" t="str">
        <f t="shared" ca="1" si="51"/>
        <v/>
      </c>
      <c r="J165" s="250">
        <f ca="1">COUNT(A162:A166)</f>
        <v>0</v>
      </c>
      <c r="K165" s="233" t="str">
        <f ca="1">IF(ISNUMBER(A165),_xlfn.RANK.EQ(F165,F162:F166),"")</f>
        <v/>
      </c>
      <c r="L165" s="234">
        <f ca="1">IF(J165=5,VLOOKUP(K165,TPMatrix!$A$6:$B$10,2,FALSE()),IF(J165=4,VLOOKUP(K165,TPMatrix!$D$6:$E$9,2,FALSE()),0))</f>
        <v>0</v>
      </c>
      <c r="M165" s="234">
        <f ca="1">IF(COUNTIF(K162:K166,K165)&gt;=2,IF(J165=5,VLOOKUP(K165+1,TPMatrix!$A$6:$B$10,2,FALSE()),IF(J165=4,VLOOKUP(K165+1,TPMatrix!$D$6:$E$9,2,FALSE()),0)),"")</f>
        <v>0</v>
      </c>
      <c r="N165" s="234">
        <f ca="1">IF(COUNTIF(K162:K166,K165)&gt;=3,IF(J165=5,VLOOKUP(K165+2,TPMatrix!$A$6:$B$10,2,FALSE()),IF(J165=4,VLOOKUP(K165+2,TPMatrix!$D$6:$E$9,2,FALSE()),0)),"")</f>
        <v>0</v>
      </c>
      <c r="O165" s="234">
        <f ca="1">IF(COUNTIF(K162:K166,K165)&gt;=4,IF(J165=5,VLOOKUP(K165+3,TPMatrix!$A$6:$B$10,2,FALSE()),IF(J165=4,VLOOKUP(K165+3,TPMatrix!$D$6:$E$9,2,FALSE()),0)),"")</f>
        <v>0</v>
      </c>
      <c r="P165" s="234">
        <f ca="1">IF(COUNTIF(K162:K166,K165)&gt;=5,IF(J165=5,VLOOKUP(K165+4,TPMatrix!$A$6:$B$10,2,FALSE()),IF(J165=4,VLOOKUP(K165+4,TPMatrix!$D$6:$E$9,2,FALSE()),0)),"")</f>
        <v>0</v>
      </c>
      <c r="Q165" s="234">
        <f t="shared" ca="1" si="52"/>
        <v>0</v>
      </c>
      <c r="R165" s="235">
        <f t="shared" ca="1" si="53"/>
        <v>5</v>
      </c>
      <c r="S165" s="233">
        <f t="shared" ca="1" si="54"/>
        <v>0</v>
      </c>
      <c r="T165" s="234">
        <f t="shared" si="55"/>
        <v>0</v>
      </c>
      <c r="U165" s="235">
        <f t="shared" ca="1" si="56"/>
        <v>0</v>
      </c>
      <c r="W165" s="41" t="str">
        <f t="shared" ca="1" si="57"/>
        <v/>
      </c>
      <c r="X165" t="str">
        <f ca="1">IF(ISNUMBER($A165),$W165*(Methuselahs!$A$4+1)+$A165,"")</f>
        <v/>
      </c>
      <c r="Y165" s="41" t="str">
        <f t="shared" ca="1" si="58"/>
        <v/>
      </c>
      <c r="Z165" t="str">
        <f ca="1">IF(ISNUMBER($A165),VLOOKUP($A165,Methuselahs!$A$7:$X$202,5),"")</f>
        <v/>
      </c>
      <c r="AA165" s="41" t="str">
        <f t="shared" ca="1" si="59"/>
        <v/>
      </c>
    </row>
    <row r="166" spans="1:27" ht="12.95" customHeight="1" thickBot="1">
      <c r="A166" t="str">
        <f ca="1">IF(ISBLANK('Tournament Info'!$B$11),"",INDIRECT(ADDRESS(ROW(),1,1,1,"Optimal Seating "&amp;'Tournament Info'!$B$11-1&amp;"R+F")))</f>
        <v/>
      </c>
      <c r="B166" t="str">
        <f ca="1">IF(ISNUMBER(A166),VLOOKUP(A166,Methuselahs!$A$7:$E$202,2,FALSE()),"")</f>
        <v/>
      </c>
      <c r="C166" t="str">
        <f ca="1">IF(ISNUMBER(A166),VLOOKUP(A166,Methuselahs!$A$7:$E$202,3,FALSE()),"")</f>
        <v/>
      </c>
      <c r="D166" s="254" t="str">
        <f t="shared" ca="1" si="48"/>
        <v/>
      </c>
      <c r="E166" s="255"/>
      <c r="F166" s="253">
        <f t="shared" si="49"/>
        <v>0</v>
      </c>
      <c r="G166" s="240" t="str">
        <f t="shared" ca="1" si="50"/>
        <v/>
      </c>
      <c r="H166" t="str">
        <f ca="1">IF(ISNUMBER(A166),IF(OR($S166=$U166,NOT(ISNA(MATCH($D166*5+$V$4,Override!$C$6:$C$125,0)))),$Q166,0),"")</f>
        <v/>
      </c>
      <c r="I166" s="254" t="str">
        <f t="shared" ca="1" si="51"/>
        <v/>
      </c>
      <c r="J166" s="256">
        <f ca="1">COUNT(A162:A166)</f>
        <v>0</v>
      </c>
      <c r="K166" s="257" t="str">
        <f ca="1">IF(ISNUMBER(A166),_xlfn.RANK.EQ(F166,F162:F166),"")</f>
        <v/>
      </c>
      <c r="L166" s="258">
        <f ca="1">IF(J166=5,VLOOKUP(K166,TPMatrix!$A$6:$B$10,2,FALSE()),IF(J166=4,VLOOKUP(K166,TPMatrix!$D$6:$E$9,2,FALSE()),0))</f>
        <v>0</v>
      </c>
      <c r="M166" s="258">
        <f ca="1">IF(COUNTIF(K162:K166,K166)&gt;=2,IF(J166=5,VLOOKUP(K166+1,TPMatrix!$A$6:$B$10,2,FALSE()),IF(J166=4,VLOOKUP(K166+1,TPMatrix!$D$6:$E$9,2,FALSE()),0)),"")</f>
        <v>0</v>
      </c>
      <c r="N166" s="258">
        <f ca="1">IF(COUNTIF(K162:K166,K166)&gt;=3,IF(J166=5,VLOOKUP(K166+2,TPMatrix!$A$6:$B$10,2,FALSE()),IF(J166=4,VLOOKUP(K166+2,TPMatrix!$D$6:$E$9,2,FALSE()),0)),"")</f>
        <v>0</v>
      </c>
      <c r="O166" s="258">
        <f ca="1">IF(COUNTIF(K162:K166,K166)&gt;=4,IF(J166=5,VLOOKUP(K166+3,TPMatrix!$A$6:$B$10,2,FALSE()),IF(J166=4,VLOOKUP(K166+3,TPMatrix!$D$6:$E$9,2,FALSE()),0)),"")</f>
        <v>0</v>
      </c>
      <c r="P166" s="258">
        <f ca="1">IF(COUNTIF(K162:K166,K166)&gt;=5,IF(J166=5,VLOOKUP(K166+4,TPMatrix!$A$6:$B$10,2,FALSE()),IF(J166=4,VLOOKUP(K166+4,TPMatrix!$D$6:$E$9,2,FALSE()),0)),"")</f>
        <v>0</v>
      </c>
      <c r="Q166" s="258">
        <f t="shared" ca="1" si="52"/>
        <v>0</v>
      </c>
      <c r="R166" s="259">
        <f t="shared" ca="1" si="53"/>
        <v>5</v>
      </c>
      <c r="S166" s="257">
        <f t="shared" ca="1" si="54"/>
        <v>0</v>
      </c>
      <c r="T166" s="258">
        <f t="shared" si="55"/>
        <v>0</v>
      </c>
      <c r="U166" s="259">
        <f t="shared" ca="1" si="56"/>
        <v>0</v>
      </c>
      <c r="W166" s="41" t="str">
        <f t="shared" ca="1" si="57"/>
        <v/>
      </c>
      <c r="X166" t="str">
        <f ca="1">IF(ISNUMBER($A166),$W166*(Methuselahs!$A$4+1)+$A166,"")</f>
        <v/>
      </c>
      <c r="Y166" s="41" t="str">
        <f t="shared" ca="1" si="58"/>
        <v/>
      </c>
      <c r="Z166" t="str">
        <f ca="1">IF(ISNUMBER($A166),VLOOKUP($A166,Methuselahs!$A$7:$X$202,5),"")</f>
        <v/>
      </c>
      <c r="AA166" s="41" t="str">
        <f t="shared" ca="1" si="59"/>
        <v/>
      </c>
    </row>
    <row r="167" spans="1:27" ht="12.95" customHeight="1">
      <c r="A167" t="str">
        <f ca="1">IF(ISBLANK('Tournament Info'!$B$11),"",INDIRECT(ADDRESS(ROW(),1,1,1,"Optimal Seating "&amp;'Tournament Info'!$B$11-1&amp;"R+F")))</f>
        <v/>
      </c>
      <c r="B167" t="str">
        <f ca="1">IF(ISNUMBER(A167),VLOOKUP(A167,Methuselahs!$A$7:$E$202,2,FALSE()),"")</f>
        <v/>
      </c>
      <c r="C167" t="str">
        <f ca="1">IF(ISNUMBER(A167),VLOOKUP(A167,Methuselahs!$A$7:$E$202,3,FALSE()),"")</f>
        <v/>
      </c>
      <c r="D167" s="214" t="str">
        <f t="shared" ref="D167:D198" ca="1" si="60">IF(ISNUMBER(A167),FLOOR((ROW()-ROW($A$7))/5,1)+1,"")</f>
        <v/>
      </c>
      <c r="E167" s="215"/>
      <c r="F167" s="213">
        <f t="shared" ref="F167:F198" si="61">IF(ISNUMBER(E167),E167,0)</f>
        <v>0</v>
      </c>
      <c r="G167" s="216" t="str">
        <f t="shared" ref="G167:G198" ca="1" si="62">IF(ISNUMBER($A167),IF(AND($F167&gt;=2,$H167=60),1,0),"")</f>
        <v/>
      </c>
      <c r="H167" t="str">
        <f ca="1">IF(ISNUMBER(A167),IF(OR($S167=$U167,NOT(ISNA(MATCH($D167*5+$V$4,Override!$C$6:$C$125,0)))),$Q167,0),"")</f>
        <v/>
      </c>
      <c r="I167" s="214" t="str">
        <f t="shared" ref="I167:I198" ca="1" si="63">IF(ISNUMBER(A167),IF(J167=5,K167,IF(AND(J167=4,OR(K167=4,K167=3)),K167+1,K167)),"")</f>
        <v/>
      </c>
      <c r="J167" s="218">
        <f ca="1">COUNT(A167:A171)</f>
        <v>0</v>
      </c>
      <c r="K167" s="219" t="str">
        <f ca="1">IF(ISNUMBER(A167),_xlfn.RANK.EQ(F167,F167:F171),"")</f>
        <v/>
      </c>
      <c r="L167" s="220">
        <f ca="1">IF(J167=5,VLOOKUP(K167,TPMatrix!$A$6:$B$10,2,FALSE()),IF(J167=4,VLOOKUP(K167,TPMatrix!$D$6:$E$9,2,FALSE()),0))</f>
        <v>0</v>
      </c>
      <c r="M167" s="220">
        <f ca="1">IF(COUNTIF(K167:K171,K167)&gt;=2,IF(J167=5,VLOOKUP(K167+1,TPMatrix!$A$6:$B$10,2,FALSE()),IF(J167=4,VLOOKUP(K167+1,TPMatrix!$D$6:$E$9,2,FALSE()),0)),"")</f>
        <v>0</v>
      </c>
      <c r="N167" s="220">
        <f ca="1">IF(COUNTIF(K167:K171,K167)&gt;=3,IF(J167=5,VLOOKUP(K167+2,TPMatrix!$A$6:$B$10,2,FALSE()),IF(J167=4,VLOOKUP(K167+2,TPMatrix!$D$6:$E$9,2,FALSE()),0)),"")</f>
        <v>0</v>
      </c>
      <c r="O167" s="220">
        <f ca="1">IF(COUNTIF(K167:K171,K167)&gt;=4,IF(J167=5,VLOOKUP(K167+3,TPMatrix!$A$6:$B$10,2,FALSE()),IF(J167=4,VLOOKUP(K167+3,TPMatrix!$D$6:$E$9,2,FALSE()),0)),"")</f>
        <v>0</v>
      </c>
      <c r="P167" s="220">
        <f ca="1">IF(COUNTIF(K167:K171,K167)&gt;=5,IF(J167=5,VLOOKUP(K167+4,TPMatrix!$A$6:$B$10,2,FALSE()),IF(J167=4,VLOOKUP(K167+4,TPMatrix!$D$6:$E$9,2,FALSE()),0)),"")</f>
        <v>0</v>
      </c>
      <c r="Q167" s="220">
        <f t="shared" ref="Q167:Q198" ca="1" si="64">SUM(L167:P167)/COUNT(L167:P167)</f>
        <v>0</v>
      </c>
      <c r="R167" s="221">
        <f t="shared" ref="R167:R198" ca="1" si="65">COUNT(L167:P167)</f>
        <v>5</v>
      </c>
      <c r="S167" s="222">
        <f t="shared" ref="S167:S198" ca="1" si="66">IF(ISNUMBER($A167),COUNTIF($D$7:$D$206,$D167),0)</f>
        <v>0</v>
      </c>
      <c r="T167" s="223">
        <f t="shared" ref="T167:T198" si="67">CEILING($F167,1)</f>
        <v>0</v>
      </c>
      <c r="U167" s="224">
        <f t="shared" ref="U167:U198" ca="1" si="68">SUM(OFFSET(T167,-MOD(ROW()-ROW($U$7),5),0,5,1))</f>
        <v>0</v>
      </c>
      <c r="W167" s="41" t="str">
        <f t="shared" ref="W167:W198" ca="1" si="69">$I167</f>
        <v/>
      </c>
      <c r="X167" t="str">
        <f ca="1">IF(ISNUMBER($A167),$W167*(Methuselahs!$A$4+1)+$A167,"")</f>
        <v/>
      </c>
      <c r="Y167" s="41" t="str">
        <f t="shared" ref="Y167:Y198" ca="1" si="70">IF(ISNUMBER($A167),_xlfn.RANK.EQ($X167,$X167:$X171,1),"")</f>
        <v/>
      </c>
      <c r="Z167" t="str">
        <f ca="1">IF(ISNUMBER($A167),VLOOKUP($A167,Methuselahs!$A$7:$X$202,5),"")</f>
        <v/>
      </c>
      <c r="AA167" s="41" t="str">
        <f t="shared" ref="AA167:AA198" ca="1" si="71">$I167</f>
        <v/>
      </c>
    </row>
    <row r="168" spans="1:27" ht="12.95" customHeight="1">
      <c r="A168" t="str">
        <f ca="1">IF(ISBLANK('Tournament Info'!$B$11),"",INDIRECT(ADDRESS(ROW(),1,1,1,"Optimal Seating "&amp;'Tournament Info'!$B$11-1&amp;"R+F")))</f>
        <v/>
      </c>
      <c r="B168" t="str">
        <f ca="1">IF(ISNUMBER(A168),VLOOKUP(A168,Methuselahs!$A$7:$E$202,2,FALSE()),"")</f>
        <v/>
      </c>
      <c r="C168" t="str">
        <f ca="1">IF(ISNUMBER(A168),VLOOKUP(A168,Methuselahs!$A$7:$E$202,3,FALSE()),"")</f>
        <v/>
      </c>
      <c r="D168" s="228" t="str">
        <f t="shared" ca="1" si="60"/>
        <v/>
      </c>
      <c r="E168" s="229"/>
      <c r="F168" s="227">
        <f t="shared" si="61"/>
        <v>0</v>
      </c>
      <c r="G168" s="230" t="str">
        <f t="shared" ca="1" si="62"/>
        <v/>
      </c>
      <c r="H168" t="str">
        <f ca="1">IF(ISNUMBER(A168),IF(OR($S168=$U168,NOT(ISNA(MATCH($D168*5+$V$4,Override!$C$6:$C$125,0)))),$Q168,0),"")</f>
        <v/>
      </c>
      <c r="I168" s="228" t="str">
        <f t="shared" ca="1" si="63"/>
        <v/>
      </c>
      <c r="J168" s="232">
        <f ca="1">COUNT(A167:A171)</f>
        <v>0</v>
      </c>
      <c r="K168" s="233" t="str">
        <f ca="1">IF(ISNUMBER(A168),_xlfn.RANK.EQ(F168,F167:F171),"")</f>
        <v/>
      </c>
      <c r="L168" s="234">
        <f ca="1">IF(J168=5,VLOOKUP(K168,TPMatrix!$A$6:$B$10,2,FALSE()),IF(J168=4,VLOOKUP(K168,TPMatrix!$D$6:$E$9,2,FALSE()),0))</f>
        <v>0</v>
      </c>
      <c r="M168" s="234">
        <f ca="1">IF(COUNTIF(K167:K171,K168)&gt;=2,IF(J168=5,VLOOKUP(K168+1,TPMatrix!$A$6:$B$10,2,FALSE()),IF(J168=4,VLOOKUP(K168+1,TPMatrix!$D$6:$E$9,2,FALSE()),0)),"")</f>
        <v>0</v>
      </c>
      <c r="N168" s="234">
        <f ca="1">IF(COUNTIF(K167:K171,K168)&gt;=3,IF(J168=5,VLOOKUP(K168+2,TPMatrix!$A$6:$B$10,2,FALSE()),IF(J168=4,VLOOKUP(K168+2,TPMatrix!$D$6:$E$9,2,FALSE()),0)),"")</f>
        <v>0</v>
      </c>
      <c r="O168" s="234">
        <f ca="1">IF(COUNTIF(K167:K171,K168)&gt;=4,IF(J168=5,VLOOKUP(K168+3,TPMatrix!$A$6:$B$10,2,FALSE()),IF(J168=4,VLOOKUP(K168+3,TPMatrix!$D$6:$E$9,2,FALSE()),0)),"")</f>
        <v>0</v>
      </c>
      <c r="P168" s="234">
        <f ca="1">IF(COUNTIF(K167:K171,K168)&gt;=5,IF(J168=5,VLOOKUP(K168+4,TPMatrix!$A$6:$B$10,2,FALSE()),IF(J168=4,VLOOKUP(K168+4,TPMatrix!$D$6:$E$9,2,FALSE()),0)),"")</f>
        <v>0</v>
      </c>
      <c r="Q168" s="234">
        <f t="shared" ca="1" si="64"/>
        <v>0</v>
      </c>
      <c r="R168" s="235">
        <f t="shared" ca="1" si="65"/>
        <v>5</v>
      </c>
      <c r="S168" s="233">
        <f t="shared" ca="1" si="66"/>
        <v>0</v>
      </c>
      <c r="T168" s="234">
        <f t="shared" si="67"/>
        <v>0</v>
      </c>
      <c r="U168" s="235">
        <f t="shared" ca="1" si="68"/>
        <v>0</v>
      </c>
      <c r="W168" s="41" t="str">
        <f t="shared" ca="1" si="69"/>
        <v/>
      </c>
      <c r="X168" t="str">
        <f ca="1">IF(ISNUMBER($A168),$W168*(Methuselahs!$A$4+1)+$A168,"")</f>
        <v/>
      </c>
      <c r="Y168" s="41" t="str">
        <f t="shared" ca="1" si="70"/>
        <v/>
      </c>
      <c r="Z168" t="str">
        <f ca="1">IF(ISNUMBER($A168),VLOOKUP($A168,Methuselahs!$A$7:$X$202,5),"")</f>
        <v/>
      </c>
      <c r="AA168" s="41" t="str">
        <f t="shared" ca="1" si="71"/>
        <v/>
      </c>
    </row>
    <row r="169" spans="1:27" ht="12.95" customHeight="1">
      <c r="A169" t="str">
        <f ca="1">IF(ISBLANK('Tournament Info'!$B$11),"",INDIRECT(ADDRESS(ROW(),1,1,1,"Optimal Seating "&amp;'Tournament Info'!$B$11-1&amp;"R+F")))</f>
        <v/>
      </c>
      <c r="B169" t="str">
        <f ca="1">IF(ISNUMBER(A169),VLOOKUP(A169,Methuselahs!$A$7:$E$202,2,FALSE()),"")</f>
        <v/>
      </c>
      <c r="C169" t="str">
        <f ca="1">IF(ISNUMBER(A169),VLOOKUP(A169,Methuselahs!$A$7:$E$202,3,FALSE()),"")</f>
        <v/>
      </c>
      <c r="D169" s="238" t="str">
        <f t="shared" ca="1" si="60"/>
        <v/>
      </c>
      <c r="E169" s="239"/>
      <c r="F169" s="237">
        <f t="shared" si="61"/>
        <v>0</v>
      </c>
      <c r="G169" s="240" t="str">
        <f t="shared" ca="1" si="62"/>
        <v/>
      </c>
      <c r="H169" t="str">
        <f ca="1">IF(ISNUMBER(A169),IF(OR($S169=$U169,NOT(ISNA(MATCH($D169*5+$V$4,Override!$C$6:$C$125,0)))),$Q169,0),"")</f>
        <v/>
      </c>
      <c r="I169" s="238" t="str">
        <f t="shared" ca="1" si="63"/>
        <v/>
      </c>
      <c r="J169" s="242">
        <f ca="1">COUNT(A167:A171)</f>
        <v>0</v>
      </c>
      <c r="K169" s="243" t="str">
        <f ca="1">IF(ISNUMBER(A169),_xlfn.RANK.EQ(F169,F167:F171),"")</f>
        <v/>
      </c>
      <c r="L169" s="244">
        <f ca="1">IF(J169=5,VLOOKUP(K169,TPMatrix!$A$6:$B$10,2,FALSE()),IF(J169=4,VLOOKUP(K169,TPMatrix!$D$6:$E$9,2,FALSE()),0))</f>
        <v>0</v>
      </c>
      <c r="M169" s="244">
        <f ca="1">IF(COUNTIF(K167:K171,K169)&gt;=2,IF(J169=5,VLOOKUP(K169+1,TPMatrix!$A$6:$B$10,2,FALSE()),IF(J169=4,VLOOKUP(K169+1,TPMatrix!$D$6:$E$9,2,FALSE()),0)),"")</f>
        <v>0</v>
      </c>
      <c r="N169" s="244">
        <f ca="1">IF(COUNTIF(K167:K171,K169)&gt;=3,IF(J169=5,VLOOKUP(K169+2,TPMatrix!$A$6:$B$10,2,FALSE()),IF(J169=4,VLOOKUP(K169+2,TPMatrix!$D$6:$E$9,2,FALSE()),0)),"")</f>
        <v>0</v>
      </c>
      <c r="O169" s="244">
        <f ca="1">IF(COUNTIF(K167:K171,K169)&gt;=4,IF(J169=5,VLOOKUP(K169+3,TPMatrix!$A$6:$B$10,2,FALSE()),IF(J169=4,VLOOKUP(K169+3,TPMatrix!$D$6:$E$9,2,FALSE()),0)),"")</f>
        <v>0</v>
      </c>
      <c r="P169" s="244">
        <f ca="1">IF(COUNTIF(K167:K171,K169)&gt;=5,IF(J169=5,VLOOKUP(K169+4,TPMatrix!$A$6:$B$10,2,FALSE()),IF(J169=4,VLOOKUP(K169+4,TPMatrix!$D$6:$E$9,2,FALSE()),0)),"")</f>
        <v>0</v>
      </c>
      <c r="Q169" s="244">
        <f t="shared" ca="1" si="64"/>
        <v>0</v>
      </c>
      <c r="R169" s="245">
        <f t="shared" ca="1" si="65"/>
        <v>5</v>
      </c>
      <c r="S169" s="243">
        <f t="shared" ca="1" si="66"/>
        <v>0</v>
      </c>
      <c r="T169" s="244">
        <f t="shared" si="67"/>
        <v>0</v>
      </c>
      <c r="U169" s="245">
        <f t="shared" ca="1" si="68"/>
        <v>0</v>
      </c>
      <c r="W169" s="41" t="str">
        <f t="shared" ca="1" si="69"/>
        <v/>
      </c>
      <c r="X169" t="str">
        <f ca="1">IF(ISNUMBER($A169),$W169*(Methuselahs!$A$4+1)+$A169,"")</f>
        <v/>
      </c>
      <c r="Y169" s="41" t="str">
        <f t="shared" ca="1" si="70"/>
        <v/>
      </c>
      <c r="Z169" t="str">
        <f ca="1">IF(ISNUMBER($A169),VLOOKUP($A169,Methuselahs!$A$7:$X$202,5),"")</f>
        <v/>
      </c>
      <c r="AA169" s="41" t="str">
        <f t="shared" ca="1" si="71"/>
        <v/>
      </c>
    </row>
    <row r="170" spans="1:27" ht="12.95" customHeight="1">
      <c r="A170" t="str">
        <f ca="1">IF(ISBLANK('Tournament Info'!$B$11),"",INDIRECT(ADDRESS(ROW(),1,1,1,"Optimal Seating "&amp;'Tournament Info'!$B$11-1&amp;"R+F")))</f>
        <v/>
      </c>
      <c r="B170" t="str">
        <f ca="1">IF(ISNUMBER(A170),VLOOKUP(A170,Methuselahs!$A$7:$E$202,2,FALSE()),"")</f>
        <v/>
      </c>
      <c r="C170" t="str">
        <f ca="1">IF(ISNUMBER(A170),VLOOKUP(A170,Methuselahs!$A$7:$E$202,3,FALSE()),"")</f>
        <v/>
      </c>
      <c r="D170" s="248" t="str">
        <f t="shared" ca="1" si="60"/>
        <v/>
      </c>
      <c r="E170" s="249"/>
      <c r="F170" s="247">
        <f t="shared" si="61"/>
        <v>0</v>
      </c>
      <c r="G170" s="230" t="str">
        <f t="shared" ca="1" si="62"/>
        <v/>
      </c>
      <c r="H170" t="str">
        <f ca="1">IF(ISNUMBER(A170),IF(OR($S170=$U170,NOT(ISNA(MATCH($D170*5+$V$4,Override!$C$6:$C$125,0)))),$Q170,0),"")</f>
        <v/>
      </c>
      <c r="I170" s="248" t="str">
        <f t="shared" ca="1" si="63"/>
        <v/>
      </c>
      <c r="J170" s="250">
        <f ca="1">COUNT(A167:A171)</f>
        <v>0</v>
      </c>
      <c r="K170" s="233" t="str">
        <f ca="1">IF(ISNUMBER(A170),_xlfn.RANK.EQ(F170,F167:F171),"")</f>
        <v/>
      </c>
      <c r="L170" s="234">
        <f ca="1">IF(J170=5,VLOOKUP(K170,TPMatrix!$A$6:$B$10,2,FALSE()),IF(J170=4,VLOOKUP(K170,TPMatrix!$D$6:$E$9,2,FALSE()),0))</f>
        <v>0</v>
      </c>
      <c r="M170" s="234">
        <f ca="1">IF(COUNTIF(K167:K171,K170)&gt;=2,IF(J170=5,VLOOKUP(K170+1,TPMatrix!$A$6:$B$10,2,FALSE()),IF(J170=4,VLOOKUP(K170+1,TPMatrix!$D$6:$E$9,2,FALSE()),0)),"")</f>
        <v>0</v>
      </c>
      <c r="N170" s="234">
        <f ca="1">IF(COUNTIF(K167:K171,K170)&gt;=3,IF(J170=5,VLOOKUP(K170+2,TPMatrix!$A$6:$B$10,2,FALSE()),IF(J170=4,VLOOKUP(K170+2,TPMatrix!$D$6:$E$9,2,FALSE()),0)),"")</f>
        <v>0</v>
      </c>
      <c r="O170" s="234">
        <f ca="1">IF(COUNTIF(K167:K171,K170)&gt;=4,IF(J170=5,VLOOKUP(K170+3,TPMatrix!$A$6:$B$10,2,FALSE()),IF(J170=4,VLOOKUP(K170+3,TPMatrix!$D$6:$E$9,2,FALSE()),0)),"")</f>
        <v>0</v>
      </c>
      <c r="P170" s="234">
        <f ca="1">IF(COUNTIF(K167:K171,K170)&gt;=5,IF(J170=5,VLOOKUP(K170+4,TPMatrix!$A$6:$B$10,2,FALSE()),IF(J170=4,VLOOKUP(K170+4,TPMatrix!$D$6:$E$9,2,FALSE()),0)),"")</f>
        <v>0</v>
      </c>
      <c r="Q170" s="234">
        <f t="shared" ca="1" si="64"/>
        <v>0</v>
      </c>
      <c r="R170" s="235">
        <f t="shared" ca="1" si="65"/>
        <v>5</v>
      </c>
      <c r="S170" s="233">
        <f t="shared" ca="1" si="66"/>
        <v>0</v>
      </c>
      <c r="T170" s="234">
        <f t="shared" si="67"/>
        <v>0</v>
      </c>
      <c r="U170" s="235">
        <f t="shared" ca="1" si="68"/>
        <v>0</v>
      </c>
      <c r="W170" s="41" t="str">
        <f t="shared" ca="1" si="69"/>
        <v/>
      </c>
      <c r="X170" t="str">
        <f ca="1">IF(ISNUMBER($A170),$W170*(Methuselahs!$A$4+1)+$A170,"")</f>
        <v/>
      </c>
      <c r="Y170" s="41" t="str">
        <f t="shared" ca="1" si="70"/>
        <v/>
      </c>
      <c r="Z170" t="str">
        <f ca="1">IF(ISNUMBER($A170),VLOOKUP($A170,Methuselahs!$A$7:$X$202,5),"")</f>
        <v/>
      </c>
      <c r="AA170" s="41" t="str">
        <f t="shared" ca="1" si="71"/>
        <v/>
      </c>
    </row>
    <row r="171" spans="1:27" ht="12.95" customHeight="1" thickBot="1">
      <c r="A171" t="str">
        <f ca="1">IF(ISBLANK('Tournament Info'!$B$11),"",INDIRECT(ADDRESS(ROW(),1,1,1,"Optimal Seating "&amp;'Tournament Info'!$B$11-1&amp;"R+F")))</f>
        <v/>
      </c>
      <c r="B171" t="str">
        <f ca="1">IF(ISNUMBER(A171),VLOOKUP(A171,Methuselahs!$A$7:$E$202,2,FALSE()),"")</f>
        <v/>
      </c>
      <c r="C171" t="str">
        <f ca="1">IF(ISNUMBER(A171),VLOOKUP(A171,Methuselahs!$A$7:$E$202,3,FALSE()),"")</f>
        <v/>
      </c>
      <c r="D171" s="254" t="str">
        <f t="shared" ca="1" si="60"/>
        <v/>
      </c>
      <c r="E171" s="255"/>
      <c r="F171" s="253">
        <f t="shared" si="61"/>
        <v>0</v>
      </c>
      <c r="G171" s="240" t="str">
        <f t="shared" ca="1" si="62"/>
        <v/>
      </c>
      <c r="H171" t="str">
        <f ca="1">IF(ISNUMBER(A171),IF(OR($S171=$U171,NOT(ISNA(MATCH($D171*5+$V$4,Override!$C$6:$C$125,0)))),$Q171,0),"")</f>
        <v/>
      </c>
      <c r="I171" s="254" t="str">
        <f t="shared" ca="1" si="63"/>
        <v/>
      </c>
      <c r="J171" s="256">
        <f ca="1">COUNT(A167:A171)</f>
        <v>0</v>
      </c>
      <c r="K171" s="257" t="str">
        <f ca="1">IF(ISNUMBER(A171),_xlfn.RANK.EQ(F171,F167:F171),"")</f>
        <v/>
      </c>
      <c r="L171" s="258">
        <f ca="1">IF(J171=5,VLOOKUP(K171,TPMatrix!$A$6:$B$10,2,FALSE()),IF(J171=4,VLOOKUP(K171,TPMatrix!$D$6:$E$9,2,FALSE()),0))</f>
        <v>0</v>
      </c>
      <c r="M171" s="258">
        <f ca="1">IF(COUNTIF(K167:K171,K171)&gt;=2,IF(J171=5,VLOOKUP(K171+1,TPMatrix!$A$6:$B$10,2,FALSE()),IF(J171=4,VLOOKUP(K171+1,TPMatrix!$D$6:$E$9,2,FALSE()),0)),"")</f>
        <v>0</v>
      </c>
      <c r="N171" s="258">
        <f ca="1">IF(COUNTIF(K167:K171,K171)&gt;=3,IF(J171=5,VLOOKUP(K171+2,TPMatrix!$A$6:$B$10,2,FALSE()),IF(J171=4,VLOOKUP(K171+2,TPMatrix!$D$6:$E$9,2,FALSE()),0)),"")</f>
        <v>0</v>
      </c>
      <c r="O171" s="258">
        <f ca="1">IF(COUNTIF(K167:K171,K171)&gt;=4,IF(J171=5,VLOOKUP(K171+3,TPMatrix!$A$6:$B$10,2,FALSE()),IF(J171=4,VLOOKUP(K171+3,TPMatrix!$D$6:$E$9,2,FALSE()),0)),"")</f>
        <v>0</v>
      </c>
      <c r="P171" s="258">
        <f ca="1">IF(COUNTIF(K167:K171,K171)&gt;=5,IF(J171=5,VLOOKUP(K171+4,TPMatrix!$A$6:$B$10,2,FALSE()),IF(J171=4,VLOOKUP(K171+4,TPMatrix!$D$6:$E$9,2,FALSE()),0)),"")</f>
        <v>0</v>
      </c>
      <c r="Q171" s="258">
        <f t="shared" ca="1" si="64"/>
        <v>0</v>
      </c>
      <c r="R171" s="259">
        <f t="shared" ca="1" si="65"/>
        <v>5</v>
      </c>
      <c r="S171" s="257">
        <f t="shared" ca="1" si="66"/>
        <v>0</v>
      </c>
      <c r="T171" s="258">
        <f t="shared" si="67"/>
        <v>0</v>
      </c>
      <c r="U171" s="259">
        <f t="shared" ca="1" si="68"/>
        <v>0</v>
      </c>
      <c r="W171" s="41" t="str">
        <f t="shared" ca="1" si="69"/>
        <v/>
      </c>
      <c r="X171" t="str">
        <f ca="1">IF(ISNUMBER($A171),$W171*(Methuselahs!$A$4+1)+$A171,"")</f>
        <v/>
      </c>
      <c r="Y171" s="41" t="str">
        <f t="shared" ca="1" si="70"/>
        <v/>
      </c>
      <c r="Z171" t="str">
        <f ca="1">IF(ISNUMBER($A171),VLOOKUP($A171,Methuselahs!$A$7:$X$202,5),"")</f>
        <v/>
      </c>
      <c r="AA171" s="41" t="str">
        <f t="shared" ca="1" si="71"/>
        <v/>
      </c>
    </row>
    <row r="172" spans="1:27" ht="12.95" customHeight="1">
      <c r="A172" t="str">
        <f ca="1">IF(ISBLANK('Tournament Info'!$B$11),"",INDIRECT(ADDRESS(ROW(),1,1,1,"Optimal Seating "&amp;'Tournament Info'!$B$11-1&amp;"R+F")))</f>
        <v/>
      </c>
      <c r="B172" t="str">
        <f ca="1">IF(ISNUMBER(A172),VLOOKUP(A172,Methuselahs!$A$7:$E$202,2,FALSE()),"")</f>
        <v/>
      </c>
      <c r="C172" t="str">
        <f ca="1">IF(ISNUMBER(A172),VLOOKUP(A172,Methuselahs!$A$7:$E$202,3,FALSE()),"")</f>
        <v/>
      </c>
      <c r="D172" s="214" t="str">
        <f t="shared" ca="1" si="60"/>
        <v/>
      </c>
      <c r="E172" s="215"/>
      <c r="F172" s="213">
        <f t="shared" si="61"/>
        <v>0</v>
      </c>
      <c r="G172" s="216" t="str">
        <f t="shared" ca="1" si="62"/>
        <v/>
      </c>
      <c r="H172" t="str">
        <f ca="1">IF(ISNUMBER(A172),IF(OR($S172=$U172,NOT(ISNA(MATCH($D172*5+$V$4,Override!$C$6:$C$125,0)))),$Q172,0),"")</f>
        <v/>
      </c>
      <c r="I172" s="214" t="str">
        <f t="shared" ca="1" si="63"/>
        <v/>
      </c>
      <c r="J172" s="218">
        <f ca="1">COUNT(A172:A176)</f>
        <v>0</v>
      </c>
      <c r="K172" s="219" t="str">
        <f ca="1">IF(ISNUMBER(A172),_xlfn.RANK.EQ(F172,F172:F176),"")</f>
        <v/>
      </c>
      <c r="L172" s="220">
        <f ca="1">IF(J172=5,VLOOKUP(K172,TPMatrix!$A$6:$B$10,2,FALSE()),IF(J172=4,VLOOKUP(K172,TPMatrix!$D$6:$E$9,2,FALSE()),0))</f>
        <v>0</v>
      </c>
      <c r="M172" s="220">
        <f ca="1">IF(COUNTIF(K172:K176,K172)&gt;=2,IF(J172=5,VLOOKUP(K172+1,TPMatrix!$A$6:$B$10,2,FALSE()),IF(J172=4,VLOOKUP(K172+1,TPMatrix!$D$6:$E$9,2,FALSE()),0)),"")</f>
        <v>0</v>
      </c>
      <c r="N172" s="220">
        <f ca="1">IF(COUNTIF(K172:K176,K172)&gt;=3,IF(J172=5,VLOOKUP(K172+2,TPMatrix!$A$6:$B$10,2,FALSE()),IF(J172=4,VLOOKUP(K172+2,TPMatrix!$D$6:$E$9,2,FALSE()),0)),"")</f>
        <v>0</v>
      </c>
      <c r="O172" s="220">
        <f ca="1">IF(COUNTIF(K172:K176,K172)&gt;=4,IF(J172=5,VLOOKUP(K172+3,TPMatrix!$A$6:$B$10,2,FALSE()),IF(J172=4,VLOOKUP(K172+3,TPMatrix!$D$6:$E$9,2,FALSE()),0)),"")</f>
        <v>0</v>
      </c>
      <c r="P172" s="220">
        <f ca="1">IF(COUNTIF(K172:K176,K172)&gt;=5,IF(J172=5,VLOOKUP(K172+4,TPMatrix!$A$6:$B$10,2,FALSE()),IF(J172=4,VLOOKUP(K172+4,TPMatrix!$D$6:$E$9,2,FALSE()),0)),"")</f>
        <v>0</v>
      </c>
      <c r="Q172" s="220">
        <f t="shared" ca="1" si="64"/>
        <v>0</v>
      </c>
      <c r="R172" s="221">
        <f t="shared" ca="1" si="65"/>
        <v>5</v>
      </c>
      <c r="S172" s="222">
        <f t="shared" ca="1" si="66"/>
        <v>0</v>
      </c>
      <c r="T172" s="223">
        <f t="shared" si="67"/>
        <v>0</v>
      </c>
      <c r="U172" s="224">
        <f t="shared" ca="1" si="68"/>
        <v>0</v>
      </c>
      <c r="W172" s="41" t="str">
        <f t="shared" ca="1" si="69"/>
        <v/>
      </c>
      <c r="X172" t="str">
        <f ca="1">IF(ISNUMBER($A172),$W172*(Methuselahs!$A$4+1)+$A172,"")</f>
        <v/>
      </c>
      <c r="Y172" s="41" t="str">
        <f t="shared" ca="1" si="70"/>
        <v/>
      </c>
      <c r="Z172" t="str">
        <f ca="1">IF(ISNUMBER($A172),VLOOKUP($A172,Methuselahs!$A$7:$X$202,5),"")</f>
        <v/>
      </c>
      <c r="AA172" s="41" t="str">
        <f t="shared" ca="1" si="71"/>
        <v/>
      </c>
    </row>
    <row r="173" spans="1:27" ht="12.95" customHeight="1">
      <c r="A173" t="str">
        <f ca="1">IF(ISBLANK('Tournament Info'!$B$11),"",INDIRECT(ADDRESS(ROW(),1,1,1,"Optimal Seating "&amp;'Tournament Info'!$B$11-1&amp;"R+F")))</f>
        <v/>
      </c>
      <c r="B173" t="str">
        <f ca="1">IF(ISNUMBER(A173),VLOOKUP(A173,Methuselahs!$A$7:$E$202,2,FALSE()),"")</f>
        <v/>
      </c>
      <c r="C173" t="str">
        <f ca="1">IF(ISNUMBER(A173),VLOOKUP(A173,Methuselahs!$A$7:$E$202,3,FALSE()),"")</f>
        <v/>
      </c>
      <c r="D173" s="228" t="str">
        <f t="shared" ca="1" si="60"/>
        <v/>
      </c>
      <c r="E173" s="229"/>
      <c r="F173" s="227">
        <f t="shared" si="61"/>
        <v>0</v>
      </c>
      <c r="G173" s="230" t="str">
        <f t="shared" ca="1" si="62"/>
        <v/>
      </c>
      <c r="H173" t="str">
        <f ca="1">IF(ISNUMBER(A173),IF(OR($S173=$U173,NOT(ISNA(MATCH($D173*5+$V$4,Override!$C$6:$C$125,0)))),$Q173,0),"")</f>
        <v/>
      </c>
      <c r="I173" s="228" t="str">
        <f t="shared" ca="1" si="63"/>
        <v/>
      </c>
      <c r="J173" s="232">
        <f ca="1">COUNT(A172:A176)</f>
        <v>0</v>
      </c>
      <c r="K173" s="233" t="str">
        <f ca="1">IF(ISNUMBER(A173),_xlfn.RANK.EQ(F173,F172:F176),"")</f>
        <v/>
      </c>
      <c r="L173" s="234">
        <f ca="1">IF(J173=5,VLOOKUP(K173,TPMatrix!$A$6:$B$10,2,FALSE()),IF(J173=4,VLOOKUP(K173,TPMatrix!$D$6:$E$9,2,FALSE()),0))</f>
        <v>0</v>
      </c>
      <c r="M173" s="234">
        <f ca="1">IF(COUNTIF(K172:K176,K173)&gt;=2,IF(J173=5,VLOOKUP(K173+1,TPMatrix!$A$6:$B$10,2,FALSE()),IF(J173=4,VLOOKUP(K173+1,TPMatrix!$D$6:$E$9,2,FALSE()),0)),"")</f>
        <v>0</v>
      </c>
      <c r="N173" s="234">
        <f ca="1">IF(COUNTIF(K172:K176,K173)&gt;=3,IF(J173=5,VLOOKUP(K173+2,TPMatrix!$A$6:$B$10,2,FALSE()),IF(J173=4,VLOOKUP(K173+2,TPMatrix!$D$6:$E$9,2,FALSE()),0)),"")</f>
        <v>0</v>
      </c>
      <c r="O173" s="234">
        <f ca="1">IF(COUNTIF(K172:K176,K173)&gt;=4,IF(J173=5,VLOOKUP(K173+3,TPMatrix!$A$6:$B$10,2,FALSE()),IF(J173=4,VLOOKUP(K173+3,TPMatrix!$D$6:$E$9,2,FALSE()),0)),"")</f>
        <v>0</v>
      </c>
      <c r="P173" s="234">
        <f ca="1">IF(COUNTIF(K172:K176,K173)&gt;=5,IF(J173=5,VLOOKUP(K173+4,TPMatrix!$A$6:$B$10,2,FALSE()),IF(J173=4,VLOOKUP(K173+4,TPMatrix!$D$6:$E$9,2,FALSE()),0)),"")</f>
        <v>0</v>
      </c>
      <c r="Q173" s="234">
        <f t="shared" ca="1" si="64"/>
        <v>0</v>
      </c>
      <c r="R173" s="235">
        <f t="shared" ca="1" si="65"/>
        <v>5</v>
      </c>
      <c r="S173" s="233">
        <f t="shared" ca="1" si="66"/>
        <v>0</v>
      </c>
      <c r="T173" s="234">
        <f t="shared" si="67"/>
        <v>0</v>
      </c>
      <c r="U173" s="235">
        <f t="shared" ca="1" si="68"/>
        <v>0</v>
      </c>
      <c r="W173" s="41" t="str">
        <f t="shared" ca="1" si="69"/>
        <v/>
      </c>
      <c r="X173" t="str">
        <f ca="1">IF(ISNUMBER($A173),$W173*(Methuselahs!$A$4+1)+$A173,"")</f>
        <v/>
      </c>
      <c r="Y173" s="41" t="str">
        <f t="shared" ca="1" si="70"/>
        <v/>
      </c>
      <c r="Z173" t="str">
        <f ca="1">IF(ISNUMBER($A173),VLOOKUP($A173,Methuselahs!$A$7:$X$202,5),"")</f>
        <v/>
      </c>
      <c r="AA173" s="41" t="str">
        <f t="shared" ca="1" si="71"/>
        <v/>
      </c>
    </row>
    <row r="174" spans="1:27" ht="12.95" customHeight="1">
      <c r="A174" t="str">
        <f ca="1">IF(ISBLANK('Tournament Info'!$B$11),"",INDIRECT(ADDRESS(ROW(),1,1,1,"Optimal Seating "&amp;'Tournament Info'!$B$11-1&amp;"R+F")))</f>
        <v/>
      </c>
      <c r="B174" t="str">
        <f ca="1">IF(ISNUMBER(A174),VLOOKUP(A174,Methuselahs!$A$7:$E$202,2,FALSE()),"")</f>
        <v/>
      </c>
      <c r="C174" t="str">
        <f ca="1">IF(ISNUMBER(A174),VLOOKUP(A174,Methuselahs!$A$7:$E$202,3,FALSE()),"")</f>
        <v/>
      </c>
      <c r="D174" s="238" t="str">
        <f t="shared" ca="1" si="60"/>
        <v/>
      </c>
      <c r="E174" s="239"/>
      <c r="F174" s="237">
        <f t="shared" si="61"/>
        <v>0</v>
      </c>
      <c r="G174" s="240" t="str">
        <f t="shared" ca="1" si="62"/>
        <v/>
      </c>
      <c r="H174" t="str">
        <f ca="1">IF(ISNUMBER(A174),IF(OR($S174=$U174,NOT(ISNA(MATCH($D174*5+$V$4,Override!$C$6:$C$125,0)))),$Q174,0),"")</f>
        <v/>
      </c>
      <c r="I174" s="238" t="str">
        <f t="shared" ca="1" si="63"/>
        <v/>
      </c>
      <c r="J174" s="242">
        <f ca="1">COUNT(A172:A176)</f>
        <v>0</v>
      </c>
      <c r="K174" s="243" t="str">
        <f ca="1">IF(ISNUMBER(A174),_xlfn.RANK.EQ(F174,F172:F176),"")</f>
        <v/>
      </c>
      <c r="L174" s="244">
        <f ca="1">IF(J174=5,VLOOKUP(K174,TPMatrix!$A$6:$B$10,2,FALSE()),IF(J174=4,VLOOKUP(K174,TPMatrix!$D$6:$E$9,2,FALSE()),0))</f>
        <v>0</v>
      </c>
      <c r="M174" s="244">
        <f ca="1">IF(COUNTIF(K172:K176,K174)&gt;=2,IF(J174=5,VLOOKUP(K174+1,TPMatrix!$A$6:$B$10,2,FALSE()),IF(J174=4,VLOOKUP(K174+1,TPMatrix!$D$6:$E$9,2,FALSE()),0)),"")</f>
        <v>0</v>
      </c>
      <c r="N174" s="244">
        <f ca="1">IF(COUNTIF(K172:K176,K174)&gt;=3,IF(J174=5,VLOOKUP(K174+2,TPMatrix!$A$6:$B$10,2,FALSE()),IF(J174=4,VLOOKUP(K174+2,TPMatrix!$D$6:$E$9,2,FALSE()),0)),"")</f>
        <v>0</v>
      </c>
      <c r="O174" s="244">
        <f ca="1">IF(COUNTIF(K172:K176,K174)&gt;=4,IF(J174=5,VLOOKUP(K174+3,TPMatrix!$A$6:$B$10,2,FALSE()),IF(J174=4,VLOOKUP(K174+3,TPMatrix!$D$6:$E$9,2,FALSE()),0)),"")</f>
        <v>0</v>
      </c>
      <c r="P174" s="244">
        <f ca="1">IF(COUNTIF(K172:K176,K174)&gt;=5,IF(J174=5,VLOOKUP(K174+4,TPMatrix!$A$6:$B$10,2,FALSE()),IF(J174=4,VLOOKUP(K174+4,TPMatrix!$D$6:$E$9,2,FALSE()),0)),"")</f>
        <v>0</v>
      </c>
      <c r="Q174" s="244">
        <f t="shared" ca="1" si="64"/>
        <v>0</v>
      </c>
      <c r="R174" s="245">
        <f t="shared" ca="1" si="65"/>
        <v>5</v>
      </c>
      <c r="S174" s="243">
        <f t="shared" ca="1" si="66"/>
        <v>0</v>
      </c>
      <c r="T174" s="244">
        <f t="shared" si="67"/>
        <v>0</v>
      </c>
      <c r="U174" s="245">
        <f t="shared" ca="1" si="68"/>
        <v>0</v>
      </c>
      <c r="W174" s="41" t="str">
        <f t="shared" ca="1" si="69"/>
        <v/>
      </c>
      <c r="X174" t="str">
        <f ca="1">IF(ISNUMBER($A174),$W174*(Methuselahs!$A$4+1)+$A174,"")</f>
        <v/>
      </c>
      <c r="Y174" s="41" t="str">
        <f t="shared" ca="1" si="70"/>
        <v/>
      </c>
      <c r="Z174" t="str">
        <f ca="1">IF(ISNUMBER($A174),VLOOKUP($A174,Methuselahs!$A$7:$X$202,5),"")</f>
        <v/>
      </c>
      <c r="AA174" s="41" t="str">
        <f t="shared" ca="1" si="71"/>
        <v/>
      </c>
    </row>
    <row r="175" spans="1:27" ht="12.95" customHeight="1">
      <c r="A175" t="str">
        <f ca="1">IF(ISBLANK('Tournament Info'!$B$11),"",INDIRECT(ADDRESS(ROW(),1,1,1,"Optimal Seating "&amp;'Tournament Info'!$B$11-1&amp;"R+F")))</f>
        <v/>
      </c>
      <c r="B175" t="str">
        <f ca="1">IF(ISNUMBER(A175),VLOOKUP(A175,Methuselahs!$A$7:$E$202,2,FALSE()),"")</f>
        <v/>
      </c>
      <c r="C175" t="str">
        <f ca="1">IF(ISNUMBER(A175),VLOOKUP(A175,Methuselahs!$A$7:$E$202,3,FALSE()),"")</f>
        <v/>
      </c>
      <c r="D175" s="248" t="str">
        <f t="shared" ca="1" si="60"/>
        <v/>
      </c>
      <c r="E175" s="249"/>
      <c r="F175" s="247">
        <f t="shared" si="61"/>
        <v>0</v>
      </c>
      <c r="G175" s="230" t="str">
        <f t="shared" ca="1" si="62"/>
        <v/>
      </c>
      <c r="H175" t="str">
        <f ca="1">IF(ISNUMBER(A175),IF(OR($S175=$U175,NOT(ISNA(MATCH($D175*5+$V$4,Override!$C$6:$C$125,0)))),$Q175,0),"")</f>
        <v/>
      </c>
      <c r="I175" s="248" t="str">
        <f t="shared" ca="1" si="63"/>
        <v/>
      </c>
      <c r="J175" s="250">
        <f ca="1">COUNT(A172:A176)</f>
        <v>0</v>
      </c>
      <c r="K175" s="233" t="str">
        <f ca="1">IF(ISNUMBER(A175),_xlfn.RANK.EQ(F175,F172:F176),"")</f>
        <v/>
      </c>
      <c r="L175" s="234">
        <f ca="1">IF(J175=5,VLOOKUP(K175,TPMatrix!$A$6:$B$10,2,FALSE()),IF(J175=4,VLOOKUP(K175,TPMatrix!$D$6:$E$9,2,FALSE()),0))</f>
        <v>0</v>
      </c>
      <c r="M175" s="234">
        <f ca="1">IF(COUNTIF(K172:K176,K175)&gt;=2,IF(J175=5,VLOOKUP(K175+1,TPMatrix!$A$6:$B$10,2,FALSE()),IF(J175=4,VLOOKUP(K175+1,TPMatrix!$D$6:$E$9,2,FALSE()),0)),"")</f>
        <v>0</v>
      </c>
      <c r="N175" s="234">
        <f ca="1">IF(COUNTIF(K172:K176,K175)&gt;=3,IF(J175=5,VLOOKUP(K175+2,TPMatrix!$A$6:$B$10,2,FALSE()),IF(J175=4,VLOOKUP(K175+2,TPMatrix!$D$6:$E$9,2,FALSE()),0)),"")</f>
        <v>0</v>
      </c>
      <c r="O175" s="234">
        <f ca="1">IF(COUNTIF(K172:K176,K175)&gt;=4,IF(J175=5,VLOOKUP(K175+3,TPMatrix!$A$6:$B$10,2,FALSE()),IF(J175=4,VLOOKUP(K175+3,TPMatrix!$D$6:$E$9,2,FALSE()),0)),"")</f>
        <v>0</v>
      </c>
      <c r="P175" s="234">
        <f ca="1">IF(COUNTIF(K172:K176,K175)&gt;=5,IF(J175=5,VLOOKUP(K175+4,TPMatrix!$A$6:$B$10,2,FALSE()),IF(J175=4,VLOOKUP(K175+4,TPMatrix!$D$6:$E$9,2,FALSE()),0)),"")</f>
        <v>0</v>
      </c>
      <c r="Q175" s="234">
        <f t="shared" ca="1" si="64"/>
        <v>0</v>
      </c>
      <c r="R175" s="235">
        <f t="shared" ca="1" si="65"/>
        <v>5</v>
      </c>
      <c r="S175" s="233">
        <f t="shared" ca="1" si="66"/>
        <v>0</v>
      </c>
      <c r="T175" s="234">
        <f t="shared" si="67"/>
        <v>0</v>
      </c>
      <c r="U175" s="235">
        <f t="shared" ca="1" si="68"/>
        <v>0</v>
      </c>
      <c r="W175" s="41" t="str">
        <f t="shared" ca="1" si="69"/>
        <v/>
      </c>
      <c r="X175" t="str">
        <f ca="1">IF(ISNUMBER($A175),$W175*(Methuselahs!$A$4+1)+$A175,"")</f>
        <v/>
      </c>
      <c r="Y175" s="41" t="str">
        <f t="shared" ca="1" si="70"/>
        <v/>
      </c>
      <c r="Z175" t="str">
        <f ca="1">IF(ISNUMBER($A175),VLOOKUP($A175,Methuselahs!$A$7:$X$202,5),"")</f>
        <v/>
      </c>
      <c r="AA175" s="41" t="str">
        <f t="shared" ca="1" si="71"/>
        <v/>
      </c>
    </row>
    <row r="176" spans="1:27" ht="12.95" customHeight="1" thickBot="1">
      <c r="A176" t="str">
        <f ca="1">IF(ISBLANK('Tournament Info'!$B$11),"",INDIRECT(ADDRESS(ROW(),1,1,1,"Optimal Seating "&amp;'Tournament Info'!$B$11-1&amp;"R+F")))</f>
        <v/>
      </c>
      <c r="B176" t="str">
        <f ca="1">IF(ISNUMBER(A176),VLOOKUP(A176,Methuselahs!$A$7:$E$202,2,FALSE()),"")</f>
        <v/>
      </c>
      <c r="C176" t="str">
        <f ca="1">IF(ISNUMBER(A176),VLOOKUP(A176,Methuselahs!$A$7:$E$202,3,FALSE()),"")</f>
        <v/>
      </c>
      <c r="D176" s="254" t="str">
        <f t="shared" ca="1" si="60"/>
        <v/>
      </c>
      <c r="E176" s="255"/>
      <c r="F176" s="253">
        <f t="shared" si="61"/>
        <v>0</v>
      </c>
      <c r="G176" s="240" t="str">
        <f t="shared" ca="1" si="62"/>
        <v/>
      </c>
      <c r="H176" t="str">
        <f ca="1">IF(ISNUMBER(A176),IF(OR($S176=$U176,NOT(ISNA(MATCH($D176*5+$V$4,Override!$C$6:$C$125,0)))),$Q176,0),"")</f>
        <v/>
      </c>
      <c r="I176" s="254" t="str">
        <f t="shared" ca="1" si="63"/>
        <v/>
      </c>
      <c r="J176" s="256">
        <f ca="1">COUNT(A172:A176)</f>
        <v>0</v>
      </c>
      <c r="K176" s="257" t="str">
        <f ca="1">IF(ISNUMBER(A176),_xlfn.RANK.EQ(F176,F172:F176),"")</f>
        <v/>
      </c>
      <c r="L176" s="258">
        <f ca="1">IF(J176=5,VLOOKUP(K176,TPMatrix!$A$6:$B$10,2,FALSE()),IF(J176=4,VLOOKUP(K176,TPMatrix!$D$6:$E$9,2,FALSE()),0))</f>
        <v>0</v>
      </c>
      <c r="M176" s="258">
        <f ca="1">IF(COUNTIF(K172:K176,K176)&gt;=2,IF(J176=5,VLOOKUP(K176+1,TPMatrix!$A$6:$B$10,2,FALSE()),IF(J176=4,VLOOKUP(K176+1,TPMatrix!$D$6:$E$9,2,FALSE()),0)),"")</f>
        <v>0</v>
      </c>
      <c r="N176" s="258">
        <f ca="1">IF(COUNTIF(K172:K176,K176)&gt;=3,IF(J176=5,VLOOKUP(K176+2,TPMatrix!$A$6:$B$10,2,FALSE()),IF(J176=4,VLOOKUP(K176+2,TPMatrix!$D$6:$E$9,2,FALSE()),0)),"")</f>
        <v>0</v>
      </c>
      <c r="O176" s="258">
        <f ca="1">IF(COUNTIF(K172:K176,K176)&gt;=4,IF(J176=5,VLOOKUP(K176+3,TPMatrix!$A$6:$B$10,2,FALSE()),IF(J176=4,VLOOKUP(K176+3,TPMatrix!$D$6:$E$9,2,FALSE()),0)),"")</f>
        <v>0</v>
      </c>
      <c r="P176" s="258">
        <f ca="1">IF(COUNTIF(K172:K176,K176)&gt;=5,IF(J176=5,VLOOKUP(K176+4,TPMatrix!$A$6:$B$10,2,FALSE()),IF(J176=4,VLOOKUP(K176+4,TPMatrix!$D$6:$E$9,2,FALSE()),0)),"")</f>
        <v>0</v>
      </c>
      <c r="Q176" s="258">
        <f t="shared" ca="1" si="64"/>
        <v>0</v>
      </c>
      <c r="R176" s="259">
        <f t="shared" ca="1" si="65"/>
        <v>5</v>
      </c>
      <c r="S176" s="257">
        <f t="shared" ca="1" si="66"/>
        <v>0</v>
      </c>
      <c r="T176" s="258">
        <f t="shared" si="67"/>
        <v>0</v>
      </c>
      <c r="U176" s="259">
        <f t="shared" ca="1" si="68"/>
        <v>0</v>
      </c>
      <c r="W176" s="41" t="str">
        <f t="shared" ca="1" si="69"/>
        <v/>
      </c>
      <c r="X176" t="str">
        <f ca="1">IF(ISNUMBER($A176),$W176*(Methuselahs!$A$4+1)+$A176,"")</f>
        <v/>
      </c>
      <c r="Y176" s="41" t="str">
        <f t="shared" ca="1" si="70"/>
        <v/>
      </c>
      <c r="Z176" t="str">
        <f ca="1">IF(ISNUMBER($A176),VLOOKUP($A176,Methuselahs!$A$7:$X$202,5),"")</f>
        <v/>
      </c>
      <c r="AA176" s="41" t="str">
        <f t="shared" ca="1" si="71"/>
        <v/>
      </c>
    </row>
    <row r="177" spans="1:27" ht="12.95" customHeight="1">
      <c r="A177" t="str">
        <f ca="1">IF(ISBLANK('Tournament Info'!$B$11),"",INDIRECT(ADDRESS(ROW(),1,1,1,"Optimal Seating "&amp;'Tournament Info'!$B$11-1&amp;"R+F")))</f>
        <v/>
      </c>
      <c r="B177" t="str">
        <f ca="1">IF(ISNUMBER(A177),VLOOKUP(A177,Methuselahs!$A$7:$E$202,2,FALSE()),"")</f>
        <v/>
      </c>
      <c r="C177" t="str">
        <f ca="1">IF(ISNUMBER(A177),VLOOKUP(A177,Methuselahs!$A$7:$E$202,3,FALSE()),"")</f>
        <v/>
      </c>
      <c r="D177" s="214" t="str">
        <f t="shared" ca="1" si="60"/>
        <v/>
      </c>
      <c r="E177" s="215"/>
      <c r="F177" s="213">
        <f t="shared" si="61"/>
        <v>0</v>
      </c>
      <c r="G177" s="216" t="str">
        <f t="shared" ca="1" si="62"/>
        <v/>
      </c>
      <c r="H177" t="str">
        <f ca="1">IF(ISNUMBER(A177),IF(OR($S177=$U177,NOT(ISNA(MATCH($D177*5+$V$4,Override!$C$6:$C$125,0)))),$Q177,0),"")</f>
        <v/>
      </c>
      <c r="I177" s="214" t="str">
        <f t="shared" ca="1" si="63"/>
        <v/>
      </c>
      <c r="J177" s="218">
        <f ca="1">COUNT(A177:A181)</f>
        <v>0</v>
      </c>
      <c r="K177" s="219" t="str">
        <f ca="1">IF(ISNUMBER(A177),_xlfn.RANK.EQ(F177,F177:F181),"")</f>
        <v/>
      </c>
      <c r="L177" s="220">
        <f ca="1">IF(J177=5,VLOOKUP(K177,TPMatrix!$A$6:$B$10,2,FALSE()),IF(J177=4,VLOOKUP(K177,TPMatrix!$D$6:$E$9,2,FALSE()),0))</f>
        <v>0</v>
      </c>
      <c r="M177" s="220">
        <f ca="1">IF(COUNTIF(K177:K181,K177)&gt;=2,IF(J177=5,VLOOKUP(K177+1,TPMatrix!$A$6:$B$10,2,FALSE()),IF(J177=4,VLOOKUP(K177+1,TPMatrix!$D$6:$E$9,2,FALSE()),0)),"")</f>
        <v>0</v>
      </c>
      <c r="N177" s="220">
        <f ca="1">IF(COUNTIF(K177:K181,K177)&gt;=3,IF(J177=5,VLOOKUP(K177+2,TPMatrix!$A$6:$B$10,2,FALSE()),IF(J177=4,VLOOKUP(K177+2,TPMatrix!$D$6:$E$9,2,FALSE()),0)),"")</f>
        <v>0</v>
      </c>
      <c r="O177" s="220">
        <f ca="1">IF(COUNTIF(K177:K181,K177)&gt;=4,IF(J177=5,VLOOKUP(K177+3,TPMatrix!$A$6:$B$10,2,FALSE()),IF(J177=4,VLOOKUP(K177+3,TPMatrix!$D$6:$E$9,2,FALSE()),0)),"")</f>
        <v>0</v>
      </c>
      <c r="P177" s="220">
        <f ca="1">IF(COUNTIF(K177:K181,K177)&gt;=5,IF(J177=5,VLOOKUP(K177+4,TPMatrix!$A$6:$B$10,2,FALSE()),IF(J177=4,VLOOKUP(K177+4,TPMatrix!$D$6:$E$9,2,FALSE()),0)),"")</f>
        <v>0</v>
      </c>
      <c r="Q177" s="220">
        <f t="shared" ca="1" si="64"/>
        <v>0</v>
      </c>
      <c r="R177" s="221">
        <f t="shared" ca="1" si="65"/>
        <v>5</v>
      </c>
      <c r="S177" s="222">
        <f t="shared" ca="1" si="66"/>
        <v>0</v>
      </c>
      <c r="T177" s="223">
        <f t="shared" si="67"/>
        <v>0</v>
      </c>
      <c r="U177" s="224">
        <f t="shared" ca="1" si="68"/>
        <v>0</v>
      </c>
      <c r="W177" s="41" t="str">
        <f t="shared" ca="1" si="69"/>
        <v/>
      </c>
      <c r="X177" t="str">
        <f ca="1">IF(ISNUMBER($A177),$W177*(Methuselahs!$A$4+1)+$A177,"")</f>
        <v/>
      </c>
      <c r="Y177" s="41" t="str">
        <f t="shared" ca="1" si="70"/>
        <v/>
      </c>
      <c r="Z177" t="str">
        <f ca="1">IF(ISNUMBER($A177),VLOOKUP($A177,Methuselahs!$A$7:$X$202,5),"")</f>
        <v/>
      </c>
      <c r="AA177" s="41" t="str">
        <f t="shared" ca="1" si="71"/>
        <v/>
      </c>
    </row>
    <row r="178" spans="1:27" ht="12.95" customHeight="1">
      <c r="A178" t="str">
        <f ca="1">IF(ISBLANK('Tournament Info'!$B$11),"",INDIRECT(ADDRESS(ROW(),1,1,1,"Optimal Seating "&amp;'Tournament Info'!$B$11-1&amp;"R+F")))</f>
        <v/>
      </c>
      <c r="B178" t="str">
        <f ca="1">IF(ISNUMBER(A178),VLOOKUP(A178,Methuselahs!$A$7:$E$202,2,FALSE()),"")</f>
        <v/>
      </c>
      <c r="C178" t="str">
        <f ca="1">IF(ISNUMBER(A178),VLOOKUP(A178,Methuselahs!$A$7:$E$202,3,FALSE()),"")</f>
        <v/>
      </c>
      <c r="D178" s="228" t="str">
        <f t="shared" ca="1" si="60"/>
        <v/>
      </c>
      <c r="E178" s="229"/>
      <c r="F178" s="227">
        <f t="shared" si="61"/>
        <v>0</v>
      </c>
      <c r="G178" s="230" t="str">
        <f t="shared" ca="1" si="62"/>
        <v/>
      </c>
      <c r="H178" t="str">
        <f ca="1">IF(ISNUMBER(A178),IF(OR($S178=$U178,NOT(ISNA(MATCH($D178*5+$V$4,Override!$C$6:$C$125,0)))),$Q178,0),"")</f>
        <v/>
      </c>
      <c r="I178" s="228" t="str">
        <f t="shared" ca="1" si="63"/>
        <v/>
      </c>
      <c r="J178" s="232">
        <f ca="1">COUNT(A177:A181)</f>
        <v>0</v>
      </c>
      <c r="K178" s="233" t="str">
        <f ca="1">IF(ISNUMBER(A178),_xlfn.RANK.EQ(F178,F177:F181),"")</f>
        <v/>
      </c>
      <c r="L178" s="234">
        <f ca="1">IF(J178=5,VLOOKUP(K178,TPMatrix!$A$6:$B$10,2,FALSE()),IF(J178=4,VLOOKUP(K178,TPMatrix!$D$6:$E$9,2,FALSE()),0))</f>
        <v>0</v>
      </c>
      <c r="M178" s="234">
        <f ca="1">IF(COUNTIF(K177:K181,K178)&gt;=2,IF(J178=5,VLOOKUP(K178+1,TPMatrix!$A$6:$B$10,2,FALSE()),IF(J178=4,VLOOKUP(K178+1,TPMatrix!$D$6:$E$9,2,FALSE()),0)),"")</f>
        <v>0</v>
      </c>
      <c r="N178" s="234">
        <f ca="1">IF(COUNTIF(K177:K181,K178)&gt;=3,IF(J178=5,VLOOKUP(K178+2,TPMatrix!$A$6:$B$10,2,FALSE()),IF(J178=4,VLOOKUP(K178+2,TPMatrix!$D$6:$E$9,2,FALSE()),0)),"")</f>
        <v>0</v>
      </c>
      <c r="O178" s="234">
        <f ca="1">IF(COUNTIF(K177:K181,K178)&gt;=4,IF(J178=5,VLOOKUP(K178+3,TPMatrix!$A$6:$B$10,2,FALSE()),IF(J178=4,VLOOKUP(K178+3,TPMatrix!$D$6:$E$9,2,FALSE()),0)),"")</f>
        <v>0</v>
      </c>
      <c r="P178" s="234">
        <f ca="1">IF(COUNTIF(K177:K181,K178)&gt;=5,IF(J178=5,VLOOKUP(K178+4,TPMatrix!$A$6:$B$10,2,FALSE()),IF(J178=4,VLOOKUP(K178+4,TPMatrix!$D$6:$E$9,2,FALSE()),0)),"")</f>
        <v>0</v>
      </c>
      <c r="Q178" s="234">
        <f t="shared" ca="1" si="64"/>
        <v>0</v>
      </c>
      <c r="R178" s="235">
        <f t="shared" ca="1" si="65"/>
        <v>5</v>
      </c>
      <c r="S178" s="233">
        <f t="shared" ca="1" si="66"/>
        <v>0</v>
      </c>
      <c r="T178" s="234">
        <f t="shared" si="67"/>
        <v>0</v>
      </c>
      <c r="U178" s="235">
        <f t="shared" ca="1" si="68"/>
        <v>0</v>
      </c>
      <c r="W178" s="41" t="str">
        <f t="shared" ca="1" si="69"/>
        <v/>
      </c>
      <c r="X178" t="str">
        <f ca="1">IF(ISNUMBER($A178),$W178*(Methuselahs!$A$4+1)+$A178,"")</f>
        <v/>
      </c>
      <c r="Y178" s="41" t="str">
        <f t="shared" ca="1" si="70"/>
        <v/>
      </c>
      <c r="Z178" t="str">
        <f ca="1">IF(ISNUMBER($A178),VLOOKUP($A178,Methuselahs!$A$7:$X$202,5),"")</f>
        <v/>
      </c>
      <c r="AA178" s="41" t="str">
        <f t="shared" ca="1" si="71"/>
        <v/>
      </c>
    </row>
    <row r="179" spans="1:27" ht="12.95" customHeight="1">
      <c r="A179" t="str">
        <f ca="1">IF(ISBLANK('Tournament Info'!$B$11),"",INDIRECT(ADDRESS(ROW(),1,1,1,"Optimal Seating "&amp;'Tournament Info'!$B$11-1&amp;"R+F")))</f>
        <v/>
      </c>
      <c r="B179" t="str">
        <f ca="1">IF(ISNUMBER(A179),VLOOKUP(A179,Methuselahs!$A$7:$E$202,2,FALSE()),"")</f>
        <v/>
      </c>
      <c r="C179" t="str">
        <f ca="1">IF(ISNUMBER(A179),VLOOKUP(A179,Methuselahs!$A$7:$E$202,3,FALSE()),"")</f>
        <v/>
      </c>
      <c r="D179" s="238" t="str">
        <f t="shared" ca="1" si="60"/>
        <v/>
      </c>
      <c r="E179" s="239"/>
      <c r="F179" s="237">
        <f t="shared" si="61"/>
        <v>0</v>
      </c>
      <c r="G179" s="240" t="str">
        <f t="shared" ca="1" si="62"/>
        <v/>
      </c>
      <c r="H179" t="str">
        <f ca="1">IF(ISNUMBER(A179),IF(OR($S179=$U179,NOT(ISNA(MATCH($D179*5+$V$4,Override!$C$6:$C$125,0)))),$Q179,0),"")</f>
        <v/>
      </c>
      <c r="I179" s="238" t="str">
        <f t="shared" ca="1" si="63"/>
        <v/>
      </c>
      <c r="J179" s="242">
        <f ca="1">COUNT(A177:A181)</f>
        <v>0</v>
      </c>
      <c r="K179" s="243" t="str">
        <f ca="1">IF(ISNUMBER(A179),_xlfn.RANK.EQ(F179,F177:F181),"")</f>
        <v/>
      </c>
      <c r="L179" s="244">
        <f ca="1">IF(J179=5,VLOOKUP(K179,TPMatrix!$A$6:$B$10,2,FALSE()),IF(J179=4,VLOOKUP(K179,TPMatrix!$D$6:$E$9,2,FALSE()),0))</f>
        <v>0</v>
      </c>
      <c r="M179" s="244">
        <f ca="1">IF(COUNTIF(K177:K181,K179)&gt;=2,IF(J179=5,VLOOKUP(K179+1,TPMatrix!$A$6:$B$10,2,FALSE()),IF(J179=4,VLOOKUP(K179+1,TPMatrix!$D$6:$E$9,2,FALSE()),0)),"")</f>
        <v>0</v>
      </c>
      <c r="N179" s="244">
        <f ca="1">IF(COUNTIF(K177:K181,K179)&gt;=3,IF(J179=5,VLOOKUP(K179+2,TPMatrix!$A$6:$B$10,2,FALSE()),IF(J179=4,VLOOKUP(K179+2,TPMatrix!$D$6:$E$9,2,FALSE()),0)),"")</f>
        <v>0</v>
      </c>
      <c r="O179" s="244">
        <f ca="1">IF(COUNTIF(K177:K181,K179)&gt;=4,IF(J179=5,VLOOKUP(K179+3,TPMatrix!$A$6:$B$10,2,FALSE()),IF(J179=4,VLOOKUP(K179+3,TPMatrix!$D$6:$E$9,2,FALSE()),0)),"")</f>
        <v>0</v>
      </c>
      <c r="P179" s="244">
        <f ca="1">IF(COUNTIF(K177:K181,K179)&gt;=5,IF(J179=5,VLOOKUP(K179+4,TPMatrix!$A$6:$B$10,2,FALSE()),IF(J179=4,VLOOKUP(K179+4,TPMatrix!$D$6:$E$9,2,FALSE()),0)),"")</f>
        <v>0</v>
      </c>
      <c r="Q179" s="244">
        <f t="shared" ca="1" si="64"/>
        <v>0</v>
      </c>
      <c r="R179" s="245">
        <f t="shared" ca="1" si="65"/>
        <v>5</v>
      </c>
      <c r="S179" s="243">
        <f t="shared" ca="1" si="66"/>
        <v>0</v>
      </c>
      <c r="T179" s="244">
        <f t="shared" si="67"/>
        <v>0</v>
      </c>
      <c r="U179" s="245">
        <f t="shared" ca="1" si="68"/>
        <v>0</v>
      </c>
      <c r="W179" s="41" t="str">
        <f t="shared" ca="1" si="69"/>
        <v/>
      </c>
      <c r="X179" t="str">
        <f ca="1">IF(ISNUMBER($A179),$W179*(Methuselahs!$A$4+1)+$A179,"")</f>
        <v/>
      </c>
      <c r="Y179" s="41" t="str">
        <f t="shared" ca="1" si="70"/>
        <v/>
      </c>
      <c r="Z179" t="str">
        <f ca="1">IF(ISNUMBER($A179),VLOOKUP($A179,Methuselahs!$A$7:$X$202,5),"")</f>
        <v/>
      </c>
      <c r="AA179" s="41" t="str">
        <f t="shared" ca="1" si="71"/>
        <v/>
      </c>
    </row>
    <row r="180" spans="1:27" ht="12.95" customHeight="1">
      <c r="A180" t="str">
        <f ca="1">IF(ISBLANK('Tournament Info'!$B$11),"",INDIRECT(ADDRESS(ROW(),1,1,1,"Optimal Seating "&amp;'Tournament Info'!$B$11-1&amp;"R+F")))</f>
        <v/>
      </c>
      <c r="B180" t="str">
        <f ca="1">IF(ISNUMBER(A180),VLOOKUP(A180,Methuselahs!$A$7:$E$202,2,FALSE()),"")</f>
        <v/>
      </c>
      <c r="C180" t="str">
        <f ca="1">IF(ISNUMBER(A180),VLOOKUP(A180,Methuselahs!$A$7:$E$202,3,FALSE()),"")</f>
        <v/>
      </c>
      <c r="D180" s="248" t="str">
        <f t="shared" ca="1" si="60"/>
        <v/>
      </c>
      <c r="E180" s="249"/>
      <c r="F180" s="247">
        <f t="shared" si="61"/>
        <v>0</v>
      </c>
      <c r="G180" s="230" t="str">
        <f t="shared" ca="1" si="62"/>
        <v/>
      </c>
      <c r="H180" t="str">
        <f ca="1">IF(ISNUMBER(A180),IF(OR($S180=$U180,NOT(ISNA(MATCH($D180*5+$V$4,Override!$C$6:$C$125,0)))),$Q180,0),"")</f>
        <v/>
      </c>
      <c r="I180" s="248" t="str">
        <f t="shared" ca="1" si="63"/>
        <v/>
      </c>
      <c r="J180" s="250">
        <f ca="1">COUNT(A177:A181)</f>
        <v>0</v>
      </c>
      <c r="K180" s="233" t="str">
        <f ca="1">IF(ISNUMBER(A180),_xlfn.RANK.EQ(F180,F177:F181),"")</f>
        <v/>
      </c>
      <c r="L180" s="234">
        <f ca="1">IF(J180=5,VLOOKUP(K180,TPMatrix!$A$6:$B$10,2,FALSE()),IF(J180=4,VLOOKUP(K180,TPMatrix!$D$6:$E$9,2,FALSE()),0))</f>
        <v>0</v>
      </c>
      <c r="M180" s="234">
        <f ca="1">IF(COUNTIF(K177:K181,K180)&gt;=2,IF(J180=5,VLOOKUP(K180+1,TPMatrix!$A$6:$B$10,2,FALSE()),IF(J180=4,VLOOKUP(K180+1,TPMatrix!$D$6:$E$9,2,FALSE()),0)),"")</f>
        <v>0</v>
      </c>
      <c r="N180" s="234">
        <f ca="1">IF(COUNTIF(K177:K181,K180)&gt;=3,IF(J180=5,VLOOKUP(K180+2,TPMatrix!$A$6:$B$10,2,FALSE()),IF(J180=4,VLOOKUP(K180+2,TPMatrix!$D$6:$E$9,2,FALSE()),0)),"")</f>
        <v>0</v>
      </c>
      <c r="O180" s="234">
        <f ca="1">IF(COUNTIF(K177:K181,K180)&gt;=4,IF(J180=5,VLOOKUP(K180+3,TPMatrix!$A$6:$B$10,2,FALSE()),IF(J180=4,VLOOKUP(K180+3,TPMatrix!$D$6:$E$9,2,FALSE()),0)),"")</f>
        <v>0</v>
      </c>
      <c r="P180" s="234">
        <f ca="1">IF(COUNTIF(K177:K181,K180)&gt;=5,IF(J180=5,VLOOKUP(K180+4,TPMatrix!$A$6:$B$10,2,FALSE()),IF(J180=4,VLOOKUP(K180+4,TPMatrix!$D$6:$E$9,2,FALSE()),0)),"")</f>
        <v>0</v>
      </c>
      <c r="Q180" s="234">
        <f t="shared" ca="1" si="64"/>
        <v>0</v>
      </c>
      <c r="R180" s="235">
        <f t="shared" ca="1" si="65"/>
        <v>5</v>
      </c>
      <c r="S180" s="233">
        <f t="shared" ca="1" si="66"/>
        <v>0</v>
      </c>
      <c r="T180" s="234">
        <f t="shared" si="67"/>
        <v>0</v>
      </c>
      <c r="U180" s="235">
        <f t="shared" ca="1" si="68"/>
        <v>0</v>
      </c>
      <c r="W180" s="41" t="str">
        <f t="shared" ca="1" si="69"/>
        <v/>
      </c>
      <c r="X180" t="str">
        <f ca="1">IF(ISNUMBER($A180),$W180*(Methuselahs!$A$4+1)+$A180,"")</f>
        <v/>
      </c>
      <c r="Y180" s="41" t="str">
        <f t="shared" ca="1" si="70"/>
        <v/>
      </c>
      <c r="Z180" t="str">
        <f ca="1">IF(ISNUMBER($A180),VLOOKUP($A180,Methuselahs!$A$7:$X$202,5),"")</f>
        <v/>
      </c>
      <c r="AA180" s="41" t="str">
        <f t="shared" ca="1" si="71"/>
        <v/>
      </c>
    </row>
    <row r="181" spans="1:27" ht="12.95" customHeight="1" thickBot="1">
      <c r="A181" t="str">
        <f ca="1">IF(ISBLANK('Tournament Info'!$B$11),"",INDIRECT(ADDRESS(ROW(),1,1,1,"Optimal Seating "&amp;'Tournament Info'!$B$11-1&amp;"R+F")))</f>
        <v/>
      </c>
      <c r="B181" t="str">
        <f ca="1">IF(ISNUMBER(A181),VLOOKUP(A181,Methuselahs!$A$7:$E$202,2,FALSE()),"")</f>
        <v/>
      </c>
      <c r="C181" t="str">
        <f ca="1">IF(ISNUMBER(A181),VLOOKUP(A181,Methuselahs!$A$7:$E$202,3,FALSE()),"")</f>
        <v/>
      </c>
      <c r="D181" s="254" t="str">
        <f t="shared" ca="1" si="60"/>
        <v/>
      </c>
      <c r="E181" s="255"/>
      <c r="F181" s="253">
        <f t="shared" si="61"/>
        <v>0</v>
      </c>
      <c r="G181" s="240" t="str">
        <f t="shared" ca="1" si="62"/>
        <v/>
      </c>
      <c r="H181" t="str">
        <f ca="1">IF(ISNUMBER(A181),IF(OR($S181=$U181,NOT(ISNA(MATCH($D181*5+$V$4,Override!$C$6:$C$125,0)))),$Q181,0),"")</f>
        <v/>
      </c>
      <c r="I181" s="254" t="str">
        <f t="shared" ca="1" si="63"/>
        <v/>
      </c>
      <c r="J181" s="256">
        <f ca="1">COUNT(A177:A181)</f>
        <v>0</v>
      </c>
      <c r="K181" s="257" t="str">
        <f ca="1">IF(ISNUMBER(A181),_xlfn.RANK.EQ(F181,F177:F181),"")</f>
        <v/>
      </c>
      <c r="L181" s="258">
        <f ca="1">IF(J181=5,VLOOKUP(K181,TPMatrix!$A$6:$B$10,2,FALSE()),IF(J181=4,VLOOKUP(K181,TPMatrix!$D$6:$E$9,2,FALSE()),0))</f>
        <v>0</v>
      </c>
      <c r="M181" s="258">
        <f ca="1">IF(COUNTIF(K177:K181,K181)&gt;=2,IF(J181=5,VLOOKUP(K181+1,TPMatrix!$A$6:$B$10,2,FALSE()),IF(J181=4,VLOOKUP(K181+1,TPMatrix!$D$6:$E$9,2,FALSE()),0)),"")</f>
        <v>0</v>
      </c>
      <c r="N181" s="258">
        <f ca="1">IF(COUNTIF(K177:K181,K181)&gt;=3,IF(J181=5,VLOOKUP(K181+2,TPMatrix!$A$6:$B$10,2,FALSE()),IF(J181=4,VLOOKUP(K181+2,TPMatrix!$D$6:$E$9,2,FALSE()),0)),"")</f>
        <v>0</v>
      </c>
      <c r="O181" s="258">
        <f ca="1">IF(COUNTIF(K177:K181,K181)&gt;=4,IF(J181=5,VLOOKUP(K181+3,TPMatrix!$A$6:$B$10,2,FALSE()),IF(J181=4,VLOOKUP(K181+3,TPMatrix!$D$6:$E$9,2,FALSE()),0)),"")</f>
        <v>0</v>
      </c>
      <c r="P181" s="258">
        <f ca="1">IF(COUNTIF(K177:K181,K181)&gt;=5,IF(J181=5,VLOOKUP(K181+4,TPMatrix!$A$6:$B$10,2,FALSE()),IF(J181=4,VLOOKUP(K181+4,TPMatrix!$D$6:$E$9,2,FALSE()),0)),"")</f>
        <v>0</v>
      </c>
      <c r="Q181" s="258">
        <f t="shared" ca="1" si="64"/>
        <v>0</v>
      </c>
      <c r="R181" s="259">
        <f t="shared" ca="1" si="65"/>
        <v>5</v>
      </c>
      <c r="S181" s="257">
        <f t="shared" ca="1" si="66"/>
        <v>0</v>
      </c>
      <c r="T181" s="258">
        <f t="shared" si="67"/>
        <v>0</v>
      </c>
      <c r="U181" s="259">
        <f t="shared" ca="1" si="68"/>
        <v>0</v>
      </c>
      <c r="W181" s="41" t="str">
        <f t="shared" ca="1" si="69"/>
        <v/>
      </c>
      <c r="X181" t="str">
        <f ca="1">IF(ISNUMBER($A181),$W181*(Methuselahs!$A$4+1)+$A181,"")</f>
        <v/>
      </c>
      <c r="Y181" s="41" t="str">
        <f t="shared" ca="1" si="70"/>
        <v/>
      </c>
      <c r="Z181" t="str">
        <f ca="1">IF(ISNUMBER($A181),VLOOKUP($A181,Methuselahs!$A$7:$X$202,5),"")</f>
        <v/>
      </c>
      <c r="AA181" s="41" t="str">
        <f t="shared" ca="1" si="71"/>
        <v/>
      </c>
    </row>
    <row r="182" spans="1:27" ht="12.95" customHeight="1">
      <c r="A182" t="str">
        <f ca="1">IF(ISBLANK('Tournament Info'!$B$11),"",INDIRECT(ADDRESS(ROW(),1,1,1,"Optimal Seating "&amp;'Tournament Info'!$B$11-1&amp;"R+F")))</f>
        <v/>
      </c>
      <c r="B182" t="str">
        <f ca="1">IF(ISNUMBER(A182),VLOOKUP(A182,Methuselahs!$A$7:$E$202,2,FALSE()),"")</f>
        <v/>
      </c>
      <c r="C182" t="str">
        <f ca="1">IF(ISNUMBER(A182),VLOOKUP(A182,Methuselahs!$A$7:$E$202,3,FALSE()),"")</f>
        <v/>
      </c>
      <c r="D182" s="214" t="str">
        <f t="shared" ca="1" si="60"/>
        <v/>
      </c>
      <c r="E182" s="215"/>
      <c r="F182" s="213">
        <f t="shared" si="61"/>
        <v>0</v>
      </c>
      <c r="G182" s="216" t="str">
        <f t="shared" ca="1" si="62"/>
        <v/>
      </c>
      <c r="H182" t="str">
        <f ca="1">IF(ISNUMBER(A182),IF(OR($S182=$U182,NOT(ISNA(MATCH($D182*5+$V$4,Override!$C$6:$C$125,0)))),$Q182,0),"")</f>
        <v/>
      </c>
      <c r="I182" s="214" t="str">
        <f t="shared" ca="1" si="63"/>
        <v/>
      </c>
      <c r="J182" s="218">
        <f ca="1">COUNT(A182:A186)</f>
        <v>0</v>
      </c>
      <c r="K182" s="219" t="str">
        <f ca="1">IF(ISNUMBER(A182),_xlfn.RANK.EQ(F182,F182:F186),"")</f>
        <v/>
      </c>
      <c r="L182" s="220">
        <f ca="1">IF(J182=5,VLOOKUP(K182,TPMatrix!$A$6:$B$10,2,FALSE()),IF(J182=4,VLOOKUP(K182,TPMatrix!$D$6:$E$9,2,FALSE()),0))</f>
        <v>0</v>
      </c>
      <c r="M182" s="220">
        <f ca="1">IF(COUNTIF(K182:K186,K182)&gt;=2,IF(J182=5,VLOOKUP(K182+1,TPMatrix!$A$6:$B$10,2,FALSE()),IF(J182=4,VLOOKUP(K182+1,TPMatrix!$D$6:$E$9,2,FALSE()),0)),"")</f>
        <v>0</v>
      </c>
      <c r="N182" s="220">
        <f ca="1">IF(COUNTIF(K182:K186,K182)&gt;=3,IF(J182=5,VLOOKUP(K182+2,TPMatrix!$A$6:$B$10,2,FALSE()),IF(J182=4,VLOOKUP(K182+2,TPMatrix!$D$6:$E$9,2,FALSE()),0)),"")</f>
        <v>0</v>
      </c>
      <c r="O182" s="220">
        <f ca="1">IF(COUNTIF(K182:K186,K182)&gt;=4,IF(J182=5,VLOOKUP(K182+3,TPMatrix!$A$6:$B$10,2,FALSE()),IF(J182=4,VLOOKUP(K182+3,TPMatrix!$D$6:$E$9,2,FALSE()),0)),"")</f>
        <v>0</v>
      </c>
      <c r="P182" s="220">
        <f ca="1">IF(COUNTIF(K182:K186,K182)&gt;=5,IF(J182=5,VLOOKUP(K182+4,TPMatrix!$A$6:$B$10,2,FALSE()),IF(J182=4,VLOOKUP(K182+4,TPMatrix!$D$6:$E$9,2,FALSE()),0)),"")</f>
        <v>0</v>
      </c>
      <c r="Q182" s="220">
        <f t="shared" ca="1" si="64"/>
        <v>0</v>
      </c>
      <c r="R182" s="221">
        <f t="shared" ca="1" si="65"/>
        <v>5</v>
      </c>
      <c r="S182" s="222">
        <f t="shared" ca="1" si="66"/>
        <v>0</v>
      </c>
      <c r="T182" s="223">
        <f t="shared" si="67"/>
        <v>0</v>
      </c>
      <c r="U182" s="224">
        <f t="shared" ca="1" si="68"/>
        <v>0</v>
      </c>
      <c r="W182" s="41" t="str">
        <f t="shared" ca="1" si="69"/>
        <v/>
      </c>
      <c r="X182" t="str">
        <f ca="1">IF(ISNUMBER($A182),$W182*(Methuselahs!$A$4+1)+$A182,"")</f>
        <v/>
      </c>
      <c r="Y182" s="41" t="str">
        <f t="shared" ca="1" si="70"/>
        <v/>
      </c>
      <c r="Z182" t="str">
        <f ca="1">IF(ISNUMBER($A182),VLOOKUP($A182,Methuselahs!$A$7:$X$202,5),"")</f>
        <v/>
      </c>
      <c r="AA182" s="41" t="str">
        <f t="shared" ca="1" si="71"/>
        <v/>
      </c>
    </row>
    <row r="183" spans="1:27" ht="12.95" customHeight="1">
      <c r="A183" t="str">
        <f ca="1">IF(ISBLANK('Tournament Info'!$B$11),"",INDIRECT(ADDRESS(ROW(),1,1,1,"Optimal Seating "&amp;'Tournament Info'!$B$11-1&amp;"R+F")))</f>
        <v/>
      </c>
      <c r="B183" t="str">
        <f ca="1">IF(ISNUMBER(A183),VLOOKUP(A183,Methuselahs!$A$7:$E$202,2,FALSE()),"")</f>
        <v/>
      </c>
      <c r="C183" t="str">
        <f ca="1">IF(ISNUMBER(A183),VLOOKUP(A183,Methuselahs!$A$7:$E$202,3,FALSE()),"")</f>
        <v/>
      </c>
      <c r="D183" s="228" t="str">
        <f t="shared" ca="1" si="60"/>
        <v/>
      </c>
      <c r="E183" s="229"/>
      <c r="F183" s="227">
        <f t="shared" si="61"/>
        <v>0</v>
      </c>
      <c r="G183" s="230" t="str">
        <f t="shared" ca="1" si="62"/>
        <v/>
      </c>
      <c r="H183" t="str">
        <f ca="1">IF(ISNUMBER(A183),IF(OR($S183=$U183,NOT(ISNA(MATCH($D183*5+$V$4,Override!$C$6:$C$125,0)))),$Q183,0),"")</f>
        <v/>
      </c>
      <c r="I183" s="228" t="str">
        <f t="shared" ca="1" si="63"/>
        <v/>
      </c>
      <c r="J183" s="232">
        <f ca="1">COUNT(A182:A186)</f>
        <v>0</v>
      </c>
      <c r="K183" s="233" t="str">
        <f ca="1">IF(ISNUMBER(A183),_xlfn.RANK.EQ(F183,F182:F186),"")</f>
        <v/>
      </c>
      <c r="L183" s="234">
        <f ca="1">IF(J183=5,VLOOKUP(K183,TPMatrix!$A$6:$B$10,2,FALSE()),IF(J183=4,VLOOKUP(K183,TPMatrix!$D$6:$E$9,2,FALSE()),0))</f>
        <v>0</v>
      </c>
      <c r="M183" s="234">
        <f ca="1">IF(COUNTIF(K182:K186,K183)&gt;=2,IF(J183=5,VLOOKUP(K183+1,TPMatrix!$A$6:$B$10,2,FALSE()),IF(J183=4,VLOOKUP(K183+1,TPMatrix!$D$6:$E$9,2,FALSE()),0)),"")</f>
        <v>0</v>
      </c>
      <c r="N183" s="234">
        <f ca="1">IF(COUNTIF(K182:K186,K183)&gt;=3,IF(J183=5,VLOOKUP(K183+2,TPMatrix!$A$6:$B$10,2,FALSE()),IF(J183=4,VLOOKUP(K183+2,TPMatrix!$D$6:$E$9,2,FALSE()),0)),"")</f>
        <v>0</v>
      </c>
      <c r="O183" s="234">
        <f ca="1">IF(COUNTIF(K182:K186,K183)&gt;=4,IF(J183=5,VLOOKUP(K183+3,TPMatrix!$A$6:$B$10,2,FALSE()),IF(J183=4,VLOOKUP(K183+3,TPMatrix!$D$6:$E$9,2,FALSE()),0)),"")</f>
        <v>0</v>
      </c>
      <c r="P183" s="234">
        <f ca="1">IF(COUNTIF(K182:K186,K183)&gt;=5,IF(J183=5,VLOOKUP(K183+4,TPMatrix!$A$6:$B$10,2,FALSE()),IF(J183=4,VLOOKUP(K183+4,TPMatrix!$D$6:$E$9,2,FALSE()),0)),"")</f>
        <v>0</v>
      </c>
      <c r="Q183" s="234">
        <f t="shared" ca="1" si="64"/>
        <v>0</v>
      </c>
      <c r="R183" s="235">
        <f t="shared" ca="1" si="65"/>
        <v>5</v>
      </c>
      <c r="S183" s="233">
        <f t="shared" ca="1" si="66"/>
        <v>0</v>
      </c>
      <c r="T183" s="234">
        <f t="shared" si="67"/>
        <v>0</v>
      </c>
      <c r="U183" s="235">
        <f t="shared" ca="1" si="68"/>
        <v>0</v>
      </c>
      <c r="W183" s="41" t="str">
        <f t="shared" ca="1" si="69"/>
        <v/>
      </c>
      <c r="X183" t="str">
        <f ca="1">IF(ISNUMBER($A183),$W183*(Methuselahs!$A$4+1)+$A183,"")</f>
        <v/>
      </c>
      <c r="Y183" s="41" t="str">
        <f t="shared" ca="1" si="70"/>
        <v/>
      </c>
      <c r="Z183" t="str">
        <f ca="1">IF(ISNUMBER($A183),VLOOKUP($A183,Methuselahs!$A$7:$X$202,5),"")</f>
        <v/>
      </c>
      <c r="AA183" s="41" t="str">
        <f t="shared" ca="1" si="71"/>
        <v/>
      </c>
    </row>
    <row r="184" spans="1:27" ht="12.95" customHeight="1">
      <c r="A184" t="str">
        <f ca="1">IF(ISBLANK('Tournament Info'!$B$11),"",INDIRECT(ADDRESS(ROW(),1,1,1,"Optimal Seating "&amp;'Tournament Info'!$B$11-1&amp;"R+F")))</f>
        <v/>
      </c>
      <c r="B184" t="str">
        <f ca="1">IF(ISNUMBER(A184),VLOOKUP(A184,Methuselahs!$A$7:$E$202,2,FALSE()),"")</f>
        <v/>
      </c>
      <c r="C184" t="str">
        <f ca="1">IF(ISNUMBER(A184),VLOOKUP(A184,Methuselahs!$A$7:$E$202,3,FALSE()),"")</f>
        <v/>
      </c>
      <c r="D184" s="238" t="str">
        <f t="shared" ca="1" si="60"/>
        <v/>
      </c>
      <c r="E184" s="239"/>
      <c r="F184" s="237">
        <f t="shared" si="61"/>
        <v>0</v>
      </c>
      <c r="G184" s="240" t="str">
        <f t="shared" ca="1" si="62"/>
        <v/>
      </c>
      <c r="H184" t="str">
        <f ca="1">IF(ISNUMBER(A184),IF(OR($S184=$U184,NOT(ISNA(MATCH($D184*5+$V$4,Override!$C$6:$C$125,0)))),$Q184,0),"")</f>
        <v/>
      </c>
      <c r="I184" s="238" t="str">
        <f t="shared" ca="1" si="63"/>
        <v/>
      </c>
      <c r="J184" s="242">
        <f ca="1">COUNT(A182:A186)</f>
        <v>0</v>
      </c>
      <c r="K184" s="243" t="str">
        <f ca="1">IF(ISNUMBER(A184),_xlfn.RANK.EQ(F184,F182:F186),"")</f>
        <v/>
      </c>
      <c r="L184" s="244">
        <f ca="1">IF(J184=5,VLOOKUP(K184,TPMatrix!$A$6:$B$10,2,FALSE()),IF(J184=4,VLOOKUP(K184,TPMatrix!$D$6:$E$9,2,FALSE()),0))</f>
        <v>0</v>
      </c>
      <c r="M184" s="244">
        <f ca="1">IF(COUNTIF(K182:K186,K184)&gt;=2,IF(J184=5,VLOOKUP(K184+1,TPMatrix!$A$6:$B$10,2,FALSE()),IF(J184=4,VLOOKUP(K184+1,TPMatrix!$D$6:$E$9,2,FALSE()),0)),"")</f>
        <v>0</v>
      </c>
      <c r="N184" s="244">
        <f ca="1">IF(COUNTIF(K182:K186,K184)&gt;=3,IF(J184=5,VLOOKUP(K184+2,TPMatrix!$A$6:$B$10,2,FALSE()),IF(J184=4,VLOOKUP(K184+2,TPMatrix!$D$6:$E$9,2,FALSE()),0)),"")</f>
        <v>0</v>
      </c>
      <c r="O184" s="244">
        <f ca="1">IF(COUNTIF(K182:K186,K184)&gt;=4,IF(J184=5,VLOOKUP(K184+3,TPMatrix!$A$6:$B$10,2,FALSE()),IF(J184=4,VLOOKUP(K184+3,TPMatrix!$D$6:$E$9,2,FALSE()),0)),"")</f>
        <v>0</v>
      </c>
      <c r="P184" s="244">
        <f ca="1">IF(COUNTIF(K182:K186,K184)&gt;=5,IF(J184=5,VLOOKUP(K184+4,TPMatrix!$A$6:$B$10,2,FALSE()),IF(J184=4,VLOOKUP(K184+4,TPMatrix!$D$6:$E$9,2,FALSE()),0)),"")</f>
        <v>0</v>
      </c>
      <c r="Q184" s="244">
        <f t="shared" ca="1" si="64"/>
        <v>0</v>
      </c>
      <c r="R184" s="245">
        <f t="shared" ca="1" si="65"/>
        <v>5</v>
      </c>
      <c r="S184" s="243">
        <f t="shared" ca="1" si="66"/>
        <v>0</v>
      </c>
      <c r="T184" s="244">
        <f t="shared" si="67"/>
        <v>0</v>
      </c>
      <c r="U184" s="245">
        <f t="shared" ca="1" si="68"/>
        <v>0</v>
      </c>
      <c r="W184" s="41" t="str">
        <f t="shared" ca="1" si="69"/>
        <v/>
      </c>
      <c r="X184" t="str">
        <f ca="1">IF(ISNUMBER($A184),$W184*(Methuselahs!$A$4+1)+$A184,"")</f>
        <v/>
      </c>
      <c r="Y184" s="41" t="str">
        <f t="shared" ca="1" si="70"/>
        <v/>
      </c>
      <c r="Z184" t="str">
        <f ca="1">IF(ISNUMBER($A184),VLOOKUP($A184,Methuselahs!$A$7:$X$202,5),"")</f>
        <v/>
      </c>
      <c r="AA184" s="41" t="str">
        <f t="shared" ca="1" si="71"/>
        <v/>
      </c>
    </row>
    <row r="185" spans="1:27" ht="12.95" customHeight="1">
      <c r="A185" t="str">
        <f ca="1">IF(ISBLANK('Tournament Info'!$B$11),"",INDIRECT(ADDRESS(ROW(),1,1,1,"Optimal Seating "&amp;'Tournament Info'!$B$11-1&amp;"R+F")))</f>
        <v/>
      </c>
      <c r="B185" t="str">
        <f ca="1">IF(ISNUMBER(A185),VLOOKUP(A185,Methuselahs!$A$7:$E$202,2,FALSE()),"")</f>
        <v/>
      </c>
      <c r="C185" t="str">
        <f ca="1">IF(ISNUMBER(A185),VLOOKUP(A185,Methuselahs!$A$7:$E$202,3,FALSE()),"")</f>
        <v/>
      </c>
      <c r="D185" s="248" t="str">
        <f t="shared" ca="1" si="60"/>
        <v/>
      </c>
      <c r="E185" s="249"/>
      <c r="F185" s="247">
        <f t="shared" si="61"/>
        <v>0</v>
      </c>
      <c r="G185" s="230" t="str">
        <f t="shared" ca="1" si="62"/>
        <v/>
      </c>
      <c r="H185" t="str">
        <f ca="1">IF(ISNUMBER(A185),IF(OR($S185=$U185,NOT(ISNA(MATCH($D185*5+$V$4,Override!$C$6:$C$125,0)))),$Q185,0),"")</f>
        <v/>
      </c>
      <c r="I185" s="248" t="str">
        <f t="shared" ca="1" si="63"/>
        <v/>
      </c>
      <c r="J185" s="250">
        <f ca="1">COUNT(A182:A186)</f>
        <v>0</v>
      </c>
      <c r="K185" s="233" t="str">
        <f ca="1">IF(ISNUMBER(A185),_xlfn.RANK.EQ(F185,F182:F186),"")</f>
        <v/>
      </c>
      <c r="L185" s="234">
        <f ca="1">IF(J185=5,VLOOKUP(K185,TPMatrix!$A$6:$B$10,2,FALSE()),IF(J185=4,VLOOKUP(K185,TPMatrix!$D$6:$E$9,2,FALSE()),0))</f>
        <v>0</v>
      </c>
      <c r="M185" s="234">
        <f ca="1">IF(COUNTIF(K182:K186,K185)&gt;=2,IF(J185=5,VLOOKUP(K185+1,TPMatrix!$A$6:$B$10,2,FALSE()),IF(J185=4,VLOOKUP(K185+1,TPMatrix!$D$6:$E$9,2,FALSE()),0)),"")</f>
        <v>0</v>
      </c>
      <c r="N185" s="234">
        <f ca="1">IF(COUNTIF(K182:K186,K185)&gt;=3,IF(J185=5,VLOOKUP(K185+2,TPMatrix!$A$6:$B$10,2,FALSE()),IF(J185=4,VLOOKUP(K185+2,TPMatrix!$D$6:$E$9,2,FALSE()),0)),"")</f>
        <v>0</v>
      </c>
      <c r="O185" s="234">
        <f ca="1">IF(COUNTIF(K182:K186,K185)&gt;=4,IF(J185=5,VLOOKUP(K185+3,TPMatrix!$A$6:$B$10,2,FALSE()),IF(J185=4,VLOOKUP(K185+3,TPMatrix!$D$6:$E$9,2,FALSE()),0)),"")</f>
        <v>0</v>
      </c>
      <c r="P185" s="234">
        <f ca="1">IF(COUNTIF(K182:K186,K185)&gt;=5,IF(J185=5,VLOOKUP(K185+4,TPMatrix!$A$6:$B$10,2,FALSE()),IF(J185=4,VLOOKUP(K185+4,TPMatrix!$D$6:$E$9,2,FALSE()),0)),"")</f>
        <v>0</v>
      </c>
      <c r="Q185" s="234">
        <f t="shared" ca="1" si="64"/>
        <v>0</v>
      </c>
      <c r="R185" s="235">
        <f t="shared" ca="1" si="65"/>
        <v>5</v>
      </c>
      <c r="S185" s="233">
        <f t="shared" ca="1" si="66"/>
        <v>0</v>
      </c>
      <c r="T185" s="234">
        <f t="shared" si="67"/>
        <v>0</v>
      </c>
      <c r="U185" s="235">
        <f t="shared" ca="1" si="68"/>
        <v>0</v>
      </c>
      <c r="W185" s="41" t="str">
        <f t="shared" ca="1" si="69"/>
        <v/>
      </c>
      <c r="X185" t="str">
        <f ca="1">IF(ISNUMBER($A185),$W185*(Methuselahs!$A$4+1)+$A185,"")</f>
        <v/>
      </c>
      <c r="Y185" s="41" t="str">
        <f t="shared" ca="1" si="70"/>
        <v/>
      </c>
      <c r="Z185" t="str">
        <f ca="1">IF(ISNUMBER($A185),VLOOKUP($A185,Methuselahs!$A$7:$X$202,5),"")</f>
        <v/>
      </c>
      <c r="AA185" s="41" t="str">
        <f t="shared" ca="1" si="71"/>
        <v/>
      </c>
    </row>
    <row r="186" spans="1:27" ht="12.95" customHeight="1" thickBot="1">
      <c r="A186" t="str">
        <f ca="1">IF(ISBLANK('Tournament Info'!$B$11),"",INDIRECT(ADDRESS(ROW(),1,1,1,"Optimal Seating "&amp;'Tournament Info'!$B$11-1&amp;"R+F")))</f>
        <v/>
      </c>
      <c r="B186" t="str">
        <f ca="1">IF(ISNUMBER(A186),VLOOKUP(A186,Methuselahs!$A$7:$E$202,2,FALSE()),"")</f>
        <v/>
      </c>
      <c r="C186" t="str">
        <f ca="1">IF(ISNUMBER(A186),VLOOKUP(A186,Methuselahs!$A$7:$E$202,3,FALSE()),"")</f>
        <v/>
      </c>
      <c r="D186" s="254" t="str">
        <f t="shared" ca="1" si="60"/>
        <v/>
      </c>
      <c r="E186" s="255"/>
      <c r="F186" s="253">
        <f t="shared" si="61"/>
        <v>0</v>
      </c>
      <c r="G186" s="240" t="str">
        <f t="shared" ca="1" si="62"/>
        <v/>
      </c>
      <c r="H186" t="str">
        <f ca="1">IF(ISNUMBER(A186),IF(OR($S186=$U186,NOT(ISNA(MATCH($D186*5+$V$4,Override!$C$6:$C$125,0)))),$Q186,0),"")</f>
        <v/>
      </c>
      <c r="I186" s="254" t="str">
        <f t="shared" ca="1" si="63"/>
        <v/>
      </c>
      <c r="J186" s="256">
        <f ca="1">COUNT(A182:A186)</f>
        <v>0</v>
      </c>
      <c r="K186" s="257" t="str">
        <f ca="1">IF(ISNUMBER(A186),_xlfn.RANK.EQ(F186,F182:F186),"")</f>
        <v/>
      </c>
      <c r="L186" s="258">
        <f ca="1">IF(J186=5,VLOOKUP(K186,TPMatrix!$A$6:$B$10,2,FALSE()),IF(J186=4,VLOOKUP(K186,TPMatrix!$D$6:$E$9,2,FALSE()),0))</f>
        <v>0</v>
      </c>
      <c r="M186" s="258">
        <f ca="1">IF(COUNTIF(K182:K186,K186)&gt;=2,IF(J186=5,VLOOKUP(K186+1,TPMatrix!$A$6:$B$10,2,FALSE()),IF(J186=4,VLOOKUP(K186+1,TPMatrix!$D$6:$E$9,2,FALSE()),0)),"")</f>
        <v>0</v>
      </c>
      <c r="N186" s="258">
        <f ca="1">IF(COUNTIF(K182:K186,K186)&gt;=3,IF(J186=5,VLOOKUP(K186+2,TPMatrix!$A$6:$B$10,2,FALSE()),IF(J186=4,VLOOKUP(K186+2,TPMatrix!$D$6:$E$9,2,FALSE()),0)),"")</f>
        <v>0</v>
      </c>
      <c r="O186" s="258">
        <f ca="1">IF(COUNTIF(K182:K186,K186)&gt;=4,IF(J186=5,VLOOKUP(K186+3,TPMatrix!$A$6:$B$10,2,FALSE()),IF(J186=4,VLOOKUP(K186+3,TPMatrix!$D$6:$E$9,2,FALSE()),0)),"")</f>
        <v>0</v>
      </c>
      <c r="P186" s="258">
        <f ca="1">IF(COUNTIF(K182:K186,K186)&gt;=5,IF(J186=5,VLOOKUP(K186+4,TPMatrix!$A$6:$B$10,2,FALSE()),IF(J186=4,VLOOKUP(K186+4,TPMatrix!$D$6:$E$9,2,FALSE()),0)),"")</f>
        <v>0</v>
      </c>
      <c r="Q186" s="258">
        <f t="shared" ca="1" si="64"/>
        <v>0</v>
      </c>
      <c r="R186" s="259">
        <f t="shared" ca="1" si="65"/>
        <v>5</v>
      </c>
      <c r="S186" s="257">
        <f t="shared" ca="1" si="66"/>
        <v>0</v>
      </c>
      <c r="T186" s="258">
        <f t="shared" si="67"/>
        <v>0</v>
      </c>
      <c r="U186" s="259">
        <f t="shared" ca="1" si="68"/>
        <v>0</v>
      </c>
      <c r="W186" s="41" t="str">
        <f t="shared" ca="1" si="69"/>
        <v/>
      </c>
      <c r="X186" t="str">
        <f ca="1">IF(ISNUMBER($A186),$W186*(Methuselahs!$A$4+1)+$A186,"")</f>
        <v/>
      </c>
      <c r="Y186" s="41" t="str">
        <f t="shared" ca="1" si="70"/>
        <v/>
      </c>
      <c r="Z186" t="str">
        <f ca="1">IF(ISNUMBER($A186),VLOOKUP($A186,Methuselahs!$A$7:$X$202,5),"")</f>
        <v/>
      </c>
      <c r="AA186" s="41" t="str">
        <f t="shared" ca="1" si="71"/>
        <v/>
      </c>
    </row>
    <row r="187" spans="1:27" ht="12.95" customHeight="1">
      <c r="A187" t="str">
        <f ca="1">IF(ISBLANK('Tournament Info'!$B$11),"",INDIRECT(ADDRESS(ROW(),1,1,1,"Optimal Seating "&amp;'Tournament Info'!$B$11-1&amp;"R+F")))</f>
        <v/>
      </c>
      <c r="B187" t="str">
        <f ca="1">IF(ISNUMBER(A187),VLOOKUP(A187,Methuselahs!$A$7:$E$202,2,FALSE()),"")</f>
        <v/>
      </c>
      <c r="C187" t="str">
        <f ca="1">IF(ISNUMBER(A187),VLOOKUP(A187,Methuselahs!$A$7:$E$202,3,FALSE()),"")</f>
        <v/>
      </c>
      <c r="D187" s="214" t="str">
        <f t="shared" ca="1" si="60"/>
        <v/>
      </c>
      <c r="E187" s="215"/>
      <c r="F187" s="213">
        <f t="shared" si="61"/>
        <v>0</v>
      </c>
      <c r="G187" s="216" t="str">
        <f t="shared" ca="1" si="62"/>
        <v/>
      </c>
      <c r="H187" t="str">
        <f ca="1">IF(ISNUMBER(A187),IF(OR($S187=$U187,NOT(ISNA(MATCH($D187*5+$V$4,Override!$C$6:$C$125,0)))),$Q187,0),"")</f>
        <v/>
      </c>
      <c r="I187" s="214" t="str">
        <f t="shared" ca="1" si="63"/>
        <v/>
      </c>
      <c r="J187" s="218">
        <f ca="1">COUNT(A187:A191)</f>
        <v>0</v>
      </c>
      <c r="K187" s="219" t="str">
        <f ca="1">IF(ISNUMBER(A187),_xlfn.RANK.EQ(F187,F187:F191),"")</f>
        <v/>
      </c>
      <c r="L187" s="220">
        <f ca="1">IF(J187=5,VLOOKUP(K187,TPMatrix!$A$6:$B$10,2,FALSE()),IF(J187=4,VLOOKUP(K187,TPMatrix!$D$6:$E$9,2,FALSE()),0))</f>
        <v>0</v>
      </c>
      <c r="M187" s="220">
        <f ca="1">IF(COUNTIF(K187:K191,K187)&gt;=2,IF(J187=5,VLOOKUP(K187+1,TPMatrix!$A$6:$B$10,2,FALSE()),IF(J187=4,VLOOKUP(K187+1,TPMatrix!$D$6:$E$9,2,FALSE()),0)),"")</f>
        <v>0</v>
      </c>
      <c r="N187" s="220">
        <f ca="1">IF(COUNTIF(K187:K191,K187)&gt;=3,IF(J187=5,VLOOKUP(K187+2,TPMatrix!$A$6:$B$10,2,FALSE()),IF(J187=4,VLOOKUP(K187+2,TPMatrix!$D$6:$E$9,2,FALSE()),0)),"")</f>
        <v>0</v>
      </c>
      <c r="O187" s="220">
        <f ca="1">IF(COUNTIF(K187:K191,K187)&gt;=4,IF(J187=5,VLOOKUP(K187+3,TPMatrix!$A$6:$B$10,2,FALSE()),IF(J187=4,VLOOKUP(K187+3,TPMatrix!$D$6:$E$9,2,FALSE()),0)),"")</f>
        <v>0</v>
      </c>
      <c r="P187" s="220">
        <f ca="1">IF(COUNTIF(K187:K191,K187)&gt;=5,IF(J187=5,VLOOKUP(K187+4,TPMatrix!$A$6:$B$10,2,FALSE()),IF(J187=4,VLOOKUP(K187+4,TPMatrix!$D$6:$E$9,2,FALSE()),0)),"")</f>
        <v>0</v>
      </c>
      <c r="Q187" s="220">
        <f t="shared" ca="1" si="64"/>
        <v>0</v>
      </c>
      <c r="R187" s="221">
        <f t="shared" ca="1" si="65"/>
        <v>5</v>
      </c>
      <c r="S187" s="222">
        <f t="shared" ca="1" si="66"/>
        <v>0</v>
      </c>
      <c r="T187" s="223">
        <f t="shared" si="67"/>
        <v>0</v>
      </c>
      <c r="U187" s="224">
        <f t="shared" ca="1" si="68"/>
        <v>0</v>
      </c>
      <c r="W187" s="41" t="str">
        <f t="shared" ca="1" si="69"/>
        <v/>
      </c>
      <c r="X187" t="str">
        <f ca="1">IF(ISNUMBER($A187),$W187*(Methuselahs!$A$4+1)+$A187,"")</f>
        <v/>
      </c>
      <c r="Y187" s="41" t="str">
        <f t="shared" ca="1" si="70"/>
        <v/>
      </c>
      <c r="Z187" t="str">
        <f ca="1">IF(ISNUMBER($A187),VLOOKUP($A187,Methuselahs!$A$7:$X$202,5),"")</f>
        <v/>
      </c>
      <c r="AA187" s="41" t="str">
        <f t="shared" ca="1" si="71"/>
        <v/>
      </c>
    </row>
    <row r="188" spans="1:27" ht="12.95" customHeight="1">
      <c r="A188" t="str">
        <f ca="1">IF(ISBLANK('Tournament Info'!$B$11),"",INDIRECT(ADDRESS(ROW(),1,1,1,"Optimal Seating "&amp;'Tournament Info'!$B$11-1&amp;"R+F")))</f>
        <v/>
      </c>
      <c r="B188" t="str">
        <f ca="1">IF(ISNUMBER(A188),VLOOKUP(A188,Methuselahs!$A$7:$E$202,2,FALSE()),"")</f>
        <v/>
      </c>
      <c r="C188" t="str">
        <f ca="1">IF(ISNUMBER(A188),VLOOKUP(A188,Methuselahs!$A$7:$E$202,3,FALSE()),"")</f>
        <v/>
      </c>
      <c r="D188" s="228" t="str">
        <f t="shared" ca="1" si="60"/>
        <v/>
      </c>
      <c r="E188" s="229"/>
      <c r="F188" s="227">
        <f t="shared" si="61"/>
        <v>0</v>
      </c>
      <c r="G188" s="230" t="str">
        <f t="shared" ca="1" si="62"/>
        <v/>
      </c>
      <c r="H188" t="str">
        <f ca="1">IF(ISNUMBER(A188),IF(OR($S188=$U188,NOT(ISNA(MATCH($D188*5+$V$4,Override!$C$6:$C$125,0)))),$Q188,0),"")</f>
        <v/>
      </c>
      <c r="I188" s="228" t="str">
        <f t="shared" ca="1" si="63"/>
        <v/>
      </c>
      <c r="J188" s="232">
        <f ca="1">COUNT(A187:A191)</f>
        <v>0</v>
      </c>
      <c r="K188" s="233" t="str">
        <f ca="1">IF(ISNUMBER(A188),_xlfn.RANK.EQ(F188,F187:F191),"")</f>
        <v/>
      </c>
      <c r="L188" s="234">
        <f ca="1">IF(J188=5,VLOOKUP(K188,TPMatrix!$A$6:$B$10,2,FALSE()),IF(J188=4,VLOOKUP(K188,TPMatrix!$D$6:$E$9,2,FALSE()),0))</f>
        <v>0</v>
      </c>
      <c r="M188" s="234">
        <f ca="1">IF(COUNTIF(K187:K191,K188)&gt;=2,IF(J188=5,VLOOKUP(K188+1,TPMatrix!$A$6:$B$10,2,FALSE()),IF(J188=4,VLOOKUP(K188+1,TPMatrix!$D$6:$E$9,2,FALSE()),0)),"")</f>
        <v>0</v>
      </c>
      <c r="N188" s="234">
        <f ca="1">IF(COUNTIF(K187:K191,K188)&gt;=3,IF(J188=5,VLOOKUP(K188+2,TPMatrix!$A$6:$B$10,2,FALSE()),IF(J188=4,VLOOKUP(K188+2,TPMatrix!$D$6:$E$9,2,FALSE()),0)),"")</f>
        <v>0</v>
      </c>
      <c r="O188" s="234">
        <f ca="1">IF(COUNTIF(K187:K191,K188)&gt;=4,IF(J188=5,VLOOKUP(K188+3,TPMatrix!$A$6:$B$10,2,FALSE()),IF(J188=4,VLOOKUP(K188+3,TPMatrix!$D$6:$E$9,2,FALSE()),0)),"")</f>
        <v>0</v>
      </c>
      <c r="P188" s="234">
        <f ca="1">IF(COUNTIF(K187:K191,K188)&gt;=5,IF(J188=5,VLOOKUP(K188+4,TPMatrix!$A$6:$B$10,2,FALSE()),IF(J188=4,VLOOKUP(K188+4,TPMatrix!$D$6:$E$9,2,FALSE()),0)),"")</f>
        <v>0</v>
      </c>
      <c r="Q188" s="234">
        <f t="shared" ca="1" si="64"/>
        <v>0</v>
      </c>
      <c r="R188" s="235">
        <f t="shared" ca="1" si="65"/>
        <v>5</v>
      </c>
      <c r="S188" s="233">
        <f t="shared" ca="1" si="66"/>
        <v>0</v>
      </c>
      <c r="T188" s="234">
        <f t="shared" si="67"/>
        <v>0</v>
      </c>
      <c r="U188" s="235">
        <f t="shared" ca="1" si="68"/>
        <v>0</v>
      </c>
      <c r="W188" s="41" t="str">
        <f t="shared" ca="1" si="69"/>
        <v/>
      </c>
      <c r="X188" t="str">
        <f ca="1">IF(ISNUMBER($A188),$W188*(Methuselahs!$A$4+1)+$A188,"")</f>
        <v/>
      </c>
      <c r="Y188" s="41" t="str">
        <f t="shared" ca="1" si="70"/>
        <v/>
      </c>
      <c r="Z188" t="str">
        <f ca="1">IF(ISNUMBER($A188),VLOOKUP($A188,Methuselahs!$A$7:$X$202,5),"")</f>
        <v/>
      </c>
      <c r="AA188" s="41" t="str">
        <f t="shared" ca="1" si="71"/>
        <v/>
      </c>
    </row>
    <row r="189" spans="1:27" ht="12.95" customHeight="1">
      <c r="A189" t="str">
        <f ca="1">IF(ISBLANK('Tournament Info'!$B$11),"",INDIRECT(ADDRESS(ROW(),1,1,1,"Optimal Seating "&amp;'Tournament Info'!$B$11-1&amp;"R+F")))</f>
        <v/>
      </c>
      <c r="B189" t="str">
        <f ca="1">IF(ISNUMBER(A189),VLOOKUP(A189,Methuselahs!$A$7:$E$202,2,FALSE()),"")</f>
        <v/>
      </c>
      <c r="C189" t="str">
        <f ca="1">IF(ISNUMBER(A189),VLOOKUP(A189,Methuselahs!$A$7:$E$202,3,FALSE()),"")</f>
        <v/>
      </c>
      <c r="D189" s="238" t="str">
        <f t="shared" ca="1" si="60"/>
        <v/>
      </c>
      <c r="E189" s="239"/>
      <c r="F189" s="237">
        <f t="shared" si="61"/>
        <v>0</v>
      </c>
      <c r="G189" s="240" t="str">
        <f t="shared" ca="1" si="62"/>
        <v/>
      </c>
      <c r="H189" t="str">
        <f ca="1">IF(ISNUMBER(A189),IF(OR($S189=$U189,NOT(ISNA(MATCH($D189*5+$V$4,Override!$C$6:$C$125,0)))),$Q189,0),"")</f>
        <v/>
      </c>
      <c r="I189" s="238" t="str">
        <f t="shared" ca="1" si="63"/>
        <v/>
      </c>
      <c r="J189" s="242">
        <f ca="1">COUNT(A187:A191)</f>
        <v>0</v>
      </c>
      <c r="K189" s="243" t="str">
        <f ca="1">IF(ISNUMBER(A189),_xlfn.RANK.EQ(F189,F187:F191),"")</f>
        <v/>
      </c>
      <c r="L189" s="244">
        <f ca="1">IF(J189=5,VLOOKUP(K189,TPMatrix!$A$6:$B$10,2,FALSE()),IF(J189=4,VLOOKUP(K189,TPMatrix!$D$6:$E$9,2,FALSE()),0))</f>
        <v>0</v>
      </c>
      <c r="M189" s="244">
        <f ca="1">IF(COUNTIF(K187:K191,K189)&gt;=2,IF(J189=5,VLOOKUP(K189+1,TPMatrix!$A$6:$B$10,2,FALSE()),IF(J189=4,VLOOKUP(K189+1,TPMatrix!$D$6:$E$9,2,FALSE()),0)),"")</f>
        <v>0</v>
      </c>
      <c r="N189" s="244">
        <f ca="1">IF(COUNTIF(K187:K191,K189)&gt;=3,IF(J189=5,VLOOKUP(K189+2,TPMatrix!$A$6:$B$10,2,FALSE()),IF(J189=4,VLOOKUP(K189+2,TPMatrix!$D$6:$E$9,2,FALSE()),0)),"")</f>
        <v>0</v>
      </c>
      <c r="O189" s="244">
        <f ca="1">IF(COUNTIF(K187:K191,K189)&gt;=4,IF(J189=5,VLOOKUP(K189+3,TPMatrix!$A$6:$B$10,2,FALSE()),IF(J189=4,VLOOKUP(K189+3,TPMatrix!$D$6:$E$9,2,FALSE()),0)),"")</f>
        <v>0</v>
      </c>
      <c r="P189" s="244">
        <f ca="1">IF(COUNTIF(K187:K191,K189)&gt;=5,IF(J189=5,VLOOKUP(K189+4,TPMatrix!$A$6:$B$10,2,FALSE()),IF(J189=4,VLOOKUP(K189+4,TPMatrix!$D$6:$E$9,2,FALSE()),0)),"")</f>
        <v>0</v>
      </c>
      <c r="Q189" s="244">
        <f t="shared" ca="1" si="64"/>
        <v>0</v>
      </c>
      <c r="R189" s="245">
        <f t="shared" ca="1" si="65"/>
        <v>5</v>
      </c>
      <c r="S189" s="243">
        <f t="shared" ca="1" si="66"/>
        <v>0</v>
      </c>
      <c r="T189" s="244">
        <f t="shared" si="67"/>
        <v>0</v>
      </c>
      <c r="U189" s="245">
        <f t="shared" ca="1" si="68"/>
        <v>0</v>
      </c>
      <c r="W189" s="41" t="str">
        <f t="shared" ca="1" si="69"/>
        <v/>
      </c>
      <c r="X189" t="str">
        <f ca="1">IF(ISNUMBER($A189),$W189*(Methuselahs!$A$4+1)+$A189,"")</f>
        <v/>
      </c>
      <c r="Y189" s="41" t="str">
        <f t="shared" ca="1" si="70"/>
        <v/>
      </c>
      <c r="Z189" t="str">
        <f ca="1">IF(ISNUMBER($A189),VLOOKUP($A189,Methuselahs!$A$7:$X$202,5),"")</f>
        <v/>
      </c>
      <c r="AA189" s="41" t="str">
        <f t="shared" ca="1" si="71"/>
        <v/>
      </c>
    </row>
    <row r="190" spans="1:27" ht="12.95" customHeight="1">
      <c r="A190" t="str">
        <f ca="1">IF(ISBLANK('Tournament Info'!$B$11),"",INDIRECT(ADDRESS(ROW(),1,1,1,"Optimal Seating "&amp;'Tournament Info'!$B$11-1&amp;"R+F")))</f>
        <v/>
      </c>
      <c r="B190" t="str">
        <f ca="1">IF(ISNUMBER(A190),VLOOKUP(A190,Methuselahs!$A$7:$E$202,2,FALSE()),"")</f>
        <v/>
      </c>
      <c r="C190" t="str">
        <f ca="1">IF(ISNUMBER(A190),VLOOKUP(A190,Methuselahs!$A$7:$E$202,3,FALSE()),"")</f>
        <v/>
      </c>
      <c r="D190" s="248" t="str">
        <f t="shared" ca="1" si="60"/>
        <v/>
      </c>
      <c r="E190" s="249"/>
      <c r="F190" s="247">
        <f t="shared" si="61"/>
        <v>0</v>
      </c>
      <c r="G190" s="230" t="str">
        <f t="shared" ca="1" si="62"/>
        <v/>
      </c>
      <c r="H190" t="str">
        <f ca="1">IF(ISNUMBER(A190),IF(OR($S190=$U190,NOT(ISNA(MATCH($D190*5+$V$4,Override!$C$6:$C$125,0)))),$Q190,0),"")</f>
        <v/>
      </c>
      <c r="I190" s="248" t="str">
        <f t="shared" ca="1" si="63"/>
        <v/>
      </c>
      <c r="J190" s="250">
        <f ca="1">COUNT(A187:A191)</f>
        <v>0</v>
      </c>
      <c r="K190" s="233" t="str">
        <f ca="1">IF(ISNUMBER(A190),_xlfn.RANK.EQ(F190,F187:F191),"")</f>
        <v/>
      </c>
      <c r="L190" s="234">
        <f ca="1">IF(J190=5,VLOOKUP(K190,TPMatrix!$A$6:$B$10,2,FALSE()),IF(J190=4,VLOOKUP(K190,TPMatrix!$D$6:$E$9,2,FALSE()),0))</f>
        <v>0</v>
      </c>
      <c r="M190" s="234">
        <f ca="1">IF(COUNTIF(K187:K191,K190)&gt;=2,IF(J190=5,VLOOKUP(K190+1,TPMatrix!$A$6:$B$10,2,FALSE()),IF(J190=4,VLOOKUP(K190+1,TPMatrix!$D$6:$E$9,2,FALSE()),0)),"")</f>
        <v>0</v>
      </c>
      <c r="N190" s="234">
        <f ca="1">IF(COUNTIF(K187:K191,K190)&gt;=3,IF(J190=5,VLOOKUP(K190+2,TPMatrix!$A$6:$B$10,2,FALSE()),IF(J190=4,VLOOKUP(K190+2,TPMatrix!$D$6:$E$9,2,FALSE()),0)),"")</f>
        <v>0</v>
      </c>
      <c r="O190" s="234">
        <f ca="1">IF(COUNTIF(K187:K191,K190)&gt;=4,IF(J190=5,VLOOKUP(K190+3,TPMatrix!$A$6:$B$10,2,FALSE()),IF(J190=4,VLOOKUP(K190+3,TPMatrix!$D$6:$E$9,2,FALSE()),0)),"")</f>
        <v>0</v>
      </c>
      <c r="P190" s="234">
        <f ca="1">IF(COUNTIF(K187:K191,K190)&gt;=5,IF(J190=5,VLOOKUP(K190+4,TPMatrix!$A$6:$B$10,2,FALSE()),IF(J190=4,VLOOKUP(K190+4,TPMatrix!$D$6:$E$9,2,FALSE()),0)),"")</f>
        <v>0</v>
      </c>
      <c r="Q190" s="234">
        <f t="shared" ca="1" si="64"/>
        <v>0</v>
      </c>
      <c r="R190" s="235">
        <f t="shared" ca="1" si="65"/>
        <v>5</v>
      </c>
      <c r="S190" s="233">
        <f t="shared" ca="1" si="66"/>
        <v>0</v>
      </c>
      <c r="T190" s="234">
        <f t="shared" si="67"/>
        <v>0</v>
      </c>
      <c r="U190" s="235">
        <f t="shared" ca="1" si="68"/>
        <v>0</v>
      </c>
      <c r="W190" s="41" t="str">
        <f t="shared" ca="1" si="69"/>
        <v/>
      </c>
      <c r="X190" t="str">
        <f ca="1">IF(ISNUMBER($A190),$W190*(Methuselahs!$A$4+1)+$A190,"")</f>
        <v/>
      </c>
      <c r="Y190" s="41" t="str">
        <f t="shared" ca="1" si="70"/>
        <v/>
      </c>
      <c r="Z190" t="str">
        <f ca="1">IF(ISNUMBER($A190),VLOOKUP($A190,Methuselahs!$A$7:$X$202,5),"")</f>
        <v/>
      </c>
      <c r="AA190" s="41" t="str">
        <f t="shared" ca="1" si="71"/>
        <v/>
      </c>
    </row>
    <row r="191" spans="1:27" ht="12.95" customHeight="1" thickBot="1">
      <c r="A191" t="str">
        <f ca="1">IF(ISBLANK('Tournament Info'!$B$11),"",INDIRECT(ADDRESS(ROW(),1,1,1,"Optimal Seating "&amp;'Tournament Info'!$B$11-1&amp;"R+F")))</f>
        <v/>
      </c>
      <c r="B191" t="str">
        <f ca="1">IF(ISNUMBER(A191),VLOOKUP(A191,Methuselahs!$A$7:$E$202,2,FALSE()),"")</f>
        <v/>
      </c>
      <c r="C191" t="str">
        <f ca="1">IF(ISNUMBER(A191),VLOOKUP(A191,Methuselahs!$A$7:$E$202,3,FALSE()),"")</f>
        <v/>
      </c>
      <c r="D191" s="254" t="str">
        <f t="shared" ca="1" si="60"/>
        <v/>
      </c>
      <c r="E191" s="255"/>
      <c r="F191" s="253">
        <f t="shared" si="61"/>
        <v>0</v>
      </c>
      <c r="G191" s="240" t="str">
        <f t="shared" ca="1" si="62"/>
        <v/>
      </c>
      <c r="H191" t="str">
        <f ca="1">IF(ISNUMBER(A191),IF(OR($S191=$U191,NOT(ISNA(MATCH($D191*5+$V$4,Override!$C$6:$C$125,0)))),$Q191,0),"")</f>
        <v/>
      </c>
      <c r="I191" s="254" t="str">
        <f t="shared" ca="1" si="63"/>
        <v/>
      </c>
      <c r="J191" s="256">
        <f ca="1">COUNT(A187:A191)</f>
        <v>0</v>
      </c>
      <c r="K191" s="257" t="str">
        <f ca="1">IF(ISNUMBER(A191),_xlfn.RANK.EQ(F191,F187:F191),"")</f>
        <v/>
      </c>
      <c r="L191" s="258">
        <f ca="1">IF(J191=5,VLOOKUP(K191,TPMatrix!$A$6:$B$10,2,FALSE()),IF(J191=4,VLOOKUP(K191,TPMatrix!$D$6:$E$9,2,FALSE()),0))</f>
        <v>0</v>
      </c>
      <c r="M191" s="258">
        <f ca="1">IF(COUNTIF(K187:K191,K191)&gt;=2,IF(J191=5,VLOOKUP(K191+1,TPMatrix!$A$6:$B$10,2,FALSE()),IF(J191=4,VLOOKUP(K191+1,TPMatrix!$D$6:$E$9,2,FALSE()),0)),"")</f>
        <v>0</v>
      </c>
      <c r="N191" s="258">
        <f ca="1">IF(COUNTIF(K187:K191,K191)&gt;=3,IF(J191=5,VLOOKUP(K191+2,TPMatrix!$A$6:$B$10,2,FALSE()),IF(J191=4,VLOOKUP(K191+2,TPMatrix!$D$6:$E$9,2,FALSE()),0)),"")</f>
        <v>0</v>
      </c>
      <c r="O191" s="258">
        <f ca="1">IF(COUNTIF(K187:K191,K191)&gt;=4,IF(J191=5,VLOOKUP(K191+3,TPMatrix!$A$6:$B$10,2,FALSE()),IF(J191=4,VLOOKUP(K191+3,TPMatrix!$D$6:$E$9,2,FALSE()),0)),"")</f>
        <v>0</v>
      </c>
      <c r="P191" s="258">
        <f ca="1">IF(COUNTIF(K187:K191,K191)&gt;=5,IF(J191=5,VLOOKUP(K191+4,TPMatrix!$A$6:$B$10,2,FALSE()),IF(J191=4,VLOOKUP(K191+4,TPMatrix!$D$6:$E$9,2,FALSE()),0)),"")</f>
        <v>0</v>
      </c>
      <c r="Q191" s="258">
        <f t="shared" ca="1" si="64"/>
        <v>0</v>
      </c>
      <c r="R191" s="259">
        <f t="shared" ca="1" si="65"/>
        <v>5</v>
      </c>
      <c r="S191" s="257">
        <f t="shared" ca="1" si="66"/>
        <v>0</v>
      </c>
      <c r="T191" s="258">
        <f t="shared" si="67"/>
        <v>0</v>
      </c>
      <c r="U191" s="259">
        <f t="shared" ca="1" si="68"/>
        <v>0</v>
      </c>
      <c r="W191" s="41" t="str">
        <f t="shared" ca="1" si="69"/>
        <v/>
      </c>
      <c r="X191" t="str">
        <f ca="1">IF(ISNUMBER($A191),$W191*(Methuselahs!$A$4+1)+$A191,"")</f>
        <v/>
      </c>
      <c r="Y191" s="41" t="str">
        <f t="shared" ca="1" si="70"/>
        <v/>
      </c>
      <c r="Z191" t="str">
        <f ca="1">IF(ISNUMBER($A191),VLOOKUP($A191,Methuselahs!$A$7:$X$202,5),"")</f>
        <v/>
      </c>
      <c r="AA191" s="41" t="str">
        <f t="shared" ca="1" si="71"/>
        <v/>
      </c>
    </row>
    <row r="192" spans="1:27" ht="12.95" customHeight="1">
      <c r="A192" t="str">
        <f ca="1">IF(ISBLANK('Tournament Info'!$B$11),"",INDIRECT(ADDRESS(ROW(),1,1,1,"Optimal Seating "&amp;'Tournament Info'!$B$11-1&amp;"R+F")))</f>
        <v/>
      </c>
      <c r="B192" t="str">
        <f ca="1">IF(ISNUMBER(A192),VLOOKUP(A192,Methuselahs!$A$7:$E$202,2,FALSE()),"")</f>
        <v/>
      </c>
      <c r="C192" t="str">
        <f ca="1">IF(ISNUMBER(A192),VLOOKUP(A192,Methuselahs!$A$7:$E$202,3,FALSE()),"")</f>
        <v/>
      </c>
      <c r="D192" s="214" t="str">
        <f t="shared" ca="1" si="60"/>
        <v/>
      </c>
      <c r="E192" s="215"/>
      <c r="F192" s="213">
        <f t="shared" si="61"/>
        <v>0</v>
      </c>
      <c r="G192" s="216" t="str">
        <f t="shared" ca="1" si="62"/>
        <v/>
      </c>
      <c r="H192" t="str">
        <f ca="1">IF(ISNUMBER(A192),IF(OR($S192=$U192,NOT(ISNA(MATCH($D192*5+$V$4,Override!$C$6:$C$125,0)))),$Q192,0),"")</f>
        <v/>
      </c>
      <c r="I192" s="214" t="str">
        <f t="shared" ca="1" si="63"/>
        <v/>
      </c>
      <c r="J192" s="218">
        <f ca="1">COUNT(A192:A196)</f>
        <v>0</v>
      </c>
      <c r="K192" s="219" t="str">
        <f ca="1">IF(ISNUMBER(A192),_xlfn.RANK.EQ(F192,F192:F196),"")</f>
        <v/>
      </c>
      <c r="L192" s="220">
        <f ca="1">IF(J192=5,VLOOKUP(K192,TPMatrix!$A$6:$B$10,2,FALSE()),IF(J192=4,VLOOKUP(K192,TPMatrix!$D$6:$E$9,2,FALSE()),0))</f>
        <v>0</v>
      </c>
      <c r="M192" s="220">
        <f ca="1">IF(COUNTIF(K192:K196,K192)&gt;=2,IF(J192=5,VLOOKUP(K192+1,TPMatrix!$A$6:$B$10,2,FALSE()),IF(J192=4,VLOOKUP(K192+1,TPMatrix!$D$6:$E$9,2,FALSE()),0)),"")</f>
        <v>0</v>
      </c>
      <c r="N192" s="220">
        <f ca="1">IF(COUNTIF(K192:K196,K192)&gt;=3,IF(J192=5,VLOOKUP(K192+2,TPMatrix!$A$6:$B$10,2,FALSE()),IF(J192=4,VLOOKUP(K192+2,TPMatrix!$D$6:$E$9,2,FALSE()),0)),"")</f>
        <v>0</v>
      </c>
      <c r="O192" s="220">
        <f ca="1">IF(COUNTIF(K192:K196,K192)&gt;=4,IF(J192=5,VLOOKUP(K192+3,TPMatrix!$A$6:$B$10,2,FALSE()),IF(J192=4,VLOOKUP(K192+3,TPMatrix!$D$6:$E$9,2,FALSE()),0)),"")</f>
        <v>0</v>
      </c>
      <c r="P192" s="220">
        <f ca="1">IF(COUNTIF(K192:K196,K192)&gt;=5,IF(J192=5,VLOOKUP(K192+4,TPMatrix!$A$6:$B$10,2,FALSE()),IF(J192=4,VLOOKUP(K192+4,TPMatrix!$D$6:$E$9,2,FALSE()),0)),"")</f>
        <v>0</v>
      </c>
      <c r="Q192" s="220">
        <f t="shared" ca="1" si="64"/>
        <v>0</v>
      </c>
      <c r="R192" s="221">
        <f t="shared" ca="1" si="65"/>
        <v>5</v>
      </c>
      <c r="S192" s="222">
        <f t="shared" ca="1" si="66"/>
        <v>0</v>
      </c>
      <c r="T192" s="223">
        <f t="shared" si="67"/>
        <v>0</v>
      </c>
      <c r="U192" s="224">
        <f t="shared" ca="1" si="68"/>
        <v>0</v>
      </c>
      <c r="W192" s="41" t="str">
        <f t="shared" ca="1" si="69"/>
        <v/>
      </c>
      <c r="X192" t="str">
        <f ca="1">IF(ISNUMBER($A192),$W192*(Methuselahs!$A$4+1)+$A192,"")</f>
        <v/>
      </c>
      <c r="Y192" s="41" t="str">
        <f t="shared" ca="1" si="70"/>
        <v/>
      </c>
      <c r="Z192" t="str">
        <f ca="1">IF(ISNUMBER($A192),VLOOKUP($A192,Methuselahs!$A$7:$X$202,5),"")</f>
        <v/>
      </c>
      <c r="AA192" s="41" t="str">
        <f t="shared" ca="1" si="71"/>
        <v/>
      </c>
    </row>
    <row r="193" spans="1:27" ht="12.95" customHeight="1">
      <c r="A193" t="str">
        <f ca="1">IF(ISBLANK('Tournament Info'!$B$11),"",INDIRECT(ADDRESS(ROW(),1,1,1,"Optimal Seating "&amp;'Tournament Info'!$B$11-1&amp;"R+F")))</f>
        <v/>
      </c>
      <c r="B193" t="str">
        <f ca="1">IF(ISNUMBER(A193),VLOOKUP(A193,Methuselahs!$A$7:$E$202,2,FALSE()),"")</f>
        <v/>
      </c>
      <c r="C193" t="str">
        <f ca="1">IF(ISNUMBER(A193),VLOOKUP(A193,Methuselahs!$A$7:$E$202,3,FALSE()),"")</f>
        <v/>
      </c>
      <c r="D193" s="228" t="str">
        <f t="shared" ca="1" si="60"/>
        <v/>
      </c>
      <c r="E193" s="229"/>
      <c r="F193" s="227">
        <f t="shared" si="61"/>
        <v>0</v>
      </c>
      <c r="G193" s="230" t="str">
        <f t="shared" ca="1" si="62"/>
        <v/>
      </c>
      <c r="H193" t="str">
        <f ca="1">IF(ISNUMBER(A193),IF(OR($S193=$U193,NOT(ISNA(MATCH($D193*5+$V$4,Override!$C$6:$C$125,0)))),$Q193,0),"")</f>
        <v/>
      </c>
      <c r="I193" s="228" t="str">
        <f t="shared" ca="1" si="63"/>
        <v/>
      </c>
      <c r="J193" s="232">
        <f ca="1">COUNT(A192:A196)</f>
        <v>0</v>
      </c>
      <c r="K193" s="233" t="str">
        <f ca="1">IF(ISNUMBER(A193),_xlfn.RANK.EQ(F193,F192:F196),"")</f>
        <v/>
      </c>
      <c r="L193" s="234">
        <f ca="1">IF(J193=5,VLOOKUP(K193,TPMatrix!$A$6:$B$10,2,FALSE()),IF(J193=4,VLOOKUP(K193,TPMatrix!$D$6:$E$9,2,FALSE()),0))</f>
        <v>0</v>
      </c>
      <c r="M193" s="234">
        <f ca="1">IF(COUNTIF(K192:K196,K193)&gt;=2,IF(J193=5,VLOOKUP(K193+1,TPMatrix!$A$6:$B$10,2,FALSE()),IF(J193=4,VLOOKUP(K193+1,TPMatrix!$D$6:$E$9,2,FALSE()),0)),"")</f>
        <v>0</v>
      </c>
      <c r="N193" s="234">
        <f ca="1">IF(COUNTIF(K192:K196,K193)&gt;=3,IF(J193=5,VLOOKUP(K193+2,TPMatrix!$A$6:$B$10,2,FALSE()),IF(J193=4,VLOOKUP(K193+2,TPMatrix!$D$6:$E$9,2,FALSE()),0)),"")</f>
        <v>0</v>
      </c>
      <c r="O193" s="234">
        <f ca="1">IF(COUNTIF(K192:K196,K193)&gt;=4,IF(J193=5,VLOOKUP(K193+3,TPMatrix!$A$6:$B$10,2,FALSE()),IF(J193=4,VLOOKUP(K193+3,TPMatrix!$D$6:$E$9,2,FALSE()),0)),"")</f>
        <v>0</v>
      </c>
      <c r="P193" s="234">
        <f ca="1">IF(COUNTIF(K192:K196,K193)&gt;=5,IF(J193=5,VLOOKUP(K193+4,TPMatrix!$A$6:$B$10,2,FALSE()),IF(J193=4,VLOOKUP(K193+4,TPMatrix!$D$6:$E$9,2,FALSE()),0)),"")</f>
        <v>0</v>
      </c>
      <c r="Q193" s="234">
        <f t="shared" ca="1" si="64"/>
        <v>0</v>
      </c>
      <c r="R193" s="235">
        <f t="shared" ca="1" si="65"/>
        <v>5</v>
      </c>
      <c r="S193" s="233">
        <f t="shared" ca="1" si="66"/>
        <v>0</v>
      </c>
      <c r="T193" s="234">
        <f t="shared" si="67"/>
        <v>0</v>
      </c>
      <c r="U193" s="235">
        <f t="shared" ca="1" si="68"/>
        <v>0</v>
      </c>
      <c r="W193" s="41" t="str">
        <f t="shared" ca="1" si="69"/>
        <v/>
      </c>
      <c r="X193" t="str">
        <f ca="1">IF(ISNUMBER($A193),$W193*(Methuselahs!$A$4+1)+$A193,"")</f>
        <v/>
      </c>
      <c r="Y193" s="41" t="str">
        <f t="shared" ca="1" si="70"/>
        <v/>
      </c>
      <c r="Z193" t="str">
        <f ca="1">IF(ISNUMBER($A193),VLOOKUP($A193,Methuselahs!$A$7:$X$202,5),"")</f>
        <v/>
      </c>
      <c r="AA193" s="41" t="str">
        <f t="shared" ca="1" si="71"/>
        <v/>
      </c>
    </row>
    <row r="194" spans="1:27" ht="12.95" customHeight="1">
      <c r="A194" t="str">
        <f ca="1">IF(ISBLANK('Tournament Info'!$B$11),"",INDIRECT(ADDRESS(ROW(),1,1,1,"Optimal Seating "&amp;'Tournament Info'!$B$11-1&amp;"R+F")))</f>
        <v/>
      </c>
      <c r="B194" t="str">
        <f ca="1">IF(ISNUMBER(A194),VLOOKUP(A194,Methuselahs!$A$7:$E$202,2,FALSE()),"")</f>
        <v/>
      </c>
      <c r="C194" t="str">
        <f ca="1">IF(ISNUMBER(A194),VLOOKUP(A194,Methuselahs!$A$7:$E$202,3,FALSE()),"")</f>
        <v/>
      </c>
      <c r="D194" s="238" t="str">
        <f t="shared" ca="1" si="60"/>
        <v/>
      </c>
      <c r="E194" s="239"/>
      <c r="F194" s="237">
        <f t="shared" si="61"/>
        <v>0</v>
      </c>
      <c r="G194" s="240" t="str">
        <f t="shared" ca="1" si="62"/>
        <v/>
      </c>
      <c r="H194" t="str">
        <f ca="1">IF(ISNUMBER(A194),IF(OR($S194=$U194,NOT(ISNA(MATCH($D194*5+$V$4,Override!$C$6:$C$125,0)))),$Q194,0),"")</f>
        <v/>
      </c>
      <c r="I194" s="238" t="str">
        <f t="shared" ca="1" si="63"/>
        <v/>
      </c>
      <c r="J194" s="242">
        <f ca="1">COUNT(A192:A196)</f>
        <v>0</v>
      </c>
      <c r="K194" s="243" t="str">
        <f ca="1">IF(ISNUMBER(A194),_xlfn.RANK.EQ(F194,F192:F196),"")</f>
        <v/>
      </c>
      <c r="L194" s="244">
        <f ca="1">IF(J194=5,VLOOKUP(K194,TPMatrix!$A$6:$B$10,2,FALSE()),IF(J194=4,VLOOKUP(K194,TPMatrix!$D$6:$E$9,2,FALSE()),0))</f>
        <v>0</v>
      </c>
      <c r="M194" s="244">
        <f ca="1">IF(COUNTIF(K192:K196,K194)&gt;=2,IF(J194=5,VLOOKUP(K194+1,TPMatrix!$A$6:$B$10,2,FALSE()),IF(J194=4,VLOOKUP(K194+1,TPMatrix!$D$6:$E$9,2,FALSE()),0)),"")</f>
        <v>0</v>
      </c>
      <c r="N194" s="244">
        <f ca="1">IF(COUNTIF(K192:K196,K194)&gt;=3,IF(J194=5,VLOOKUP(K194+2,TPMatrix!$A$6:$B$10,2,FALSE()),IF(J194=4,VLOOKUP(K194+2,TPMatrix!$D$6:$E$9,2,FALSE()),0)),"")</f>
        <v>0</v>
      </c>
      <c r="O194" s="244">
        <f ca="1">IF(COUNTIF(K192:K196,K194)&gt;=4,IF(J194=5,VLOOKUP(K194+3,TPMatrix!$A$6:$B$10,2,FALSE()),IF(J194=4,VLOOKUP(K194+3,TPMatrix!$D$6:$E$9,2,FALSE()),0)),"")</f>
        <v>0</v>
      </c>
      <c r="P194" s="244">
        <f ca="1">IF(COUNTIF(K192:K196,K194)&gt;=5,IF(J194=5,VLOOKUP(K194+4,TPMatrix!$A$6:$B$10,2,FALSE()),IF(J194=4,VLOOKUP(K194+4,TPMatrix!$D$6:$E$9,2,FALSE()),0)),"")</f>
        <v>0</v>
      </c>
      <c r="Q194" s="244">
        <f t="shared" ca="1" si="64"/>
        <v>0</v>
      </c>
      <c r="R194" s="245">
        <f t="shared" ca="1" si="65"/>
        <v>5</v>
      </c>
      <c r="S194" s="243">
        <f t="shared" ca="1" si="66"/>
        <v>0</v>
      </c>
      <c r="T194" s="244">
        <f t="shared" si="67"/>
        <v>0</v>
      </c>
      <c r="U194" s="245">
        <f t="shared" ca="1" si="68"/>
        <v>0</v>
      </c>
      <c r="W194" s="41" t="str">
        <f t="shared" ca="1" si="69"/>
        <v/>
      </c>
      <c r="X194" t="str">
        <f ca="1">IF(ISNUMBER($A194),$W194*(Methuselahs!$A$4+1)+$A194,"")</f>
        <v/>
      </c>
      <c r="Y194" s="41" t="str">
        <f t="shared" ca="1" si="70"/>
        <v/>
      </c>
      <c r="Z194" t="str">
        <f ca="1">IF(ISNUMBER($A194),VLOOKUP($A194,Methuselahs!$A$7:$X$202,5),"")</f>
        <v/>
      </c>
      <c r="AA194" s="41" t="str">
        <f t="shared" ca="1" si="71"/>
        <v/>
      </c>
    </row>
    <row r="195" spans="1:27" ht="12.95" customHeight="1">
      <c r="A195" t="str">
        <f ca="1">IF(ISBLANK('Tournament Info'!$B$11),"",INDIRECT(ADDRESS(ROW(),1,1,1,"Optimal Seating "&amp;'Tournament Info'!$B$11-1&amp;"R+F")))</f>
        <v/>
      </c>
      <c r="B195" t="str">
        <f ca="1">IF(ISNUMBER(A195),VLOOKUP(A195,Methuselahs!$A$7:$E$202,2,FALSE()),"")</f>
        <v/>
      </c>
      <c r="C195" t="str">
        <f ca="1">IF(ISNUMBER(A195),VLOOKUP(A195,Methuselahs!$A$7:$E$202,3,FALSE()),"")</f>
        <v/>
      </c>
      <c r="D195" s="248" t="str">
        <f t="shared" ca="1" si="60"/>
        <v/>
      </c>
      <c r="E195" s="249"/>
      <c r="F195" s="247">
        <f t="shared" si="61"/>
        <v>0</v>
      </c>
      <c r="G195" s="230" t="str">
        <f t="shared" ca="1" si="62"/>
        <v/>
      </c>
      <c r="H195" t="str">
        <f ca="1">IF(ISNUMBER(A195),IF(OR($S195=$U195,NOT(ISNA(MATCH($D195*5+$V$4,Override!$C$6:$C$125,0)))),$Q195,0),"")</f>
        <v/>
      </c>
      <c r="I195" s="248" t="str">
        <f t="shared" ca="1" si="63"/>
        <v/>
      </c>
      <c r="J195" s="250">
        <f ca="1">COUNT(A192:A196)</f>
        <v>0</v>
      </c>
      <c r="K195" s="233" t="str">
        <f ca="1">IF(ISNUMBER(A195),_xlfn.RANK.EQ(F195,F192:F196),"")</f>
        <v/>
      </c>
      <c r="L195" s="234">
        <f ca="1">IF(J195=5,VLOOKUP(K195,TPMatrix!$A$6:$B$10,2,FALSE()),IF(J195=4,VLOOKUP(K195,TPMatrix!$D$6:$E$9,2,FALSE()),0))</f>
        <v>0</v>
      </c>
      <c r="M195" s="234">
        <f ca="1">IF(COUNTIF(K192:K196,K195)&gt;=2,IF(J195=5,VLOOKUP(K195+1,TPMatrix!$A$6:$B$10,2,FALSE()),IF(J195=4,VLOOKUP(K195+1,TPMatrix!$D$6:$E$9,2,FALSE()),0)),"")</f>
        <v>0</v>
      </c>
      <c r="N195" s="234">
        <f ca="1">IF(COUNTIF(K192:K196,K195)&gt;=3,IF(J195=5,VLOOKUP(K195+2,TPMatrix!$A$6:$B$10,2,FALSE()),IF(J195=4,VLOOKUP(K195+2,TPMatrix!$D$6:$E$9,2,FALSE()),0)),"")</f>
        <v>0</v>
      </c>
      <c r="O195" s="234">
        <f ca="1">IF(COUNTIF(K192:K196,K195)&gt;=4,IF(J195=5,VLOOKUP(K195+3,TPMatrix!$A$6:$B$10,2,FALSE()),IF(J195=4,VLOOKUP(K195+3,TPMatrix!$D$6:$E$9,2,FALSE()),0)),"")</f>
        <v>0</v>
      </c>
      <c r="P195" s="234">
        <f ca="1">IF(COUNTIF(K192:K196,K195)&gt;=5,IF(J195=5,VLOOKUP(K195+4,TPMatrix!$A$6:$B$10,2,FALSE()),IF(J195=4,VLOOKUP(K195+4,TPMatrix!$D$6:$E$9,2,FALSE()),0)),"")</f>
        <v>0</v>
      </c>
      <c r="Q195" s="234">
        <f t="shared" ca="1" si="64"/>
        <v>0</v>
      </c>
      <c r="R195" s="235">
        <f t="shared" ca="1" si="65"/>
        <v>5</v>
      </c>
      <c r="S195" s="233">
        <f t="shared" ca="1" si="66"/>
        <v>0</v>
      </c>
      <c r="T195" s="234">
        <f t="shared" si="67"/>
        <v>0</v>
      </c>
      <c r="U195" s="235">
        <f t="shared" ca="1" si="68"/>
        <v>0</v>
      </c>
      <c r="W195" s="41" t="str">
        <f t="shared" ca="1" si="69"/>
        <v/>
      </c>
      <c r="X195" t="str">
        <f ca="1">IF(ISNUMBER($A195),$W195*(Methuselahs!$A$4+1)+$A195,"")</f>
        <v/>
      </c>
      <c r="Y195" s="41" t="str">
        <f t="shared" ca="1" si="70"/>
        <v/>
      </c>
      <c r="Z195" t="str">
        <f ca="1">IF(ISNUMBER($A195),VLOOKUP($A195,Methuselahs!$A$7:$X$202,5),"")</f>
        <v/>
      </c>
      <c r="AA195" s="41" t="str">
        <f t="shared" ca="1" si="71"/>
        <v/>
      </c>
    </row>
    <row r="196" spans="1:27" ht="12.95" customHeight="1" thickBot="1">
      <c r="A196" t="str">
        <f ca="1">IF(ISBLANK('Tournament Info'!$B$11),"",INDIRECT(ADDRESS(ROW(),1,1,1,"Optimal Seating "&amp;'Tournament Info'!$B$11-1&amp;"R+F")))</f>
        <v/>
      </c>
      <c r="B196" t="str">
        <f ca="1">IF(ISNUMBER(A196),VLOOKUP(A196,Methuselahs!$A$7:$E$202,2,FALSE()),"")</f>
        <v/>
      </c>
      <c r="C196" t="str">
        <f ca="1">IF(ISNUMBER(A196),VLOOKUP(A196,Methuselahs!$A$7:$E$202,3,FALSE()),"")</f>
        <v/>
      </c>
      <c r="D196" s="254" t="str">
        <f t="shared" ca="1" si="60"/>
        <v/>
      </c>
      <c r="E196" s="255"/>
      <c r="F196" s="253">
        <f t="shared" si="61"/>
        <v>0</v>
      </c>
      <c r="G196" s="240" t="str">
        <f t="shared" ca="1" si="62"/>
        <v/>
      </c>
      <c r="H196" t="str">
        <f ca="1">IF(ISNUMBER(A196),IF(OR($S196=$U196,NOT(ISNA(MATCH($D196*5+$V$4,Override!$C$6:$C$125,0)))),$Q196,0),"")</f>
        <v/>
      </c>
      <c r="I196" s="254" t="str">
        <f t="shared" ca="1" si="63"/>
        <v/>
      </c>
      <c r="J196" s="256">
        <f ca="1">COUNT(A192:A196)</f>
        <v>0</v>
      </c>
      <c r="K196" s="257" t="str">
        <f ca="1">IF(ISNUMBER(A196),_xlfn.RANK.EQ(F196,F192:F196),"")</f>
        <v/>
      </c>
      <c r="L196" s="258">
        <f ca="1">IF(J196=5,VLOOKUP(K196,TPMatrix!$A$6:$B$10,2,FALSE()),IF(J196=4,VLOOKUP(K196,TPMatrix!$D$6:$E$9,2,FALSE()),0))</f>
        <v>0</v>
      </c>
      <c r="M196" s="258">
        <f ca="1">IF(COUNTIF(K192:K196,K196)&gt;=2,IF(J196=5,VLOOKUP(K196+1,TPMatrix!$A$6:$B$10,2,FALSE()),IF(J196=4,VLOOKUP(K196+1,TPMatrix!$D$6:$E$9,2,FALSE()),0)),"")</f>
        <v>0</v>
      </c>
      <c r="N196" s="258">
        <f ca="1">IF(COUNTIF(K192:K196,K196)&gt;=3,IF(J196=5,VLOOKUP(K196+2,TPMatrix!$A$6:$B$10,2,FALSE()),IF(J196=4,VLOOKUP(K196+2,TPMatrix!$D$6:$E$9,2,FALSE()),0)),"")</f>
        <v>0</v>
      </c>
      <c r="O196" s="258">
        <f ca="1">IF(COUNTIF(K192:K196,K196)&gt;=4,IF(J196=5,VLOOKUP(K196+3,TPMatrix!$A$6:$B$10,2,FALSE()),IF(J196=4,VLOOKUP(K196+3,TPMatrix!$D$6:$E$9,2,FALSE()),0)),"")</f>
        <v>0</v>
      </c>
      <c r="P196" s="258">
        <f ca="1">IF(COUNTIF(K192:K196,K196)&gt;=5,IF(J196=5,VLOOKUP(K196+4,TPMatrix!$A$6:$B$10,2,FALSE()),IF(J196=4,VLOOKUP(K196+4,TPMatrix!$D$6:$E$9,2,FALSE()),0)),"")</f>
        <v>0</v>
      </c>
      <c r="Q196" s="258">
        <f t="shared" ca="1" si="64"/>
        <v>0</v>
      </c>
      <c r="R196" s="259">
        <f t="shared" ca="1" si="65"/>
        <v>5</v>
      </c>
      <c r="S196" s="257">
        <f t="shared" ca="1" si="66"/>
        <v>0</v>
      </c>
      <c r="T196" s="258">
        <f t="shared" si="67"/>
        <v>0</v>
      </c>
      <c r="U196" s="259">
        <f t="shared" ca="1" si="68"/>
        <v>0</v>
      </c>
      <c r="W196" s="41" t="str">
        <f t="shared" ca="1" si="69"/>
        <v/>
      </c>
      <c r="X196" t="str">
        <f ca="1">IF(ISNUMBER($A196),$W196*(Methuselahs!$A$4+1)+$A196,"")</f>
        <v/>
      </c>
      <c r="Y196" s="41" t="str">
        <f t="shared" ca="1" si="70"/>
        <v/>
      </c>
      <c r="Z196" t="str">
        <f ca="1">IF(ISNUMBER($A196),VLOOKUP($A196,Methuselahs!$A$7:$X$202,5),"")</f>
        <v/>
      </c>
      <c r="AA196" s="41" t="str">
        <f t="shared" ca="1" si="71"/>
        <v/>
      </c>
    </row>
    <row r="197" spans="1:27" ht="12.95" customHeight="1">
      <c r="A197" t="str">
        <f ca="1">IF(ISBLANK('Tournament Info'!$B$11),"",INDIRECT(ADDRESS(ROW(),1,1,1,"Optimal Seating "&amp;'Tournament Info'!$B$11-1&amp;"R+F")))</f>
        <v/>
      </c>
      <c r="B197" t="str">
        <f ca="1">IF(ISNUMBER(A197),VLOOKUP(A197,Methuselahs!$A$7:$E$202,2,FALSE()),"")</f>
        <v/>
      </c>
      <c r="C197" t="str">
        <f ca="1">IF(ISNUMBER(A197),VLOOKUP(A197,Methuselahs!$A$7:$E$202,3,FALSE()),"")</f>
        <v/>
      </c>
      <c r="D197" s="214" t="str">
        <f t="shared" ca="1" si="60"/>
        <v/>
      </c>
      <c r="E197" s="215"/>
      <c r="F197" s="213">
        <f t="shared" si="61"/>
        <v>0</v>
      </c>
      <c r="G197" s="216" t="str">
        <f t="shared" ca="1" si="62"/>
        <v/>
      </c>
      <c r="H197" t="str">
        <f ca="1">IF(ISNUMBER(A197),IF(OR($S197=$U197,NOT(ISNA(MATCH($D197*5+$V$4,Override!$C$6:$C$125,0)))),$Q197,0),"")</f>
        <v/>
      </c>
      <c r="I197" s="214" t="str">
        <f t="shared" ca="1" si="63"/>
        <v/>
      </c>
      <c r="J197" s="218">
        <f ca="1">COUNT(A197:A201)</f>
        <v>0</v>
      </c>
      <c r="K197" s="219" t="str">
        <f ca="1">IF(ISNUMBER(A197),_xlfn.RANK.EQ(F197,F197:F201),"")</f>
        <v/>
      </c>
      <c r="L197" s="220">
        <f ca="1">IF(J197=5,VLOOKUP(K197,TPMatrix!$A$6:$B$10,2,FALSE()),IF(J197=4,VLOOKUP(K197,TPMatrix!$D$6:$E$9,2,FALSE()),0))</f>
        <v>0</v>
      </c>
      <c r="M197" s="220">
        <f ca="1">IF(COUNTIF(K197:K201,K197)&gt;=2,IF(J197=5,VLOOKUP(K197+1,TPMatrix!$A$6:$B$10,2,FALSE()),IF(J197=4,VLOOKUP(K197+1,TPMatrix!$D$6:$E$9,2,FALSE()),0)),"")</f>
        <v>0</v>
      </c>
      <c r="N197" s="220">
        <f ca="1">IF(COUNTIF(K197:K201,K197)&gt;=3,IF(J197=5,VLOOKUP(K197+2,TPMatrix!$A$6:$B$10,2,FALSE()),IF(J197=4,VLOOKUP(K197+2,TPMatrix!$D$6:$E$9,2,FALSE()),0)),"")</f>
        <v>0</v>
      </c>
      <c r="O197" s="220">
        <f ca="1">IF(COUNTIF(K197:K201,K197)&gt;=4,IF(J197=5,VLOOKUP(K197+3,TPMatrix!$A$6:$B$10,2,FALSE()),IF(J197=4,VLOOKUP(K197+3,TPMatrix!$D$6:$E$9,2,FALSE()),0)),"")</f>
        <v>0</v>
      </c>
      <c r="P197" s="220">
        <f ca="1">IF(COUNTIF(K197:K201,K197)&gt;=5,IF(J197=5,VLOOKUP(K197+4,TPMatrix!$A$6:$B$10,2,FALSE()),IF(J197=4,VLOOKUP(K197+4,TPMatrix!$D$6:$E$9,2,FALSE()),0)),"")</f>
        <v>0</v>
      </c>
      <c r="Q197" s="220">
        <f t="shared" ca="1" si="64"/>
        <v>0</v>
      </c>
      <c r="R197" s="221">
        <f t="shared" ca="1" si="65"/>
        <v>5</v>
      </c>
      <c r="S197" s="222">
        <f t="shared" ca="1" si="66"/>
        <v>0</v>
      </c>
      <c r="T197" s="223">
        <f t="shared" si="67"/>
        <v>0</v>
      </c>
      <c r="U197" s="224">
        <f t="shared" ca="1" si="68"/>
        <v>0</v>
      </c>
      <c r="W197" s="41" t="str">
        <f t="shared" ca="1" si="69"/>
        <v/>
      </c>
      <c r="X197" t="str">
        <f ca="1">IF(ISNUMBER($A197),$W197*(Methuselahs!$A$4+1)+$A197,"")</f>
        <v/>
      </c>
      <c r="Y197" s="41" t="str">
        <f t="shared" ca="1" si="70"/>
        <v/>
      </c>
      <c r="Z197" t="str">
        <f ca="1">IF(ISNUMBER($A197),VLOOKUP($A197,Methuselahs!$A$7:$X$202,5),"")</f>
        <v/>
      </c>
      <c r="AA197" s="41" t="str">
        <f t="shared" ca="1" si="71"/>
        <v/>
      </c>
    </row>
    <row r="198" spans="1:27" ht="12.95" customHeight="1">
      <c r="A198" t="str">
        <f ca="1">IF(ISBLANK('Tournament Info'!$B$11),"",INDIRECT(ADDRESS(ROW(),1,1,1,"Optimal Seating "&amp;'Tournament Info'!$B$11-1&amp;"R+F")))</f>
        <v/>
      </c>
      <c r="B198" t="str">
        <f ca="1">IF(ISNUMBER(A198),VLOOKUP(A198,Methuselahs!$A$7:$E$202,2,FALSE()),"")</f>
        <v/>
      </c>
      <c r="C198" t="str">
        <f ca="1">IF(ISNUMBER(A198),VLOOKUP(A198,Methuselahs!$A$7:$E$202,3,FALSE()),"")</f>
        <v/>
      </c>
      <c r="D198" s="228" t="str">
        <f t="shared" ca="1" si="60"/>
        <v/>
      </c>
      <c r="E198" s="229"/>
      <c r="F198" s="227">
        <f t="shared" si="61"/>
        <v>0</v>
      </c>
      <c r="G198" s="230" t="str">
        <f t="shared" ca="1" si="62"/>
        <v/>
      </c>
      <c r="H198" t="str">
        <f ca="1">IF(ISNUMBER(A198),IF(OR($S198=$U198,NOT(ISNA(MATCH($D198*5+$V$4,Override!$C$6:$C$125,0)))),$Q198,0),"")</f>
        <v/>
      </c>
      <c r="I198" s="228" t="str">
        <f t="shared" ca="1" si="63"/>
        <v/>
      </c>
      <c r="J198" s="232">
        <f ca="1">COUNT(A197:A201)</f>
        <v>0</v>
      </c>
      <c r="K198" s="233" t="str">
        <f ca="1">IF(ISNUMBER(A198),_xlfn.RANK.EQ(F198,F197:F201),"")</f>
        <v/>
      </c>
      <c r="L198" s="234">
        <f ca="1">IF(J198=5,VLOOKUP(K198,TPMatrix!$A$6:$B$10,2,FALSE()),IF(J198=4,VLOOKUP(K198,TPMatrix!$D$6:$E$9,2,FALSE()),0))</f>
        <v>0</v>
      </c>
      <c r="M198" s="234">
        <f ca="1">IF(COUNTIF(K197:K201,K198)&gt;=2,IF(J198=5,VLOOKUP(K198+1,TPMatrix!$A$6:$B$10,2,FALSE()),IF(J198=4,VLOOKUP(K198+1,TPMatrix!$D$6:$E$9,2,FALSE()),0)),"")</f>
        <v>0</v>
      </c>
      <c r="N198" s="234">
        <f ca="1">IF(COUNTIF(K197:K201,K198)&gt;=3,IF(J198=5,VLOOKUP(K198+2,TPMatrix!$A$6:$B$10,2,FALSE()),IF(J198=4,VLOOKUP(K198+2,TPMatrix!$D$6:$E$9,2,FALSE()),0)),"")</f>
        <v>0</v>
      </c>
      <c r="O198" s="234">
        <f ca="1">IF(COUNTIF(K197:K201,K198)&gt;=4,IF(J198=5,VLOOKUP(K198+3,TPMatrix!$A$6:$B$10,2,FALSE()),IF(J198=4,VLOOKUP(K198+3,TPMatrix!$D$6:$E$9,2,FALSE()),0)),"")</f>
        <v>0</v>
      </c>
      <c r="P198" s="234">
        <f ca="1">IF(COUNTIF(K197:K201,K198)&gt;=5,IF(J198=5,VLOOKUP(K198+4,TPMatrix!$A$6:$B$10,2,FALSE()),IF(J198=4,VLOOKUP(K198+4,TPMatrix!$D$6:$E$9,2,FALSE()),0)),"")</f>
        <v>0</v>
      </c>
      <c r="Q198" s="234">
        <f t="shared" ca="1" si="64"/>
        <v>0</v>
      </c>
      <c r="R198" s="235">
        <f t="shared" ca="1" si="65"/>
        <v>5</v>
      </c>
      <c r="S198" s="233">
        <f t="shared" ca="1" si="66"/>
        <v>0</v>
      </c>
      <c r="T198" s="234">
        <f t="shared" si="67"/>
        <v>0</v>
      </c>
      <c r="U198" s="235">
        <f t="shared" ca="1" si="68"/>
        <v>0</v>
      </c>
      <c r="W198" s="41" t="str">
        <f t="shared" ca="1" si="69"/>
        <v/>
      </c>
      <c r="X198" t="str">
        <f ca="1">IF(ISNUMBER($A198),$W198*(Methuselahs!$A$4+1)+$A198,"")</f>
        <v/>
      </c>
      <c r="Y198" s="41" t="str">
        <f t="shared" ca="1" si="70"/>
        <v/>
      </c>
      <c r="Z198" t="str">
        <f ca="1">IF(ISNUMBER($A198),VLOOKUP($A198,Methuselahs!$A$7:$X$202,5),"")</f>
        <v/>
      </c>
      <c r="AA198" s="41" t="str">
        <f t="shared" ca="1" si="71"/>
        <v/>
      </c>
    </row>
    <row r="199" spans="1:27" ht="12.95" customHeight="1">
      <c r="A199" t="str">
        <f ca="1">IF(ISBLANK('Tournament Info'!$B$11),"",INDIRECT(ADDRESS(ROW(),1,1,1,"Optimal Seating "&amp;'Tournament Info'!$B$11-1&amp;"R+F")))</f>
        <v/>
      </c>
      <c r="B199" t="str">
        <f ca="1">IF(ISNUMBER(A199),VLOOKUP(A199,Methuselahs!$A$7:$E$202,2,FALSE()),"")</f>
        <v/>
      </c>
      <c r="C199" t="str">
        <f ca="1">IF(ISNUMBER(A199),VLOOKUP(A199,Methuselahs!$A$7:$E$202,3,FALSE()),"")</f>
        <v/>
      </c>
      <c r="D199" s="238" t="str">
        <f t="shared" ref="D199:D206" ca="1" si="72">IF(ISNUMBER(A199),FLOOR((ROW()-ROW($A$7))/5,1)+1,"")</f>
        <v/>
      </c>
      <c r="E199" s="239"/>
      <c r="F199" s="237">
        <f t="shared" ref="F199:F206" si="73">IF(ISNUMBER(E199),E199,0)</f>
        <v>0</v>
      </c>
      <c r="G199" s="240" t="str">
        <f t="shared" ref="G199:G206" ca="1" si="74">IF(ISNUMBER($A199),IF(AND($F199&gt;=2,$H199=60),1,0),"")</f>
        <v/>
      </c>
      <c r="H199" t="str">
        <f ca="1">IF(ISNUMBER(A199),IF(OR($S199=$U199,NOT(ISNA(MATCH($D199*5+$V$4,Override!$C$6:$C$125,0)))),$Q199,0),"")</f>
        <v/>
      </c>
      <c r="I199" s="238" t="str">
        <f t="shared" ref="I199:I206" ca="1" si="75">IF(ISNUMBER(A199),IF(J199=5,K199,IF(AND(J199=4,OR(K199=4,K199=3)),K199+1,K199)),"")</f>
        <v/>
      </c>
      <c r="J199" s="242">
        <f ca="1">COUNT(A197:A201)</f>
        <v>0</v>
      </c>
      <c r="K199" s="243" t="str">
        <f ca="1">IF(ISNUMBER(A199),_xlfn.RANK.EQ(F199,F197:F201),"")</f>
        <v/>
      </c>
      <c r="L199" s="244">
        <f ca="1">IF(J199=5,VLOOKUP(K199,TPMatrix!$A$6:$B$10,2,FALSE()),IF(J199=4,VLOOKUP(K199,TPMatrix!$D$6:$E$9,2,FALSE()),0))</f>
        <v>0</v>
      </c>
      <c r="M199" s="244">
        <f ca="1">IF(COUNTIF(K197:K201,K199)&gt;=2,IF(J199=5,VLOOKUP(K199+1,TPMatrix!$A$6:$B$10,2,FALSE()),IF(J199=4,VLOOKUP(K199+1,TPMatrix!$D$6:$E$9,2,FALSE()),0)),"")</f>
        <v>0</v>
      </c>
      <c r="N199" s="244">
        <f ca="1">IF(COUNTIF(K197:K201,K199)&gt;=3,IF(J199=5,VLOOKUP(K199+2,TPMatrix!$A$6:$B$10,2,FALSE()),IF(J199=4,VLOOKUP(K199+2,TPMatrix!$D$6:$E$9,2,FALSE()),0)),"")</f>
        <v>0</v>
      </c>
      <c r="O199" s="244">
        <f ca="1">IF(COUNTIF(K197:K201,K199)&gt;=4,IF(J199=5,VLOOKUP(K199+3,TPMatrix!$A$6:$B$10,2,FALSE()),IF(J199=4,VLOOKUP(K199+3,TPMatrix!$D$6:$E$9,2,FALSE()),0)),"")</f>
        <v>0</v>
      </c>
      <c r="P199" s="244">
        <f ca="1">IF(COUNTIF(K197:K201,K199)&gt;=5,IF(J199=5,VLOOKUP(K199+4,TPMatrix!$A$6:$B$10,2,FALSE()),IF(J199=4,VLOOKUP(K199+4,TPMatrix!$D$6:$E$9,2,FALSE()),0)),"")</f>
        <v>0</v>
      </c>
      <c r="Q199" s="244">
        <f t="shared" ref="Q199:Q206" ca="1" si="76">SUM(L199:P199)/COUNT(L199:P199)</f>
        <v>0</v>
      </c>
      <c r="R199" s="245">
        <f t="shared" ref="R199:R206" ca="1" si="77">COUNT(L199:P199)</f>
        <v>5</v>
      </c>
      <c r="S199" s="243">
        <f t="shared" ref="S199:S206" ca="1" si="78">IF(ISNUMBER($A199),COUNTIF($D$7:$D$206,$D199),0)</f>
        <v>0</v>
      </c>
      <c r="T199" s="244">
        <f t="shared" ref="T199:T206" si="79">CEILING($F199,1)</f>
        <v>0</v>
      </c>
      <c r="U199" s="245">
        <f t="shared" ref="U199:U206" ca="1" si="80">SUM(OFFSET(T199,-MOD(ROW()-ROW($U$7),5),0,5,1))</f>
        <v>0</v>
      </c>
      <c r="W199" s="41" t="str">
        <f t="shared" ref="W199:W206" ca="1" si="81">$I199</f>
        <v/>
      </c>
      <c r="X199" t="str">
        <f ca="1">IF(ISNUMBER($A199),$W199*(Methuselahs!$A$4+1)+$A199,"")</f>
        <v/>
      </c>
      <c r="Y199" s="41" t="str">
        <f t="shared" ref="Y199:Y206" ca="1" si="82">IF(ISNUMBER($A199),_xlfn.RANK.EQ($X199,$X199:$X203,1),"")</f>
        <v/>
      </c>
      <c r="Z199" t="str">
        <f ca="1">IF(ISNUMBER($A199),VLOOKUP($A199,Methuselahs!$A$7:$X$202,5),"")</f>
        <v/>
      </c>
      <c r="AA199" s="41" t="str">
        <f t="shared" ref="AA199:AA206" ca="1" si="83">$I199</f>
        <v/>
      </c>
    </row>
    <row r="200" spans="1:27" ht="12.95" customHeight="1">
      <c r="A200" t="str">
        <f ca="1">IF(ISBLANK('Tournament Info'!$B$11),"",INDIRECT(ADDRESS(ROW(),1,1,1,"Optimal Seating "&amp;'Tournament Info'!$B$11-1&amp;"R+F")))</f>
        <v/>
      </c>
      <c r="B200" t="str">
        <f ca="1">IF(ISNUMBER(A200),VLOOKUP(A200,Methuselahs!$A$7:$E$202,2,FALSE()),"")</f>
        <v/>
      </c>
      <c r="C200" t="str">
        <f ca="1">IF(ISNUMBER(A200),VLOOKUP(A200,Methuselahs!$A$7:$E$202,3,FALSE()),"")</f>
        <v/>
      </c>
      <c r="D200" s="248" t="str">
        <f t="shared" ca="1" si="72"/>
        <v/>
      </c>
      <c r="E200" s="249"/>
      <c r="F200" s="247">
        <f t="shared" si="73"/>
        <v>0</v>
      </c>
      <c r="G200" s="230" t="str">
        <f t="shared" ca="1" si="74"/>
        <v/>
      </c>
      <c r="H200" t="str">
        <f ca="1">IF(ISNUMBER(A200),IF(OR($S200=$U200,NOT(ISNA(MATCH($D200*5+$V$4,Override!$C$6:$C$125,0)))),$Q200,0),"")</f>
        <v/>
      </c>
      <c r="I200" s="248" t="str">
        <f t="shared" ca="1" si="75"/>
        <v/>
      </c>
      <c r="J200" s="250">
        <f ca="1">COUNT(A197:A201)</f>
        <v>0</v>
      </c>
      <c r="K200" s="233" t="str">
        <f ca="1">IF(ISNUMBER(A200),_xlfn.RANK.EQ(F200,F197:F201),"")</f>
        <v/>
      </c>
      <c r="L200" s="234">
        <f ca="1">IF(J200=5,VLOOKUP(K200,TPMatrix!$A$6:$B$10,2,FALSE()),IF(J200=4,VLOOKUP(K200,TPMatrix!$D$6:$E$9,2,FALSE()),0))</f>
        <v>0</v>
      </c>
      <c r="M200" s="234">
        <f ca="1">IF(COUNTIF(K197:K201,K200)&gt;=2,IF(J200=5,VLOOKUP(K200+1,TPMatrix!$A$6:$B$10,2,FALSE()),IF(J200=4,VLOOKUP(K200+1,TPMatrix!$D$6:$E$9,2,FALSE()),0)),"")</f>
        <v>0</v>
      </c>
      <c r="N200" s="234">
        <f ca="1">IF(COUNTIF(K197:K201,K200)&gt;=3,IF(J200=5,VLOOKUP(K200+2,TPMatrix!$A$6:$B$10,2,FALSE()),IF(J200=4,VLOOKUP(K200+2,TPMatrix!$D$6:$E$9,2,FALSE()),0)),"")</f>
        <v>0</v>
      </c>
      <c r="O200" s="234">
        <f ca="1">IF(COUNTIF(K197:K201,K200)&gt;=4,IF(J200=5,VLOOKUP(K200+3,TPMatrix!$A$6:$B$10,2,FALSE()),IF(J200=4,VLOOKUP(K200+3,TPMatrix!$D$6:$E$9,2,FALSE()),0)),"")</f>
        <v>0</v>
      </c>
      <c r="P200" s="234">
        <f ca="1">IF(COUNTIF(K197:K201,K200)&gt;=5,IF(J200=5,VLOOKUP(K200+4,TPMatrix!$A$6:$B$10,2,FALSE()),IF(J200=4,VLOOKUP(K200+4,TPMatrix!$D$6:$E$9,2,FALSE()),0)),"")</f>
        <v>0</v>
      </c>
      <c r="Q200" s="234">
        <f t="shared" ca="1" si="76"/>
        <v>0</v>
      </c>
      <c r="R200" s="235">
        <f t="shared" ca="1" si="77"/>
        <v>5</v>
      </c>
      <c r="S200" s="233">
        <f t="shared" ca="1" si="78"/>
        <v>0</v>
      </c>
      <c r="T200" s="234">
        <f t="shared" si="79"/>
        <v>0</v>
      </c>
      <c r="U200" s="235">
        <f t="shared" ca="1" si="80"/>
        <v>0</v>
      </c>
      <c r="W200" s="41" t="str">
        <f t="shared" ca="1" si="81"/>
        <v/>
      </c>
      <c r="X200" t="str">
        <f ca="1">IF(ISNUMBER($A200),$W200*(Methuselahs!$A$4+1)+$A200,"")</f>
        <v/>
      </c>
      <c r="Y200" s="41" t="str">
        <f t="shared" ca="1" si="82"/>
        <v/>
      </c>
      <c r="Z200" t="str">
        <f ca="1">IF(ISNUMBER($A200),VLOOKUP($A200,Methuselahs!$A$7:$X$202,5),"")</f>
        <v/>
      </c>
      <c r="AA200" s="41" t="str">
        <f t="shared" ca="1" si="83"/>
        <v/>
      </c>
    </row>
    <row r="201" spans="1:27" ht="12.95" customHeight="1" thickBot="1">
      <c r="A201" t="str">
        <f ca="1">IF(ISBLANK('Tournament Info'!$B$11),"",INDIRECT(ADDRESS(ROW(),1,1,1,"Optimal Seating "&amp;'Tournament Info'!$B$11-1&amp;"R+F")))</f>
        <v/>
      </c>
      <c r="B201" t="str">
        <f ca="1">IF(ISNUMBER(A201),VLOOKUP(A201,Methuselahs!$A$7:$E$202,2,FALSE()),"")</f>
        <v/>
      </c>
      <c r="C201" t="str">
        <f ca="1">IF(ISNUMBER(A201),VLOOKUP(A201,Methuselahs!$A$7:$E$202,3,FALSE()),"")</f>
        <v/>
      </c>
      <c r="D201" s="254" t="str">
        <f t="shared" ca="1" si="72"/>
        <v/>
      </c>
      <c r="E201" s="255"/>
      <c r="F201" s="253">
        <f t="shared" si="73"/>
        <v>0</v>
      </c>
      <c r="G201" s="240" t="str">
        <f t="shared" ca="1" si="74"/>
        <v/>
      </c>
      <c r="H201" t="str">
        <f ca="1">IF(ISNUMBER(A201),IF(OR($S201=$U201,NOT(ISNA(MATCH($D201*5+$V$4,Override!$C$6:$C$125,0)))),$Q201,0),"")</f>
        <v/>
      </c>
      <c r="I201" s="254" t="str">
        <f t="shared" ca="1" si="75"/>
        <v/>
      </c>
      <c r="J201" s="256">
        <f ca="1">COUNT(A197:A201)</f>
        <v>0</v>
      </c>
      <c r="K201" s="257" t="str">
        <f ca="1">IF(ISNUMBER(A201),_xlfn.RANK.EQ(F201,F197:F201),"")</f>
        <v/>
      </c>
      <c r="L201" s="258">
        <f ca="1">IF(J201=5,VLOOKUP(K201,TPMatrix!$A$6:$B$10,2,FALSE()),IF(J201=4,VLOOKUP(K201,TPMatrix!$D$6:$E$9,2,FALSE()),0))</f>
        <v>0</v>
      </c>
      <c r="M201" s="258">
        <f ca="1">IF(COUNTIF(K197:K201,K201)&gt;=2,IF(J201=5,VLOOKUP(K201+1,TPMatrix!$A$6:$B$10,2,FALSE()),IF(J201=4,VLOOKUP(K201+1,TPMatrix!$D$6:$E$9,2,FALSE()),0)),"")</f>
        <v>0</v>
      </c>
      <c r="N201" s="258">
        <f ca="1">IF(COUNTIF(K197:K201,K201)&gt;=3,IF(J201=5,VLOOKUP(K201+2,TPMatrix!$A$6:$B$10,2,FALSE()),IF(J201=4,VLOOKUP(K201+2,TPMatrix!$D$6:$E$9,2,FALSE()),0)),"")</f>
        <v>0</v>
      </c>
      <c r="O201" s="258">
        <f ca="1">IF(COUNTIF(K197:K201,K201)&gt;=4,IF(J201=5,VLOOKUP(K201+3,TPMatrix!$A$6:$B$10,2,FALSE()),IF(J201=4,VLOOKUP(K201+3,TPMatrix!$D$6:$E$9,2,FALSE()),0)),"")</f>
        <v>0</v>
      </c>
      <c r="P201" s="258">
        <f ca="1">IF(COUNTIF(K197:K201,K201)&gt;=5,IF(J201=5,VLOOKUP(K201+4,TPMatrix!$A$6:$B$10,2,FALSE()),IF(J201=4,VLOOKUP(K201+4,TPMatrix!$D$6:$E$9,2,FALSE()),0)),"")</f>
        <v>0</v>
      </c>
      <c r="Q201" s="258">
        <f t="shared" ca="1" si="76"/>
        <v>0</v>
      </c>
      <c r="R201" s="259">
        <f t="shared" ca="1" si="77"/>
        <v>5</v>
      </c>
      <c r="S201" s="257">
        <f t="shared" ca="1" si="78"/>
        <v>0</v>
      </c>
      <c r="T201" s="258">
        <f t="shared" si="79"/>
        <v>0</v>
      </c>
      <c r="U201" s="259">
        <f t="shared" ca="1" si="80"/>
        <v>0</v>
      </c>
      <c r="W201" s="41" t="str">
        <f t="shared" ca="1" si="81"/>
        <v/>
      </c>
      <c r="X201" t="str">
        <f ca="1">IF(ISNUMBER($A201),$W201*(Methuselahs!$A$4+1)+$A201,"")</f>
        <v/>
      </c>
      <c r="Y201" s="41" t="str">
        <f t="shared" ca="1" si="82"/>
        <v/>
      </c>
      <c r="Z201" t="str">
        <f ca="1">IF(ISNUMBER($A201),VLOOKUP($A201,Methuselahs!$A$7:$X$202,5),"")</f>
        <v/>
      </c>
      <c r="AA201" s="41" t="str">
        <f t="shared" ca="1" si="83"/>
        <v/>
      </c>
    </row>
    <row r="202" spans="1:27" ht="12.95" customHeight="1">
      <c r="A202" t="str">
        <f ca="1">IF(ISBLANK('Tournament Info'!$B$11),"",INDIRECT(ADDRESS(ROW(),1,1,1,"Optimal Seating "&amp;'Tournament Info'!$B$11-1&amp;"R+F")))</f>
        <v/>
      </c>
      <c r="B202" t="str">
        <f ca="1">IF(ISNUMBER(A202),VLOOKUP(A202,Methuselahs!$A$7:$E$202,2,FALSE()),"")</f>
        <v/>
      </c>
      <c r="C202" t="str">
        <f ca="1">IF(ISNUMBER(A202),VLOOKUP(A202,Methuselahs!$A$7:$E$202,3,FALSE()),"")</f>
        <v/>
      </c>
      <c r="D202" s="214" t="str">
        <f t="shared" ca="1" si="72"/>
        <v/>
      </c>
      <c r="E202" s="215"/>
      <c r="F202" s="213">
        <f t="shared" si="73"/>
        <v>0</v>
      </c>
      <c r="G202" s="216" t="str">
        <f t="shared" ca="1" si="74"/>
        <v/>
      </c>
      <c r="H202" t="str">
        <f ca="1">IF(ISNUMBER(A202),IF(OR($S202=$U202,NOT(ISNA(MATCH($D202*5+$V$4,Override!$C$6:$C$125,0)))),$Q202,0),"")</f>
        <v/>
      </c>
      <c r="I202" s="214" t="str">
        <f t="shared" ca="1" si="75"/>
        <v/>
      </c>
      <c r="J202" s="218">
        <f ca="1">COUNT(A202:A206)</f>
        <v>0</v>
      </c>
      <c r="K202" s="219" t="str">
        <f ca="1">IF(ISNUMBER(A202),_xlfn.RANK.EQ(F202,F202:F206),"")</f>
        <v/>
      </c>
      <c r="L202" s="220">
        <f ca="1">IF(J202=5,VLOOKUP(K202,TPMatrix!$A$6:$B$10,2,FALSE()),IF(J202=4,VLOOKUP(K202,TPMatrix!$D$6:$E$9,2,FALSE()),0))</f>
        <v>0</v>
      </c>
      <c r="M202" s="220">
        <f ca="1">IF(COUNTIF(K202:K206,K202)&gt;=2,IF(J202=5,VLOOKUP(K202+1,TPMatrix!$A$6:$B$10,2,FALSE()),IF(J202=4,VLOOKUP(K202+1,TPMatrix!$D$6:$E$9,2,FALSE()),0)),"")</f>
        <v>0</v>
      </c>
      <c r="N202" s="220">
        <f ca="1">IF(COUNTIF(K202:K206,K202)&gt;=3,IF(J202=5,VLOOKUP(K202+2,TPMatrix!$A$6:$B$10,2,FALSE()),IF(J202=4,VLOOKUP(K202+2,TPMatrix!$D$6:$E$9,2,FALSE()),0)),"")</f>
        <v>0</v>
      </c>
      <c r="O202" s="220">
        <f ca="1">IF(COUNTIF(K202:K206,K202)&gt;=4,IF(J202=5,VLOOKUP(K202+3,TPMatrix!$A$6:$B$10,2,FALSE()),IF(J202=4,VLOOKUP(K202+3,TPMatrix!$D$6:$E$9,2,FALSE()),0)),"")</f>
        <v>0</v>
      </c>
      <c r="P202" s="220">
        <f ca="1">IF(COUNTIF(K202:K206,K202)&gt;=5,IF(J202=5,VLOOKUP(K202+4,TPMatrix!$A$6:$B$10,2,FALSE()),IF(J202=4,VLOOKUP(K202+4,TPMatrix!$D$6:$E$9,2,FALSE()),0)),"")</f>
        <v>0</v>
      </c>
      <c r="Q202" s="220">
        <f t="shared" ca="1" si="76"/>
        <v>0</v>
      </c>
      <c r="R202" s="221">
        <f t="shared" ca="1" si="77"/>
        <v>5</v>
      </c>
      <c r="S202" s="222">
        <f t="shared" ca="1" si="78"/>
        <v>0</v>
      </c>
      <c r="T202" s="223">
        <f t="shared" si="79"/>
        <v>0</v>
      </c>
      <c r="U202" s="224">
        <f t="shared" ca="1" si="80"/>
        <v>0</v>
      </c>
      <c r="W202" s="41" t="str">
        <f t="shared" ca="1" si="81"/>
        <v/>
      </c>
      <c r="X202" t="str">
        <f ca="1">IF(ISNUMBER($A202),$W202*(Methuselahs!$A$4+1)+$A202,"")</f>
        <v/>
      </c>
      <c r="Y202" s="41" t="str">
        <f t="shared" ca="1" si="82"/>
        <v/>
      </c>
      <c r="Z202" t="str">
        <f ca="1">IF(ISNUMBER($A202),VLOOKUP($A202,Methuselahs!$A$7:$X$202,5),"")</f>
        <v/>
      </c>
      <c r="AA202" s="41" t="str">
        <f t="shared" ca="1" si="83"/>
        <v/>
      </c>
    </row>
    <row r="203" spans="1:27" ht="12.95" customHeight="1">
      <c r="A203" t="str">
        <f ca="1">IF(ISBLANK('Tournament Info'!$B$11),"",INDIRECT(ADDRESS(ROW(),1,1,1,"Optimal Seating "&amp;'Tournament Info'!$B$11-1&amp;"R+F")))</f>
        <v/>
      </c>
      <c r="B203" t="str">
        <f ca="1">IF(ISNUMBER(A203),VLOOKUP(A203,Methuselahs!$A$7:$E$202,2,FALSE()),"")</f>
        <v/>
      </c>
      <c r="C203" t="str">
        <f ca="1">IF(ISNUMBER(A203),VLOOKUP(A203,Methuselahs!$A$7:$E$202,3,FALSE()),"")</f>
        <v/>
      </c>
      <c r="D203" s="228" t="str">
        <f t="shared" ca="1" si="72"/>
        <v/>
      </c>
      <c r="E203" s="229"/>
      <c r="F203" s="227">
        <f t="shared" si="73"/>
        <v>0</v>
      </c>
      <c r="G203" s="230" t="str">
        <f t="shared" ca="1" si="74"/>
        <v/>
      </c>
      <c r="H203" t="str">
        <f ca="1">IF(ISNUMBER(A203),IF(OR($S203=$U203,NOT(ISNA(MATCH($D203*5+$V$4,Override!$C$6:$C$125,0)))),$Q203,0),"")</f>
        <v/>
      </c>
      <c r="I203" s="228" t="str">
        <f t="shared" ca="1" si="75"/>
        <v/>
      </c>
      <c r="J203" s="232">
        <f ca="1">COUNT(A202:A206)</f>
        <v>0</v>
      </c>
      <c r="K203" s="233" t="str">
        <f ca="1">IF(ISNUMBER(A203),_xlfn.RANK.EQ(F203,F202:F206),"")</f>
        <v/>
      </c>
      <c r="L203" s="234">
        <f ca="1">IF(J203=5,VLOOKUP(K203,TPMatrix!$A$6:$B$10,2,FALSE()),IF(J203=4,VLOOKUP(K203,TPMatrix!$D$6:$E$9,2,FALSE()),0))</f>
        <v>0</v>
      </c>
      <c r="M203" s="234">
        <f ca="1">IF(COUNTIF(K202:K206,K203)&gt;=2,IF(J203=5,VLOOKUP(K203+1,TPMatrix!$A$6:$B$10,2,FALSE()),IF(J203=4,VLOOKUP(K203+1,TPMatrix!$D$6:$E$9,2,FALSE()),0)),"")</f>
        <v>0</v>
      </c>
      <c r="N203" s="234">
        <f ca="1">IF(COUNTIF(K202:K206,K203)&gt;=3,IF(J203=5,VLOOKUP(K203+2,TPMatrix!$A$6:$B$10,2,FALSE()),IF(J203=4,VLOOKUP(K203+2,TPMatrix!$D$6:$E$9,2,FALSE()),0)),"")</f>
        <v>0</v>
      </c>
      <c r="O203" s="234">
        <f ca="1">IF(COUNTIF(K202:K206,K203)&gt;=4,IF(J203=5,VLOOKUP(K203+3,TPMatrix!$A$6:$B$10,2,FALSE()),IF(J203=4,VLOOKUP(K203+3,TPMatrix!$D$6:$E$9,2,FALSE()),0)),"")</f>
        <v>0</v>
      </c>
      <c r="P203" s="234">
        <f ca="1">IF(COUNTIF(K202:K206,K203)&gt;=5,IF(J203=5,VLOOKUP(K203+4,TPMatrix!$A$6:$B$10,2,FALSE()),IF(J203=4,VLOOKUP(K203+4,TPMatrix!$D$6:$E$9,2,FALSE()),0)),"")</f>
        <v>0</v>
      </c>
      <c r="Q203" s="234">
        <f t="shared" ca="1" si="76"/>
        <v>0</v>
      </c>
      <c r="R203" s="235">
        <f t="shared" ca="1" si="77"/>
        <v>5</v>
      </c>
      <c r="S203" s="233">
        <f t="shared" ca="1" si="78"/>
        <v>0</v>
      </c>
      <c r="T203" s="234">
        <f t="shared" si="79"/>
        <v>0</v>
      </c>
      <c r="U203" s="235">
        <f t="shared" ca="1" si="80"/>
        <v>0</v>
      </c>
      <c r="W203" s="41" t="str">
        <f t="shared" ca="1" si="81"/>
        <v/>
      </c>
      <c r="X203" t="str">
        <f ca="1">IF(ISNUMBER($A203),$W203*(Methuselahs!$A$4+1)+$A203,"")</f>
        <v/>
      </c>
      <c r="Y203" s="41" t="str">
        <f t="shared" ca="1" si="82"/>
        <v/>
      </c>
      <c r="Z203" t="str">
        <f ca="1">IF(ISNUMBER($A203),VLOOKUP($A203,Methuselahs!$A$7:$X$202,5),"")</f>
        <v/>
      </c>
      <c r="AA203" s="41" t="str">
        <f t="shared" ca="1" si="83"/>
        <v/>
      </c>
    </row>
    <row r="204" spans="1:27" ht="12.95" customHeight="1">
      <c r="A204" t="str">
        <f ca="1">IF(ISBLANK('Tournament Info'!$B$11),"",INDIRECT(ADDRESS(ROW(),1,1,1,"Optimal Seating "&amp;'Tournament Info'!$B$11-1&amp;"R+F")))</f>
        <v/>
      </c>
      <c r="B204" t="str">
        <f ca="1">IF(ISNUMBER(A204),VLOOKUP(A204,Methuselahs!$A$7:$E$202,2,FALSE()),"")</f>
        <v/>
      </c>
      <c r="C204" t="str">
        <f ca="1">IF(ISNUMBER(A204),VLOOKUP(A204,Methuselahs!$A$7:$E$202,3,FALSE()),"")</f>
        <v/>
      </c>
      <c r="D204" s="238" t="str">
        <f t="shared" ca="1" si="72"/>
        <v/>
      </c>
      <c r="E204" s="239"/>
      <c r="F204" s="237">
        <f t="shared" si="73"/>
        <v>0</v>
      </c>
      <c r="G204" s="240" t="str">
        <f t="shared" ca="1" si="74"/>
        <v/>
      </c>
      <c r="H204" t="str">
        <f ca="1">IF(ISNUMBER(A204),IF(OR($S204=$U204,NOT(ISNA(MATCH($D204*5+$V$4,Override!$C$6:$C$125,0)))),$Q204,0),"")</f>
        <v/>
      </c>
      <c r="I204" s="238" t="str">
        <f t="shared" ca="1" si="75"/>
        <v/>
      </c>
      <c r="J204" s="242">
        <f ca="1">COUNT(A202:A206)</f>
        <v>0</v>
      </c>
      <c r="K204" s="243" t="str">
        <f ca="1">IF(ISNUMBER(A204),_xlfn.RANK.EQ(F204,F202:F206),"")</f>
        <v/>
      </c>
      <c r="L204" s="244">
        <f ca="1">IF(J204=5,VLOOKUP(K204,TPMatrix!$A$6:$B$10,2,FALSE()),IF(J204=4,VLOOKUP(K204,TPMatrix!$D$6:$E$9,2,FALSE()),0))</f>
        <v>0</v>
      </c>
      <c r="M204" s="244">
        <f ca="1">IF(COUNTIF(K202:K206,K204)&gt;=2,IF(J204=5,VLOOKUP(K204+1,TPMatrix!$A$6:$B$10,2,FALSE()),IF(J204=4,VLOOKUP(K204+1,TPMatrix!$D$6:$E$9,2,FALSE()),0)),"")</f>
        <v>0</v>
      </c>
      <c r="N204" s="244">
        <f ca="1">IF(COUNTIF(K202:K206,K204)&gt;=3,IF(J204=5,VLOOKUP(K204+2,TPMatrix!$A$6:$B$10,2,FALSE()),IF(J204=4,VLOOKUP(K204+2,TPMatrix!$D$6:$E$9,2,FALSE()),0)),"")</f>
        <v>0</v>
      </c>
      <c r="O204" s="244">
        <f ca="1">IF(COUNTIF(K202:K206,K204)&gt;=4,IF(J204=5,VLOOKUP(K204+3,TPMatrix!$A$6:$B$10,2,FALSE()),IF(J204=4,VLOOKUP(K204+3,TPMatrix!$D$6:$E$9,2,FALSE()),0)),"")</f>
        <v>0</v>
      </c>
      <c r="P204" s="244">
        <f ca="1">IF(COUNTIF(K202:K206,K204)&gt;=5,IF(J204=5,VLOOKUP(K204+4,TPMatrix!$A$6:$B$10,2,FALSE()),IF(J204=4,VLOOKUP(K204+4,TPMatrix!$D$6:$E$9,2,FALSE()),0)),"")</f>
        <v>0</v>
      </c>
      <c r="Q204" s="244">
        <f t="shared" ca="1" si="76"/>
        <v>0</v>
      </c>
      <c r="R204" s="245">
        <f t="shared" ca="1" si="77"/>
        <v>5</v>
      </c>
      <c r="S204" s="243">
        <f t="shared" ca="1" si="78"/>
        <v>0</v>
      </c>
      <c r="T204" s="244">
        <f t="shared" si="79"/>
        <v>0</v>
      </c>
      <c r="U204" s="245">
        <f t="shared" ca="1" si="80"/>
        <v>0</v>
      </c>
      <c r="W204" s="41" t="str">
        <f t="shared" ca="1" si="81"/>
        <v/>
      </c>
      <c r="X204" t="str">
        <f ca="1">IF(ISNUMBER($A204),$W204*(Methuselahs!$A$4+1)+$A204,"")</f>
        <v/>
      </c>
      <c r="Y204" s="41" t="str">
        <f t="shared" ca="1" si="82"/>
        <v/>
      </c>
      <c r="Z204" t="str">
        <f ca="1">IF(ISNUMBER($A204),VLOOKUP($A204,Methuselahs!$A$7:$X$202,5),"")</f>
        <v/>
      </c>
      <c r="AA204" s="41" t="str">
        <f t="shared" ca="1" si="83"/>
        <v/>
      </c>
    </row>
    <row r="205" spans="1:27" ht="12.95" customHeight="1">
      <c r="A205" t="str">
        <f ca="1">IF(ISBLANK('Tournament Info'!$B$11),"",INDIRECT(ADDRESS(ROW(),1,1,1,"Optimal Seating "&amp;'Tournament Info'!$B$11-1&amp;"R+F")))</f>
        <v/>
      </c>
      <c r="B205" t="str">
        <f ca="1">IF(ISNUMBER(A205),VLOOKUP(A205,Methuselahs!$A$7:$E$202,2,FALSE()),"")</f>
        <v/>
      </c>
      <c r="C205" t="str">
        <f ca="1">IF(ISNUMBER(A205),VLOOKUP(A205,Methuselahs!$A$7:$E$202,3,FALSE()),"")</f>
        <v/>
      </c>
      <c r="D205" s="248" t="str">
        <f t="shared" ca="1" si="72"/>
        <v/>
      </c>
      <c r="E205" s="249"/>
      <c r="F205" s="247">
        <f t="shared" si="73"/>
        <v>0</v>
      </c>
      <c r="G205" s="230" t="str">
        <f t="shared" ca="1" si="74"/>
        <v/>
      </c>
      <c r="H205" t="str">
        <f ca="1">IF(ISNUMBER(A205),IF(OR($S205=$U205,NOT(ISNA(MATCH($D205*5+$V$4,Override!$C$6:$C$125,0)))),$Q205,0),"")</f>
        <v/>
      </c>
      <c r="I205" s="248" t="str">
        <f t="shared" ca="1" si="75"/>
        <v/>
      </c>
      <c r="J205" s="250">
        <f ca="1">COUNT(A202:A206)</f>
        <v>0</v>
      </c>
      <c r="K205" s="233" t="str">
        <f ca="1">IF(ISNUMBER(A205),_xlfn.RANK.EQ(F205,F202:F206),"")</f>
        <v/>
      </c>
      <c r="L205" s="234">
        <f ca="1">IF(J205=5,VLOOKUP(K205,TPMatrix!$A$6:$B$10,2,FALSE()),IF(J205=4,VLOOKUP(K205,TPMatrix!$D$6:$E$9,2,FALSE()),0))</f>
        <v>0</v>
      </c>
      <c r="M205" s="234">
        <f ca="1">IF(COUNTIF(K202:K206,K205)&gt;=2,IF(J205=5,VLOOKUP(K205+1,TPMatrix!$A$6:$B$10,2,FALSE()),IF(J205=4,VLOOKUP(K205+1,TPMatrix!$D$6:$E$9,2,FALSE()),0)),"")</f>
        <v>0</v>
      </c>
      <c r="N205" s="234">
        <f ca="1">IF(COUNTIF(K202:K206,K205)&gt;=3,IF(J205=5,VLOOKUP(K205+2,TPMatrix!$A$6:$B$10,2,FALSE()),IF(J205=4,VLOOKUP(K205+2,TPMatrix!$D$6:$E$9,2,FALSE()),0)),"")</f>
        <v>0</v>
      </c>
      <c r="O205" s="234">
        <f ca="1">IF(COUNTIF(K202:K206,K205)&gt;=4,IF(J205=5,VLOOKUP(K205+3,TPMatrix!$A$6:$B$10,2,FALSE()),IF(J205=4,VLOOKUP(K205+3,TPMatrix!$D$6:$E$9,2,FALSE()),0)),"")</f>
        <v>0</v>
      </c>
      <c r="P205" s="234">
        <f ca="1">IF(COUNTIF(K202:K206,K205)&gt;=5,IF(J205=5,VLOOKUP(K205+4,TPMatrix!$A$6:$B$10,2,FALSE()),IF(J205=4,VLOOKUP(K205+4,TPMatrix!$D$6:$E$9,2,FALSE()),0)),"")</f>
        <v>0</v>
      </c>
      <c r="Q205" s="234">
        <f t="shared" ca="1" si="76"/>
        <v>0</v>
      </c>
      <c r="R205" s="235">
        <f t="shared" ca="1" si="77"/>
        <v>5</v>
      </c>
      <c r="S205" s="233">
        <f t="shared" ca="1" si="78"/>
        <v>0</v>
      </c>
      <c r="T205" s="234">
        <f t="shared" si="79"/>
        <v>0</v>
      </c>
      <c r="U205" s="235">
        <f t="shared" ca="1" si="80"/>
        <v>0</v>
      </c>
      <c r="W205" s="41" t="str">
        <f t="shared" ca="1" si="81"/>
        <v/>
      </c>
      <c r="X205" t="str">
        <f ca="1">IF(ISNUMBER($A205),$W205*(Methuselahs!$A$4+1)+$A205,"")</f>
        <v/>
      </c>
      <c r="Y205" s="41" t="str">
        <f t="shared" ca="1" si="82"/>
        <v/>
      </c>
      <c r="Z205" t="str">
        <f ca="1">IF(ISNUMBER($A205),VLOOKUP($A205,Methuselahs!$A$7:$X$202,5),"")</f>
        <v/>
      </c>
      <c r="AA205" s="41" t="str">
        <f t="shared" ca="1" si="83"/>
        <v/>
      </c>
    </row>
    <row r="206" spans="1:27" ht="12.95" customHeight="1" thickBot="1">
      <c r="A206" t="str">
        <f ca="1">IF(ISBLANK('Tournament Info'!$B$11),"",INDIRECT(ADDRESS(ROW(),1,1,1,"Optimal Seating "&amp;'Tournament Info'!$B$11-1&amp;"R+F")))</f>
        <v/>
      </c>
      <c r="B206" t="str">
        <f ca="1">IF(ISNUMBER(A206),VLOOKUP(A206,Methuselahs!$A$7:$E$202,2,FALSE()),"")</f>
        <v/>
      </c>
      <c r="C206" t="str">
        <f ca="1">IF(ISNUMBER(A206),VLOOKUP(A206,Methuselahs!$A$7:$E$202,3,FALSE()),"")</f>
        <v/>
      </c>
      <c r="D206" s="254" t="str">
        <f t="shared" ca="1" si="72"/>
        <v/>
      </c>
      <c r="E206" s="255"/>
      <c r="F206" s="253">
        <f t="shared" si="73"/>
        <v>0</v>
      </c>
      <c r="G206" s="260" t="str">
        <f t="shared" ca="1" si="74"/>
        <v/>
      </c>
      <c r="H206" t="str">
        <f ca="1">IF(ISNUMBER(A206),IF(OR($S206=$U206,NOT(ISNA(MATCH($D206*5+$V$4,Override!$C$6:$C$125,0)))),$Q206,0),"")</f>
        <v/>
      </c>
      <c r="I206" s="254" t="str">
        <f t="shared" ca="1" si="75"/>
        <v/>
      </c>
      <c r="J206" s="256">
        <f ca="1">COUNT(A202:A206)</f>
        <v>0</v>
      </c>
      <c r="K206" s="257" t="str">
        <f ca="1">IF(ISNUMBER(A206),_xlfn.RANK.EQ(F206,F202:F206),"")</f>
        <v/>
      </c>
      <c r="L206" s="258">
        <f ca="1">IF(J206=5,VLOOKUP(K206,TPMatrix!$A$6:$B$10,2,FALSE()),IF(J206=4,VLOOKUP(K206,TPMatrix!$D$6:$E$9,2,FALSE()),0))</f>
        <v>0</v>
      </c>
      <c r="M206" s="258">
        <f ca="1">IF(COUNTIF(K202:K206,K206)&gt;=2,IF(J206=5,VLOOKUP(K206+1,TPMatrix!$A$6:$B$10,2,FALSE()),IF(J206=4,VLOOKUP(K206+1,TPMatrix!$D$6:$E$9,2,FALSE()),0)),"")</f>
        <v>0</v>
      </c>
      <c r="N206" s="258">
        <f ca="1">IF(COUNTIF(K202:K206,K206)&gt;=3,IF(J206=5,VLOOKUP(K206+2,TPMatrix!$A$6:$B$10,2,FALSE()),IF(J206=4,VLOOKUP(K206+2,TPMatrix!$D$6:$E$9,2,FALSE()),0)),"")</f>
        <v>0</v>
      </c>
      <c r="O206" s="258">
        <f ca="1">IF(COUNTIF(K202:K206,K206)&gt;=4,IF(J206=5,VLOOKUP(K206+3,TPMatrix!$A$6:$B$10,2,FALSE()),IF(J206=4,VLOOKUP(K206+3,TPMatrix!$D$6:$E$9,2,FALSE()),0)),"")</f>
        <v>0</v>
      </c>
      <c r="P206" s="258">
        <f ca="1">IF(COUNTIF(K202:K206,K206)&gt;=5,IF(J206=5,VLOOKUP(K206+4,TPMatrix!$A$6:$B$10,2,FALSE()),IF(J206=4,VLOOKUP(K206+4,TPMatrix!$D$6:$E$9,2,FALSE()),0)),"")</f>
        <v>0</v>
      </c>
      <c r="Q206" s="258">
        <f t="shared" ca="1" si="76"/>
        <v>0</v>
      </c>
      <c r="R206" s="259">
        <f t="shared" ca="1" si="77"/>
        <v>5</v>
      </c>
      <c r="S206" s="257">
        <f t="shared" ca="1" si="78"/>
        <v>0</v>
      </c>
      <c r="T206" s="258">
        <f t="shared" si="79"/>
        <v>0</v>
      </c>
      <c r="U206" s="259">
        <f t="shared" ca="1" si="80"/>
        <v>0</v>
      </c>
      <c r="W206" s="41" t="str">
        <f t="shared" ca="1" si="81"/>
        <v/>
      </c>
      <c r="X206" t="str">
        <f ca="1">IF(ISNUMBER($A206),$W206*(Methuselahs!$A$4+1)+$A206,"")</f>
        <v/>
      </c>
      <c r="Y206" s="41" t="str">
        <f t="shared" ca="1" si="82"/>
        <v/>
      </c>
      <c r="Z206" t="str">
        <f ca="1">IF(ISNUMBER($A206),VLOOKUP($A206,Methuselahs!$A$7:$X$202,5),"")</f>
        <v/>
      </c>
      <c r="AA206" s="41" t="str">
        <f t="shared" ca="1" si="83"/>
        <v/>
      </c>
    </row>
  </sheetData>
  <sheetProtection sheet="1" objects="1" scenarios="1"/>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B7BEF-CE2B-4447-8AED-269BC3DF50B0}">
  <dimension ref="A1:AMJ206"/>
  <sheetViews>
    <sheetView workbookViewId="0"/>
  </sheetViews>
  <sheetFormatPr defaultRowHeight="12.75"/>
  <cols>
    <col min="1" max="1" width="3.140625" style="175" customWidth="1"/>
    <col min="2" max="2" width="17.7109375" style="175" customWidth="1"/>
    <col min="3" max="3" width="19" style="175" customWidth="1"/>
    <col min="4" max="5" width="7.28515625" style="261" customWidth="1"/>
    <col min="6" max="6" width="8.140625" style="175" hidden="1" customWidth="1"/>
    <col min="7" max="8" width="8.140625" style="175" customWidth="1"/>
    <col min="9" max="9" width="9.42578125" style="175" customWidth="1"/>
    <col min="10" max="10" width="5.28515625" style="176" hidden="1" customWidth="1"/>
    <col min="11" max="11" width="11.28515625" style="41" hidden="1" customWidth="1"/>
    <col min="12" max="12" width="8.28515625" style="41" hidden="1" customWidth="1"/>
    <col min="13" max="16" width="5.28515625" style="41" hidden="1" customWidth="1"/>
    <col min="17" max="17" width="6.5703125" style="41" hidden="1" customWidth="1"/>
    <col min="18" max="18" width="8.85546875" style="41" hidden="1" customWidth="1"/>
    <col min="19" max="19" width="20.5703125" style="41" hidden="1" customWidth="1"/>
    <col min="20" max="20" width="8.7109375" style="41" hidden="1" customWidth="1"/>
    <col min="21" max="21" width="10.42578125" style="41" hidden="1" customWidth="1"/>
    <col min="22" max="22" width="12" style="41" hidden="1" customWidth="1"/>
    <col min="23" max="23" width="11" style="41" hidden="1" customWidth="1"/>
    <col min="24" max="25" width="7.85546875" style="41" hidden="1" customWidth="1"/>
    <col min="26" max="26" width="4.7109375" style="41" hidden="1" customWidth="1"/>
    <col min="27" max="27" width="11" style="41" hidden="1" customWidth="1"/>
    <col min="28" max="29" width="9.7109375" style="41" customWidth="1"/>
    <col min="30" max="1024" width="9.42578125" style="41" customWidth="1"/>
  </cols>
  <sheetData>
    <row r="1" spans="1:28" ht="25.5">
      <c r="A1" s="40" t="str">
        <f>IF(ISBLANK('Tournament Info'!B3),"Vampire: The Eternal Struggle Tournament",'Tournament Info'!B3)</f>
        <v>Week of Nightmares 2024 - Day 3</v>
      </c>
      <c r="B1" s="63"/>
      <c r="C1" s="63"/>
      <c r="D1" s="65"/>
      <c r="E1" s="65"/>
      <c r="F1" s="41"/>
      <c r="G1" s="41"/>
      <c r="H1" s="41"/>
      <c r="I1" s="41"/>
      <c r="J1" s="174"/>
    </row>
    <row r="2" spans="1:28" ht="13.7" customHeight="1">
      <c r="A2" s="41"/>
      <c r="B2" s="63"/>
      <c r="C2" s="63"/>
      <c r="D2" s="65"/>
      <c r="E2" s="65"/>
      <c r="G2" s="41"/>
      <c r="H2" s="41" t="s">
        <v>321</v>
      </c>
      <c r="I2" s="41"/>
      <c r="AB2" s="177" t="s">
        <v>349</v>
      </c>
    </row>
    <row r="3" spans="1:28" s="26" customFormat="1" ht="15" customHeight="1">
      <c r="A3" s="178" t="s">
        <v>350</v>
      </c>
      <c r="B3" s="36"/>
      <c r="C3" s="36"/>
      <c r="D3" s="179"/>
      <c r="E3" s="179"/>
      <c r="H3" s="26" t="s">
        <v>323</v>
      </c>
      <c r="V3" s="180" t="s">
        <v>351</v>
      </c>
      <c r="AB3" s="181"/>
    </row>
    <row r="4" spans="1:28" ht="12.95" customHeight="1" thickBot="1">
      <c r="B4" s="63"/>
      <c r="C4" s="63"/>
      <c r="D4" s="65"/>
      <c r="E4" s="65"/>
      <c r="F4" s="41"/>
      <c r="G4" s="41"/>
      <c r="H4" s="41"/>
      <c r="I4" s="41"/>
      <c r="J4" s="174"/>
      <c r="V4" s="183">
        <v>2</v>
      </c>
    </row>
    <row r="5" spans="1:28" ht="20.25">
      <c r="A5" s="184" t="s">
        <v>324</v>
      </c>
      <c r="B5" s="185"/>
      <c r="C5" s="185"/>
      <c r="D5" s="186"/>
      <c r="E5" s="187" t="s">
        <v>325</v>
      </c>
      <c r="F5" s="262"/>
      <c r="G5" s="187"/>
      <c r="H5" s="188"/>
      <c r="I5" s="189"/>
      <c r="J5" s="190"/>
      <c r="K5" s="191" t="s">
        <v>326</v>
      </c>
      <c r="L5" s="192"/>
      <c r="M5" s="192"/>
      <c r="N5" s="192"/>
      <c r="O5" s="192"/>
      <c r="P5" s="192"/>
      <c r="Q5" s="192"/>
      <c r="R5" s="193"/>
      <c r="S5" s="194" t="s">
        <v>327</v>
      </c>
      <c r="T5" s="192"/>
      <c r="U5" s="193"/>
    </row>
    <row r="6" spans="1:28" s="86" customFormat="1" ht="12.95" customHeight="1" thickBot="1">
      <c r="A6" s="195" t="s">
        <v>316</v>
      </c>
      <c r="B6" s="196" t="s">
        <v>328</v>
      </c>
      <c r="C6" s="197" t="s">
        <v>329</v>
      </c>
      <c r="D6" s="198" t="s">
        <v>330</v>
      </c>
      <c r="E6" s="200" t="s">
        <v>180</v>
      </c>
      <c r="F6" s="263" t="s">
        <v>180</v>
      </c>
      <c r="G6" s="201" t="s">
        <v>331</v>
      </c>
      <c r="H6" s="200" t="s">
        <v>181</v>
      </c>
      <c r="I6" s="198" t="s">
        <v>332</v>
      </c>
      <c r="J6" s="264" t="s">
        <v>333</v>
      </c>
      <c r="K6" s="204" t="s">
        <v>334</v>
      </c>
      <c r="L6" s="205" t="s">
        <v>335</v>
      </c>
      <c r="M6" s="205" t="s">
        <v>336</v>
      </c>
      <c r="N6" s="205" t="s">
        <v>337</v>
      </c>
      <c r="O6" s="205" t="s">
        <v>338</v>
      </c>
      <c r="P6" s="205" t="s">
        <v>339</v>
      </c>
      <c r="Q6" s="205" t="s">
        <v>340</v>
      </c>
      <c r="R6" s="206" t="s">
        <v>341</v>
      </c>
      <c r="S6" s="207" t="s">
        <v>342</v>
      </c>
      <c r="T6" s="208" t="s">
        <v>343</v>
      </c>
      <c r="U6" s="209" t="s">
        <v>344</v>
      </c>
      <c r="W6" s="210" t="s">
        <v>345</v>
      </c>
      <c r="X6" s="210" t="s">
        <v>346</v>
      </c>
      <c r="Y6" s="210" t="s">
        <v>347</v>
      </c>
      <c r="Z6" s="210" t="s">
        <v>348</v>
      </c>
      <c r="AA6" s="210" t="s">
        <v>345</v>
      </c>
    </row>
    <row r="7" spans="1:28" ht="12.95" customHeight="1">
      <c r="A7" s="211">
        <f ca="1">IF(ISBLANK('Tournament Info'!$B$11),"",INDIRECT(ADDRESS(ROW(),2,1,1,"Optimal Seating "&amp;'Tournament Info'!$B$11-1&amp;"R+F")))</f>
        <v>48</v>
      </c>
      <c r="B7" s="212" t="str">
        <f ca="1">IF(ISNUMBER(A7),VLOOKUP(A7,Methuselahs!$A$7:$E$202,2,FALSE()),"")</f>
        <v>Piotr</v>
      </c>
      <c r="C7" s="213" t="str">
        <f ca="1">IF(ISNUMBER(A7),VLOOKUP(A7,Methuselahs!$A$7:$E$202,3,FALSE()),"")</f>
        <v>Jurczak</v>
      </c>
      <c r="D7" s="214">
        <f t="shared" ref="D7:D38" ca="1" si="0">IF(ISNUMBER(A7),FLOOR((ROW()-ROW($A$7))/5,1)+1,"")</f>
        <v>1</v>
      </c>
      <c r="E7" s="215">
        <v>0.5</v>
      </c>
      <c r="F7" s="265">
        <f t="shared" ref="F7:F38" si="1">IF(ISNUMBER(E7),E7,0)</f>
        <v>0.5</v>
      </c>
      <c r="G7" s="216">
        <f t="shared" ref="G7:G38" ca="1" si="2">IF(ISNUMBER($A7),IF(AND($F7&gt;=2,$H7=60),1,0),"")</f>
        <v>0</v>
      </c>
      <c r="H7" s="217">
        <f ca="1">IF(ISNUMBER(A7),IF(OR($S7=$U7,NOT(ISNA(MATCH($D7*5+$V$4,Override!$C$6:$C$125,0)))),$Q7,0),"")</f>
        <v>36</v>
      </c>
      <c r="I7" s="266">
        <f t="shared" ref="I7:I38" ca="1" si="3">IF(ISNUMBER(A7),IF(J7=5,K7,IF(AND(J7=4,OR(K7=4,K7=3)),K7+1,K7)),"")</f>
        <v>2</v>
      </c>
      <c r="J7" s="218">
        <f ca="1">COUNT(A7:A11)</f>
        <v>5</v>
      </c>
      <c r="K7" s="219">
        <f ca="1">IF(ISNUMBER(A7),_xlfn.RANK.EQ(F7,F7:F11),"")</f>
        <v>2</v>
      </c>
      <c r="L7" s="220">
        <f ca="1">IF(J7=5,VLOOKUP(K7,TPMatrix!$A$6:$B$10,2,FALSE()),IF(J7=4,VLOOKUP(K7,TPMatrix!$D$6:$E$9,2,FALSE()),0))</f>
        <v>48</v>
      </c>
      <c r="M7" s="220">
        <f ca="1">IF(COUNTIF(K7:K11,K7)&gt;=2,IF(J7=5,VLOOKUP(K7+1,TPMatrix!$A$6:$B$10,2,FALSE()),IF(J7=4,VLOOKUP(K7+1,TPMatrix!$D$6:$E$9,2,FALSE()),0)),"")</f>
        <v>36</v>
      </c>
      <c r="N7" s="220">
        <f ca="1">IF(COUNTIF(K7:K11,K7)&gt;=3,IF(J7=5,VLOOKUP(K7+2,TPMatrix!$A$6:$B$10,2,FALSE()),IF(J7=4,VLOOKUP(K7+2,TPMatrix!$D$6:$E$9,2,FALSE()),0)),"")</f>
        <v>24</v>
      </c>
      <c r="O7" t="str">
        <f ca="1">IF(COUNTIF(K7:K11,K7)&gt;=4,IF(J7=5,VLOOKUP(K7+3,TPMatrix!$A$6:$B$10,2,FALSE()),IF(J7=4,VLOOKUP(K7+3,TPMatrix!$D$6:$E$9,2,FALSE()),0)),"")</f>
        <v/>
      </c>
      <c r="P7" t="str">
        <f ca="1">IF(COUNTIF(K7:K11,K7)&gt;=5,IF(J7=5,VLOOKUP(K7+4,TPMatrix!$A$6:$B$10,2,FALSE()),IF(J7=4,VLOOKUP(K7+4,TPMatrix!$D$6:$E$9,2,FALSE()),0)),"")</f>
        <v/>
      </c>
      <c r="Q7" s="220">
        <f t="shared" ref="Q7:Q38" ca="1" si="4">SUM(L7:P7)/COUNT(L7:P7)</f>
        <v>36</v>
      </c>
      <c r="R7" s="221">
        <f t="shared" ref="R7:R38" ca="1" si="5">COUNT(L7:P7)</f>
        <v>3</v>
      </c>
      <c r="S7" s="222">
        <f t="shared" ref="S7:S38" ca="1" si="6">IF(ISNUMBER($A7),COUNTIF($D$7:$D$206,$D7),0)</f>
        <v>5</v>
      </c>
      <c r="T7" s="223">
        <f t="shared" ref="T7:T38" si="7">CEILING($F7,1)</f>
        <v>1</v>
      </c>
      <c r="U7" s="224">
        <f t="shared" ref="U7:U38" ca="1" si="8">SUM(OFFSET(T7,-MOD(ROW()-ROW($U$7),5),0,5,1))</f>
        <v>5</v>
      </c>
      <c r="W7" s="41">
        <f t="shared" ref="W7:W38" ca="1" si="9">$I7</f>
        <v>2</v>
      </c>
      <c r="X7" s="41">
        <f ca="1">IF(ISNUMBER($A7),$W7*(Methuselahs!$A$4+1)+$A7,"")</f>
        <v>146</v>
      </c>
      <c r="Y7" s="41">
        <f t="shared" ref="Y7:Y38" ca="1" si="10">IF(ISNUMBER($A7),_xlfn.RANK.EQ($X7,$X7:$X11,1),"")</f>
        <v>4</v>
      </c>
      <c r="Z7" s="41">
        <f ca="1">IF(ISNUMBER($A7),VLOOKUP($A7,Methuselahs!$A$7:$X$202,5),"")</f>
        <v>48</v>
      </c>
      <c r="AA7" s="41">
        <f t="shared" ref="AA7:AA38" ca="1" si="11">$I7</f>
        <v>2</v>
      </c>
    </row>
    <row r="8" spans="1:28" ht="12.95" customHeight="1">
      <c r="A8" s="225">
        <f ca="1">IF(ISBLANK('Tournament Info'!$B$11),"",INDIRECT(ADDRESS(ROW(),2,1,1,"Optimal Seating "&amp;'Tournament Info'!$B$11-1&amp;"R+F")))</f>
        <v>28</v>
      </c>
      <c r="B8" s="226" t="str">
        <f ca="1">IF(ISNUMBER(A8),VLOOKUP(A8,Methuselahs!$A$7:$E$202,2,FALSE()),"")</f>
        <v>Pedro</v>
      </c>
      <c r="C8" s="227" t="str">
        <f ca="1">IF(ISNUMBER(A8),VLOOKUP(A8,Methuselahs!$A$7:$E$202,3,FALSE()),"")</f>
        <v>Valentim</v>
      </c>
      <c r="D8" s="228">
        <f t="shared" ca="1" si="0"/>
        <v>1</v>
      </c>
      <c r="E8" s="229">
        <v>1.5</v>
      </c>
      <c r="F8" s="267">
        <f t="shared" si="1"/>
        <v>1.5</v>
      </c>
      <c r="G8" s="230">
        <f t="shared" ca="1" si="2"/>
        <v>0</v>
      </c>
      <c r="H8" s="231">
        <f ca="1">IF(ISNUMBER(A8),IF(OR($S8=$U8,NOT(ISNA(MATCH($D8*5+$V$4,Override!$C$6:$C$125,0)))),$Q8,0),"")</f>
        <v>60</v>
      </c>
      <c r="I8" s="268">
        <f t="shared" ca="1" si="3"/>
        <v>1</v>
      </c>
      <c r="J8" s="232">
        <f ca="1">COUNT(A7:A11)</f>
        <v>5</v>
      </c>
      <c r="K8" s="233">
        <f ca="1">IF(ISNUMBER(A8),_xlfn.RANK.EQ(F8,F7:F11),"")</f>
        <v>1</v>
      </c>
      <c r="L8" s="234">
        <f ca="1">IF(J8=5,VLOOKUP(K8,TPMatrix!$A$6:$B$10,2,FALSE()),IF(J8=4,VLOOKUP(K8,TPMatrix!$D$6:$E$9,2,FALSE()),0))</f>
        <v>60</v>
      </c>
      <c r="M8" t="str">
        <f ca="1">IF(COUNTIF(K7:K11,K8)&gt;=2,IF(J8=5,VLOOKUP(K8+1,TPMatrix!$A$6:$B$10,2,FALSE()),IF(J8=4,VLOOKUP(K8+1,TPMatrix!$D$6:$E$9,2,FALSE()),0)),"")</f>
        <v/>
      </c>
      <c r="N8" t="str">
        <f ca="1">IF(COUNTIF(K7:K11,K8)&gt;=3,IF(J8=5,VLOOKUP(K8+2,TPMatrix!$A$6:$B$10,2,FALSE()),IF(J8=4,VLOOKUP(K8+2,TPMatrix!$D$6:$E$9,2,FALSE()),0)),"")</f>
        <v/>
      </c>
      <c r="O8" t="str">
        <f ca="1">IF(COUNTIF(K7:K11,K8)&gt;=4,IF(J8=5,VLOOKUP(K8+3,TPMatrix!$A$6:$B$10,2,FALSE()),IF(J8=4,VLOOKUP(K8+3,TPMatrix!$D$6:$E$9,2,FALSE()),0)),"")</f>
        <v/>
      </c>
      <c r="P8" t="str">
        <f ca="1">IF(COUNTIF(K7:K11,K8)&gt;=5,IF(J8=5,VLOOKUP(K8+4,TPMatrix!$A$6:$B$10,2,FALSE()),IF(J8=4,VLOOKUP(K8+4,TPMatrix!$D$6:$E$9,2,FALSE()),0)),"")</f>
        <v/>
      </c>
      <c r="Q8" s="234">
        <f t="shared" ca="1" si="4"/>
        <v>60</v>
      </c>
      <c r="R8" s="235">
        <f t="shared" ca="1" si="5"/>
        <v>1</v>
      </c>
      <c r="S8" s="233">
        <f t="shared" ca="1" si="6"/>
        <v>5</v>
      </c>
      <c r="T8" s="234">
        <f t="shared" si="7"/>
        <v>2</v>
      </c>
      <c r="U8" s="235">
        <f t="shared" ca="1" si="8"/>
        <v>5</v>
      </c>
      <c r="W8" s="41">
        <f t="shared" ca="1" si="9"/>
        <v>1</v>
      </c>
      <c r="X8" s="41">
        <f ca="1">IF(ISNUMBER($A8),$W8*(Methuselahs!$A$4+1)+$A8,"")</f>
        <v>77</v>
      </c>
      <c r="Y8" s="41">
        <f t="shared" ca="1" si="10"/>
        <v>1</v>
      </c>
      <c r="Z8" s="41">
        <f ca="1">IF(ISNUMBER($A8),VLOOKUP($A8,Methuselahs!$A$7:$X$202,5),"")</f>
        <v>28</v>
      </c>
      <c r="AA8" s="41">
        <f t="shared" ca="1" si="11"/>
        <v>1</v>
      </c>
    </row>
    <row r="9" spans="1:28" ht="12.95" customHeight="1">
      <c r="A9" s="236">
        <f ca="1">IF(ISBLANK('Tournament Info'!$B$11),"",INDIRECT(ADDRESS(ROW(),2,1,1,"Optimal Seating "&amp;'Tournament Info'!$B$11-1&amp;"R+F")))</f>
        <v>22</v>
      </c>
      <c r="B9" s="212" t="str">
        <f ca="1">IF(ISNUMBER(A9),VLOOKUP(A9,Methuselahs!$A$7:$E$202,2,FALSE()),"")</f>
        <v>Stanisław</v>
      </c>
      <c r="C9" s="237" t="str">
        <f ca="1">IF(ISNUMBER(A9),VLOOKUP(A9,Methuselahs!$A$7:$E$202,3,FALSE()),"")</f>
        <v>Szczepaniak</v>
      </c>
      <c r="D9" s="238">
        <f t="shared" ca="1" si="0"/>
        <v>1</v>
      </c>
      <c r="E9" s="239"/>
      <c r="F9" s="269">
        <f t="shared" si="1"/>
        <v>0</v>
      </c>
      <c r="G9" s="240">
        <f t="shared" ca="1" si="2"/>
        <v>0</v>
      </c>
      <c r="H9" s="241">
        <f ca="1">IF(ISNUMBER(A9),IF(OR($S9=$U9,NOT(ISNA(MATCH($D9*5+$V$4,Override!$C$6:$C$125,0)))),$Q9,0),"")</f>
        <v>12</v>
      </c>
      <c r="I9" s="270">
        <f t="shared" ca="1" si="3"/>
        <v>5</v>
      </c>
      <c r="J9" s="242">
        <f ca="1">COUNT(A7:A11)</f>
        <v>5</v>
      </c>
      <c r="K9" s="243">
        <f ca="1">IF(ISNUMBER(A9),_xlfn.RANK.EQ(F9,F7:F11),"")</f>
        <v>5</v>
      </c>
      <c r="L9" s="244">
        <f ca="1">IF(J9=5,VLOOKUP(K9,TPMatrix!$A$6:$B$10,2,FALSE()),IF(J9=4,VLOOKUP(K9,TPMatrix!$D$6:$E$9,2,FALSE()),0))</f>
        <v>12</v>
      </c>
      <c r="M9" t="str">
        <f ca="1">IF(COUNTIF(K7:K11,K9)&gt;=2,IF(J9=5,VLOOKUP(K9+1,TPMatrix!$A$6:$B$10,2,FALSE()),IF(J9=4,VLOOKUP(K9+1,TPMatrix!$D$6:$E$9,2,FALSE()),0)),"")</f>
        <v/>
      </c>
      <c r="N9" t="str">
        <f ca="1">IF(COUNTIF(K7:K11,K9)&gt;=3,IF(J9=5,VLOOKUP(K9+2,TPMatrix!$A$6:$B$10,2,FALSE()),IF(J9=4,VLOOKUP(K9+2,TPMatrix!$D$6:$E$9,2,FALSE()),0)),"")</f>
        <v/>
      </c>
      <c r="O9" t="str">
        <f ca="1">IF(COUNTIF(K7:K11,K9)&gt;=4,IF(J9=5,VLOOKUP(K9+3,TPMatrix!$A$6:$B$10,2,FALSE()),IF(J9=4,VLOOKUP(K9+3,TPMatrix!$D$6:$E$9,2,FALSE()),0)),"")</f>
        <v/>
      </c>
      <c r="P9" t="str">
        <f ca="1">IF(COUNTIF(K7:K11,K9)&gt;=5,IF(J9=5,VLOOKUP(K9+4,TPMatrix!$A$6:$B$10,2,FALSE()),IF(J9=4,VLOOKUP(K9+4,TPMatrix!$D$6:$E$9,2,FALSE()),0)),"")</f>
        <v/>
      </c>
      <c r="Q9" s="244">
        <f t="shared" ca="1" si="4"/>
        <v>12</v>
      </c>
      <c r="R9" s="245">
        <f t="shared" ca="1" si="5"/>
        <v>1</v>
      </c>
      <c r="S9" s="243">
        <f t="shared" ca="1" si="6"/>
        <v>5</v>
      </c>
      <c r="T9" s="244">
        <f t="shared" si="7"/>
        <v>0</v>
      </c>
      <c r="U9" s="245">
        <f t="shared" ca="1" si="8"/>
        <v>5</v>
      </c>
      <c r="W9" s="41">
        <f t="shared" ca="1" si="9"/>
        <v>5</v>
      </c>
      <c r="X9" s="41">
        <f ca="1">IF(ISNUMBER($A9),$W9*(Methuselahs!$A$4+1)+$A9,"")</f>
        <v>267</v>
      </c>
      <c r="Y9" s="41">
        <f t="shared" ca="1" si="10"/>
        <v>5</v>
      </c>
      <c r="Z9" s="41">
        <f ca="1">IF(ISNUMBER($A9),VLOOKUP($A9,Methuselahs!$A$7:$X$202,5),"")</f>
        <v>22</v>
      </c>
      <c r="AA9" s="41">
        <f t="shared" ca="1" si="11"/>
        <v>5</v>
      </c>
    </row>
    <row r="10" spans="1:28" ht="12.95" customHeight="1">
      <c r="A10" s="246">
        <f ca="1">IF(ISBLANK('Tournament Info'!$B$11),"",INDIRECT(ADDRESS(ROW(),2,1,1,"Optimal Seating "&amp;'Tournament Info'!$B$11-1&amp;"R+F")))</f>
        <v>42</v>
      </c>
      <c r="B10" s="183" t="str">
        <f ca="1">IF(ISNUMBER(A10),VLOOKUP(A10,Methuselahs!$A$7:$E$202,2,FALSE()),"")</f>
        <v>Teemu</v>
      </c>
      <c r="C10" s="247" t="str">
        <f ca="1">IF(ISNUMBER(A10),VLOOKUP(A10,Methuselahs!$A$7:$E$202,3,FALSE()),"")</f>
        <v>Sainomaa</v>
      </c>
      <c r="D10" s="248">
        <f t="shared" ca="1" si="0"/>
        <v>1</v>
      </c>
      <c r="E10" s="249">
        <v>0.5</v>
      </c>
      <c r="F10" s="271">
        <f t="shared" si="1"/>
        <v>0.5</v>
      </c>
      <c r="G10" s="230">
        <f t="shared" ca="1" si="2"/>
        <v>0</v>
      </c>
      <c r="H10" s="231">
        <f ca="1">IF(ISNUMBER(A10),IF(OR($S10=$U10,NOT(ISNA(MATCH($D10*5+$V$4,Override!$C$6:$C$125,0)))),$Q10,0),"")</f>
        <v>36</v>
      </c>
      <c r="I10" s="268">
        <f t="shared" ca="1" si="3"/>
        <v>2</v>
      </c>
      <c r="J10" s="250">
        <f ca="1">COUNT(A7:A11)</f>
        <v>5</v>
      </c>
      <c r="K10" s="233">
        <f ca="1">IF(ISNUMBER(A10),_xlfn.RANK.EQ(F10,F7:F11),"")</f>
        <v>2</v>
      </c>
      <c r="L10" s="234">
        <f ca="1">IF(J10=5,VLOOKUP(K10,TPMatrix!$A$6:$B$10,2,FALSE()),IF(J10=4,VLOOKUP(K10,TPMatrix!$D$6:$E$9,2,FALSE()),0))</f>
        <v>48</v>
      </c>
      <c r="M10" s="234">
        <f ca="1">IF(COUNTIF(K7:K11,K10)&gt;=2,IF(J10=5,VLOOKUP(K10+1,TPMatrix!$A$6:$B$10,2,FALSE()),IF(J10=4,VLOOKUP(K10+1,TPMatrix!$D$6:$E$9,2,FALSE()),0)),"")</f>
        <v>36</v>
      </c>
      <c r="N10" s="234">
        <f ca="1">IF(COUNTIF(K7:K11,K10)&gt;=3,IF(J10=5,VLOOKUP(K10+2,TPMatrix!$A$6:$B$10,2,FALSE()),IF(J10=4,VLOOKUP(K10+2,TPMatrix!$D$6:$E$9,2,FALSE()),0)),"")</f>
        <v>24</v>
      </c>
      <c r="O10" t="str">
        <f ca="1">IF(COUNTIF(K7:K11,K10)&gt;=4,IF(J10=5,VLOOKUP(K10+3,TPMatrix!$A$6:$B$10,2,FALSE()),IF(J10=4,VLOOKUP(K10+3,TPMatrix!$D$6:$E$9,2,FALSE()),0)),"")</f>
        <v/>
      </c>
      <c r="P10" t="str">
        <f ca="1">IF(COUNTIF(K7:K11,K10)&gt;=5,IF(J10=5,VLOOKUP(K10+4,TPMatrix!$A$6:$B$10,2,FALSE()),IF(J10=4,VLOOKUP(K10+4,TPMatrix!$D$6:$E$9,2,FALSE()),0)),"")</f>
        <v/>
      </c>
      <c r="Q10" s="234">
        <f t="shared" ca="1" si="4"/>
        <v>36</v>
      </c>
      <c r="R10" s="235">
        <f t="shared" ca="1" si="5"/>
        <v>3</v>
      </c>
      <c r="S10" s="233">
        <f t="shared" ca="1" si="6"/>
        <v>5</v>
      </c>
      <c r="T10" s="234">
        <f t="shared" si="7"/>
        <v>1</v>
      </c>
      <c r="U10" s="235">
        <f t="shared" ca="1" si="8"/>
        <v>5</v>
      </c>
      <c r="W10" s="41">
        <f t="shared" ca="1" si="9"/>
        <v>2</v>
      </c>
      <c r="X10" s="41">
        <f ca="1">IF(ISNUMBER($A10),$W10*(Methuselahs!$A$4+1)+$A10,"")</f>
        <v>140</v>
      </c>
      <c r="Y10" s="41">
        <f t="shared" ca="1" si="10"/>
        <v>3</v>
      </c>
      <c r="Z10" s="41">
        <f ca="1">IF(ISNUMBER($A10),VLOOKUP($A10,Methuselahs!$A$7:$X$202,5),"")</f>
        <v>42</v>
      </c>
      <c r="AA10" s="41">
        <f t="shared" ca="1" si="11"/>
        <v>2</v>
      </c>
    </row>
    <row r="11" spans="1:28" ht="12.95" customHeight="1" thickBot="1">
      <c r="A11" s="251">
        <f ca="1">IF(ISBLANK('Tournament Info'!$B$11),"",INDIRECT(ADDRESS(ROW(),2,1,1,"Optimal Seating "&amp;'Tournament Info'!$B$11-1&amp;"R+F")))</f>
        <v>32</v>
      </c>
      <c r="B11" s="252" t="str">
        <f ca="1">IF(ISNUMBER(A11),VLOOKUP(A11,Methuselahs!$A$7:$E$202,2,FALSE()),"")</f>
        <v>Zsolt</v>
      </c>
      <c r="C11" s="253" t="str">
        <f ca="1">IF(ISNUMBER(A11),VLOOKUP(A11,Methuselahs!$A$7:$E$202,3,FALSE()),"")</f>
        <v>Cziraki</v>
      </c>
      <c r="D11" s="254">
        <f t="shared" ca="1" si="0"/>
        <v>1</v>
      </c>
      <c r="E11" s="255">
        <v>0.5</v>
      </c>
      <c r="F11" s="272">
        <f t="shared" si="1"/>
        <v>0.5</v>
      </c>
      <c r="G11" s="240">
        <f t="shared" ca="1" si="2"/>
        <v>0</v>
      </c>
      <c r="H11" s="241">
        <f ca="1">IF(ISNUMBER(A11),IF(OR($S11=$U11,NOT(ISNA(MATCH($D11*5+$V$4,Override!$C$6:$C$125,0)))),$Q11,0),"")</f>
        <v>36</v>
      </c>
      <c r="I11" s="270">
        <f t="shared" ca="1" si="3"/>
        <v>2</v>
      </c>
      <c r="J11" s="256">
        <f ca="1">COUNT(A7:A11)</f>
        <v>5</v>
      </c>
      <c r="K11" s="257">
        <f ca="1">IF(ISNUMBER(A11),_xlfn.RANK.EQ(F11,F7:F11),"")</f>
        <v>2</v>
      </c>
      <c r="L11" s="258">
        <f ca="1">IF(J11=5,VLOOKUP(K11,TPMatrix!$A$6:$B$10,2,FALSE()),IF(J11=4,VLOOKUP(K11,TPMatrix!$D$6:$E$9,2,FALSE()),0))</f>
        <v>48</v>
      </c>
      <c r="M11" s="258">
        <f ca="1">IF(COUNTIF(K7:K11,K11)&gt;=2,IF(J11=5,VLOOKUP(K11+1,TPMatrix!$A$6:$B$10,2,FALSE()),IF(J11=4,VLOOKUP(K11+1,TPMatrix!$D$6:$E$9,2,FALSE()),0)),"")</f>
        <v>36</v>
      </c>
      <c r="N11" s="258">
        <f ca="1">IF(COUNTIF(K7:K11,K11)&gt;=3,IF(J11=5,VLOOKUP(K11+2,TPMatrix!$A$6:$B$10,2,FALSE()),IF(J11=4,VLOOKUP(K11+2,TPMatrix!$D$6:$E$9,2,FALSE()),0)),"")</f>
        <v>24</v>
      </c>
      <c r="O11" t="str">
        <f ca="1">IF(COUNTIF(K7:K11,K11)&gt;=4,IF(J11=5,VLOOKUP(K11+3,TPMatrix!$A$6:$B$10,2,FALSE()),IF(J11=4,VLOOKUP(K11+3,TPMatrix!$D$6:$E$9,2,FALSE()),0)),"")</f>
        <v/>
      </c>
      <c r="P11" t="str">
        <f ca="1">IF(COUNTIF(K7:K11,K11)&gt;=5,IF(J11=5,VLOOKUP(K11+4,TPMatrix!$A$6:$B$10,2,FALSE()),IF(J11=4,VLOOKUP(K11+4,TPMatrix!$D$6:$E$9,2,FALSE()),0)),"")</f>
        <v/>
      </c>
      <c r="Q11" s="258">
        <f t="shared" ca="1" si="4"/>
        <v>36</v>
      </c>
      <c r="R11" s="259">
        <f t="shared" ca="1" si="5"/>
        <v>3</v>
      </c>
      <c r="S11" s="257">
        <f t="shared" ca="1" si="6"/>
        <v>5</v>
      </c>
      <c r="T11" s="258">
        <f t="shared" si="7"/>
        <v>1</v>
      </c>
      <c r="U11" s="259">
        <f t="shared" ca="1" si="8"/>
        <v>5</v>
      </c>
      <c r="W11" s="41">
        <f t="shared" ca="1" si="9"/>
        <v>2</v>
      </c>
      <c r="X11" s="41">
        <f ca="1">IF(ISNUMBER($A11),$W11*(Methuselahs!$A$4+1)+$A11,"")</f>
        <v>130</v>
      </c>
      <c r="Y11" s="41">
        <f t="shared" ca="1" si="10"/>
        <v>2</v>
      </c>
      <c r="Z11" s="41">
        <f ca="1">IF(ISNUMBER($A11),VLOOKUP($A11,Methuselahs!$A$7:$X$202,5),"")</f>
        <v>32</v>
      </c>
      <c r="AA11" s="41">
        <f t="shared" ca="1" si="11"/>
        <v>2</v>
      </c>
    </row>
    <row r="12" spans="1:28" ht="12.95" customHeight="1">
      <c r="A12" s="211">
        <f ca="1">IF(ISBLANK('Tournament Info'!$B$11),"",INDIRECT(ADDRESS(ROW(),2,1,1,"Optimal Seating "&amp;'Tournament Info'!$B$11-1&amp;"R+F")))</f>
        <v>5</v>
      </c>
      <c r="B12" s="212" t="str">
        <f ca="1">IF(ISNUMBER(A12),VLOOKUP(A12,Methuselahs!$A$7:$E$202,2,FALSE()),"")</f>
        <v>Erik</v>
      </c>
      <c r="C12" s="213" t="str">
        <f ca="1">IF(ISNUMBER(A12),VLOOKUP(A12,Methuselahs!$A$7:$E$202,3,FALSE()),"")</f>
        <v>Wallgren</v>
      </c>
      <c r="D12" s="214">
        <f t="shared" ca="1" si="0"/>
        <v>2</v>
      </c>
      <c r="E12" s="215"/>
      <c r="F12" s="265">
        <f t="shared" si="1"/>
        <v>0</v>
      </c>
      <c r="G12" s="216">
        <f t="shared" ca="1" si="2"/>
        <v>0</v>
      </c>
      <c r="H12" s="217">
        <f ca="1">IF(ISNUMBER(A12),IF(OR($S12=$U12,NOT(ISNA(MATCH($D12*5+$V$4,Override!$C$6:$C$125,0)))),$Q12,0),"")</f>
        <v>24</v>
      </c>
      <c r="I12" s="266">
        <f t="shared" ca="1" si="3"/>
        <v>3</v>
      </c>
      <c r="J12" s="218">
        <f ca="1">COUNT(A12:A16)</f>
        <v>5</v>
      </c>
      <c r="K12" s="219">
        <f ca="1">IF(ISNUMBER(A12),_xlfn.RANK.EQ(F12,F12:F16),"")</f>
        <v>3</v>
      </c>
      <c r="L12" s="220">
        <f ca="1">IF(J12=5,VLOOKUP(K12,TPMatrix!$A$6:$B$10,2,FALSE()),IF(J12=4,VLOOKUP(K12,TPMatrix!$D$6:$E$9,2,FALSE()),0))</f>
        <v>36</v>
      </c>
      <c r="M12" s="220">
        <f ca="1">IF(COUNTIF(K12:K16,K12)&gt;=2,IF(J12=5,VLOOKUP(K12+1,TPMatrix!$A$6:$B$10,2,FALSE()),IF(J12=4,VLOOKUP(K12+1,TPMatrix!$D$6:$E$9,2,FALSE()),0)),"")</f>
        <v>24</v>
      </c>
      <c r="N12" s="220">
        <f ca="1">IF(COUNTIF(K12:K16,K12)&gt;=3,IF(J12=5,VLOOKUP(K12+2,TPMatrix!$A$6:$B$10,2,FALSE()),IF(J12=4,VLOOKUP(K12+2,TPMatrix!$D$6:$E$9,2,FALSE()),0)),"")</f>
        <v>12</v>
      </c>
      <c r="O12" t="str">
        <f ca="1">IF(COUNTIF(K12:K16,K12)&gt;=4,IF(J12=5,VLOOKUP(K12+3,TPMatrix!$A$6:$B$10,2,FALSE()),IF(J12=4,VLOOKUP(K12+3,TPMatrix!$D$6:$E$9,2,FALSE()),0)),"")</f>
        <v/>
      </c>
      <c r="P12" t="str">
        <f ca="1">IF(COUNTIF(K12:K16,K12)&gt;=5,IF(J12=5,VLOOKUP(K12+4,TPMatrix!$A$6:$B$10,2,FALSE()),IF(J12=4,VLOOKUP(K12+4,TPMatrix!$D$6:$E$9,2,FALSE()),0)),"")</f>
        <v/>
      </c>
      <c r="Q12" s="220">
        <f t="shared" ca="1" si="4"/>
        <v>24</v>
      </c>
      <c r="R12" s="221">
        <f t="shared" ca="1" si="5"/>
        <v>3</v>
      </c>
      <c r="S12" s="222">
        <f t="shared" ca="1" si="6"/>
        <v>5</v>
      </c>
      <c r="T12" s="223">
        <f t="shared" si="7"/>
        <v>0</v>
      </c>
      <c r="U12" s="224">
        <f t="shared" ca="1" si="8"/>
        <v>5</v>
      </c>
      <c r="W12" s="41">
        <f t="shared" ca="1" si="9"/>
        <v>3</v>
      </c>
      <c r="X12" s="41">
        <f ca="1">IF(ISNUMBER($A12),$W12*(Methuselahs!$A$4+1)+$A12,"")</f>
        <v>152</v>
      </c>
      <c r="Y12" s="41">
        <f t="shared" ca="1" si="10"/>
        <v>3</v>
      </c>
      <c r="Z12" s="41">
        <f ca="1">IF(ISNUMBER($A12),VLOOKUP($A12,Methuselahs!$A$7:$X$202,5),"")</f>
        <v>5</v>
      </c>
      <c r="AA12" s="41">
        <f t="shared" ca="1" si="11"/>
        <v>3</v>
      </c>
    </row>
    <row r="13" spans="1:28" ht="12.95" customHeight="1">
      <c r="A13" s="225">
        <f ca="1">IF(ISBLANK('Tournament Info'!$B$11),"",INDIRECT(ADDRESS(ROW(),2,1,1,"Optimal Seating "&amp;'Tournament Info'!$B$11-1&amp;"R+F")))</f>
        <v>24</v>
      </c>
      <c r="B13" s="226" t="str">
        <f ca="1">IF(ISNUMBER(A13),VLOOKUP(A13,Methuselahs!$A$7:$E$202,2,FALSE()),"")</f>
        <v>Tero</v>
      </c>
      <c r="C13" s="227" t="str">
        <f ca="1">IF(ISNUMBER(A13),VLOOKUP(A13,Methuselahs!$A$7:$E$202,3,FALSE()),"")</f>
        <v>Aalto</v>
      </c>
      <c r="D13" s="228">
        <f t="shared" ca="1" si="0"/>
        <v>2</v>
      </c>
      <c r="E13" s="229">
        <v>2.5</v>
      </c>
      <c r="F13" s="267">
        <f t="shared" si="1"/>
        <v>2.5</v>
      </c>
      <c r="G13" s="230">
        <f t="shared" ca="1" si="2"/>
        <v>1</v>
      </c>
      <c r="H13" s="231">
        <f ca="1">IF(ISNUMBER(A13),IF(OR($S13=$U13,NOT(ISNA(MATCH($D13*5+$V$4,Override!$C$6:$C$125,0)))),$Q13,0),"")</f>
        <v>60</v>
      </c>
      <c r="I13" s="268">
        <f t="shared" ca="1" si="3"/>
        <v>1</v>
      </c>
      <c r="J13" s="232">
        <f ca="1">COUNT(A12:A16)</f>
        <v>5</v>
      </c>
      <c r="K13" s="233">
        <f ca="1">IF(ISNUMBER(A13),_xlfn.RANK.EQ(F13,F12:F16),"")</f>
        <v>1</v>
      </c>
      <c r="L13" s="234">
        <f ca="1">IF(J13=5,VLOOKUP(K13,TPMatrix!$A$6:$B$10,2,FALSE()),IF(J13=4,VLOOKUP(K13,TPMatrix!$D$6:$E$9,2,FALSE()),0))</f>
        <v>60</v>
      </c>
      <c r="M13" t="str">
        <f ca="1">IF(COUNTIF(K12:K16,K13)&gt;=2,IF(J13=5,VLOOKUP(K13+1,TPMatrix!$A$6:$B$10,2,FALSE()),IF(J13=4,VLOOKUP(K13+1,TPMatrix!$D$6:$E$9,2,FALSE()),0)),"")</f>
        <v/>
      </c>
      <c r="N13" t="str">
        <f ca="1">IF(COUNTIF(K12:K16,K13)&gt;=3,IF(J13=5,VLOOKUP(K13+2,TPMatrix!$A$6:$B$10,2,FALSE()),IF(J13=4,VLOOKUP(K13+2,TPMatrix!$D$6:$E$9,2,FALSE()),0)),"")</f>
        <v/>
      </c>
      <c r="O13" t="str">
        <f ca="1">IF(COUNTIF(K12:K16,K13)&gt;=4,IF(J13=5,VLOOKUP(K13+3,TPMatrix!$A$6:$B$10,2,FALSE()),IF(J13=4,VLOOKUP(K13+3,TPMatrix!$D$6:$E$9,2,FALSE()),0)),"")</f>
        <v/>
      </c>
      <c r="P13" t="str">
        <f ca="1">IF(COUNTIF(K12:K16,K13)&gt;=5,IF(J13=5,VLOOKUP(K13+4,TPMatrix!$A$6:$B$10,2,FALSE()),IF(J13=4,VLOOKUP(K13+4,TPMatrix!$D$6:$E$9,2,FALSE()),0)),"")</f>
        <v/>
      </c>
      <c r="Q13" s="234">
        <f t="shared" ca="1" si="4"/>
        <v>60</v>
      </c>
      <c r="R13" s="235">
        <f t="shared" ca="1" si="5"/>
        <v>1</v>
      </c>
      <c r="S13" s="233">
        <f t="shared" ca="1" si="6"/>
        <v>5</v>
      </c>
      <c r="T13" s="234">
        <f t="shared" si="7"/>
        <v>3</v>
      </c>
      <c r="U13" s="235">
        <f t="shared" ca="1" si="8"/>
        <v>5</v>
      </c>
      <c r="W13" s="41">
        <f t="shared" ca="1" si="9"/>
        <v>1</v>
      </c>
      <c r="X13" s="41">
        <f ca="1">IF(ISNUMBER($A13),$W13*(Methuselahs!$A$4+1)+$A13,"")</f>
        <v>73</v>
      </c>
      <c r="Y13" s="41">
        <f t="shared" ca="1" si="10"/>
        <v>1</v>
      </c>
      <c r="Z13" s="41">
        <f ca="1">IF(ISNUMBER($A13),VLOOKUP($A13,Methuselahs!$A$7:$X$202,5),"")</f>
        <v>1001</v>
      </c>
      <c r="AA13" s="41">
        <f t="shared" ca="1" si="11"/>
        <v>1</v>
      </c>
    </row>
    <row r="14" spans="1:28" ht="12.95" customHeight="1">
      <c r="A14" s="236">
        <f ca="1">IF(ISBLANK('Tournament Info'!$B$11),"",INDIRECT(ADDRESS(ROW(),2,1,1,"Optimal Seating "&amp;'Tournament Info'!$B$11-1&amp;"R+F")))</f>
        <v>29</v>
      </c>
      <c r="B14" s="212" t="str">
        <f ca="1">IF(ISNUMBER(A14),VLOOKUP(A14,Methuselahs!$A$7:$E$202,2,FALSE()),"")</f>
        <v>David</v>
      </c>
      <c r="C14" s="237" t="str">
        <f ca="1">IF(ISNUMBER(A14),VLOOKUP(A14,Methuselahs!$A$7:$E$202,3,FALSE()),"")</f>
        <v>Luhaaar</v>
      </c>
      <c r="D14" s="238">
        <f t="shared" ca="1" si="0"/>
        <v>2</v>
      </c>
      <c r="E14" s="239"/>
      <c r="F14" s="269">
        <f t="shared" si="1"/>
        <v>0</v>
      </c>
      <c r="G14" s="240">
        <f t="shared" ca="1" si="2"/>
        <v>0</v>
      </c>
      <c r="H14" s="241">
        <f ca="1">IF(ISNUMBER(A14),IF(OR($S14=$U14,NOT(ISNA(MATCH($D14*5+$V$4,Override!$C$6:$C$125,0)))),$Q14,0),"")</f>
        <v>24</v>
      </c>
      <c r="I14" s="270">
        <f t="shared" ca="1" si="3"/>
        <v>3</v>
      </c>
      <c r="J14" s="242">
        <f ca="1">COUNT(A12:A16)</f>
        <v>5</v>
      </c>
      <c r="K14" s="243">
        <f ca="1">IF(ISNUMBER(A14),_xlfn.RANK.EQ(F14,F12:F16),"")</f>
        <v>3</v>
      </c>
      <c r="L14" s="244">
        <f ca="1">IF(J14=5,VLOOKUP(K14,TPMatrix!$A$6:$B$10,2,FALSE()),IF(J14=4,VLOOKUP(K14,TPMatrix!$D$6:$E$9,2,FALSE()),0))</f>
        <v>36</v>
      </c>
      <c r="M14" s="244">
        <f ca="1">IF(COUNTIF(K12:K16,K14)&gt;=2,IF(J14=5,VLOOKUP(K14+1,TPMatrix!$A$6:$B$10,2,FALSE()),IF(J14=4,VLOOKUP(K14+1,TPMatrix!$D$6:$E$9,2,FALSE()),0)),"")</f>
        <v>24</v>
      </c>
      <c r="N14" s="244">
        <f ca="1">IF(COUNTIF(K12:K16,K14)&gt;=3,IF(J14=5,VLOOKUP(K14+2,TPMatrix!$A$6:$B$10,2,FALSE()),IF(J14=4,VLOOKUP(K14+2,TPMatrix!$D$6:$E$9,2,FALSE()),0)),"")</f>
        <v>12</v>
      </c>
      <c r="O14" t="str">
        <f ca="1">IF(COUNTIF(K12:K16,K14)&gt;=4,IF(J14=5,VLOOKUP(K14+3,TPMatrix!$A$6:$B$10,2,FALSE()),IF(J14=4,VLOOKUP(K14+3,TPMatrix!$D$6:$E$9,2,FALSE()),0)),"")</f>
        <v/>
      </c>
      <c r="P14" t="str">
        <f ca="1">IF(COUNTIF(K12:K16,K14)&gt;=5,IF(J14=5,VLOOKUP(K14+4,TPMatrix!$A$6:$B$10,2,FALSE()),IF(J14=4,VLOOKUP(K14+4,TPMatrix!$D$6:$E$9,2,FALSE()),0)),"")</f>
        <v/>
      </c>
      <c r="Q14" s="244">
        <f t="shared" ca="1" si="4"/>
        <v>24</v>
      </c>
      <c r="R14" s="245">
        <f t="shared" ca="1" si="5"/>
        <v>3</v>
      </c>
      <c r="S14" s="243">
        <f t="shared" ca="1" si="6"/>
        <v>5</v>
      </c>
      <c r="T14" s="244">
        <f t="shared" si="7"/>
        <v>0</v>
      </c>
      <c r="U14" s="245">
        <f t="shared" ca="1" si="8"/>
        <v>5</v>
      </c>
      <c r="W14" s="41">
        <f t="shared" ca="1" si="9"/>
        <v>3</v>
      </c>
      <c r="X14" s="41">
        <f ca="1">IF(ISNUMBER($A14),$W14*(Methuselahs!$A$4+1)+$A14,"")</f>
        <v>176</v>
      </c>
      <c r="Y14" s="41">
        <f t="shared" ca="1" si="10"/>
        <v>4</v>
      </c>
      <c r="Z14" s="41">
        <f ca="1">IF(ISNUMBER($A14),VLOOKUP($A14,Methuselahs!$A$7:$X$202,5),"")</f>
        <v>29</v>
      </c>
      <c r="AA14" s="41">
        <f t="shared" ca="1" si="11"/>
        <v>3</v>
      </c>
    </row>
    <row r="15" spans="1:28" ht="12.95" customHeight="1">
      <c r="A15" s="246">
        <f ca="1">IF(ISBLANK('Tournament Info'!$B$11),"",INDIRECT(ADDRESS(ROW(),2,1,1,"Optimal Seating "&amp;'Tournament Info'!$B$11-1&amp;"R+F")))</f>
        <v>36</v>
      </c>
      <c r="B15" s="183" t="str">
        <f ca="1">IF(ISNUMBER(A15),VLOOKUP(A15,Methuselahs!$A$7:$E$202,2,FALSE()),"")</f>
        <v>Pasi</v>
      </c>
      <c r="C15" s="247" t="str">
        <f ca="1">IF(ISNUMBER(A15),VLOOKUP(A15,Methuselahs!$A$7:$E$202,3,FALSE()),"")</f>
        <v>Karjalainen</v>
      </c>
      <c r="D15" s="248">
        <f t="shared" ca="1" si="0"/>
        <v>2</v>
      </c>
      <c r="E15" s="249"/>
      <c r="F15" s="271">
        <f t="shared" si="1"/>
        <v>0</v>
      </c>
      <c r="G15" s="230">
        <f t="shared" ca="1" si="2"/>
        <v>0</v>
      </c>
      <c r="H15" s="231">
        <f ca="1">IF(ISNUMBER(A15),IF(OR($S15=$U15,NOT(ISNA(MATCH($D15*5+$V$4,Override!$C$6:$C$125,0)))),$Q15,0),"")</f>
        <v>24</v>
      </c>
      <c r="I15" s="268">
        <f t="shared" ca="1" si="3"/>
        <v>3</v>
      </c>
      <c r="J15" s="250">
        <f ca="1">COUNT(A12:A16)</f>
        <v>5</v>
      </c>
      <c r="K15" s="233">
        <f ca="1">IF(ISNUMBER(A15),_xlfn.RANK.EQ(F15,F12:F16),"")</f>
        <v>3</v>
      </c>
      <c r="L15" s="234">
        <f ca="1">IF(J15=5,VLOOKUP(K15,TPMatrix!$A$6:$B$10,2,FALSE()),IF(J15=4,VLOOKUP(K15,TPMatrix!$D$6:$E$9,2,FALSE()),0))</f>
        <v>36</v>
      </c>
      <c r="M15" s="234">
        <f ca="1">IF(COUNTIF(K12:K16,K15)&gt;=2,IF(J15=5,VLOOKUP(K15+1,TPMatrix!$A$6:$B$10,2,FALSE()),IF(J15=4,VLOOKUP(K15+1,TPMatrix!$D$6:$E$9,2,FALSE()),0)),"")</f>
        <v>24</v>
      </c>
      <c r="N15" s="234">
        <f ca="1">IF(COUNTIF(K12:K16,K15)&gt;=3,IF(J15=5,VLOOKUP(K15+2,TPMatrix!$A$6:$B$10,2,FALSE()),IF(J15=4,VLOOKUP(K15+2,TPMatrix!$D$6:$E$9,2,FALSE()),0)),"")</f>
        <v>12</v>
      </c>
      <c r="O15" t="str">
        <f ca="1">IF(COUNTIF(K12:K16,K15)&gt;=4,IF(J15=5,VLOOKUP(K15+3,TPMatrix!$A$6:$B$10,2,FALSE()),IF(J15=4,VLOOKUP(K15+3,TPMatrix!$D$6:$E$9,2,FALSE()),0)),"")</f>
        <v/>
      </c>
      <c r="P15" t="str">
        <f ca="1">IF(COUNTIF(K12:K16,K15)&gt;=5,IF(J15=5,VLOOKUP(K15+4,TPMatrix!$A$6:$B$10,2,FALSE()),IF(J15=4,VLOOKUP(K15+4,TPMatrix!$D$6:$E$9,2,FALSE()),0)),"")</f>
        <v/>
      </c>
      <c r="Q15" s="234">
        <f t="shared" ca="1" si="4"/>
        <v>24</v>
      </c>
      <c r="R15" s="235">
        <f t="shared" ca="1" si="5"/>
        <v>3</v>
      </c>
      <c r="S15" s="233">
        <f t="shared" ca="1" si="6"/>
        <v>5</v>
      </c>
      <c r="T15" s="234">
        <f t="shared" si="7"/>
        <v>0</v>
      </c>
      <c r="U15" s="235">
        <f t="shared" ca="1" si="8"/>
        <v>5</v>
      </c>
      <c r="W15" s="41">
        <f t="shared" ca="1" si="9"/>
        <v>3</v>
      </c>
      <c r="X15" s="41">
        <f ca="1">IF(ISNUMBER($A15),$W15*(Methuselahs!$A$4+1)+$A15,"")</f>
        <v>183</v>
      </c>
      <c r="Y15" s="41">
        <f t="shared" ca="1" si="10"/>
        <v>4</v>
      </c>
      <c r="Z15" s="41">
        <f ca="1">IF(ISNUMBER($A15),VLOOKUP($A15,Methuselahs!$A$7:$X$202,5),"")</f>
        <v>1039</v>
      </c>
      <c r="AA15" s="41">
        <f t="shared" ca="1" si="11"/>
        <v>3</v>
      </c>
    </row>
    <row r="16" spans="1:28" ht="12.95" customHeight="1" thickBot="1">
      <c r="A16" s="251">
        <f ca="1">IF(ISBLANK('Tournament Info'!$B$11),"",INDIRECT(ADDRESS(ROW(),2,1,1,"Optimal Seating "&amp;'Tournament Info'!$B$11-1&amp;"R+F")))</f>
        <v>46</v>
      </c>
      <c r="B16" s="252" t="str">
        <f ca="1">IF(ISNUMBER(A16),VLOOKUP(A16,Methuselahs!$A$7:$E$202,2,FALSE()),"")</f>
        <v>Martin</v>
      </c>
      <c r="C16" s="253" t="str">
        <f ca="1">IF(ISNUMBER(A16),VLOOKUP(A16,Methuselahs!$A$7:$E$202,3,FALSE()),"")</f>
        <v>Weinmyer</v>
      </c>
      <c r="D16" s="254">
        <f t="shared" ca="1" si="0"/>
        <v>2</v>
      </c>
      <c r="E16" s="255">
        <v>1.5</v>
      </c>
      <c r="F16" s="272">
        <f t="shared" si="1"/>
        <v>1.5</v>
      </c>
      <c r="G16" s="240">
        <f t="shared" ca="1" si="2"/>
        <v>0</v>
      </c>
      <c r="H16" s="241">
        <f ca="1">IF(ISNUMBER(A16),IF(OR($S16=$U16,NOT(ISNA(MATCH($D16*5+$V$4,Override!$C$6:$C$125,0)))),$Q16,0),"")</f>
        <v>48</v>
      </c>
      <c r="I16" s="270">
        <f t="shared" ca="1" si="3"/>
        <v>2</v>
      </c>
      <c r="J16" s="256">
        <f ca="1">COUNT(A12:A16)</f>
        <v>5</v>
      </c>
      <c r="K16" s="257">
        <f ca="1">IF(ISNUMBER(A16),_xlfn.RANK.EQ(F16,F12:F16),"")</f>
        <v>2</v>
      </c>
      <c r="L16" s="258">
        <f ca="1">IF(J16=5,VLOOKUP(K16,TPMatrix!$A$6:$B$10,2,FALSE()),IF(J16=4,VLOOKUP(K16,TPMatrix!$D$6:$E$9,2,FALSE()),0))</f>
        <v>48</v>
      </c>
      <c r="M16" t="str">
        <f ca="1">IF(COUNTIF(K12:K16,K16)&gt;=2,IF(J16=5,VLOOKUP(K16+1,TPMatrix!$A$6:$B$10,2,FALSE()),IF(J16=4,VLOOKUP(K16+1,TPMatrix!$D$6:$E$9,2,FALSE()),0)),"")</f>
        <v/>
      </c>
      <c r="N16" t="str">
        <f ca="1">IF(COUNTIF(K12:K16,K16)&gt;=3,IF(J16=5,VLOOKUP(K16+2,TPMatrix!$A$6:$B$10,2,FALSE()),IF(J16=4,VLOOKUP(K16+2,TPMatrix!$D$6:$E$9,2,FALSE()),0)),"")</f>
        <v/>
      </c>
      <c r="O16" t="str">
        <f ca="1">IF(COUNTIF(K12:K16,K16)&gt;=4,IF(J16=5,VLOOKUP(K16+3,TPMatrix!$A$6:$B$10,2,FALSE()),IF(J16=4,VLOOKUP(K16+3,TPMatrix!$D$6:$E$9,2,FALSE()),0)),"")</f>
        <v/>
      </c>
      <c r="P16" t="str">
        <f ca="1">IF(COUNTIF(K12:K16,K16)&gt;=5,IF(J16=5,VLOOKUP(K16+4,TPMatrix!$A$6:$B$10,2,FALSE()),IF(J16=4,VLOOKUP(K16+4,TPMatrix!$D$6:$E$9,2,FALSE()),0)),"")</f>
        <v/>
      </c>
      <c r="Q16" s="258">
        <f t="shared" ca="1" si="4"/>
        <v>48</v>
      </c>
      <c r="R16" s="259">
        <f t="shared" ca="1" si="5"/>
        <v>1</v>
      </c>
      <c r="S16" s="257">
        <f t="shared" ca="1" si="6"/>
        <v>5</v>
      </c>
      <c r="T16" s="258">
        <f t="shared" si="7"/>
        <v>2</v>
      </c>
      <c r="U16" s="259">
        <f t="shared" ca="1" si="8"/>
        <v>5</v>
      </c>
      <c r="W16" s="41">
        <f t="shared" ca="1" si="9"/>
        <v>2</v>
      </c>
      <c r="X16" s="41">
        <f ca="1">IF(ISNUMBER($A16),$W16*(Methuselahs!$A$4+1)+$A16,"")</f>
        <v>144</v>
      </c>
      <c r="Y16" s="41">
        <f t="shared" ca="1" si="10"/>
        <v>4</v>
      </c>
      <c r="Z16" s="41">
        <f ca="1">IF(ISNUMBER($A16),VLOOKUP($A16,Methuselahs!$A$7:$X$202,5),"")</f>
        <v>46</v>
      </c>
      <c r="AA16" s="41">
        <f t="shared" ca="1" si="11"/>
        <v>2</v>
      </c>
    </row>
    <row r="17" spans="1:27" ht="12.95" customHeight="1">
      <c r="A17" s="211">
        <f ca="1">IF(ISBLANK('Tournament Info'!$B$11),"",INDIRECT(ADDRESS(ROW(),2,1,1,"Optimal Seating "&amp;'Tournament Info'!$B$11-1&amp;"R+F")))</f>
        <v>30</v>
      </c>
      <c r="B17" s="212" t="str">
        <f ca="1">IF(ISNUMBER(A17),VLOOKUP(A17,Methuselahs!$A$7:$E$202,2,FALSE()),"")</f>
        <v>Maciej</v>
      </c>
      <c r="C17" s="213" t="str">
        <f ca="1">IF(ISNUMBER(A17),VLOOKUP(A17,Methuselahs!$A$7:$E$202,3,FALSE()),"")</f>
        <v>Bernart</v>
      </c>
      <c r="D17" s="214">
        <f t="shared" ca="1" si="0"/>
        <v>3</v>
      </c>
      <c r="E17" s="215">
        <v>1</v>
      </c>
      <c r="F17" s="265">
        <f t="shared" si="1"/>
        <v>1</v>
      </c>
      <c r="G17" s="216">
        <f t="shared" ca="1" si="2"/>
        <v>0</v>
      </c>
      <c r="H17" s="217">
        <f ca="1">IF(ISNUMBER(A17),IF(OR($S17=$U17,NOT(ISNA(MATCH($D17*5+$V$4,Override!$C$6:$C$125,0)))),$Q17,0),"")</f>
        <v>42</v>
      </c>
      <c r="I17" s="266">
        <f t="shared" ca="1" si="3"/>
        <v>2</v>
      </c>
      <c r="J17" s="218">
        <f ca="1">COUNT(A17:A21)</f>
        <v>5</v>
      </c>
      <c r="K17" s="219">
        <f ca="1">IF(ISNUMBER(A17),_xlfn.RANK.EQ(F17,F17:F21),"")</f>
        <v>2</v>
      </c>
      <c r="L17" s="220">
        <f ca="1">IF(J17=5,VLOOKUP(K17,TPMatrix!$A$6:$B$10,2,FALSE()),IF(J17=4,VLOOKUP(K17,TPMatrix!$D$6:$E$9,2,FALSE()),0))</f>
        <v>48</v>
      </c>
      <c r="M17" s="220">
        <f ca="1">IF(COUNTIF(K17:K21,K17)&gt;=2,IF(J17=5,VLOOKUP(K17+1,TPMatrix!$A$6:$B$10,2,FALSE()),IF(J17=4,VLOOKUP(K17+1,TPMatrix!$D$6:$E$9,2,FALSE()),0)),"")</f>
        <v>36</v>
      </c>
      <c r="N17" t="str">
        <f ca="1">IF(COUNTIF(K17:K21,K17)&gt;=3,IF(J17=5,VLOOKUP(K17+2,TPMatrix!$A$6:$B$10,2,FALSE()),IF(J17=4,VLOOKUP(K17+2,TPMatrix!$D$6:$E$9,2,FALSE()),0)),"")</f>
        <v/>
      </c>
      <c r="O17" t="str">
        <f ca="1">IF(COUNTIF(K17:K21,K17)&gt;=4,IF(J17=5,VLOOKUP(K17+3,TPMatrix!$A$6:$B$10,2,FALSE()),IF(J17=4,VLOOKUP(K17+3,TPMatrix!$D$6:$E$9,2,FALSE()),0)),"")</f>
        <v/>
      </c>
      <c r="P17" t="str">
        <f ca="1">IF(COUNTIF(K17:K21,K17)&gt;=5,IF(J17=5,VLOOKUP(K17+4,TPMatrix!$A$6:$B$10,2,FALSE()),IF(J17=4,VLOOKUP(K17+4,TPMatrix!$D$6:$E$9,2,FALSE()),0)),"")</f>
        <v/>
      </c>
      <c r="Q17" s="220">
        <f t="shared" ca="1" si="4"/>
        <v>42</v>
      </c>
      <c r="R17" s="221">
        <f t="shared" ca="1" si="5"/>
        <v>2</v>
      </c>
      <c r="S17" s="222">
        <f t="shared" ca="1" si="6"/>
        <v>5</v>
      </c>
      <c r="T17" s="223">
        <f t="shared" si="7"/>
        <v>1</v>
      </c>
      <c r="U17" s="224">
        <f t="shared" ca="1" si="8"/>
        <v>5</v>
      </c>
      <c r="W17" s="41">
        <f t="shared" ca="1" si="9"/>
        <v>2</v>
      </c>
      <c r="X17" s="41">
        <f ca="1">IF(ISNUMBER($A17),$W17*(Methuselahs!$A$4+1)+$A17,"")</f>
        <v>128</v>
      </c>
      <c r="Y17" s="41">
        <f t="shared" ca="1" si="10"/>
        <v>2</v>
      </c>
      <c r="Z17" s="41">
        <f ca="1">IF(ISNUMBER($A17),VLOOKUP($A17,Methuselahs!$A$7:$X$202,5),"")</f>
        <v>30</v>
      </c>
      <c r="AA17" s="41">
        <f t="shared" ca="1" si="11"/>
        <v>2</v>
      </c>
    </row>
    <row r="18" spans="1:27" ht="12.95" customHeight="1">
      <c r="A18" s="225">
        <f ca="1">IF(ISBLANK('Tournament Info'!$B$11),"",INDIRECT(ADDRESS(ROW(),2,1,1,"Optimal Seating "&amp;'Tournament Info'!$B$11-1&amp;"R+F")))</f>
        <v>38</v>
      </c>
      <c r="B18" s="226" t="str">
        <f ca="1">IF(ISNUMBER(A18),VLOOKUP(A18,Methuselahs!$A$7:$E$202,2,FALSE()),"")</f>
        <v>Arnold</v>
      </c>
      <c r="C18" s="227" t="str">
        <f ca="1">IF(ISNUMBER(A18),VLOOKUP(A18,Methuselahs!$A$7:$E$202,3,FALSE()),"")</f>
        <v>Riegler</v>
      </c>
      <c r="D18" s="228">
        <f t="shared" ca="1" si="0"/>
        <v>3</v>
      </c>
      <c r="E18" s="229">
        <v>1</v>
      </c>
      <c r="F18" s="267">
        <f t="shared" si="1"/>
        <v>1</v>
      </c>
      <c r="G18" s="230">
        <f t="shared" ca="1" si="2"/>
        <v>0</v>
      </c>
      <c r="H18" s="231">
        <f ca="1">IF(ISNUMBER(A18),IF(OR($S18=$U18,NOT(ISNA(MATCH($D18*5+$V$4,Override!$C$6:$C$125,0)))),$Q18,0),"")</f>
        <v>42</v>
      </c>
      <c r="I18" s="268">
        <f t="shared" ca="1" si="3"/>
        <v>2</v>
      </c>
      <c r="J18" s="232">
        <f ca="1">COUNT(A17:A21)</f>
        <v>5</v>
      </c>
      <c r="K18" s="233">
        <f ca="1">IF(ISNUMBER(A18),_xlfn.RANK.EQ(F18,F17:F21),"")</f>
        <v>2</v>
      </c>
      <c r="L18" s="234">
        <f ca="1">IF(J18=5,VLOOKUP(K18,TPMatrix!$A$6:$B$10,2,FALSE()),IF(J18=4,VLOOKUP(K18,TPMatrix!$D$6:$E$9,2,FALSE()),0))</f>
        <v>48</v>
      </c>
      <c r="M18" s="234">
        <f ca="1">IF(COUNTIF(K17:K21,K18)&gt;=2,IF(J18=5,VLOOKUP(K18+1,TPMatrix!$A$6:$B$10,2,FALSE()),IF(J18=4,VLOOKUP(K18+1,TPMatrix!$D$6:$E$9,2,FALSE()),0)),"")</f>
        <v>36</v>
      </c>
      <c r="N18" t="str">
        <f ca="1">IF(COUNTIF(K17:K21,K18)&gt;=3,IF(J18=5,VLOOKUP(K18+2,TPMatrix!$A$6:$B$10,2,FALSE()),IF(J18=4,VLOOKUP(K18+2,TPMatrix!$D$6:$E$9,2,FALSE()),0)),"")</f>
        <v/>
      </c>
      <c r="O18" t="str">
        <f ca="1">IF(COUNTIF(K17:K21,K18)&gt;=4,IF(J18=5,VLOOKUP(K18+3,TPMatrix!$A$6:$B$10,2,FALSE()),IF(J18=4,VLOOKUP(K18+3,TPMatrix!$D$6:$E$9,2,FALSE()),0)),"")</f>
        <v/>
      </c>
      <c r="P18" t="str">
        <f ca="1">IF(COUNTIF(K17:K21,K18)&gt;=5,IF(J18=5,VLOOKUP(K18+4,TPMatrix!$A$6:$B$10,2,FALSE()),IF(J18=4,VLOOKUP(K18+4,TPMatrix!$D$6:$E$9,2,FALSE()),0)),"")</f>
        <v/>
      </c>
      <c r="Q18" s="234">
        <f t="shared" ca="1" si="4"/>
        <v>42</v>
      </c>
      <c r="R18" s="235">
        <f t="shared" ca="1" si="5"/>
        <v>2</v>
      </c>
      <c r="S18" s="233">
        <f t="shared" ca="1" si="6"/>
        <v>5</v>
      </c>
      <c r="T18" s="234">
        <f t="shared" si="7"/>
        <v>1</v>
      </c>
      <c r="U18" s="235">
        <f t="shared" ca="1" si="8"/>
        <v>5</v>
      </c>
      <c r="W18" s="41">
        <f t="shared" ca="1" si="9"/>
        <v>2</v>
      </c>
      <c r="X18" s="41">
        <f ca="1">IF(ISNUMBER($A18),$W18*(Methuselahs!$A$4+1)+$A18,"")</f>
        <v>136</v>
      </c>
      <c r="Y18" s="41">
        <f t="shared" ca="1" si="10"/>
        <v>3</v>
      </c>
      <c r="Z18" s="41">
        <f ca="1">IF(ISNUMBER($A18),VLOOKUP($A18,Methuselahs!$A$7:$X$202,5),"")</f>
        <v>38</v>
      </c>
      <c r="AA18" s="41">
        <f t="shared" ca="1" si="11"/>
        <v>2</v>
      </c>
    </row>
    <row r="19" spans="1:27" ht="12.95" customHeight="1">
      <c r="A19" s="236">
        <f ca="1">IF(ISBLANK('Tournament Info'!$B$11),"",INDIRECT(ADDRESS(ROW(),2,1,1,"Optimal Seating "&amp;'Tournament Info'!$B$11-1&amp;"R+F")))</f>
        <v>10</v>
      </c>
      <c r="B19" s="212" t="str">
        <f ca="1">IF(ISNUMBER(A19),VLOOKUP(A19,Methuselahs!$A$7:$E$202,2,FALSE()),"")</f>
        <v>Lauri</v>
      </c>
      <c r="C19" s="237" t="str">
        <f ca="1">IF(ISNUMBER(A19),VLOOKUP(A19,Methuselahs!$A$7:$E$202,3,FALSE()),"")</f>
        <v>Salmi</v>
      </c>
      <c r="D19" s="238">
        <f t="shared" ca="1" si="0"/>
        <v>3</v>
      </c>
      <c r="E19" s="239"/>
      <c r="F19" s="269">
        <f t="shared" si="1"/>
        <v>0</v>
      </c>
      <c r="G19" s="240">
        <f t="shared" ca="1" si="2"/>
        <v>0</v>
      </c>
      <c r="H19" s="241">
        <f ca="1">IF(ISNUMBER(A19),IF(OR($S19=$U19,NOT(ISNA(MATCH($D19*5+$V$4,Override!$C$6:$C$125,0)))),$Q19,0),"")</f>
        <v>18</v>
      </c>
      <c r="I19" s="270">
        <f t="shared" ca="1" si="3"/>
        <v>4</v>
      </c>
      <c r="J19" s="242">
        <f ca="1">COUNT(A17:A21)</f>
        <v>5</v>
      </c>
      <c r="K19" s="243">
        <f ca="1">IF(ISNUMBER(A19),_xlfn.RANK.EQ(F19,F17:F21),"")</f>
        <v>4</v>
      </c>
      <c r="L19" s="244">
        <f ca="1">IF(J19=5,VLOOKUP(K19,TPMatrix!$A$6:$B$10,2,FALSE()),IF(J19=4,VLOOKUP(K19,TPMatrix!$D$6:$E$9,2,FALSE()),0))</f>
        <v>24</v>
      </c>
      <c r="M19" s="244">
        <f ca="1">IF(COUNTIF(K17:K21,K19)&gt;=2,IF(J19=5,VLOOKUP(K19+1,TPMatrix!$A$6:$B$10,2,FALSE()),IF(J19=4,VLOOKUP(K19+1,TPMatrix!$D$6:$E$9,2,FALSE()),0)),"")</f>
        <v>12</v>
      </c>
      <c r="N19" t="str">
        <f ca="1">IF(COUNTIF(K17:K21,K19)&gt;=3,IF(J19=5,VLOOKUP(K19+2,TPMatrix!$A$6:$B$10,2,FALSE()),IF(J19=4,VLOOKUP(K19+2,TPMatrix!$D$6:$E$9,2,FALSE()),0)),"")</f>
        <v/>
      </c>
      <c r="O19" t="str">
        <f ca="1">IF(COUNTIF(K17:K21,K19)&gt;=4,IF(J19=5,VLOOKUP(K19+3,TPMatrix!$A$6:$B$10,2,FALSE()),IF(J19=4,VLOOKUP(K19+3,TPMatrix!$D$6:$E$9,2,FALSE()),0)),"")</f>
        <v/>
      </c>
      <c r="P19" t="str">
        <f ca="1">IF(COUNTIF(K17:K21,K19)&gt;=5,IF(J19=5,VLOOKUP(K19+4,TPMatrix!$A$6:$B$10,2,FALSE()),IF(J19=4,VLOOKUP(K19+4,TPMatrix!$D$6:$E$9,2,FALSE()),0)),"")</f>
        <v/>
      </c>
      <c r="Q19" s="244">
        <f t="shared" ca="1" si="4"/>
        <v>18</v>
      </c>
      <c r="R19" s="245">
        <f t="shared" ca="1" si="5"/>
        <v>2</v>
      </c>
      <c r="S19" s="243">
        <f t="shared" ca="1" si="6"/>
        <v>5</v>
      </c>
      <c r="T19" s="244">
        <f t="shared" si="7"/>
        <v>0</v>
      </c>
      <c r="U19" s="245">
        <f t="shared" ca="1" si="8"/>
        <v>5</v>
      </c>
      <c r="W19" s="41">
        <f t="shared" ca="1" si="9"/>
        <v>4</v>
      </c>
      <c r="X19" s="41">
        <f ca="1">IF(ISNUMBER($A19),$W19*(Methuselahs!$A$4+1)+$A19,"")</f>
        <v>206</v>
      </c>
      <c r="Y19" s="41">
        <f t="shared" ca="1" si="10"/>
        <v>5</v>
      </c>
      <c r="Z19" s="41">
        <f ca="1">IF(ISNUMBER($A19),VLOOKUP($A19,Methuselahs!$A$7:$X$202,5),"")</f>
        <v>1043</v>
      </c>
      <c r="AA19" s="41">
        <f t="shared" ca="1" si="11"/>
        <v>4</v>
      </c>
    </row>
    <row r="20" spans="1:27" ht="12.95" customHeight="1">
      <c r="A20" s="246">
        <f ca="1">IF(ISBLANK('Tournament Info'!$B$11),"",INDIRECT(ADDRESS(ROW(),2,1,1,"Optimal Seating "&amp;'Tournament Info'!$B$11-1&amp;"R+F")))</f>
        <v>21</v>
      </c>
      <c r="B20" s="183" t="str">
        <f ca="1">IF(ISNUMBER(A20),VLOOKUP(A20,Methuselahs!$A$7:$E$202,2,FALSE()),"")</f>
        <v>Marcin</v>
      </c>
      <c r="C20" s="247" t="str">
        <f ca="1">IF(ISNUMBER(A20),VLOOKUP(A20,Methuselahs!$A$7:$E$202,3,FALSE()),"")</f>
        <v>Watras</v>
      </c>
      <c r="D20" s="248">
        <f t="shared" ca="1" si="0"/>
        <v>3</v>
      </c>
      <c r="E20" s="249">
        <v>3</v>
      </c>
      <c r="F20" s="271">
        <f t="shared" si="1"/>
        <v>3</v>
      </c>
      <c r="G20" s="230">
        <f t="shared" ca="1" si="2"/>
        <v>1</v>
      </c>
      <c r="H20" s="231">
        <f ca="1">IF(ISNUMBER(A20),IF(OR($S20=$U20,NOT(ISNA(MATCH($D20*5+$V$4,Override!$C$6:$C$125,0)))),$Q20,0),"")</f>
        <v>60</v>
      </c>
      <c r="I20" s="268">
        <f t="shared" ca="1" si="3"/>
        <v>1</v>
      </c>
      <c r="J20" s="250">
        <f ca="1">COUNT(A17:A21)</f>
        <v>5</v>
      </c>
      <c r="K20" s="233">
        <f ca="1">IF(ISNUMBER(A20),_xlfn.RANK.EQ(F20,F17:F21),"")</f>
        <v>1</v>
      </c>
      <c r="L20" s="234">
        <f ca="1">IF(J20=5,VLOOKUP(K20,TPMatrix!$A$6:$B$10,2,FALSE()),IF(J20=4,VLOOKUP(K20,TPMatrix!$D$6:$E$9,2,FALSE()),0))</f>
        <v>60</v>
      </c>
      <c r="M20" t="str">
        <f ca="1">IF(COUNTIF(K17:K21,K20)&gt;=2,IF(J20=5,VLOOKUP(K20+1,TPMatrix!$A$6:$B$10,2,FALSE()),IF(J20=4,VLOOKUP(K20+1,TPMatrix!$D$6:$E$9,2,FALSE()),0)),"")</f>
        <v/>
      </c>
      <c r="N20" t="str">
        <f ca="1">IF(COUNTIF(K17:K21,K20)&gt;=3,IF(J20=5,VLOOKUP(K20+2,TPMatrix!$A$6:$B$10,2,FALSE()),IF(J20=4,VLOOKUP(K20+2,TPMatrix!$D$6:$E$9,2,FALSE()),0)),"")</f>
        <v/>
      </c>
      <c r="O20" t="str">
        <f ca="1">IF(COUNTIF(K17:K21,K20)&gt;=4,IF(J20=5,VLOOKUP(K20+3,TPMatrix!$A$6:$B$10,2,FALSE()),IF(J20=4,VLOOKUP(K20+3,TPMatrix!$D$6:$E$9,2,FALSE()),0)),"")</f>
        <v/>
      </c>
      <c r="P20" t="str">
        <f ca="1">IF(COUNTIF(K17:K21,K20)&gt;=5,IF(J20=5,VLOOKUP(K20+4,TPMatrix!$A$6:$B$10,2,FALSE()),IF(J20=4,VLOOKUP(K20+4,TPMatrix!$D$6:$E$9,2,FALSE()),0)),"")</f>
        <v/>
      </c>
      <c r="Q20" s="234">
        <f t="shared" ca="1" si="4"/>
        <v>60</v>
      </c>
      <c r="R20" s="235">
        <f t="shared" ca="1" si="5"/>
        <v>1</v>
      </c>
      <c r="S20" s="233">
        <f t="shared" ca="1" si="6"/>
        <v>5</v>
      </c>
      <c r="T20" s="234">
        <f t="shared" si="7"/>
        <v>3</v>
      </c>
      <c r="U20" s="235">
        <f t="shared" ca="1" si="8"/>
        <v>5</v>
      </c>
      <c r="W20" s="41">
        <f t="shared" ca="1" si="9"/>
        <v>1</v>
      </c>
      <c r="X20" s="41">
        <f ca="1">IF(ISNUMBER($A20),$W20*(Methuselahs!$A$4+1)+$A20,"")</f>
        <v>70</v>
      </c>
      <c r="Y20" s="41">
        <f t="shared" ca="1" si="10"/>
        <v>1</v>
      </c>
      <c r="Z20" s="41">
        <f ca="1">IF(ISNUMBER($A20),VLOOKUP($A20,Methuselahs!$A$7:$X$202,5),"")</f>
        <v>21</v>
      </c>
      <c r="AA20" s="41">
        <f t="shared" ca="1" si="11"/>
        <v>1</v>
      </c>
    </row>
    <row r="21" spans="1:27" ht="12.95" customHeight="1" thickBot="1">
      <c r="A21" s="251">
        <f ca="1">IF(ISBLANK('Tournament Info'!$B$11),"",INDIRECT(ADDRESS(ROW(),2,1,1,"Optimal Seating "&amp;'Tournament Info'!$B$11-1&amp;"R+F")))</f>
        <v>3</v>
      </c>
      <c r="B21" s="252" t="str">
        <f ca="1">IF(ISNUMBER(A21),VLOOKUP(A21,Methuselahs!$A$7:$E$202,2,FALSE()),"")</f>
        <v>Michal</v>
      </c>
      <c r="C21" s="253" t="str">
        <f ca="1">IF(ISNUMBER(A21),VLOOKUP(A21,Methuselahs!$A$7:$E$202,3,FALSE()),"")</f>
        <v>Sokolowski</v>
      </c>
      <c r="D21" s="254">
        <f t="shared" ca="1" si="0"/>
        <v>3</v>
      </c>
      <c r="E21" s="255"/>
      <c r="F21" s="272">
        <f t="shared" si="1"/>
        <v>0</v>
      </c>
      <c r="G21" s="240">
        <f t="shared" ca="1" si="2"/>
        <v>0</v>
      </c>
      <c r="H21" s="241">
        <f ca="1">IF(ISNUMBER(A21),IF(OR($S21=$U21,NOT(ISNA(MATCH($D21*5+$V$4,Override!$C$6:$C$125,0)))),$Q21,0),"")</f>
        <v>18</v>
      </c>
      <c r="I21" s="270">
        <f t="shared" ca="1" si="3"/>
        <v>4</v>
      </c>
      <c r="J21" s="256">
        <f ca="1">COUNT(A17:A21)</f>
        <v>5</v>
      </c>
      <c r="K21" s="257">
        <f ca="1">IF(ISNUMBER(A21),_xlfn.RANK.EQ(F21,F17:F21),"")</f>
        <v>4</v>
      </c>
      <c r="L21" s="258">
        <f ca="1">IF(J21=5,VLOOKUP(K21,TPMatrix!$A$6:$B$10,2,FALSE()),IF(J21=4,VLOOKUP(K21,TPMatrix!$D$6:$E$9,2,FALSE()),0))</f>
        <v>24</v>
      </c>
      <c r="M21" s="258">
        <f ca="1">IF(COUNTIF(K17:K21,K21)&gt;=2,IF(J21=5,VLOOKUP(K21+1,TPMatrix!$A$6:$B$10,2,FALSE()),IF(J21=4,VLOOKUP(K21+1,TPMatrix!$D$6:$E$9,2,FALSE()),0)),"")</f>
        <v>12</v>
      </c>
      <c r="N21" t="str">
        <f ca="1">IF(COUNTIF(K17:K21,K21)&gt;=3,IF(J21=5,VLOOKUP(K21+2,TPMatrix!$A$6:$B$10,2,FALSE()),IF(J21=4,VLOOKUP(K21+2,TPMatrix!$D$6:$E$9,2,FALSE()),0)),"")</f>
        <v/>
      </c>
      <c r="O21" t="str">
        <f ca="1">IF(COUNTIF(K17:K21,K21)&gt;=4,IF(J21=5,VLOOKUP(K21+3,TPMatrix!$A$6:$B$10,2,FALSE()),IF(J21=4,VLOOKUP(K21+3,TPMatrix!$D$6:$E$9,2,FALSE()),0)),"")</f>
        <v/>
      </c>
      <c r="P21" t="str">
        <f ca="1">IF(COUNTIF(K17:K21,K21)&gt;=5,IF(J21=5,VLOOKUP(K21+4,TPMatrix!$A$6:$B$10,2,FALSE()),IF(J21=4,VLOOKUP(K21+4,TPMatrix!$D$6:$E$9,2,FALSE()),0)),"")</f>
        <v/>
      </c>
      <c r="Q21" s="258">
        <f t="shared" ca="1" si="4"/>
        <v>18</v>
      </c>
      <c r="R21" s="259">
        <f t="shared" ca="1" si="5"/>
        <v>2</v>
      </c>
      <c r="S21" s="257">
        <f t="shared" ca="1" si="6"/>
        <v>5</v>
      </c>
      <c r="T21" s="258">
        <f t="shared" si="7"/>
        <v>0</v>
      </c>
      <c r="U21" s="259">
        <f t="shared" ca="1" si="8"/>
        <v>5</v>
      </c>
      <c r="W21" s="41">
        <f t="shared" ca="1" si="9"/>
        <v>4</v>
      </c>
      <c r="X21" s="41">
        <f ca="1">IF(ISNUMBER($A21),$W21*(Methuselahs!$A$4+1)+$A21,"")</f>
        <v>199</v>
      </c>
      <c r="Y21" s="41">
        <f t="shared" ca="1" si="10"/>
        <v>5</v>
      </c>
      <c r="Z21" s="41">
        <f ca="1">IF(ISNUMBER($A21),VLOOKUP($A21,Methuselahs!$A$7:$X$202,5),"")</f>
        <v>3</v>
      </c>
      <c r="AA21" s="41">
        <f t="shared" ca="1" si="11"/>
        <v>4</v>
      </c>
    </row>
    <row r="22" spans="1:27" ht="12.95" customHeight="1">
      <c r="A22" s="211">
        <f ca="1">IF(ISBLANK('Tournament Info'!$B$11),"",INDIRECT(ADDRESS(ROW(),2,1,1,"Optimal Seating "&amp;'Tournament Info'!$B$11-1&amp;"R+F")))</f>
        <v>20</v>
      </c>
      <c r="B22" s="212" t="str">
        <f ca="1">IF(ISNUMBER(A22),VLOOKUP(A22,Methuselahs!$A$7:$E$202,2,FALSE()),"")</f>
        <v>Gyula</v>
      </c>
      <c r="C22" s="213" t="str">
        <f ca="1">IF(ISNUMBER(A22),VLOOKUP(A22,Methuselahs!$A$7:$E$202,3,FALSE()),"")</f>
        <v>Erdos</v>
      </c>
      <c r="D22" s="214">
        <f t="shared" ca="1" si="0"/>
        <v>4</v>
      </c>
      <c r="E22" s="215">
        <v>1.5</v>
      </c>
      <c r="F22" s="265">
        <f t="shared" si="1"/>
        <v>1.5</v>
      </c>
      <c r="G22" s="216">
        <f t="shared" ca="1" si="2"/>
        <v>0</v>
      </c>
      <c r="H22" s="217">
        <f ca="1">IF(ISNUMBER(A22),IF(OR($S22=$U22,NOT(ISNA(MATCH($D22*5+$V$4,Override!$C$6:$C$125,0)))),$Q22,0),"")</f>
        <v>48</v>
      </c>
      <c r="I22" s="266">
        <f t="shared" ca="1" si="3"/>
        <v>2</v>
      </c>
      <c r="J22" s="218">
        <f ca="1">COUNT(A22:A26)</f>
        <v>5</v>
      </c>
      <c r="K22" s="219">
        <f ca="1">IF(ISNUMBER(A22),_xlfn.RANK.EQ(F22,F22:F26),"")</f>
        <v>2</v>
      </c>
      <c r="L22" s="220">
        <f ca="1">IF(J22=5,VLOOKUP(K22,TPMatrix!$A$6:$B$10,2,FALSE()),IF(J22=4,VLOOKUP(K22,TPMatrix!$D$6:$E$9,2,FALSE()),0))</f>
        <v>48</v>
      </c>
      <c r="M22" t="str">
        <f ca="1">IF(COUNTIF(K22:K26,K22)&gt;=2,IF(J22=5,VLOOKUP(K22+1,TPMatrix!$A$6:$B$10,2,FALSE()),IF(J22=4,VLOOKUP(K22+1,TPMatrix!$D$6:$E$9,2,FALSE()),0)),"")</f>
        <v/>
      </c>
      <c r="N22" t="str">
        <f ca="1">IF(COUNTIF(K22:K26,K22)&gt;=3,IF(J22=5,VLOOKUP(K22+2,TPMatrix!$A$6:$B$10,2,FALSE()),IF(J22=4,VLOOKUP(K22+2,TPMatrix!$D$6:$E$9,2,FALSE()),0)),"")</f>
        <v/>
      </c>
      <c r="O22" t="str">
        <f ca="1">IF(COUNTIF(K22:K26,K22)&gt;=4,IF(J22=5,VLOOKUP(K22+3,TPMatrix!$A$6:$B$10,2,FALSE()),IF(J22=4,VLOOKUP(K22+3,TPMatrix!$D$6:$E$9,2,FALSE()),0)),"")</f>
        <v/>
      </c>
      <c r="P22" t="str">
        <f ca="1">IF(COUNTIF(K22:K26,K22)&gt;=5,IF(J22=5,VLOOKUP(K22+4,TPMatrix!$A$6:$B$10,2,FALSE()),IF(J22=4,VLOOKUP(K22+4,TPMatrix!$D$6:$E$9,2,FALSE()),0)),"")</f>
        <v/>
      </c>
      <c r="Q22" s="220">
        <f t="shared" ca="1" si="4"/>
        <v>48</v>
      </c>
      <c r="R22" s="221">
        <f t="shared" ca="1" si="5"/>
        <v>1</v>
      </c>
      <c r="S22" s="222">
        <f t="shared" ca="1" si="6"/>
        <v>5</v>
      </c>
      <c r="T22" s="223">
        <f t="shared" si="7"/>
        <v>2</v>
      </c>
      <c r="U22" s="224">
        <f t="shared" ca="1" si="8"/>
        <v>5</v>
      </c>
      <c r="W22" s="41">
        <f t="shared" ca="1" si="9"/>
        <v>2</v>
      </c>
      <c r="X22" s="41">
        <f ca="1">IF(ISNUMBER($A22),$W22*(Methuselahs!$A$4+1)+$A22,"")</f>
        <v>118</v>
      </c>
      <c r="Y22" s="41">
        <f t="shared" ca="1" si="10"/>
        <v>2</v>
      </c>
      <c r="Z22" s="41">
        <f ca="1">IF(ISNUMBER($A22),VLOOKUP($A22,Methuselahs!$A$7:$X$202,5),"")</f>
        <v>1008</v>
      </c>
      <c r="AA22" s="41">
        <f t="shared" ca="1" si="11"/>
        <v>2</v>
      </c>
    </row>
    <row r="23" spans="1:27" ht="12.95" customHeight="1">
      <c r="A23" s="225">
        <f ca="1">IF(ISBLANK('Tournament Info'!$B$11),"",INDIRECT(ADDRESS(ROW(),2,1,1,"Optimal Seating "&amp;'Tournament Info'!$B$11-1&amp;"R+F")))</f>
        <v>43</v>
      </c>
      <c r="B23" s="226" t="str">
        <f ca="1">IF(ISNUMBER(A23),VLOOKUP(A23,Methuselahs!$A$7:$E$202,2,FALSE()),"")</f>
        <v>Ben</v>
      </c>
      <c r="C23" s="227" t="str">
        <f ca="1">IF(ISNUMBER(A23),VLOOKUP(A23,Methuselahs!$A$7:$E$202,3,FALSE()),"")</f>
        <v>Fox</v>
      </c>
      <c r="D23" s="228">
        <f t="shared" ca="1" si="0"/>
        <v>4</v>
      </c>
      <c r="E23" s="229"/>
      <c r="F23" s="267">
        <f t="shared" si="1"/>
        <v>0</v>
      </c>
      <c r="G23" s="230">
        <f t="shared" ca="1" si="2"/>
        <v>0</v>
      </c>
      <c r="H23" s="231">
        <f ca="1">IF(ISNUMBER(A23),IF(OR($S23=$U23,NOT(ISNA(MATCH($D23*5+$V$4,Override!$C$6:$C$125,0)))),$Q23,0),"")</f>
        <v>24</v>
      </c>
      <c r="I23" s="268">
        <f t="shared" ca="1" si="3"/>
        <v>3</v>
      </c>
      <c r="J23" s="232">
        <f ca="1">COUNT(A22:A26)</f>
        <v>5</v>
      </c>
      <c r="K23" s="233">
        <f ca="1">IF(ISNUMBER(A23),_xlfn.RANK.EQ(F23,F22:F26),"")</f>
        <v>3</v>
      </c>
      <c r="L23" s="234">
        <f ca="1">IF(J23=5,VLOOKUP(K23,TPMatrix!$A$6:$B$10,2,FALSE()),IF(J23=4,VLOOKUP(K23,TPMatrix!$D$6:$E$9,2,FALSE()),0))</f>
        <v>36</v>
      </c>
      <c r="M23" s="234">
        <f ca="1">IF(COUNTIF(K22:K26,K23)&gt;=2,IF(J23=5,VLOOKUP(K23+1,TPMatrix!$A$6:$B$10,2,FALSE()),IF(J23=4,VLOOKUP(K23+1,TPMatrix!$D$6:$E$9,2,FALSE()),0)),"")</f>
        <v>24</v>
      </c>
      <c r="N23" s="234">
        <f ca="1">IF(COUNTIF(K22:K26,K23)&gt;=3,IF(J23=5,VLOOKUP(K23+2,TPMatrix!$A$6:$B$10,2,FALSE()),IF(J23=4,VLOOKUP(K23+2,TPMatrix!$D$6:$E$9,2,FALSE()),0)),"")</f>
        <v>12</v>
      </c>
      <c r="O23" t="str">
        <f ca="1">IF(COUNTIF(K22:K26,K23)&gt;=4,IF(J23=5,VLOOKUP(K23+3,TPMatrix!$A$6:$B$10,2,FALSE()),IF(J23=4,VLOOKUP(K23+3,TPMatrix!$D$6:$E$9,2,FALSE()),0)),"")</f>
        <v/>
      </c>
      <c r="P23" t="str">
        <f ca="1">IF(COUNTIF(K22:K26,K23)&gt;=5,IF(J23=5,VLOOKUP(K23+4,TPMatrix!$A$6:$B$10,2,FALSE()),IF(J23=4,VLOOKUP(K23+4,TPMatrix!$D$6:$E$9,2,FALSE()),0)),"")</f>
        <v/>
      </c>
      <c r="Q23" s="234">
        <f t="shared" ca="1" si="4"/>
        <v>24</v>
      </c>
      <c r="R23" s="235">
        <f t="shared" ca="1" si="5"/>
        <v>3</v>
      </c>
      <c r="S23" s="233">
        <f t="shared" ca="1" si="6"/>
        <v>5</v>
      </c>
      <c r="T23" s="234">
        <f t="shared" si="7"/>
        <v>0</v>
      </c>
      <c r="U23" s="235">
        <f t="shared" ca="1" si="8"/>
        <v>5</v>
      </c>
      <c r="W23" s="41">
        <f t="shared" ca="1" si="9"/>
        <v>3</v>
      </c>
      <c r="X23" s="41">
        <f ca="1">IF(ISNUMBER($A23),$W23*(Methuselahs!$A$4+1)+$A23,"")</f>
        <v>190</v>
      </c>
      <c r="Y23" s="41">
        <f t="shared" ca="1" si="10"/>
        <v>4</v>
      </c>
      <c r="Z23" s="41">
        <f ca="1">IF(ISNUMBER($A23),VLOOKUP($A23,Methuselahs!$A$7:$X$202,5),"")</f>
        <v>43</v>
      </c>
      <c r="AA23" s="41">
        <f t="shared" ca="1" si="11"/>
        <v>3</v>
      </c>
    </row>
    <row r="24" spans="1:27" ht="12.95" customHeight="1">
      <c r="A24" s="236">
        <f ca="1">IF(ISBLANK('Tournament Info'!$B$11),"",INDIRECT(ADDRESS(ROW(),2,1,1,"Optimal Seating "&amp;'Tournament Info'!$B$11-1&amp;"R+F")))</f>
        <v>27</v>
      </c>
      <c r="B24" s="212" t="str">
        <f ca="1">IF(ISNUMBER(A24),VLOOKUP(A24,Methuselahs!$A$7:$E$202,2,FALSE()),"")</f>
        <v>Selim</v>
      </c>
      <c r="C24" s="237" t="str">
        <f ca="1">IF(ISNUMBER(A24),VLOOKUP(A24,Methuselahs!$A$7:$E$202,3,FALSE()),"")</f>
        <v>Ammouche</v>
      </c>
      <c r="D24" s="238">
        <f t="shared" ca="1" si="0"/>
        <v>4</v>
      </c>
      <c r="E24" s="239">
        <v>2.5</v>
      </c>
      <c r="F24" s="269">
        <f t="shared" si="1"/>
        <v>2.5</v>
      </c>
      <c r="G24" s="240">
        <f t="shared" ca="1" si="2"/>
        <v>1</v>
      </c>
      <c r="H24" s="241">
        <f ca="1">IF(ISNUMBER(A24),IF(OR($S24=$U24,NOT(ISNA(MATCH($D24*5+$V$4,Override!$C$6:$C$125,0)))),$Q24,0),"")</f>
        <v>60</v>
      </c>
      <c r="I24" s="270">
        <f t="shared" ca="1" si="3"/>
        <v>1</v>
      </c>
      <c r="J24" s="242">
        <f ca="1">COUNT(A22:A26)</f>
        <v>5</v>
      </c>
      <c r="K24" s="243">
        <f ca="1">IF(ISNUMBER(A24),_xlfn.RANK.EQ(F24,F22:F26),"")</f>
        <v>1</v>
      </c>
      <c r="L24" s="244">
        <f ca="1">IF(J24=5,VLOOKUP(K24,TPMatrix!$A$6:$B$10,2,FALSE()),IF(J24=4,VLOOKUP(K24,TPMatrix!$D$6:$E$9,2,FALSE()),0))</f>
        <v>60</v>
      </c>
      <c r="M24" t="str">
        <f ca="1">IF(COUNTIF(K22:K26,K24)&gt;=2,IF(J24=5,VLOOKUP(K24+1,TPMatrix!$A$6:$B$10,2,FALSE()),IF(J24=4,VLOOKUP(K24+1,TPMatrix!$D$6:$E$9,2,FALSE()),0)),"")</f>
        <v/>
      </c>
      <c r="N24" t="str">
        <f ca="1">IF(COUNTIF(K22:K26,K24)&gt;=3,IF(J24=5,VLOOKUP(K24+2,TPMatrix!$A$6:$B$10,2,FALSE()),IF(J24=4,VLOOKUP(K24+2,TPMatrix!$D$6:$E$9,2,FALSE()),0)),"")</f>
        <v/>
      </c>
      <c r="O24" t="str">
        <f ca="1">IF(COUNTIF(K22:K26,K24)&gt;=4,IF(J24=5,VLOOKUP(K24+3,TPMatrix!$A$6:$B$10,2,FALSE()),IF(J24=4,VLOOKUP(K24+3,TPMatrix!$D$6:$E$9,2,FALSE()),0)),"")</f>
        <v/>
      </c>
      <c r="P24" t="str">
        <f ca="1">IF(COUNTIF(K22:K26,K24)&gt;=5,IF(J24=5,VLOOKUP(K24+4,TPMatrix!$A$6:$B$10,2,FALSE()),IF(J24=4,VLOOKUP(K24+4,TPMatrix!$D$6:$E$9,2,FALSE()),0)),"")</f>
        <v/>
      </c>
      <c r="Q24" s="244">
        <f t="shared" ca="1" si="4"/>
        <v>60</v>
      </c>
      <c r="R24" s="245">
        <f t="shared" ca="1" si="5"/>
        <v>1</v>
      </c>
      <c r="S24" s="243">
        <f t="shared" ca="1" si="6"/>
        <v>5</v>
      </c>
      <c r="T24" s="244">
        <f t="shared" si="7"/>
        <v>3</v>
      </c>
      <c r="U24" s="245">
        <f t="shared" ca="1" si="8"/>
        <v>5</v>
      </c>
      <c r="W24" s="41">
        <f t="shared" ca="1" si="9"/>
        <v>1</v>
      </c>
      <c r="X24" s="41">
        <f ca="1">IF(ISNUMBER($A24),$W24*(Methuselahs!$A$4+1)+$A24,"")</f>
        <v>76</v>
      </c>
      <c r="Y24" s="41">
        <f t="shared" ca="1" si="10"/>
        <v>1</v>
      </c>
      <c r="Z24" s="41">
        <f ca="1">IF(ISNUMBER($A24),VLOOKUP($A24,Methuselahs!$A$7:$X$202,5),"")</f>
        <v>1003</v>
      </c>
      <c r="AA24" s="41">
        <f t="shared" ca="1" si="11"/>
        <v>1</v>
      </c>
    </row>
    <row r="25" spans="1:27" ht="12.95" customHeight="1">
      <c r="A25" s="246">
        <f ca="1">IF(ISBLANK('Tournament Info'!$B$11),"",INDIRECT(ADDRESS(ROW(),2,1,1,"Optimal Seating "&amp;'Tournament Info'!$B$11-1&amp;"R+F")))</f>
        <v>8</v>
      </c>
      <c r="B25" s="183" t="str">
        <f ca="1">IF(ISNUMBER(A25),VLOOKUP(A25,Methuselahs!$A$7:$E$202,2,FALSE()),"")</f>
        <v>Djordje</v>
      </c>
      <c r="C25" s="247" t="str">
        <f ca="1">IF(ISNUMBER(A25),VLOOKUP(A25,Methuselahs!$A$7:$E$202,3,FALSE()),"")</f>
        <v>Sutic</v>
      </c>
      <c r="D25" s="248">
        <f t="shared" ca="1" si="0"/>
        <v>4</v>
      </c>
      <c r="E25" s="249"/>
      <c r="F25" s="271">
        <f t="shared" si="1"/>
        <v>0</v>
      </c>
      <c r="G25" s="230">
        <f t="shared" ca="1" si="2"/>
        <v>0</v>
      </c>
      <c r="H25" s="231">
        <f ca="1">IF(ISNUMBER(A25),IF(OR($S25=$U25,NOT(ISNA(MATCH($D25*5+$V$4,Override!$C$6:$C$125,0)))),$Q25,0),"")</f>
        <v>24</v>
      </c>
      <c r="I25" s="268">
        <f t="shared" ca="1" si="3"/>
        <v>3</v>
      </c>
      <c r="J25" s="250">
        <f ca="1">COUNT(A22:A26)</f>
        <v>5</v>
      </c>
      <c r="K25" s="233">
        <f ca="1">IF(ISNUMBER(A25),_xlfn.RANK.EQ(F25,F22:F26),"")</f>
        <v>3</v>
      </c>
      <c r="L25" s="234">
        <f ca="1">IF(J25=5,VLOOKUP(K25,TPMatrix!$A$6:$B$10,2,FALSE()),IF(J25=4,VLOOKUP(K25,TPMatrix!$D$6:$E$9,2,FALSE()),0))</f>
        <v>36</v>
      </c>
      <c r="M25" s="234">
        <f ca="1">IF(COUNTIF(K22:K26,K25)&gt;=2,IF(J25=5,VLOOKUP(K25+1,TPMatrix!$A$6:$B$10,2,FALSE()),IF(J25=4,VLOOKUP(K25+1,TPMatrix!$D$6:$E$9,2,FALSE()),0)),"")</f>
        <v>24</v>
      </c>
      <c r="N25" s="234">
        <f ca="1">IF(COUNTIF(K22:K26,K25)&gt;=3,IF(J25=5,VLOOKUP(K25+2,TPMatrix!$A$6:$B$10,2,FALSE()),IF(J25=4,VLOOKUP(K25+2,TPMatrix!$D$6:$E$9,2,FALSE()),0)),"")</f>
        <v>12</v>
      </c>
      <c r="O25" t="str">
        <f ca="1">IF(COUNTIF(K22:K26,K25)&gt;=4,IF(J25=5,VLOOKUP(K25+3,TPMatrix!$A$6:$B$10,2,FALSE()),IF(J25=4,VLOOKUP(K25+3,TPMatrix!$D$6:$E$9,2,FALSE()),0)),"")</f>
        <v/>
      </c>
      <c r="P25" t="str">
        <f ca="1">IF(COUNTIF(K22:K26,K25)&gt;=5,IF(J25=5,VLOOKUP(K25+4,TPMatrix!$A$6:$B$10,2,FALSE()),IF(J25=4,VLOOKUP(K25+4,TPMatrix!$D$6:$E$9,2,FALSE()),0)),"")</f>
        <v/>
      </c>
      <c r="Q25" s="234">
        <f t="shared" ca="1" si="4"/>
        <v>24</v>
      </c>
      <c r="R25" s="235">
        <f t="shared" ca="1" si="5"/>
        <v>3</v>
      </c>
      <c r="S25" s="233">
        <f t="shared" ca="1" si="6"/>
        <v>5</v>
      </c>
      <c r="T25" s="234">
        <f t="shared" si="7"/>
        <v>0</v>
      </c>
      <c r="U25" s="235">
        <f t="shared" ca="1" si="8"/>
        <v>5</v>
      </c>
      <c r="W25" s="41">
        <f t="shared" ca="1" si="9"/>
        <v>3</v>
      </c>
      <c r="X25" s="41">
        <f ca="1">IF(ISNUMBER($A25),$W25*(Methuselahs!$A$4+1)+$A25,"")</f>
        <v>155</v>
      </c>
      <c r="Y25" s="41">
        <f t="shared" ca="1" si="10"/>
        <v>2</v>
      </c>
      <c r="Z25" s="41">
        <f ca="1">IF(ISNUMBER($A25),VLOOKUP($A25,Methuselahs!$A$7:$X$202,5),"")</f>
        <v>8</v>
      </c>
      <c r="AA25" s="41">
        <f t="shared" ca="1" si="11"/>
        <v>3</v>
      </c>
    </row>
    <row r="26" spans="1:27" ht="12.95" customHeight="1" thickBot="1">
      <c r="A26" s="251">
        <f ca="1">IF(ISBLANK('Tournament Info'!$B$11),"",INDIRECT(ADDRESS(ROW(),2,1,1,"Optimal Seating "&amp;'Tournament Info'!$B$11-1&amp;"R+F")))</f>
        <v>45</v>
      </c>
      <c r="B26" s="252" t="str">
        <f ca="1">IF(ISNUMBER(A26),VLOOKUP(A26,Methuselahs!$A$7:$E$202,2,FALSE()),"")</f>
        <v>Lasse</v>
      </c>
      <c r="C26" s="253" t="str">
        <f ca="1">IF(ISNUMBER(A26),VLOOKUP(A26,Methuselahs!$A$7:$E$202,3,FALSE()),"")</f>
        <v>Aagaard</v>
      </c>
      <c r="D26" s="254">
        <f t="shared" ca="1" si="0"/>
        <v>4</v>
      </c>
      <c r="E26" s="255"/>
      <c r="F26" s="272">
        <f t="shared" si="1"/>
        <v>0</v>
      </c>
      <c r="G26" s="240">
        <f t="shared" ca="1" si="2"/>
        <v>0</v>
      </c>
      <c r="H26" s="241">
        <f ca="1">IF(ISNUMBER(A26),IF(OR($S26=$U26,NOT(ISNA(MATCH($D26*5+$V$4,Override!$C$6:$C$125,0)))),$Q26,0),"")</f>
        <v>24</v>
      </c>
      <c r="I26" s="270">
        <f t="shared" ca="1" si="3"/>
        <v>3</v>
      </c>
      <c r="J26" s="256">
        <f ca="1">COUNT(A22:A26)</f>
        <v>5</v>
      </c>
      <c r="K26" s="257">
        <f ca="1">IF(ISNUMBER(A26),_xlfn.RANK.EQ(F26,F22:F26),"")</f>
        <v>3</v>
      </c>
      <c r="L26" s="258">
        <f ca="1">IF(J26=5,VLOOKUP(K26,TPMatrix!$A$6:$B$10,2,FALSE()),IF(J26=4,VLOOKUP(K26,TPMatrix!$D$6:$E$9,2,FALSE()),0))</f>
        <v>36</v>
      </c>
      <c r="M26" s="258">
        <f ca="1">IF(COUNTIF(K22:K26,K26)&gt;=2,IF(J26=5,VLOOKUP(K26+1,TPMatrix!$A$6:$B$10,2,FALSE()),IF(J26=4,VLOOKUP(K26+1,TPMatrix!$D$6:$E$9,2,FALSE()),0)),"")</f>
        <v>24</v>
      </c>
      <c r="N26" s="258">
        <f ca="1">IF(COUNTIF(K22:K26,K26)&gt;=3,IF(J26=5,VLOOKUP(K26+2,TPMatrix!$A$6:$B$10,2,FALSE()),IF(J26=4,VLOOKUP(K26+2,TPMatrix!$D$6:$E$9,2,FALSE()),0)),"")</f>
        <v>12</v>
      </c>
      <c r="O26" t="str">
        <f ca="1">IF(COUNTIF(K22:K26,K26)&gt;=4,IF(J26=5,VLOOKUP(K26+3,TPMatrix!$A$6:$B$10,2,FALSE()),IF(J26=4,VLOOKUP(K26+3,TPMatrix!$D$6:$E$9,2,FALSE()),0)),"")</f>
        <v/>
      </c>
      <c r="P26" t="str">
        <f ca="1">IF(COUNTIF(K22:K26,K26)&gt;=5,IF(J26=5,VLOOKUP(K26+4,TPMatrix!$A$6:$B$10,2,FALSE()),IF(J26=4,VLOOKUP(K26+4,TPMatrix!$D$6:$E$9,2,FALSE()),0)),"")</f>
        <v/>
      </c>
      <c r="Q26" s="258">
        <f t="shared" ca="1" si="4"/>
        <v>24</v>
      </c>
      <c r="R26" s="259">
        <f t="shared" ca="1" si="5"/>
        <v>3</v>
      </c>
      <c r="S26" s="257">
        <f t="shared" ca="1" si="6"/>
        <v>5</v>
      </c>
      <c r="T26" s="258">
        <f t="shared" si="7"/>
        <v>0</v>
      </c>
      <c r="U26" s="259">
        <f t="shared" ca="1" si="8"/>
        <v>5</v>
      </c>
      <c r="W26" s="41">
        <f t="shared" ca="1" si="9"/>
        <v>3</v>
      </c>
      <c r="X26" s="41">
        <f ca="1">IF(ISNUMBER($A26),$W26*(Methuselahs!$A$4+1)+$A26,"")</f>
        <v>192</v>
      </c>
      <c r="Y26" s="41">
        <f t="shared" ca="1" si="10"/>
        <v>4</v>
      </c>
      <c r="Z26" s="41">
        <f ca="1">IF(ISNUMBER($A26),VLOOKUP($A26,Methuselahs!$A$7:$X$202,5),"")</f>
        <v>45</v>
      </c>
      <c r="AA26" s="41">
        <f t="shared" ca="1" si="11"/>
        <v>3</v>
      </c>
    </row>
    <row r="27" spans="1:27" ht="12.95" customHeight="1">
      <c r="A27" s="211">
        <f ca="1">IF(ISBLANK('Tournament Info'!$B$11),"",INDIRECT(ADDRESS(ROW(),2,1,1,"Optimal Seating "&amp;'Tournament Info'!$B$11-1&amp;"R+F")))</f>
        <v>34</v>
      </c>
      <c r="B27" s="212" t="str">
        <f ca="1">IF(ISNUMBER(A27),VLOOKUP(A27,Methuselahs!$A$7:$E$202,2,FALSE()),"")</f>
        <v>Adam</v>
      </c>
      <c r="C27" s="213" t="str">
        <f ca="1">IF(ISNUMBER(A27),VLOOKUP(A27,Methuselahs!$A$7:$E$202,3,FALSE()),"")</f>
        <v>Peter</v>
      </c>
      <c r="D27" s="214">
        <f t="shared" ca="1" si="0"/>
        <v>5</v>
      </c>
      <c r="E27" s="215">
        <v>1</v>
      </c>
      <c r="F27" s="265">
        <f t="shared" si="1"/>
        <v>1</v>
      </c>
      <c r="G27" s="216">
        <f t="shared" ca="1" si="2"/>
        <v>0</v>
      </c>
      <c r="H27" s="217">
        <f ca="1">IF(ISNUMBER(A27),IF(OR($S27=$U27,NOT(ISNA(MATCH($D27*5+$V$4,Override!$C$6:$C$125,0)))),$Q27,0),"")</f>
        <v>36</v>
      </c>
      <c r="I27" s="266">
        <f t="shared" ca="1" si="3"/>
        <v>3</v>
      </c>
      <c r="J27" s="218">
        <f ca="1">COUNT(A27:A31)</f>
        <v>5</v>
      </c>
      <c r="K27" s="219">
        <f ca="1">IF(ISNUMBER(A27),_xlfn.RANK.EQ(F27,F27:F31),"")</f>
        <v>3</v>
      </c>
      <c r="L27" s="220">
        <f ca="1">IF(J27=5,VLOOKUP(K27,TPMatrix!$A$6:$B$10,2,FALSE()),IF(J27=4,VLOOKUP(K27,TPMatrix!$D$6:$E$9,2,FALSE()),0))</f>
        <v>36</v>
      </c>
      <c r="M27" t="str">
        <f ca="1">IF(COUNTIF(K27:K31,K27)&gt;=2,IF(J27=5,VLOOKUP(K27+1,TPMatrix!$A$6:$B$10,2,FALSE()),IF(J27=4,VLOOKUP(K27+1,TPMatrix!$D$6:$E$9,2,FALSE()),0)),"")</f>
        <v/>
      </c>
      <c r="N27" t="str">
        <f ca="1">IF(COUNTIF(K27:K31,K27)&gt;=3,IF(J27=5,VLOOKUP(K27+2,TPMatrix!$A$6:$B$10,2,FALSE()),IF(J27=4,VLOOKUP(K27+2,TPMatrix!$D$6:$E$9,2,FALSE()),0)),"")</f>
        <v/>
      </c>
      <c r="O27" t="str">
        <f ca="1">IF(COUNTIF(K27:K31,K27)&gt;=4,IF(J27=5,VLOOKUP(K27+3,TPMatrix!$A$6:$B$10,2,FALSE()),IF(J27=4,VLOOKUP(K27+3,TPMatrix!$D$6:$E$9,2,FALSE()),0)),"")</f>
        <v/>
      </c>
      <c r="P27" t="str">
        <f ca="1">IF(COUNTIF(K27:K31,K27)&gt;=5,IF(J27=5,VLOOKUP(K27+4,TPMatrix!$A$6:$B$10,2,FALSE()),IF(J27=4,VLOOKUP(K27+4,TPMatrix!$D$6:$E$9,2,FALSE()),0)),"")</f>
        <v/>
      </c>
      <c r="Q27" s="220">
        <f t="shared" ca="1" si="4"/>
        <v>36</v>
      </c>
      <c r="R27" s="221">
        <f t="shared" ca="1" si="5"/>
        <v>1</v>
      </c>
      <c r="S27" s="222">
        <f t="shared" ca="1" si="6"/>
        <v>5</v>
      </c>
      <c r="T27" s="223">
        <f t="shared" si="7"/>
        <v>1</v>
      </c>
      <c r="U27" s="224">
        <f t="shared" ca="1" si="8"/>
        <v>5</v>
      </c>
      <c r="W27" s="41">
        <f t="shared" ca="1" si="9"/>
        <v>3</v>
      </c>
      <c r="X27" s="41">
        <f ca="1">IF(ISNUMBER($A27),$W27*(Methuselahs!$A$4+1)+$A27,"")</f>
        <v>181</v>
      </c>
      <c r="Y27" s="41">
        <f t="shared" ca="1" si="10"/>
        <v>3</v>
      </c>
      <c r="Z27" s="41">
        <f ca="1">IF(ISNUMBER($A27),VLOOKUP($A27,Methuselahs!$A$7:$X$202,5),"")</f>
        <v>34</v>
      </c>
      <c r="AA27" s="41">
        <f t="shared" ca="1" si="11"/>
        <v>3</v>
      </c>
    </row>
    <row r="28" spans="1:27" ht="12.95" customHeight="1">
      <c r="A28" s="225">
        <f ca="1">IF(ISBLANK('Tournament Info'!$B$11),"",INDIRECT(ADDRESS(ROW(),2,1,1,"Optimal Seating "&amp;'Tournament Info'!$B$11-1&amp;"R+F")))</f>
        <v>15</v>
      </c>
      <c r="B28" s="226" t="str">
        <f ca="1">IF(ISNUMBER(A28),VLOOKUP(A28,Methuselahs!$A$7:$E$202,2,FALSE()),"")</f>
        <v>Rodinei</v>
      </c>
      <c r="C28" s="227" t="str">
        <f ca="1">IF(ISNUMBER(A28),VLOOKUP(A28,Methuselahs!$A$7:$E$202,3,FALSE()),"")</f>
        <v>Teixeira de Camargo</v>
      </c>
      <c r="D28" s="228">
        <f t="shared" ca="1" si="0"/>
        <v>5</v>
      </c>
      <c r="E28" s="229"/>
      <c r="F28" s="267">
        <f t="shared" si="1"/>
        <v>0</v>
      </c>
      <c r="G28" s="230">
        <f t="shared" ca="1" si="2"/>
        <v>0</v>
      </c>
      <c r="H28" s="231">
        <f ca="1">IF(ISNUMBER(A28),IF(OR($S28=$U28,NOT(ISNA(MATCH($D28*5+$V$4,Override!$C$6:$C$125,0)))),$Q28,0),"")</f>
        <v>18</v>
      </c>
      <c r="I28" s="268">
        <f t="shared" ca="1" si="3"/>
        <v>4</v>
      </c>
      <c r="J28" s="232">
        <f ca="1">COUNT(A27:A31)</f>
        <v>5</v>
      </c>
      <c r="K28" s="233">
        <f ca="1">IF(ISNUMBER(A28),_xlfn.RANK.EQ(F28,F27:F31),"")</f>
        <v>4</v>
      </c>
      <c r="L28" s="234">
        <f ca="1">IF(J28=5,VLOOKUP(K28,TPMatrix!$A$6:$B$10,2,FALSE()),IF(J28=4,VLOOKUP(K28,TPMatrix!$D$6:$E$9,2,FALSE()),0))</f>
        <v>24</v>
      </c>
      <c r="M28" s="234">
        <f ca="1">IF(COUNTIF(K27:K31,K28)&gt;=2,IF(J28=5,VLOOKUP(K28+1,TPMatrix!$A$6:$B$10,2,FALSE()),IF(J28=4,VLOOKUP(K28+1,TPMatrix!$D$6:$E$9,2,FALSE()),0)),"")</f>
        <v>12</v>
      </c>
      <c r="N28" t="str">
        <f ca="1">IF(COUNTIF(K27:K31,K28)&gt;=3,IF(J28=5,VLOOKUP(K28+2,TPMatrix!$A$6:$B$10,2,FALSE()),IF(J28=4,VLOOKUP(K28+2,TPMatrix!$D$6:$E$9,2,FALSE()),0)),"")</f>
        <v/>
      </c>
      <c r="O28" t="str">
        <f ca="1">IF(COUNTIF(K27:K31,K28)&gt;=4,IF(J28=5,VLOOKUP(K28+3,TPMatrix!$A$6:$B$10,2,FALSE()),IF(J28=4,VLOOKUP(K28+3,TPMatrix!$D$6:$E$9,2,FALSE()),0)),"")</f>
        <v/>
      </c>
      <c r="P28" t="str">
        <f ca="1">IF(COUNTIF(K27:K31,K28)&gt;=5,IF(J28=5,VLOOKUP(K28+4,TPMatrix!$A$6:$B$10,2,FALSE()),IF(J28=4,VLOOKUP(K28+4,TPMatrix!$D$6:$E$9,2,FALSE()),0)),"")</f>
        <v/>
      </c>
      <c r="Q28" s="234">
        <f t="shared" ca="1" si="4"/>
        <v>18</v>
      </c>
      <c r="R28" s="235">
        <f t="shared" ca="1" si="5"/>
        <v>2</v>
      </c>
      <c r="S28" s="233">
        <f t="shared" ca="1" si="6"/>
        <v>5</v>
      </c>
      <c r="T28" s="234">
        <f t="shared" si="7"/>
        <v>0</v>
      </c>
      <c r="U28" s="235">
        <f t="shared" ca="1" si="8"/>
        <v>5</v>
      </c>
      <c r="W28" s="41">
        <f t="shared" ca="1" si="9"/>
        <v>4</v>
      </c>
      <c r="X28" s="41">
        <f ca="1">IF(ISNUMBER($A28),$W28*(Methuselahs!$A$4+1)+$A28,"")</f>
        <v>211</v>
      </c>
      <c r="Y28" s="41">
        <f t="shared" ca="1" si="10"/>
        <v>4</v>
      </c>
      <c r="Z28" s="41">
        <f ca="1">IF(ISNUMBER($A28),VLOOKUP($A28,Methuselahs!$A$7:$X$202,5),"")</f>
        <v>15</v>
      </c>
      <c r="AA28" s="41">
        <f t="shared" ca="1" si="11"/>
        <v>4</v>
      </c>
    </row>
    <row r="29" spans="1:27" ht="12.95" customHeight="1">
      <c r="A29" s="236">
        <f ca="1">IF(ISBLANK('Tournament Info'!$B$11),"",INDIRECT(ADDRESS(ROW(),2,1,1,"Optimal Seating "&amp;'Tournament Info'!$B$11-1&amp;"R+F")))</f>
        <v>37</v>
      </c>
      <c r="B29" s="212" t="str">
        <f ca="1">IF(ISNUMBER(A29),VLOOKUP(A29,Methuselahs!$A$7:$E$202,2,FALSE()),"")</f>
        <v>Jozef</v>
      </c>
      <c r="C29" s="237" t="str">
        <f ca="1">IF(ISNUMBER(A29),VLOOKUP(A29,Methuselahs!$A$7:$E$202,3,FALSE()),"")</f>
        <v>Patrnciak</v>
      </c>
      <c r="D29" s="238">
        <f t="shared" ca="1" si="0"/>
        <v>5</v>
      </c>
      <c r="E29" s="239">
        <v>2</v>
      </c>
      <c r="F29" s="269">
        <f t="shared" si="1"/>
        <v>2</v>
      </c>
      <c r="G29" s="240">
        <f t="shared" ca="1" si="2"/>
        <v>0</v>
      </c>
      <c r="H29" s="241">
        <f ca="1">IF(ISNUMBER(A29),IF(OR($S29=$U29,NOT(ISNA(MATCH($D29*5+$V$4,Override!$C$6:$C$125,0)))),$Q29,0),"")</f>
        <v>54</v>
      </c>
      <c r="I29" s="270">
        <f t="shared" ca="1" si="3"/>
        <v>1</v>
      </c>
      <c r="J29" s="242">
        <f ca="1">COUNT(A27:A31)</f>
        <v>5</v>
      </c>
      <c r="K29" s="243">
        <f ca="1">IF(ISNUMBER(A29),_xlfn.RANK.EQ(F29,F27:F31),"")</f>
        <v>1</v>
      </c>
      <c r="L29" s="244">
        <f ca="1">IF(J29=5,VLOOKUP(K29,TPMatrix!$A$6:$B$10,2,FALSE()),IF(J29=4,VLOOKUP(K29,TPMatrix!$D$6:$E$9,2,FALSE()),0))</f>
        <v>60</v>
      </c>
      <c r="M29" s="244">
        <f ca="1">IF(COUNTIF(K27:K31,K29)&gt;=2,IF(J29=5,VLOOKUP(K29+1,TPMatrix!$A$6:$B$10,2,FALSE()),IF(J29=4,VLOOKUP(K29+1,TPMatrix!$D$6:$E$9,2,FALSE()),0)),"")</f>
        <v>48</v>
      </c>
      <c r="N29" t="str">
        <f ca="1">IF(COUNTIF(K27:K31,K29)&gt;=3,IF(J29=5,VLOOKUP(K29+2,TPMatrix!$A$6:$B$10,2,FALSE()),IF(J29=4,VLOOKUP(K29+2,TPMatrix!$D$6:$E$9,2,FALSE()),0)),"")</f>
        <v/>
      </c>
      <c r="O29" t="str">
        <f ca="1">IF(COUNTIF(K27:K31,K29)&gt;=4,IF(J29=5,VLOOKUP(K29+3,TPMatrix!$A$6:$B$10,2,FALSE()),IF(J29=4,VLOOKUP(K29+3,TPMatrix!$D$6:$E$9,2,FALSE()),0)),"")</f>
        <v/>
      </c>
      <c r="P29" t="str">
        <f ca="1">IF(COUNTIF(K27:K31,K29)&gt;=5,IF(J29=5,VLOOKUP(K29+4,TPMatrix!$A$6:$B$10,2,FALSE()),IF(J29=4,VLOOKUP(K29+4,TPMatrix!$D$6:$E$9,2,FALSE()),0)),"")</f>
        <v/>
      </c>
      <c r="Q29" s="244">
        <f t="shared" ca="1" si="4"/>
        <v>54</v>
      </c>
      <c r="R29" s="245">
        <f t="shared" ca="1" si="5"/>
        <v>2</v>
      </c>
      <c r="S29" s="243">
        <f t="shared" ca="1" si="6"/>
        <v>5</v>
      </c>
      <c r="T29" s="244">
        <f t="shared" si="7"/>
        <v>2</v>
      </c>
      <c r="U29" s="245">
        <f t="shared" ca="1" si="8"/>
        <v>5</v>
      </c>
      <c r="W29" s="41">
        <f t="shared" ca="1" si="9"/>
        <v>1</v>
      </c>
      <c r="X29" s="41">
        <f ca="1">IF(ISNUMBER($A29),$W29*(Methuselahs!$A$4+1)+$A29,"")</f>
        <v>86</v>
      </c>
      <c r="Y29" s="41">
        <f t="shared" ca="1" si="10"/>
        <v>1</v>
      </c>
      <c r="Z29" s="41">
        <f ca="1">IF(ISNUMBER($A29),VLOOKUP($A29,Methuselahs!$A$7:$X$202,5),"")</f>
        <v>1004</v>
      </c>
      <c r="AA29" s="41">
        <f t="shared" ca="1" si="11"/>
        <v>1</v>
      </c>
    </row>
    <row r="30" spans="1:27" ht="12.95" customHeight="1">
      <c r="A30" s="246">
        <f ca="1">IF(ISBLANK('Tournament Info'!$B$11),"",INDIRECT(ADDRESS(ROW(),2,1,1,"Optimal Seating "&amp;'Tournament Info'!$B$11-1&amp;"R+F")))</f>
        <v>41</v>
      </c>
      <c r="B30" s="183" t="str">
        <f ca="1">IF(ISNUMBER(A30),VLOOKUP(A30,Methuselahs!$A$7:$E$202,2,FALSE()),"")</f>
        <v>Nemanja</v>
      </c>
      <c r="C30" s="247" t="str">
        <f ca="1">IF(ISNUMBER(A30),VLOOKUP(A30,Methuselahs!$A$7:$E$202,3,FALSE()),"")</f>
        <v>Jovicic</v>
      </c>
      <c r="D30" s="248">
        <f t="shared" ca="1" si="0"/>
        <v>5</v>
      </c>
      <c r="E30" s="249">
        <v>2</v>
      </c>
      <c r="F30" s="271">
        <f t="shared" si="1"/>
        <v>2</v>
      </c>
      <c r="G30" s="230">
        <f t="shared" ca="1" si="2"/>
        <v>0</v>
      </c>
      <c r="H30" s="231">
        <f ca="1">IF(ISNUMBER(A30),IF(OR($S30=$U30,NOT(ISNA(MATCH($D30*5+$V$4,Override!$C$6:$C$125,0)))),$Q30,0),"")</f>
        <v>54</v>
      </c>
      <c r="I30" s="268">
        <f t="shared" ca="1" si="3"/>
        <v>1</v>
      </c>
      <c r="J30" s="250">
        <f ca="1">COUNT(A27:A31)</f>
        <v>5</v>
      </c>
      <c r="K30" s="233">
        <f ca="1">IF(ISNUMBER(A30),_xlfn.RANK.EQ(F30,F27:F31),"")</f>
        <v>1</v>
      </c>
      <c r="L30" s="234">
        <f ca="1">IF(J30=5,VLOOKUP(K30,TPMatrix!$A$6:$B$10,2,FALSE()),IF(J30=4,VLOOKUP(K30,TPMatrix!$D$6:$E$9,2,FALSE()),0))</f>
        <v>60</v>
      </c>
      <c r="M30" s="234">
        <f ca="1">IF(COUNTIF(K27:K31,K30)&gt;=2,IF(J30=5,VLOOKUP(K30+1,TPMatrix!$A$6:$B$10,2,FALSE()),IF(J30=4,VLOOKUP(K30+1,TPMatrix!$D$6:$E$9,2,FALSE()),0)),"")</f>
        <v>48</v>
      </c>
      <c r="N30" t="str">
        <f ca="1">IF(COUNTIF(K27:K31,K30)&gt;=3,IF(J30=5,VLOOKUP(K30+2,TPMatrix!$A$6:$B$10,2,FALSE()),IF(J30=4,VLOOKUP(K30+2,TPMatrix!$D$6:$E$9,2,FALSE()),0)),"")</f>
        <v/>
      </c>
      <c r="O30" t="str">
        <f ca="1">IF(COUNTIF(K27:K31,K30)&gt;=4,IF(J30=5,VLOOKUP(K30+3,TPMatrix!$A$6:$B$10,2,FALSE()),IF(J30=4,VLOOKUP(K30+3,TPMatrix!$D$6:$E$9,2,FALSE()),0)),"")</f>
        <v/>
      </c>
      <c r="P30" t="str">
        <f ca="1">IF(COUNTIF(K27:K31,K30)&gt;=5,IF(J30=5,VLOOKUP(K30+4,TPMatrix!$A$6:$B$10,2,FALSE()),IF(J30=4,VLOOKUP(K30+4,TPMatrix!$D$6:$E$9,2,FALSE()),0)),"")</f>
        <v/>
      </c>
      <c r="Q30" s="234">
        <f t="shared" ca="1" si="4"/>
        <v>54</v>
      </c>
      <c r="R30" s="235">
        <f t="shared" ca="1" si="5"/>
        <v>2</v>
      </c>
      <c r="S30" s="233">
        <f t="shared" ca="1" si="6"/>
        <v>5</v>
      </c>
      <c r="T30" s="234">
        <f t="shared" si="7"/>
        <v>2</v>
      </c>
      <c r="U30" s="235">
        <f t="shared" ca="1" si="8"/>
        <v>5</v>
      </c>
      <c r="W30" s="41">
        <f t="shared" ca="1" si="9"/>
        <v>1</v>
      </c>
      <c r="X30" s="41">
        <f ca="1">IF(ISNUMBER($A30),$W30*(Methuselahs!$A$4+1)+$A30,"")</f>
        <v>90</v>
      </c>
      <c r="Y30" s="41">
        <f t="shared" ca="1" si="10"/>
        <v>2</v>
      </c>
      <c r="Z30" s="41">
        <f ca="1">IF(ISNUMBER($A30),VLOOKUP($A30,Methuselahs!$A$7:$X$202,5),"")</f>
        <v>1005</v>
      </c>
      <c r="AA30" s="41">
        <f t="shared" ca="1" si="11"/>
        <v>1</v>
      </c>
    </row>
    <row r="31" spans="1:27" ht="12.95" customHeight="1" thickBot="1">
      <c r="A31" s="251">
        <f ca="1">IF(ISBLANK('Tournament Info'!$B$11),"",INDIRECT(ADDRESS(ROW(),2,1,1,"Optimal Seating "&amp;'Tournament Info'!$B$11-1&amp;"R+F")))</f>
        <v>26</v>
      </c>
      <c r="B31" s="252" t="str">
        <f ca="1">IF(ISNUMBER(A31),VLOOKUP(A31,Methuselahs!$A$7:$E$202,2,FALSE()),"")</f>
        <v>Mate</v>
      </c>
      <c r="C31" s="253" t="str">
        <f ca="1">IF(ISNUMBER(A31),VLOOKUP(A31,Methuselahs!$A$7:$E$202,3,FALSE()),"")</f>
        <v>Vaka</v>
      </c>
      <c r="D31" s="254">
        <f t="shared" ca="1" si="0"/>
        <v>5</v>
      </c>
      <c r="E31" s="255"/>
      <c r="F31" s="272">
        <f t="shared" si="1"/>
        <v>0</v>
      </c>
      <c r="G31" s="240">
        <f t="shared" ca="1" si="2"/>
        <v>0</v>
      </c>
      <c r="H31" s="241">
        <f ca="1">IF(ISNUMBER(A31),IF(OR($S31=$U31,NOT(ISNA(MATCH($D31*5+$V$4,Override!$C$6:$C$125,0)))),$Q31,0),"")</f>
        <v>18</v>
      </c>
      <c r="I31" s="270">
        <f t="shared" ca="1" si="3"/>
        <v>4</v>
      </c>
      <c r="J31" s="256">
        <f ca="1">COUNT(A27:A31)</f>
        <v>5</v>
      </c>
      <c r="K31" s="257">
        <f ca="1">IF(ISNUMBER(A31),_xlfn.RANK.EQ(F31,F27:F31),"")</f>
        <v>4</v>
      </c>
      <c r="L31" s="258">
        <f ca="1">IF(J31=5,VLOOKUP(K31,TPMatrix!$A$6:$B$10,2,FALSE()),IF(J31=4,VLOOKUP(K31,TPMatrix!$D$6:$E$9,2,FALSE()),0))</f>
        <v>24</v>
      </c>
      <c r="M31" s="258">
        <f ca="1">IF(COUNTIF(K27:K31,K31)&gt;=2,IF(J31=5,VLOOKUP(K31+1,TPMatrix!$A$6:$B$10,2,FALSE()),IF(J31=4,VLOOKUP(K31+1,TPMatrix!$D$6:$E$9,2,FALSE()),0)),"")</f>
        <v>12</v>
      </c>
      <c r="N31" t="str">
        <f ca="1">IF(COUNTIF(K27:K31,K31)&gt;=3,IF(J31=5,VLOOKUP(K31+2,TPMatrix!$A$6:$B$10,2,FALSE()),IF(J31=4,VLOOKUP(K31+2,TPMatrix!$D$6:$E$9,2,FALSE()),0)),"")</f>
        <v/>
      </c>
      <c r="O31" t="str">
        <f ca="1">IF(COUNTIF(K27:K31,K31)&gt;=4,IF(J31=5,VLOOKUP(K31+3,TPMatrix!$A$6:$B$10,2,FALSE()),IF(J31=4,VLOOKUP(K31+3,TPMatrix!$D$6:$E$9,2,FALSE()),0)),"")</f>
        <v/>
      </c>
      <c r="P31" t="str">
        <f ca="1">IF(COUNTIF(K27:K31,K31)&gt;=5,IF(J31=5,VLOOKUP(K31+4,TPMatrix!$A$6:$B$10,2,FALSE()),IF(J31=4,VLOOKUP(K31+4,TPMatrix!$D$6:$E$9,2,FALSE()),0)),"")</f>
        <v/>
      </c>
      <c r="Q31" s="258">
        <f t="shared" ca="1" si="4"/>
        <v>18</v>
      </c>
      <c r="R31" s="259">
        <f t="shared" ca="1" si="5"/>
        <v>2</v>
      </c>
      <c r="S31" s="257">
        <f t="shared" ca="1" si="6"/>
        <v>5</v>
      </c>
      <c r="T31" s="258">
        <f t="shared" si="7"/>
        <v>0</v>
      </c>
      <c r="U31" s="259">
        <f t="shared" ca="1" si="8"/>
        <v>5</v>
      </c>
      <c r="W31" s="41">
        <f t="shared" ca="1" si="9"/>
        <v>4</v>
      </c>
      <c r="X31" s="41">
        <f ca="1">IF(ISNUMBER($A31),$W31*(Methuselahs!$A$4+1)+$A31,"")</f>
        <v>222</v>
      </c>
      <c r="Y31" s="41">
        <f t="shared" ca="1" si="10"/>
        <v>5</v>
      </c>
      <c r="Z31" s="41">
        <f ca="1">IF(ISNUMBER($A31),VLOOKUP($A31,Methuselahs!$A$7:$X$202,5),"")</f>
        <v>1045</v>
      </c>
      <c r="AA31" s="41">
        <f t="shared" ca="1" si="11"/>
        <v>4</v>
      </c>
    </row>
    <row r="32" spans="1:27" ht="12.95" customHeight="1">
      <c r="A32" s="211">
        <f ca="1">IF(ISBLANK('Tournament Info'!$B$11),"",INDIRECT(ADDRESS(ROW(),2,1,1,"Optimal Seating "&amp;'Tournament Info'!$B$11-1&amp;"R+F")))</f>
        <v>39</v>
      </c>
      <c r="B32" s="212" t="str">
        <f ca="1">IF(ISNUMBER(A32),VLOOKUP(A32,Methuselahs!$A$7:$E$202,2,FALSE()),"")</f>
        <v>Kari</v>
      </c>
      <c r="C32" s="213" t="str">
        <f ca="1">IF(ISNUMBER(A32),VLOOKUP(A32,Methuselahs!$A$7:$E$202,3,FALSE()),"")</f>
        <v>Hyll</v>
      </c>
      <c r="D32" s="214">
        <f t="shared" ca="1" si="0"/>
        <v>6</v>
      </c>
      <c r="E32" s="215">
        <v>4</v>
      </c>
      <c r="F32" s="265">
        <f t="shared" si="1"/>
        <v>4</v>
      </c>
      <c r="G32" s="216">
        <f t="shared" ca="1" si="2"/>
        <v>1</v>
      </c>
      <c r="H32" s="217">
        <f ca="1">IF(ISNUMBER(A32),IF(OR($S32=$U32,NOT(ISNA(MATCH($D32*5+$V$4,Override!$C$6:$C$125,0)))),$Q32,0),"")</f>
        <v>60</v>
      </c>
      <c r="I32" s="266">
        <f t="shared" ca="1" si="3"/>
        <v>1</v>
      </c>
      <c r="J32" s="218">
        <f ca="1">COUNT(A32:A36)</f>
        <v>5</v>
      </c>
      <c r="K32" s="219">
        <f ca="1">IF(ISNUMBER(A32),_xlfn.RANK.EQ(F32,F32:F36),"")</f>
        <v>1</v>
      </c>
      <c r="L32" s="220">
        <f ca="1">IF(J32=5,VLOOKUP(K32,TPMatrix!$A$6:$B$10,2,FALSE()),IF(J32=4,VLOOKUP(K32,TPMatrix!$D$6:$E$9,2,FALSE()),0))</f>
        <v>60</v>
      </c>
      <c r="M32" t="str">
        <f ca="1">IF(COUNTIF(K32:K36,K32)&gt;=2,IF(J32=5,VLOOKUP(K32+1,TPMatrix!$A$6:$B$10,2,FALSE()),IF(J32=4,VLOOKUP(K32+1,TPMatrix!$D$6:$E$9,2,FALSE()),0)),"")</f>
        <v/>
      </c>
      <c r="N32" t="str">
        <f ca="1">IF(COUNTIF(K32:K36,K32)&gt;=3,IF(J32=5,VLOOKUP(K32+2,TPMatrix!$A$6:$B$10,2,FALSE()),IF(J32=4,VLOOKUP(K32+2,TPMatrix!$D$6:$E$9,2,FALSE()),0)),"")</f>
        <v/>
      </c>
      <c r="O32" t="str">
        <f ca="1">IF(COUNTIF(K32:K36,K32)&gt;=4,IF(J32=5,VLOOKUP(K32+3,TPMatrix!$A$6:$B$10,2,FALSE()),IF(J32=4,VLOOKUP(K32+3,TPMatrix!$D$6:$E$9,2,FALSE()),0)),"")</f>
        <v/>
      </c>
      <c r="P32" t="str">
        <f ca="1">IF(COUNTIF(K32:K36,K32)&gt;=5,IF(J32=5,VLOOKUP(K32+4,TPMatrix!$A$6:$B$10,2,FALSE()),IF(J32=4,VLOOKUP(K32+4,TPMatrix!$D$6:$E$9,2,FALSE()),0)),"")</f>
        <v/>
      </c>
      <c r="Q32" s="220">
        <f t="shared" ca="1" si="4"/>
        <v>60</v>
      </c>
      <c r="R32" s="221">
        <f t="shared" ca="1" si="5"/>
        <v>1</v>
      </c>
      <c r="S32" s="222">
        <f t="shared" ca="1" si="6"/>
        <v>5</v>
      </c>
      <c r="T32" s="223">
        <f t="shared" si="7"/>
        <v>4</v>
      </c>
      <c r="U32" s="224">
        <f t="shared" ca="1" si="8"/>
        <v>4</v>
      </c>
      <c r="W32" s="41">
        <f t="shared" ca="1" si="9"/>
        <v>1</v>
      </c>
      <c r="X32" s="41">
        <f ca="1">IF(ISNUMBER($A32),$W32*(Methuselahs!$A$4+1)+$A32,"")</f>
        <v>88</v>
      </c>
      <c r="Y32" s="41">
        <f t="shared" ca="1" si="10"/>
        <v>1</v>
      </c>
      <c r="Z32" s="41">
        <f ca="1">IF(ISNUMBER($A32),VLOOKUP($A32,Methuselahs!$A$7:$X$202,5),"")</f>
        <v>1010</v>
      </c>
      <c r="AA32" s="41">
        <f t="shared" ca="1" si="11"/>
        <v>1</v>
      </c>
    </row>
    <row r="33" spans="1:27" ht="12.95" customHeight="1">
      <c r="A33" s="225">
        <f ca="1">IF(ISBLANK('Tournament Info'!$B$11),"",INDIRECT(ADDRESS(ROW(),2,1,1,"Optimal Seating "&amp;'Tournament Info'!$B$11-1&amp;"R+F")))</f>
        <v>35</v>
      </c>
      <c r="B33" s="226" t="str">
        <f ca="1">IF(ISNUMBER(A33),VLOOKUP(A33,Methuselahs!$A$7:$E$202,2,FALSE()),"")</f>
        <v>Denis</v>
      </c>
      <c r="C33" s="227" t="str">
        <f ca="1">IF(ISNUMBER(A33),VLOOKUP(A33,Methuselahs!$A$7:$E$202,3,FALSE()),"")</f>
        <v>Bucar</v>
      </c>
      <c r="D33" s="228">
        <f t="shared" ca="1" si="0"/>
        <v>6</v>
      </c>
      <c r="E33" s="229"/>
      <c r="F33" s="267">
        <f t="shared" si="1"/>
        <v>0</v>
      </c>
      <c r="G33" s="230">
        <f t="shared" ca="1" si="2"/>
        <v>0</v>
      </c>
      <c r="H33" s="231">
        <f ca="1">IF(ISNUMBER(A33),IF(OR($S33=$U33,NOT(ISNA(MATCH($D33*5+$V$4,Override!$C$6:$C$125,0)))),$Q33,0),"")</f>
        <v>30</v>
      </c>
      <c r="I33" s="268">
        <f t="shared" ca="1" si="3"/>
        <v>2</v>
      </c>
      <c r="J33" s="232">
        <f ca="1">COUNT(A32:A36)</f>
        <v>5</v>
      </c>
      <c r="K33" s="233">
        <f ca="1">IF(ISNUMBER(A33),_xlfn.RANK.EQ(F33,F32:F36),"")</f>
        <v>2</v>
      </c>
      <c r="L33" s="234">
        <f ca="1">IF(J33=5,VLOOKUP(K33,TPMatrix!$A$6:$B$10,2,FALSE()),IF(J33=4,VLOOKUP(K33,TPMatrix!$D$6:$E$9,2,FALSE()),0))</f>
        <v>48</v>
      </c>
      <c r="M33" s="234">
        <f ca="1">IF(COUNTIF(K32:K36,K33)&gt;=2,IF(J33=5,VLOOKUP(K33+1,TPMatrix!$A$6:$B$10,2,FALSE()),IF(J33=4,VLOOKUP(K33+1,TPMatrix!$D$6:$E$9,2,FALSE()),0)),"")</f>
        <v>36</v>
      </c>
      <c r="N33" s="234">
        <f ca="1">IF(COUNTIF(K32:K36,K33)&gt;=3,IF(J33=5,VLOOKUP(K33+2,TPMatrix!$A$6:$B$10,2,FALSE()),IF(J33=4,VLOOKUP(K33+2,TPMatrix!$D$6:$E$9,2,FALSE()),0)),"")</f>
        <v>24</v>
      </c>
      <c r="O33" s="234">
        <f ca="1">IF(COUNTIF(K32:K36,K33)&gt;=4,IF(J33=5,VLOOKUP(K33+3,TPMatrix!$A$6:$B$10,2,FALSE()),IF(J33=4,VLOOKUP(K33+3,TPMatrix!$D$6:$E$9,2,FALSE()),0)),"")</f>
        <v>12</v>
      </c>
      <c r="P33" t="str">
        <f ca="1">IF(COUNTIF(K32:K36,K33)&gt;=5,IF(J33=5,VLOOKUP(K33+4,TPMatrix!$A$6:$B$10,2,FALSE()),IF(J33=4,VLOOKUP(K33+4,TPMatrix!$D$6:$E$9,2,FALSE()),0)),"")</f>
        <v/>
      </c>
      <c r="Q33" s="234">
        <f t="shared" ca="1" si="4"/>
        <v>30</v>
      </c>
      <c r="R33" s="235">
        <f t="shared" ca="1" si="5"/>
        <v>4</v>
      </c>
      <c r="S33" s="233">
        <f t="shared" ca="1" si="6"/>
        <v>5</v>
      </c>
      <c r="T33" s="234">
        <f t="shared" si="7"/>
        <v>0</v>
      </c>
      <c r="U33" s="235">
        <f t="shared" ca="1" si="8"/>
        <v>4</v>
      </c>
      <c r="W33" s="41">
        <f t="shared" ca="1" si="9"/>
        <v>2</v>
      </c>
      <c r="X33" s="41">
        <f ca="1">IF(ISNUMBER($A33),$W33*(Methuselahs!$A$4+1)+$A33,"")</f>
        <v>133</v>
      </c>
      <c r="Y33" s="41">
        <f t="shared" ca="1" si="10"/>
        <v>4</v>
      </c>
      <c r="Z33" s="41">
        <f ca="1">IF(ISNUMBER($A33),VLOOKUP($A33,Methuselahs!$A$7:$X$202,5),"")</f>
        <v>35</v>
      </c>
      <c r="AA33" s="41">
        <f t="shared" ca="1" si="11"/>
        <v>2</v>
      </c>
    </row>
    <row r="34" spans="1:27" ht="12.95" customHeight="1">
      <c r="A34" s="236">
        <f ca="1">IF(ISBLANK('Tournament Info'!$B$11),"",INDIRECT(ADDRESS(ROW(),2,1,1,"Optimal Seating "&amp;'Tournament Info'!$B$11-1&amp;"R+F")))</f>
        <v>2</v>
      </c>
      <c r="B34" s="212" t="str">
        <f ca="1">IF(ISNUMBER(A34),VLOOKUP(A34,Methuselahs!$A$7:$E$202,2,FALSE()),"")</f>
        <v>Diego</v>
      </c>
      <c r="C34" s="237" t="str">
        <f ca="1">IF(ISNUMBER(A34),VLOOKUP(A34,Methuselahs!$A$7:$E$202,3,FALSE()),"")</f>
        <v>Di Nicolantonio</v>
      </c>
      <c r="D34" s="238">
        <f t="shared" ca="1" si="0"/>
        <v>6</v>
      </c>
      <c r="E34" s="239" t="s">
        <v>160</v>
      </c>
      <c r="F34" s="269">
        <f t="shared" si="1"/>
        <v>0</v>
      </c>
      <c r="G34" s="240">
        <f t="shared" ca="1" si="2"/>
        <v>0</v>
      </c>
      <c r="H34" s="241">
        <f ca="1">IF(ISNUMBER(A34),IF(OR($S34=$U34,NOT(ISNA(MATCH($D34*5+$V$4,Override!$C$6:$C$125,0)))),$Q34,0),"")</f>
        <v>30</v>
      </c>
      <c r="I34" s="270">
        <f t="shared" ca="1" si="3"/>
        <v>2</v>
      </c>
      <c r="J34" s="242">
        <f ca="1">COUNT(A32:A36)</f>
        <v>5</v>
      </c>
      <c r="K34" s="243">
        <f ca="1">IF(ISNUMBER(A34),_xlfn.RANK.EQ(F34,F32:F36),"")</f>
        <v>2</v>
      </c>
      <c r="L34" s="244">
        <f ca="1">IF(J34=5,VLOOKUP(K34,TPMatrix!$A$6:$B$10,2,FALSE()),IF(J34=4,VLOOKUP(K34,TPMatrix!$D$6:$E$9,2,FALSE()),0))</f>
        <v>48</v>
      </c>
      <c r="M34" s="244">
        <f ca="1">IF(COUNTIF(K32:K36,K34)&gt;=2,IF(J34=5,VLOOKUP(K34+1,TPMatrix!$A$6:$B$10,2,FALSE()),IF(J34=4,VLOOKUP(K34+1,TPMatrix!$D$6:$E$9,2,FALSE()),0)),"")</f>
        <v>36</v>
      </c>
      <c r="N34" s="244">
        <f ca="1">IF(COUNTIF(K32:K36,K34)&gt;=3,IF(J34=5,VLOOKUP(K34+2,TPMatrix!$A$6:$B$10,2,FALSE()),IF(J34=4,VLOOKUP(K34+2,TPMatrix!$D$6:$E$9,2,FALSE()),0)),"")</f>
        <v>24</v>
      </c>
      <c r="O34" s="244">
        <f ca="1">IF(COUNTIF(K32:K36,K34)&gt;=4,IF(J34=5,VLOOKUP(K34+3,TPMatrix!$A$6:$B$10,2,FALSE()),IF(J34=4,VLOOKUP(K34+3,TPMatrix!$D$6:$E$9,2,FALSE()),0)),"")</f>
        <v>12</v>
      </c>
      <c r="P34" t="str">
        <f ca="1">IF(COUNTIF(K32:K36,K34)&gt;=5,IF(J34=5,VLOOKUP(K34+4,TPMatrix!$A$6:$B$10,2,FALSE()),IF(J34=4,VLOOKUP(K34+4,TPMatrix!$D$6:$E$9,2,FALSE()),0)),"")</f>
        <v/>
      </c>
      <c r="Q34" s="244">
        <f t="shared" ca="1" si="4"/>
        <v>30</v>
      </c>
      <c r="R34" s="245">
        <f t="shared" ca="1" si="5"/>
        <v>4</v>
      </c>
      <c r="S34" s="243">
        <f t="shared" ca="1" si="6"/>
        <v>5</v>
      </c>
      <c r="T34" s="244">
        <f t="shared" si="7"/>
        <v>0</v>
      </c>
      <c r="U34" s="245">
        <f t="shared" ca="1" si="8"/>
        <v>4</v>
      </c>
      <c r="W34" s="41">
        <f t="shared" ca="1" si="9"/>
        <v>2</v>
      </c>
      <c r="X34" s="41">
        <f ca="1">IF(ISNUMBER($A34),$W34*(Methuselahs!$A$4+1)+$A34,"")</f>
        <v>100</v>
      </c>
      <c r="Y34" s="41">
        <f t="shared" ca="1" si="10"/>
        <v>1</v>
      </c>
      <c r="Z34" s="41">
        <f ca="1">IF(ISNUMBER($A34),VLOOKUP($A34,Methuselahs!$A$7:$X$202,5),"")</f>
        <v>2</v>
      </c>
      <c r="AA34" s="41">
        <f t="shared" ca="1" si="11"/>
        <v>2</v>
      </c>
    </row>
    <row r="35" spans="1:27" ht="12.95" customHeight="1">
      <c r="A35" s="246">
        <f ca="1">IF(ISBLANK('Tournament Info'!$B$11),"",INDIRECT(ADDRESS(ROW(),2,1,1,"Optimal Seating "&amp;'Tournament Info'!$B$11-1&amp;"R+F")))</f>
        <v>6</v>
      </c>
      <c r="B35" s="183" t="str">
        <f ca="1">IF(ISNUMBER(A35),VLOOKUP(A35,Methuselahs!$A$7:$E$202,2,FALSE()),"")</f>
        <v>Kalle</v>
      </c>
      <c r="C35" s="247" t="str">
        <f ca="1">IF(ISNUMBER(A35),VLOOKUP(A35,Methuselahs!$A$7:$E$202,3,FALSE()),"")</f>
        <v>Blomgren</v>
      </c>
      <c r="D35" s="248">
        <f t="shared" ca="1" si="0"/>
        <v>6</v>
      </c>
      <c r="E35" s="249"/>
      <c r="F35" s="271">
        <f t="shared" si="1"/>
        <v>0</v>
      </c>
      <c r="G35" s="230">
        <f t="shared" ca="1" si="2"/>
        <v>0</v>
      </c>
      <c r="H35" s="231">
        <f ca="1">IF(ISNUMBER(A35),IF(OR($S35=$U35,NOT(ISNA(MATCH($D35*5+$V$4,Override!$C$6:$C$125,0)))),$Q35,0),"")</f>
        <v>30</v>
      </c>
      <c r="I35" s="268">
        <f t="shared" ca="1" si="3"/>
        <v>2</v>
      </c>
      <c r="J35" s="250">
        <f ca="1">COUNT(A32:A36)</f>
        <v>5</v>
      </c>
      <c r="K35" s="233">
        <f ca="1">IF(ISNUMBER(A35),_xlfn.RANK.EQ(F35,F32:F36),"")</f>
        <v>2</v>
      </c>
      <c r="L35" s="234">
        <f ca="1">IF(J35=5,VLOOKUP(K35,TPMatrix!$A$6:$B$10,2,FALSE()),IF(J35=4,VLOOKUP(K35,TPMatrix!$D$6:$E$9,2,FALSE()),0))</f>
        <v>48</v>
      </c>
      <c r="M35" s="234">
        <f ca="1">IF(COUNTIF(K32:K36,K35)&gt;=2,IF(J35=5,VLOOKUP(K35+1,TPMatrix!$A$6:$B$10,2,FALSE()),IF(J35=4,VLOOKUP(K35+1,TPMatrix!$D$6:$E$9,2,FALSE()),0)),"")</f>
        <v>36</v>
      </c>
      <c r="N35" s="234">
        <f ca="1">IF(COUNTIF(K32:K36,K35)&gt;=3,IF(J35=5,VLOOKUP(K35+2,TPMatrix!$A$6:$B$10,2,FALSE()),IF(J35=4,VLOOKUP(K35+2,TPMatrix!$D$6:$E$9,2,FALSE()),0)),"")</f>
        <v>24</v>
      </c>
      <c r="O35" s="234">
        <f ca="1">IF(COUNTIF(K32:K36,K35)&gt;=4,IF(J35=5,VLOOKUP(K35+3,TPMatrix!$A$6:$B$10,2,FALSE()),IF(J35=4,VLOOKUP(K35+3,TPMatrix!$D$6:$E$9,2,FALSE()),0)),"")</f>
        <v>12</v>
      </c>
      <c r="P35" t="str">
        <f ca="1">IF(COUNTIF(K32:K36,K35)&gt;=5,IF(J35=5,VLOOKUP(K35+4,TPMatrix!$A$6:$B$10,2,FALSE()),IF(J35=4,VLOOKUP(K35+4,TPMatrix!$D$6:$E$9,2,FALSE()),0)),"")</f>
        <v/>
      </c>
      <c r="Q35" s="234">
        <f t="shared" ca="1" si="4"/>
        <v>30</v>
      </c>
      <c r="R35" s="235">
        <f t="shared" ca="1" si="5"/>
        <v>4</v>
      </c>
      <c r="S35" s="233">
        <f t="shared" ca="1" si="6"/>
        <v>5</v>
      </c>
      <c r="T35" s="234">
        <f t="shared" si="7"/>
        <v>0</v>
      </c>
      <c r="U35" s="235">
        <f t="shared" ca="1" si="8"/>
        <v>4</v>
      </c>
      <c r="W35" s="41">
        <f t="shared" ca="1" si="9"/>
        <v>2</v>
      </c>
      <c r="X35" s="41">
        <f ca="1">IF(ISNUMBER($A35),$W35*(Methuselahs!$A$4+1)+$A35,"")</f>
        <v>104</v>
      </c>
      <c r="Y35" s="41">
        <f t="shared" ca="1" si="10"/>
        <v>2</v>
      </c>
      <c r="Z35" s="41">
        <f ca="1">IF(ISNUMBER($A35),VLOOKUP($A35,Methuselahs!$A$7:$X$202,5),"")</f>
        <v>6</v>
      </c>
      <c r="AA35" s="41">
        <f t="shared" ca="1" si="11"/>
        <v>2</v>
      </c>
    </row>
    <row r="36" spans="1:27" ht="12.95" customHeight="1" thickBot="1">
      <c r="A36" s="251">
        <f ca="1">IF(ISBLANK('Tournament Info'!$B$11),"",INDIRECT(ADDRESS(ROW(),2,1,1,"Optimal Seating "&amp;'Tournament Info'!$B$11-1&amp;"R+F")))</f>
        <v>11</v>
      </c>
      <c r="B36" s="252" t="str">
        <f ca="1">IF(ISNUMBER(A36),VLOOKUP(A36,Methuselahs!$A$7:$E$202,2,FALSE()),"")</f>
        <v>Joao</v>
      </c>
      <c r="C36" s="253" t="str">
        <f ca="1">IF(ISNUMBER(A36),VLOOKUP(A36,Methuselahs!$A$7:$E$202,3,FALSE()),"")</f>
        <v>Servolo</v>
      </c>
      <c r="D36" s="254">
        <f t="shared" ca="1" si="0"/>
        <v>6</v>
      </c>
      <c r="E36" s="255"/>
      <c r="F36" s="272">
        <f t="shared" si="1"/>
        <v>0</v>
      </c>
      <c r="G36" s="240">
        <f t="shared" ca="1" si="2"/>
        <v>0</v>
      </c>
      <c r="H36" s="241">
        <f ca="1">IF(ISNUMBER(A36),IF(OR($S36=$U36,NOT(ISNA(MATCH($D36*5+$V$4,Override!$C$6:$C$125,0)))),$Q36,0),"")</f>
        <v>30</v>
      </c>
      <c r="I36" s="270">
        <f t="shared" ca="1" si="3"/>
        <v>2</v>
      </c>
      <c r="J36" s="256">
        <f ca="1">COUNT(A32:A36)</f>
        <v>5</v>
      </c>
      <c r="K36" s="257">
        <f ca="1">IF(ISNUMBER(A36),_xlfn.RANK.EQ(F36,F32:F36),"")</f>
        <v>2</v>
      </c>
      <c r="L36" s="258">
        <f ca="1">IF(J36=5,VLOOKUP(K36,TPMatrix!$A$6:$B$10,2,FALSE()),IF(J36=4,VLOOKUP(K36,TPMatrix!$D$6:$E$9,2,FALSE()),0))</f>
        <v>48</v>
      </c>
      <c r="M36" s="258">
        <f ca="1">IF(COUNTIF(K32:K36,K36)&gt;=2,IF(J36=5,VLOOKUP(K36+1,TPMatrix!$A$6:$B$10,2,FALSE()),IF(J36=4,VLOOKUP(K36+1,TPMatrix!$D$6:$E$9,2,FALSE()),0)),"")</f>
        <v>36</v>
      </c>
      <c r="N36" s="258">
        <f ca="1">IF(COUNTIF(K32:K36,K36)&gt;=3,IF(J36=5,VLOOKUP(K36+2,TPMatrix!$A$6:$B$10,2,FALSE()),IF(J36=4,VLOOKUP(K36+2,TPMatrix!$D$6:$E$9,2,FALSE()),0)),"")</f>
        <v>24</v>
      </c>
      <c r="O36" s="258">
        <f ca="1">IF(COUNTIF(K32:K36,K36)&gt;=4,IF(J36=5,VLOOKUP(K36+3,TPMatrix!$A$6:$B$10,2,FALSE()),IF(J36=4,VLOOKUP(K36+3,TPMatrix!$D$6:$E$9,2,FALSE()),0)),"")</f>
        <v>12</v>
      </c>
      <c r="P36" t="str">
        <f ca="1">IF(COUNTIF(K32:K36,K36)&gt;=5,IF(J36=5,VLOOKUP(K36+4,TPMatrix!$A$6:$B$10,2,FALSE()),IF(J36=4,VLOOKUP(K36+4,TPMatrix!$D$6:$E$9,2,FALSE()),0)),"")</f>
        <v/>
      </c>
      <c r="Q36" s="258">
        <f t="shared" ca="1" si="4"/>
        <v>30</v>
      </c>
      <c r="R36" s="259">
        <f t="shared" ca="1" si="5"/>
        <v>4</v>
      </c>
      <c r="S36" s="257">
        <f t="shared" ca="1" si="6"/>
        <v>5</v>
      </c>
      <c r="T36" s="258">
        <f t="shared" si="7"/>
        <v>0</v>
      </c>
      <c r="U36" s="259">
        <f t="shared" ca="1" si="8"/>
        <v>4</v>
      </c>
      <c r="W36" s="41">
        <f t="shared" ca="1" si="9"/>
        <v>2</v>
      </c>
      <c r="X36" s="41">
        <f ca="1">IF(ISNUMBER($A36),$W36*(Methuselahs!$A$4+1)+$A36,"")</f>
        <v>109</v>
      </c>
      <c r="Y36" s="41">
        <f t="shared" ca="1" si="10"/>
        <v>3</v>
      </c>
      <c r="Z36" s="41">
        <f ca="1">IF(ISNUMBER($A36),VLOOKUP($A36,Methuselahs!$A$7:$X$202,5),"")</f>
        <v>11</v>
      </c>
      <c r="AA36" s="41">
        <f t="shared" ca="1" si="11"/>
        <v>2</v>
      </c>
    </row>
    <row r="37" spans="1:27" ht="12.95" customHeight="1">
      <c r="A37" s="211">
        <f ca="1">IF(ISBLANK('Tournament Info'!$B$11),"",INDIRECT(ADDRESS(ROW(),2,1,1,"Optimal Seating "&amp;'Tournament Info'!$B$11-1&amp;"R+F")))</f>
        <v>44</v>
      </c>
      <c r="B37" s="212" t="str">
        <f ca="1">IF(ISNUMBER(A37),VLOOKUP(A37,Methuselahs!$A$7:$E$202,2,FALSE()),"")</f>
        <v>Alexander</v>
      </c>
      <c r="C37" s="213" t="str">
        <f ca="1">IF(ISNUMBER(A37),VLOOKUP(A37,Methuselahs!$A$7:$E$202,3,FALSE()),"")</f>
        <v>Roman</v>
      </c>
      <c r="D37" s="214">
        <f t="shared" ca="1" si="0"/>
        <v>7</v>
      </c>
      <c r="E37" s="215"/>
      <c r="F37" s="265">
        <f t="shared" si="1"/>
        <v>0</v>
      </c>
      <c r="G37" s="216">
        <f t="shared" ca="1" si="2"/>
        <v>0</v>
      </c>
      <c r="H37" s="217">
        <f ca="1">IF(ISNUMBER(A37),IF(OR($S37=$U37,NOT(ISNA(MATCH($D37*5+$V$4,Override!$C$6:$C$125,0)))),$Q37,0),"")</f>
        <v>30</v>
      </c>
      <c r="I37" s="266">
        <f t="shared" ca="1" si="3"/>
        <v>2</v>
      </c>
      <c r="J37" s="218">
        <f ca="1">COUNT(A37:A41)</f>
        <v>5</v>
      </c>
      <c r="K37" s="219">
        <f ca="1">IF(ISNUMBER(A37),_xlfn.RANK.EQ(F37,F37:F41),"")</f>
        <v>2</v>
      </c>
      <c r="L37" s="220">
        <f ca="1">IF(J37=5,VLOOKUP(K37,TPMatrix!$A$6:$B$10,2,FALSE()),IF(J37=4,VLOOKUP(K37,TPMatrix!$D$6:$E$9,2,FALSE()),0))</f>
        <v>48</v>
      </c>
      <c r="M37" s="220">
        <f ca="1">IF(COUNTIF(K37:K41,K37)&gt;=2,IF(J37=5,VLOOKUP(K37+1,TPMatrix!$A$6:$B$10,2,FALSE()),IF(J37=4,VLOOKUP(K37+1,TPMatrix!$D$6:$E$9,2,FALSE()),0)),"")</f>
        <v>36</v>
      </c>
      <c r="N37" s="220">
        <f ca="1">IF(COUNTIF(K37:K41,K37)&gt;=3,IF(J37=5,VLOOKUP(K37+2,TPMatrix!$A$6:$B$10,2,FALSE()),IF(J37=4,VLOOKUP(K37+2,TPMatrix!$D$6:$E$9,2,FALSE()),0)),"")</f>
        <v>24</v>
      </c>
      <c r="O37" s="220">
        <f ca="1">IF(COUNTIF(K37:K41,K37)&gt;=4,IF(J37=5,VLOOKUP(K37+3,TPMatrix!$A$6:$B$10,2,FALSE()),IF(J37=4,VLOOKUP(K37+3,TPMatrix!$D$6:$E$9,2,FALSE()),0)),"")</f>
        <v>12</v>
      </c>
      <c r="P37" t="str">
        <f ca="1">IF(COUNTIF(K37:K41,K37)&gt;=5,IF(J37=5,VLOOKUP(K37+4,TPMatrix!$A$6:$B$10,2,FALSE()),IF(J37=4,VLOOKUP(K37+4,TPMatrix!$D$6:$E$9,2,FALSE()),0)),"")</f>
        <v/>
      </c>
      <c r="Q37" s="220">
        <f t="shared" ca="1" si="4"/>
        <v>30</v>
      </c>
      <c r="R37" s="221">
        <f t="shared" ca="1" si="5"/>
        <v>4</v>
      </c>
      <c r="S37" s="222">
        <f t="shared" ca="1" si="6"/>
        <v>5</v>
      </c>
      <c r="T37" s="223">
        <f t="shared" si="7"/>
        <v>0</v>
      </c>
      <c r="U37" s="224">
        <f t="shared" ca="1" si="8"/>
        <v>5</v>
      </c>
      <c r="W37" s="41">
        <f t="shared" ca="1" si="9"/>
        <v>2</v>
      </c>
      <c r="X37" s="41">
        <f ca="1">IF(ISNUMBER($A37),$W37*(Methuselahs!$A$4+1)+$A37,"")</f>
        <v>142</v>
      </c>
      <c r="Y37" s="41">
        <f t="shared" ca="1" si="10"/>
        <v>5</v>
      </c>
      <c r="Z37" s="41">
        <f ca="1">IF(ISNUMBER($A37),VLOOKUP($A37,Methuselahs!$A$7:$X$202,5),"")</f>
        <v>44</v>
      </c>
      <c r="AA37" s="41">
        <f t="shared" ca="1" si="11"/>
        <v>2</v>
      </c>
    </row>
    <row r="38" spans="1:27" ht="12.95" customHeight="1">
      <c r="A38" s="225">
        <f ca="1">IF(ISBLANK('Tournament Info'!$B$11),"",INDIRECT(ADDRESS(ROW(),2,1,1,"Optimal Seating "&amp;'Tournament Info'!$B$11-1&amp;"R+F")))</f>
        <v>23</v>
      </c>
      <c r="B38" s="226" t="str">
        <f ca="1">IF(ISNUMBER(A38),VLOOKUP(A38,Methuselahs!$A$7:$E$202,2,FALSE()),"")</f>
        <v>Lovre</v>
      </c>
      <c r="C38" s="227" t="str">
        <f ca="1">IF(ISNUMBER(A38),VLOOKUP(A38,Methuselahs!$A$7:$E$202,3,FALSE()),"")</f>
        <v>de Grisogono</v>
      </c>
      <c r="D38" s="228">
        <f t="shared" ca="1" si="0"/>
        <v>7</v>
      </c>
      <c r="E38" s="229"/>
      <c r="F38" s="267">
        <f t="shared" si="1"/>
        <v>0</v>
      </c>
      <c r="G38" s="230">
        <f t="shared" ca="1" si="2"/>
        <v>0</v>
      </c>
      <c r="H38" s="231">
        <f ca="1">IF(ISNUMBER(A38),IF(OR($S38=$U38,NOT(ISNA(MATCH($D38*5+$V$4,Override!$C$6:$C$125,0)))),$Q38,0),"")</f>
        <v>30</v>
      </c>
      <c r="I38" s="268">
        <f t="shared" ca="1" si="3"/>
        <v>2</v>
      </c>
      <c r="J38" s="232">
        <f ca="1">COUNT(A37:A41)</f>
        <v>5</v>
      </c>
      <c r="K38" s="233">
        <f ca="1">IF(ISNUMBER(A38),_xlfn.RANK.EQ(F38,F37:F41),"")</f>
        <v>2</v>
      </c>
      <c r="L38" s="234">
        <f ca="1">IF(J38=5,VLOOKUP(K38,TPMatrix!$A$6:$B$10,2,FALSE()),IF(J38=4,VLOOKUP(K38,TPMatrix!$D$6:$E$9,2,FALSE()),0))</f>
        <v>48</v>
      </c>
      <c r="M38" s="234">
        <f ca="1">IF(COUNTIF(K37:K41,K38)&gt;=2,IF(J38=5,VLOOKUP(K38+1,TPMatrix!$A$6:$B$10,2,FALSE()),IF(J38=4,VLOOKUP(K38+1,TPMatrix!$D$6:$E$9,2,FALSE()),0)),"")</f>
        <v>36</v>
      </c>
      <c r="N38" s="234">
        <f ca="1">IF(COUNTIF(K37:K41,K38)&gt;=3,IF(J38=5,VLOOKUP(K38+2,TPMatrix!$A$6:$B$10,2,FALSE()),IF(J38=4,VLOOKUP(K38+2,TPMatrix!$D$6:$E$9,2,FALSE()),0)),"")</f>
        <v>24</v>
      </c>
      <c r="O38" s="234">
        <f ca="1">IF(COUNTIF(K37:K41,K38)&gt;=4,IF(J38=5,VLOOKUP(K38+3,TPMatrix!$A$6:$B$10,2,FALSE()),IF(J38=4,VLOOKUP(K38+3,TPMatrix!$D$6:$E$9,2,FALSE()),0)),"")</f>
        <v>12</v>
      </c>
      <c r="P38" t="str">
        <f ca="1">IF(COUNTIF(K37:K41,K38)&gt;=5,IF(J38=5,VLOOKUP(K38+4,TPMatrix!$A$6:$B$10,2,FALSE()),IF(J38=4,VLOOKUP(K38+4,TPMatrix!$D$6:$E$9,2,FALSE()),0)),"")</f>
        <v/>
      </c>
      <c r="Q38" s="234">
        <f t="shared" ca="1" si="4"/>
        <v>30</v>
      </c>
      <c r="R38" s="235">
        <f t="shared" ca="1" si="5"/>
        <v>4</v>
      </c>
      <c r="S38" s="233">
        <f t="shared" ca="1" si="6"/>
        <v>5</v>
      </c>
      <c r="T38" s="234">
        <f t="shared" si="7"/>
        <v>0</v>
      </c>
      <c r="U38" s="235">
        <f t="shared" ca="1" si="8"/>
        <v>5</v>
      </c>
      <c r="W38" s="41">
        <f t="shared" ca="1" si="9"/>
        <v>2</v>
      </c>
      <c r="X38" s="41">
        <f ca="1">IF(ISNUMBER($A38),$W38*(Methuselahs!$A$4+1)+$A38,"")</f>
        <v>121</v>
      </c>
      <c r="Y38" s="41">
        <f t="shared" ca="1" si="10"/>
        <v>4</v>
      </c>
      <c r="Z38" s="41">
        <f ca="1">IF(ISNUMBER($A38),VLOOKUP($A38,Methuselahs!$A$7:$X$202,5),"")</f>
        <v>23</v>
      </c>
      <c r="AA38" s="41">
        <f t="shared" ca="1" si="11"/>
        <v>2</v>
      </c>
    </row>
    <row r="39" spans="1:27" ht="12.95" customHeight="1">
      <c r="A39" s="236">
        <f ca="1">IF(ISBLANK('Tournament Info'!$B$11),"",INDIRECT(ADDRESS(ROW(),2,1,1,"Optimal Seating "&amp;'Tournament Info'!$B$11-1&amp;"R+F")))</f>
        <v>12</v>
      </c>
      <c r="B39" s="212" t="str">
        <f ca="1">IF(ISNUMBER(A39),VLOOKUP(A39,Methuselahs!$A$7:$E$202,2,FALSE()),"")</f>
        <v>Sergio</v>
      </c>
      <c r="C39" s="237" t="str">
        <f ca="1">IF(ISNUMBER(A39),VLOOKUP(A39,Methuselahs!$A$7:$E$202,3,FALSE()),"")</f>
        <v>Martins</v>
      </c>
      <c r="D39" s="238">
        <f t="shared" ref="D39:D70" ca="1" si="12">IF(ISNUMBER(A39),FLOOR((ROW()-ROW($A$7))/5,1)+1,"")</f>
        <v>7</v>
      </c>
      <c r="E39" s="239">
        <v>5</v>
      </c>
      <c r="F39" s="269">
        <f t="shared" ref="F39:F70" si="13">IF(ISNUMBER(E39),E39,0)</f>
        <v>5</v>
      </c>
      <c r="G39" s="240">
        <f t="shared" ref="G39:G70" ca="1" si="14">IF(ISNUMBER($A39),IF(AND($F39&gt;=2,$H39=60),1,0),"")</f>
        <v>1</v>
      </c>
      <c r="H39" s="241">
        <f ca="1">IF(ISNUMBER(A39),IF(OR($S39=$U39,NOT(ISNA(MATCH($D39*5+$V$4,Override!$C$6:$C$125,0)))),$Q39,0),"")</f>
        <v>60</v>
      </c>
      <c r="I39" s="270">
        <f t="shared" ref="I39:I70" ca="1" si="15">IF(ISNUMBER(A39),IF(J39=5,K39,IF(AND(J39=4,OR(K39=4,K39=3)),K39+1,K39)),"")</f>
        <v>1</v>
      </c>
      <c r="J39" s="242">
        <f ca="1">COUNT(A37:A41)</f>
        <v>5</v>
      </c>
      <c r="K39" s="243">
        <f ca="1">IF(ISNUMBER(A39),_xlfn.RANK.EQ(F39,F37:F41),"")</f>
        <v>1</v>
      </c>
      <c r="L39" s="244">
        <f ca="1">IF(J39=5,VLOOKUP(K39,TPMatrix!$A$6:$B$10,2,FALSE()),IF(J39=4,VLOOKUP(K39,TPMatrix!$D$6:$E$9,2,FALSE()),0))</f>
        <v>60</v>
      </c>
      <c r="M39" t="str">
        <f ca="1">IF(COUNTIF(K37:K41,K39)&gt;=2,IF(J39=5,VLOOKUP(K39+1,TPMatrix!$A$6:$B$10,2,FALSE()),IF(J39=4,VLOOKUP(K39+1,TPMatrix!$D$6:$E$9,2,FALSE()),0)),"")</f>
        <v/>
      </c>
      <c r="N39" t="str">
        <f ca="1">IF(COUNTIF(K37:K41,K39)&gt;=3,IF(J39=5,VLOOKUP(K39+2,TPMatrix!$A$6:$B$10,2,FALSE()),IF(J39=4,VLOOKUP(K39+2,TPMatrix!$D$6:$E$9,2,FALSE()),0)),"")</f>
        <v/>
      </c>
      <c r="O39" t="str">
        <f ca="1">IF(COUNTIF(K37:K41,K39)&gt;=4,IF(J39=5,VLOOKUP(K39+3,TPMatrix!$A$6:$B$10,2,FALSE()),IF(J39=4,VLOOKUP(K39+3,TPMatrix!$D$6:$E$9,2,FALSE()),0)),"")</f>
        <v/>
      </c>
      <c r="P39" t="str">
        <f ca="1">IF(COUNTIF(K37:K41,K39)&gt;=5,IF(J39=5,VLOOKUP(K39+4,TPMatrix!$A$6:$B$10,2,FALSE()),IF(J39=4,VLOOKUP(K39+4,TPMatrix!$D$6:$E$9,2,FALSE()),0)),"")</f>
        <v/>
      </c>
      <c r="Q39" s="244">
        <f t="shared" ref="Q39:Q70" ca="1" si="16">SUM(L39:P39)/COUNT(L39:P39)</f>
        <v>60</v>
      </c>
      <c r="R39" s="245">
        <f t="shared" ref="R39:R70" ca="1" si="17">COUNT(L39:P39)</f>
        <v>1</v>
      </c>
      <c r="S39" s="243">
        <f t="shared" ref="S39:S70" ca="1" si="18">IF(ISNUMBER($A39),COUNTIF($D$7:$D$206,$D39),0)</f>
        <v>5</v>
      </c>
      <c r="T39" s="244">
        <f t="shared" ref="T39:T70" si="19">CEILING($F39,1)</f>
        <v>5</v>
      </c>
      <c r="U39" s="245">
        <f t="shared" ref="U39:U70" ca="1" si="20">SUM(OFFSET(T39,-MOD(ROW()-ROW($U$7),5),0,5,1))</f>
        <v>5</v>
      </c>
      <c r="W39" s="41">
        <f t="shared" ref="W39:W70" ca="1" si="21">$I39</f>
        <v>1</v>
      </c>
      <c r="X39" s="41">
        <f ca="1">IF(ISNUMBER($A39),$W39*(Methuselahs!$A$4+1)+$A39,"")</f>
        <v>61</v>
      </c>
      <c r="Y39" s="41">
        <f t="shared" ref="Y39:Y70" ca="1" si="22">IF(ISNUMBER($A39),_xlfn.RANK.EQ($X39,$X39:$X43,1),"")</f>
        <v>1</v>
      </c>
      <c r="Z39" s="41">
        <f ca="1">IF(ISNUMBER($A39),VLOOKUP($A39,Methuselahs!$A$7:$X$202,5),"")</f>
        <v>12</v>
      </c>
      <c r="AA39" s="41">
        <f t="shared" ref="AA39:AA70" ca="1" si="23">$I39</f>
        <v>1</v>
      </c>
    </row>
    <row r="40" spans="1:27" ht="12.95" customHeight="1">
      <c r="A40" s="246">
        <f ca="1">IF(ISBLANK('Tournament Info'!$B$11),"",INDIRECT(ADDRESS(ROW(),2,1,1,"Optimal Seating "&amp;'Tournament Info'!$B$11-1&amp;"R+F")))</f>
        <v>1</v>
      </c>
      <c r="B40" s="183" t="str">
        <f ca="1">IF(ISNUMBER(A40),VLOOKUP(A40,Methuselahs!$A$7:$E$202,2,FALSE()),"")</f>
        <v>Dominik</v>
      </c>
      <c r="C40" s="247" t="str">
        <f ca="1">IF(ISNUMBER(A40),VLOOKUP(A40,Methuselahs!$A$7:$E$202,3,FALSE()),"")</f>
        <v>Trupcevic</v>
      </c>
      <c r="D40" s="248">
        <f t="shared" ca="1" si="12"/>
        <v>7</v>
      </c>
      <c r="E40" s="249"/>
      <c r="F40" s="271">
        <f t="shared" si="13"/>
        <v>0</v>
      </c>
      <c r="G40" s="230">
        <f t="shared" ca="1" si="14"/>
        <v>0</v>
      </c>
      <c r="H40" s="231">
        <f ca="1">IF(ISNUMBER(A40),IF(OR($S40=$U40,NOT(ISNA(MATCH($D40*5+$V$4,Override!$C$6:$C$125,0)))),$Q40,0),"")</f>
        <v>30</v>
      </c>
      <c r="I40" s="268">
        <f t="shared" ca="1" si="15"/>
        <v>2</v>
      </c>
      <c r="J40" s="250">
        <f ca="1">COUNT(A37:A41)</f>
        <v>5</v>
      </c>
      <c r="K40" s="233">
        <f ca="1">IF(ISNUMBER(A40),_xlfn.RANK.EQ(F40,F37:F41),"")</f>
        <v>2</v>
      </c>
      <c r="L40" s="234">
        <f ca="1">IF(J40=5,VLOOKUP(K40,TPMatrix!$A$6:$B$10,2,FALSE()),IF(J40=4,VLOOKUP(K40,TPMatrix!$D$6:$E$9,2,FALSE()),0))</f>
        <v>48</v>
      </c>
      <c r="M40" s="234">
        <f ca="1">IF(COUNTIF(K37:K41,K40)&gt;=2,IF(J40=5,VLOOKUP(K40+1,TPMatrix!$A$6:$B$10,2,FALSE()),IF(J40=4,VLOOKUP(K40+1,TPMatrix!$D$6:$E$9,2,FALSE()),0)),"")</f>
        <v>36</v>
      </c>
      <c r="N40" s="234">
        <f ca="1">IF(COUNTIF(K37:K41,K40)&gt;=3,IF(J40=5,VLOOKUP(K40+2,TPMatrix!$A$6:$B$10,2,FALSE()),IF(J40=4,VLOOKUP(K40+2,TPMatrix!$D$6:$E$9,2,FALSE()),0)),"")</f>
        <v>24</v>
      </c>
      <c r="O40" s="234">
        <f ca="1">IF(COUNTIF(K37:K41,K40)&gt;=4,IF(J40=5,VLOOKUP(K40+3,TPMatrix!$A$6:$B$10,2,FALSE()),IF(J40=4,VLOOKUP(K40+3,TPMatrix!$D$6:$E$9,2,FALSE()),0)),"")</f>
        <v>12</v>
      </c>
      <c r="P40" t="str">
        <f ca="1">IF(COUNTIF(K37:K41,K40)&gt;=5,IF(J40=5,VLOOKUP(K40+4,TPMatrix!$A$6:$B$10,2,FALSE()),IF(J40=4,VLOOKUP(K40+4,TPMatrix!$D$6:$E$9,2,FALSE()),0)),"")</f>
        <v/>
      </c>
      <c r="Q40" s="234">
        <f t="shared" ca="1" si="16"/>
        <v>30</v>
      </c>
      <c r="R40" s="235">
        <f t="shared" ca="1" si="17"/>
        <v>4</v>
      </c>
      <c r="S40" s="233">
        <f t="shared" ca="1" si="18"/>
        <v>5</v>
      </c>
      <c r="T40" s="234">
        <f t="shared" si="19"/>
        <v>0</v>
      </c>
      <c r="U40" s="235">
        <f t="shared" ca="1" si="20"/>
        <v>5</v>
      </c>
      <c r="W40" s="41">
        <f t="shared" ca="1" si="21"/>
        <v>2</v>
      </c>
      <c r="X40" s="41">
        <f ca="1">IF(ISNUMBER($A40),$W40*(Methuselahs!$A$4+1)+$A40,"")</f>
        <v>99</v>
      </c>
      <c r="Y40" s="41">
        <f t="shared" ca="1" si="22"/>
        <v>2</v>
      </c>
      <c r="Z40" s="41">
        <f ca="1">IF(ISNUMBER($A40),VLOOKUP($A40,Methuselahs!$A$7:$X$202,5),"")</f>
        <v>1</v>
      </c>
      <c r="AA40" s="41">
        <f t="shared" ca="1" si="23"/>
        <v>2</v>
      </c>
    </row>
    <row r="41" spans="1:27" ht="12.95" customHeight="1" thickBot="1">
      <c r="A41" s="251">
        <f ca="1">IF(ISBLANK('Tournament Info'!$B$11),"",INDIRECT(ADDRESS(ROW(),2,1,1,"Optimal Seating "&amp;'Tournament Info'!$B$11-1&amp;"R+F")))</f>
        <v>17</v>
      </c>
      <c r="B41" s="252" t="str">
        <f ca="1">IF(ISNUMBER(A41),VLOOKUP(A41,Methuselahs!$A$7:$E$202,2,FALSE()),"")</f>
        <v>Antti</v>
      </c>
      <c r="C41" s="253" t="str">
        <f ca="1">IF(ISNUMBER(A41),VLOOKUP(A41,Methuselahs!$A$7:$E$202,3,FALSE()),"")</f>
        <v>Penttila</v>
      </c>
      <c r="D41" s="254">
        <f t="shared" ca="1" si="12"/>
        <v>7</v>
      </c>
      <c r="E41" s="255"/>
      <c r="F41" s="272">
        <f t="shared" si="13"/>
        <v>0</v>
      </c>
      <c r="G41" s="240">
        <f t="shared" ca="1" si="14"/>
        <v>0</v>
      </c>
      <c r="H41" s="241">
        <f ca="1">IF(ISNUMBER(A41),IF(OR($S41=$U41,NOT(ISNA(MATCH($D41*5+$V$4,Override!$C$6:$C$125,0)))),$Q41,0),"")</f>
        <v>30</v>
      </c>
      <c r="I41" s="270">
        <f t="shared" ca="1" si="15"/>
        <v>2</v>
      </c>
      <c r="J41" s="256">
        <f ca="1">COUNT(A37:A41)</f>
        <v>5</v>
      </c>
      <c r="K41" s="257">
        <f ca="1">IF(ISNUMBER(A41),_xlfn.RANK.EQ(F41,F37:F41),"")</f>
        <v>2</v>
      </c>
      <c r="L41" s="258">
        <f ca="1">IF(J41=5,VLOOKUP(K41,TPMatrix!$A$6:$B$10,2,FALSE()),IF(J41=4,VLOOKUP(K41,TPMatrix!$D$6:$E$9,2,FALSE()),0))</f>
        <v>48</v>
      </c>
      <c r="M41" s="258">
        <f ca="1">IF(COUNTIF(K37:K41,K41)&gt;=2,IF(J41=5,VLOOKUP(K41+1,TPMatrix!$A$6:$B$10,2,FALSE()),IF(J41=4,VLOOKUP(K41+1,TPMatrix!$D$6:$E$9,2,FALSE()),0)),"")</f>
        <v>36</v>
      </c>
      <c r="N41" s="258">
        <f ca="1">IF(COUNTIF(K37:K41,K41)&gt;=3,IF(J41=5,VLOOKUP(K41+2,TPMatrix!$A$6:$B$10,2,FALSE()),IF(J41=4,VLOOKUP(K41+2,TPMatrix!$D$6:$E$9,2,FALSE()),0)),"")</f>
        <v>24</v>
      </c>
      <c r="O41" s="258">
        <f ca="1">IF(COUNTIF(K37:K41,K41)&gt;=4,IF(J41=5,VLOOKUP(K41+3,TPMatrix!$A$6:$B$10,2,FALSE()),IF(J41=4,VLOOKUP(K41+3,TPMatrix!$D$6:$E$9,2,FALSE()),0)),"")</f>
        <v>12</v>
      </c>
      <c r="P41" t="str">
        <f ca="1">IF(COUNTIF(K37:K41,K41)&gt;=5,IF(J41=5,VLOOKUP(K41+4,TPMatrix!$A$6:$B$10,2,FALSE()),IF(J41=4,VLOOKUP(K41+4,TPMatrix!$D$6:$E$9,2,FALSE()),0)),"")</f>
        <v/>
      </c>
      <c r="Q41" s="258">
        <f t="shared" ca="1" si="16"/>
        <v>30</v>
      </c>
      <c r="R41" s="259">
        <f t="shared" ca="1" si="17"/>
        <v>4</v>
      </c>
      <c r="S41" s="257">
        <f t="shared" ca="1" si="18"/>
        <v>5</v>
      </c>
      <c r="T41" s="258">
        <f t="shared" si="19"/>
        <v>0</v>
      </c>
      <c r="U41" s="259">
        <f t="shared" ca="1" si="20"/>
        <v>5</v>
      </c>
      <c r="W41" s="41">
        <f t="shared" ca="1" si="21"/>
        <v>2</v>
      </c>
      <c r="X41" s="41">
        <f ca="1">IF(ISNUMBER($A41),$W41*(Methuselahs!$A$4+1)+$A41,"")</f>
        <v>115</v>
      </c>
      <c r="Y41" s="41">
        <f t="shared" ca="1" si="22"/>
        <v>2</v>
      </c>
      <c r="Z41" s="41">
        <f ca="1">IF(ISNUMBER($A41),VLOOKUP($A41,Methuselahs!$A$7:$X$202,5),"")</f>
        <v>17</v>
      </c>
      <c r="AA41" s="41">
        <f t="shared" ca="1" si="23"/>
        <v>2</v>
      </c>
    </row>
    <row r="42" spans="1:27" ht="12.95" customHeight="1">
      <c r="A42" s="211">
        <f ca="1">IF(ISBLANK('Tournament Info'!$B$11),"",INDIRECT(ADDRESS(ROW(),2,1,1,"Optimal Seating "&amp;'Tournament Info'!$B$11-1&amp;"R+F")))</f>
        <v>9</v>
      </c>
      <c r="B42" s="212" t="str">
        <f ca="1">IF(ISNUMBER(A42),VLOOKUP(A42,Methuselahs!$A$7:$E$202,2,FALSE()),"")</f>
        <v>Edouard</v>
      </c>
      <c r="C42" s="213" t="str">
        <f ca="1">IF(ISNUMBER(A42),VLOOKUP(A42,Methuselahs!$A$7:$E$202,3,FALSE()),"")</f>
        <v>Menneson</v>
      </c>
      <c r="D42" s="214">
        <f t="shared" ca="1" si="12"/>
        <v>8</v>
      </c>
      <c r="E42" s="215"/>
      <c r="F42" s="265">
        <f t="shared" si="13"/>
        <v>0</v>
      </c>
      <c r="G42" s="216">
        <f t="shared" ca="1" si="14"/>
        <v>0</v>
      </c>
      <c r="H42" s="217">
        <f ca="1">IF(ISNUMBER(A42),IF(OR($S42=$U42,NOT(ISNA(MATCH($D42*5+$V$4,Override!$C$6:$C$125,0)))),$Q42,0),"")</f>
        <v>18</v>
      </c>
      <c r="I42" s="266">
        <f t="shared" ca="1" si="15"/>
        <v>4</v>
      </c>
      <c r="J42" s="218">
        <f ca="1">COUNT(A42:A46)</f>
        <v>5</v>
      </c>
      <c r="K42" s="219">
        <f ca="1">IF(ISNUMBER(A42),_xlfn.RANK.EQ(F42,F42:F46),"")</f>
        <v>4</v>
      </c>
      <c r="L42" s="220">
        <f ca="1">IF(J42=5,VLOOKUP(K42,TPMatrix!$A$6:$B$10,2,FALSE()),IF(J42=4,VLOOKUP(K42,TPMatrix!$D$6:$E$9,2,FALSE()),0))</f>
        <v>24</v>
      </c>
      <c r="M42" s="220">
        <f ca="1">IF(COUNTIF(K42:K46,K42)&gt;=2,IF(J42=5,VLOOKUP(K42+1,TPMatrix!$A$6:$B$10,2,FALSE()),IF(J42=4,VLOOKUP(K42+1,TPMatrix!$D$6:$E$9,2,FALSE()),0)),"")</f>
        <v>12</v>
      </c>
      <c r="N42" t="str">
        <f ca="1">IF(COUNTIF(K42:K46,K42)&gt;=3,IF(J42=5,VLOOKUP(K42+2,TPMatrix!$A$6:$B$10,2,FALSE()),IF(J42=4,VLOOKUP(K42+2,TPMatrix!$D$6:$E$9,2,FALSE()),0)),"")</f>
        <v/>
      </c>
      <c r="O42" t="str">
        <f ca="1">IF(COUNTIF(K42:K46,K42)&gt;=4,IF(J42=5,VLOOKUP(K42+3,TPMatrix!$A$6:$B$10,2,FALSE()),IF(J42=4,VLOOKUP(K42+3,TPMatrix!$D$6:$E$9,2,FALSE()),0)),"")</f>
        <v/>
      </c>
      <c r="P42" t="str">
        <f ca="1">IF(COUNTIF(K42:K46,K42)&gt;=5,IF(J42=5,VLOOKUP(K42+4,TPMatrix!$A$6:$B$10,2,FALSE()),IF(J42=4,VLOOKUP(K42+4,TPMatrix!$D$6:$E$9,2,FALSE()),0)),"")</f>
        <v/>
      </c>
      <c r="Q42" s="220">
        <f t="shared" ca="1" si="16"/>
        <v>18</v>
      </c>
      <c r="R42" s="221">
        <f t="shared" ca="1" si="17"/>
        <v>2</v>
      </c>
      <c r="S42" s="222">
        <f t="shared" ca="1" si="18"/>
        <v>5</v>
      </c>
      <c r="T42" s="223">
        <f t="shared" si="19"/>
        <v>0</v>
      </c>
      <c r="U42" s="224">
        <f t="shared" ca="1" si="20"/>
        <v>5</v>
      </c>
      <c r="W42" s="41">
        <f t="shared" ca="1" si="21"/>
        <v>4</v>
      </c>
      <c r="X42" s="41">
        <f ca="1">IF(ISNUMBER($A42),$W42*(Methuselahs!$A$4+1)+$A42,"")</f>
        <v>205</v>
      </c>
      <c r="Y42" s="41">
        <f t="shared" ca="1" si="22"/>
        <v>4</v>
      </c>
      <c r="Z42" s="41">
        <f ca="1">IF(ISNUMBER($A42),VLOOKUP($A42,Methuselahs!$A$7:$X$202,5),"")</f>
        <v>9</v>
      </c>
      <c r="AA42" s="41">
        <f t="shared" ca="1" si="23"/>
        <v>4</v>
      </c>
    </row>
    <row r="43" spans="1:27" ht="12.95" customHeight="1">
      <c r="A43" s="225">
        <f ca="1">IF(ISBLANK('Tournament Info'!$B$11),"",INDIRECT(ADDRESS(ROW(),2,1,1,"Optimal Seating "&amp;'Tournament Info'!$B$11-1&amp;"R+F")))</f>
        <v>47</v>
      </c>
      <c r="B43" s="226" t="str">
        <f ca="1">IF(ISNUMBER(A43),VLOOKUP(A43,Methuselahs!$A$7:$E$202,2,FALSE()),"")</f>
        <v>Tommi</v>
      </c>
      <c r="C43" s="227" t="str">
        <f ca="1">IF(ISNUMBER(A43),VLOOKUP(A43,Methuselahs!$A$7:$E$202,3,FALSE()),"")</f>
        <v>Hakomaa</v>
      </c>
      <c r="D43" s="228">
        <f t="shared" ca="1" si="12"/>
        <v>8</v>
      </c>
      <c r="E43" s="229">
        <v>3</v>
      </c>
      <c r="F43" s="267">
        <f t="shared" si="13"/>
        <v>3</v>
      </c>
      <c r="G43" s="230">
        <f t="shared" ca="1" si="14"/>
        <v>1</v>
      </c>
      <c r="H43" s="231">
        <f ca="1">IF(ISNUMBER(A43),IF(OR($S43=$U43,NOT(ISNA(MATCH($D43*5+$V$4,Override!$C$6:$C$125,0)))),$Q43,0),"")</f>
        <v>60</v>
      </c>
      <c r="I43" s="268">
        <f t="shared" ca="1" si="15"/>
        <v>1</v>
      </c>
      <c r="J43" s="232">
        <f ca="1">COUNT(A42:A46)</f>
        <v>5</v>
      </c>
      <c r="K43" s="233">
        <f ca="1">IF(ISNUMBER(A43),_xlfn.RANK.EQ(F43,F42:F46),"")</f>
        <v>1</v>
      </c>
      <c r="L43" s="234">
        <f ca="1">IF(J43=5,VLOOKUP(K43,TPMatrix!$A$6:$B$10,2,FALSE()),IF(J43=4,VLOOKUP(K43,TPMatrix!$D$6:$E$9,2,FALSE()),0))</f>
        <v>60</v>
      </c>
      <c r="M43" t="str">
        <f ca="1">IF(COUNTIF(K42:K46,K43)&gt;=2,IF(J43=5,VLOOKUP(K43+1,TPMatrix!$A$6:$B$10,2,FALSE()),IF(J43=4,VLOOKUP(K43+1,TPMatrix!$D$6:$E$9,2,FALSE()),0)),"")</f>
        <v/>
      </c>
      <c r="N43" t="str">
        <f ca="1">IF(COUNTIF(K42:K46,K43)&gt;=3,IF(J43=5,VLOOKUP(K43+2,TPMatrix!$A$6:$B$10,2,FALSE()),IF(J43=4,VLOOKUP(K43+2,TPMatrix!$D$6:$E$9,2,FALSE()),0)),"")</f>
        <v/>
      </c>
      <c r="O43" t="str">
        <f ca="1">IF(COUNTIF(K42:K46,K43)&gt;=4,IF(J43=5,VLOOKUP(K43+3,TPMatrix!$A$6:$B$10,2,FALSE()),IF(J43=4,VLOOKUP(K43+3,TPMatrix!$D$6:$E$9,2,FALSE()),0)),"")</f>
        <v/>
      </c>
      <c r="P43" t="str">
        <f ca="1">IF(COUNTIF(K42:K46,K43)&gt;=5,IF(J43=5,VLOOKUP(K43+4,TPMatrix!$A$6:$B$10,2,FALSE()),IF(J43=4,VLOOKUP(K43+4,TPMatrix!$D$6:$E$9,2,FALSE()),0)),"")</f>
        <v/>
      </c>
      <c r="Q43" s="234">
        <f t="shared" ca="1" si="16"/>
        <v>60</v>
      </c>
      <c r="R43" s="235">
        <f t="shared" ca="1" si="17"/>
        <v>1</v>
      </c>
      <c r="S43" s="233">
        <f t="shared" ca="1" si="18"/>
        <v>5</v>
      </c>
      <c r="T43" s="234">
        <f t="shared" si="19"/>
        <v>3</v>
      </c>
      <c r="U43" s="235">
        <f t="shared" ca="1" si="20"/>
        <v>5</v>
      </c>
      <c r="W43" s="41">
        <f t="shared" ca="1" si="21"/>
        <v>1</v>
      </c>
      <c r="X43" s="41">
        <f ca="1">IF(ISNUMBER($A43),$W43*(Methuselahs!$A$4+1)+$A43,"")</f>
        <v>96</v>
      </c>
      <c r="Y43" s="41">
        <f t="shared" ca="1" si="22"/>
        <v>1</v>
      </c>
      <c r="Z43" s="41">
        <f ca="1">IF(ISNUMBER($A43),VLOOKUP($A43,Methuselahs!$A$7:$X$202,5),"")</f>
        <v>47</v>
      </c>
      <c r="AA43" s="41">
        <f t="shared" ca="1" si="23"/>
        <v>1</v>
      </c>
    </row>
    <row r="44" spans="1:27" ht="12.95" customHeight="1">
      <c r="A44" s="236">
        <f ca="1">IF(ISBLANK('Tournament Info'!$B$11),"",INDIRECT(ADDRESS(ROW(),2,1,1,"Optimal Seating "&amp;'Tournament Info'!$B$11-1&amp;"R+F")))</f>
        <v>40</v>
      </c>
      <c r="B44" s="212" t="str">
        <f ca="1">IF(ISNUMBER(A44),VLOOKUP(A44,Methuselahs!$A$7:$E$202,2,FALSE()),"")</f>
        <v>Marton</v>
      </c>
      <c r="C44" s="237" t="str">
        <f ca="1">IF(ISNUMBER(A44),VLOOKUP(A44,Methuselahs!$A$7:$E$202,3,FALSE()),"")</f>
        <v>Mate</v>
      </c>
      <c r="D44" s="238">
        <f t="shared" ca="1" si="12"/>
        <v>8</v>
      </c>
      <c r="E44" s="239">
        <v>1</v>
      </c>
      <c r="F44" s="269">
        <f t="shared" si="13"/>
        <v>1</v>
      </c>
      <c r="G44" s="240">
        <f t="shared" ca="1" si="14"/>
        <v>0</v>
      </c>
      <c r="H44" s="241">
        <f ca="1">IF(ISNUMBER(A44),IF(OR($S44=$U44,NOT(ISNA(MATCH($D44*5+$V$4,Override!$C$6:$C$125,0)))),$Q44,0),"")</f>
        <v>42</v>
      </c>
      <c r="I44" s="270">
        <f t="shared" ca="1" si="15"/>
        <v>2</v>
      </c>
      <c r="J44" s="242">
        <f ca="1">COUNT(A42:A46)</f>
        <v>5</v>
      </c>
      <c r="K44" s="243">
        <f ca="1">IF(ISNUMBER(A44),_xlfn.RANK.EQ(F44,F42:F46),"")</f>
        <v>2</v>
      </c>
      <c r="L44" s="244">
        <f ca="1">IF(J44=5,VLOOKUP(K44,TPMatrix!$A$6:$B$10,2,FALSE()),IF(J44=4,VLOOKUP(K44,TPMatrix!$D$6:$E$9,2,FALSE()),0))</f>
        <v>48</v>
      </c>
      <c r="M44" s="244">
        <f ca="1">IF(COUNTIF(K42:K46,K44)&gt;=2,IF(J44=5,VLOOKUP(K44+1,TPMatrix!$A$6:$B$10,2,FALSE()),IF(J44=4,VLOOKUP(K44+1,TPMatrix!$D$6:$E$9,2,FALSE()),0)),"")</f>
        <v>36</v>
      </c>
      <c r="N44" t="str">
        <f ca="1">IF(COUNTIF(K42:K46,K44)&gt;=3,IF(J44=5,VLOOKUP(K44+2,TPMatrix!$A$6:$B$10,2,FALSE()),IF(J44=4,VLOOKUP(K44+2,TPMatrix!$D$6:$E$9,2,FALSE()),0)),"")</f>
        <v/>
      </c>
      <c r="O44" t="str">
        <f ca="1">IF(COUNTIF(K42:K46,K44)&gt;=4,IF(J44=5,VLOOKUP(K44+3,TPMatrix!$A$6:$B$10,2,FALSE()),IF(J44=4,VLOOKUP(K44+3,TPMatrix!$D$6:$E$9,2,FALSE()),0)),"")</f>
        <v/>
      </c>
      <c r="P44" t="str">
        <f ca="1">IF(COUNTIF(K42:K46,K44)&gt;=5,IF(J44=5,VLOOKUP(K44+4,TPMatrix!$A$6:$B$10,2,FALSE()),IF(J44=4,VLOOKUP(K44+4,TPMatrix!$D$6:$E$9,2,FALSE()),0)),"")</f>
        <v/>
      </c>
      <c r="Q44" s="244">
        <f t="shared" ca="1" si="16"/>
        <v>42</v>
      </c>
      <c r="R44" s="245">
        <f t="shared" ca="1" si="17"/>
        <v>2</v>
      </c>
      <c r="S44" s="243">
        <f t="shared" ca="1" si="18"/>
        <v>5</v>
      </c>
      <c r="T44" s="244">
        <f t="shared" si="19"/>
        <v>1</v>
      </c>
      <c r="U44" s="245">
        <f t="shared" ca="1" si="20"/>
        <v>5</v>
      </c>
      <c r="W44" s="41">
        <f t="shared" ca="1" si="21"/>
        <v>2</v>
      </c>
      <c r="X44" s="41">
        <f ca="1">IF(ISNUMBER($A44),$W44*(Methuselahs!$A$4+1)+$A44,"")</f>
        <v>138</v>
      </c>
      <c r="Y44" s="41">
        <f t="shared" ca="1" si="22"/>
        <v>3</v>
      </c>
      <c r="Z44" s="41">
        <f ca="1">IF(ISNUMBER($A44),VLOOKUP($A44,Methuselahs!$A$7:$X$202,5),"")</f>
        <v>40</v>
      </c>
      <c r="AA44" s="41">
        <f t="shared" ca="1" si="23"/>
        <v>2</v>
      </c>
    </row>
    <row r="45" spans="1:27" ht="12.95" customHeight="1">
      <c r="A45" s="246">
        <f ca="1">IF(ISBLANK('Tournament Info'!$B$11),"",INDIRECT(ADDRESS(ROW(),2,1,1,"Optimal Seating "&amp;'Tournament Info'!$B$11-1&amp;"R+F")))</f>
        <v>31</v>
      </c>
      <c r="B45" s="183" t="str">
        <f ca="1">IF(ISNUMBER(A45),VLOOKUP(A45,Methuselahs!$A$7:$E$202,2,FALSE()),"")</f>
        <v>Aleksandr</v>
      </c>
      <c r="C45" s="247" t="str">
        <f ca="1">IF(ISNUMBER(A45),VLOOKUP(A45,Methuselahs!$A$7:$E$202,3,FALSE()),"")</f>
        <v>Mandrichenko</v>
      </c>
      <c r="D45" s="248">
        <f t="shared" ca="1" si="12"/>
        <v>8</v>
      </c>
      <c r="E45" s="249"/>
      <c r="F45" s="271">
        <f t="shared" si="13"/>
        <v>0</v>
      </c>
      <c r="G45" s="230">
        <f t="shared" ca="1" si="14"/>
        <v>0</v>
      </c>
      <c r="H45" s="231">
        <f ca="1">IF(ISNUMBER(A45),IF(OR($S45=$U45,NOT(ISNA(MATCH($D45*5+$V$4,Override!$C$6:$C$125,0)))),$Q45,0),"")</f>
        <v>18</v>
      </c>
      <c r="I45" s="268">
        <f t="shared" ca="1" si="15"/>
        <v>4</v>
      </c>
      <c r="J45" s="250">
        <f ca="1">COUNT(A42:A46)</f>
        <v>5</v>
      </c>
      <c r="K45" s="233">
        <f ca="1">IF(ISNUMBER(A45),_xlfn.RANK.EQ(F45,F42:F46),"")</f>
        <v>4</v>
      </c>
      <c r="L45" s="234">
        <f ca="1">IF(J45=5,VLOOKUP(K45,TPMatrix!$A$6:$B$10,2,FALSE()),IF(J45=4,VLOOKUP(K45,TPMatrix!$D$6:$E$9,2,FALSE()),0))</f>
        <v>24</v>
      </c>
      <c r="M45" s="234">
        <f ca="1">IF(COUNTIF(K42:K46,K45)&gt;=2,IF(J45=5,VLOOKUP(K45+1,TPMatrix!$A$6:$B$10,2,FALSE()),IF(J45=4,VLOOKUP(K45+1,TPMatrix!$D$6:$E$9,2,FALSE()),0)),"")</f>
        <v>12</v>
      </c>
      <c r="N45" t="str">
        <f ca="1">IF(COUNTIF(K42:K46,K45)&gt;=3,IF(J45=5,VLOOKUP(K45+2,TPMatrix!$A$6:$B$10,2,FALSE()),IF(J45=4,VLOOKUP(K45+2,TPMatrix!$D$6:$E$9,2,FALSE()),0)),"")</f>
        <v/>
      </c>
      <c r="O45" t="str">
        <f ca="1">IF(COUNTIF(K42:K46,K45)&gt;=4,IF(J45=5,VLOOKUP(K45+3,TPMatrix!$A$6:$B$10,2,FALSE()),IF(J45=4,VLOOKUP(K45+3,TPMatrix!$D$6:$E$9,2,FALSE()),0)),"")</f>
        <v/>
      </c>
      <c r="P45" t="str">
        <f ca="1">IF(COUNTIF(K42:K46,K45)&gt;=5,IF(J45=5,VLOOKUP(K45+4,TPMatrix!$A$6:$B$10,2,FALSE()),IF(J45=4,VLOOKUP(K45+4,TPMatrix!$D$6:$E$9,2,FALSE()),0)),"")</f>
        <v/>
      </c>
      <c r="Q45" s="234">
        <f t="shared" ca="1" si="16"/>
        <v>18</v>
      </c>
      <c r="R45" s="235">
        <f t="shared" ca="1" si="17"/>
        <v>2</v>
      </c>
      <c r="S45" s="233">
        <f t="shared" ca="1" si="18"/>
        <v>5</v>
      </c>
      <c r="T45" s="234">
        <f t="shared" si="19"/>
        <v>0</v>
      </c>
      <c r="U45" s="235">
        <f t="shared" ca="1" si="20"/>
        <v>5</v>
      </c>
      <c r="W45" s="41">
        <f t="shared" ca="1" si="21"/>
        <v>4</v>
      </c>
      <c r="X45" s="41">
        <f ca="1">IF(ISNUMBER($A45),$W45*(Methuselahs!$A$4+1)+$A45,"")</f>
        <v>227</v>
      </c>
      <c r="Y45" s="41">
        <f t="shared" ca="1" si="22"/>
        <v>4</v>
      </c>
      <c r="Z45" s="41">
        <f ca="1">IF(ISNUMBER($A45),VLOOKUP($A45,Methuselahs!$A$7:$X$202,5),"")</f>
        <v>31</v>
      </c>
      <c r="AA45" s="41">
        <f t="shared" ca="1" si="23"/>
        <v>4</v>
      </c>
    </row>
    <row r="46" spans="1:27" ht="12.95" customHeight="1" thickBot="1">
      <c r="A46" s="251">
        <f ca="1">IF(ISBLANK('Tournament Info'!$B$11),"",INDIRECT(ADDRESS(ROW(),2,1,1,"Optimal Seating "&amp;'Tournament Info'!$B$11-1&amp;"R+F")))</f>
        <v>18</v>
      </c>
      <c r="B46" s="252" t="str">
        <f ca="1">IF(ISNUMBER(A46),VLOOKUP(A46,Methuselahs!$A$7:$E$202,2,FALSE()),"")</f>
        <v>Nikolaj</v>
      </c>
      <c r="C46" s="253" t="str">
        <f ca="1">IF(ISNUMBER(A46),VLOOKUP(A46,Methuselahs!$A$7:$E$202,3,FALSE()),"")</f>
        <v>Wendt</v>
      </c>
      <c r="D46" s="254">
        <f t="shared" ca="1" si="12"/>
        <v>8</v>
      </c>
      <c r="E46" s="255">
        <v>1</v>
      </c>
      <c r="F46" s="272">
        <f t="shared" si="13"/>
        <v>1</v>
      </c>
      <c r="G46" s="240">
        <f t="shared" ca="1" si="14"/>
        <v>0</v>
      </c>
      <c r="H46" s="241">
        <f ca="1">IF(ISNUMBER(A46),IF(OR($S46=$U46,NOT(ISNA(MATCH($D46*5+$V$4,Override!$C$6:$C$125,0)))),$Q46,0),"")</f>
        <v>42</v>
      </c>
      <c r="I46" s="270">
        <f t="shared" ca="1" si="15"/>
        <v>2</v>
      </c>
      <c r="J46" s="256">
        <f ca="1">COUNT(A42:A46)</f>
        <v>5</v>
      </c>
      <c r="K46" s="257">
        <f ca="1">IF(ISNUMBER(A46),_xlfn.RANK.EQ(F46,F42:F46),"")</f>
        <v>2</v>
      </c>
      <c r="L46" s="258">
        <f ca="1">IF(J46=5,VLOOKUP(K46,TPMatrix!$A$6:$B$10,2,FALSE()),IF(J46=4,VLOOKUP(K46,TPMatrix!$D$6:$E$9,2,FALSE()),0))</f>
        <v>48</v>
      </c>
      <c r="M46" s="258">
        <f ca="1">IF(COUNTIF(K42:K46,K46)&gt;=2,IF(J46=5,VLOOKUP(K46+1,TPMatrix!$A$6:$B$10,2,FALSE()),IF(J46=4,VLOOKUP(K46+1,TPMatrix!$D$6:$E$9,2,FALSE()),0)),"")</f>
        <v>36</v>
      </c>
      <c r="N46" t="str">
        <f ca="1">IF(COUNTIF(K42:K46,K46)&gt;=3,IF(J46=5,VLOOKUP(K46+2,TPMatrix!$A$6:$B$10,2,FALSE()),IF(J46=4,VLOOKUP(K46+2,TPMatrix!$D$6:$E$9,2,FALSE()),0)),"")</f>
        <v/>
      </c>
      <c r="O46" t="str">
        <f ca="1">IF(COUNTIF(K42:K46,K46)&gt;=4,IF(J46=5,VLOOKUP(K46+3,TPMatrix!$A$6:$B$10,2,FALSE()),IF(J46=4,VLOOKUP(K46+3,TPMatrix!$D$6:$E$9,2,FALSE()),0)),"")</f>
        <v/>
      </c>
      <c r="P46" t="str">
        <f ca="1">IF(COUNTIF(K42:K46,K46)&gt;=5,IF(J46=5,VLOOKUP(K46+4,TPMatrix!$A$6:$B$10,2,FALSE()),IF(J46=4,VLOOKUP(K46+4,TPMatrix!$D$6:$E$9,2,FALSE()),0)),"")</f>
        <v/>
      </c>
      <c r="Q46" s="258">
        <f t="shared" ca="1" si="16"/>
        <v>42</v>
      </c>
      <c r="R46" s="259">
        <f t="shared" ca="1" si="17"/>
        <v>2</v>
      </c>
      <c r="S46" s="257">
        <f t="shared" ca="1" si="18"/>
        <v>5</v>
      </c>
      <c r="T46" s="258">
        <f t="shared" si="19"/>
        <v>1</v>
      </c>
      <c r="U46" s="259">
        <f t="shared" ca="1" si="20"/>
        <v>5</v>
      </c>
      <c r="W46" s="41">
        <f t="shared" ca="1" si="21"/>
        <v>2</v>
      </c>
      <c r="X46" s="41">
        <f ca="1">IF(ISNUMBER($A46),$W46*(Methuselahs!$A$4+1)+$A46,"")</f>
        <v>116</v>
      </c>
      <c r="Y46" s="41">
        <f t="shared" ca="1" si="22"/>
        <v>3</v>
      </c>
      <c r="Z46" s="41">
        <f ca="1">IF(ISNUMBER($A46),VLOOKUP($A46,Methuselahs!$A$7:$X$202,5),"")</f>
        <v>18</v>
      </c>
      <c r="AA46" s="41">
        <f t="shared" ca="1" si="23"/>
        <v>2</v>
      </c>
    </row>
    <row r="47" spans="1:27" ht="12.95" customHeight="1">
      <c r="A47" s="211">
        <f ca="1">IF(ISBLANK('Tournament Info'!$B$11),"",INDIRECT(ADDRESS(ROW(),2,1,1,"Optimal Seating "&amp;'Tournament Info'!$B$11-1&amp;"R+F")))</f>
        <v>14</v>
      </c>
      <c r="B47" s="212" t="str">
        <f ca="1">IF(ISNUMBER(A47),VLOOKUP(A47,Methuselahs!$A$7:$E$202,2,FALSE()),"")</f>
        <v>Magnus</v>
      </c>
      <c r="C47" s="213" t="str">
        <f ca="1">IF(ISNUMBER(A47),VLOOKUP(A47,Methuselahs!$A$7:$E$202,3,FALSE()),"")</f>
        <v>Soder</v>
      </c>
      <c r="D47" s="214">
        <f t="shared" ca="1" si="12"/>
        <v>9</v>
      </c>
      <c r="E47" s="215">
        <v>1</v>
      </c>
      <c r="F47" s="265">
        <f t="shared" si="13"/>
        <v>1</v>
      </c>
      <c r="G47" s="216">
        <f t="shared" ca="1" si="14"/>
        <v>0</v>
      </c>
      <c r="H47" s="217">
        <f ca="1">IF(ISNUMBER(A47),IF(OR($S47=$U47,NOT(ISNA(MATCH($D47*5+$V$4,Override!$C$6:$C$125,0)))),$Q47,0),"")</f>
        <v>48</v>
      </c>
      <c r="I47" s="266">
        <f t="shared" ca="1" si="15"/>
        <v>2</v>
      </c>
      <c r="J47" s="218">
        <f ca="1">COUNT(A47:A51)</f>
        <v>4</v>
      </c>
      <c r="K47" s="219">
        <f ca="1">IF(ISNUMBER(A47),_xlfn.RANK.EQ(F47,F47:F51),"")</f>
        <v>2</v>
      </c>
      <c r="L47" s="220">
        <f ca="1">IF(J47=5,VLOOKUP(K47,TPMatrix!$A$6:$B$10,2,FALSE()),IF(J47=4,VLOOKUP(K47,TPMatrix!$D$6:$E$9,2,FALSE()),0))</f>
        <v>48</v>
      </c>
      <c r="M47" t="str">
        <f ca="1">IF(COUNTIF(K47:K51,K47)&gt;=2,IF(J47=5,VLOOKUP(K47+1,TPMatrix!$A$6:$B$10,2,FALSE()),IF(J47=4,VLOOKUP(K47+1,TPMatrix!$D$6:$E$9,2,FALSE()),0)),"")</f>
        <v/>
      </c>
      <c r="N47" t="str">
        <f ca="1">IF(COUNTIF(K47:K51,K47)&gt;=3,IF(J47=5,VLOOKUP(K47+2,TPMatrix!$A$6:$B$10,2,FALSE()),IF(J47=4,VLOOKUP(K47+2,TPMatrix!$D$6:$E$9,2,FALSE()),0)),"")</f>
        <v/>
      </c>
      <c r="O47" t="str">
        <f ca="1">IF(COUNTIF(K47:K51,K47)&gt;=4,IF(J47=5,VLOOKUP(K47+3,TPMatrix!$A$6:$B$10,2,FALSE()),IF(J47=4,VLOOKUP(K47+3,TPMatrix!$D$6:$E$9,2,FALSE()),0)),"")</f>
        <v/>
      </c>
      <c r="P47" t="str">
        <f ca="1">IF(COUNTIF(K47:K51,K47)&gt;=5,IF(J47=5,VLOOKUP(K47+4,TPMatrix!$A$6:$B$10,2,FALSE()),IF(J47=4,VLOOKUP(K47+4,TPMatrix!$D$6:$E$9,2,FALSE()),0)),"")</f>
        <v/>
      </c>
      <c r="Q47" s="220">
        <f t="shared" ca="1" si="16"/>
        <v>48</v>
      </c>
      <c r="R47" s="221">
        <f t="shared" ca="1" si="17"/>
        <v>1</v>
      </c>
      <c r="S47" s="222">
        <f t="shared" ca="1" si="18"/>
        <v>4</v>
      </c>
      <c r="T47" s="223">
        <f t="shared" si="19"/>
        <v>1</v>
      </c>
      <c r="U47" s="224">
        <f t="shared" ca="1" si="20"/>
        <v>4</v>
      </c>
      <c r="W47" s="41">
        <f t="shared" ca="1" si="21"/>
        <v>2</v>
      </c>
      <c r="X47" s="41">
        <f ca="1">IF(ISNUMBER($A47),$W47*(Methuselahs!$A$4+1)+$A47,"")</f>
        <v>112</v>
      </c>
      <c r="Y47" s="41">
        <f t="shared" ca="1" si="22"/>
        <v>2</v>
      </c>
      <c r="Z47" s="41">
        <f ca="1">IF(ISNUMBER($A47),VLOOKUP($A47,Methuselahs!$A$7:$X$202,5),"")</f>
        <v>1002</v>
      </c>
      <c r="AA47" s="41">
        <f t="shared" ca="1" si="23"/>
        <v>2</v>
      </c>
    </row>
    <row r="48" spans="1:27" ht="12.95" customHeight="1">
      <c r="A48" s="225">
        <f ca="1">IF(ISBLANK('Tournament Info'!$B$11),"",INDIRECT(ADDRESS(ROW(),2,1,1,"Optimal Seating "&amp;'Tournament Info'!$B$11-1&amp;"R+F")))</f>
        <v>33</v>
      </c>
      <c r="B48" s="226" t="str">
        <f ca="1">IF(ISNUMBER(A48),VLOOKUP(A48,Methuselahs!$A$7:$E$202,2,FALSE()),"")</f>
        <v>Jennifer</v>
      </c>
      <c r="C48" s="227" t="str">
        <f ca="1">IF(ISNUMBER(A48),VLOOKUP(A48,Methuselahs!$A$7:$E$202,3,FALSE()),"")</f>
        <v>Fuss</v>
      </c>
      <c r="D48" s="228">
        <f t="shared" ca="1" si="12"/>
        <v>9</v>
      </c>
      <c r="E48" s="229"/>
      <c r="F48" s="267">
        <f t="shared" si="13"/>
        <v>0</v>
      </c>
      <c r="G48" s="230">
        <f t="shared" ca="1" si="14"/>
        <v>0</v>
      </c>
      <c r="H48" s="231">
        <f ca="1">IF(ISNUMBER(A48),IF(OR($S48=$U48,NOT(ISNA(MATCH($D48*5+$V$4,Override!$C$6:$C$125,0)))),$Q48,0),"")</f>
        <v>18</v>
      </c>
      <c r="I48" s="268">
        <f t="shared" ca="1" si="15"/>
        <v>4</v>
      </c>
      <c r="J48" s="232">
        <f ca="1">COUNT(A47:A51)</f>
        <v>4</v>
      </c>
      <c r="K48" s="233">
        <f ca="1">IF(ISNUMBER(A48),_xlfn.RANK.EQ(F48,F47:F51),"")</f>
        <v>3</v>
      </c>
      <c r="L48" s="234">
        <f ca="1">IF(J48=5,VLOOKUP(K48,TPMatrix!$A$6:$B$10,2,FALSE()),IF(J48=4,VLOOKUP(K48,TPMatrix!$D$6:$E$9,2,FALSE()),0))</f>
        <v>24</v>
      </c>
      <c r="M48" s="234">
        <f ca="1">IF(COUNTIF(K47:K51,K48)&gt;=2,IF(J48=5,VLOOKUP(K48+1,TPMatrix!$A$6:$B$10,2,FALSE()),IF(J48=4,VLOOKUP(K48+1,TPMatrix!$D$6:$E$9,2,FALSE()),0)),"")</f>
        <v>12</v>
      </c>
      <c r="N48" t="str">
        <f ca="1">IF(COUNTIF(K47:K51,K48)&gt;=3,IF(J48=5,VLOOKUP(K48+2,TPMatrix!$A$6:$B$10,2,FALSE()),IF(J48=4,VLOOKUP(K48+2,TPMatrix!$D$6:$E$9,2,FALSE()),0)),"")</f>
        <v/>
      </c>
      <c r="O48" t="str">
        <f ca="1">IF(COUNTIF(K47:K51,K48)&gt;=4,IF(J48=5,VLOOKUP(K48+3,TPMatrix!$A$6:$B$10,2,FALSE()),IF(J48=4,VLOOKUP(K48+3,TPMatrix!$D$6:$E$9,2,FALSE()),0)),"")</f>
        <v/>
      </c>
      <c r="P48" t="str">
        <f ca="1">IF(COUNTIF(K47:K51,K48)&gt;=5,IF(J48=5,VLOOKUP(K48+4,TPMatrix!$A$6:$B$10,2,FALSE()),IF(J48=4,VLOOKUP(K48+4,TPMatrix!$D$6:$E$9,2,FALSE()),0)),"")</f>
        <v/>
      </c>
      <c r="Q48" s="234">
        <f t="shared" ca="1" si="16"/>
        <v>18</v>
      </c>
      <c r="R48" s="235">
        <f t="shared" ca="1" si="17"/>
        <v>2</v>
      </c>
      <c r="S48" s="233">
        <f t="shared" ca="1" si="18"/>
        <v>4</v>
      </c>
      <c r="T48" s="234">
        <f t="shared" si="19"/>
        <v>0</v>
      </c>
      <c r="U48" s="235">
        <f t="shared" ca="1" si="20"/>
        <v>4</v>
      </c>
      <c r="W48" s="41">
        <f t="shared" ca="1" si="21"/>
        <v>4</v>
      </c>
      <c r="X48" s="41">
        <f ca="1">IF(ISNUMBER($A48),$W48*(Methuselahs!$A$4+1)+$A48,"")</f>
        <v>229</v>
      </c>
      <c r="Y48" s="41">
        <f t="shared" ca="1" si="22"/>
        <v>4</v>
      </c>
      <c r="Z48" s="41">
        <f ca="1">IF(ISNUMBER($A48),VLOOKUP($A48,Methuselahs!$A$7:$X$202,5),"")</f>
        <v>33</v>
      </c>
      <c r="AA48" s="41">
        <f t="shared" ca="1" si="23"/>
        <v>4</v>
      </c>
    </row>
    <row r="49" spans="1:27" ht="12.95" customHeight="1">
      <c r="A49" s="236">
        <f ca="1">IF(ISBLANK('Tournament Info'!$B$11),"",INDIRECT(ADDRESS(ROW(),2,1,1,"Optimal Seating "&amp;'Tournament Info'!$B$11-1&amp;"R+F")))</f>
        <v>7</v>
      </c>
      <c r="B49" s="212" t="str">
        <f ca="1">IF(ISNUMBER(A49),VLOOKUP(A49,Methuselahs!$A$7:$E$202,2,FALSE()),"")</f>
        <v>Marcin</v>
      </c>
      <c r="C49" s="237" t="str">
        <f ca="1">IF(ISNUMBER(A49),VLOOKUP(A49,Methuselahs!$A$7:$E$202,3,FALSE()),"")</f>
        <v>Zakrzewski</v>
      </c>
      <c r="D49" s="238">
        <f t="shared" ca="1" si="12"/>
        <v>9</v>
      </c>
      <c r="E49" s="239"/>
      <c r="F49" s="269">
        <f t="shared" si="13"/>
        <v>0</v>
      </c>
      <c r="G49" s="240">
        <f t="shared" ca="1" si="14"/>
        <v>0</v>
      </c>
      <c r="H49" s="241">
        <f ca="1">IF(ISNUMBER(A49),IF(OR($S49=$U49,NOT(ISNA(MATCH($D49*5+$V$4,Override!$C$6:$C$125,0)))),$Q49,0),"")</f>
        <v>18</v>
      </c>
      <c r="I49" s="270">
        <f t="shared" ca="1" si="15"/>
        <v>4</v>
      </c>
      <c r="J49" s="242">
        <f ca="1">COUNT(A47:A51)</f>
        <v>4</v>
      </c>
      <c r="K49" s="243">
        <f ca="1">IF(ISNUMBER(A49),_xlfn.RANK.EQ(F49,F47:F51),"")</f>
        <v>3</v>
      </c>
      <c r="L49" s="244">
        <f ca="1">IF(J49=5,VLOOKUP(K49,TPMatrix!$A$6:$B$10,2,FALSE()),IF(J49=4,VLOOKUP(K49,TPMatrix!$D$6:$E$9,2,FALSE()),0))</f>
        <v>24</v>
      </c>
      <c r="M49" s="244">
        <f ca="1">IF(COUNTIF(K47:K51,K49)&gt;=2,IF(J49=5,VLOOKUP(K49+1,TPMatrix!$A$6:$B$10,2,FALSE()),IF(J49=4,VLOOKUP(K49+1,TPMatrix!$D$6:$E$9,2,FALSE()),0)),"")</f>
        <v>12</v>
      </c>
      <c r="N49" t="str">
        <f ca="1">IF(COUNTIF(K47:K51,K49)&gt;=3,IF(J49=5,VLOOKUP(K49+2,TPMatrix!$A$6:$B$10,2,FALSE()),IF(J49=4,VLOOKUP(K49+2,TPMatrix!$D$6:$E$9,2,FALSE()),0)),"")</f>
        <v/>
      </c>
      <c r="O49" t="str">
        <f ca="1">IF(COUNTIF(K47:K51,K49)&gt;=4,IF(J49=5,VLOOKUP(K49+3,TPMatrix!$A$6:$B$10,2,FALSE()),IF(J49=4,VLOOKUP(K49+3,TPMatrix!$D$6:$E$9,2,FALSE()),0)),"")</f>
        <v/>
      </c>
      <c r="P49" t="str">
        <f ca="1">IF(COUNTIF(K47:K51,K49)&gt;=5,IF(J49=5,VLOOKUP(K49+4,TPMatrix!$A$6:$B$10,2,FALSE()),IF(J49=4,VLOOKUP(K49+4,TPMatrix!$D$6:$E$9,2,FALSE()),0)),"")</f>
        <v/>
      </c>
      <c r="Q49" s="244">
        <f t="shared" ca="1" si="16"/>
        <v>18</v>
      </c>
      <c r="R49" s="245">
        <f t="shared" ca="1" si="17"/>
        <v>2</v>
      </c>
      <c r="S49" s="243">
        <f t="shared" ca="1" si="18"/>
        <v>4</v>
      </c>
      <c r="T49" s="244">
        <f t="shared" si="19"/>
        <v>0</v>
      </c>
      <c r="U49" s="245">
        <f t="shared" ca="1" si="20"/>
        <v>4</v>
      </c>
      <c r="W49" s="41">
        <f t="shared" ca="1" si="21"/>
        <v>4</v>
      </c>
      <c r="X49" s="41">
        <f ca="1">IF(ISNUMBER($A49),$W49*(Methuselahs!$A$4+1)+$A49,"")</f>
        <v>203</v>
      </c>
      <c r="Y49" s="41">
        <f t="shared" ca="1" si="22"/>
        <v>4</v>
      </c>
      <c r="Z49" s="41">
        <f ca="1">IF(ISNUMBER($A49),VLOOKUP($A49,Methuselahs!$A$7:$X$202,5),"")</f>
        <v>7</v>
      </c>
      <c r="AA49" s="41">
        <f t="shared" ca="1" si="23"/>
        <v>4</v>
      </c>
    </row>
    <row r="50" spans="1:27" ht="12.95" customHeight="1">
      <c r="A50" s="246">
        <f ca="1">IF(ISBLANK('Tournament Info'!$B$11),"",INDIRECT(ADDRESS(ROW(),2,1,1,"Optimal Seating "&amp;'Tournament Info'!$B$11-1&amp;"R+F")))</f>
        <v>16</v>
      </c>
      <c r="B50" s="183" t="str">
        <f ca="1">IF(ISNUMBER(A50),VLOOKUP(A50,Methuselahs!$A$7:$E$202,2,FALSE()),"")</f>
        <v>Jorge</v>
      </c>
      <c r="C50" s="247" t="str">
        <f ca="1">IF(ISNUMBER(A50),VLOOKUP(A50,Methuselahs!$A$7:$E$202,3,FALSE()),"")</f>
        <v>Delgado</v>
      </c>
      <c r="D50" s="248">
        <f t="shared" ca="1" si="12"/>
        <v>9</v>
      </c>
      <c r="E50" s="249">
        <v>3</v>
      </c>
      <c r="F50" s="271">
        <f t="shared" si="13"/>
        <v>3</v>
      </c>
      <c r="G50" s="230">
        <f t="shared" ca="1" si="14"/>
        <v>1</v>
      </c>
      <c r="H50" s="231">
        <f ca="1">IF(ISNUMBER(A50),IF(OR($S50=$U50,NOT(ISNA(MATCH($D50*5+$V$4,Override!$C$6:$C$125,0)))),$Q50,0),"")</f>
        <v>60</v>
      </c>
      <c r="I50" s="268">
        <f t="shared" ca="1" si="15"/>
        <v>1</v>
      </c>
      <c r="J50" s="250">
        <f ca="1">COUNT(A47:A51)</f>
        <v>4</v>
      </c>
      <c r="K50" s="233">
        <f ca="1">IF(ISNUMBER(A50),_xlfn.RANK.EQ(F50,F47:F51),"")</f>
        <v>1</v>
      </c>
      <c r="L50" s="234">
        <f ca="1">IF(J50=5,VLOOKUP(K50,TPMatrix!$A$6:$B$10,2,FALSE()),IF(J50=4,VLOOKUP(K50,TPMatrix!$D$6:$E$9,2,FALSE()),0))</f>
        <v>60</v>
      </c>
      <c r="M50" t="str">
        <f ca="1">IF(COUNTIF(K47:K51,K50)&gt;=2,IF(J50=5,VLOOKUP(K50+1,TPMatrix!$A$6:$B$10,2,FALSE()),IF(J50=4,VLOOKUP(K50+1,TPMatrix!$D$6:$E$9,2,FALSE()),0)),"")</f>
        <v/>
      </c>
      <c r="N50" t="str">
        <f ca="1">IF(COUNTIF(K47:K51,K50)&gt;=3,IF(J50=5,VLOOKUP(K50+2,TPMatrix!$A$6:$B$10,2,FALSE()),IF(J50=4,VLOOKUP(K50+2,TPMatrix!$D$6:$E$9,2,FALSE()),0)),"")</f>
        <v/>
      </c>
      <c r="O50" t="str">
        <f ca="1">IF(COUNTIF(K47:K51,K50)&gt;=4,IF(J50=5,VLOOKUP(K50+3,TPMatrix!$A$6:$B$10,2,FALSE()),IF(J50=4,VLOOKUP(K50+3,TPMatrix!$D$6:$E$9,2,FALSE()),0)),"")</f>
        <v/>
      </c>
      <c r="P50" t="str">
        <f ca="1">IF(COUNTIF(K47:K51,K50)&gt;=5,IF(J50=5,VLOOKUP(K50+4,TPMatrix!$A$6:$B$10,2,FALSE()),IF(J50=4,VLOOKUP(K50+4,TPMatrix!$D$6:$E$9,2,FALSE()),0)),"")</f>
        <v/>
      </c>
      <c r="Q50" s="234">
        <f t="shared" ca="1" si="16"/>
        <v>60</v>
      </c>
      <c r="R50" s="235">
        <f t="shared" ca="1" si="17"/>
        <v>1</v>
      </c>
      <c r="S50" s="233">
        <f t="shared" ca="1" si="18"/>
        <v>4</v>
      </c>
      <c r="T50" s="234">
        <f t="shared" si="19"/>
        <v>3</v>
      </c>
      <c r="U50" s="235">
        <f t="shared" ca="1" si="20"/>
        <v>4</v>
      </c>
      <c r="W50" s="41">
        <f t="shared" ca="1" si="21"/>
        <v>1</v>
      </c>
      <c r="X50" s="41">
        <f ca="1">IF(ISNUMBER($A50),$W50*(Methuselahs!$A$4+1)+$A50,"")</f>
        <v>65</v>
      </c>
      <c r="Y50" s="41">
        <f t="shared" ca="1" si="22"/>
        <v>1</v>
      </c>
      <c r="Z50" s="41">
        <f ca="1">IF(ISNUMBER($A50),VLOOKUP($A50,Methuselahs!$A$7:$X$202,5),"")</f>
        <v>16</v>
      </c>
      <c r="AA50" s="41">
        <f t="shared" ca="1" si="23"/>
        <v>1</v>
      </c>
    </row>
    <row r="51" spans="1:27" ht="12.95" customHeight="1" thickBot="1">
      <c r="A51" t="str">
        <f ca="1">IF(ISBLANK('Tournament Info'!$B$11),"",INDIRECT(ADDRESS(ROW(),2,1,1,"Optimal Seating "&amp;'Tournament Info'!$B$11-1&amp;"R+F")))</f>
        <v/>
      </c>
      <c r="B51" t="str">
        <f ca="1">IF(ISNUMBER(A51),VLOOKUP(A51,Methuselahs!$A$7:$E$202,2,FALSE()),"")</f>
        <v/>
      </c>
      <c r="C51" t="str">
        <f ca="1">IF(ISNUMBER(A51),VLOOKUP(A51,Methuselahs!$A$7:$E$202,3,FALSE()),"")</f>
        <v/>
      </c>
      <c r="D51" s="254" t="str">
        <f t="shared" ca="1" si="12"/>
        <v/>
      </c>
      <c r="E51" s="255"/>
      <c r="F51" s="272">
        <f t="shared" si="13"/>
        <v>0</v>
      </c>
      <c r="G51" s="240" t="str">
        <f t="shared" ca="1" si="14"/>
        <v/>
      </c>
      <c r="H51" t="str">
        <f ca="1">IF(ISNUMBER(A51),IF(OR($S51=$U51,NOT(ISNA(MATCH($D51*5+$V$4,Override!$C$6:$C$125,0)))),$Q51,0),"")</f>
        <v/>
      </c>
      <c r="I51" s="270" t="str">
        <f t="shared" ca="1" si="15"/>
        <v/>
      </c>
      <c r="J51" s="256">
        <f ca="1">COUNT(A47:A51)</f>
        <v>4</v>
      </c>
      <c r="K51" s="257" t="str">
        <f ca="1">IF(ISNUMBER(A51),_xlfn.RANK.EQ(F51,F47:F51),"")</f>
        <v/>
      </c>
      <c r="L51" s="258" t="e">
        <f ca="1">IF(J51=5,VLOOKUP(K51,TPMatrix!$A$6:$B$10,2,FALSE()),IF(J51=4,VLOOKUP(K51,TPMatrix!$D$6:$E$9,2,FALSE()),0))</f>
        <v>#N/A</v>
      </c>
      <c r="M51" t="str">
        <f ca="1">IF(COUNTIF(K47:K51,K51)&gt;=2,IF(J51=5,VLOOKUP(K51+1,TPMatrix!$A$6:$B$10,2,FALSE()),IF(J51=4,VLOOKUP(K51+1,TPMatrix!$D$6:$E$9,2,FALSE()),0)),"")</f>
        <v/>
      </c>
      <c r="N51" t="str">
        <f ca="1">IF(COUNTIF(K47:K51,K51)&gt;=3,IF(J51=5,VLOOKUP(K51+2,TPMatrix!$A$6:$B$10,2,FALSE()),IF(J51=4,VLOOKUP(K51+2,TPMatrix!$D$6:$E$9,2,FALSE()),0)),"")</f>
        <v/>
      </c>
      <c r="O51" t="str">
        <f ca="1">IF(COUNTIF(K47:K51,K51)&gt;=4,IF(J51=5,VLOOKUP(K51+3,TPMatrix!$A$6:$B$10,2,FALSE()),IF(J51=4,VLOOKUP(K51+3,TPMatrix!$D$6:$E$9,2,FALSE()),0)),"")</f>
        <v/>
      </c>
      <c r="P51" t="str">
        <f ca="1">IF(COUNTIF(K47:K51,K51)&gt;=5,IF(J51=5,VLOOKUP(K51+4,TPMatrix!$A$6:$B$10,2,FALSE()),IF(J51=4,VLOOKUP(K51+4,TPMatrix!$D$6:$E$9,2,FALSE()),0)),"")</f>
        <v/>
      </c>
      <c r="Q51" s="258" t="e">
        <f t="shared" ca="1" si="16"/>
        <v>#N/A</v>
      </c>
      <c r="R51" s="259">
        <f t="shared" ca="1" si="17"/>
        <v>0</v>
      </c>
      <c r="S51" s="257">
        <f t="shared" ca="1" si="18"/>
        <v>0</v>
      </c>
      <c r="T51" s="258">
        <f t="shared" si="19"/>
        <v>0</v>
      </c>
      <c r="U51" s="259">
        <f t="shared" ca="1" si="20"/>
        <v>4</v>
      </c>
      <c r="W51" s="41" t="str">
        <f t="shared" ca="1" si="21"/>
        <v/>
      </c>
      <c r="X51" t="str">
        <f ca="1">IF(ISNUMBER($A51),$W51*(Methuselahs!$A$4+1)+$A51,"")</f>
        <v/>
      </c>
      <c r="Y51" s="41" t="str">
        <f t="shared" ca="1" si="22"/>
        <v/>
      </c>
      <c r="Z51" t="str">
        <f ca="1">IF(ISNUMBER($A51),VLOOKUP($A51,Methuselahs!$A$7:$X$202,5),"")</f>
        <v/>
      </c>
      <c r="AA51" s="41" t="str">
        <f t="shared" ca="1" si="23"/>
        <v/>
      </c>
    </row>
    <row r="52" spans="1:27" ht="12.95" customHeight="1">
      <c r="A52" s="211">
        <f ca="1">IF(ISBLANK('Tournament Info'!$B$11),"",INDIRECT(ADDRESS(ROW(),2,1,1,"Optimal Seating "&amp;'Tournament Info'!$B$11-1&amp;"R+F")))</f>
        <v>25</v>
      </c>
      <c r="B52" s="212" t="str">
        <f ca="1">IF(ISNUMBER(A52),VLOOKUP(A52,Methuselahs!$A$7:$E$202,2,FALSE()),"")</f>
        <v>Sebastian</v>
      </c>
      <c r="C52" s="213" t="str">
        <f ca="1">IF(ISNUMBER(A52),VLOOKUP(A52,Methuselahs!$A$7:$E$202,3,FALSE()),"")</f>
        <v>Szuster</v>
      </c>
      <c r="D52" s="214">
        <f t="shared" ca="1" si="12"/>
        <v>10</v>
      </c>
      <c r="E52" s="215">
        <v>4</v>
      </c>
      <c r="F52" s="265">
        <f t="shared" si="13"/>
        <v>4</v>
      </c>
      <c r="G52" s="216">
        <f t="shared" ca="1" si="14"/>
        <v>1</v>
      </c>
      <c r="H52" s="217">
        <f ca="1">IF(ISNUMBER(A52),IF(OR($S52=$U52,NOT(ISNA(MATCH($D52*5+$V$4,Override!$C$6:$C$125,0)))),$Q52,0),"")</f>
        <v>60</v>
      </c>
      <c r="I52" s="266">
        <f t="shared" ca="1" si="15"/>
        <v>1</v>
      </c>
      <c r="J52" s="218">
        <f ca="1">COUNT(A52:A56)</f>
        <v>4</v>
      </c>
      <c r="K52" s="219">
        <f ca="1">IF(ISNUMBER(A52),_xlfn.RANK.EQ(F52,F52:F56),"")</f>
        <v>1</v>
      </c>
      <c r="L52" s="220">
        <f ca="1">IF(J52=5,VLOOKUP(K52,TPMatrix!$A$6:$B$10,2,FALSE()),IF(J52=4,VLOOKUP(K52,TPMatrix!$D$6:$E$9,2,FALSE()),0))</f>
        <v>60</v>
      </c>
      <c r="M52" t="str">
        <f ca="1">IF(COUNTIF(K52:K56,K52)&gt;=2,IF(J52=5,VLOOKUP(K52+1,TPMatrix!$A$6:$B$10,2,FALSE()),IF(J52=4,VLOOKUP(K52+1,TPMatrix!$D$6:$E$9,2,FALSE()),0)),"")</f>
        <v/>
      </c>
      <c r="N52" t="str">
        <f ca="1">IF(COUNTIF(K52:K56,K52)&gt;=3,IF(J52=5,VLOOKUP(K52+2,TPMatrix!$A$6:$B$10,2,FALSE()),IF(J52=4,VLOOKUP(K52+2,TPMatrix!$D$6:$E$9,2,FALSE()),0)),"")</f>
        <v/>
      </c>
      <c r="O52" t="str">
        <f ca="1">IF(COUNTIF(K52:K56,K52)&gt;=4,IF(J52=5,VLOOKUP(K52+3,TPMatrix!$A$6:$B$10,2,FALSE()),IF(J52=4,VLOOKUP(K52+3,TPMatrix!$D$6:$E$9,2,FALSE()),0)),"")</f>
        <v/>
      </c>
      <c r="P52" t="str">
        <f ca="1">IF(COUNTIF(K52:K56,K52)&gt;=5,IF(J52=5,VLOOKUP(K52+4,TPMatrix!$A$6:$B$10,2,FALSE()),IF(J52=4,VLOOKUP(K52+4,TPMatrix!$D$6:$E$9,2,FALSE()),0)),"")</f>
        <v/>
      </c>
      <c r="Q52" s="220">
        <f t="shared" ca="1" si="16"/>
        <v>60</v>
      </c>
      <c r="R52" s="221">
        <f t="shared" ca="1" si="17"/>
        <v>1</v>
      </c>
      <c r="S52" s="222">
        <f t="shared" ca="1" si="18"/>
        <v>4</v>
      </c>
      <c r="T52" s="223">
        <f t="shared" si="19"/>
        <v>4</v>
      </c>
      <c r="U52" s="224">
        <f t="shared" ca="1" si="20"/>
        <v>4</v>
      </c>
      <c r="W52" s="41">
        <f t="shared" ca="1" si="21"/>
        <v>1</v>
      </c>
      <c r="X52" s="41">
        <f ca="1">IF(ISNUMBER($A52),$W52*(Methuselahs!$A$4+1)+$A52,"")</f>
        <v>74</v>
      </c>
      <c r="Y52" s="41">
        <f t="shared" ca="1" si="22"/>
        <v>1</v>
      </c>
      <c r="Z52" s="41">
        <f ca="1">IF(ISNUMBER($A52),VLOOKUP($A52,Methuselahs!$A$7:$X$202,5),"")</f>
        <v>25</v>
      </c>
      <c r="AA52" s="41">
        <f t="shared" ca="1" si="23"/>
        <v>1</v>
      </c>
    </row>
    <row r="53" spans="1:27" ht="12.95" customHeight="1">
      <c r="A53" s="225">
        <f ca="1">IF(ISBLANK('Tournament Info'!$B$11),"",INDIRECT(ADDRESS(ROW(),2,1,1,"Optimal Seating "&amp;'Tournament Info'!$B$11-1&amp;"R+F")))</f>
        <v>4</v>
      </c>
      <c r="B53" s="226" t="str">
        <f ca="1">IF(ISNUMBER(A53),VLOOKUP(A53,Methuselahs!$A$7:$E$202,2,FALSE()),"")</f>
        <v>Florian</v>
      </c>
      <c r="C53" s="227" t="str">
        <f ca="1">IF(ISNUMBER(A53),VLOOKUP(A53,Methuselahs!$A$7:$E$202,3,FALSE()),"")</f>
        <v>Koller</v>
      </c>
      <c r="D53" s="228">
        <f t="shared" ca="1" si="12"/>
        <v>10</v>
      </c>
      <c r="E53" s="229"/>
      <c r="F53" s="267">
        <f t="shared" si="13"/>
        <v>0</v>
      </c>
      <c r="G53" s="230">
        <f t="shared" ca="1" si="14"/>
        <v>0</v>
      </c>
      <c r="H53" s="231">
        <f ca="1">IF(ISNUMBER(A53),IF(OR($S53=$U53,NOT(ISNA(MATCH($D53*5+$V$4,Override!$C$6:$C$125,0)))),$Q53,0),"")</f>
        <v>28</v>
      </c>
      <c r="I53" s="268">
        <f t="shared" ca="1" si="15"/>
        <v>2</v>
      </c>
      <c r="J53" s="232">
        <f ca="1">COUNT(A52:A56)</f>
        <v>4</v>
      </c>
      <c r="K53" s="233">
        <f ca="1">IF(ISNUMBER(A53),_xlfn.RANK.EQ(F53,F52:F56),"")</f>
        <v>2</v>
      </c>
      <c r="L53" s="234">
        <f ca="1">IF(J53=5,VLOOKUP(K53,TPMatrix!$A$6:$B$10,2,FALSE()),IF(J53=4,VLOOKUP(K53,TPMatrix!$D$6:$E$9,2,FALSE()),0))</f>
        <v>48</v>
      </c>
      <c r="M53" s="234">
        <f ca="1">IF(COUNTIF(K52:K56,K53)&gt;=2,IF(J53=5,VLOOKUP(K53+1,TPMatrix!$A$6:$B$10,2,FALSE()),IF(J53=4,VLOOKUP(K53+1,TPMatrix!$D$6:$E$9,2,FALSE()),0)),"")</f>
        <v>24</v>
      </c>
      <c r="N53" s="234">
        <f ca="1">IF(COUNTIF(K52:K56,K53)&gt;=3,IF(J53=5,VLOOKUP(K53+2,TPMatrix!$A$6:$B$10,2,FALSE()),IF(J53=4,VLOOKUP(K53+2,TPMatrix!$D$6:$E$9,2,FALSE()),0)),"")</f>
        <v>12</v>
      </c>
      <c r="O53" t="str">
        <f ca="1">IF(COUNTIF(K52:K56,K53)&gt;=4,IF(J53=5,VLOOKUP(K53+3,TPMatrix!$A$6:$B$10,2,FALSE()),IF(J53=4,VLOOKUP(K53+3,TPMatrix!$D$6:$E$9,2,FALSE()),0)),"")</f>
        <v/>
      </c>
      <c r="P53" t="str">
        <f ca="1">IF(COUNTIF(K52:K56,K53)&gt;=5,IF(J53=5,VLOOKUP(K53+4,TPMatrix!$A$6:$B$10,2,FALSE()),IF(J53=4,VLOOKUP(K53+4,TPMatrix!$D$6:$E$9,2,FALSE()),0)),"")</f>
        <v/>
      </c>
      <c r="Q53" s="234">
        <f t="shared" ca="1" si="16"/>
        <v>28</v>
      </c>
      <c r="R53" s="235">
        <f t="shared" ca="1" si="17"/>
        <v>3</v>
      </c>
      <c r="S53" s="233">
        <f t="shared" ca="1" si="18"/>
        <v>4</v>
      </c>
      <c r="T53" s="234">
        <f t="shared" si="19"/>
        <v>0</v>
      </c>
      <c r="U53" s="235">
        <f t="shared" ca="1" si="20"/>
        <v>4</v>
      </c>
      <c r="W53" s="41">
        <f t="shared" ca="1" si="21"/>
        <v>2</v>
      </c>
      <c r="X53" s="41">
        <f ca="1">IF(ISNUMBER($A53),$W53*(Methuselahs!$A$4+1)+$A53,"")</f>
        <v>102</v>
      </c>
      <c r="Y53" s="41">
        <f t="shared" ca="1" si="22"/>
        <v>1</v>
      </c>
      <c r="Z53" s="41">
        <f ca="1">IF(ISNUMBER($A53),VLOOKUP($A53,Methuselahs!$A$7:$X$202,5),"")</f>
        <v>4</v>
      </c>
      <c r="AA53" s="41">
        <f t="shared" ca="1" si="23"/>
        <v>2</v>
      </c>
    </row>
    <row r="54" spans="1:27" ht="12.95" customHeight="1">
      <c r="A54" s="236">
        <f ca="1">IF(ISBLANK('Tournament Info'!$B$11),"",INDIRECT(ADDRESS(ROW(),2,1,1,"Optimal Seating "&amp;'Tournament Info'!$B$11-1&amp;"R+F")))</f>
        <v>19</v>
      </c>
      <c r="B54" s="212" t="str">
        <f ca="1">IF(ISNUMBER(A54),VLOOKUP(A54,Methuselahs!$A$7:$E$202,2,FALSE()),"")</f>
        <v>Marius</v>
      </c>
      <c r="C54" s="237" t="str">
        <f ca="1">IF(ISNUMBER(A54),VLOOKUP(A54,Methuselahs!$A$7:$E$202,3,FALSE()),"")</f>
        <v>Iscru</v>
      </c>
      <c r="D54" s="238">
        <f t="shared" ca="1" si="12"/>
        <v>10</v>
      </c>
      <c r="E54" s="239"/>
      <c r="F54" s="269">
        <f t="shared" si="13"/>
        <v>0</v>
      </c>
      <c r="G54" s="240">
        <f t="shared" ca="1" si="14"/>
        <v>0</v>
      </c>
      <c r="H54" s="241">
        <f ca="1">IF(ISNUMBER(A54),IF(OR($S54=$U54,NOT(ISNA(MATCH($D54*5+$V$4,Override!$C$6:$C$125,0)))),$Q54,0),"")</f>
        <v>28</v>
      </c>
      <c r="I54" s="270">
        <f t="shared" ca="1" si="15"/>
        <v>2</v>
      </c>
      <c r="J54" s="242">
        <f ca="1">COUNT(A52:A56)</f>
        <v>4</v>
      </c>
      <c r="K54" s="243">
        <f ca="1">IF(ISNUMBER(A54),_xlfn.RANK.EQ(F54,F52:F56),"")</f>
        <v>2</v>
      </c>
      <c r="L54" s="244">
        <f ca="1">IF(J54=5,VLOOKUP(K54,TPMatrix!$A$6:$B$10,2,FALSE()),IF(J54=4,VLOOKUP(K54,TPMatrix!$D$6:$E$9,2,FALSE()),0))</f>
        <v>48</v>
      </c>
      <c r="M54" s="244">
        <f ca="1">IF(COUNTIF(K52:K56,K54)&gt;=2,IF(J54=5,VLOOKUP(K54+1,TPMatrix!$A$6:$B$10,2,FALSE()),IF(J54=4,VLOOKUP(K54+1,TPMatrix!$D$6:$E$9,2,FALSE()),0)),"")</f>
        <v>24</v>
      </c>
      <c r="N54" s="244">
        <f ca="1">IF(COUNTIF(K52:K56,K54)&gt;=3,IF(J54=5,VLOOKUP(K54+2,TPMatrix!$A$6:$B$10,2,FALSE()),IF(J54=4,VLOOKUP(K54+2,TPMatrix!$D$6:$E$9,2,FALSE()),0)),"")</f>
        <v>12</v>
      </c>
      <c r="O54" t="str">
        <f ca="1">IF(COUNTIF(K52:K56,K54)&gt;=4,IF(J54=5,VLOOKUP(K54+3,TPMatrix!$A$6:$B$10,2,FALSE()),IF(J54=4,VLOOKUP(K54+3,TPMatrix!$D$6:$E$9,2,FALSE()),0)),"")</f>
        <v/>
      </c>
      <c r="P54" t="str">
        <f ca="1">IF(COUNTIF(K52:K56,K54)&gt;=5,IF(J54=5,VLOOKUP(K54+4,TPMatrix!$A$6:$B$10,2,FALSE()),IF(J54=4,VLOOKUP(K54+4,TPMatrix!$D$6:$E$9,2,FALSE()),0)),"")</f>
        <v/>
      </c>
      <c r="Q54" s="244">
        <f t="shared" ca="1" si="16"/>
        <v>28</v>
      </c>
      <c r="R54" s="245">
        <f t="shared" ca="1" si="17"/>
        <v>3</v>
      </c>
      <c r="S54" s="243">
        <f t="shared" ca="1" si="18"/>
        <v>4</v>
      </c>
      <c r="T54" s="244">
        <f t="shared" si="19"/>
        <v>0</v>
      </c>
      <c r="U54" s="245">
        <f t="shared" ca="1" si="20"/>
        <v>4</v>
      </c>
      <c r="W54" s="41">
        <f t="shared" ca="1" si="21"/>
        <v>2</v>
      </c>
      <c r="X54" s="41">
        <f ca="1">IF(ISNUMBER($A54),$W54*(Methuselahs!$A$4+1)+$A54,"")</f>
        <v>117</v>
      </c>
      <c r="Y54" s="41">
        <f t="shared" ca="1" si="22"/>
        <v>2</v>
      </c>
      <c r="Z54" s="41">
        <f ca="1">IF(ISNUMBER($A54),VLOOKUP($A54,Methuselahs!$A$7:$X$202,5),"")</f>
        <v>19</v>
      </c>
      <c r="AA54" s="41">
        <f t="shared" ca="1" si="23"/>
        <v>2</v>
      </c>
    </row>
    <row r="55" spans="1:27" ht="12.95" customHeight="1">
      <c r="A55" s="246">
        <f ca="1">IF(ISBLANK('Tournament Info'!$B$11),"",INDIRECT(ADDRESS(ROW(),2,1,1,"Optimal Seating "&amp;'Tournament Info'!$B$11-1&amp;"R+F")))</f>
        <v>13</v>
      </c>
      <c r="B55" s="183" t="str">
        <f ca="1">IF(ISNUMBER(A55),VLOOKUP(A55,Methuselahs!$A$7:$E$202,2,FALSE()),"")</f>
        <v>Bartosz</v>
      </c>
      <c r="C55" s="247" t="str">
        <f ca="1">IF(ISNUMBER(A55),VLOOKUP(A55,Methuselahs!$A$7:$E$202,3,FALSE()),"")</f>
        <v>Kalinczuk</v>
      </c>
      <c r="D55" s="248">
        <f t="shared" ca="1" si="12"/>
        <v>10</v>
      </c>
      <c r="E55" s="249"/>
      <c r="F55" s="271">
        <f t="shared" si="13"/>
        <v>0</v>
      </c>
      <c r="G55" s="230">
        <f t="shared" ca="1" si="14"/>
        <v>0</v>
      </c>
      <c r="H55" s="231">
        <f ca="1">IF(ISNUMBER(A55),IF(OR($S55=$U55,NOT(ISNA(MATCH($D55*5+$V$4,Override!$C$6:$C$125,0)))),$Q55,0),"")</f>
        <v>28</v>
      </c>
      <c r="I55" s="268">
        <f t="shared" ca="1" si="15"/>
        <v>2</v>
      </c>
      <c r="J55" s="250">
        <f ca="1">COUNT(A52:A56)</f>
        <v>4</v>
      </c>
      <c r="K55" s="233">
        <f ca="1">IF(ISNUMBER(A55),_xlfn.RANK.EQ(F55,F52:F56),"")</f>
        <v>2</v>
      </c>
      <c r="L55" s="234">
        <f ca="1">IF(J55=5,VLOOKUP(K55,TPMatrix!$A$6:$B$10,2,FALSE()),IF(J55=4,VLOOKUP(K55,TPMatrix!$D$6:$E$9,2,FALSE()),0))</f>
        <v>48</v>
      </c>
      <c r="M55" s="234">
        <f ca="1">IF(COUNTIF(K52:K56,K55)&gt;=2,IF(J55=5,VLOOKUP(K55+1,TPMatrix!$A$6:$B$10,2,FALSE()),IF(J55=4,VLOOKUP(K55+1,TPMatrix!$D$6:$E$9,2,FALSE()),0)),"")</f>
        <v>24</v>
      </c>
      <c r="N55" s="234">
        <f ca="1">IF(COUNTIF(K52:K56,K55)&gt;=3,IF(J55=5,VLOOKUP(K55+2,TPMatrix!$A$6:$B$10,2,FALSE()),IF(J55=4,VLOOKUP(K55+2,TPMatrix!$D$6:$E$9,2,FALSE()),0)),"")</f>
        <v>12</v>
      </c>
      <c r="O55" t="str">
        <f ca="1">IF(COUNTIF(K52:K56,K55)&gt;=4,IF(J55=5,VLOOKUP(K55+3,TPMatrix!$A$6:$B$10,2,FALSE()),IF(J55=4,VLOOKUP(K55+3,TPMatrix!$D$6:$E$9,2,FALSE()),0)),"")</f>
        <v/>
      </c>
      <c r="P55" t="str">
        <f ca="1">IF(COUNTIF(K52:K56,K55)&gt;=5,IF(J55=5,VLOOKUP(K55+4,TPMatrix!$A$6:$B$10,2,FALSE()),IF(J55=4,VLOOKUP(K55+4,TPMatrix!$D$6:$E$9,2,FALSE()),0)),"")</f>
        <v/>
      </c>
      <c r="Q55" s="234">
        <f t="shared" ca="1" si="16"/>
        <v>28</v>
      </c>
      <c r="R55" s="235">
        <f t="shared" ca="1" si="17"/>
        <v>3</v>
      </c>
      <c r="S55" s="233">
        <f t="shared" ca="1" si="18"/>
        <v>4</v>
      </c>
      <c r="T55" s="234">
        <f t="shared" si="19"/>
        <v>0</v>
      </c>
      <c r="U55" s="235">
        <f t="shared" ca="1" si="20"/>
        <v>4</v>
      </c>
      <c r="W55" s="41">
        <f t="shared" ca="1" si="21"/>
        <v>2</v>
      </c>
      <c r="X55" s="41">
        <f ca="1">IF(ISNUMBER($A55),$W55*(Methuselahs!$A$4+1)+$A55,"")</f>
        <v>111</v>
      </c>
      <c r="Y55" s="41">
        <f t="shared" ca="1" si="22"/>
        <v>1</v>
      </c>
      <c r="Z55" s="41">
        <f ca="1">IF(ISNUMBER($A55),VLOOKUP($A55,Methuselahs!$A$7:$X$202,5),"")</f>
        <v>13</v>
      </c>
      <c r="AA55" s="41">
        <f t="shared" ca="1" si="23"/>
        <v>2</v>
      </c>
    </row>
    <row r="56" spans="1:27" ht="12.95" customHeight="1" thickBot="1">
      <c r="A56" t="str">
        <f ca="1">IF(ISBLANK('Tournament Info'!$B$11),"",INDIRECT(ADDRESS(ROW(),2,1,1,"Optimal Seating "&amp;'Tournament Info'!$B$11-1&amp;"R+F")))</f>
        <v/>
      </c>
      <c r="B56" t="str">
        <f ca="1">IF(ISNUMBER(A56),VLOOKUP(A56,Methuselahs!$A$7:$E$202,2,FALSE()),"")</f>
        <v/>
      </c>
      <c r="C56" t="str">
        <f ca="1">IF(ISNUMBER(A56),VLOOKUP(A56,Methuselahs!$A$7:$E$202,3,FALSE()),"")</f>
        <v/>
      </c>
      <c r="D56" s="254" t="str">
        <f t="shared" ca="1" si="12"/>
        <v/>
      </c>
      <c r="E56" s="255"/>
      <c r="F56" s="272">
        <f t="shared" si="13"/>
        <v>0</v>
      </c>
      <c r="G56" s="240" t="str">
        <f t="shared" ca="1" si="14"/>
        <v/>
      </c>
      <c r="H56" t="str">
        <f ca="1">IF(ISNUMBER(A56),IF(OR($S56=$U56,NOT(ISNA(MATCH($D56*5+$V$4,Override!$C$6:$C$125,0)))),$Q56,0),"")</f>
        <v/>
      </c>
      <c r="I56" s="270" t="str">
        <f t="shared" ca="1" si="15"/>
        <v/>
      </c>
      <c r="J56" s="256">
        <f ca="1">COUNT(A52:A56)</f>
        <v>4</v>
      </c>
      <c r="K56" s="257" t="str">
        <f ca="1">IF(ISNUMBER(A56),_xlfn.RANK.EQ(F56,F52:F56),"")</f>
        <v/>
      </c>
      <c r="L56" s="258" t="e">
        <f ca="1">IF(J56=5,VLOOKUP(K56,TPMatrix!$A$6:$B$10,2,FALSE()),IF(J56=4,VLOOKUP(K56,TPMatrix!$D$6:$E$9,2,FALSE()),0))</f>
        <v>#N/A</v>
      </c>
      <c r="M56" t="str">
        <f ca="1">IF(COUNTIF(K52:K56,K56)&gt;=2,IF(J56=5,VLOOKUP(K56+1,TPMatrix!$A$6:$B$10,2,FALSE()),IF(J56=4,VLOOKUP(K56+1,TPMatrix!$D$6:$E$9,2,FALSE()),0)),"")</f>
        <v/>
      </c>
      <c r="N56" t="str">
        <f ca="1">IF(COUNTIF(K52:K56,K56)&gt;=3,IF(J56=5,VLOOKUP(K56+2,TPMatrix!$A$6:$B$10,2,FALSE()),IF(J56=4,VLOOKUP(K56+2,TPMatrix!$D$6:$E$9,2,FALSE()),0)),"")</f>
        <v/>
      </c>
      <c r="O56" t="str">
        <f ca="1">IF(COUNTIF(K52:K56,K56)&gt;=4,IF(J56=5,VLOOKUP(K56+3,TPMatrix!$A$6:$B$10,2,FALSE()),IF(J56=4,VLOOKUP(K56+3,TPMatrix!$D$6:$E$9,2,FALSE()),0)),"")</f>
        <v/>
      </c>
      <c r="P56" t="str">
        <f ca="1">IF(COUNTIF(K52:K56,K56)&gt;=5,IF(J56=5,VLOOKUP(K56+4,TPMatrix!$A$6:$B$10,2,FALSE()),IF(J56=4,VLOOKUP(K56+4,TPMatrix!$D$6:$E$9,2,FALSE()),0)),"")</f>
        <v/>
      </c>
      <c r="Q56" s="258" t="e">
        <f t="shared" ca="1" si="16"/>
        <v>#N/A</v>
      </c>
      <c r="R56" s="259">
        <f t="shared" ca="1" si="17"/>
        <v>0</v>
      </c>
      <c r="S56" s="257">
        <f t="shared" ca="1" si="18"/>
        <v>0</v>
      </c>
      <c r="T56" s="258">
        <f t="shared" si="19"/>
        <v>0</v>
      </c>
      <c r="U56" s="259">
        <f t="shared" ca="1" si="20"/>
        <v>4</v>
      </c>
      <c r="W56" s="41" t="str">
        <f t="shared" ca="1" si="21"/>
        <v/>
      </c>
      <c r="X56" t="str">
        <f ca="1">IF(ISNUMBER($A56),$W56*(Methuselahs!$A$4+1)+$A56,"")</f>
        <v/>
      </c>
      <c r="Y56" s="41" t="str">
        <f t="shared" ca="1" si="22"/>
        <v/>
      </c>
      <c r="Z56" t="str">
        <f ca="1">IF(ISNUMBER($A56),VLOOKUP($A56,Methuselahs!$A$7:$X$202,5),"")</f>
        <v/>
      </c>
      <c r="AA56" s="41" t="str">
        <f t="shared" ca="1" si="23"/>
        <v/>
      </c>
    </row>
    <row r="57" spans="1:27" ht="12.95" customHeight="1">
      <c r="A57" t="str">
        <f ca="1">IF(ISBLANK('Tournament Info'!$B$11),"",INDIRECT(ADDRESS(ROW(),2,1,1,"Optimal Seating "&amp;'Tournament Info'!$B$11-1&amp;"R+F")))</f>
        <v/>
      </c>
      <c r="B57" t="str">
        <f ca="1">IF(ISNUMBER(A57),VLOOKUP(A57,Methuselahs!$A$7:$E$202,2,FALSE()),"")</f>
        <v/>
      </c>
      <c r="C57" t="str">
        <f ca="1">IF(ISNUMBER(A57),VLOOKUP(A57,Methuselahs!$A$7:$E$202,3,FALSE()),"")</f>
        <v/>
      </c>
      <c r="D57" s="214" t="str">
        <f t="shared" ca="1" si="12"/>
        <v/>
      </c>
      <c r="E57" s="215"/>
      <c r="F57" s="265">
        <f t="shared" si="13"/>
        <v>0</v>
      </c>
      <c r="G57" s="216" t="str">
        <f t="shared" ca="1" si="14"/>
        <v/>
      </c>
      <c r="H57" t="str">
        <f ca="1">IF(ISNUMBER(A57),IF(OR($S57=$U57,NOT(ISNA(MATCH($D57*5+$V$4,Override!$C$6:$C$125,0)))),$Q57,0),"")</f>
        <v/>
      </c>
      <c r="I57" s="266" t="str">
        <f t="shared" ca="1" si="15"/>
        <v/>
      </c>
      <c r="J57" s="218">
        <f ca="1">COUNT(A57:A61)</f>
        <v>0</v>
      </c>
      <c r="K57" s="219" t="str">
        <f ca="1">IF(ISNUMBER(A57),_xlfn.RANK.EQ(F57,F57:F61),"")</f>
        <v/>
      </c>
      <c r="L57" s="220">
        <f ca="1">IF(J57=5,VLOOKUP(K57,TPMatrix!$A$6:$B$10,2,FALSE()),IF(J57=4,VLOOKUP(K57,TPMatrix!$D$6:$E$9,2,FALSE()),0))</f>
        <v>0</v>
      </c>
      <c r="M57" s="220">
        <f ca="1">IF(COUNTIF(K57:K61,K57)&gt;=2,IF(J57=5,VLOOKUP(K57+1,TPMatrix!$A$6:$B$10,2,FALSE()),IF(J57=4,VLOOKUP(K57+1,TPMatrix!$D$6:$E$9,2,FALSE()),0)),"")</f>
        <v>0</v>
      </c>
      <c r="N57" s="220">
        <f ca="1">IF(COUNTIF(K57:K61,K57)&gt;=3,IF(J57=5,VLOOKUP(K57+2,TPMatrix!$A$6:$B$10,2,FALSE()),IF(J57=4,VLOOKUP(K57+2,TPMatrix!$D$6:$E$9,2,FALSE()),0)),"")</f>
        <v>0</v>
      </c>
      <c r="O57" s="220">
        <f ca="1">IF(COUNTIF(K57:K61,K57)&gt;=4,IF(J57=5,VLOOKUP(K57+3,TPMatrix!$A$6:$B$10,2,FALSE()),IF(J57=4,VLOOKUP(K57+3,TPMatrix!$D$6:$E$9,2,FALSE()),0)),"")</f>
        <v>0</v>
      </c>
      <c r="P57" s="220">
        <f ca="1">IF(COUNTIF(K57:K61,K57)&gt;=5,IF(J57=5,VLOOKUP(K57+4,TPMatrix!$A$6:$B$10,2,FALSE()),IF(J57=4,VLOOKUP(K57+4,TPMatrix!$D$6:$E$9,2,FALSE()),0)),"")</f>
        <v>0</v>
      </c>
      <c r="Q57" s="220">
        <f t="shared" ca="1" si="16"/>
        <v>0</v>
      </c>
      <c r="R57" s="221">
        <f t="shared" ca="1" si="17"/>
        <v>5</v>
      </c>
      <c r="S57" s="222">
        <f t="shared" ca="1" si="18"/>
        <v>0</v>
      </c>
      <c r="T57" s="223">
        <f t="shared" si="19"/>
        <v>0</v>
      </c>
      <c r="U57" s="224">
        <f t="shared" ca="1" si="20"/>
        <v>0</v>
      </c>
      <c r="W57" s="41" t="str">
        <f t="shared" ca="1" si="21"/>
        <v/>
      </c>
      <c r="X57" t="str">
        <f ca="1">IF(ISNUMBER($A57),$W57*(Methuselahs!$A$4+1)+$A57,"")</f>
        <v/>
      </c>
      <c r="Y57" s="41" t="str">
        <f t="shared" ca="1" si="22"/>
        <v/>
      </c>
      <c r="Z57" t="str">
        <f ca="1">IF(ISNUMBER($A57),VLOOKUP($A57,Methuselahs!$A$7:$X$202,5),"")</f>
        <v/>
      </c>
      <c r="AA57" s="41" t="str">
        <f t="shared" ca="1" si="23"/>
        <v/>
      </c>
    </row>
    <row r="58" spans="1:27" ht="12.95" customHeight="1">
      <c r="A58" t="str">
        <f ca="1">IF(ISBLANK('Tournament Info'!$B$11),"",INDIRECT(ADDRESS(ROW(),2,1,1,"Optimal Seating "&amp;'Tournament Info'!$B$11-1&amp;"R+F")))</f>
        <v/>
      </c>
      <c r="B58" t="str">
        <f ca="1">IF(ISNUMBER(A58),VLOOKUP(A58,Methuselahs!$A$7:$E$202,2,FALSE()),"")</f>
        <v/>
      </c>
      <c r="C58" t="str">
        <f ca="1">IF(ISNUMBER(A58),VLOOKUP(A58,Methuselahs!$A$7:$E$202,3,FALSE()),"")</f>
        <v/>
      </c>
      <c r="D58" s="228" t="str">
        <f t="shared" ca="1" si="12"/>
        <v/>
      </c>
      <c r="E58" s="229"/>
      <c r="F58" s="267">
        <f t="shared" si="13"/>
        <v>0</v>
      </c>
      <c r="G58" s="230" t="str">
        <f t="shared" ca="1" si="14"/>
        <v/>
      </c>
      <c r="H58" t="str">
        <f ca="1">IF(ISNUMBER(A58),IF(OR($S58=$U58,NOT(ISNA(MATCH($D58*5+$V$4,Override!$C$6:$C$125,0)))),$Q58,0),"")</f>
        <v/>
      </c>
      <c r="I58" s="268" t="str">
        <f t="shared" ca="1" si="15"/>
        <v/>
      </c>
      <c r="J58" s="232">
        <f ca="1">COUNT(A57:A61)</f>
        <v>0</v>
      </c>
      <c r="K58" s="233" t="str">
        <f ca="1">IF(ISNUMBER(A58),_xlfn.RANK.EQ(F58,F57:F61),"")</f>
        <v/>
      </c>
      <c r="L58" s="234">
        <f ca="1">IF(J58=5,VLOOKUP(K58,TPMatrix!$A$6:$B$10,2,FALSE()),IF(J58=4,VLOOKUP(K58,TPMatrix!$D$6:$E$9,2,FALSE()),0))</f>
        <v>0</v>
      </c>
      <c r="M58" s="234">
        <f ca="1">IF(COUNTIF(K57:K61,K58)&gt;=2,IF(J58=5,VLOOKUP(K58+1,TPMatrix!$A$6:$B$10,2,FALSE()),IF(J58=4,VLOOKUP(K58+1,TPMatrix!$D$6:$E$9,2,FALSE()),0)),"")</f>
        <v>0</v>
      </c>
      <c r="N58" s="234">
        <f ca="1">IF(COUNTIF(K57:K61,K58)&gt;=3,IF(J58=5,VLOOKUP(K58+2,TPMatrix!$A$6:$B$10,2,FALSE()),IF(J58=4,VLOOKUP(K58+2,TPMatrix!$D$6:$E$9,2,FALSE()),0)),"")</f>
        <v>0</v>
      </c>
      <c r="O58" s="234">
        <f ca="1">IF(COUNTIF(K57:K61,K58)&gt;=4,IF(J58=5,VLOOKUP(K58+3,TPMatrix!$A$6:$B$10,2,FALSE()),IF(J58=4,VLOOKUP(K58+3,TPMatrix!$D$6:$E$9,2,FALSE()),0)),"")</f>
        <v>0</v>
      </c>
      <c r="P58" s="234">
        <f ca="1">IF(COUNTIF(K57:K61,K58)&gt;=5,IF(J58=5,VLOOKUP(K58+4,TPMatrix!$A$6:$B$10,2,FALSE()),IF(J58=4,VLOOKUP(K58+4,TPMatrix!$D$6:$E$9,2,FALSE()),0)),"")</f>
        <v>0</v>
      </c>
      <c r="Q58" s="234">
        <f t="shared" ca="1" si="16"/>
        <v>0</v>
      </c>
      <c r="R58" s="235">
        <f t="shared" ca="1" si="17"/>
        <v>5</v>
      </c>
      <c r="S58" s="233">
        <f t="shared" ca="1" si="18"/>
        <v>0</v>
      </c>
      <c r="T58" s="234">
        <f t="shared" si="19"/>
        <v>0</v>
      </c>
      <c r="U58" s="235">
        <f t="shared" ca="1" si="20"/>
        <v>0</v>
      </c>
      <c r="W58" s="41" t="str">
        <f t="shared" ca="1" si="21"/>
        <v/>
      </c>
      <c r="X58" t="str">
        <f ca="1">IF(ISNUMBER($A58),$W58*(Methuselahs!$A$4+1)+$A58,"")</f>
        <v/>
      </c>
      <c r="Y58" s="41" t="str">
        <f t="shared" ca="1" si="22"/>
        <v/>
      </c>
      <c r="Z58" t="str">
        <f ca="1">IF(ISNUMBER($A58),VLOOKUP($A58,Methuselahs!$A$7:$X$202,5),"")</f>
        <v/>
      </c>
      <c r="AA58" s="41" t="str">
        <f t="shared" ca="1" si="23"/>
        <v/>
      </c>
    </row>
    <row r="59" spans="1:27" ht="12.95" customHeight="1">
      <c r="A59" t="str">
        <f ca="1">IF(ISBLANK('Tournament Info'!$B$11),"",INDIRECT(ADDRESS(ROW(),2,1,1,"Optimal Seating "&amp;'Tournament Info'!$B$11-1&amp;"R+F")))</f>
        <v/>
      </c>
      <c r="B59" t="str">
        <f ca="1">IF(ISNUMBER(A59),VLOOKUP(A59,Methuselahs!$A$7:$E$202,2,FALSE()),"")</f>
        <v/>
      </c>
      <c r="C59" t="str">
        <f ca="1">IF(ISNUMBER(A59),VLOOKUP(A59,Methuselahs!$A$7:$E$202,3,FALSE()),"")</f>
        <v/>
      </c>
      <c r="D59" s="238" t="str">
        <f t="shared" ca="1" si="12"/>
        <v/>
      </c>
      <c r="E59" s="239"/>
      <c r="F59" s="269">
        <f t="shared" si="13"/>
        <v>0</v>
      </c>
      <c r="G59" s="240" t="str">
        <f t="shared" ca="1" si="14"/>
        <v/>
      </c>
      <c r="H59" t="str">
        <f ca="1">IF(ISNUMBER(A59),IF(OR($S59=$U59,NOT(ISNA(MATCH($D59*5+$V$4,Override!$C$6:$C$125,0)))),$Q59,0),"")</f>
        <v/>
      </c>
      <c r="I59" s="270" t="str">
        <f t="shared" ca="1" si="15"/>
        <v/>
      </c>
      <c r="J59" s="242">
        <f ca="1">COUNT(A57:A61)</f>
        <v>0</v>
      </c>
      <c r="K59" s="243" t="str">
        <f ca="1">IF(ISNUMBER(A59),_xlfn.RANK.EQ(F59,F57:F61),"")</f>
        <v/>
      </c>
      <c r="L59" s="244">
        <f ca="1">IF(J59=5,VLOOKUP(K59,TPMatrix!$A$6:$B$10,2,FALSE()),IF(J59=4,VLOOKUP(K59,TPMatrix!$D$6:$E$9,2,FALSE()),0))</f>
        <v>0</v>
      </c>
      <c r="M59" s="244">
        <f ca="1">IF(COUNTIF(K57:K61,K59)&gt;=2,IF(J59=5,VLOOKUP(K59+1,TPMatrix!$A$6:$B$10,2,FALSE()),IF(J59=4,VLOOKUP(K59+1,TPMatrix!$D$6:$E$9,2,FALSE()),0)),"")</f>
        <v>0</v>
      </c>
      <c r="N59" s="244">
        <f ca="1">IF(COUNTIF(K57:K61,K59)&gt;=3,IF(J59=5,VLOOKUP(K59+2,TPMatrix!$A$6:$B$10,2,FALSE()),IF(J59=4,VLOOKUP(K59+2,TPMatrix!$D$6:$E$9,2,FALSE()),0)),"")</f>
        <v>0</v>
      </c>
      <c r="O59" s="244">
        <f ca="1">IF(COUNTIF(K57:K61,K59)&gt;=4,IF(J59=5,VLOOKUP(K59+3,TPMatrix!$A$6:$B$10,2,FALSE()),IF(J59=4,VLOOKUP(K59+3,TPMatrix!$D$6:$E$9,2,FALSE()),0)),"")</f>
        <v>0</v>
      </c>
      <c r="P59" s="244">
        <f ca="1">IF(COUNTIF(K57:K61,K59)&gt;=5,IF(J59=5,VLOOKUP(K59+4,TPMatrix!$A$6:$B$10,2,FALSE()),IF(J59=4,VLOOKUP(K59+4,TPMatrix!$D$6:$E$9,2,FALSE()),0)),"")</f>
        <v>0</v>
      </c>
      <c r="Q59" s="244">
        <f t="shared" ca="1" si="16"/>
        <v>0</v>
      </c>
      <c r="R59" s="245">
        <f t="shared" ca="1" si="17"/>
        <v>5</v>
      </c>
      <c r="S59" s="243">
        <f t="shared" ca="1" si="18"/>
        <v>0</v>
      </c>
      <c r="T59" s="244">
        <f t="shared" si="19"/>
        <v>0</v>
      </c>
      <c r="U59" s="245">
        <f t="shared" ca="1" si="20"/>
        <v>0</v>
      </c>
      <c r="W59" s="41" t="str">
        <f t="shared" ca="1" si="21"/>
        <v/>
      </c>
      <c r="X59" t="str">
        <f ca="1">IF(ISNUMBER($A59),$W59*(Methuselahs!$A$4+1)+$A59,"")</f>
        <v/>
      </c>
      <c r="Y59" s="41" t="str">
        <f t="shared" ca="1" si="22"/>
        <v/>
      </c>
      <c r="Z59" t="str">
        <f ca="1">IF(ISNUMBER($A59),VLOOKUP($A59,Methuselahs!$A$7:$X$202,5),"")</f>
        <v/>
      </c>
      <c r="AA59" s="41" t="str">
        <f t="shared" ca="1" si="23"/>
        <v/>
      </c>
    </row>
    <row r="60" spans="1:27" ht="12.95" customHeight="1">
      <c r="A60" t="str">
        <f ca="1">IF(ISBLANK('Tournament Info'!$B$11),"",INDIRECT(ADDRESS(ROW(),2,1,1,"Optimal Seating "&amp;'Tournament Info'!$B$11-1&amp;"R+F")))</f>
        <v/>
      </c>
      <c r="B60" t="str">
        <f ca="1">IF(ISNUMBER(A60),VLOOKUP(A60,Methuselahs!$A$7:$E$202,2,FALSE()),"")</f>
        <v/>
      </c>
      <c r="C60" t="str">
        <f ca="1">IF(ISNUMBER(A60),VLOOKUP(A60,Methuselahs!$A$7:$E$202,3,FALSE()),"")</f>
        <v/>
      </c>
      <c r="D60" s="248" t="str">
        <f t="shared" ca="1" si="12"/>
        <v/>
      </c>
      <c r="E60" s="249"/>
      <c r="F60" s="271">
        <f t="shared" si="13"/>
        <v>0</v>
      </c>
      <c r="G60" s="230" t="str">
        <f t="shared" ca="1" si="14"/>
        <v/>
      </c>
      <c r="H60" t="str">
        <f ca="1">IF(ISNUMBER(A60),IF(OR($S60=$U60,NOT(ISNA(MATCH($D60*5+$V$4,Override!$C$6:$C$125,0)))),$Q60,0),"")</f>
        <v/>
      </c>
      <c r="I60" s="268" t="str">
        <f t="shared" ca="1" si="15"/>
        <v/>
      </c>
      <c r="J60" s="250">
        <f ca="1">COUNT(A57:A61)</f>
        <v>0</v>
      </c>
      <c r="K60" s="233" t="str">
        <f ca="1">IF(ISNUMBER(A60),_xlfn.RANK.EQ(F60,F57:F61),"")</f>
        <v/>
      </c>
      <c r="L60" s="234">
        <f ca="1">IF(J60=5,VLOOKUP(K60,TPMatrix!$A$6:$B$10,2,FALSE()),IF(J60=4,VLOOKUP(K60,TPMatrix!$D$6:$E$9,2,FALSE()),0))</f>
        <v>0</v>
      </c>
      <c r="M60" s="234">
        <f ca="1">IF(COUNTIF(K57:K61,K60)&gt;=2,IF(J60=5,VLOOKUP(K60+1,TPMatrix!$A$6:$B$10,2,FALSE()),IF(J60=4,VLOOKUP(K60+1,TPMatrix!$D$6:$E$9,2,FALSE()),0)),"")</f>
        <v>0</v>
      </c>
      <c r="N60" s="234">
        <f ca="1">IF(COUNTIF(K57:K61,K60)&gt;=3,IF(J60=5,VLOOKUP(K60+2,TPMatrix!$A$6:$B$10,2,FALSE()),IF(J60=4,VLOOKUP(K60+2,TPMatrix!$D$6:$E$9,2,FALSE()),0)),"")</f>
        <v>0</v>
      </c>
      <c r="O60" s="234">
        <f ca="1">IF(COUNTIF(K57:K61,K60)&gt;=4,IF(J60=5,VLOOKUP(K60+3,TPMatrix!$A$6:$B$10,2,FALSE()),IF(J60=4,VLOOKUP(K60+3,TPMatrix!$D$6:$E$9,2,FALSE()),0)),"")</f>
        <v>0</v>
      </c>
      <c r="P60" s="234">
        <f ca="1">IF(COUNTIF(K57:K61,K60)&gt;=5,IF(J60=5,VLOOKUP(K60+4,TPMatrix!$A$6:$B$10,2,FALSE()),IF(J60=4,VLOOKUP(K60+4,TPMatrix!$D$6:$E$9,2,FALSE()),0)),"")</f>
        <v>0</v>
      </c>
      <c r="Q60" s="234">
        <f t="shared" ca="1" si="16"/>
        <v>0</v>
      </c>
      <c r="R60" s="235">
        <f t="shared" ca="1" si="17"/>
        <v>5</v>
      </c>
      <c r="S60" s="233">
        <f t="shared" ca="1" si="18"/>
        <v>0</v>
      </c>
      <c r="T60" s="234">
        <f t="shared" si="19"/>
        <v>0</v>
      </c>
      <c r="U60" s="235">
        <f t="shared" ca="1" si="20"/>
        <v>0</v>
      </c>
      <c r="W60" s="41" t="str">
        <f t="shared" ca="1" si="21"/>
        <v/>
      </c>
      <c r="X60" t="str">
        <f ca="1">IF(ISNUMBER($A60),$W60*(Methuselahs!$A$4+1)+$A60,"")</f>
        <v/>
      </c>
      <c r="Y60" s="41" t="str">
        <f t="shared" ca="1" si="22"/>
        <v/>
      </c>
      <c r="Z60" t="str">
        <f ca="1">IF(ISNUMBER($A60),VLOOKUP($A60,Methuselahs!$A$7:$X$202,5),"")</f>
        <v/>
      </c>
      <c r="AA60" s="41" t="str">
        <f t="shared" ca="1" si="23"/>
        <v/>
      </c>
    </row>
    <row r="61" spans="1:27" ht="12.95" customHeight="1" thickBot="1">
      <c r="A61" t="str">
        <f ca="1">IF(ISBLANK('Tournament Info'!$B$11),"",INDIRECT(ADDRESS(ROW(),2,1,1,"Optimal Seating "&amp;'Tournament Info'!$B$11-1&amp;"R+F")))</f>
        <v/>
      </c>
      <c r="B61" t="str">
        <f ca="1">IF(ISNUMBER(A61),VLOOKUP(A61,Methuselahs!$A$7:$E$202,2,FALSE()),"")</f>
        <v/>
      </c>
      <c r="C61" t="str">
        <f ca="1">IF(ISNUMBER(A61),VLOOKUP(A61,Methuselahs!$A$7:$E$202,3,FALSE()),"")</f>
        <v/>
      </c>
      <c r="D61" s="254" t="str">
        <f t="shared" ca="1" si="12"/>
        <v/>
      </c>
      <c r="E61" s="255"/>
      <c r="F61" s="272">
        <f t="shared" si="13"/>
        <v>0</v>
      </c>
      <c r="G61" s="240" t="str">
        <f t="shared" ca="1" si="14"/>
        <v/>
      </c>
      <c r="H61" t="str">
        <f ca="1">IF(ISNUMBER(A61),IF(OR($S61=$U61,NOT(ISNA(MATCH($D61*5+$V$4,Override!$C$6:$C$125,0)))),$Q61,0),"")</f>
        <v/>
      </c>
      <c r="I61" s="270" t="str">
        <f t="shared" ca="1" si="15"/>
        <v/>
      </c>
      <c r="J61" s="256">
        <f ca="1">COUNT(A57:A61)</f>
        <v>0</v>
      </c>
      <c r="K61" s="257" t="str">
        <f ca="1">IF(ISNUMBER(A61),_xlfn.RANK.EQ(F61,F57:F61),"")</f>
        <v/>
      </c>
      <c r="L61" s="258">
        <f ca="1">IF(J61=5,VLOOKUP(K61,TPMatrix!$A$6:$B$10,2,FALSE()),IF(J61=4,VLOOKUP(K61,TPMatrix!$D$6:$E$9,2,FALSE()),0))</f>
        <v>0</v>
      </c>
      <c r="M61" s="258">
        <f ca="1">IF(COUNTIF(K57:K61,K61)&gt;=2,IF(J61=5,VLOOKUP(K61+1,TPMatrix!$A$6:$B$10,2,FALSE()),IF(J61=4,VLOOKUP(K61+1,TPMatrix!$D$6:$E$9,2,FALSE()),0)),"")</f>
        <v>0</v>
      </c>
      <c r="N61" s="258">
        <f ca="1">IF(COUNTIF(K57:K61,K61)&gt;=3,IF(J61=5,VLOOKUP(K61+2,TPMatrix!$A$6:$B$10,2,FALSE()),IF(J61=4,VLOOKUP(K61+2,TPMatrix!$D$6:$E$9,2,FALSE()),0)),"")</f>
        <v>0</v>
      </c>
      <c r="O61" s="258">
        <f ca="1">IF(COUNTIF(K57:K61,K61)&gt;=4,IF(J61=5,VLOOKUP(K61+3,TPMatrix!$A$6:$B$10,2,FALSE()),IF(J61=4,VLOOKUP(K61+3,TPMatrix!$D$6:$E$9,2,FALSE()),0)),"")</f>
        <v>0</v>
      </c>
      <c r="P61" s="258">
        <f ca="1">IF(COUNTIF(K57:K61,K61)&gt;=5,IF(J61=5,VLOOKUP(K61+4,TPMatrix!$A$6:$B$10,2,FALSE()),IF(J61=4,VLOOKUP(K61+4,TPMatrix!$D$6:$E$9,2,FALSE()),0)),"")</f>
        <v>0</v>
      </c>
      <c r="Q61" s="258">
        <f t="shared" ca="1" si="16"/>
        <v>0</v>
      </c>
      <c r="R61" s="259">
        <f t="shared" ca="1" si="17"/>
        <v>5</v>
      </c>
      <c r="S61" s="257">
        <f t="shared" ca="1" si="18"/>
        <v>0</v>
      </c>
      <c r="T61" s="258">
        <f t="shared" si="19"/>
        <v>0</v>
      </c>
      <c r="U61" s="259">
        <f t="shared" ca="1" si="20"/>
        <v>0</v>
      </c>
      <c r="W61" s="41" t="str">
        <f t="shared" ca="1" si="21"/>
        <v/>
      </c>
      <c r="X61" t="str">
        <f ca="1">IF(ISNUMBER($A61),$W61*(Methuselahs!$A$4+1)+$A61,"")</f>
        <v/>
      </c>
      <c r="Y61" s="41" t="str">
        <f t="shared" ca="1" si="22"/>
        <v/>
      </c>
      <c r="Z61" t="str">
        <f ca="1">IF(ISNUMBER($A61),VLOOKUP($A61,Methuselahs!$A$7:$X$202,5),"")</f>
        <v/>
      </c>
      <c r="AA61" s="41" t="str">
        <f t="shared" ca="1" si="23"/>
        <v/>
      </c>
    </row>
    <row r="62" spans="1:27" ht="12.95" customHeight="1">
      <c r="A62" t="str">
        <f ca="1">IF(ISBLANK('Tournament Info'!$B$11),"",INDIRECT(ADDRESS(ROW(),2,1,1,"Optimal Seating "&amp;'Tournament Info'!$B$11-1&amp;"R+F")))</f>
        <v/>
      </c>
      <c r="B62" t="str">
        <f ca="1">IF(ISNUMBER(A62),VLOOKUP(A62,Methuselahs!$A$7:$E$202,2,FALSE()),"")</f>
        <v/>
      </c>
      <c r="C62" t="str">
        <f ca="1">IF(ISNUMBER(A62),VLOOKUP(A62,Methuselahs!$A$7:$E$202,3,FALSE()),"")</f>
        <v/>
      </c>
      <c r="D62" s="214" t="str">
        <f t="shared" ca="1" si="12"/>
        <v/>
      </c>
      <c r="E62" s="215"/>
      <c r="F62" s="265">
        <f t="shared" si="13"/>
        <v>0</v>
      </c>
      <c r="G62" s="216" t="str">
        <f t="shared" ca="1" si="14"/>
        <v/>
      </c>
      <c r="H62" t="str">
        <f ca="1">IF(ISNUMBER(A62),IF(OR($S62=$U62,NOT(ISNA(MATCH($D62*5+$V$4,Override!$C$6:$C$125,0)))),$Q62,0),"")</f>
        <v/>
      </c>
      <c r="I62" s="266" t="str">
        <f t="shared" ca="1" si="15"/>
        <v/>
      </c>
      <c r="J62" s="218">
        <f ca="1">COUNT(A62:A66)</f>
        <v>0</v>
      </c>
      <c r="K62" s="219" t="str">
        <f ca="1">IF(ISNUMBER(A62),_xlfn.RANK.EQ(F62,F62:F66),"")</f>
        <v/>
      </c>
      <c r="L62" s="220">
        <f ca="1">IF(J62=5,VLOOKUP(K62,TPMatrix!$A$6:$B$10,2,FALSE()),IF(J62=4,VLOOKUP(K62,TPMatrix!$D$6:$E$9,2,FALSE()),0))</f>
        <v>0</v>
      </c>
      <c r="M62" s="220">
        <f ca="1">IF(COUNTIF(K62:K66,K62)&gt;=2,IF(J62=5,VLOOKUP(K62+1,TPMatrix!$A$6:$B$10,2,FALSE()),IF(J62=4,VLOOKUP(K62+1,TPMatrix!$D$6:$E$9,2,FALSE()),0)),"")</f>
        <v>0</v>
      </c>
      <c r="N62" s="220">
        <f ca="1">IF(COUNTIF(K62:K66,K62)&gt;=3,IF(J62=5,VLOOKUP(K62+2,TPMatrix!$A$6:$B$10,2,FALSE()),IF(J62=4,VLOOKUP(K62+2,TPMatrix!$D$6:$E$9,2,FALSE()),0)),"")</f>
        <v>0</v>
      </c>
      <c r="O62" s="220">
        <f ca="1">IF(COUNTIF(K62:K66,K62)&gt;=4,IF(J62=5,VLOOKUP(K62+3,TPMatrix!$A$6:$B$10,2,FALSE()),IF(J62=4,VLOOKUP(K62+3,TPMatrix!$D$6:$E$9,2,FALSE()),0)),"")</f>
        <v>0</v>
      </c>
      <c r="P62" s="220">
        <f ca="1">IF(COUNTIF(K62:K66,K62)&gt;=5,IF(J62=5,VLOOKUP(K62+4,TPMatrix!$A$6:$B$10,2,FALSE()),IF(J62=4,VLOOKUP(K62+4,TPMatrix!$D$6:$E$9,2,FALSE()),0)),"")</f>
        <v>0</v>
      </c>
      <c r="Q62" s="220">
        <f t="shared" ca="1" si="16"/>
        <v>0</v>
      </c>
      <c r="R62" s="221">
        <f t="shared" ca="1" si="17"/>
        <v>5</v>
      </c>
      <c r="S62" s="222">
        <f t="shared" ca="1" si="18"/>
        <v>0</v>
      </c>
      <c r="T62" s="223">
        <f t="shared" si="19"/>
        <v>0</v>
      </c>
      <c r="U62" s="224">
        <f t="shared" ca="1" si="20"/>
        <v>0</v>
      </c>
      <c r="W62" s="41" t="str">
        <f t="shared" ca="1" si="21"/>
        <v/>
      </c>
      <c r="X62" t="str">
        <f ca="1">IF(ISNUMBER($A62),$W62*(Methuselahs!$A$4+1)+$A62,"")</f>
        <v/>
      </c>
      <c r="Y62" s="41" t="str">
        <f t="shared" ca="1" si="22"/>
        <v/>
      </c>
      <c r="Z62" t="str">
        <f ca="1">IF(ISNUMBER($A62),VLOOKUP($A62,Methuselahs!$A$7:$X$202,5),"")</f>
        <v/>
      </c>
      <c r="AA62" s="41" t="str">
        <f t="shared" ca="1" si="23"/>
        <v/>
      </c>
    </row>
    <row r="63" spans="1:27" ht="12.95" customHeight="1">
      <c r="A63" t="str">
        <f ca="1">IF(ISBLANK('Tournament Info'!$B$11),"",INDIRECT(ADDRESS(ROW(),2,1,1,"Optimal Seating "&amp;'Tournament Info'!$B$11-1&amp;"R+F")))</f>
        <v/>
      </c>
      <c r="B63" t="str">
        <f ca="1">IF(ISNUMBER(A63),VLOOKUP(A63,Methuselahs!$A$7:$E$202,2,FALSE()),"")</f>
        <v/>
      </c>
      <c r="C63" t="str">
        <f ca="1">IF(ISNUMBER(A63),VLOOKUP(A63,Methuselahs!$A$7:$E$202,3,FALSE()),"")</f>
        <v/>
      </c>
      <c r="D63" s="228" t="str">
        <f t="shared" ca="1" si="12"/>
        <v/>
      </c>
      <c r="E63" s="229"/>
      <c r="F63" s="267">
        <f t="shared" si="13"/>
        <v>0</v>
      </c>
      <c r="G63" s="230" t="str">
        <f t="shared" ca="1" si="14"/>
        <v/>
      </c>
      <c r="H63" t="str">
        <f ca="1">IF(ISNUMBER(A63),IF(OR($S63=$U63,NOT(ISNA(MATCH($D63*5+$V$4,Override!$C$6:$C$125,0)))),$Q63,0),"")</f>
        <v/>
      </c>
      <c r="I63" s="268" t="str">
        <f t="shared" ca="1" si="15"/>
        <v/>
      </c>
      <c r="J63" s="232">
        <f ca="1">COUNT(A62:A66)</f>
        <v>0</v>
      </c>
      <c r="K63" s="233" t="str">
        <f ca="1">IF(ISNUMBER(A63),_xlfn.RANK.EQ(F63,F62:F66),"")</f>
        <v/>
      </c>
      <c r="L63" s="234">
        <f ca="1">IF(J63=5,VLOOKUP(K63,TPMatrix!$A$6:$B$10,2,FALSE()),IF(J63=4,VLOOKUP(K63,TPMatrix!$D$6:$E$9,2,FALSE()),0))</f>
        <v>0</v>
      </c>
      <c r="M63" s="234">
        <f ca="1">IF(COUNTIF(K62:K66,K63)&gt;=2,IF(J63=5,VLOOKUP(K63+1,TPMatrix!$A$6:$B$10,2,FALSE()),IF(J63=4,VLOOKUP(K63+1,TPMatrix!$D$6:$E$9,2,FALSE()),0)),"")</f>
        <v>0</v>
      </c>
      <c r="N63" s="234">
        <f ca="1">IF(COUNTIF(K62:K66,K63)&gt;=3,IF(J63=5,VLOOKUP(K63+2,TPMatrix!$A$6:$B$10,2,FALSE()),IF(J63=4,VLOOKUP(K63+2,TPMatrix!$D$6:$E$9,2,FALSE()),0)),"")</f>
        <v>0</v>
      </c>
      <c r="O63" s="234">
        <f ca="1">IF(COUNTIF(K62:K66,K63)&gt;=4,IF(J63=5,VLOOKUP(K63+3,TPMatrix!$A$6:$B$10,2,FALSE()),IF(J63=4,VLOOKUP(K63+3,TPMatrix!$D$6:$E$9,2,FALSE()),0)),"")</f>
        <v>0</v>
      </c>
      <c r="P63" s="234">
        <f ca="1">IF(COUNTIF(K62:K66,K63)&gt;=5,IF(J63=5,VLOOKUP(K63+4,TPMatrix!$A$6:$B$10,2,FALSE()),IF(J63=4,VLOOKUP(K63+4,TPMatrix!$D$6:$E$9,2,FALSE()),0)),"")</f>
        <v>0</v>
      </c>
      <c r="Q63" s="234">
        <f t="shared" ca="1" si="16"/>
        <v>0</v>
      </c>
      <c r="R63" s="235">
        <f t="shared" ca="1" si="17"/>
        <v>5</v>
      </c>
      <c r="S63" s="233">
        <f t="shared" ca="1" si="18"/>
        <v>0</v>
      </c>
      <c r="T63" s="234">
        <f t="shared" si="19"/>
        <v>0</v>
      </c>
      <c r="U63" s="235">
        <f t="shared" ca="1" si="20"/>
        <v>0</v>
      </c>
      <c r="W63" s="41" t="str">
        <f t="shared" ca="1" si="21"/>
        <v/>
      </c>
      <c r="X63" t="str">
        <f ca="1">IF(ISNUMBER($A63),$W63*(Methuselahs!$A$4+1)+$A63,"")</f>
        <v/>
      </c>
      <c r="Y63" s="41" t="str">
        <f t="shared" ca="1" si="22"/>
        <v/>
      </c>
      <c r="Z63" t="str">
        <f ca="1">IF(ISNUMBER($A63),VLOOKUP($A63,Methuselahs!$A$7:$X$202,5),"")</f>
        <v/>
      </c>
      <c r="AA63" s="41" t="str">
        <f t="shared" ca="1" si="23"/>
        <v/>
      </c>
    </row>
    <row r="64" spans="1:27" ht="12.95" customHeight="1">
      <c r="A64" t="str">
        <f ca="1">IF(ISBLANK('Tournament Info'!$B$11),"",INDIRECT(ADDRESS(ROW(),2,1,1,"Optimal Seating "&amp;'Tournament Info'!$B$11-1&amp;"R+F")))</f>
        <v/>
      </c>
      <c r="B64" t="str">
        <f ca="1">IF(ISNUMBER(A64),VLOOKUP(A64,Methuselahs!$A$7:$E$202,2,FALSE()),"")</f>
        <v/>
      </c>
      <c r="C64" t="str">
        <f ca="1">IF(ISNUMBER(A64),VLOOKUP(A64,Methuselahs!$A$7:$E$202,3,FALSE()),"")</f>
        <v/>
      </c>
      <c r="D64" s="238" t="str">
        <f t="shared" ca="1" si="12"/>
        <v/>
      </c>
      <c r="E64" s="239"/>
      <c r="F64" s="269">
        <f t="shared" si="13"/>
        <v>0</v>
      </c>
      <c r="G64" s="240" t="str">
        <f t="shared" ca="1" si="14"/>
        <v/>
      </c>
      <c r="H64" t="str">
        <f ca="1">IF(ISNUMBER(A64),IF(OR($S64=$U64,NOT(ISNA(MATCH($D64*5+$V$4,Override!$C$6:$C$125,0)))),$Q64,0),"")</f>
        <v/>
      </c>
      <c r="I64" s="270" t="str">
        <f t="shared" ca="1" si="15"/>
        <v/>
      </c>
      <c r="J64" s="242">
        <f ca="1">COUNT(A62:A66)</f>
        <v>0</v>
      </c>
      <c r="K64" s="243" t="str">
        <f ca="1">IF(ISNUMBER(A64),_xlfn.RANK.EQ(F64,F62:F66),"")</f>
        <v/>
      </c>
      <c r="L64" s="244">
        <f ca="1">IF(J64=5,VLOOKUP(K64,TPMatrix!$A$6:$B$10,2,FALSE()),IF(J64=4,VLOOKUP(K64,TPMatrix!$D$6:$E$9,2,FALSE()),0))</f>
        <v>0</v>
      </c>
      <c r="M64" s="244">
        <f ca="1">IF(COUNTIF(K62:K66,K64)&gt;=2,IF(J64=5,VLOOKUP(K64+1,TPMatrix!$A$6:$B$10,2,FALSE()),IF(J64=4,VLOOKUP(K64+1,TPMatrix!$D$6:$E$9,2,FALSE()),0)),"")</f>
        <v>0</v>
      </c>
      <c r="N64" s="244">
        <f ca="1">IF(COUNTIF(K62:K66,K64)&gt;=3,IF(J64=5,VLOOKUP(K64+2,TPMatrix!$A$6:$B$10,2,FALSE()),IF(J64=4,VLOOKUP(K64+2,TPMatrix!$D$6:$E$9,2,FALSE()),0)),"")</f>
        <v>0</v>
      </c>
      <c r="O64" s="244">
        <f ca="1">IF(COUNTIF(K62:K66,K64)&gt;=4,IF(J64=5,VLOOKUP(K64+3,TPMatrix!$A$6:$B$10,2,FALSE()),IF(J64=4,VLOOKUP(K64+3,TPMatrix!$D$6:$E$9,2,FALSE()),0)),"")</f>
        <v>0</v>
      </c>
      <c r="P64" s="244">
        <f ca="1">IF(COUNTIF(K62:K66,K64)&gt;=5,IF(J64=5,VLOOKUP(K64+4,TPMatrix!$A$6:$B$10,2,FALSE()),IF(J64=4,VLOOKUP(K64+4,TPMatrix!$D$6:$E$9,2,FALSE()),0)),"")</f>
        <v>0</v>
      </c>
      <c r="Q64" s="244">
        <f t="shared" ca="1" si="16"/>
        <v>0</v>
      </c>
      <c r="R64" s="245">
        <f t="shared" ca="1" si="17"/>
        <v>5</v>
      </c>
      <c r="S64" s="243">
        <f t="shared" ca="1" si="18"/>
        <v>0</v>
      </c>
      <c r="T64" s="244">
        <f t="shared" si="19"/>
        <v>0</v>
      </c>
      <c r="U64" s="245">
        <f t="shared" ca="1" si="20"/>
        <v>0</v>
      </c>
      <c r="W64" s="41" t="str">
        <f t="shared" ca="1" si="21"/>
        <v/>
      </c>
      <c r="X64" t="str">
        <f ca="1">IF(ISNUMBER($A64),$W64*(Methuselahs!$A$4+1)+$A64,"")</f>
        <v/>
      </c>
      <c r="Y64" s="41" t="str">
        <f t="shared" ca="1" si="22"/>
        <v/>
      </c>
      <c r="Z64" t="str">
        <f ca="1">IF(ISNUMBER($A64),VLOOKUP($A64,Methuselahs!$A$7:$X$202,5),"")</f>
        <v/>
      </c>
      <c r="AA64" s="41" t="str">
        <f t="shared" ca="1" si="23"/>
        <v/>
      </c>
    </row>
    <row r="65" spans="1:27" ht="12.95" customHeight="1">
      <c r="A65" t="str">
        <f ca="1">IF(ISBLANK('Tournament Info'!$B$11),"",INDIRECT(ADDRESS(ROW(),2,1,1,"Optimal Seating "&amp;'Tournament Info'!$B$11-1&amp;"R+F")))</f>
        <v/>
      </c>
      <c r="B65" t="str">
        <f ca="1">IF(ISNUMBER(A65),VLOOKUP(A65,Methuselahs!$A$7:$E$202,2,FALSE()),"")</f>
        <v/>
      </c>
      <c r="C65" t="str">
        <f ca="1">IF(ISNUMBER(A65),VLOOKUP(A65,Methuselahs!$A$7:$E$202,3,FALSE()),"")</f>
        <v/>
      </c>
      <c r="D65" s="248" t="str">
        <f t="shared" ca="1" si="12"/>
        <v/>
      </c>
      <c r="E65" s="249"/>
      <c r="F65" s="271">
        <f t="shared" si="13"/>
        <v>0</v>
      </c>
      <c r="G65" s="230" t="str">
        <f t="shared" ca="1" si="14"/>
        <v/>
      </c>
      <c r="H65" t="str">
        <f ca="1">IF(ISNUMBER(A65),IF(OR($S65=$U65,NOT(ISNA(MATCH($D65*5+$V$4,Override!$C$6:$C$125,0)))),$Q65,0),"")</f>
        <v/>
      </c>
      <c r="I65" s="268" t="str">
        <f t="shared" ca="1" si="15"/>
        <v/>
      </c>
      <c r="J65" s="250">
        <f ca="1">COUNT(A62:A66)</f>
        <v>0</v>
      </c>
      <c r="K65" s="233" t="str">
        <f ca="1">IF(ISNUMBER(A65),_xlfn.RANK.EQ(F65,F62:F66),"")</f>
        <v/>
      </c>
      <c r="L65" s="234">
        <f ca="1">IF(J65=5,VLOOKUP(K65,TPMatrix!$A$6:$B$10,2,FALSE()),IF(J65=4,VLOOKUP(K65,TPMatrix!$D$6:$E$9,2,FALSE()),0))</f>
        <v>0</v>
      </c>
      <c r="M65" s="234">
        <f ca="1">IF(COUNTIF(K62:K66,K65)&gt;=2,IF(J65=5,VLOOKUP(K65+1,TPMatrix!$A$6:$B$10,2,FALSE()),IF(J65=4,VLOOKUP(K65+1,TPMatrix!$D$6:$E$9,2,FALSE()),0)),"")</f>
        <v>0</v>
      </c>
      <c r="N65" s="234">
        <f ca="1">IF(COUNTIF(K62:K66,K65)&gt;=3,IF(J65=5,VLOOKUP(K65+2,TPMatrix!$A$6:$B$10,2,FALSE()),IF(J65=4,VLOOKUP(K65+2,TPMatrix!$D$6:$E$9,2,FALSE()),0)),"")</f>
        <v>0</v>
      </c>
      <c r="O65" s="234">
        <f ca="1">IF(COUNTIF(K62:K66,K65)&gt;=4,IF(J65=5,VLOOKUP(K65+3,TPMatrix!$A$6:$B$10,2,FALSE()),IF(J65=4,VLOOKUP(K65+3,TPMatrix!$D$6:$E$9,2,FALSE()),0)),"")</f>
        <v>0</v>
      </c>
      <c r="P65" s="234">
        <f ca="1">IF(COUNTIF(K62:K66,K65)&gt;=5,IF(J65=5,VLOOKUP(K65+4,TPMatrix!$A$6:$B$10,2,FALSE()),IF(J65=4,VLOOKUP(K65+4,TPMatrix!$D$6:$E$9,2,FALSE()),0)),"")</f>
        <v>0</v>
      </c>
      <c r="Q65" s="234">
        <f t="shared" ca="1" si="16"/>
        <v>0</v>
      </c>
      <c r="R65" s="235">
        <f t="shared" ca="1" si="17"/>
        <v>5</v>
      </c>
      <c r="S65" s="233">
        <f t="shared" ca="1" si="18"/>
        <v>0</v>
      </c>
      <c r="T65" s="234">
        <f t="shared" si="19"/>
        <v>0</v>
      </c>
      <c r="U65" s="235">
        <f t="shared" ca="1" si="20"/>
        <v>0</v>
      </c>
      <c r="W65" s="41" t="str">
        <f t="shared" ca="1" si="21"/>
        <v/>
      </c>
      <c r="X65" t="str">
        <f ca="1">IF(ISNUMBER($A65),$W65*(Methuselahs!$A$4+1)+$A65,"")</f>
        <v/>
      </c>
      <c r="Y65" s="41" t="str">
        <f t="shared" ca="1" si="22"/>
        <v/>
      </c>
      <c r="Z65" t="str">
        <f ca="1">IF(ISNUMBER($A65),VLOOKUP($A65,Methuselahs!$A$7:$X$202,5),"")</f>
        <v/>
      </c>
      <c r="AA65" s="41" t="str">
        <f t="shared" ca="1" si="23"/>
        <v/>
      </c>
    </row>
    <row r="66" spans="1:27" ht="12.95" customHeight="1" thickBot="1">
      <c r="A66" t="str">
        <f ca="1">IF(ISBLANK('Tournament Info'!$B$11),"",INDIRECT(ADDRESS(ROW(),2,1,1,"Optimal Seating "&amp;'Tournament Info'!$B$11-1&amp;"R+F")))</f>
        <v/>
      </c>
      <c r="B66" t="str">
        <f ca="1">IF(ISNUMBER(A66),VLOOKUP(A66,Methuselahs!$A$7:$E$202,2,FALSE()),"")</f>
        <v/>
      </c>
      <c r="C66" t="str">
        <f ca="1">IF(ISNUMBER(A66),VLOOKUP(A66,Methuselahs!$A$7:$E$202,3,FALSE()),"")</f>
        <v/>
      </c>
      <c r="D66" s="254" t="str">
        <f t="shared" ca="1" si="12"/>
        <v/>
      </c>
      <c r="E66" s="255"/>
      <c r="F66" s="272">
        <f t="shared" si="13"/>
        <v>0</v>
      </c>
      <c r="G66" s="240" t="str">
        <f t="shared" ca="1" si="14"/>
        <v/>
      </c>
      <c r="H66" t="str">
        <f ca="1">IF(ISNUMBER(A66),IF(OR($S66=$U66,NOT(ISNA(MATCH($D66*5+$V$4,Override!$C$6:$C$125,0)))),$Q66,0),"")</f>
        <v/>
      </c>
      <c r="I66" s="270" t="str">
        <f t="shared" ca="1" si="15"/>
        <v/>
      </c>
      <c r="J66" s="256">
        <f ca="1">COUNT(A62:A66)</f>
        <v>0</v>
      </c>
      <c r="K66" s="257" t="str">
        <f ca="1">IF(ISNUMBER(A66),_xlfn.RANK.EQ(F66,F62:F66),"")</f>
        <v/>
      </c>
      <c r="L66" s="258">
        <f ca="1">IF(J66=5,VLOOKUP(K66,TPMatrix!$A$6:$B$10,2,FALSE()),IF(J66=4,VLOOKUP(K66,TPMatrix!$D$6:$E$9,2,FALSE()),0))</f>
        <v>0</v>
      </c>
      <c r="M66" s="258">
        <f ca="1">IF(COUNTIF(K62:K66,K66)&gt;=2,IF(J66=5,VLOOKUP(K66+1,TPMatrix!$A$6:$B$10,2,FALSE()),IF(J66=4,VLOOKUP(K66+1,TPMatrix!$D$6:$E$9,2,FALSE()),0)),"")</f>
        <v>0</v>
      </c>
      <c r="N66" s="258">
        <f ca="1">IF(COUNTIF(K62:K66,K66)&gt;=3,IF(J66=5,VLOOKUP(K66+2,TPMatrix!$A$6:$B$10,2,FALSE()),IF(J66=4,VLOOKUP(K66+2,TPMatrix!$D$6:$E$9,2,FALSE()),0)),"")</f>
        <v>0</v>
      </c>
      <c r="O66" s="258">
        <f ca="1">IF(COUNTIF(K62:K66,K66)&gt;=4,IF(J66=5,VLOOKUP(K66+3,TPMatrix!$A$6:$B$10,2,FALSE()),IF(J66=4,VLOOKUP(K66+3,TPMatrix!$D$6:$E$9,2,FALSE()),0)),"")</f>
        <v>0</v>
      </c>
      <c r="P66" s="258">
        <f ca="1">IF(COUNTIF(K62:K66,K66)&gt;=5,IF(J66=5,VLOOKUP(K66+4,TPMatrix!$A$6:$B$10,2,FALSE()),IF(J66=4,VLOOKUP(K66+4,TPMatrix!$D$6:$E$9,2,FALSE()),0)),"")</f>
        <v>0</v>
      </c>
      <c r="Q66" s="258">
        <f t="shared" ca="1" si="16"/>
        <v>0</v>
      </c>
      <c r="R66" s="259">
        <f t="shared" ca="1" si="17"/>
        <v>5</v>
      </c>
      <c r="S66" s="257">
        <f t="shared" ca="1" si="18"/>
        <v>0</v>
      </c>
      <c r="T66" s="258">
        <f t="shared" si="19"/>
        <v>0</v>
      </c>
      <c r="U66" s="259">
        <f t="shared" ca="1" si="20"/>
        <v>0</v>
      </c>
      <c r="W66" s="41" t="str">
        <f t="shared" ca="1" si="21"/>
        <v/>
      </c>
      <c r="X66" t="str">
        <f ca="1">IF(ISNUMBER($A66),$W66*(Methuselahs!$A$4+1)+$A66,"")</f>
        <v/>
      </c>
      <c r="Y66" s="41" t="str">
        <f t="shared" ca="1" si="22"/>
        <v/>
      </c>
      <c r="Z66" t="str">
        <f ca="1">IF(ISNUMBER($A66),VLOOKUP($A66,Methuselahs!$A$7:$X$202,5),"")</f>
        <v/>
      </c>
      <c r="AA66" s="41" t="str">
        <f t="shared" ca="1" si="23"/>
        <v/>
      </c>
    </row>
    <row r="67" spans="1:27" ht="12.95" customHeight="1">
      <c r="A67" t="str">
        <f ca="1">IF(ISBLANK('Tournament Info'!$B$11),"",INDIRECT(ADDRESS(ROW(),2,1,1,"Optimal Seating "&amp;'Tournament Info'!$B$11-1&amp;"R+F")))</f>
        <v/>
      </c>
      <c r="B67" t="str">
        <f ca="1">IF(ISNUMBER(A67),VLOOKUP(A67,Methuselahs!$A$7:$E$202,2,FALSE()),"")</f>
        <v/>
      </c>
      <c r="C67" t="str">
        <f ca="1">IF(ISNUMBER(A67),VLOOKUP(A67,Methuselahs!$A$7:$E$202,3,FALSE()),"")</f>
        <v/>
      </c>
      <c r="D67" s="214" t="str">
        <f t="shared" ca="1" si="12"/>
        <v/>
      </c>
      <c r="E67" s="215"/>
      <c r="F67" s="265">
        <f t="shared" si="13"/>
        <v>0</v>
      </c>
      <c r="G67" s="216" t="str">
        <f t="shared" ca="1" si="14"/>
        <v/>
      </c>
      <c r="H67" t="str">
        <f ca="1">IF(ISNUMBER(A67),IF(OR($S67=$U67,NOT(ISNA(MATCH($D67*5+$V$4,Override!$C$6:$C$125,0)))),$Q67,0),"")</f>
        <v/>
      </c>
      <c r="I67" s="266" t="str">
        <f t="shared" ca="1" si="15"/>
        <v/>
      </c>
      <c r="J67" s="218">
        <f ca="1">COUNT(A67:A71)</f>
        <v>0</v>
      </c>
      <c r="K67" s="219" t="str">
        <f ca="1">IF(ISNUMBER(A67),_xlfn.RANK.EQ(F67,F67:F71),"")</f>
        <v/>
      </c>
      <c r="L67" s="220">
        <f ca="1">IF(J67=5,VLOOKUP(K67,TPMatrix!$A$6:$B$10,2,FALSE()),IF(J67=4,VLOOKUP(K67,TPMatrix!$D$6:$E$9,2,FALSE()),0))</f>
        <v>0</v>
      </c>
      <c r="M67" s="220">
        <f ca="1">IF(COUNTIF(K67:K71,K67)&gt;=2,IF(J67=5,VLOOKUP(K67+1,TPMatrix!$A$6:$B$10,2,FALSE()),IF(J67=4,VLOOKUP(K67+1,TPMatrix!$D$6:$E$9,2,FALSE()),0)),"")</f>
        <v>0</v>
      </c>
      <c r="N67" s="220">
        <f ca="1">IF(COUNTIF(K67:K71,K67)&gt;=3,IF(J67=5,VLOOKUP(K67+2,TPMatrix!$A$6:$B$10,2,FALSE()),IF(J67=4,VLOOKUP(K67+2,TPMatrix!$D$6:$E$9,2,FALSE()),0)),"")</f>
        <v>0</v>
      </c>
      <c r="O67" s="220">
        <f ca="1">IF(COUNTIF(K67:K71,K67)&gt;=4,IF(J67=5,VLOOKUP(K67+3,TPMatrix!$A$6:$B$10,2,FALSE()),IF(J67=4,VLOOKUP(K67+3,TPMatrix!$D$6:$E$9,2,FALSE()),0)),"")</f>
        <v>0</v>
      </c>
      <c r="P67" s="220">
        <f ca="1">IF(COUNTIF(K67:K71,K67)&gt;=5,IF(J67=5,VLOOKUP(K67+4,TPMatrix!$A$6:$B$10,2,FALSE()),IF(J67=4,VLOOKUP(K67+4,TPMatrix!$D$6:$E$9,2,FALSE()),0)),"")</f>
        <v>0</v>
      </c>
      <c r="Q67" s="220">
        <f t="shared" ca="1" si="16"/>
        <v>0</v>
      </c>
      <c r="R67" s="221">
        <f t="shared" ca="1" si="17"/>
        <v>5</v>
      </c>
      <c r="S67" s="222">
        <f t="shared" ca="1" si="18"/>
        <v>0</v>
      </c>
      <c r="T67" s="223">
        <f t="shared" si="19"/>
        <v>0</v>
      </c>
      <c r="U67" s="224">
        <f t="shared" ca="1" si="20"/>
        <v>0</v>
      </c>
      <c r="W67" s="41" t="str">
        <f t="shared" ca="1" si="21"/>
        <v/>
      </c>
      <c r="X67" t="str">
        <f ca="1">IF(ISNUMBER($A67),$W67*(Methuselahs!$A$4+1)+$A67,"")</f>
        <v/>
      </c>
      <c r="Y67" s="41" t="str">
        <f t="shared" ca="1" si="22"/>
        <v/>
      </c>
      <c r="Z67" t="str">
        <f ca="1">IF(ISNUMBER($A67),VLOOKUP($A67,Methuselahs!$A$7:$X$202,5),"")</f>
        <v/>
      </c>
      <c r="AA67" s="41" t="str">
        <f t="shared" ca="1" si="23"/>
        <v/>
      </c>
    </row>
    <row r="68" spans="1:27" ht="12.95" customHeight="1">
      <c r="A68" t="str">
        <f ca="1">IF(ISBLANK('Tournament Info'!$B$11),"",INDIRECT(ADDRESS(ROW(),2,1,1,"Optimal Seating "&amp;'Tournament Info'!$B$11-1&amp;"R+F")))</f>
        <v/>
      </c>
      <c r="B68" t="str">
        <f ca="1">IF(ISNUMBER(A68),VLOOKUP(A68,Methuselahs!$A$7:$E$202,2,FALSE()),"")</f>
        <v/>
      </c>
      <c r="C68" t="str">
        <f ca="1">IF(ISNUMBER(A68),VLOOKUP(A68,Methuselahs!$A$7:$E$202,3,FALSE()),"")</f>
        <v/>
      </c>
      <c r="D68" s="228" t="str">
        <f t="shared" ca="1" si="12"/>
        <v/>
      </c>
      <c r="E68" s="229"/>
      <c r="F68" s="267">
        <f t="shared" si="13"/>
        <v>0</v>
      </c>
      <c r="G68" s="230" t="str">
        <f t="shared" ca="1" si="14"/>
        <v/>
      </c>
      <c r="H68" t="str">
        <f ca="1">IF(ISNUMBER(A68),IF(OR($S68=$U68,NOT(ISNA(MATCH($D68*5+$V$4,Override!$C$6:$C$125,0)))),$Q68,0),"")</f>
        <v/>
      </c>
      <c r="I68" s="268" t="str">
        <f t="shared" ca="1" si="15"/>
        <v/>
      </c>
      <c r="J68" s="232">
        <f ca="1">COUNT(A67:A71)</f>
        <v>0</v>
      </c>
      <c r="K68" s="233" t="str">
        <f ca="1">IF(ISNUMBER(A68),_xlfn.RANK.EQ(F68,F67:F71),"")</f>
        <v/>
      </c>
      <c r="L68" s="234">
        <f ca="1">IF(J68=5,VLOOKUP(K68,TPMatrix!$A$6:$B$10,2,FALSE()),IF(J68=4,VLOOKUP(K68,TPMatrix!$D$6:$E$9,2,FALSE()),0))</f>
        <v>0</v>
      </c>
      <c r="M68" s="234">
        <f ca="1">IF(COUNTIF(K67:K71,K68)&gt;=2,IF(J68=5,VLOOKUP(K68+1,TPMatrix!$A$6:$B$10,2,FALSE()),IF(J68=4,VLOOKUP(K68+1,TPMatrix!$D$6:$E$9,2,FALSE()),0)),"")</f>
        <v>0</v>
      </c>
      <c r="N68" s="234">
        <f ca="1">IF(COUNTIF(K67:K71,K68)&gt;=3,IF(J68=5,VLOOKUP(K68+2,TPMatrix!$A$6:$B$10,2,FALSE()),IF(J68=4,VLOOKUP(K68+2,TPMatrix!$D$6:$E$9,2,FALSE()),0)),"")</f>
        <v>0</v>
      </c>
      <c r="O68" s="234">
        <f ca="1">IF(COUNTIF(K67:K71,K68)&gt;=4,IF(J68=5,VLOOKUP(K68+3,TPMatrix!$A$6:$B$10,2,FALSE()),IF(J68=4,VLOOKUP(K68+3,TPMatrix!$D$6:$E$9,2,FALSE()),0)),"")</f>
        <v>0</v>
      </c>
      <c r="P68" s="234">
        <f ca="1">IF(COUNTIF(K67:K71,K68)&gt;=5,IF(J68=5,VLOOKUP(K68+4,TPMatrix!$A$6:$B$10,2,FALSE()),IF(J68=4,VLOOKUP(K68+4,TPMatrix!$D$6:$E$9,2,FALSE()),0)),"")</f>
        <v>0</v>
      </c>
      <c r="Q68" s="234">
        <f t="shared" ca="1" si="16"/>
        <v>0</v>
      </c>
      <c r="R68" s="235">
        <f t="shared" ca="1" si="17"/>
        <v>5</v>
      </c>
      <c r="S68" s="233">
        <f t="shared" ca="1" si="18"/>
        <v>0</v>
      </c>
      <c r="T68" s="234">
        <f t="shared" si="19"/>
        <v>0</v>
      </c>
      <c r="U68" s="235">
        <f t="shared" ca="1" si="20"/>
        <v>0</v>
      </c>
      <c r="W68" s="41" t="str">
        <f t="shared" ca="1" si="21"/>
        <v/>
      </c>
      <c r="X68" t="str">
        <f ca="1">IF(ISNUMBER($A68),$W68*(Methuselahs!$A$4+1)+$A68,"")</f>
        <v/>
      </c>
      <c r="Y68" s="41" t="str">
        <f t="shared" ca="1" si="22"/>
        <v/>
      </c>
      <c r="Z68" t="str">
        <f ca="1">IF(ISNUMBER($A68),VLOOKUP($A68,Methuselahs!$A$7:$X$202,5),"")</f>
        <v/>
      </c>
      <c r="AA68" s="41" t="str">
        <f t="shared" ca="1" si="23"/>
        <v/>
      </c>
    </row>
    <row r="69" spans="1:27" ht="12.95" customHeight="1">
      <c r="A69" t="str">
        <f ca="1">IF(ISBLANK('Tournament Info'!$B$11),"",INDIRECT(ADDRESS(ROW(),2,1,1,"Optimal Seating "&amp;'Tournament Info'!$B$11-1&amp;"R+F")))</f>
        <v/>
      </c>
      <c r="B69" t="str">
        <f ca="1">IF(ISNUMBER(A69),VLOOKUP(A69,Methuselahs!$A$7:$E$202,2,FALSE()),"")</f>
        <v/>
      </c>
      <c r="C69" t="str">
        <f ca="1">IF(ISNUMBER(A69),VLOOKUP(A69,Methuselahs!$A$7:$E$202,3,FALSE()),"")</f>
        <v/>
      </c>
      <c r="D69" s="238" t="str">
        <f t="shared" ca="1" si="12"/>
        <v/>
      </c>
      <c r="E69" s="239"/>
      <c r="F69" s="269">
        <f t="shared" si="13"/>
        <v>0</v>
      </c>
      <c r="G69" s="240" t="str">
        <f t="shared" ca="1" si="14"/>
        <v/>
      </c>
      <c r="H69" t="str">
        <f ca="1">IF(ISNUMBER(A69),IF(OR($S69=$U69,NOT(ISNA(MATCH($D69*5+$V$4,Override!$C$6:$C$125,0)))),$Q69,0),"")</f>
        <v/>
      </c>
      <c r="I69" s="270" t="str">
        <f t="shared" ca="1" si="15"/>
        <v/>
      </c>
      <c r="J69" s="242">
        <f ca="1">COUNT(A67:A71)</f>
        <v>0</v>
      </c>
      <c r="K69" s="243" t="str">
        <f ca="1">IF(ISNUMBER(A69),_xlfn.RANK.EQ(F69,F67:F71),"")</f>
        <v/>
      </c>
      <c r="L69" s="244">
        <f ca="1">IF(J69=5,VLOOKUP(K69,TPMatrix!$A$6:$B$10,2,FALSE()),IF(J69=4,VLOOKUP(K69,TPMatrix!$D$6:$E$9,2,FALSE()),0))</f>
        <v>0</v>
      </c>
      <c r="M69" s="244">
        <f ca="1">IF(COUNTIF(K67:K71,K69)&gt;=2,IF(J69=5,VLOOKUP(K69+1,TPMatrix!$A$6:$B$10,2,FALSE()),IF(J69=4,VLOOKUP(K69+1,TPMatrix!$D$6:$E$9,2,FALSE()),0)),"")</f>
        <v>0</v>
      </c>
      <c r="N69" s="244">
        <f ca="1">IF(COUNTIF(K67:K71,K69)&gt;=3,IF(J69=5,VLOOKUP(K69+2,TPMatrix!$A$6:$B$10,2,FALSE()),IF(J69=4,VLOOKUP(K69+2,TPMatrix!$D$6:$E$9,2,FALSE()),0)),"")</f>
        <v>0</v>
      </c>
      <c r="O69" s="244">
        <f ca="1">IF(COUNTIF(K67:K71,K69)&gt;=4,IF(J69=5,VLOOKUP(K69+3,TPMatrix!$A$6:$B$10,2,FALSE()),IF(J69=4,VLOOKUP(K69+3,TPMatrix!$D$6:$E$9,2,FALSE()),0)),"")</f>
        <v>0</v>
      </c>
      <c r="P69" s="244">
        <f ca="1">IF(COUNTIF(K67:K71,K69)&gt;=5,IF(J69=5,VLOOKUP(K69+4,TPMatrix!$A$6:$B$10,2,FALSE()),IF(J69=4,VLOOKUP(K69+4,TPMatrix!$D$6:$E$9,2,FALSE()),0)),"")</f>
        <v>0</v>
      </c>
      <c r="Q69" s="244">
        <f t="shared" ca="1" si="16"/>
        <v>0</v>
      </c>
      <c r="R69" s="245">
        <f t="shared" ca="1" si="17"/>
        <v>5</v>
      </c>
      <c r="S69" s="243">
        <f t="shared" ca="1" si="18"/>
        <v>0</v>
      </c>
      <c r="T69" s="244">
        <f t="shared" si="19"/>
        <v>0</v>
      </c>
      <c r="U69" s="245">
        <f t="shared" ca="1" si="20"/>
        <v>0</v>
      </c>
      <c r="W69" s="41" t="str">
        <f t="shared" ca="1" si="21"/>
        <v/>
      </c>
      <c r="X69" t="str">
        <f ca="1">IF(ISNUMBER($A69),$W69*(Methuselahs!$A$4+1)+$A69,"")</f>
        <v/>
      </c>
      <c r="Y69" s="41" t="str">
        <f t="shared" ca="1" si="22"/>
        <v/>
      </c>
      <c r="Z69" t="str">
        <f ca="1">IF(ISNUMBER($A69),VLOOKUP($A69,Methuselahs!$A$7:$X$202,5),"")</f>
        <v/>
      </c>
      <c r="AA69" s="41" t="str">
        <f t="shared" ca="1" si="23"/>
        <v/>
      </c>
    </row>
    <row r="70" spans="1:27" ht="12.95" customHeight="1">
      <c r="A70" t="str">
        <f ca="1">IF(ISBLANK('Tournament Info'!$B$11),"",INDIRECT(ADDRESS(ROW(),2,1,1,"Optimal Seating "&amp;'Tournament Info'!$B$11-1&amp;"R+F")))</f>
        <v/>
      </c>
      <c r="B70" t="str">
        <f ca="1">IF(ISNUMBER(A70),VLOOKUP(A70,Methuselahs!$A$7:$E$202,2,FALSE()),"")</f>
        <v/>
      </c>
      <c r="C70" t="str">
        <f ca="1">IF(ISNUMBER(A70),VLOOKUP(A70,Methuselahs!$A$7:$E$202,3,FALSE()),"")</f>
        <v/>
      </c>
      <c r="D70" s="248" t="str">
        <f t="shared" ca="1" si="12"/>
        <v/>
      </c>
      <c r="E70" s="249"/>
      <c r="F70" s="271">
        <f t="shared" si="13"/>
        <v>0</v>
      </c>
      <c r="G70" s="230" t="str">
        <f t="shared" ca="1" si="14"/>
        <v/>
      </c>
      <c r="H70" t="str">
        <f ca="1">IF(ISNUMBER(A70),IF(OR($S70=$U70,NOT(ISNA(MATCH($D70*5+$V$4,Override!$C$6:$C$125,0)))),$Q70,0),"")</f>
        <v/>
      </c>
      <c r="I70" s="268" t="str">
        <f t="shared" ca="1" si="15"/>
        <v/>
      </c>
      <c r="J70" s="250">
        <f ca="1">COUNT(A67:A71)</f>
        <v>0</v>
      </c>
      <c r="K70" s="233" t="str">
        <f ca="1">IF(ISNUMBER(A70),_xlfn.RANK.EQ(F70,F67:F71),"")</f>
        <v/>
      </c>
      <c r="L70" s="234">
        <f ca="1">IF(J70=5,VLOOKUP(K70,TPMatrix!$A$6:$B$10,2,FALSE()),IF(J70=4,VLOOKUP(K70,TPMatrix!$D$6:$E$9,2,FALSE()),0))</f>
        <v>0</v>
      </c>
      <c r="M70" s="234">
        <f ca="1">IF(COUNTIF(K67:K71,K70)&gt;=2,IF(J70=5,VLOOKUP(K70+1,TPMatrix!$A$6:$B$10,2,FALSE()),IF(J70=4,VLOOKUP(K70+1,TPMatrix!$D$6:$E$9,2,FALSE()),0)),"")</f>
        <v>0</v>
      </c>
      <c r="N70" s="234">
        <f ca="1">IF(COUNTIF(K67:K71,K70)&gt;=3,IF(J70=5,VLOOKUP(K70+2,TPMatrix!$A$6:$B$10,2,FALSE()),IF(J70=4,VLOOKUP(K70+2,TPMatrix!$D$6:$E$9,2,FALSE()),0)),"")</f>
        <v>0</v>
      </c>
      <c r="O70" s="234">
        <f ca="1">IF(COUNTIF(K67:K71,K70)&gt;=4,IF(J70=5,VLOOKUP(K70+3,TPMatrix!$A$6:$B$10,2,FALSE()),IF(J70=4,VLOOKUP(K70+3,TPMatrix!$D$6:$E$9,2,FALSE()),0)),"")</f>
        <v>0</v>
      </c>
      <c r="P70" s="234">
        <f ca="1">IF(COUNTIF(K67:K71,K70)&gt;=5,IF(J70=5,VLOOKUP(K70+4,TPMatrix!$A$6:$B$10,2,FALSE()),IF(J70=4,VLOOKUP(K70+4,TPMatrix!$D$6:$E$9,2,FALSE()),0)),"")</f>
        <v>0</v>
      </c>
      <c r="Q70" s="234">
        <f t="shared" ca="1" si="16"/>
        <v>0</v>
      </c>
      <c r="R70" s="235">
        <f t="shared" ca="1" si="17"/>
        <v>5</v>
      </c>
      <c r="S70" s="233">
        <f t="shared" ca="1" si="18"/>
        <v>0</v>
      </c>
      <c r="T70" s="234">
        <f t="shared" si="19"/>
        <v>0</v>
      </c>
      <c r="U70" s="235">
        <f t="shared" ca="1" si="20"/>
        <v>0</v>
      </c>
      <c r="W70" s="41" t="str">
        <f t="shared" ca="1" si="21"/>
        <v/>
      </c>
      <c r="X70" t="str">
        <f ca="1">IF(ISNUMBER($A70),$W70*(Methuselahs!$A$4+1)+$A70,"")</f>
        <v/>
      </c>
      <c r="Y70" s="41" t="str">
        <f t="shared" ca="1" si="22"/>
        <v/>
      </c>
      <c r="Z70" t="str">
        <f ca="1">IF(ISNUMBER($A70),VLOOKUP($A70,Methuselahs!$A$7:$X$202,5),"")</f>
        <v/>
      </c>
      <c r="AA70" s="41" t="str">
        <f t="shared" ca="1" si="23"/>
        <v/>
      </c>
    </row>
    <row r="71" spans="1:27" ht="12.95" customHeight="1" thickBot="1">
      <c r="A71" t="str">
        <f ca="1">IF(ISBLANK('Tournament Info'!$B$11),"",INDIRECT(ADDRESS(ROW(),2,1,1,"Optimal Seating "&amp;'Tournament Info'!$B$11-1&amp;"R+F")))</f>
        <v/>
      </c>
      <c r="B71" t="str">
        <f ca="1">IF(ISNUMBER(A71),VLOOKUP(A71,Methuselahs!$A$7:$E$202,2,FALSE()),"")</f>
        <v/>
      </c>
      <c r="C71" t="str">
        <f ca="1">IF(ISNUMBER(A71),VLOOKUP(A71,Methuselahs!$A$7:$E$202,3,FALSE()),"")</f>
        <v/>
      </c>
      <c r="D71" s="254" t="str">
        <f t="shared" ref="D71:D102" ca="1" si="24">IF(ISNUMBER(A71),FLOOR((ROW()-ROW($A$7))/5,1)+1,"")</f>
        <v/>
      </c>
      <c r="E71" s="255"/>
      <c r="F71" s="272">
        <f t="shared" ref="F71:F102" si="25">IF(ISNUMBER(E71),E71,0)</f>
        <v>0</v>
      </c>
      <c r="G71" s="240" t="str">
        <f t="shared" ref="G71:G102" ca="1" si="26">IF(ISNUMBER($A71),IF(AND($F71&gt;=2,$H71=60),1,0),"")</f>
        <v/>
      </c>
      <c r="H71" t="str">
        <f ca="1">IF(ISNUMBER(A71),IF(OR($S71=$U71,NOT(ISNA(MATCH($D71*5+$V$4,Override!$C$6:$C$125,0)))),$Q71,0),"")</f>
        <v/>
      </c>
      <c r="I71" s="270" t="str">
        <f t="shared" ref="I71:I102" ca="1" si="27">IF(ISNUMBER(A71),IF(J71=5,K71,IF(AND(J71=4,OR(K71=4,K71=3)),K71+1,K71)),"")</f>
        <v/>
      </c>
      <c r="J71" s="256">
        <f ca="1">COUNT(A67:A71)</f>
        <v>0</v>
      </c>
      <c r="K71" s="257" t="str">
        <f ca="1">IF(ISNUMBER(A71),_xlfn.RANK.EQ(F71,F67:F71),"")</f>
        <v/>
      </c>
      <c r="L71" s="258">
        <f ca="1">IF(J71=5,VLOOKUP(K71,TPMatrix!$A$6:$B$10,2,FALSE()),IF(J71=4,VLOOKUP(K71,TPMatrix!$D$6:$E$9,2,FALSE()),0))</f>
        <v>0</v>
      </c>
      <c r="M71" s="258">
        <f ca="1">IF(COUNTIF(K67:K71,K71)&gt;=2,IF(J71=5,VLOOKUP(K71+1,TPMatrix!$A$6:$B$10,2,FALSE()),IF(J71=4,VLOOKUP(K71+1,TPMatrix!$D$6:$E$9,2,FALSE()),0)),"")</f>
        <v>0</v>
      </c>
      <c r="N71" s="258">
        <f ca="1">IF(COUNTIF(K67:K71,K71)&gt;=3,IF(J71=5,VLOOKUP(K71+2,TPMatrix!$A$6:$B$10,2,FALSE()),IF(J71=4,VLOOKUP(K71+2,TPMatrix!$D$6:$E$9,2,FALSE()),0)),"")</f>
        <v>0</v>
      </c>
      <c r="O71" s="258">
        <f ca="1">IF(COUNTIF(K67:K71,K71)&gt;=4,IF(J71=5,VLOOKUP(K71+3,TPMatrix!$A$6:$B$10,2,FALSE()),IF(J71=4,VLOOKUP(K71+3,TPMatrix!$D$6:$E$9,2,FALSE()),0)),"")</f>
        <v>0</v>
      </c>
      <c r="P71" s="258">
        <f ca="1">IF(COUNTIF(K67:K71,K71)&gt;=5,IF(J71=5,VLOOKUP(K71+4,TPMatrix!$A$6:$B$10,2,FALSE()),IF(J71=4,VLOOKUP(K71+4,TPMatrix!$D$6:$E$9,2,FALSE()),0)),"")</f>
        <v>0</v>
      </c>
      <c r="Q71" s="258">
        <f t="shared" ref="Q71:Q102" ca="1" si="28">SUM(L71:P71)/COUNT(L71:P71)</f>
        <v>0</v>
      </c>
      <c r="R71" s="259">
        <f t="shared" ref="R71:R102" ca="1" si="29">COUNT(L71:P71)</f>
        <v>5</v>
      </c>
      <c r="S71" s="257">
        <f t="shared" ref="S71:S102" ca="1" si="30">IF(ISNUMBER($A71),COUNTIF($D$7:$D$206,$D71),0)</f>
        <v>0</v>
      </c>
      <c r="T71" s="258">
        <f t="shared" ref="T71:T102" si="31">CEILING($F71,1)</f>
        <v>0</v>
      </c>
      <c r="U71" s="259">
        <f t="shared" ref="U71:U102" ca="1" si="32">SUM(OFFSET(T71,-MOD(ROW()-ROW($U$7),5),0,5,1))</f>
        <v>0</v>
      </c>
      <c r="W71" s="41" t="str">
        <f t="shared" ref="W71:W102" ca="1" si="33">$I71</f>
        <v/>
      </c>
      <c r="X71" t="str">
        <f ca="1">IF(ISNUMBER($A71),$W71*(Methuselahs!$A$4+1)+$A71,"")</f>
        <v/>
      </c>
      <c r="Y71" s="41" t="str">
        <f t="shared" ref="Y71:Y102" ca="1" si="34">IF(ISNUMBER($A71),_xlfn.RANK.EQ($X71,$X71:$X75,1),"")</f>
        <v/>
      </c>
      <c r="Z71" t="str">
        <f ca="1">IF(ISNUMBER($A71),VLOOKUP($A71,Methuselahs!$A$7:$X$202,5),"")</f>
        <v/>
      </c>
      <c r="AA71" s="41" t="str">
        <f t="shared" ref="AA71:AA102" ca="1" si="35">$I71</f>
        <v/>
      </c>
    </row>
    <row r="72" spans="1:27" ht="12.95" customHeight="1">
      <c r="A72" t="str">
        <f ca="1">IF(ISBLANK('Tournament Info'!$B$11),"",INDIRECT(ADDRESS(ROW(),2,1,1,"Optimal Seating "&amp;'Tournament Info'!$B$11-1&amp;"R+F")))</f>
        <v/>
      </c>
      <c r="B72" t="str">
        <f ca="1">IF(ISNUMBER(A72),VLOOKUP(A72,Methuselahs!$A$7:$E$202,2,FALSE()),"")</f>
        <v/>
      </c>
      <c r="C72" t="str">
        <f ca="1">IF(ISNUMBER(A72),VLOOKUP(A72,Methuselahs!$A$7:$E$202,3,FALSE()),"")</f>
        <v/>
      </c>
      <c r="D72" s="214" t="str">
        <f t="shared" ca="1" si="24"/>
        <v/>
      </c>
      <c r="E72" s="215"/>
      <c r="F72" s="265">
        <f t="shared" si="25"/>
        <v>0</v>
      </c>
      <c r="G72" s="216" t="str">
        <f t="shared" ca="1" si="26"/>
        <v/>
      </c>
      <c r="H72" t="str">
        <f ca="1">IF(ISNUMBER(A72),IF(OR($S72=$U72,NOT(ISNA(MATCH($D72*5+$V$4,Override!$C$6:$C$125,0)))),$Q72,0),"")</f>
        <v/>
      </c>
      <c r="I72" s="266" t="str">
        <f t="shared" ca="1" si="27"/>
        <v/>
      </c>
      <c r="J72" s="218">
        <f ca="1">COUNT(A72:A76)</f>
        <v>0</v>
      </c>
      <c r="K72" s="219" t="str">
        <f ca="1">IF(ISNUMBER(A72),_xlfn.RANK.EQ(F72,F72:F76),"")</f>
        <v/>
      </c>
      <c r="L72" s="220">
        <f ca="1">IF(J72=5,VLOOKUP(K72,TPMatrix!$A$6:$B$10,2,FALSE()),IF(J72=4,VLOOKUP(K72,TPMatrix!$D$6:$E$9,2,FALSE()),0))</f>
        <v>0</v>
      </c>
      <c r="M72" s="220">
        <f ca="1">IF(COUNTIF(K72:K76,K72)&gt;=2,IF(J72=5,VLOOKUP(K72+1,TPMatrix!$A$6:$B$10,2,FALSE()),IF(J72=4,VLOOKUP(K72+1,TPMatrix!$D$6:$E$9,2,FALSE()),0)),"")</f>
        <v>0</v>
      </c>
      <c r="N72" s="220">
        <f ca="1">IF(COUNTIF(K72:K76,K72)&gt;=3,IF(J72=5,VLOOKUP(K72+2,TPMatrix!$A$6:$B$10,2,FALSE()),IF(J72=4,VLOOKUP(K72+2,TPMatrix!$D$6:$E$9,2,FALSE()),0)),"")</f>
        <v>0</v>
      </c>
      <c r="O72" s="220">
        <f ca="1">IF(COUNTIF(K72:K76,K72)&gt;=4,IF(J72=5,VLOOKUP(K72+3,TPMatrix!$A$6:$B$10,2,FALSE()),IF(J72=4,VLOOKUP(K72+3,TPMatrix!$D$6:$E$9,2,FALSE()),0)),"")</f>
        <v>0</v>
      </c>
      <c r="P72" s="220">
        <f ca="1">IF(COUNTIF(K72:K76,K72)&gt;=5,IF(J72=5,VLOOKUP(K72+4,TPMatrix!$A$6:$B$10,2,FALSE()),IF(J72=4,VLOOKUP(K72+4,TPMatrix!$D$6:$E$9,2,FALSE()),0)),"")</f>
        <v>0</v>
      </c>
      <c r="Q72" s="220">
        <f t="shared" ca="1" si="28"/>
        <v>0</v>
      </c>
      <c r="R72" s="221">
        <f t="shared" ca="1" si="29"/>
        <v>5</v>
      </c>
      <c r="S72" s="222">
        <f t="shared" ca="1" si="30"/>
        <v>0</v>
      </c>
      <c r="T72" s="223">
        <f t="shared" si="31"/>
        <v>0</v>
      </c>
      <c r="U72" s="224">
        <f t="shared" ca="1" si="32"/>
        <v>0</v>
      </c>
      <c r="W72" s="41" t="str">
        <f t="shared" ca="1" si="33"/>
        <v/>
      </c>
      <c r="X72" t="str">
        <f ca="1">IF(ISNUMBER($A72),$W72*(Methuselahs!$A$4+1)+$A72,"")</f>
        <v/>
      </c>
      <c r="Y72" s="41" t="str">
        <f t="shared" ca="1" si="34"/>
        <v/>
      </c>
      <c r="Z72" t="str">
        <f ca="1">IF(ISNUMBER($A72),VLOOKUP($A72,Methuselahs!$A$7:$X$202,5),"")</f>
        <v/>
      </c>
      <c r="AA72" s="41" t="str">
        <f t="shared" ca="1" si="35"/>
        <v/>
      </c>
    </row>
    <row r="73" spans="1:27" ht="12.95" customHeight="1">
      <c r="A73" t="str">
        <f ca="1">IF(ISBLANK('Tournament Info'!$B$11),"",INDIRECT(ADDRESS(ROW(),2,1,1,"Optimal Seating "&amp;'Tournament Info'!$B$11-1&amp;"R+F")))</f>
        <v/>
      </c>
      <c r="B73" t="str">
        <f ca="1">IF(ISNUMBER(A73),VLOOKUP(A73,Methuselahs!$A$7:$E$202,2,FALSE()),"")</f>
        <v/>
      </c>
      <c r="C73" t="str">
        <f ca="1">IF(ISNUMBER(A73),VLOOKUP(A73,Methuselahs!$A$7:$E$202,3,FALSE()),"")</f>
        <v/>
      </c>
      <c r="D73" s="228" t="str">
        <f t="shared" ca="1" si="24"/>
        <v/>
      </c>
      <c r="E73" s="229"/>
      <c r="F73" s="267">
        <f t="shared" si="25"/>
        <v>0</v>
      </c>
      <c r="G73" s="230" t="str">
        <f t="shared" ca="1" si="26"/>
        <v/>
      </c>
      <c r="H73" t="str">
        <f ca="1">IF(ISNUMBER(A73),IF(OR($S73=$U73,NOT(ISNA(MATCH($D73*5+$V$4,Override!$C$6:$C$125,0)))),$Q73,0),"")</f>
        <v/>
      </c>
      <c r="I73" s="268" t="str">
        <f t="shared" ca="1" si="27"/>
        <v/>
      </c>
      <c r="J73" s="232">
        <f ca="1">COUNT(A72:A76)</f>
        <v>0</v>
      </c>
      <c r="K73" s="233" t="str">
        <f ca="1">IF(ISNUMBER(A73),_xlfn.RANK.EQ(F73,F72:F76),"")</f>
        <v/>
      </c>
      <c r="L73" s="234">
        <f ca="1">IF(J73=5,VLOOKUP(K73,TPMatrix!$A$6:$B$10,2,FALSE()),IF(J73=4,VLOOKUP(K73,TPMatrix!$D$6:$E$9,2,FALSE()),0))</f>
        <v>0</v>
      </c>
      <c r="M73" s="234">
        <f ca="1">IF(COUNTIF(K72:K76,K73)&gt;=2,IF(J73=5,VLOOKUP(K73+1,TPMatrix!$A$6:$B$10,2,FALSE()),IF(J73=4,VLOOKUP(K73+1,TPMatrix!$D$6:$E$9,2,FALSE()),0)),"")</f>
        <v>0</v>
      </c>
      <c r="N73" s="234">
        <f ca="1">IF(COUNTIF(K72:K76,K73)&gt;=3,IF(J73=5,VLOOKUP(K73+2,TPMatrix!$A$6:$B$10,2,FALSE()),IF(J73=4,VLOOKUP(K73+2,TPMatrix!$D$6:$E$9,2,FALSE()),0)),"")</f>
        <v>0</v>
      </c>
      <c r="O73" s="234">
        <f ca="1">IF(COUNTIF(K72:K76,K73)&gt;=4,IF(J73=5,VLOOKUP(K73+3,TPMatrix!$A$6:$B$10,2,FALSE()),IF(J73=4,VLOOKUP(K73+3,TPMatrix!$D$6:$E$9,2,FALSE()),0)),"")</f>
        <v>0</v>
      </c>
      <c r="P73" s="234">
        <f ca="1">IF(COUNTIF(K72:K76,K73)&gt;=5,IF(J73=5,VLOOKUP(K73+4,TPMatrix!$A$6:$B$10,2,FALSE()),IF(J73=4,VLOOKUP(K73+4,TPMatrix!$D$6:$E$9,2,FALSE()),0)),"")</f>
        <v>0</v>
      </c>
      <c r="Q73" s="234">
        <f t="shared" ca="1" si="28"/>
        <v>0</v>
      </c>
      <c r="R73" s="235">
        <f t="shared" ca="1" si="29"/>
        <v>5</v>
      </c>
      <c r="S73" s="233">
        <f t="shared" ca="1" si="30"/>
        <v>0</v>
      </c>
      <c r="T73" s="234">
        <f t="shared" si="31"/>
        <v>0</v>
      </c>
      <c r="U73" s="235">
        <f t="shared" ca="1" si="32"/>
        <v>0</v>
      </c>
      <c r="W73" s="41" t="str">
        <f t="shared" ca="1" si="33"/>
        <v/>
      </c>
      <c r="X73" t="str">
        <f ca="1">IF(ISNUMBER($A73),$W73*(Methuselahs!$A$4+1)+$A73,"")</f>
        <v/>
      </c>
      <c r="Y73" s="41" t="str">
        <f t="shared" ca="1" si="34"/>
        <v/>
      </c>
      <c r="Z73" t="str">
        <f ca="1">IF(ISNUMBER($A73),VLOOKUP($A73,Methuselahs!$A$7:$X$202,5),"")</f>
        <v/>
      </c>
      <c r="AA73" s="41" t="str">
        <f t="shared" ca="1" si="35"/>
        <v/>
      </c>
    </row>
    <row r="74" spans="1:27" ht="12.95" customHeight="1">
      <c r="A74" t="str">
        <f ca="1">IF(ISBLANK('Tournament Info'!$B$11),"",INDIRECT(ADDRESS(ROW(),2,1,1,"Optimal Seating "&amp;'Tournament Info'!$B$11-1&amp;"R+F")))</f>
        <v/>
      </c>
      <c r="B74" t="str">
        <f ca="1">IF(ISNUMBER(A74),VLOOKUP(A74,Methuselahs!$A$7:$E$202,2,FALSE()),"")</f>
        <v/>
      </c>
      <c r="C74" t="str">
        <f ca="1">IF(ISNUMBER(A74),VLOOKUP(A74,Methuselahs!$A$7:$E$202,3,FALSE()),"")</f>
        <v/>
      </c>
      <c r="D74" s="238" t="str">
        <f t="shared" ca="1" si="24"/>
        <v/>
      </c>
      <c r="E74" s="239"/>
      <c r="F74" s="269">
        <f t="shared" si="25"/>
        <v>0</v>
      </c>
      <c r="G74" s="240" t="str">
        <f t="shared" ca="1" si="26"/>
        <v/>
      </c>
      <c r="H74" t="str">
        <f ca="1">IF(ISNUMBER(A74),IF(OR($S74=$U74,NOT(ISNA(MATCH($D74*5+$V$4,Override!$C$6:$C$125,0)))),$Q74,0),"")</f>
        <v/>
      </c>
      <c r="I74" s="270" t="str">
        <f t="shared" ca="1" si="27"/>
        <v/>
      </c>
      <c r="J74" s="242">
        <f ca="1">COUNT(A72:A76)</f>
        <v>0</v>
      </c>
      <c r="K74" s="243" t="str">
        <f ca="1">IF(ISNUMBER(A74),_xlfn.RANK.EQ(F74,F72:F76),"")</f>
        <v/>
      </c>
      <c r="L74" s="244">
        <f ca="1">IF(J74=5,VLOOKUP(K74,TPMatrix!$A$6:$B$10,2,FALSE()),IF(J74=4,VLOOKUP(K74,TPMatrix!$D$6:$E$9,2,FALSE()),0))</f>
        <v>0</v>
      </c>
      <c r="M74" s="244">
        <f ca="1">IF(COUNTIF(K72:K76,K74)&gt;=2,IF(J74=5,VLOOKUP(K74+1,TPMatrix!$A$6:$B$10,2,FALSE()),IF(J74=4,VLOOKUP(K74+1,TPMatrix!$D$6:$E$9,2,FALSE()),0)),"")</f>
        <v>0</v>
      </c>
      <c r="N74" s="244">
        <f ca="1">IF(COUNTIF(K72:K76,K74)&gt;=3,IF(J74=5,VLOOKUP(K74+2,TPMatrix!$A$6:$B$10,2,FALSE()),IF(J74=4,VLOOKUP(K74+2,TPMatrix!$D$6:$E$9,2,FALSE()),0)),"")</f>
        <v>0</v>
      </c>
      <c r="O74" s="244">
        <f ca="1">IF(COUNTIF(K72:K76,K74)&gt;=4,IF(J74=5,VLOOKUP(K74+3,TPMatrix!$A$6:$B$10,2,FALSE()),IF(J74=4,VLOOKUP(K74+3,TPMatrix!$D$6:$E$9,2,FALSE()),0)),"")</f>
        <v>0</v>
      </c>
      <c r="P74" s="244">
        <f ca="1">IF(COUNTIF(K72:K76,K74)&gt;=5,IF(J74=5,VLOOKUP(K74+4,TPMatrix!$A$6:$B$10,2,FALSE()),IF(J74=4,VLOOKUP(K74+4,TPMatrix!$D$6:$E$9,2,FALSE()),0)),"")</f>
        <v>0</v>
      </c>
      <c r="Q74" s="244">
        <f t="shared" ca="1" si="28"/>
        <v>0</v>
      </c>
      <c r="R74" s="245">
        <f t="shared" ca="1" si="29"/>
        <v>5</v>
      </c>
      <c r="S74" s="243">
        <f t="shared" ca="1" si="30"/>
        <v>0</v>
      </c>
      <c r="T74" s="244">
        <f t="shared" si="31"/>
        <v>0</v>
      </c>
      <c r="U74" s="245">
        <f t="shared" ca="1" si="32"/>
        <v>0</v>
      </c>
      <c r="W74" s="41" t="str">
        <f t="shared" ca="1" si="33"/>
        <v/>
      </c>
      <c r="X74" t="str">
        <f ca="1">IF(ISNUMBER($A74),$W74*(Methuselahs!$A$4+1)+$A74,"")</f>
        <v/>
      </c>
      <c r="Y74" s="41" t="str">
        <f t="shared" ca="1" si="34"/>
        <v/>
      </c>
      <c r="Z74" t="str">
        <f ca="1">IF(ISNUMBER($A74),VLOOKUP($A74,Methuselahs!$A$7:$X$202,5),"")</f>
        <v/>
      </c>
      <c r="AA74" s="41" t="str">
        <f t="shared" ca="1" si="35"/>
        <v/>
      </c>
    </row>
    <row r="75" spans="1:27" ht="12.95" customHeight="1">
      <c r="A75" t="str">
        <f ca="1">IF(ISBLANK('Tournament Info'!$B$11),"",INDIRECT(ADDRESS(ROW(),2,1,1,"Optimal Seating "&amp;'Tournament Info'!$B$11-1&amp;"R+F")))</f>
        <v/>
      </c>
      <c r="B75" t="str">
        <f ca="1">IF(ISNUMBER(A75),VLOOKUP(A75,Methuselahs!$A$7:$E$202,2,FALSE()),"")</f>
        <v/>
      </c>
      <c r="C75" t="str">
        <f ca="1">IF(ISNUMBER(A75),VLOOKUP(A75,Methuselahs!$A$7:$E$202,3,FALSE()),"")</f>
        <v/>
      </c>
      <c r="D75" s="248" t="str">
        <f t="shared" ca="1" si="24"/>
        <v/>
      </c>
      <c r="E75" s="249"/>
      <c r="F75" s="271">
        <f t="shared" si="25"/>
        <v>0</v>
      </c>
      <c r="G75" s="230" t="str">
        <f t="shared" ca="1" si="26"/>
        <v/>
      </c>
      <c r="H75" t="str">
        <f ca="1">IF(ISNUMBER(A75),IF(OR($S75=$U75,NOT(ISNA(MATCH($D75*5+$V$4,Override!$C$6:$C$125,0)))),$Q75,0),"")</f>
        <v/>
      </c>
      <c r="I75" s="268" t="str">
        <f t="shared" ca="1" si="27"/>
        <v/>
      </c>
      <c r="J75" s="250">
        <f ca="1">COUNT(A72:A76)</f>
        <v>0</v>
      </c>
      <c r="K75" s="233" t="str">
        <f ca="1">IF(ISNUMBER(A75),_xlfn.RANK.EQ(F75,F72:F76),"")</f>
        <v/>
      </c>
      <c r="L75" s="234">
        <f ca="1">IF(J75=5,VLOOKUP(K75,TPMatrix!$A$6:$B$10,2,FALSE()),IF(J75=4,VLOOKUP(K75,TPMatrix!$D$6:$E$9,2,FALSE()),0))</f>
        <v>0</v>
      </c>
      <c r="M75" s="234">
        <f ca="1">IF(COUNTIF(K72:K76,K75)&gt;=2,IF(J75=5,VLOOKUP(K75+1,TPMatrix!$A$6:$B$10,2,FALSE()),IF(J75=4,VLOOKUP(K75+1,TPMatrix!$D$6:$E$9,2,FALSE()),0)),"")</f>
        <v>0</v>
      </c>
      <c r="N75" s="234">
        <f ca="1">IF(COUNTIF(K72:K76,K75)&gt;=3,IF(J75=5,VLOOKUP(K75+2,TPMatrix!$A$6:$B$10,2,FALSE()),IF(J75=4,VLOOKUP(K75+2,TPMatrix!$D$6:$E$9,2,FALSE()),0)),"")</f>
        <v>0</v>
      </c>
      <c r="O75" s="234">
        <f ca="1">IF(COUNTIF(K72:K76,K75)&gt;=4,IF(J75=5,VLOOKUP(K75+3,TPMatrix!$A$6:$B$10,2,FALSE()),IF(J75=4,VLOOKUP(K75+3,TPMatrix!$D$6:$E$9,2,FALSE()),0)),"")</f>
        <v>0</v>
      </c>
      <c r="P75" s="234">
        <f ca="1">IF(COUNTIF(K72:K76,K75)&gt;=5,IF(J75=5,VLOOKUP(K75+4,TPMatrix!$A$6:$B$10,2,FALSE()),IF(J75=4,VLOOKUP(K75+4,TPMatrix!$D$6:$E$9,2,FALSE()),0)),"")</f>
        <v>0</v>
      </c>
      <c r="Q75" s="234">
        <f t="shared" ca="1" si="28"/>
        <v>0</v>
      </c>
      <c r="R75" s="235">
        <f t="shared" ca="1" si="29"/>
        <v>5</v>
      </c>
      <c r="S75" s="233">
        <f t="shared" ca="1" si="30"/>
        <v>0</v>
      </c>
      <c r="T75" s="234">
        <f t="shared" si="31"/>
        <v>0</v>
      </c>
      <c r="U75" s="235">
        <f t="shared" ca="1" si="32"/>
        <v>0</v>
      </c>
      <c r="W75" s="41" t="str">
        <f t="shared" ca="1" si="33"/>
        <v/>
      </c>
      <c r="X75" t="str">
        <f ca="1">IF(ISNUMBER($A75),$W75*(Methuselahs!$A$4+1)+$A75,"")</f>
        <v/>
      </c>
      <c r="Y75" s="41" t="str">
        <f t="shared" ca="1" si="34"/>
        <v/>
      </c>
      <c r="Z75" t="str">
        <f ca="1">IF(ISNUMBER($A75),VLOOKUP($A75,Methuselahs!$A$7:$X$202,5),"")</f>
        <v/>
      </c>
      <c r="AA75" s="41" t="str">
        <f t="shared" ca="1" si="35"/>
        <v/>
      </c>
    </row>
    <row r="76" spans="1:27" ht="12.95" customHeight="1" thickBot="1">
      <c r="A76" t="str">
        <f ca="1">IF(ISBLANK('Tournament Info'!$B$11),"",INDIRECT(ADDRESS(ROW(),2,1,1,"Optimal Seating "&amp;'Tournament Info'!$B$11-1&amp;"R+F")))</f>
        <v/>
      </c>
      <c r="B76" t="str">
        <f ca="1">IF(ISNUMBER(A76),VLOOKUP(A76,Methuselahs!$A$7:$E$202,2,FALSE()),"")</f>
        <v/>
      </c>
      <c r="C76" t="str">
        <f ca="1">IF(ISNUMBER(A76),VLOOKUP(A76,Methuselahs!$A$7:$E$202,3,FALSE()),"")</f>
        <v/>
      </c>
      <c r="D76" s="254" t="str">
        <f t="shared" ca="1" si="24"/>
        <v/>
      </c>
      <c r="E76" s="255"/>
      <c r="F76" s="272">
        <f t="shared" si="25"/>
        <v>0</v>
      </c>
      <c r="G76" s="240" t="str">
        <f t="shared" ca="1" si="26"/>
        <v/>
      </c>
      <c r="H76" t="str">
        <f ca="1">IF(ISNUMBER(A76),IF(OR($S76=$U76,NOT(ISNA(MATCH($D76*5+$V$4,Override!$C$6:$C$125,0)))),$Q76,0),"")</f>
        <v/>
      </c>
      <c r="I76" s="270" t="str">
        <f t="shared" ca="1" si="27"/>
        <v/>
      </c>
      <c r="J76" s="256">
        <f ca="1">COUNT(A72:A76)</f>
        <v>0</v>
      </c>
      <c r="K76" s="257" t="str">
        <f ca="1">IF(ISNUMBER(A76),_xlfn.RANK.EQ(F76,F72:F76),"")</f>
        <v/>
      </c>
      <c r="L76" s="258">
        <f ca="1">IF(J76=5,VLOOKUP(K76,TPMatrix!$A$6:$B$10,2,FALSE()),IF(J76=4,VLOOKUP(K76,TPMatrix!$D$6:$E$9,2,FALSE()),0))</f>
        <v>0</v>
      </c>
      <c r="M76" s="258">
        <f ca="1">IF(COUNTIF(K72:K76,K76)&gt;=2,IF(J76=5,VLOOKUP(K76+1,TPMatrix!$A$6:$B$10,2,FALSE()),IF(J76=4,VLOOKUP(K76+1,TPMatrix!$D$6:$E$9,2,FALSE()),0)),"")</f>
        <v>0</v>
      </c>
      <c r="N76" s="258">
        <f ca="1">IF(COUNTIF(K72:K76,K76)&gt;=3,IF(J76=5,VLOOKUP(K76+2,TPMatrix!$A$6:$B$10,2,FALSE()),IF(J76=4,VLOOKUP(K76+2,TPMatrix!$D$6:$E$9,2,FALSE()),0)),"")</f>
        <v>0</v>
      </c>
      <c r="O76" s="258">
        <f ca="1">IF(COUNTIF(K72:K76,K76)&gt;=4,IF(J76=5,VLOOKUP(K76+3,TPMatrix!$A$6:$B$10,2,FALSE()),IF(J76=4,VLOOKUP(K76+3,TPMatrix!$D$6:$E$9,2,FALSE()),0)),"")</f>
        <v>0</v>
      </c>
      <c r="P76" s="258">
        <f ca="1">IF(COUNTIF(K72:K76,K76)&gt;=5,IF(J76=5,VLOOKUP(K76+4,TPMatrix!$A$6:$B$10,2,FALSE()),IF(J76=4,VLOOKUP(K76+4,TPMatrix!$D$6:$E$9,2,FALSE()),0)),"")</f>
        <v>0</v>
      </c>
      <c r="Q76" s="258">
        <f t="shared" ca="1" si="28"/>
        <v>0</v>
      </c>
      <c r="R76" s="259">
        <f t="shared" ca="1" si="29"/>
        <v>5</v>
      </c>
      <c r="S76" s="257">
        <f t="shared" ca="1" si="30"/>
        <v>0</v>
      </c>
      <c r="T76" s="258">
        <f t="shared" si="31"/>
        <v>0</v>
      </c>
      <c r="U76" s="259">
        <f t="shared" ca="1" si="32"/>
        <v>0</v>
      </c>
      <c r="W76" s="41" t="str">
        <f t="shared" ca="1" si="33"/>
        <v/>
      </c>
      <c r="X76" t="str">
        <f ca="1">IF(ISNUMBER($A76),$W76*(Methuselahs!$A$4+1)+$A76,"")</f>
        <v/>
      </c>
      <c r="Y76" s="41" t="str">
        <f t="shared" ca="1" si="34"/>
        <v/>
      </c>
      <c r="Z76" t="str">
        <f ca="1">IF(ISNUMBER($A76),VLOOKUP($A76,Methuselahs!$A$7:$X$202,5),"")</f>
        <v/>
      </c>
      <c r="AA76" s="41" t="str">
        <f t="shared" ca="1" si="35"/>
        <v/>
      </c>
    </row>
    <row r="77" spans="1:27" ht="12.95" customHeight="1">
      <c r="A77" t="str">
        <f ca="1">IF(ISBLANK('Tournament Info'!$B$11),"",INDIRECT(ADDRESS(ROW(),2,1,1,"Optimal Seating "&amp;'Tournament Info'!$B$11-1&amp;"R+F")))</f>
        <v/>
      </c>
      <c r="B77" t="str">
        <f ca="1">IF(ISNUMBER(A77),VLOOKUP(A77,Methuselahs!$A$7:$E$202,2,FALSE()),"")</f>
        <v/>
      </c>
      <c r="C77" t="str">
        <f ca="1">IF(ISNUMBER(A77),VLOOKUP(A77,Methuselahs!$A$7:$E$202,3,FALSE()),"")</f>
        <v/>
      </c>
      <c r="D77" s="214" t="str">
        <f t="shared" ca="1" si="24"/>
        <v/>
      </c>
      <c r="E77" s="215"/>
      <c r="F77" s="265">
        <f t="shared" si="25"/>
        <v>0</v>
      </c>
      <c r="G77" s="216" t="str">
        <f t="shared" ca="1" si="26"/>
        <v/>
      </c>
      <c r="H77" t="str">
        <f ca="1">IF(ISNUMBER(A77),IF(OR($S77=$U77,NOT(ISNA(MATCH($D77*5+$V$4,Override!$C$6:$C$125,0)))),$Q77,0),"")</f>
        <v/>
      </c>
      <c r="I77" s="266" t="str">
        <f t="shared" ca="1" si="27"/>
        <v/>
      </c>
      <c r="J77" s="218">
        <f ca="1">COUNT(A77:A81)</f>
        <v>0</v>
      </c>
      <c r="K77" s="219" t="str">
        <f ca="1">IF(ISNUMBER(A77),_xlfn.RANK.EQ(F77,F77:F81),"")</f>
        <v/>
      </c>
      <c r="L77" s="220">
        <f ca="1">IF(J77=5,VLOOKUP(K77,TPMatrix!$A$6:$B$10,2,FALSE()),IF(J77=4,VLOOKUP(K77,TPMatrix!$D$6:$E$9,2,FALSE()),0))</f>
        <v>0</v>
      </c>
      <c r="M77" s="220">
        <f ca="1">IF(COUNTIF(K77:K81,K77)&gt;=2,IF(J77=5,VLOOKUP(K77+1,TPMatrix!$A$6:$B$10,2,FALSE()),IF(J77=4,VLOOKUP(K77+1,TPMatrix!$D$6:$E$9,2,FALSE()),0)),"")</f>
        <v>0</v>
      </c>
      <c r="N77" s="220">
        <f ca="1">IF(COUNTIF(K77:K81,K77)&gt;=3,IF(J77=5,VLOOKUP(K77+2,TPMatrix!$A$6:$B$10,2,FALSE()),IF(J77=4,VLOOKUP(K77+2,TPMatrix!$D$6:$E$9,2,FALSE()),0)),"")</f>
        <v>0</v>
      </c>
      <c r="O77" s="220">
        <f ca="1">IF(COUNTIF(K77:K81,K77)&gt;=4,IF(J77=5,VLOOKUP(K77+3,TPMatrix!$A$6:$B$10,2,FALSE()),IF(J77=4,VLOOKUP(K77+3,TPMatrix!$D$6:$E$9,2,FALSE()),0)),"")</f>
        <v>0</v>
      </c>
      <c r="P77" s="220">
        <f ca="1">IF(COUNTIF(K77:K81,K77)&gt;=5,IF(J77=5,VLOOKUP(K77+4,TPMatrix!$A$6:$B$10,2,FALSE()),IF(J77=4,VLOOKUP(K77+4,TPMatrix!$D$6:$E$9,2,FALSE()),0)),"")</f>
        <v>0</v>
      </c>
      <c r="Q77" s="220">
        <f t="shared" ca="1" si="28"/>
        <v>0</v>
      </c>
      <c r="R77" s="221">
        <f t="shared" ca="1" si="29"/>
        <v>5</v>
      </c>
      <c r="S77" s="222">
        <f t="shared" ca="1" si="30"/>
        <v>0</v>
      </c>
      <c r="T77" s="223">
        <f t="shared" si="31"/>
        <v>0</v>
      </c>
      <c r="U77" s="224">
        <f t="shared" ca="1" si="32"/>
        <v>0</v>
      </c>
      <c r="W77" s="41" t="str">
        <f t="shared" ca="1" si="33"/>
        <v/>
      </c>
      <c r="X77" t="str">
        <f ca="1">IF(ISNUMBER($A77),$W77*(Methuselahs!$A$4+1)+$A77,"")</f>
        <v/>
      </c>
      <c r="Y77" s="41" t="str">
        <f t="shared" ca="1" si="34"/>
        <v/>
      </c>
      <c r="Z77" t="str">
        <f ca="1">IF(ISNUMBER($A77),VLOOKUP($A77,Methuselahs!$A$7:$X$202,5),"")</f>
        <v/>
      </c>
      <c r="AA77" s="41" t="str">
        <f t="shared" ca="1" si="35"/>
        <v/>
      </c>
    </row>
    <row r="78" spans="1:27" ht="12.95" customHeight="1">
      <c r="A78" t="str">
        <f ca="1">IF(ISBLANK('Tournament Info'!$B$11),"",INDIRECT(ADDRESS(ROW(),2,1,1,"Optimal Seating "&amp;'Tournament Info'!$B$11-1&amp;"R+F")))</f>
        <v/>
      </c>
      <c r="B78" t="str">
        <f ca="1">IF(ISNUMBER(A78),VLOOKUP(A78,Methuselahs!$A$7:$E$202,2,FALSE()),"")</f>
        <v/>
      </c>
      <c r="C78" t="str">
        <f ca="1">IF(ISNUMBER(A78),VLOOKUP(A78,Methuselahs!$A$7:$E$202,3,FALSE()),"")</f>
        <v/>
      </c>
      <c r="D78" s="228" t="str">
        <f t="shared" ca="1" si="24"/>
        <v/>
      </c>
      <c r="E78" s="229"/>
      <c r="F78" s="267">
        <f t="shared" si="25"/>
        <v>0</v>
      </c>
      <c r="G78" s="230" t="str">
        <f t="shared" ca="1" si="26"/>
        <v/>
      </c>
      <c r="H78" t="str">
        <f ca="1">IF(ISNUMBER(A78),IF(OR($S78=$U78,NOT(ISNA(MATCH($D78*5+$V$4,Override!$C$6:$C$125,0)))),$Q78,0),"")</f>
        <v/>
      </c>
      <c r="I78" s="268" t="str">
        <f t="shared" ca="1" si="27"/>
        <v/>
      </c>
      <c r="J78" s="232">
        <f ca="1">COUNT(A77:A81)</f>
        <v>0</v>
      </c>
      <c r="K78" s="233" t="str">
        <f ca="1">IF(ISNUMBER(A78),_xlfn.RANK.EQ(F78,F77:F81),"")</f>
        <v/>
      </c>
      <c r="L78" s="234">
        <f ca="1">IF(J78=5,VLOOKUP(K78,TPMatrix!$A$6:$B$10,2,FALSE()),IF(J78=4,VLOOKUP(K78,TPMatrix!$D$6:$E$9,2,FALSE()),0))</f>
        <v>0</v>
      </c>
      <c r="M78" s="234">
        <f ca="1">IF(COUNTIF(K77:K81,K78)&gt;=2,IF(J78=5,VLOOKUP(K78+1,TPMatrix!$A$6:$B$10,2,FALSE()),IF(J78=4,VLOOKUP(K78+1,TPMatrix!$D$6:$E$9,2,FALSE()),0)),"")</f>
        <v>0</v>
      </c>
      <c r="N78" s="234">
        <f ca="1">IF(COUNTIF(K77:K81,K78)&gt;=3,IF(J78=5,VLOOKUP(K78+2,TPMatrix!$A$6:$B$10,2,FALSE()),IF(J78=4,VLOOKUP(K78+2,TPMatrix!$D$6:$E$9,2,FALSE()),0)),"")</f>
        <v>0</v>
      </c>
      <c r="O78" s="234">
        <f ca="1">IF(COUNTIF(K77:K81,K78)&gt;=4,IF(J78=5,VLOOKUP(K78+3,TPMatrix!$A$6:$B$10,2,FALSE()),IF(J78=4,VLOOKUP(K78+3,TPMatrix!$D$6:$E$9,2,FALSE()),0)),"")</f>
        <v>0</v>
      </c>
      <c r="P78" s="234">
        <f ca="1">IF(COUNTIF(K77:K81,K78)&gt;=5,IF(J78=5,VLOOKUP(K78+4,TPMatrix!$A$6:$B$10,2,FALSE()),IF(J78=4,VLOOKUP(K78+4,TPMatrix!$D$6:$E$9,2,FALSE()),0)),"")</f>
        <v>0</v>
      </c>
      <c r="Q78" s="234">
        <f t="shared" ca="1" si="28"/>
        <v>0</v>
      </c>
      <c r="R78" s="235">
        <f t="shared" ca="1" si="29"/>
        <v>5</v>
      </c>
      <c r="S78" s="233">
        <f t="shared" ca="1" si="30"/>
        <v>0</v>
      </c>
      <c r="T78" s="234">
        <f t="shared" si="31"/>
        <v>0</v>
      </c>
      <c r="U78" s="235">
        <f t="shared" ca="1" si="32"/>
        <v>0</v>
      </c>
      <c r="W78" s="41" t="str">
        <f t="shared" ca="1" si="33"/>
        <v/>
      </c>
      <c r="X78" t="str">
        <f ca="1">IF(ISNUMBER($A78),$W78*(Methuselahs!$A$4+1)+$A78,"")</f>
        <v/>
      </c>
      <c r="Y78" s="41" t="str">
        <f t="shared" ca="1" si="34"/>
        <v/>
      </c>
      <c r="Z78" t="str">
        <f ca="1">IF(ISNUMBER($A78),VLOOKUP($A78,Methuselahs!$A$7:$X$202,5),"")</f>
        <v/>
      </c>
      <c r="AA78" s="41" t="str">
        <f t="shared" ca="1" si="35"/>
        <v/>
      </c>
    </row>
    <row r="79" spans="1:27" ht="12.95" customHeight="1">
      <c r="A79" t="str">
        <f ca="1">IF(ISBLANK('Tournament Info'!$B$11),"",INDIRECT(ADDRESS(ROW(),2,1,1,"Optimal Seating "&amp;'Tournament Info'!$B$11-1&amp;"R+F")))</f>
        <v/>
      </c>
      <c r="B79" t="str">
        <f ca="1">IF(ISNUMBER(A79),VLOOKUP(A79,Methuselahs!$A$7:$E$202,2,FALSE()),"")</f>
        <v/>
      </c>
      <c r="C79" t="str">
        <f ca="1">IF(ISNUMBER(A79),VLOOKUP(A79,Methuselahs!$A$7:$E$202,3,FALSE()),"")</f>
        <v/>
      </c>
      <c r="D79" s="238" t="str">
        <f t="shared" ca="1" si="24"/>
        <v/>
      </c>
      <c r="E79" s="239"/>
      <c r="F79" s="269">
        <f t="shared" si="25"/>
        <v>0</v>
      </c>
      <c r="G79" s="240" t="str">
        <f t="shared" ca="1" si="26"/>
        <v/>
      </c>
      <c r="H79" t="str">
        <f ca="1">IF(ISNUMBER(A79),IF(OR($S79=$U79,NOT(ISNA(MATCH($D79*5+$V$4,Override!$C$6:$C$125,0)))),$Q79,0),"")</f>
        <v/>
      </c>
      <c r="I79" s="270" t="str">
        <f t="shared" ca="1" si="27"/>
        <v/>
      </c>
      <c r="J79" s="242">
        <f ca="1">COUNT(A77:A81)</f>
        <v>0</v>
      </c>
      <c r="K79" s="243" t="str">
        <f ca="1">IF(ISNUMBER(A79),_xlfn.RANK.EQ(F79,F77:F81),"")</f>
        <v/>
      </c>
      <c r="L79" s="244">
        <f ca="1">IF(J79=5,VLOOKUP(K79,TPMatrix!$A$6:$B$10,2,FALSE()),IF(J79=4,VLOOKUP(K79,TPMatrix!$D$6:$E$9,2,FALSE()),0))</f>
        <v>0</v>
      </c>
      <c r="M79" s="244">
        <f ca="1">IF(COUNTIF(K77:K81,K79)&gt;=2,IF(J79=5,VLOOKUP(K79+1,TPMatrix!$A$6:$B$10,2,FALSE()),IF(J79=4,VLOOKUP(K79+1,TPMatrix!$D$6:$E$9,2,FALSE()),0)),"")</f>
        <v>0</v>
      </c>
      <c r="N79" s="244">
        <f ca="1">IF(COUNTIF(K77:K81,K79)&gt;=3,IF(J79=5,VLOOKUP(K79+2,TPMatrix!$A$6:$B$10,2,FALSE()),IF(J79=4,VLOOKUP(K79+2,TPMatrix!$D$6:$E$9,2,FALSE()),0)),"")</f>
        <v>0</v>
      </c>
      <c r="O79" s="244">
        <f ca="1">IF(COUNTIF(K77:K81,K79)&gt;=4,IF(J79=5,VLOOKUP(K79+3,TPMatrix!$A$6:$B$10,2,FALSE()),IF(J79=4,VLOOKUP(K79+3,TPMatrix!$D$6:$E$9,2,FALSE()),0)),"")</f>
        <v>0</v>
      </c>
      <c r="P79" s="244">
        <f ca="1">IF(COUNTIF(K77:K81,K79)&gt;=5,IF(J79=5,VLOOKUP(K79+4,TPMatrix!$A$6:$B$10,2,FALSE()),IF(J79=4,VLOOKUP(K79+4,TPMatrix!$D$6:$E$9,2,FALSE()),0)),"")</f>
        <v>0</v>
      </c>
      <c r="Q79" s="244">
        <f t="shared" ca="1" si="28"/>
        <v>0</v>
      </c>
      <c r="R79" s="245">
        <f t="shared" ca="1" si="29"/>
        <v>5</v>
      </c>
      <c r="S79" s="243">
        <f t="shared" ca="1" si="30"/>
        <v>0</v>
      </c>
      <c r="T79" s="244">
        <f t="shared" si="31"/>
        <v>0</v>
      </c>
      <c r="U79" s="245">
        <f t="shared" ca="1" si="32"/>
        <v>0</v>
      </c>
      <c r="W79" s="41" t="str">
        <f t="shared" ca="1" si="33"/>
        <v/>
      </c>
      <c r="X79" t="str">
        <f ca="1">IF(ISNUMBER($A79),$W79*(Methuselahs!$A$4+1)+$A79,"")</f>
        <v/>
      </c>
      <c r="Y79" s="41" t="str">
        <f t="shared" ca="1" si="34"/>
        <v/>
      </c>
      <c r="Z79" t="str">
        <f ca="1">IF(ISNUMBER($A79),VLOOKUP($A79,Methuselahs!$A$7:$X$202,5),"")</f>
        <v/>
      </c>
      <c r="AA79" s="41" t="str">
        <f t="shared" ca="1" si="35"/>
        <v/>
      </c>
    </row>
    <row r="80" spans="1:27" ht="12.95" customHeight="1">
      <c r="A80" t="str">
        <f ca="1">IF(ISBLANK('Tournament Info'!$B$11),"",INDIRECT(ADDRESS(ROW(),2,1,1,"Optimal Seating "&amp;'Tournament Info'!$B$11-1&amp;"R+F")))</f>
        <v/>
      </c>
      <c r="B80" t="str">
        <f ca="1">IF(ISNUMBER(A80),VLOOKUP(A80,Methuselahs!$A$7:$E$202,2,FALSE()),"")</f>
        <v/>
      </c>
      <c r="C80" t="str">
        <f ca="1">IF(ISNUMBER(A80),VLOOKUP(A80,Methuselahs!$A$7:$E$202,3,FALSE()),"")</f>
        <v/>
      </c>
      <c r="D80" s="248" t="str">
        <f t="shared" ca="1" si="24"/>
        <v/>
      </c>
      <c r="E80" s="249"/>
      <c r="F80" s="271">
        <f t="shared" si="25"/>
        <v>0</v>
      </c>
      <c r="G80" s="230" t="str">
        <f t="shared" ca="1" si="26"/>
        <v/>
      </c>
      <c r="H80" t="str">
        <f ca="1">IF(ISNUMBER(A80),IF(OR($S80=$U80,NOT(ISNA(MATCH($D80*5+$V$4,Override!$C$6:$C$125,0)))),$Q80,0),"")</f>
        <v/>
      </c>
      <c r="I80" s="268" t="str">
        <f t="shared" ca="1" si="27"/>
        <v/>
      </c>
      <c r="J80" s="250">
        <f ca="1">COUNT(A77:A81)</f>
        <v>0</v>
      </c>
      <c r="K80" s="233" t="str">
        <f ca="1">IF(ISNUMBER(A80),_xlfn.RANK.EQ(F80,F77:F81),"")</f>
        <v/>
      </c>
      <c r="L80" s="234">
        <f ca="1">IF(J80=5,VLOOKUP(K80,TPMatrix!$A$6:$B$10,2,FALSE()),IF(J80=4,VLOOKUP(K80,TPMatrix!$D$6:$E$9,2,FALSE()),0))</f>
        <v>0</v>
      </c>
      <c r="M80" s="234">
        <f ca="1">IF(COUNTIF(K77:K81,K80)&gt;=2,IF(J80=5,VLOOKUP(K80+1,TPMatrix!$A$6:$B$10,2,FALSE()),IF(J80=4,VLOOKUP(K80+1,TPMatrix!$D$6:$E$9,2,FALSE()),0)),"")</f>
        <v>0</v>
      </c>
      <c r="N80" s="234">
        <f ca="1">IF(COUNTIF(K77:K81,K80)&gt;=3,IF(J80=5,VLOOKUP(K80+2,TPMatrix!$A$6:$B$10,2,FALSE()),IF(J80=4,VLOOKUP(K80+2,TPMatrix!$D$6:$E$9,2,FALSE()),0)),"")</f>
        <v>0</v>
      </c>
      <c r="O80" s="234">
        <f ca="1">IF(COUNTIF(K77:K81,K80)&gt;=4,IF(J80=5,VLOOKUP(K80+3,TPMatrix!$A$6:$B$10,2,FALSE()),IF(J80=4,VLOOKUP(K80+3,TPMatrix!$D$6:$E$9,2,FALSE()),0)),"")</f>
        <v>0</v>
      </c>
      <c r="P80" s="234">
        <f ca="1">IF(COUNTIF(K77:K81,K80)&gt;=5,IF(J80=5,VLOOKUP(K80+4,TPMatrix!$A$6:$B$10,2,FALSE()),IF(J80=4,VLOOKUP(K80+4,TPMatrix!$D$6:$E$9,2,FALSE()),0)),"")</f>
        <v>0</v>
      </c>
      <c r="Q80" s="234">
        <f t="shared" ca="1" si="28"/>
        <v>0</v>
      </c>
      <c r="R80" s="235">
        <f t="shared" ca="1" si="29"/>
        <v>5</v>
      </c>
      <c r="S80" s="233">
        <f t="shared" ca="1" si="30"/>
        <v>0</v>
      </c>
      <c r="T80" s="234">
        <f t="shared" si="31"/>
        <v>0</v>
      </c>
      <c r="U80" s="235">
        <f t="shared" ca="1" si="32"/>
        <v>0</v>
      </c>
      <c r="W80" s="41" t="str">
        <f t="shared" ca="1" si="33"/>
        <v/>
      </c>
      <c r="X80" t="str">
        <f ca="1">IF(ISNUMBER($A80),$W80*(Methuselahs!$A$4+1)+$A80,"")</f>
        <v/>
      </c>
      <c r="Y80" s="41" t="str">
        <f t="shared" ca="1" si="34"/>
        <v/>
      </c>
      <c r="Z80" t="str">
        <f ca="1">IF(ISNUMBER($A80),VLOOKUP($A80,Methuselahs!$A$7:$X$202,5),"")</f>
        <v/>
      </c>
      <c r="AA80" s="41" t="str">
        <f t="shared" ca="1" si="35"/>
        <v/>
      </c>
    </row>
    <row r="81" spans="1:27" ht="12.95" customHeight="1" thickBot="1">
      <c r="A81" t="str">
        <f ca="1">IF(ISBLANK('Tournament Info'!$B$11),"",INDIRECT(ADDRESS(ROW(),2,1,1,"Optimal Seating "&amp;'Tournament Info'!$B$11-1&amp;"R+F")))</f>
        <v/>
      </c>
      <c r="B81" t="str">
        <f ca="1">IF(ISNUMBER(A81),VLOOKUP(A81,Methuselahs!$A$7:$E$202,2,FALSE()),"")</f>
        <v/>
      </c>
      <c r="C81" t="str">
        <f ca="1">IF(ISNUMBER(A81),VLOOKUP(A81,Methuselahs!$A$7:$E$202,3,FALSE()),"")</f>
        <v/>
      </c>
      <c r="D81" s="254" t="str">
        <f t="shared" ca="1" si="24"/>
        <v/>
      </c>
      <c r="E81" s="255"/>
      <c r="F81" s="272">
        <f t="shared" si="25"/>
        <v>0</v>
      </c>
      <c r="G81" s="240" t="str">
        <f t="shared" ca="1" si="26"/>
        <v/>
      </c>
      <c r="H81" t="str">
        <f ca="1">IF(ISNUMBER(A81),IF(OR($S81=$U81,NOT(ISNA(MATCH($D81*5+$V$4,Override!$C$6:$C$125,0)))),$Q81,0),"")</f>
        <v/>
      </c>
      <c r="I81" s="270" t="str">
        <f t="shared" ca="1" si="27"/>
        <v/>
      </c>
      <c r="J81" s="256">
        <f ca="1">COUNT(A77:A81)</f>
        <v>0</v>
      </c>
      <c r="K81" s="257" t="str">
        <f ca="1">IF(ISNUMBER(A81),_xlfn.RANK.EQ(F81,F77:F81),"")</f>
        <v/>
      </c>
      <c r="L81" s="258">
        <f ca="1">IF(J81=5,VLOOKUP(K81,TPMatrix!$A$6:$B$10,2,FALSE()),IF(J81=4,VLOOKUP(K81,TPMatrix!$D$6:$E$9,2,FALSE()),0))</f>
        <v>0</v>
      </c>
      <c r="M81" s="258">
        <f ca="1">IF(COUNTIF(K77:K81,K81)&gt;=2,IF(J81=5,VLOOKUP(K81+1,TPMatrix!$A$6:$B$10,2,FALSE()),IF(J81=4,VLOOKUP(K81+1,TPMatrix!$D$6:$E$9,2,FALSE()),0)),"")</f>
        <v>0</v>
      </c>
      <c r="N81" s="258">
        <f ca="1">IF(COUNTIF(K77:K81,K81)&gt;=3,IF(J81=5,VLOOKUP(K81+2,TPMatrix!$A$6:$B$10,2,FALSE()),IF(J81=4,VLOOKUP(K81+2,TPMatrix!$D$6:$E$9,2,FALSE()),0)),"")</f>
        <v>0</v>
      </c>
      <c r="O81" s="258">
        <f ca="1">IF(COUNTIF(K77:K81,K81)&gt;=4,IF(J81=5,VLOOKUP(K81+3,TPMatrix!$A$6:$B$10,2,FALSE()),IF(J81=4,VLOOKUP(K81+3,TPMatrix!$D$6:$E$9,2,FALSE()),0)),"")</f>
        <v>0</v>
      </c>
      <c r="P81" s="258">
        <f ca="1">IF(COUNTIF(K77:K81,K81)&gt;=5,IF(J81=5,VLOOKUP(K81+4,TPMatrix!$A$6:$B$10,2,FALSE()),IF(J81=4,VLOOKUP(K81+4,TPMatrix!$D$6:$E$9,2,FALSE()),0)),"")</f>
        <v>0</v>
      </c>
      <c r="Q81" s="258">
        <f t="shared" ca="1" si="28"/>
        <v>0</v>
      </c>
      <c r="R81" s="259">
        <f t="shared" ca="1" si="29"/>
        <v>5</v>
      </c>
      <c r="S81" s="257">
        <f t="shared" ca="1" si="30"/>
        <v>0</v>
      </c>
      <c r="T81" s="258">
        <f t="shared" si="31"/>
        <v>0</v>
      </c>
      <c r="U81" s="259">
        <f t="shared" ca="1" si="32"/>
        <v>0</v>
      </c>
      <c r="W81" s="41" t="str">
        <f t="shared" ca="1" si="33"/>
        <v/>
      </c>
      <c r="X81" t="str">
        <f ca="1">IF(ISNUMBER($A81),$W81*(Methuselahs!$A$4+1)+$A81,"")</f>
        <v/>
      </c>
      <c r="Y81" s="41" t="str">
        <f t="shared" ca="1" si="34"/>
        <v/>
      </c>
      <c r="Z81" t="str">
        <f ca="1">IF(ISNUMBER($A81),VLOOKUP($A81,Methuselahs!$A$7:$X$202,5),"")</f>
        <v/>
      </c>
      <c r="AA81" s="41" t="str">
        <f t="shared" ca="1" si="35"/>
        <v/>
      </c>
    </row>
    <row r="82" spans="1:27" ht="12.95" customHeight="1">
      <c r="A82" t="str">
        <f ca="1">IF(ISBLANK('Tournament Info'!$B$11),"",INDIRECT(ADDRESS(ROW(),2,1,1,"Optimal Seating "&amp;'Tournament Info'!$B$11-1&amp;"R+F")))</f>
        <v/>
      </c>
      <c r="B82" t="str">
        <f ca="1">IF(ISNUMBER(A82),VLOOKUP(A82,Methuselahs!$A$7:$E$202,2,FALSE()),"")</f>
        <v/>
      </c>
      <c r="C82" t="str">
        <f ca="1">IF(ISNUMBER(A82),VLOOKUP(A82,Methuselahs!$A$7:$E$202,3,FALSE()),"")</f>
        <v/>
      </c>
      <c r="D82" s="214" t="str">
        <f t="shared" ca="1" si="24"/>
        <v/>
      </c>
      <c r="E82" s="215"/>
      <c r="F82" s="265">
        <f t="shared" si="25"/>
        <v>0</v>
      </c>
      <c r="G82" s="216" t="str">
        <f t="shared" ca="1" si="26"/>
        <v/>
      </c>
      <c r="H82" t="str">
        <f ca="1">IF(ISNUMBER(A82),IF(OR($S82=$U82,NOT(ISNA(MATCH($D82*5+$V$4,Override!$C$6:$C$125,0)))),$Q82,0),"")</f>
        <v/>
      </c>
      <c r="I82" s="266" t="str">
        <f t="shared" ca="1" si="27"/>
        <v/>
      </c>
      <c r="J82" s="218">
        <f ca="1">COUNT(A82:A86)</f>
        <v>0</v>
      </c>
      <c r="K82" s="219" t="str">
        <f ca="1">IF(ISNUMBER(A82),_xlfn.RANK.EQ(F82,F82:F86),"")</f>
        <v/>
      </c>
      <c r="L82" s="220">
        <f ca="1">IF(J82=5,VLOOKUP(K82,TPMatrix!$A$6:$B$10,2,FALSE()),IF(J82=4,VLOOKUP(K82,TPMatrix!$D$6:$E$9,2,FALSE()),0))</f>
        <v>0</v>
      </c>
      <c r="M82" s="220">
        <f ca="1">IF(COUNTIF(K82:K86,K82)&gt;=2,IF(J82=5,VLOOKUP(K82+1,TPMatrix!$A$6:$B$10,2,FALSE()),IF(J82=4,VLOOKUP(K82+1,TPMatrix!$D$6:$E$9,2,FALSE()),0)),"")</f>
        <v>0</v>
      </c>
      <c r="N82" s="220">
        <f ca="1">IF(COUNTIF(K82:K86,K82)&gt;=3,IF(J82=5,VLOOKUP(K82+2,TPMatrix!$A$6:$B$10,2,FALSE()),IF(J82=4,VLOOKUP(K82+2,TPMatrix!$D$6:$E$9,2,FALSE()),0)),"")</f>
        <v>0</v>
      </c>
      <c r="O82" s="220">
        <f ca="1">IF(COUNTIF(K82:K86,K82)&gt;=4,IF(J82=5,VLOOKUP(K82+3,TPMatrix!$A$6:$B$10,2,FALSE()),IF(J82=4,VLOOKUP(K82+3,TPMatrix!$D$6:$E$9,2,FALSE()),0)),"")</f>
        <v>0</v>
      </c>
      <c r="P82" s="220">
        <f ca="1">IF(COUNTIF(K82:K86,K82)&gt;=5,IF(J82=5,VLOOKUP(K82+4,TPMatrix!$A$6:$B$10,2,FALSE()),IF(J82=4,VLOOKUP(K82+4,TPMatrix!$D$6:$E$9,2,FALSE()),0)),"")</f>
        <v>0</v>
      </c>
      <c r="Q82" s="220">
        <f t="shared" ca="1" si="28"/>
        <v>0</v>
      </c>
      <c r="R82" s="221">
        <f t="shared" ca="1" si="29"/>
        <v>5</v>
      </c>
      <c r="S82" s="222">
        <f t="shared" ca="1" si="30"/>
        <v>0</v>
      </c>
      <c r="T82" s="223">
        <f t="shared" si="31"/>
        <v>0</v>
      </c>
      <c r="U82" s="224">
        <f t="shared" ca="1" si="32"/>
        <v>0</v>
      </c>
      <c r="W82" s="41" t="str">
        <f t="shared" ca="1" si="33"/>
        <v/>
      </c>
      <c r="X82" t="str">
        <f ca="1">IF(ISNUMBER($A82),$W82*(Methuselahs!$A$4+1)+$A82,"")</f>
        <v/>
      </c>
      <c r="Y82" s="41" t="str">
        <f t="shared" ca="1" si="34"/>
        <v/>
      </c>
      <c r="Z82" t="str">
        <f ca="1">IF(ISNUMBER($A82),VLOOKUP($A82,Methuselahs!$A$7:$X$202,5),"")</f>
        <v/>
      </c>
      <c r="AA82" s="41" t="str">
        <f t="shared" ca="1" si="35"/>
        <v/>
      </c>
    </row>
    <row r="83" spans="1:27" ht="12.95" customHeight="1">
      <c r="A83" t="str">
        <f ca="1">IF(ISBLANK('Tournament Info'!$B$11),"",INDIRECT(ADDRESS(ROW(),2,1,1,"Optimal Seating "&amp;'Tournament Info'!$B$11-1&amp;"R+F")))</f>
        <v/>
      </c>
      <c r="B83" t="str">
        <f ca="1">IF(ISNUMBER(A83),VLOOKUP(A83,Methuselahs!$A$7:$E$202,2,FALSE()),"")</f>
        <v/>
      </c>
      <c r="C83" t="str">
        <f ca="1">IF(ISNUMBER(A83),VLOOKUP(A83,Methuselahs!$A$7:$E$202,3,FALSE()),"")</f>
        <v/>
      </c>
      <c r="D83" s="228" t="str">
        <f t="shared" ca="1" si="24"/>
        <v/>
      </c>
      <c r="E83" s="229"/>
      <c r="F83" s="267">
        <f t="shared" si="25"/>
        <v>0</v>
      </c>
      <c r="G83" s="230" t="str">
        <f t="shared" ca="1" si="26"/>
        <v/>
      </c>
      <c r="H83" t="str">
        <f ca="1">IF(ISNUMBER(A83),IF(OR($S83=$U83,NOT(ISNA(MATCH($D83*5+$V$4,Override!$C$6:$C$125,0)))),$Q83,0),"")</f>
        <v/>
      </c>
      <c r="I83" s="268" t="str">
        <f t="shared" ca="1" si="27"/>
        <v/>
      </c>
      <c r="J83" s="232">
        <f ca="1">COUNT(A82:A86)</f>
        <v>0</v>
      </c>
      <c r="K83" s="233" t="str">
        <f ca="1">IF(ISNUMBER(A83),_xlfn.RANK.EQ(F83,F82:F86),"")</f>
        <v/>
      </c>
      <c r="L83" s="234">
        <f ca="1">IF(J83=5,VLOOKUP(K83,TPMatrix!$A$6:$B$10,2,FALSE()),IF(J83=4,VLOOKUP(K83,TPMatrix!$D$6:$E$9,2,FALSE()),0))</f>
        <v>0</v>
      </c>
      <c r="M83" s="234">
        <f ca="1">IF(COUNTIF(K82:K86,K83)&gt;=2,IF(J83=5,VLOOKUP(K83+1,TPMatrix!$A$6:$B$10,2,FALSE()),IF(J83=4,VLOOKUP(K83+1,TPMatrix!$D$6:$E$9,2,FALSE()),0)),"")</f>
        <v>0</v>
      </c>
      <c r="N83" s="234">
        <f ca="1">IF(COUNTIF(K82:K86,K83)&gt;=3,IF(J83=5,VLOOKUP(K83+2,TPMatrix!$A$6:$B$10,2,FALSE()),IF(J83=4,VLOOKUP(K83+2,TPMatrix!$D$6:$E$9,2,FALSE()),0)),"")</f>
        <v>0</v>
      </c>
      <c r="O83" s="234">
        <f ca="1">IF(COUNTIF(K82:K86,K83)&gt;=4,IF(J83=5,VLOOKUP(K83+3,TPMatrix!$A$6:$B$10,2,FALSE()),IF(J83=4,VLOOKUP(K83+3,TPMatrix!$D$6:$E$9,2,FALSE()),0)),"")</f>
        <v>0</v>
      </c>
      <c r="P83" s="234">
        <f ca="1">IF(COUNTIF(K82:K86,K83)&gt;=5,IF(J83=5,VLOOKUP(K83+4,TPMatrix!$A$6:$B$10,2,FALSE()),IF(J83=4,VLOOKUP(K83+4,TPMatrix!$D$6:$E$9,2,FALSE()),0)),"")</f>
        <v>0</v>
      </c>
      <c r="Q83" s="234">
        <f t="shared" ca="1" si="28"/>
        <v>0</v>
      </c>
      <c r="R83" s="235">
        <f t="shared" ca="1" si="29"/>
        <v>5</v>
      </c>
      <c r="S83" s="233">
        <f t="shared" ca="1" si="30"/>
        <v>0</v>
      </c>
      <c r="T83" s="234">
        <f t="shared" si="31"/>
        <v>0</v>
      </c>
      <c r="U83" s="235">
        <f t="shared" ca="1" si="32"/>
        <v>0</v>
      </c>
      <c r="W83" s="41" t="str">
        <f t="shared" ca="1" si="33"/>
        <v/>
      </c>
      <c r="X83" t="str">
        <f ca="1">IF(ISNUMBER($A83),$W83*(Methuselahs!$A$4+1)+$A83,"")</f>
        <v/>
      </c>
      <c r="Y83" s="41" t="str">
        <f t="shared" ca="1" si="34"/>
        <v/>
      </c>
      <c r="Z83" t="str">
        <f ca="1">IF(ISNUMBER($A83),VLOOKUP($A83,Methuselahs!$A$7:$X$202,5),"")</f>
        <v/>
      </c>
      <c r="AA83" s="41" t="str">
        <f t="shared" ca="1" si="35"/>
        <v/>
      </c>
    </row>
    <row r="84" spans="1:27" ht="12.95" customHeight="1">
      <c r="A84" t="str">
        <f ca="1">IF(ISBLANK('Tournament Info'!$B$11),"",INDIRECT(ADDRESS(ROW(),2,1,1,"Optimal Seating "&amp;'Tournament Info'!$B$11-1&amp;"R+F")))</f>
        <v/>
      </c>
      <c r="B84" t="str">
        <f ca="1">IF(ISNUMBER(A84),VLOOKUP(A84,Methuselahs!$A$7:$E$202,2,FALSE()),"")</f>
        <v/>
      </c>
      <c r="C84" t="str">
        <f ca="1">IF(ISNUMBER(A84),VLOOKUP(A84,Methuselahs!$A$7:$E$202,3,FALSE()),"")</f>
        <v/>
      </c>
      <c r="D84" s="238" t="str">
        <f t="shared" ca="1" si="24"/>
        <v/>
      </c>
      <c r="E84" s="239"/>
      <c r="F84" s="269">
        <f t="shared" si="25"/>
        <v>0</v>
      </c>
      <c r="G84" s="240" t="str">
        <f t="shared" ca="1" si="26"/>
        <v/>
      </c>
      <c r="H84" t="str">
        <f ca="1">IF(ISNUMBER(A84),IF(OR($S84=$U84,NOT(ISNA(MATCH($D84*5+$V$4,Override!$C$6:$C$125,0)))),$Q84,0),"")</f>
        <v/>
      </c>
      <c r="I84" s="270" t="str">
        <f t="shared" ca="1" si="27"/>
        <v/>
      </c>
      <c r="J84" s="242">
        <f ca="1">COUNT(A82:A86)</f>
        <v>0</v>
      </c>
      <c r="K84" s="243" t="str">
        <f ca="1">IF(ISNUMBER(A84),_xlfn.RANK.EQ(F84,F82:F86),"")</f>
        <v/>
      </c>
      <c r="L84" s="244">
        <f ca="1">IF(J84=5,VLOOKUP(K84,TPMatrix!$A$6:$B$10,2,FALSE()),IF(J84=4,VLOOKUP(K84,TPMatrix!$D$6:$E$9,2,FALSE()),0))</f>
        <v>0</v>
      </c>
      <c r="M84" s="244">
        <f ca="1">IF(COUNTIF(K82:K86,K84)&gt;=2,IF(J84=5,VLOOKUP(K84+1,TPMatrix!$A$6:$B$10,2,FALSE()),IF(J84=4,VLOOKUP(K84+1,TPMatrix!$D$6:$E$9,2,FALSE()),0)),"")</f>
        <v>0</v>
      </c>
      <c r="N84" s="244">
        <f ca="1">IF(COUNTIF(K82:K86,K84)&gt;=3,IF(J84=5,VLOOKUP(K84+2,TPMatrix!$A$6:$B$10,2,FALSE()),IF(J84=4,VLOOKUP(K84+2,TPMatrix!$D$6:$E$9,2,FALSE()),0)),"")</f>
        <v>0</v>
      </c>
      <c r="O84" s="244">
        <f ca="1">IF(COUNTIF(K82:K86,K84)&gt;=4,IF(J84=5,VLOOKUP(K84+3,TPMatrix!$A$6:$B$10,2,FALSE()),IF(J84=4,VLOOKUP(K84+3,TPMatrix!$D$6:$E$9,2,FALSE()),0)),"")</f>
        <v>0</v>
      </c>
      <c r="P84" s="244">
        <f ca="1">IF(COUNTIF(K82:K86,K84)&gt;=5,IF(J84=5,VLOOKUP(K84+4,TPMatrix!$A$6:$B$10,2,FALSE()),IF(J84=4,VLOOKUP(K84+4,TPMatrix!$D$6:$E$9,2,FALSE()),0)),"")</f>
        <v>0</v>
      </c>
      <c r="Q84" s="244">
        <f t="shared" ca="1" si="28"/>
        <v>0</v>
      </c>
      <c r="R84" s="245">
        <f t="shared" ca="1" si="29"/>
        <v>5</v>
      </c>
      <c r="S84" s="243">
        <f t="shared" ca="1" si="30"/>
        <v>0</v>
      </c>
      <c r="T84" s="244">
        <f t="shared" si="31"/>
        <v>0</v>
      </c>
      <c r="U84" s="245">
        <f t="shared" ca="1" si="32"/>
        <v>0</v>
      </c>
      <c r="W84" s="41" t="str">
        <f t="shared" ca="1" si="33"/>
        <v/>
      </c>
      <c r="X84" t="str">
        <f ca="1">IF(ISNUMBER($A84),$W84*(Methuselahs!$A$4+1)+$A84,"")</f>
        <v/>
      </c>
      <c r="Y84" s="41" t="str">
        <f t="shared" ca="1" si="34"/>
        <v/>
      </c>
      <c r="Z84" t="str">
        <f ca="1">IF(ISNUMBER($A84),VLOOKUP($A84,Methuselahs!$A$7:$X$202,5),"")</f>
        <v/>
      </c>
      <c r="AA84" s="41" t="str">
        <f t="shared" ca="1" si="35"/>
        <v/>
      </c>
    </row>
    <row r="85" spans="1:27" ht="12.95" customHeight="1">
      <c r="A85" t="str">
        <f ca="1">IF(ISBLANK('Tournament Info'!$B$11),"",INDIRECT(ADDRESS(ROW(),2,1,1,"Optimal Seating "&amp;'Tournament Info'!$B$11-1&amp;"R+F")))</f>
        <v/>
      </c>
      <c r="B85" t="str">
        <f ca="1">IF(ISNUMBER(A85),VLOOKUP(A85,Methuselahs!$A$7:$E$202,2,FALSE()),"")</f>
        <v/>
      </c>
      <c r="C85" t="str">
        <f ca="1">IF(ISNUMBER(A85),VLOOKUP(A85,Methuselahs!$A$7:$E$202,3,FALSE()),"")</f>
        <v/>
      </c>
      <c r="D85" s="248" t="str">
        <f t="shared" ca="1" si="24"/>
        <v/>
      </c>
      <c r="E85" s="249"/>
      <c r="F85" s="271">
        <f t="shared" si="25"/>
        <v>0</v>
      </c>
      <c r="G85" s="230" t="str">
        <f t="shared" ca="1" si="26"/>
        <v/>
      </c>
      <c r="H85" t="str">
        <f ca="1">IF(ISNUMBER(A85),IF(OR($S85=$U85,NOT(ISNA(MATCH($D85*5+$V$4,Override!$C$6:$C$125,0)))),$Q85,0),"")</f>
        <v/>
      </c>
      <c r="I85" s="268" t="str">
        <f t="shared" ca="1" si="27"/>
        <v/>
      </c>
      <c r="J85" s="250">
        <f ca="1">COUNT(A82:A86)</f>
        <v>0</v>
      </c>
      <c r="K85" s="233" t="str">
        <f ca="1">IF(ISNUMBER(A85),_xlfn.RANK.EQ(F85,F82:F86),"")</f>
        <v/>
      </c>
      <c r="L85" s="234">
        <f ca="1">IF(J85=5,VLOOKUP(K85,TPMatrix!$A$6:$B$10,2,FALSE()),IF(J85=4,VLOOKUP(K85,TPMatrix!$D$6:$E$9,2,FALSE()),0))</f>
        <v>0</v>
      </c>
      <c r="M85" s="234">
        <f ca="1">IF(COUNTIF(K82:K86,K85)&gt;=2,IF(J85=5,VLOOKUP(K85+1,TPMatrix!$A$6:$B$10,2,FALSE()),IF(J85=4,VLOOKUP(K85+1,TPMatrix!$D$6:$E$9,2,FALSE()),0)),"")</f>
        <v>0</v>
      </c>
      <c r="N85" s="234">
        <f ca="1">IF(COUNTIF(K82:K86,K85)&gt;=3,IF(J85=5,VLOOKUP(K85+2,TPMatrix!$A$6:$B$10,2,FALSE()),IF(J85=4,VLOOKUP(K85+2,TPMatrix!$D$6:$E$9,2,FALSE()),0)),"")</f>
        <v>0</v>
      </c>
      <c r="O85" s="234">
        <f ca="1">IF(COUNTIF(K82:K86,K85)&gt;=4,IF(J85=5,VLOOKUP(K85+3,TPMatrix!$A$6:$B$10,2,FALSE()),IF(J85=4,VLOOKUP(K85+3,TPMatrix!$D$6:$E$9,2,FALSE()),0)),"")</f>
        <v>0</v>
      </c>
      <c r="P85" s="234">
        <f ca="1">IF(COUNTIF(K82:K86,K85)&gt;=5,IF(J85=5,VLOOKUP(K85+4,TPMatrix!$A$6:$B$10,2,FALSE()),IF(J85=4,VLOOKUP(K85+4,TPMatrix!$D$6:$E$9,2,FALSE()),0)),"")</f>
        <v>0</v>
      </c>
      <c r="Q85" s="234">
        <f t="shared" ca="1" si="28"/>
        <v>0</v>
      </c>
      <c r="R85" s="235">
        <f t="shared" ca="1" si="29"/>
        <v>5</v>
      </c>
      <c r="S85" s="233">
        <f t="shared" ca="1" si="30"/>
        <v>0</v>
      </c>
      <c r="T85" s="234">
        <f t="shared" si="31"/>
        <v>0</v>
      </c>
      <c r="U85" s="235">
        <f t="shared" ca="1" si="32"/>
        <v>0</v>
      </c>
      <c r="W85" s="41" t="str">
        <f t="shared" ca="1" si="33"/>
        <v/>
      </c>
      <c r="X85" t="str">
        <f ca="1">IF(ISNUMBER($A85),$W85*(Methuselahs!$A$4+1)+$A85,"")</f>
        <v/>
      </c>
      <c r="Y85" s="41" t="str">
        <f t="shared" ca="1" si="34"/>
        <v/>
      </c>
      <c r="Z85" t="str">
        <f ca="1">IF(ISNUMBER($A85),VLOOKUP($A85,Methuselahs!$A$7:$X$202,5),"")</f>
        <v/>
      </c>
      <c r="AA85" s="41" t="str">
        <f t="shared" ca="1" si="35"/>
        <v/>
      </c>
    </row>
    <row r="86" spans="1:27" ht="12.95" customHeight="1" thickBot="1">
      <c r="A86" t="str">
        <f ca="1">IF(ISBLANK('Tournament Info'!$B$11),"",INDIRECT(ADDRESS(ROW(),2,1,1,"Optimal Seating "&amp;'Tournament Info'!$B$11-1&amp;"R+F")))</f>
        <v/>
      </c>
      <c r="B86" t="str">
        <f ca="1">IF(ISNUMBER(A86),VLOOKUP(A86,Methuselahs!$A$7:$E$202,2,FALSE()),"")</f>
        <v/>
      </c>
      <c r="C86" t="str">
        <f ca="1">IF(ISNUMBER(A86),VLOOKUP(A86,Methuselahs!$A$7:$E$202,3,FALSE()),"")</f>
        <v/>
      </c>
      <c r="D86" s="254" t="str">
        <f t="shared" ca="1" si="24"/>
        <v/>
      </c>
      <c r="E86" s="255"/>
      <c r="F86" s="272">
        <f t="shared" si="25"/>
        <v>0</v>
      </c>
      <c r="G86" s="240" t="str">
        <f t="shared" ca="1" si="26"/>
        <v/>
      </c>
      <c r="H86" t="str">
        <f ca="1">IF(ISNUMBER(A86),IF(OR($S86=$U86,NOT(ISNA(MATCH($D86*5+$V$4,Override!$C$6:$C$125,0)))),$Q86,0),"")</f>
        <v/>
      </c>
      <c r="I86" s="270" t="str">
        <f t="shared" ca="1" si="27"/>
        <v/>
      </c>
      <c r="J86" s="256">
        <f ca="1">COUNT(A82:A86)</f>
        <v>0</v>
      </c>
      <c r="K86" s="257" t="str">
        <f ca="1">IF(ISNUMBER(A86),_xlfn.RANK.EQ(F86,F82:F86),"")</f>
        <v/>
      </c>
      <c r="L86" s="258">
        <f ca="1">IF(J86=5,VLOOKUP(K86,TPMatrix!$A$6:$B$10,2,FALSE()),IF(J86=4,VLOOKUP(K86,TPMatrix!$D$6:$E$9,2,FALSE()),0))</f>
        <v>0</v>
      </c>
      <c r="M86" s="258">
        <f ca="1">IF(COUNTIF(K82:K86,K86)&gt;=2,IF(J86=5,VLOOKUP(K86+1,TPMatrix!$A$6:$B$10,2,FALSE()),IF(J86=4,VLOOKUP(K86+1,TPMatrix!$D$6:$E$9,2,FALSE()),0)),"")</f>
        <v>0</v>
      </c>
      <c r="N86" s="258">
        <f ca="1">IF(COUNTIF(K82:K86,K86)&gt;=3,IF(J86=5,VLOOKUP(K86+2,TPMatrix!$A$6:$B$10,2,FALSE()),IF(J86=4,VLOOKUP(K86+2,TPMatrix!$D$6:$E$9,2,FALSE()),0)),"")</f>
        <v>0</v>
      </c>
      <c r="O86" s="258">
        <f ca="1">IF(COUNTIF(K82:K86,K86)&gt;=4,IF(J86=5,VLOOKUP(K86+3,TPMatrix!$A$6:$B$10,2,FALSE()),IF(J86=4,VLOOKUP(K86+3,TPMatrix!$D$6:$E$9,2,FALSE()),0)),"")</f>
        <v>0</v>
      </c>
      <c r="P86" s="258">
        <f ca="1">IF(COUNTIF(K82:K86,K86)&gt;=5,IF(J86=5,VLOOKUP(K86+4,TPMatrix!$A$6:$B$10,2,FALSE()),IF(J86=4,VLOOKUP(K86+4,TPMatrix!$D$6:$E$9,2,FALSE()),0)),"")</f>
        <v>0</v>
      </c>
      <c r="Q86" s="258">
        <f t="shared" ca="1" si="28"/>
        <v>0</v>
      </c>
      <c r="R86" s="259">
        <f t="shared" ca="1" si="29"/>
        <v>5</v>
      </c>
      <c r="S86" s="257">
        <f t="shared" ca="1" si="30"/>
        <v>0</v>
      </c>
      <c r="T86" s="258">
        <f t="shared" si="31"/>
        <v>0</v>
      </c>
      <c r="U86" s="259">
        <f t="shared" ca="1" si="32"/>
        <v>0</v>
      </c>
      <c r="W86" s="41" t="str">
        <f t="shared" ca="1" si="33"/>
        <v/>
      </c>
      <c r="X86" t="str">
        <f ca="1">IF(ISNUMBER($A86),$W86*(Methuselahs!$A$4+1)+$A86,"")</f>
        <v/>
      </c>
      <c r="Y86" s="41" t="str">
        <f t="shared" ca="1" si="34"/>
        <v/>
      </c>
      <c r="Z86" t="str">
        <f ca="1">IF(ISNUMBER($A86),VLOOKUP($A86,Methuselahs!$A$7:$X$202,5),"")</f>
        <v/>
      </c>
      <c r="AA86" s="41" t="str">
        <f t="shared" ca="1" si="35"/>
        <v/>
      </c>
    </row>
    <row r="87" spans="1:27" ht="12.95" customHeight="1">
      <c r="A87" t="str">
        <f ca="1">IF(ISBLANK('Tournament Info'!$B$11),"",INDIRECT(ADDRESS(ROW(),2,1,1,"Optimal Seating "&amp;'Tournament Info'!$B$11-1&amp;"R+F")))</f>
        <v/>
      </c>
      <c r="B87" t="str">
        <f ca="1">IF(ISNUMBER(A87),VLOOKUP(A87,Methuselahs!$A$7:$E$202,2,FALSE()),"")</f>
        <v/>
      </c>
      <c r="C87" t="str">
        <f ca="1">IF(ISNUMBER(A87),VLOOKUP(A87,Methuselahs!$A$7:$E$202,3,FALSE()),"")</f>
        <v/>
      </c>
      <c r="D87" s="214" t="str">
        <f t="shared" ca="1" si="24"/>
        <v/>
      </c>
      <c r="E87" s="215"/>
      <c r="F87" s="265">
        <f t="shared" si="25"/>
        <v>0</v>
      </c>
      <c r="G87" s="216" t="str">
        <f t="shared" ca="1" si="26"/>
        <v/>
      </c>
      <c r="H87" t="str">
        <f ca="1">IF(ISNUMBER(A87),IF(OR($S87=$U87,NOT(ISNA(MATCH($D87*5+$V$4,Override!$C$6:$C$125,0)))),$Q87,0),"")</f>
        <v/>
      </c>
      <c r="I87" s="266" t="str">
        <f t="shared" ca="1" si="27"/>
        <v/>
      </c>
      <c r="J87" s="218">
        <f ca="1">COUNT(A87:A91)</f>
        <v>0</v>
      </c>
      <c r="K87" s="219" t="str">
        <f ca="1">IF(ISNUMBER(A87),_xlfn.RANK.EQ(F87,F87:F91),"")</f>
        <v/>
      </c>
      <c r="L87" s="220">
        <f ca="1">IF(J87=5,VLOOKUP(K87,TPMatrix!$A$6:$B$10,2,FALSE()),IF(J87=4,VLOOKUP(K87,TPMatrix!$D$6:$E$9,2,FALSE()),0))</f>
        <v>0</v>
      </c>
      <c r="M87" s="220">
        <f ca="1">IF(COUNTIF(K87:K91,K87)&gt;=2,IF(J87=5,VLOOKUP(K87+1,TPMatrix!$A$6:$B$10,2,FALSE()),IF(J87=4,VLOOKUP(K87+1,TPMatrix!$D$6:$E$9,2,FALSE()),0)),"")</f>
        <v>0</v>
      </c>
      <c r="N87" s="220">
        <f ca="1">IF(COUNTIF(K87:K91,K87)&gt;=3,IF(J87=5,VLOOKUP(K87+2,TPMatrix!$A$6:$B$10,2,FALSE()),IF(J87=4,VLOOKUP(K87+2,TPMatrix!$D$6:$E$9,2,FALSE()),0)),"")</f>
        <v>0</v>
      </c>
      <c r="O87" s="220">
        <f ca="1">IF(COUNTIF(K87:K91,K87)&gt;=4,IF(J87=5,VLOOKUP(K87+3,TPMatrix!$A$6:$B$10,2,FALSE()),IF(J87=4,VLOOKUP(K87+3,TPMatrix!$D$6:$E$9,2,FALSE()),0)),"")</f>
        <v>0</v>
      </c>
      <c r="P87" s="220">
        <f ca="1">IF(COUNTIF(K87:K91,K87)&gt;=5,IF(J87=5,VLOOKUP(K87+4,TPMatrix!$A$6:$B$10,2,FALSE()),IF(J87=4,VLOOKUP(K87+4,TPMatrix!$D$6:$E$9,2,FALSE()),0)),"")</f>
        <v>0</v>
      </c>
      <c r="Q87" s="220">
        <f t="shared" ca="1" si="28"/>
        <v>0</v>
      </c>
      <c r="R87" s="221">
        <f t="shared" ca="1" si="29"/>
        <v>5</v>
      </c>
      <c r="S87" s="222">
        <f t="shared" ca="1" si="30"/>
        <v>0</v>
      </c>
      <c r="T87" s="223">
        <f t="shared" si="31"/>
        <v>0</v>
      </c>
      <c r="U87" s="224">
        <f t="shared" ca="1" si="32"/>
        <v>0</v>
      </c>
      <c r="W87" s="41" t="str">
        <f t="shared" ca="1" si="33"/>
        <v/>
      </c>
      <c r="X87" t="str">
        <f ca="1">IF(ISNUMBER($A87),$W87*(Methuselahs!$A$4+1)+$A87,"")</f>
        <v/>
      </c>
      <c r="Y87" s="41" t="str">
        <f t="shared" ca="1" si="34"/>
        <v/>
      </c>
      <c r="Z87" t="str">
        <f ca="1">IF(ISNUMBER($A87),VLOOKUP($A87,Methuselahs!$A$7:$X$202,5),"")</f>
        <v/>
      </c>
      <c r="AA87" s="41" t="str">
        <f t="shared" ca="1" si="35"/>
        <v/>
      </c>
    </row>
    <row r="88" spans="1:27" ht="12.95" customHeight="1">
      <c r="A88" t="str">
        <f ca="1">IF(ISBLANK('Tournament Info'!$B$11),"",INDIRECT(ADDRESS(ROW(),2,1,1,"Optimal Seating "&amp;'Tournament Info'!$B$11-1&amp;"R+F")))</f>
        <v/>
      </c>
      <c r="B88" t="str">
        <f ca="1">IF(ISNUMBER(A88),VLOOKUP(A88,Methuselahs!$A$7:$E$202,2,FALSE()),"")</f>
        <v/>
      </c>
      <c r="C88" t="str">
        <f ca="1">IF(ISNUMBER(A88),VLOOKUP(A88,Methuselahs!$A$7:$E$202,3,FALSE()),"")</f>
        <v/>
      </c>
      <c r="D88" s="228" t="str">
        <f t="shared" ca="1" si="24"/>
        <v/>
      </c>
      <c r="E88" s="229"/>
      <c r="F88" s="267">
        <f t="shared" si="25"/>
        <v>0</v>
      </c>
      <c r="G88" s="230" t="str">
        <f t="shared" ca="1" si="26"/>
        <v/>
      </c>
      <c r="H88" t="str">
        <f ca="1">IF(ISNUMBER(A88),IF(OR($S88=$U88,NOT(ISNA(MATCH($D88*5+$V$4,Override!$C$6:$C$125,0)))),$Q88,0),"")</f>
        <v/>
      </c>
      <c r="I88" s="268" t="str">
        <f t="shared" ca="1" si="27"/>
        <v/>
      </c>
      <c r="J88" s="232">
        <f ca="1">COUNT(A87:A91)</f>
        <v>0</v>
      </c>
      <c r="K88" s="233" t="str">
        <f ca="1">IF(ISNUMBER(A88),_xlfn.RANK.EQ(F88,F87:F91),"")</f>
        <v/>
      </c>
      <c r="L88" s="234">
        <f ca="1">IF(J88=5,VLOOKUP(K88,TPMatrix!$A$6:$B$10,2,FALSE()),IF(J88=4,VLOOKUP(K88,TPMatrix!$D$6:$E$9,2,FALSE()),0))</f>
        <v>0</v>
      </c>
      <c r="M88" s="234">
        <f ca="1">IF(COUNTIF(K87:K91,K88)&gt;=2,IF(J88=5,VLOOKUP(K88+1,TPMatrix!$A$6:$B$10,2,FALSE()),IF(J88=4,VLOOKUP(K88+1,TPMatrix!$D$6:$E$9,2,FALSE()),0)),"")</f>
        <v>0</v>
      </c>
      <c r="N88" s="234">
        <f ca="1">IF(COUNTIF(K87:K91,K88)&gt;=3,IF(J88=5,VLOOKUP(K88+2,TPMatrix!$A$6:$B$10,2,FALSE()),IF(J88=4,VLOOKUP(K88+2,TPMatrix!$D$6:$E$9,2,FALSE()),0)),"")</f>
        <v>0</v>
      </c>
      <c r="O88" s="234">
        <f ca="1">IF(COUNTIF(K87:K91,K88)&gt;=4,IF(J88=5,VLOOKUP(K88+3,TPMatrix!$A$6:$B$10,2,FALSE()),IF(J88=4,VLOOKUP(K88+3,TPMatrix!$D$6:$E$9,2,FALSE()),0)),"")</f>
        <v>0</v>
      </c>
      <c r="P88" s="234">
        <f ca="1">IF(COUNTIF(K87:K91,K88)&gt;=5,IF(J88=5,VLOOKUP(K88+4,TPMatrix!$A$6:$B$10,2,FALSE()),IF(J88=4,VLOOKUP(K88+4,TPMatrix!$D$6:$E$9,2,FALSE()),0)),"")</f>
        <v>0</v>
      </c>
      <c r="Q88" s="234">
        <f t="shared" ca="1" si="28"/>
        <v>0</v>
      </c>
      <c r="R88" s="235">
        <f t="shared" ca="1" si="29"/>
        <v>5</v>
      </c>
      <c r="S88" s="233">
        <f t="shared" ca="1" si="30"/>
        <v>0</v>
      </c>
      <c r="T88" s="234">
        <f t="shared" si="31"/>
        <v>0</v>
      </c>
      <c r="U88" s="235">
        <f t="shared" ca="1" si="32"/>
        <v>0</v>
      </c>
      <c r="W88" s="41" t="str">
        <f t="shared" ca="1" si="33"/>
        <v/>
      </c>
      <c r="X88" t="str">
        <f ca="1">IF(ISNUMBER($A88),$W88*(Methuselahs!$A$4+1)+$A88,"")</f>
        <v/>
      </c>
      <c r="Y88" s="41" t="str">
        <f t="shared" ca="1" si="34"/>
        <v/>
      </c>
      <c r="Z88" t="str">
        <f ca="1">IF(ISNUMBER($A88),VLOOKUP($A88,Methuselahs!$A$7:$X$202,5),"")</f>
        <v/>
      </c>
      <c r="AA88" s="41" t="str">
        <f t="shared" ca="1" si="35"/>
        <v/>
      </c>
    </row>
    <row r="89" spans="1:27" ht="12.95" customHeight="1">
      <c r="A89" t="str">
        <f ca="1">IF(ISBLANK('Tournament Info'!$B$11),"",INDIRECT(ADDRESS(ROW(),2,1,1,"Optimal Seating "&amp;'Tournament Info'!$B$11-1&amp;"R+F")))</f>
        <v/>
      </c>
      <c r="B89" t="str">
        <f ca="1">IF(ISNUMBER(A89),VLOOKUP(A89,Methuselahs!$A$7:$E$202,2,FALSE()),"")</f>
        <v/>
      </c>
      <c r="C89" t="str">
        <f ca="1">IF(ISNUMBER(A89),VLOOKUP(A89,Methuselahs!$A$7:$E$202,3,FALSE()),"")</f>
        <v/>
      </c>
      <c r="D89" s="238" t="str">
        <f t="shared" ca="1" si="24"/>
        <v/>
      </c>
      <c r="E89" s="239"/>
      <c r="F89" s="269">
        <f t="shared" si="25"/>
        <v>0</v>
      </c>
      <c r="G89" s="240" t="str">
        <f t="shared" ca="1" si="26"/>
        <v/>
      </c>
      <c r="H89" t="str">
        <f ca="1">IF(ISNUMBER(A89),IF(OR($S89=$U89,NOT(ISNA(MATCH($D89*5+$V$4,Override!$C$6:$C$125,0)))),$Q89,0),"")</f>
        <v/>
      </c>
      <c r="I89" s="270" t="str">
        <f t="shared" ca="1" si="27"/>
        <v/>
      </c>
      <c r="J89" s="242">
        <f ca="1">COUNT(A87:A91)</f>
        <v>0</v>
      </c>
      <c r="K89" s="243" t="str">
        <f ca="1">IF(ISNUMBER(A89),_xlfn.RANK.EQ(F89,F87:F91),"")</f>
        <v/>
      </c>
      <c r="L89" s="244">
        <f ca="1">IF(J89=5,VLOOKUP(K89,TPMatrix!$A$6:$B$10,2,FALSE()),IF(J89=4,VLOOKUP(K89,TPMatrix!$D$6:$E$9,2,FALSE()),0))</f>
        <v>0</v>
      </c>
      <c r="M89" s="244">
        <f ca="1">IF(COUNTIF(K87:K91,K89)&gt;=2,IF(J89=5,VLOOKUP(K89+1,TPMatrix!$A$6:$B$10,2,FALSE()),IF(J89=4,VLOOKUP(K89+1,TPMatrix!$D$6:$E$9,2,FALSE()),0)),"")</f>
        <v>0</v>
      </c>
      <c r="N89" s="244">
        <f ca="1">IF(COUNTIF(K87:K91,K89)&gt;=3,IF(J89=5,VLOOKUP(K89+2,TPMatrix!$A$6:$B$10,2,FALSE()),IF(J89=4,VLOOKUP(K89+2,TPMatrix!$D$6:$E$9,2,FALSE()),0)),"")</f>
        <v>0</v>
      </c>
      <c r="O89" s="244">
        <f ca="1">IF(COUNTIF(K87:K91,K89)&gt;=4,IF(J89=5,VLOOKUP(K89+3,TPMatrix!$A$6:$B$10,2,FALSE()),IF(J89=4,VLOOKUP(K89+3,TPMatrix!$D$6:$E$9,2,FALSE()),0)),"")</f>
        <v>0</v>
      </c>
      <c r="P89" s="244">
        <f ca="1">IF(COUNTIF(K87:K91,K89)&gt;=5,IF(J89=5,VLOOKUP(K89+4,TPMatrix!$A$6:$B$10,2,FALSE()),IF(J89=4,VLOOKUP(K89+4,TPMatrix!$D$6:$E$9,2,FALSE()),0)),"")</f>
        <v>0</v>
      </c>
      <c r="Q89" s="244">
        <f t="shared" ca="1" si="28"/>
        <v>0</v>
      </c>
      <c r="R89" s="245">
        <f t="shared" ca="1" si="29"/>
        <v>5</v>
      </c>
      <c r="S89" s="243">
        <f t="shared" ca="1" si="30"/>
        <v>0</v>
      </c>
      <c r="T89" s="244">
        <f t="shared" si="31"/>
        <v>0</v>
      </c>
      <c r="U89" s="245">
        <f t="shared" ca="1" si="32"/>
        <v>0</v>
      </c>
      <c r="W89" s="41" t="str">
        <f t="shared" ca="1" si="33"/>
        <v/>
      </c>
      <c r="X89" t="str">
        <f ca="1">IF(ISNUMBER($A89),$W89*(Methuselahs!$A$4+1)+$A89,"")</f>
        <v/>
      </c>
      <c r="Y89" s="41" t="str">
        <f t="shared" ca="1" si="34"/>
        <v/>
      </c>
      <c r="Z89" t="str">
        <f ca="1">IF(ISNUMBER($A89),VLOOKUP($A89,Methuselahs!$A$7:$X$202,5),"")</f>
        <v/>
      </c>
      <c r="AA89" s="41" t="str">
        <f t="shared" ca="1" si="35"/>
        <v/>
      </c>
    </row>
    <row r="90" spans="1:27" ht="12.95" customHeight="1">
      <c r="A90" t="str">
        <f ca="1">IF(ISBLANK('Tournament Info'!$B$11),"",INDIRECT(ADDRESS(ROW(),2,1,1,"Optimal Seating "&amp;'Tournament Info'!$B$11-1&amp;"R+F")))</f>
        <v/>
      </c>
      <c r="B90" t="str">
        <f ca="1">IF(ISNUMBER(A90),VLOOKUP(A90,Methuselahs!$A$7:$E$202,2,FALSE()),"")</f>
        <v/>
      </c>
      <c r="C90" t="str">
        <f ca="1">IF(ISNUMBER(A90),VLOOKUP(A90,Methuselahs!$A$7:$E$202,3,FALSE()),"")</f>
        <v/>
      </c>
      <c r="D90" s="248" t="str">
        <f t="shared" ca="1" si="24"/>
        <v/>
      </c>
      <c r="E90" s="249"/>
      <c r="F90" s="271">
        <f t="shared" si="25"/>
        <v>0</v>
      </c>
      <c r="G90" s="230" t="str">
        <f t="shared" ca="1" si="26"/>
        <v/>
      </c>
      <c r="H90" t="str">
        <f ca="1">IF(ISNUMBER(A90),IF(OR($S90=$U90,NOT(ISNA(MATCH($D90*5+$V$4,Override!$C$6:$C$125,0)))),$Q90,0),"")</f>
        <v/>
      </c>
      <c r="I90" s="268" t="str">
        <f t="shared" ca="1" si="27"/>
        <v/>
      </c>
      <c r="J90" s="250">
        <f ca="1">COUNT(A87:A91)</f>
        <v>0</v>
      </c>
      <c r="K90" s="233" t="str">
        <f ca="1">IF(ISNUMBER(A90),_xlfn.RANK.EQ(F90,F87:F91),"")</f>
        <v/>
      </c>
      <c r="L90" s="234">
        <f ca="1">IF(J90=5,VLOOKUP(K90,TPMatrix!$A$6:$B$10,2,FALSE()),IF(J90=4,VLOOKUP(K90,TPMatrix!$D$6:$E$9,2,FALSE()),0))</f>
        <v>0</v>
      </c>
      <c r="M90" s="234">
        <f ca="1">IF(COUNTIF(K87:K91,K90)&gt;=2,IF(J90=5,VLOOKUP(K90+1,TPMatrix!$A$6:$B$10,2,FALSE()),IF(J90=4,VLOOKUP(K90+1,TPMatrix!$D$6:$E$9,2,FALSE()),0)),"")</f>
        <v>0</v>
      </c>
      <c r="N90" s="234">
        <f ca="1">IF(COUNTIF(K87:K91,K90)&gt;=3,IF(J90=5,VLOOKUP(K90+2,TPMatrix!$A$6:$B$10,2,FALSE()),IF(J90=4,VLOOKUP(K90+2,TPMatrix!$D$6:$E$9,2,FALSE()),0)),"")</f>
        <v>0</v>
      </c>
      <c r="O90" s="234">
        <f ca="1">IF(COUNTIF(K87:K91,K90)&gt;=4,IF(J90=5,VLOOKUP(K90+3,TPMatrix!$A$6:$B$10,2,FALSE()),IF(J90=4,VLOOKUP(K90+3,TPMatrix!$D$6:$E$9,2,FALSE()),0)),"")</f>
        <v>0</v>
      </c>
      <c r="P90" s="234">
        <f ca="1">IF(COUNTIF(K87:K91,K90)&gt;=5,IF(J90=5,VLOOKUP(K90+4,TPMatrix!$A$6:$B$10,2,FALSE()),IF(J90=4,VLOOKUP(K90+4,TPMatrix!$D$6:$E$9,2,FALSE()),0)),"")</f>
        <v>0</v>
      </c>
      <c r="Q90" s="234">
        <f t="shared" ca="1" si="28"/>
        <v>0</v>
      </c>
      <c r="R90" s="235">
        <f t="shared" ca="1" si="29"/>
        <v>5</v>
      </c>
      <c r="S90" s="233">
        <f t="shared" ca="1" si="30"/>
        <v>0</v>
      </c>
      <c r="T90" s="234">
        <f t="shared" si="31"/>
        <v>0</v>
      </c>
      <c r="U90" s="235">
        <f t="shared" ca="1" si="32"/>
        <v>0</v>
      </c>
      <c r="W90" s="41" t="str">
        <f t="shared" ca="1" si="33"/>
        <v/>
      </c>
      <c r="X90" t="str">
        <f ca="1">IF(ISNUMBER($A90),$W90*(Methuselahs!$A$4+1)+$A90,"")</f>
        <v/>
      </c>
      <c r="Y90" s="41" t="str">
        <f t="shared" ca="1" si="34"/>
        <v/>
      </c>
      <c r="Z90" t="str">
        <f ca="1">IF(ISNUMBER($A90),VLOOKUP($A90,Methuselahs!$A$7:$X$202,5),"")</f>
        <v/>
      </c>
      <c r="AA90" s="41" t="str">
        <f t="shared" ca="1" si="35"/>
        <v/>
      </c>
    </row>
    <row r="91" spans="1:27" ht="12.95" customHeight="1" thickBot="1">
      <c r="A91" t="str">
        <f ca="1">IF(ISBLANK('Tournament Info'!$B$11),"",INDIRECT(ADDRESS(ROW(),2,1,1,"Optimal Seating "&amp;'Tournament Info'!$B$11-1&amp;"R+F")))</f>
        <v/>
      </c>
      <c r="B91" t="str">
        <f ca="1">IF(ISNUMBER(A91),VLOOKUP(A91,Methuselahs!$A$7:$E$202,2,FALSE()),"")</f>
        <v/>
      </c>
      <c r="C91" t="str">
        <f ca="1">IF(ISNUMBER(A91),VLOOKUP(A91,Methuselahs!$A$7:$E$202,3,FALSE()),"")</f>
        <v/>
      </c>
      <c r="D91" s="254" t="str">
        <f t="shared" ca="1" si="24"/>
        <v/>
      </c>
      <c r="E91" s="255"/>
      <c r="F91" s="272">
        <f t="shared" si="25"/>
        <v>0</v>
      </c>
      <c r="G91" s="240" t="str">
        <f t="shared" ca="1" si="26"/>
        <v/>
      </c>
      <c r="H91" t="str">
        <f ca="1">IF(ISNUMBER(A91),IF(OR($S91=$U91,NOT(ISNA(MATCH($D91*5+$V$4,Override!$C$6:$C$125,0)))),$Q91,0),"")</f>
        <v/>
      </c>
      <c r="I91" s="270" t="str">
        <f t="shared" ca="1" si="27"/>
        <v/>
      </c>
      <c r="J91" s="256">
        <f ca="1">COUNT(A87:A91)</f>
        <v>0</v>
      </c>
      <c r="K91" s="257" t="str">
        <f ca="1">IF(ISNUMBER(A91),_xlfn.RANK.EQ(F91,F87:F91),"")</f>
        <v/>
      </c>
      <c r="L91" s="258">
        <f ca="1">IF(J91=5,VLOOKUP(K91,TPMatrix!$A$6:$B$10,2,FALSE()),IF(J91=4,VLOOKUP(K91,TPMatrix!$D$6:$E$9,2,FALSE()),0))</f>
        <v>0</v>
      </c>
      <c r="M91" s="258">
        <f ca="1">IF(COUNTIF(K87:K91,K91)&gt;=2,IF(J91=5,VLOOKUP(K91+1,TPMatrix!$A$6:$B$10,2,FALSE()),IF(J91=4,VLOOKUP(K91+1,TPMatrix!$D$6:$E$9,2,FALSE()),0)),"")</f>
        <v>0</v>
      </c>
      <c r="N91" s="258">
        <f ca="1">IF(COUNTIF(K87:K91,K91)&gt;=3,IF(J91=5,VLOOKUP(K91+2,TPMatrix!$A$6:$B$10,2,FALSE()),IF(J91=4,VLOOKUP(K91+2,TPMatrix!$D$6:$E$9,2,FALSE()),0)),"")</f>
        <v>0</v>
      </c>
      <c r="O91" s="258">
        <f ca="1">IF(COUNTIF(K87:K91,K91)&gt;=4,IF(J91=5,VLOOKUP(K91+3,TPMatrix!$A$6:$B$10,2,FALSE()),IF(J91=4,VLOOKUP(K91+3,TPMatrix!$D$6:$E$9,2,FALSE()),0)),"")</f>
        <v>0</v>
      </c>
      <c r="P91" s="258">
        <f ca="1">IF(COUNTIF(K87:K91,K91)&gt;=5,IF(J91=5,VLOOKUP(K91+4,TPMatrix!$A$6:$B$10,2,FALSE()),IF(J91=4,VLOOKUP(K91+4,TPMatrix!$D$6:$E$9,2,FALSE()),0)),"")</f>
        <v>0</v>
      </c>
      <c r="Q91" s="258">
        <f t="shared" ca="1" si="28"/>
        <v>0</v>
      </c>
      <c r="R91" s="259">
        <f t="shared" ca="1" si="29"/>
        <v>5</v>
      </c>
      <c r="S91" s="257">
        <f t="shared" ca="1" si="30"/>
        <v>0</v>
      </c>
      <c r="T91" s="258">
        <f t="shared" si="31"/>
        <v>0</v>
      </c>
      <c r="U91" s="259">
        <f t="shared" ca="1" si="32"/>
        <v>0</v>
      </c>
      <c r="W91" s="41" t="str">
        <f t="shared" ca="1" si="33"/>
        <v/>
      </c>
      <c r="X91" t="str">
        <f ca="1">IF(ISNUMBER($A91),$W91*(Methuselahs!$A$4+1)+$A91,"")</f>
        <v/>
      </c>
      <c r="Y91" s="41" t="str">
        <f t="shared" ca="1" si="34"/>
        <v/>
      </c>
      <c r="Z91" t="str">
        <f ca="1">IF(ISNUMBER($A91),VLOOKUP($A91,Methuselahs!$A$7:$X$202,5),"")</f>
        <v/>
      </c>
      <c r="AA91" s="41" t="str">
        <f t="shared" ca="1" si="35"/>
        <v/>
      </c>
    </row>
    <row r="92" spans="1:27" ht="12.95" customHeight="1">
      <c r="A92" t="str">
        <f ca="1">IF(ISBLANK('Tournament Info'!$B$11),"",INDIRECT(ADDRESS(ROW(),2,1,1,"Optimal Seating "&amp;'Tournament Info'!$B$11-1&amp;"R+F")))</f>
        <v/>
      </c>
      <c r="B92" t="str">
        <f ca="1">IF(ISNUMBER(A92),VLOOKUP(A92,Methuselahs!$A$7:$E$202,2,FALSE()),"")</f>
        <v/>
      </c>
      <c r="C92" t="str">
        <f ca="1">IF(ISNUMBER(A92),VLOOKUP(A92,Methuselahs!$A$7:$E$202,3,FALSE()),"")</f>
        <v/>
      </c>
      <c r="D92" s="214" t="str">
        <f t="shared" ca="1" si="24"/>
        <v/>
      </c>
      <c r="E92" s="215"/>
      <c r="F92" s="265">
        <f t="shared" si="25"/>
        <v>0</v>
      </c>
      <c r="G92" s="216" t="str">
        <f t="shared" ca="1" si="26"/>
        <v/>
      </c>
      <c r="H92" t="str">
        <f ca="1">IF(ISNUMBER(A92),IF(OR($S92=$U92,NOT(ISNA(MATCH($D92*5+$V$4,Override!$C$6:$C$125,0)))),$Q92,0),"")</f>
        <v/>
      </c>
      <c r="I92" s="266" t="str">
        <f t="shared" ca="1" si="27"/>
        <v/>
      </c>
      <c r="J92" s="218">
        <f ca="1">COUNT(A92:A96)</f>
        <v>0</v>
      </c>
      <c r="K92" s="219" t="str">
        <f ca="1">IF(ISNUMBER(A92),_xlfn.RANK.EQ(F92,F92:F96),"")</f>
        <v/>
      </c>
      <c r="L92" s="220">
        <f ca="1">IF(J92=5,VLOOKUP(K92,TPMatrix!$A$6:$B$10,2,FALSE()),IF(J92=4,VLOOKUP(K92,TPMatrix!$D$6:$E$9,2,FALSE()),0))</f>
        <v>0</v>
      </c>
      <c r="M92" s="220">
        <f ca="1">IF(COUNTIF(K92:K96,K92)&gt;=2,IF(J92=5,VLOOKUP(K92+1,TPMatrix!$A$6:$B$10,2,FALSE()),IF(J92=4,VLOOKUP(K92+1,TPMatrix!$D$6:$E$9,2,FALSE()),0)),"")</f>
        <v>0</v>
      </c>
      <c r="N92" s="220">
        <f ca="1">IF(COUNTIF(K92:K96,K92)&gt;=3,IF(J92=5,VLOOKUP(K92+2,TPMatrix!$A$6:$B$10,2,FALSE()),IF(J92=4,VLOOKUP(K92+2,TPMatrix!$D$6:$E$9,2,FALSE()),0)),"")</f>
        <v>0</v>
      </c>
      <c r="O92" s="220">
        <f ca="1">IF(COUNTIF(K92:K96,K92)&gt;=4,IF(J92=5,VLOOKUP(K92+3,TPMatrix!$A$6:$B$10,2,FALSE()),IF(J92=4,VLOOKUP(K92+3,TPMatrix!$D$6:$E$9,2,FALSE()),0)),"")</f>
        <v>0</v>
      </c>
      <c r="P92" s="220">
        <f ca="1">IF(COUNTIF(K92:K96,K92)&gt;=5,IF(J92=5,VLOOKUP(K92+4,TPMatrix!$A$6:$B$10,2,FALSE()),IF(J92=4,VLOOKUP(K92+4,TPMatrix!$D$6:$E$9,2,FALSE()),0)),"")</f>
        <v>0</v>
      </c>
      <c r="Q92" s="220">
        <f t="shared" ca="1" si="28"/>
        <v>0</v>
      </c>
      <c r="R92" s="221">
        <f t="shared" ca="1" si="29"/>
        <v>5</v>
      </c>
      <c r="S92" s="222">
        <f t="shared" ca="1" si="30"/>
        <v>0</v>
      </c>
      <c r="T92" s="223">
        <f t="shared" si="31"/>
        <v>0</v>
      </c>
      <c r="U92" s="224">
        <f t="shared" ca="1" si="32"/>
        <v>0</v>
      </c>
      <c r="W92" s="41" t="str">
        <f t="shared" ca="1" si="33"/>
        <v/>
      </c>
      <c r="X92" t="str">
        <f ca="1">IF(ISNUMBER($A92),$W92*(Methuselahs!$A$4+1)+$A92,"")</f>
        <v/>
      </c>
      <c r="Y92" s="41" t="str">
        <f t="shared" ca="1" si="34"/>
        <v/>
      </c>
      <c r="Z92" t="str">
        <f ca="1">IF(ISNUMBER($A92),VLOOKUP($A92,Methuselahs!$A$7:$X$202,5),"")</f>
        <v/>
      </c>
      <c r="AA92" s="41" t="str">
        <f t="shared" ca="1" si="35"/>
        <v/>
      </c>
    </row>
    <row r="93" spans="1:27" ht="12.95" customHeight="1">
      <c r="A93" t="str">
        <f ca="1">IF(ISBLANK('Tournament Info'!$B$11),"",INDIRECT(ADDRESS(ROW(),2,1,1,"Optimal Seating "&amp;'Tournament Info'!$B$11-1&amp;"R+F")))</f>
        <v/>
      </c>
      <c r="B93" t="str">
        <f ca="1">IF(ISNUMBER(A93),VLOOKUP(A93,Methuselahs!$A$7:$E$202,2,FALSE()),"")</f>
        <v/>
      </c>
      <c r="C93" t="str">
        <f ca="1">IF(ISNUMBER(A93),VLOOKUP(A93,Methuselahs!$A$7:$E$202,3,FALSE()),"")</f>
        <v/>
      </c>
      <c r="D93" s="228" t="str">
        <f t="shared" ca="1" si="24"/>
        <v/>
      </c>
      <c r="E93" s="229"/>
      <c r="F93" s="267">
        <f t="shared" si="25"/>
        <v>0</v>
      </c>
      <c r="G93" s="230" t="str">
        <f t="shared" ca="1" si="26"/>
        <v/>
      </c>
      <c r="H93" t="str">
        <f ca="1">IF(ISNUMBER(A93),IF(OR($S93=$U93,NOT(ISNA(MATCH($D93*5+$V$4,Override!$C$6:$C$125,0)))),$Q93,0),"")</f>
        <v/>
      </c>
      <c r="I93" s="268" t="str">
        <f t="shared" ca="1" si="27"/>
        <v/>
      </c>
      <c r="J93" s="232">
        <f ca="1">COUNT(A92:A96)</f>
        <v>0</v>
      </c>
      <c r="K93" s="233" t="str">
        <f ca="1">IF(ISNUMBER(A93),_xlfn.RANK.EQ(F93,F92:F96),"")</f>
        <v/>
      </c>
      <c r="L93" s="234">
        <f ca="1">IF(J93=5,VLOOKUP(K93,TPMatrix!$A$6:$B$10,2,FALSE()),IF(J93=4,VLOOKUP(K93,TPMatrix!$D$6:$E$9,2,FALSE()),0))</f>
        <v>0</v>
      </c>
      <c r="M93" s="234">
        <f ca="1">IF(COUNTIF(K92:K96,K93)&gt;=2,IF(J93=5,VLOOKUP(K93+1,TPMatrix!$A$6:$B$10,2,FALSE()),IF(J93=4,VLOOKUP(K93+1,TPMatrix!$D$6:$E$9,2,FALSE()),0)),"")</f>
        <v>0</v>
      </c>
      <c r="N93" s="234">
        <f ca="1">IF(COUNTIF(K92:K96,K93)&gt;=3,IF(J93=5,VLOOKUP(K93+2,TPMatrix!$A$6:$B$10,2,FALSE()),IF(J93=4,VLOOKUP(K93+2,TPMatrix!$D$6:$E$9,2,FALSE()),0)),"")</f>
        <v>0</v>
      </c>
      <c r="O93" s="234">
        <f ca="1">IF(COUNTIF(K92:K96,K93)&gt;=4,IF(J93=5,VLOOKUP(K93+3,TPMatrix!$A$6:$B$10,2,FALSE()),IF(J93=4,VLOOKUP(K93+3,TPMatrix!$D$6:$E$9,2,FALSE()),0)),"")</f>
        <v>0</v>
      </c>
      <c r="P93" s="234">
        <f ca="1">IF(COUNTIF(K92:K96,K93)&gt;=5,IF(J93=5,VLOOKUP(K93+4,TPMatrix!$A$6:$B$10,2,FALSE()),IF(J93=4,VLOOKUP(K93+4,TPMatrix!$D$6:$E$9,2,FALSE()),0)),"")</f>
        <v>0</v>
      </c>
      <c r="Q93" s="234">
        <f t="shared" ca="1" si="28"/>
        <v>0</v>
      </c>
      <c r="R93" s="235">
        <f t="shared" ca="1" si="29"/>
        <v>5</v>
      </c>
      <c r="S93" s="233">
        <f t="shared" ca="1" si="30"/>
        <v>0</v>
      </c>
      <c r="T93" s="234">
        <f t="shared" si="31"/>
        <v>0</v>
      </c>
      <c r="U93" s="235">
        <f t="shared" ca="1" si="32"/>
        <v>0</v>
      </c>
      <c r="W93" s="41" t="str">
        <f t="shared" ca="1" si="33"/>
        <v/>
      </c>
      <c r="X93" t="str">
        <f ca="1">IF(ISNUMBER($A93),$W93*(Methuselahs!$A$4+1)+$A93,"")</f>
        <v/>
      </c>
      <c r="Y93" s="41" t="str">
        <f t="shared" ca="1" si="34"/>
        <v/>
      </c>
      <c r="Z93" t="str">
        <f ca="1">IF(ISNUMBER($A93),VLOOKUP($A93,Methuselahs!$A$7:$X$202,5),"")</f>
        <v/>
      </c>
      <c r="AA93" s="41" t="str">
        <f t="shared" ca="1" si="35"/>
        <v/>
      </c>
    </row>
    <row r="94" spans="1:27" ht="12.95" customHeight="1">
      <c r="A94" t="str">
        <f ca="1">IF(ISBLANK('Tournament Info'!$B$11),"",INDIRECT(ADDRESS(ROW(),2,1,1,"Optimal Seating "&amp;'Tournament Info'!$B$11-1&amp;"R+F")))</f>
        <v/>
      </c>
      <c r="B94" t="str">
        <f ca="1">IF(ISNUMBER(A94),VLOOKUP(A94,Methuselahs!$A$7:$E$202,2,FALSE()),"")</f>
        <v/>
      </c>
      <c r="C94" t="str">
        <f ca="1">IF(ISNUMBER(A94),VLOOKUP(A94,Methuselahs!$A$7:$E$202,3,FALSE()),"")</f>
        <v/>
      </c>
      <c r="D94" s="238" t="str">
        <f t="shared" ca="1" si="24"/>
        <v/>
      </c>
      <c r="E94" s="239"/>
      <c r="F94" s="269">
        <f t="shared" si="25"/>
        <v>0</v>
      </c>
      <c r="G94" s="240" t="str">
        <f t="shared" ca="1" si="26"/>
        <v/>
      </c>
      <c r="H94" t="str">
        <f ca="1">IF(ISNUMBER(A94),IF(OR($S94=$U94,NOT(ISNA(MATCH($D94*5+$V$4,Override!$C$6:$C$125,0)))),$Q94,0),"")</f>
        <v/>
      </c>
      <c r="I94" s="270" t="str">
        <f t="shared" ca="1" si="27"/>
        <v/>
      </c>
      <c r="J94" s="242">
        <f ca="1">COUNT(A92:A96)</f>
        <v>0</v>
      </c>
      <c r="K94" s="243" t="str">
        <f ca="1">IF(ISNUMBER(A94),_xlfn.RANK.EQ(F94,F92:F96),"")</f>
        <v/>
      </c>
      <c r="L94" s="244">
        <f ca="1">IF(J94=5,VLOOKUP(K94,TPMatrix!$A$6:$B$10,2,FALSE()),IF(J94=4,VLOOKUP(K94,TPMatrix!$D$6:$E$9,2,FALSE()),0))</f>
        <v>0</v>
      </c>
      <c r="M94" s="244">
        <f ca="1">IF(COUNTIF(K92:K96,K94)&gt;=2,IF(J94=5,VLOOKUP(K94+1,TPMatrix!$A$6:$B$10,2,FALSE()),IF(J94=4,VLOOKUP(K94+1,TPMatrix!$D$6:$E$9,2,FALSE()),0)),"")</f>
        <v>0</v>
      </c>
      <c r="N94" s="244">
        <f ca="1">IF(COUNTIF(K92:K96,K94)&gt;=3,IF(J94=5,VLOOKUP(K94+2,TPMatrix!$A$6:$B$10,2,FALSE()),IF(J94=4,VLOOKUP(K94+2,TPMatrix!$D$6:$E$9,2,FALSE()),0)),"")</f>
        <v>0</v>
      </c>
      <c r="O94" s="244">
        <f ca="1">IF(COUNTIF(K92:K96,K94)&gt;=4,IF(J94=5,VLOOKUP(K94+3,TPMatrix!$A$6:$B$10,2,FALSE()),IF(J94=4,VLOOKUP(K94+3,TPMatrix!$D$6:$E$9,2,FALSE()),0)),"")</f>
        <v>0</v>
      </c>
      <c r="P94" s="244">
        <f ca="1">IF(COUNTIF(K92:K96,K94)&gt;=5,IF(J94=5,VLOOKUP(K94+4,TPMatrix!$A$6:$B$10,2,FALSE()),IF(J94=4,VLOOKUP(K94+4,TPMatrix!$D$6:$E$9,2,FALSE()),0)),"")</f>
        <v>0</v>
      </c>
      <c r="Q94" s="244">
        <f t="shared" ca="1" si="28"/>
        <v>0</v>
      </c>
      <c r="R94" s="245">
        <f t="shared" ca="1" si="29"/>
        <v>5</v>
      </c>
      <c r="S94" s="243">
        <f t="shared" ca="1" si="30"/>
        <v>0</v>
      </c>
      <c r="T94" s="244">
        <f t="shared" si="31"/>
        <v>0</v>
      </c>
      <c r="U94" s="245">
        <f t="shared" ca="1" si="32"/>
        <v>0</v>
      </c>
      <c r="W94" s="41" t="str">
        <f t="shared" ca="1" si="33"/>
        <v/>
      </c>
      <c r="X94" t="str">
        <f ca="1">IF(ISNUMBER($A94),$W94*(Methuselahs!$A$4+1)+$A94,"")</f>
        <v/>
      </c>
      <c r="Y94" s="41" t="str">
        <f t="shared" ca="1" si="34"/>
        <v/>
      </c>
      <c r="Z94" t="str">
        <f ca="1">IF(ISNUMBER($A94),VLOOKUP($A94,Methuselahs!$A$7:$X$202,5),"")</f>
        <v/>
      </c>
      <c r="AA94" s="41" t="str">
        <f t="shared" ca="1" si="35"/>
        <v/>
      </c>
    </row>
    <row r="95" spans="1:27" ht="12.95" customHeight="1">
      <c r="A95" t="str">
        <f ca="1">IF(ISBLANK('Tournament Info'!$B$11),"",INDIRECT(ADDRESS(ROW(),2,1,1,"Optimal Seating "&amp;'Tournament Info'!$B$11-1&amp;"R+F")))</f>
        <v/>
      </c>
      <c r="B95" t="str">
        <f ca="1">IF(ISNUMBER(A95),VLOOKUP(A95,Methuselahs!$A$7:$E$202,2,FALSE()),"")</f>
        <v/>
      </c>
      <c r="C95" t="str">
        <f ca="1">IF(ISNUMBER(A95),VLOOKUP(A95,Methuselahs!$A$7:$E$202,3,FALSE()),"")</f>
        <v/>
      </c>
      <c r="D95" s="248" t="str">
        <f t="shared" ca="1" si="24"/>
        <v/>
      </c>
      <c r="E95" s="249"/>
      <c r="F95" s="271">
        <f t="shared" si="25"/>
        <v>0</v>
      </c>
      <c r="G95" s="230" t="str">
        <f t="shared" ca="1" si="26"/>
        <v/>
      </c>
      <c r="H95" t="str">
        <f ca="1">IF(ISNUMBER(A95),IF(OR($S95=$U95,NOT(ISNA(MATCH($D95*5+$V$4,Override!$C$6:$C$125,0)))),$Q95,0),"")</f>
        <v/>
      </c>
      <c r="I95" s="268" t="str">
        <f t="shared" ca="1" si="27"/>
        <v/>
      </c>
      <c r="J95" s="250">
        <f ca="1">COUNT(A92:A96)</f>
        <v>0</v>
      </c>
      <c r="K95" s="233" t="str">
        <f ca="1">IF(ISNUMBER(A95),_xlfn.RANK.EQ(F95,F92:F96),"")</f>
        <v/>
      </c>
      <c r="L95" s="234">
        <f ca="1">IF(J95=5,VLOOKUP(K95,TPMatrix!$A$6:$B$10,2,FALSE()),IF(J95=4,VLOOKUP(K95,TPMatrix!$D$6:$E$9,2,FALSE()),0))</f>
        <v>0</v>
      </c>
      <c r="M95" s="234">
        <f ca="1">IF(COUNTIF(K92:K96,K95)&gt;=2,IF(J95=5,VLOOKUP(K95+1,TPMatrix!$A$6:$B$10,2,FALSE()),IF(J95=4,VLOOKUP(K95+1,TPMatrix!$D$6:$E$9,2,FALSE()),0)),"")</f>
        <v>0</v>
      </c>
      <c r="N95" s="234">
        <f ca="1">IF(COUNTIF(K92:K96,K95)&gt;=3,IF(J95=5,VLOOKUP(K95+2,TPMatrix!$A$6:$B$10,2,FALSE()),IF(J95=4,VLOOKUP(K95+2,TPMatrix!$D$6:$E$9,2,FALSE()),0)),"")</f>
        <v>0</v>
      </c>
      <c r="O95" s="234">
        <f ca="1">IF(COUNTIF(K92:K96,K95)&gt;=4,IF(J95=5,VLOOKUP(K95+3,TPMatrix!$A$6:$B$10,2,FALSE()),IF(J95=4,VLOOKUP(K95+3,TPMatrix!$D$6:$E$9,2,FALSE()),0)),"")</f>
        <v>0</v>
      </c>
      <c r="P95" s="234">
        <f ca="1">IF(COUNTIF(K92:K96,K95)&gt;=5,IF(J95=5,VLOOKUP(K95+4,TPMatrix!$A$6:$B$10,2,FALSE()),IF(J95=4,VLOOKUP(K95+4,TPMatrix!$D$6:$E$9,2,FALSE()),0)),"")</f>
        <v>0</v>
      </c>
      <c r="Q95" s="234">
        <f t="shared" ca="1" si="28"/>
        <v>0</v>
      </c>
      <c r="R95" s="235">
        <f t="shared" ca="1" si="29"/>
        <v>5</v>
      </c>
      <c r="S95" s="233">
        <f t="shared" ca="1" si="30"/>
        <v>0</v>
      </c>
      <c r="T95" s="234">
        <f t="shared" si="31"/>
        <v>0</v>
      </c>
      <c r="U95" s="235">
        <f t="shared" ca="1" si="32"/>
        <v>0</v>
      </c>
      <c r="W95" s="41" t="str">
        <f t="shared" ca="1" si="33"/>
        <v/>
      </c>
      <c r="X95" t="str">
        <f ca="1">IF(ISNUMBER($A95),$W95*(Methuselahs!$A$4+1)+$A95,"")</f>
        <v/>
      </c>
      <c r="Y95" s="41" t="str">
        <f t="shared" ca="1" si="34"/>
        <v/>
      </c>
      <c r="Z95" t="str">
        <f ca="1">IF(ISNUMBER($A95),VLOOKUP($A95,Methuselahs!$A$7:$X$202,5),"")</f>
        <v/>
      </c>
      <c r="AA95" s="41" t="str">
        <f t="shared" ca="1" si="35"/>
        <v/>
      </c>
    </row>
    <row r="96" spans="1:27" ht="12.95" customHeight="1" thickBot="1">
      <c r="A96" t="str">
        <f ca="1">IF(ISBLANK('Tournament Info'!$B$11),"",INDIRECT(ADDRESS(ROW(),2,1,1,"Optimal Seating "&amp;'Tournament Info'!$B$11-1&amp;"R+F")))</f>
        <v/>
      </c>
      <c r="B96" t="str">
        <f ca="1">IF(ISNUMBER(A96),VLOOKUP(A96,Methuselahs!$A$7:$E$202,2,FALSE()),"")</f>
        <v/>
      </c>
      <c r="C96" t="str">
        <f ca="1">IF(ISNUMBER(A96),VLOOKUP(A96,Methuselahs!$A$7:$E$202,3,FALSE()),"")</f>
        <v/>
      </c>
      <c r="D96" s="254" t="str">
        <f t="shared" ca="1" si="24"/>
        <v/>
      </c>
      <c r="E96" s="255"/>
      <c r="F96" s="272">
        <f t="shared" si="25"/>
        <v>0</v>
      </c>
      <c r="G96" s="240" t="str">
        <f t="shared" ca="1" si="26"/>
        <v/>
      </c>
      <c r="H96" t="str">
        <f ca="1">IF(ISNUMBER(A96),IF(OR($S96=$U96,NOT(ISNA(MATCH($D96*5+$V$4,Override!$C$6:$C$125,0)))),$Q96,0),"")</f>
        <v/>
      </c>
      <c r="I96" s="270" t="str">
        <f t="shared" ca="1" si="27"/>
        <v/>
      </c>
      <c r="J96" s="256">
        <f ca="1">COUNT(A92:A96)</f>
        <v>0</v>
      </c>
      <c r="K96" s="257" t="str">
        <f ca="1">IF(ISNUMBER(A96),_xlfn.RANK.EQ(F96,F92:F96),"")</f>
        <v/>
      </c>
      <c r="L96" s="258">
        <f ca="1">IF(J96=5,VLOOKUP(K96,TPMatrix!$A$6:$B$10,2,FALSE()),IF(J96=4,VLOOKUP(K96,TPMatrix!$D$6:$E$9,2,FALSE()),0))</f>
        <v>0</v>
      </c>
      <c r="M96" s="258">
        <f ca="1">IF(COUNTIF(K92:K96,K96)&gt;=2,IF(J96=5,VLOOKUP(K96+1,TPMatrix!$A$6:$B$10,2,FALSE()),IF(J96=4,VLOOKUP(K96+1,TPMatrix!$D$6:$E$9,2,FALSE()),0)),"")</f>
        <v>0</v>
      </c>
      <c r="N96" s="258">
        <f ca="1">IF(COUNTIF(K92:K96,K96)&gt;=3,IF(J96=5,VLOOKUP(K96+2,TPMatrix!$A$6:$B$10,2,FALSE()),IF(J96=4,VLOOKUP(K96+2,TPMatrix!$D$6:$E$9,2,FALSE()),0)),"")</f>
        <v>0</v>
      </c>
      <c r="O96" s="258">
        <f ca="1">IF(COUNTIF(K92:K96,K96)&gt;=4,IF(J96=5,VLOOKUP(K96+3,TPMatrix!$A$6:$B$10,2,FALSE()),IF(J96=4,VLOOKUP(K96+3,TPMatrix!$D$6:$E$9,2,FALSE()),0)),"")</f>
        <v>0</v>
      </c>
      <c r="P96" s="258">
        <f ca="1">IF(COUNTIF(K92:K96,K96)&gt;=5,IF(J96=5,VLOOKUP(K96+4,TPMatrix!$A$6:$B$10,2,FALSE()),IF(J96=4,VLOOKUP(K96+4,TPMatrix!$D$6:$E$9,2,FALSE()),0)),"")</f>
        <v>0</v>
      </c>
      <c r="Q96" s="258">
        <f t="shared" ca="1" si="28"/>
        <v>0</v>
      </c>
      <c r="R96" s="259">
        <f t="shared" ca="1" si="29"/>
        <v>5</v>
      </c>
      <c r="S96" s="257">
        <f t="shared" ca="1" si="30"/>
        <v>0</v>
      </c>
      <c r="T96" s="258">
        <f t="shared" si="31"/>
        <v>0</v>
      </c>
      <c r="U96" s="259">
        <f t="shared" ca="1" si="32"/>
        <v>0</v>
      </c>
      <c r="W96" s="41" t="str">
        <f t="shared" ca="1" si="33"/>
        <v/>
      </c>
      <c r="X96" t="str">
        <f ca="1">IF(ISNUMBER($A96),$W96*(Methuselahs!$A$4+1)+$A96,"")</f>
        <v/>
      </c>
      <c r="Y96" s="41" t="str">
        <f t="shared" ca="1" si="34"/>
        <v/>
      </c>
      <c r="Z96" t="str">
        <f ca="1">IF(ISNUMBER($A96),VLOOKUP($A96,Methuselahs!$A$7:$X$202,5),"")</f>
        <v/>
      </c>
      <c r="AA96" s="41" t="str">
        <f t="shared" ca="1" si="35"/>
        <v/>
      </c>
    </row>
    <row r="97" spans="1:27" ht="12.95" customHeight="1">
      <c r="A97" t="str">
        <f ca="1">IF(ISBLANK('Tournament Info'!$B$11),"",INDIRECT(ADDRESS(ROW(),2,1,1,"Optimal Seating "&amp;'Tournament Info'!$B$11-1&amp;"R+F")))</f>
        <v/>
      </c>
      <c r="B97" t="str">
        <f ca="1">IF(ISNUMBER(A97),VLOOKUP(A97,Methuselahs!$A$7:$E$202,2,FALSE()),"")</f>
        <v/>
      </c>
      <c r="C97" t="str">
        <f ca="1">IF(ISNUMBER(A97),VLOOKUP(A97,Methuselahs!$A$7:$E$202,3,FALSE()),"")</f>
        <v/>
      </c>
      <c r="D97" s="214" t="str">
        <f t="shared" ca="1" si="24"/>
        <v/>
      </c>
      <c r="E97" s="215"/>
      <c r="F97" s="265">
        <f t="shared" si="25"/>
        <v>0</v>
      </c>
      <c r="G97" s="216" t="str">
        <f t="shared" ca="1" si="26"/>
        <v/>
      </c>
      <c r="H97" t="str">
        <f ca="1">IF(ISNUMBER(A97),IF(OR($S97=$U97,NOT(ISNA(MATCH($D97*5+$V$4,Override!$C$6:$C$125,0)))),$Q97,0),"")</f>
        <v/>
      </c>
      <c r="I97" s="266" t="str">
        <f t="shared" ca="1" si="27"/>
        <v/>
      </c>
      <c r="J97" s="218">
        <f ca="1">COUNT(A97:A101)</f>
        <v>0</v>
      </c>
      <c r="K97" s="219" t="str">
        <f ca="1">IF(ISNUMBER(A97),_xlfn.RANK.EQ(F97,F97:F101),"")</f>
        <v/>
      </c>
      <c r="L97" s="220">
        <f ca="1">IF(J97=5,VLOOKUP(K97,TPMatrix!$A$6:$B$10,2,FALSE()),IF(J97=4,VLOOKUP(K97,TPMatrix!$D$6:$E$9,2,FALSE()),0))</f>
        <v>0</v>
      </c>
      <c r="M97" s="220">
        <f ca="1">IF(COUNTIF(K97:K101,K97)&gt;=2,IF(J97=5,VLOOKUP(K97+1,TPMatrix!$A$6:$B$10,2,FALSE()),IF(J97=4,VLOOKUP(K97+1,TPMatrix!$D$6:$E$9,2,FALSE()),0)),"")</f>
        <v>0</v>
      </c>
      <c r="N97" s="220">
        <f ca="1">IF(COUNTIF(K97:K101,K97)&gt;=3,IF(J97=5,VLOOKUP(K97+2,TPMatrix!$A$6:$B$10,2,FALSE()),IF(J97=4,VLOOKUP(K97+2,TPMatrix!$D$6:$E$9,2,FALSE()),0)),"")</f>
        <v>0</v>
      </c>
      <c r="O97" s="220">
        <f ca="1">IF(COUNTIF(K97:K101,K97)&gt;=4,IF(J97=5,VLOOKUP(K97+3,TPMatrix!$A$6:$B$10,2,FALSE()),IF(J97=4,VLOOKUP(K97+3,TPMatrix!$D$6:$E$9,2,FALSE()),0)),"")</f>
        <v>0</v>
      </c>
      <c r="P97" s="220">
        <f ca="1">IF(COUNTIF(K97:K101,K97)&gt;=5,IF(J97=5,VLOOKUP(K97+4,TPMatrix!$A$6:$B$10,2,FALSE()),IF(J97=4,VLOOKUP(K97+4,TPMatrix!$D$6:$E$9,2,FALSE()),0)),"")</f>
        <v>0</v>
      </c>
      <c r="Q97" s="220">
        <f t="shared" ca="1" si="28"/>
        <v>0</v>
      </c>
      <c r="R97" s="221">
        <f t="shared" ca="1" si="29"/>
        <v>5</v>
      </c>
      <c r="S97" s="222">
        <f t="shared" ca="1" si="30"/>
        <v>0</v>
      </c>
      <c r="T97" s="223">
        <f t="shared" si="31"/>
        <v>0</v>
      </c>
      <c r="U97" s="224">
        <f t="shared" ca="1" si="32"/>
        <v>0</v>
      </c>
      <c r="W97" s="41" t="str">
        <f t="shared" ca="1" si="33"/>
        <v/>
      </c>
      <c r="X97" t="str">
        <f ca="1">IF(ISNUMBER($A97),$W97*(Methuselahs!$A$4+1)+$A97,"")</f>
        <v/>
      </c>
      <c r="Y97" s="41" t="str">
        <f t="shared" ca="1" si="34"/>
        <v/>
      </c>
      <c r="Z97" t="str">
        <f ca="1">IF(ISNUMBER($A97),VLOOKUP($A97,Methuselahs!$A$7:$X$202,5),"")</f>
        <v/>
      </c>
      <c r="AA97" s="41" t="str">
        <f t="shared" ca="1" si="35"/>
        <v/>
      </c>
    </row>
    <row r="98" spans="1:27" ht="12.95" customHeight="1">
      <c r="A98" t="str">
        <f ca="1">IF(ISBLANK('Tournament Info'!$B$11),"",INDIRECT(ADDRESS(ROW(),2,1,1,"Optimal Seating "&amp;'Tournament Info'!$B$11-1&amp;"R+F")))</f>
        <v/>
      </c>
      <c r="B98" t="str">
        <f ca="1">IF(ISNUMBER(A98),VLOOKUP(A98,Methuselahs!$A$7:$E$202,2,FALSE()),"")</f>
        <v/>
      </c>
      <c r="C98" t="str">
        <f ca="1">IF(ISNUMBER(A98),VLOOKUP(A98,Methuselahs!$A$7:$E$202,3,FALSE()),"")</f>
        <v/>
      </c>
      <c r="D98" s="228" t="str">
        <f t="shared" ca="1" si="24"/>
        <v/>
      </c>
      <c r="E98" s="229"/>
      <c r="F98" s="267">
        <f t="shared" si="25"/>
        <v>0</v>
      </c>
      <c r="G98" s="230" t="str">
        <f t="shared" ca="1" si="26"/>
        <v/>
      </c>
      <c r="H98" t="str">
        <f ca="1">IF(ISNUMBER(A98),IF(OR($S98=$U98,NOT(ISNA(MATCH($D98*5+$V$4,Override!$C$6:$C$125,0)))),$Q98,0),"")</f>
        <v/>
      </c>
      <c r="I98" s="268" t="str">
        <f t="shared" ca="1" si="27"/>
        <v/>
      </c>
      <c r="J98" s="232">
        <f ca="1">COUNT(A97:A101)</f>
        <v>0</v>
      </c>
      <c r="K98" s="233" t="str">
        <f ca="1">IF(ISNUMBER(A98),_xlfn.RANK.EQ(F98,F97:F101),"")</f>
        <v/>
      </c>
      <c r="L98" s="234">
        <f ca="1">IF(J98=5,VLOOKUP(K98,TPMatrix!$A$6:$B$10,2,FALSE()),IF(J98=4,VLOOKUP(K98,TPMatrix!$D$6:$E$9,2,FALSE()),0))</f>
        <v>0</v>
      </c>
      <c r="M98" s="234">
        <f ca="1">IF(COUNTIF(K97:K101,K98)&gt;=2,IF(J98=5,VLOOKUP(K98+1,TPMatrix!$A$6:$B$10,2,FALSE()),IF(J98=4,VLOOKUP(K98+1,TPMatrix!$D$6:$E$9,2,FALSE()),0)),"")</f>
        <v>0</v>
      </c>
      <c r="N98" s="234">
        <f ca="1">IF(COUNTIF(K97:K101,K98)&gt;=3,IF(J98=5,VLOOKUP(K98+2,TPMatrix!$A$6:$B$10,2,FALSE()),IF(J98=4,VLOOKUP(K98+2,TPMatrix!$D$6:$E$9,2,FALSE()),0)),"")</f>
        <v>0</v>
      </c>
      <c r="O98" s="234">
        <f ca="1">IF(COUNTIF(K97:K101,K98)&gt;=4,IF(J98=5,VLOOKUP(K98+3,TPMatrix!$A$6:$B$10,2,FALSE()),IF(J98=4,VLOOKUP(K98+3,TPMatrix!$D$6:$E$9,2,FALSE()),0)),"")</f>
        <v>0</v>
      </c>
      <c r="P98" s="234">
        <f ca="1">IF(COUNTIF(K97:K101,K98)&gt;=5,IF(J98=5,VLOOKUP(K98+4,TPMatrix!$A$6:$B$10,2,FALSE()),IF(J98=4,VLOOKUP(K98+4,TPMatrix!$D$6:$E$9,2,FALSE()),0)),"")</f>
        <v>0</v>
      </c>
      <c r="Q98" s="234">
        <f t="shared" ca="1" si="28"/>
        <v>0</v>
      </c>
      <c r="R98" s="235">
        <f t="shared" ca="1" si="29"/>
        <v>5</v>
      </c>
      <c r="S98" s="233">
        <f t="shared" ca="1" si="30"/>
        <v>0</v>
      </c>
      <c r="T98" s="234">
        <f t="shared" si="31"/>
        <v>0</v>
      </c>
      <c r="U98" s="235">
        <f t="shared" ca="1" si="32"/>
        <v>0</v>
      </c>
      <c r="W98" s="41" t="str">
        <f t="shared" ca="1" si="33"/>
        <v/>
      </c>
      <c r="X98" t="str">
        <f ca="1">IF(ISNUMBER($A98),$W98*(Methuselahs!$A$4+1)+$A98,"")</f>
        <v/>
      </c>
      <c r="Y98" s="41" t="str">
        <f t="shared" ca="1" si="34"/>
        <v/>
      </c>
      <c r="Z98" t="str">
        <f ca="1">IF(ISNUMBER($A98),VLOOKUP($A98,Methuselahs!$A$7:$X$202,5),"")</f>
        <v/>
      </c>
      <c r="AA98" s="41" t="str">
        <f t="shared" ca="1" si="35"/>
        <v/>
      </c>
    </row>
    <row r="99" spans="1:27" ht="12.95" customHeight="1">
      <c r="A99" t="str">
        <f ca="1">IF(ISBLANK('Tournament Info'!$B$11),"",INDIRECT(ADDRESS(ROW(),2,1,1,"Optimal Seating "&amp;'Tournament Info'!$B$11-1&amp;"R+F")))</f>
        <v/>
      </c>
      <c r="B99" t="str">
        <f ca="1">IF(ISNUMBER(A99),VLOOKUP(A99,Methuselahs!$A$7:$E$202,2,FALSE()),"")</f>
        <v/>
      </c>
      <c r="C99" t="str">
        <f ca="1">IF(ISNUMBER(A99),VLOOKUP(A99,Methuselahs!$A$7:$E$202,3,FALSE()),"")</f>
        <v/>
      </c>
      <c r="D99" s="238" t="str">
        <f t="shared" ca="1" si="24"/>
        <v/>
      </c>
      <c r="E99" s="239"/>
      <c r="F99" s="269">
        <f t="shared" si="25"/>
        <v>0</v>
      </c>
      <c r="G99" s="240" t="str">
        <f t="shared" ca="1" si="26"/>
        <v/>
      </c>
      <c r="H99" t="str">
        <f ca="1">IF(ISNUMBER(A99),IF(OR($S99=$U99,NOT(ISNA(MATCH($D99*5+$V$4,Override!$C$6:$C$125,0)))),$Q99,0),"")</f>
        <v/>
      </c>
      <c r="I99" s="270" t="str">
        <f t="shared" ca="1" si="27"/>
        <v/>
      </c>
      <c r="J99" s="242">
        <f ca="1">COUNT(A97:A101)</f>
        <v>0</v>
      </c>
      <c r="K99" s="243" t="str">
        <f ca="1">IF(ISNUMBER(A99),_xlfn.RANK.EQ(F99,F97:F101),"")</f>
        <v/>
      </c>
      <c r="L99" s="244">
        <f ca="1">IF(J99=5,VLOOKUP(K99,TPMatrix!$A$6:$B$10,2,FALSE()),IF(J99=4,VLOOKUP(K99,TPMatrix!$D$6:$E$9,2,FALSE()),0))</f>
        <v>0</v>
      </c>
      <c r="M99" s="244">
        <f ca="1">IF(COUNTIF(K97:K101,K99)&gt;=2,IF(J99=5,VLOOKUP(K99+1,TPMatrix!$A$6:$B$10,2,FALSE()),IF(J99=4,VLOOKUP(K99+1,TPMatrix!$D$6:$E$9,2,FALSE()),0)),"")</f>
        <v>0</v>
      </c>
      <c r="N99" s="244">
        <f ca="1">IF(COUNTIF(K97:K101,K99)&gt;=3,IF(J99=5,VLOOKUP(K99+2,TPMatrix!$A$6:$B$10,2,FALSE()),IF(J99=4,VLOOKUP(K99+2,TPMatrix!$D$6:$E$9,2,FALSE()),0)),"")</f>
        <v>0</v>
      </c>
      <c r="O99" s="244">
        <f ca="1">IF(COUNTIF(K97:K101,K99)&gt;=4,IF(J99=5,VLOOKUP(K99+3,TPMatrix!$A$6:$B$10,2,FALSE()),IF(J99=4,VLOOKUP(K99+3,TPMatrix!$D$6:$E$9,2,FALSE()),0)),"")</f>
        <v>0</v>
      </c>
      <c r="P99" s="244">
        <f ca="1">IF(COUNTIF(K97:K101,K99)&gt;=5,IF(J99=5,VLOOKUP(K99+4,TPMatrix!$A$6:$B$10,2,FALSE()),IF(J99=4,VLOOKUP(K99+4,TPMatrix!$D$6:$E$9,2,FALSE()),0)),"")</f>
        <v>0</v>
      </c>
      <c r="Q99" s="244">
        <f t="shared" ca="1" si="28"/>
        <v>0</v>
      </c>
      <c r="R99" s="245">
        <f t="shared" ca="1" si="29"/>
        <v>5</v>
      </c>
      <c r="S99" s="243">
        <f t="shared" ca="1" si="30"/>
        <v>0</v>
      </c>
      <c r="T99" s="244">
        <f t="shared" si="31"/>
        <v>0</v>
      </c>
      <c r="U99" s="245">
        <f t="shared" ca="1" si="32"/>
        <v>0</v>
      </c>
      <c r="W99" s="41" t="str">
        <f t="shared" ca="1" si="33"/>
        <v/>
      </c>
      <c r="X99" t="str">
        <f ca="1">IF(ISNUMBER($A99),$W99*(Methuselahs!$A$4+1)+$A99,"")</f>
        <v/>
      </c>
      <c r="Y99" s="41" t="str">
        <f t="shared" ca="1" si="34"/>
        <v/>
      </c>
      <c r="Z99" t="str">
        <f ca="1">IF(ISNUMBER($A99),VLOOKUP($A99,Methuselahs!$A$7:$X$202,5),"")</f>
        <v/>
      </c>
      <c r="AA99" s="41" t="str">
        <f t="shared" ca="1" si="35"/>
        <v/>
      </c>
    </row>
    <row r="100" spans="1:27" ht="12.95" customHeight="1">
      <c r="A100" t="str">
        <f ca="1">IF(ISBLANK('Tournament Info'!$B$11),"",INDIRECT(ADDRESS(ROW(),2,1,1,"Optimal Seating "&amp;'Tournament Info'!$B$11-1&amp;"R+F")))</f>
        <v/>
      </c>
      <c r="B100" t="str">
        <f ca="1">IF(ISNUMBER(A100),VLOOKUP(A100,Methuselahs!$A$7:$E$202,2,FALSE()),"")</f>
        <v/>
      </c>
      <c r="C100" t="str">
        <f ca="1">IF(ISNUMBER(A100),VLOOKUP(A100,Methuselahs!$A$7:$E$202,3,FALSE()),"")</f>
        <v/>
      </c>
      <c r="D100" s="248" t="str">
        <f t="shared" ca="1" si="24"/>
        <v/>
      </c>
      <c r="E100" s="249"/>
      <c r="F100" s="271">
        <f t="shared" si="25"/>
        <v>0</v>
      </c>
      <c r="G100" s="230" t="str">
        <f t="shared" ca="1" si="26"/>
        <v/>
      </c>
      <c r="H100" t="str">
        <f ca="1">IF(ISNUMBER(A100),IF(OR($S100=$U100,NOT(ISNA(MATCH($D100*5+$V$4,Override!$C$6:$C$125,0)))),$Q100,0),"")</f>
        <v/>
      </c>
      <c r="I100" s="268" t="str">
        <f t="shared" ca="1" si="27"/>
        <v/>
      </c>
      <c r="J100" s="250">
        <f ca="1">COUNT(A97:A101)</f>
        <v>0</v>
      </c>
      <c r="K100" s="233" t="str">
        <f ca="1">IF(ISNUMBER(A100),_xlfn.RANK.EQ(F100,F97:F101),"")</f>
        <v/>
      </c>
      <c r="L100" s="234">
        <f ca="1">IF(J100=5,VLOOKUP(K100,TPMatrix!$A$6:$B$10,2,FALSE()),IF(J100=4,VLOOKUP(K100,TPMatrix!$D$6:$E$9,2,FALSE()),0))</f>
        <v>0</v>
      </c>
      <c r="M100" s="234">
        <f ca="1">IF(COUNTIF(K97:K101,K100)&gt;=2,IF(J100=5,VLOOKUP(K100+1,TPMatrix!$A$6:$B$10,2,FALSE()),IF(J100=4,VLOOKUP(K100+1,TPMatrix!$D$6:$E$9,2,FALSE()),0)),"")</f>
        <v>0</v>
      </c>
      <c r="N100" s="234">
        <f ca="1">IF(COUNTIF(K97:K101,K100)&gt;=3,IF(J100=5,VLOOKUP(K100+2,TPMatrix!$A$6:$B$10,2,FALSE()),IF(J100=4,VLOOKUP(K100+2,TPMatrix!$D$6:$E$9,2,FALSE()),0)),"")</f>
        <v>0</v>
      </c>
      <c r="O100" s="234">
        <f ca="1">IF(COUNTIF(K97:K101,K100)&gt;=4,IF(J100=5,VLOOKUP(K100+3,TPMatrix!$A$6:$B$10,2,FALSE()),IF(J100=4,VLOOKUP(K100+3,TPMatrix!$D$6:$E$9,2,FALSE()),0)),"")</f>
        <v>0</v>
      </c>
      <c r="P100" s="234">
        <f ca="1">IF(COUNTIF(K97:K101,K100)&gt;=5,IF(J100=5,VLOOKUP(K100+4,TPMatrix!$A$6:$B$10,2,FALSE()),IF(J100=4,VLOOKUP(K100+4,TPMatrix!$D$6:$E$9,2,FALSE()),0)),"")</f>
        <v>0</v>
      </c>
      <c r="Q100" s="234">
        <f t="shared" ca="1" si="28"/>
        <v>0</v>
      </c>
      <c r="R100" s="235">
        <f t="shared" ca="1" si="29"/>
        <v>5</v>
      </c>
      <c r="S100" s="233">
        <f t="shared" ca="1" si="30"/>
        <v>0</v>
      </c>
      <c r="T100" s="234">
        <f t="shared" si="31"/>
        <v>0</v>
      </c>
      <c r="U100" s="235">
        <f t="shared" ca="1" si="32"/>
        <v>0</v>
      </c>
      <c r="W100" s="41" t="str">
        <f t="shared" ca="1" si="33"/>
        <v/>
      </c>
      <c r="X100" t="str">
        <f ca="1">IF(ISNUMBER($A100),$W100*(Methuselahs!$A$4+1)+$A100,"")</f>
        <v/>
      </c>
      <c r="Y100" s="41" t="str">
        <f t="shared" ca="1" si="34"/>
        <v/>
      </c>
      <c r="Z100" t="str">
        <f ca="1">IF(ISNUMBER($A100),VLOOKUP($A100,Methuselahs!$A$7:$X$202,5),"")</f>
        <v/>
      </c>
      <c r="AA100" s="41" t="str">
        <f t="shared" ca="1" si="35"/>
        <v/>
      </c>
    </row>
    <row r="101" spans="1:27" ht="12.95" customHeight="1" thickBot="1">
      <c r="A101" t="str">
        <f ca="1">IF(ISBLANK('Tournament Info'!$B$11),"",INDIRECT(ADDRESS(ROW(),2,1,1,"Optimal Seating "&amp;'Tournament Info'!$B$11-1&amp;"R+F")))</f>
        <v/>
      </c>
      <c r="B101" t="str">
        <f ca="1">IF(ISNUMBER(A101),VLOOKUP(A101,Methuselahs!$A$7:$E$202,2,FALSE()),"")</f>
        <v/>
      </c>
      <c r="C101" t="str">
        <f ca="1">IF(ISNUMBER(A101),VLOOKUP(A101,Methuselahs!$A$7:$E$202,3,FALSE()),"")</f>
        <v/>
      </c>
      <c r="D101" s="254" t="str">
        <f t="shared" ca="1" si="24"/>
        <v/>
      </c>
      <c r="E101" s="255"/>
      <c r="F101" s="272">
        <f t="shared" si="25"/>
        <v>0</v>
      </c>
      <c r="G101" s="240" t="str">
        <f t="shared" ca="1" si="26"/>
        <v/>
      </c>
      <c r="H101" t="str">
        <f ca="1">IF(ISNUMBER(A101),IF(OR($S101=$U101,NOT(ISNA(MATCH($D101*5+$V$4,Override!$C$6:$C$125,0)))),$Q101,0),"")</f>
        <v/>
      </c>
      <c r="I101" s="270" t="str">
        <f t="shared" ca="1" si="27"/>
        <v/>
      </c>
      <c r="J101" s="256">
        <f ca="1">COUNT(A97:A101)</f>
        <v>0</v>
      </c>
      <c r="K101" s="257" t="str">
        <f ca="1">IF(ISNUMBER(A101),_xlfn.RANK.EQ(F101,F97:F101),"")</f>
        <v/>
      </c>
      <c r="L101" s="258">
        <f ca="1">IF(J101=5,VLOOKUP(K101,TPMatrix!$A$6:$B$10,2,FALSE()),IF(J101=4,VLOOKUP(K101,TPMatrix!$D$6:$E$9,2,FALSE()),0))</f>
        <v>0</v>
      </c>
      <c r="M101" s="258">
        <f ca="1">IF(COUNTIF(K97:K101,K101)&gt;=2,IF(J101=5,VLOOKUP(K101+1,TPMatrix!$A$6:$B$10,2,FALSE()),IF(J101=4,VLOOKUP(K101+1,TPMatrix!$D$6:$E$9,2,FALSE()),0)),"")</f>
        <v>0</v>
      </c>
      <c r="N101" s="258">
        <f ca="1">IF(COUNTIF(K97:K101,K101)&gt;=3,IF(J101=5,VLOOKUP(K101+2,TPMatrix!$A$6:$B$10,2,FALSE()),IF(J101=4,VLOOKUP(K101+2,TPMatrix!$D$6:$E$9,2,FALSE()),0)),"")</f>
        <v>0</v>
      </c>
      <c r="O101" s="258">
        <f ca="1">IF(COUNTIF(K97:K101,K101)&gt;=4,IF(J101=5,VLOOKUP(K101+3,TPMatrix!$A$6:$B$10,2,FALSE()),IF(J101=4,VLOOKUP(K101+3,TPMatrix!$D$6:$E$9,2,FALSE()),0)),"")</f>
        <v>0</v>
      </c>
      <c r="P101" s="258">
        <f ca="1">IF(COUNTIF(K97:K101,K101)&gt;=5,IF(J101=5,VLOOKUP(K101+4,TPMatrix!$A$6:$B$10,2,FALSE()),IF(J101=4,VLOOKUP(K101+4,TPMatrix!$D$6:$E$9,2,FALSE()),0)),"")</f>
        <v>0</v>
      </c>
      <c r="Q101" s="258">
        <f t="shared" ca="1" si="28"/>
        <v>0</v>
      </c>
      <c r="R101" s="259">
        <f t="shared" ca="1" si="29"/>
        <v>5</v>
      </c>
      <c r="S101" s="257">
        <f t="shared" ca="1" si="30"/>
        <v>0</v>
      </c>
      <c r="T101" s="258">
        <f t="shared" si="31"/>
        <v>0</v>
      </c>
      <c r="U101" s="259">
        <f t="shared" ca="1" si="32"/>
        <v>0</v>
      </c>
      <c r="W101" s="41" t="str">
        <f t="shared" ca="1" si="33"/>
        <v/>
      </c>
      <c r="X101" t="str">
        <f ca="1">IF(ISNUMBER($A101),$W101*(Methuselahs!$A$4+1)+$A101,"")</f>
        <v/>
      </c>
      <c r="Y101" s="41" t="str">
        <f t="shared" ca="1" si="34"/>
        <v/>
      </c>
      <c r="Z101" t="str">
        <f ca="1">IF(ISNUMBER($A101),VLOOKUP($A101,Methuselahs!$A$7:$X$202,5),"")</f>
        <v/>
      </c>
      <c r="AA101" s="41" t="str">
        <f t="shared" ca="1" si="35"/>
        <v/>
      </c>
    </row>
    <row r="102" spans="1:27" ht="12.95" customHeight="1">
      <c r="A102" t="str">
        <f ca="1">IF(ISBLANK('Tournament Info'!$B$11),"",INDIRECT(ADDRESS(ROW(),2,1,1,"Optimal Seating "&amp;'Tournament Info'!$B$11-1&amp;"R+F")))</f>
        <v/>
      </c>
      <c r="B102" t="str">
        <f ca="1">IF(ISNUMBER(A102),VLOOKUP(A102,Methuselahs!$A$7:$E$202,2,FALSE()),"")</f>
        <v/>
      </c>
      <c r="C102" t="str">
        <f ca="1">IF(ISNUMBER(A102),VLOOKUP(A102,Methuselahs!$A$7:$E$202,3,FALSE()),"")</f>
        <v/>
      </c>
      <c r="D102" s="214" t="str">
        <f t="shared" ca="1" si="24"/>
        <v/>
      </c>
      <c r="E102" s="215"/>
      <c r="F102" s="265">
        <f t="shared" si="25"/>
        <v>0</v>
      </c>
      <c r="G102" s="216" t="str">
        <f t="shared" ca="1" si="26"/>
        <v/>
      </c>
      <c r="H102" t="str">
        <f ca="1">IF(ISNUMBER(A102),IF(OR($S102=$U102,NOT(ISNA(MATCH($D102*5+$V$4,Override!$C$6:$C$125,0)))),$Q102,0),"")</f>
        <v/>
      </c>
      <c r="I102" s="266" t="str">
        <f t="shared" ca="1" si="27"/>
        <v/>
      </c>
      <c r="J102" s="218">
        <f ca="1">COUNT(A102:A106)</f>
        <v>0</v>
      </c>
      <c r="K102" s="219" t="str">
        <f ca="1">IF(ISNUMBER(A102),_xlfn.RANK.EQ(F102,F102:F106),"")</f>
        <v/>
      </c>
      <c r="L102" s="220">
        <f ca="1">IF(J102=5,VLOOKUP(K102,TPMatrix!$A$6:$B$10,2,FALSE()),IF(J102=4,VLOOKUP(K102,TPMatrix!$D$6:$E$9,2,FALSE()),0))</f>
        <v>0</v>
      </c>
      <c r="M102" s="220">
        <f ca="1">IF(COUNTIF(K102:K106,K102)&gt;=2,IF(J102=5,VLOOKUP(K102+1,TPMatrix!$A$6:$B$10,2,FALSE()),IF(J102=4,VLOOKUP(K102+1,TPMatrix!$D$6:$E$9,2,FALSE()),0)),"")</f>
        <v>0</v>
      </c>
      <c r="N102" s="220">
        <f ca="1">IF(COUNTIF(K102:K106,K102)&gt;=3,IF(J102=5,VLOOKUP(K102+2,TPMatrix!$A$6:$B$10,2,FALSE()),IF(J102=4,VLOOKUP(K102+2,TPMatrix!$D$6:$E$9,2,FALSE()),0)),"")</f>
        <v>0</v>
      </c>
      <c r="O102" s="220">
        <f ca="1">IF(COUNTIF(K102:K106,K102)&gt;=4,IF(J102=5,VLOOKUP(K102+3,TPMatrix!$A$6:$B$10,2,FALSE()),IF(J102=4,VLOOKUP(K102+3,TPMatrix!$D$6:$E$9,2,FALSE()),0)),"")</f>
        <v>0</v>
      </c>
      <c r="P102" s="220">
        <f ca="1">IF(COUNTIF(K102:K106,K102)&gt;=5,IF(J102=5,VLOOKUP(K102+4,TPMatrix!$A$6:$B$10,2,FALSE()),IF(J102=4,VLOOKUP(K102+4,TPMatrix!$D$6:$E$9,2,FALSE()),0)),"")</f>
        <v>0</v>
      </c>
      <c r="Q102" s="220">
        <f t="shared" ca="1" si="28"/>
        <v>0</v>
      </c>
      <c r="R102" s="221">
        <f t="shared" ca="1" si="29"/>
        <v>5</v>
      </c>
      <c r="S102" s="222">
        <f t="shared" ca="1" si="30"/>
        <v>0</v>
      </c>
      <c r="T102" s="223">
        <f t="shared" si="31"/>
        <v>0</v>
      </c>
      <c r="U102" s="224">
        <f t="shared" ca="1" si="32"/>
        <v>0</v>
      </c>
      <c r="W102" s="41" t="str">
        <f t="shared" ca="1" si="33"/>
        <v/>
      </c>
      <c r="X102" t="str">
        <f ca="1">IF(ISNUMBER($A102),$W102*(Methuselahs!$A$4+1)+$A102,"")</f>
        <v/>
      </c>
      <c r="Y102" s="41" t="str">
        <f t="shared" ca="1" si="34"/>
        <v/>
      </c>
      <c r="Z102" t="str">
        <f ca="1">IF(ISNUMBER($A102),VLOOKUP($A102,Methuselahs!$A$7:$X$202,5),"")</f>
        <v/>
      </c>
      <c r="AA102" s="41" t="str">
        <f t="shared" ca="1" si="35"/>
        <v/>
      </c>
    </row>
    <row r="103" spans="1:27" ht="12.95" customHeight="1">
      <c r="A103" t="str">
        <f ca="1">IF(ISBLANK('Tournament Info'!$B$11),"",INDIRECT(ADDRESS(ROW(),2,1,1,"Optimal Seating "&amp;'Tournament Info'!$B$11-1&amp;"R+F")))</f>
        <v/>
      </c>
      <c r="B103" t="str">
        <f ca="1">IF(ISNUMBER(A103),VLOOKUP(A103,Methuselahs!$A$7:$E$202,2,FALSE()),"")</f>
        <v/>
      </c>
      <c r="C103" t="str">
        <f ca="1">IF(ISNUMBER(A103),VLOOKUP(A103,Methuselahs!$A$7:$E$202,3,FALSE()),"")</f>
        <v/>
      </c>
      <c r="D103" s="228" t="str">
        <f t="shared" ref="D103:D134" ca="1" si="36">IF(ISNUMBER(A103),FLOOR((ROW()-ROW($A$7))/5,1)+1,"")</f>
        <v/>
      </c>
      <c r="E103" s="229"/>
      <c r="F103" s="267">
        <f t="shared" ref="F103:F134" si="37">IF(ISNUMBER(E103),E103,0)</f>
        <v>0</v>
      </c>
      <c r="G103" s="230" t="str">
        <f t="shared" ref="G103:G134" ca="1" si="38">IF(ISNUMBER($A103),IF(AND($F103&gt;=2,$H103=60),1,0),"")</f>
        <v/>
      </c>
      <c r="H103" t="str">
        <f ca="1">IF(ISNUMBER(A103),IF(OR($S103=$U103,NOT(ISNA(MATCH($D103*5+$V$4,Override!$C$6:$C$125,0)))),$Q103,0),"")</f>
        <v/>
      </c>
      <c r="I103" s="268" t="str">
        <f t="shared" ref="I103:I134" ca="1" si="39">IF(ISNUMBER(A103),IF(J103=5,K103,IF(AND(J103=4,OR(K103=4,K103=3)),K103+1,K103)),"")</f>
        <v/>
      </c>
      <c r="J103" s="232">
        <f ca="1">COUNT(A102:A106)</f>
        <v>0</v>
      </c>
      <c r="K103" s="233" t="str">
        <f ca="1">IF(ISNUMBER(A103),_xlfn.RANK.EQ(F103,F102:F106),"")</f>
        <v/>
      </c>
      <c r="L103" s="234">
        <f ca="1">IF(J103=5,VLOOKUP(K103,TPMatrix!$A$6:$B$10,2,FALSE()),IF(J103=4,VLOOKUP(K103,TPMatrix!$D$6:$E$9,2,FALSE()),0))</f>
        <v>0</v>
      </c>
      <c r="M103" s="234">
        <f ca="1">IF(COUNTIF(K102:K106,K103)&gt;=2,IF(J103=5,VLOOKUP(K103+1,TPMatrix!$A$6:$B$10,2,FALSE()),IF(J103=4,VLOOKUP(K103+1,TPMatrix!$D$6:$E$9,2,FALSE()),0)),"")</f>
        <v>0</v>
      </c>
      <c r="N103" s="234">
        <f ca="1">IF(COUNTIF(K102:K106,K103)&gt;=3,IF(J103=5,VLOOKUP(K103+2,TPMatrix!$A$6:$B$10,2,FALSE()),IF(J103=4,VLOOKUP(K103+2,TPMatrix!$D$6:$E$9,2,FALSE()),0)),"")</f>
        <v>0</v>
      </c>
      <c r="O103" s="234">
        <f ca="1">IF(COUNTIF(K102:K106,K103)&gt;=4,IF(J103=5,VLOOKUP(K103+3,TPMatrix!$A$6:$B$10,2,FALSE()),IF(J103=4,VLOOKUP(K103+3,TPMatrix!$D$6:$E$9,2,FALSE()),0)),"")</f>
        <v>0</v>
      </c>
      <c r="P103" s="234">
        <f ca="1">IF(COUNTIF(K102:K106,K103)&gt;=5,IF(J103=5,VLOOKUP(K103+4,TPMatrix!$A$6:$B$10,2,FALSE()),IF(J103=4,VLOOKUP(K103+4,TPMatrix!$D$6:$E$9,2,FALSE()),0)),"")</f>
        <v>0</v>
      </c>
      <c r="Q103" s="234">
        <f t="shared" ref="Q103:Q134" ca="1" si="40">SUM(L103:P103)/COUNT(L103:P103)</f>
        <v>0</v>
      </c>
      <c r="R103" s="235">
        <f t="shared" ref="R103:R134" ca="1" si="41">COUNT(L103:P103)</f>
        <v>5</v>
      </c>
      <c r="S103" s="233">
        <f t="shared" ref="S103:S134" ca="1" si="42">IF(ISNUMBER($A103),COUNTIF($D$7:$D$206,$D103),0)</f>
        <v>0</v>
      </c>
      <c r="T103" s="234">
        <f t="shared" ref="T103:T134" si="43">CEILING($F103,1)</f>
        <v>0</v>
      </c>
      <c r="U103" s="235">
        <f t="shared" ref="U103:U134" ca="1" si="44">SUM(OFFSET(T103,-MOD(ROW()-ROW($U$7),5),0,5,1))</f>
        <v>0</v>
      </c>
      <c r="W103" s="41" t="str">
        <f t="shared" ref="W103:W134" ca="1" si="45">$I103</f>
        <v/>
      </c>
      <c r="X103" t="str">
        <f ca="1">IF(ISNUMBER($A103),$W103*(Methuselahs!$A$4+1)+$A103,"")</f>
        <v/>
      </c>
      <c r="Y103" s="41" t="str">
        <f t="shared" ref="Y103:Y134" ca="1" si="46">IF(ISNUMBER($A103),_xlfn.RANK.EQ($X103,$X103:$X107,1),"")</f>
        <v/>
      </c>
      <c r="Z103" t="str">
        <f ca="1">IF(ISNUMBER($A103),VLOOKUP($A103,Methuselahs!$A$7:$X$202,5),"")</f>
        <v/>
      </c>
      <c r="AA103" s="41" t="str">
        <f t="shared" ref="AA103:AA134" ca="1" si="47">$I103</f>
        <v/>
      </c>
    </row>
    <row r="104" spans="1:27" ht="12.95" customHeight="1">
      <c r="A104" t="str">
        <f ca="1">IF(ISBLANK('Tournament Info'!$B$11),"",INDIRECT(ADDRESS(ROW(),2,1,1,"Optimal Seating "&amp;'Tournament Info'!$B$11-1&amp;"R+F")))</f>
        <v/>
      </c>
      <c r="B104" t="str">
        <f ca="1">IF(ISNUMBER(A104),VLOOKUP(A104,Methuselahs!$A$7:$E$202,2,FALSE()),"")</f>
        <v/>
      </c>
      <c r="C104" t="str">
        <f ca="1">IF(ISNUMBER(A104),VLOOKUP(A104,Methuselahs!$A$7:$E$202,3,FALSE()),"")</f>
        <v/>
      </c>
      <c r="D104" s="238" t="str">
        <f t="shared" ca="1" si="36"/>
        <v/>
      </c>
      <c r="E104" s="239"/>
      <c r="F104" s="269">
        <f t="shared" si="37"/>
        <v>0</v>
      </c>
      <c r="G104" s="240" t="str">
        <f t="shared" ca="1" si="38"/>
        <v/>
      </c>
      <c r="H104" t="str">
        <f ca="1">IF(ISNUMBER(A104),IF(OR($S104=$U104,NOT(ISNA(MATCH($D104*5+$V$4,Override!$C$6:$C$125,0)))),$Q104,0),"")</f>
        <v/>
      </c>
      <c r="I104" s="270" t="str">
        <f t="shared" ca="1" si="39"/>
        <v/>
      </c>
      <c r="J104" s="242">
        <f ca="1">COUNT(A102:A106)</f>
        <v>0</v>
      </c>
      <c r="K104" s="243" t="str">
        <f ca="1">IF(ISNUMBER(A104),_xlfn.RANK.EQ(F104,F102:F106),"")</f>
        <v/>
      </c>
      <c r="L104" s="244">
        <f ca="1">IF(J104=5,VLOOKUP(K104,TPMatrix!$A$6:$B$10,2,FALSE()),IF(J104=4,VLOOKUP(K104,TPMatrix!$D$6:$E$9,2,FALSE()),0))</f>
        <v>0</v>
      </c>
      <c r="M104" s="244">
        <f ca="1">IF(COUNTIF(K102:K106,K104)&gt;=2,IF(J104=5,VLOOKUP(K104+1,TPMatrix!$A$6:$B$10,2,FALSE()),IF(J104=4,VLOOKUP(K104+1,TPMatrix!$D$6:$E$9,2,FALSE()),0)),"")</f>
        <v>0</v>
      </c>
      <c r="N104" s="244">
        <f ca="1">IF(COUNTIF(K102:K106,K104)&gt;=3,IF(J104=5,VLOOKUP(K104+2,TPMatrix!$A$6:$B$10,2,FALSE()),IF(J104=4,VLOOKUP(K104+2,TPMatrix!$D$6:$E$9,2,FALSE()),0)),"")</f>
        <v>0</v>
      </c>
      <c r="O104" s="244">
        <f ca="1">IF(COUNTIF(K102:K106,K104)&gt;=4,IF(J104=5,VLOOKUP(K104+3,TPMatrix!$A$6:$B$10,2,FALSE()),IF(J104=4,VLOOKUP(K104+3,TPMatrix!$D$6:$E$9,2,FALSE()),0)),"")</f>
        <v>0</v>
      </c>
      <c r="P104" s="244">
        <f ca="1">IF(COUNTIF(K102:K106,K104)&gt;=5,IF(J104=5,VLOOKUP(K104+4,TPMatrix!$A$6:$B$10,2,FALSE()),IF(J104=4,VLOOKUP(K104+4,TPMatrix!$D$6:$E$9,2,FALSE()),0)),"")</f>
        <v>0</v>
      </c>
      <c r="Q104" s="244">
        <f t="shared" ca="1" si="40"/>
        <v>0</v>
      </c>
      <c r="R104" s="245">
        <f t="shared" ca="1" si="41"/>
        <v>5</v>
      </c>
      <c r="S104" s="243">
        <f t="shared" ca="1" si="42"/>
        <v>0</v>
      </c>
      <c r="T104" s="244">
        <f t="shared" si="43"/>
        <v>0</v>
      </c>
      <c r="U104" s="245">
        <f t="shared" ca="1" si="44"/>
        <v>0</v>
      </c>
      <c r="W104" s="41" t="str">
        <f t="shared" ca="1" si="45"/>
        <v/>
      </c>
      <c r="X104" t="str">
        <f ca="1">IF(ISNUMBER($A104),$W104*(Methuselahs!$A$4+1)+$A104,"")</f>
        <v/>
      </c>
      <c r="Y104" s="41" t="str">
        <f t="shared" ca="1" si="46"/>
        <v/>
      </c>
      <c r="Z104" t="str">
        <f ca="1">IF(ISNUMBER($A104),VLOOKUP($A104,Methuselahs!$A$7:$X$202,5),"")</f>
        <v/>
      </c>
      <c r="AA104" s="41" t="str">
        <f t="shared" ca="1" si="47"/>
        <v/>
      </c>
    </row>
    <row r="105" spans="1:27" ht="12.95" customHeight="1">
      <c r="A105" t="str">
        <f ca="1">IF(ISBLANK('Tournament Info'!$B$11),"",INDIRECT(ADDRESS(ROW(),2,1,1,"Optimal Seating "&amp;'Tournament Info'!$B$11-1&amp;"R+F")))</f>
        <v/>
      </c>
      <c r="B105" t="str">
        <f ca="1">IF(ISNUMBER(A105),VLOOKUP(A105,Methuselahs!$A$7:$E$202,2,FALSE()),"")</f>
        <v/>
      </c>
      <c r="C105" t="str">
        <f ca="1">IF(ISNUMBER(A105),VLOOKUP(A105,Methuselahs!$A$7:$E$202,3,FALSE()),"")</f>
        <v/>
      </c>
      <c r="D105" s="248" t="str">
        <f t="shared" ca="1" si="36"/>
        <v/>
      </c>
      <c r="E105" s="249"/>
      <c r="F105" s="271">
        <f t="shared" si="37"/>
        <v>0</v>
      </c>
      <c r="G105" s="230" t="str">
        <f t="shared" ca="1" si="38"/>
        <v/>
      </c>
      <c r="H105" t="str">
        <f ca="1">IF(ISNUMBER(A105),IF(OR($S105=$U105,NOT(ISNA(MATCH($D105*5+$V$4,Override!$C$6:$C$125,0)))),$Q105,0),"")</f>
        <v/>
      </c>
      <c r="I105" s="268" t="str">
        <f t="shared" ca="1" si="39"/>
        <v/>
      </c>
      <c r="J105" s="250">
        <f ca="1">COUNT(A102:A106)</f>
        <v>0</v>
      </c>
      <c r="K105" s="233" t="str">
        <f ca="1">IF(ISNUMBER(A105),_xlfn.RANK.EQ(F105,F102:F106),"")</f>
        <v/>
      </c>
      <c r="L105" s="234">
        <f ca="1">IF(J105=5,VLOOKUP(K105,TPMatrix!$A$6:$B$10,2,FALSE()),IF(J105=4,VLOOKUP(K105,TPMatrix!$D$6:$E$9,2,FALSE()),0))</f>
        <v>0</v>
      </c>
      <c r="M105" s="234">
        <f ca="1">IF(COUNTIF(K102:K106,K105)&gt;=2,IF(J105=5,VLOOKUP(K105+1,TPMatrix!$A$6:$B$10,2,FALSE()),IF(J105=4,VLOOKUP(K105+1,TPMatrix!$D$6:$E$9,2,FALSE()),0)),"")</f>
        <v>0</v>
      </c>
      <c r="N105" s="234">
        <f ca="1">IF(COUNTIF(K102:K106,K105)&gt;=3,IF(J105=5,VLOOKUP(K105+2,TPMatrix!$A$6:$B$10,2,FALSE()),IF(J105=4,VLOOKUP(K105+2,TPMatrix!$D$6:$E$9,2,FALSE()),0)),"")</f>
        <v>0</v>
      </c>
      <c r="O105" s="234">
        <f ca="1">IF(COUNTIF(K102:K106,K105)&gt;=4,IF(J105=5,VLOOKUP(K105+3,TPMatrix!$A$6:$B$10,2,FALSE()),IF(J105=4,VLOOKUP(K105+3,TPMatrix!$D$6:$E$9,2,FALSE()),0)),"")</f>
        <v>0</v>
      </c>
      <c r="P105" s="234">
        <f ca="1">IF(COUNTIF(K102:K106,K105)&gt;=5,IF(J105=5,VLOOKUP(K105+4,TPMatrix!$A$6:$B$10,2,FALSE()),IF(J105=4,VLOOKUP(K105+4,TPMatrix!$D$6:$E$9,2,FALSE()),0)),"")</f>
        <v>0</v>
      </c>
      <c r="Q105" s="234">
        <f t="shared" ca="1" si="40"/>
        <v>0</v>
      </c>
      <c r="R105" s="235">
        <f t="shared" ca="1" si="41"/>
        <v>5</v>
      </c>
      <c r="S105" s="233">
        <f t="shared" ca="1" si="42"/>
        <v>0</v>
      </c>
      <c r="T105" s="234">
        <f t="shared" si="43"/>
        <v>0</v>
      </c>
      <c r="U105" s="235">
        <f t="shared" ca="1" si="44"/>
        <v>0</v>
      </c>
      <c r="W105" s="41" t="str">
        <f t="shared" ca="1" si="45"/>
        <v/>
      </c>
      <c r="X105" t="str">
        <f ca="1">IF(ISNUMBER($A105),$W105*(Methuselahs!$A$4+1)+$A105,"")</f>
        <v/>
      </c>
      <c r="Y105" s="41" t="str">
        <f t="shared" ca="1" si="46"/>
        <v/>
      </c>
      <c r="Z105" t="str">
        <f ca="1">IF(ISNUMBER($A105),VLOOKUP($A105,Methuselahs!$A$7:$X$202,5),"")</f>
        <v/>
      </c>
      <c r="AA105" s="41" t="str">
        <f t="shared" ca="1" si="47"/>
        <v/>
      </c>
    </row>
    <row r="106" spans="1:27" ht="12.95" customHeight="1" thickBot="1">
      <c r="A106" t="str">
        <f ca="1">IF(ISBLANK('Tournament Info'!$B$11),"",INDIRECT(ADDRESS(ROW(),2,1,1,"Optimal Seating "&amp;'Tournament Info'!$B$11-1&amp;"R+F")))</f>
        <v/>
      </c>
      <c r="B106" t="str">
        <f ca="1">IF(ISNUMBER(A106),VLOOKUP(A106,Methuselahs!$A$7:$E$202,2,FALSE()),"")</f>
        <v/>
      </c>
      <c r="C106" t="str">
        <f ca="1">IF(ISNUMBER(A106),VLOOKUP(A106,Methuselahs!$A$7:$E$202,3,FALSE()),"")</f>
        <v/>
      </c>
      <c r="D106" s="254" t="str">
        <f t="shared" ca="1" si="36"/>
        <v/>
      </c>
      <c r="E106" s="255"/>
      <c r="F106" s="272">
        <f t="shared" si="37"/>
        <v>0</v>
      </c>
      <c r="G106" s="240" t="str">
        <f t="shared" ca="1" si="38"/>
        <v/>
      </c>
      <c r="H106" t="str">
        <f ca="1">IF(ISNUMBER(A106),IF(OR($S106=$U106,NOT(ISNA(MATCH($D106*5+$V$4,Override!$C$6:$C$125,0)))),$Q106,0),"")</f>
        <v/>
      </c>
      <c r="I106" s="270" t="str">
        <f t="shared" ca="1" si="39"/>
        <v/>
      </c>
      <c r="J106" s="256">
        <f ca="1">COUNT(A102:A106)</f>
        <v>0</v>
      </c>
      <c r="K106" s="257" t="str">
        <f ca="1">IF(ISNUMBER(A106),_xlfn.RANK.EQ(F106,F102:F106),"")</f>
        <v/>
      </c>
      <c r="L106" s="258">
        <f ca="1">IF(J106=5,VLOOKUP(K106,TPMatrix!$A$6:$B$10,2,FALSE()),IF(J106=4,VLOOKUP(K106,TPMatrix!$D$6:$E$9,2,FALSE()),0))</f>
        <v>0</v>
      </c>
      <c r="M106" s="258">
        <f ca="1">IF(COUNTIF(K102:K106,K106)&gt;=2,IF(J106=5,VLOOKUP(K106+1,TPMatrix!$A$6:$B$10,2,FALSE()),IF(J106=4,VLOOKUP(K106+1,TPMatrix!$D$6:$E$9,2,FALSE()),0)),"")</f>
        <v>0</v>
      </c>
      <c r="N106" s="258">
        <f ca="1">IF(COUNTIF(K102:K106,K106)&gt;=3,IF(J106=5,VLOOKUP(K106+2,TPMatrix!$A$6:$B$10,2,FALSE()),IF(J106=4,VLOOKUP(K106+2,TPMatrix!$D$6:$E$9,2,FALSE()),0)),"")</f>
        <v>0</v>
      </c>
      <c r="O106" s="258">
        <f ca="1">IF(COUNTIF(K102:K106,K106)&gt;=4,IF(J106=5,VLOOKUP(K106+3,TPMatrix!$A$6:$B$10,2,FALSE()),IF(J106=4,VLOOKUP(K106+3,TPMatrix!$D$6:$E$9,2,FALSE()),0)),"")</f>
        <v>0</v>
      </c>
      <c r="P106" s="258">
        <f ca="1">IF(COUNTIF(K102:K106,K106)&gt;=5,IF(J106=5,VLOOKUP(K106+4,TPMatrix!$A$6:$B$10,2,FALSE()),IF(J106=4,VLOOKUP(K106+4,TPMatrix!$D$6:$E$9,2,FALSE()),0)),"")</f>
        <v>0</v>
      </c>
      <c r="Q106" s="258">
        <f t="shared" ca="1" si="40"/>
        <v>0</v>
      </c>
      <c r="R106" s="259">
        <f t="shared" ca="1" si="41"/>
        <v>5</v>
      </c>
      <c r="S106" s="257">
        <f t="shared" ca="1" si="42"/>
        <v>0</v>
      </c>
      <c r="T106" s="258">
        <f t="shared" si="43"/>
        <v>0</v>
      </c>
      <c r="U106" s="259">
        <f t="shared" ca="1" si="44"/>
        <v>0</v>
      </c>
      <c r="W106" s="41" t="str">
        <f t="shared" ca="1" si="45"/>
        <v/>
      </c>
      <c r="X106" t="str">
        <f ca="1">IF(ISNUMBER($A106),$W106*(Methuselahs!$A$4+1)+$A106,"")</f>
        <v/>
      </c>
      <c r="Y106" s="41" t="str">
        <f t="shared" ca="1" si="46"/>
        <v/>
      </c>
      <c r="Z106" t="str">
        <f ca="1">IF(ISNUMBER($A106),VLOOKUP($A106,Methuselahs!$A$7:$X$202,5),"")</f>
        <v/>
      </c>
      <c r="AA106" s="41" t="str">
        <f t="shared" ca="1" si="47"/>
        <v/>
      </c>
    </row>
    <row r="107" spans="1:27" ht="12.95" customHeight="1">
      <c r="A107" t="str">
        <f ca="1">IF(ISBLANK('Tournament Info'!$B$11),"",INDIRECT(ADDRESS(ROW(),2,1,1,"Optimal Seating "&amp;'Tournament Info'!$B$11-1&amp;"R+F")))</f>
        <v/>
      </c>
      <c r="B107" t="str">
        <f ca="1">IF(ISNUMBER(A107),VLOOKUP(A107,Methuselahs!$A$7:$E$202,2,FALSE()),"")</f>
        <v/>
      </c>
      <c r="C107" t="str">
        <f ca="1">IF(ISNUMBER(A107),VLOOKUP(A107,Methuselahs!$A$7:$E$202,3,FALSE()),"")</f>
        <v/>
      </c>
      <c r="D107" s="214" t="str">
        <f t="shared" ca="1" si="36"/>
        <v/>
      </c>
      <c r="E107" s="215"/>
      <c r="F107" s="265">
        <f t="shared" si="37"/>
        <v>0</v>
      </c>
      <c r="G107" s="216" t="str">
        <f t="shared" ca="1" si="38"/>
        <v/>
      </c>
      <c r="H107" t="str">
        <f ca="1">IF(ISNUMBER(A107),IF(OR($S107=$U107,NOT(ISNA(MATCH($D107*5+$V$4,Override!$C$6:$C$125,0)))),$Q107,0),"")</f>
        <v/>
      </c>
      <c r="I107" s="266" t="str">
        <f t="shared" ca="1" si="39"/>
        <v/>
      </c>
      <c r="J107" s="218">
        <f ca="1">COUNT(A107:A111)</f>
        <v>0</v>
      </c>
      <c r="K107" s="219" t="str">
        <f ca="1">IF(ISNUMBER(A107),_xlfn.RANK.EQ(F107,F107:F111),"")</f>
        <v/>
      </c>
      <c r="L107" s="220">
        <f ca="1">IF(J107=5,VLOOKUP(K107,TPMatrix!$A$6:$B$10,2,FALSE()),IF(J107=4,VLOOKUP(K107,TPMatrix!$D$6:$E$9,2,FALSE()),0))</f>
        <v>0</v>
      </c>
      <c r="M107" s="220">
        <f ca="1">IF(COUNTIF(K107:K111,K107)&gt;=2,IF(J107=5,VLOOKUP(K107+1,TPMatrix!$A$6:$B$10,2,FALSE()),IF(J107=4,VLOOKUP(K107+1,TPMatrix!$D$6:$E$9,2,FALSE()),0)),"")</f>
        <v>0</v>
      </c>
      <c r="N107" s="220">
        <f ca="1">IF(COUNTIF(K107:K111,K107)&gt;=3,IF(J107=5,VLOOKUP(K107+2,TPMatrix!$A$6:$B$10,2,FALSE()),IF(J107=4,VLOOKUP(K107+2,TPMatrix!$D$6:$E$9,2,FALSE()),0)),"")</f>
        <v>0</v>
      </c>
      <c r="O107" s="220">
        <f ca="1">IF(COUNTIF(K107:K111,K107)&gt;=4,IF(J107=5,VLOOKUP(K107+3,TPMatrix!$A$6:$B$10,2,FALSE()),IF(J107=4,VLOOKUP(K107+3,TPMatrix!$D$6:$E$9,2,FALSE()),0)),"")</f>
        <v>0</v>
      </c>
      <c r="P107" s="220">
        <f ca="1">IF(COUNTIF(K107:K111,K107)&gt;=5,IF(J107=5,VLOOKUP(K107+4,TPMatrix!$A$6:$B$10,2,FALSE()),IF(J107=4,VLOOKUP(K107+4,TPMatrix!$D$6:$E$9,2,FALSE()),0)),"")</f>
        <v>0</v>
      </c>
      <c r="Q107" s="220">
        <f t="shared" ca="1" si="40"/>
        <v>0</v>
      </c>
      <c r="R107" s="221">
        <f t="shared" ca="1" si="41"/>
        <v>5</v>
      </c>
      <c r="S107" s="222">
        <f t="shared" ca="1" si="42"/>
        <v>0</v>
      </c>
      <c r="T107" s="223">
        <f t="shared" si="43"/>
        <v>0</v>
      </c>
      <c r="U107" s="224">
        <f t="shared" ca="1" si="44"/>
        <v>0</v>
      </c>
      <c r="W107" s="41" t="str">
        <f t="shared" ca="1" si="45"/>
        <v/>
      </c>
      <c r="X107" t="str">
        <f ca="1">IF(ISNUMBER($A107),$W107*(Methuselahs!$A$4+1)+$A107,"")</f>
        <v/>
      </c>
      <c r="Y107" s="41" t="str">
        <f t="shared" ca="1" si="46"/>
        <v/>
      </c>
      <c r="Z107" t="str">
        <f ca="1">IF(ISNUMBER($A107),VLOOKUP($A107,Methuselahs!$A$7:$X$202,5),"")</f>
        <v/>
      </c>
      <c r="AA107" s="41" t="str">
        <f t="shared" ca="1" si="47"/>
        <v/>
      </c>
    </row>
    <row r="108" spans="1:27" ht="12.95" customHeight="1">
      <c r="A108" t="str">
        <f ca="1">IF(ISBLANK('Tournament Info'!$B$11),"",INDIRECT(ADDRESS(ROW(),2,1,1,"Optimal Seating "&amp;'Tournament Info'!$B$11-1&amp;"R+F")))</f>
        <v/>
      </c>
      <c r="B108" t="str">
        <f ca="1">IF(ISNUMBER(A108),VLOOKUP(A108,Methuselahs!$A$7:$E$202,2,FALSE()),"")</f>
        <v/>
      </c>
      <c r="C108" t="str">
        <f ca="1">IF(ISNUMBER(A108),VLOOKUP(A108,Methuselahs!$A$7:$E$202,3,FALSE()),"")</f>
        <v/>
      </c>
      <c r="D108" s="228" t="str">
        <f t="shared" ca="1" si="36"/>
        <v/>
      </c>
      <c r="E108" s="229"/>
      <c r="F108" s="267">
        <f t="shared" si="37"/>
        <v>0</v>
      </c>
      <c r="G108" s="230" t="str">
        <f t="shared" ca="1" si="38"/>
        <v/>
      </c>
      <c r="H108" t="str">
        <f ca="1">IF(ISNUMBER(A108),IF(OR($S108=$U108,NOT(ISNA(MATCH($D108*5+$V$4,Override!$C$6:$C$125,0)))),$Q108,0),"")</f>
        <v/>
      </c>
      <c r="I108" s="268" t="str">
        <f t="shared" ca="1" si="39"/>
        <v/>
      </c>
      <c r="J108" s="232">
        <f ca="1">COUNT(A107:A111)</f>
        <v>0</v>
      </c>
      <c r="K108" s="233" t="str">
        <f ca="1">IF(ISNUMBER(A108),_xlfn.RANK.EQ(F108,F107:F111),"")</f>
        <v/>
      </c>
      <c r="L108" s="234">
        <f ca="1">IF(J108=5,VLOOKUP(K108,TPMatrix!$A$6:$B$10,2,FALSE()),IF(J108=4,VLOOKUP(K108,TPMatrix!$D$6:$E$9,2,FALSE()),0))</f>
        <v>0</v>
      </c>
      <c r="M108" s="234">
        <f ca="1">IF(COUNTIF(K107:K111,K108)&gt;=2,IF(J108=5,VLOOKUP(K108+1,TPMatrix!$A$6:$B$10,2,FALSE()),IF(J108=4,VLOOKUP(K108+1,TPMatrix!$D$6:$E$9,2,FALSE()),0)),"")</f>
        <v>0</v>
      </c>
      <c r="N108" s="234">
        <f ca="1">IF(COUNTIF(K107:K111,K108)&gt;=3,IF(J108=5,VLOOKUP(K108+2,TPMatrix!$A$6:$B$10,2,FALSE()),IF(J108=4,VLOOKUP(K108+2,TPMatrix!$D$6:$E$9,2,FALSE()),0)),"")</f>
        <v>0</v>
      </c>
      <c r="O108" s="234">
        <f ca="1">IF(COUNTIF(K107:K111,K108)&gt;=4,IF(J108=5,VLOOKUP(K108+3,TPMatrix!$A$6:$B$10,2,FALSE()),IF(J108=4,VLOOKUP(K108+3,TPMatrix!$D$6:$E$9,2,FALSE()),0)),"")</f>
        <v>0</v>
      </c>
      <c r="P108" s="234">
        <f ca="1">IF(COUNTIF(K107:K111,K108)&gt;=5,IF(J108=5,VLOOKUP(K108+4,TPMatrix!$A$6:$B$10,2,FALSE()),IF(J108=4,VLOOKUP(K108+4,TPMatrix!$D$6:$E$9,2,FALSE()),0)),"")</f>
        <v>0</v>
      </c>
      <c r="Q108" s="234">
        <f t="shared" ca="1" si="40"/>
        <v>0</v>
      </c>
      <c r="R108" s="235">
        <f t="shared" ca="1" si="41"/>
        <v>5</v>
      </c>
      <c r="S108" s="233">
        <f t="shared" ca="1" si="42"/>
        <v>0</v>
      </c>
      <c r="T108" s="234">
        <f t="shared" si="43"/>
        <v>0</v>
      </c>
      <c r="U108" s="235">
        <f t="shared" ca="1" si="44"/>
        <v>0</v>
      </c>
      <c r="W108" s="41" t="str">
        <f t="shared" ca="1" si="45"/>
        <v/>
      </c>
      <c r="X108" t="str">
        <f ca="1">IF(ISNUMBER($A108),$W108*(Methuselahs!$A$4+1)+$A108,"")</f>
        <v/>
      </c>
      <c r="Y108" s="41" t="str">
        <f t="shared" ca="1" si="46"/>
        <v/>
      </c>
      <c r="Z108" t="str">
        <f ca="1">IF(ISNUMBER($A108),VLOOKUP($A108,Methuselahs!$A$7:$X$202,5),"")</f>
        <v/>
      </c>
      <c r="AA108" s="41" t="str">
        <f t="shared" ca="1" si="47"/>
        <v/>
      </c>
    </row>
    <row r="109" spans="1:27" ht="12.95" customHeight="1">
      <c r="A109" t="str">
        <f ca="1">IF(ISBLANK('Tournament Info'!$B$11),"",INDIRECT(ADDRESS(ROW(),2,1,1,"Optimal Seating "&amp;'Tournament Info'!$B$11-1&amp;"R+F")))</f>
        <v/>
      </c>
      <c r="B109" t="str">
        <f ca="1">IF(ISNUMBER(A109),VLOOKUP(A109,Methuselahs!$A$7:$E$202,2,FALSE()),"")</f>
        <v/>
      </c>
      <c r="C109" t="str">
        <f ca="1">IF(ISNUMBER(A109),VLOOKUP(A109,Methuselahs!$A$7:$E$202,3,FALSE()),"")</f>
        <v/>
      </c>
      <c r="D109" s="238" t="str">
        <f t="shared" ca="1" si="36"/>
        <v/>
      </c>
      <c r="E109" s="239"/>
      <c r="F109" s="269">
        <f t="shared" si="37"/>
        <v>0</v>
      </c>
      <c r="G109" s="240" t="str">
        <f t="shared" ca="1" si="38"/>
        <v/>
      </c>
      <c r="H109" t="str">
        <f ca="1">IF(ISNUMBER(A109),IF(OR($S109=$U109,NOT(ISNA(MATCH($D109*5+$V$4,Override!$C$6:$C$125,0)))),$Q109,0),"")</f>
        <v/>
      </c>
      <c r="I109" s="270" t="str">
        <f t="shared" ca="1" si="39"/>
        <v/>
      </c>
      <c r="J109" s="242">
        <f ca="1">COUNT(A107:A111)</f>
        <v>0</v>
      </c>
      <c r="K109" s="243" t="str">
        <f ca="1">IF(ISNUMBER(A109),_xlfn.RANK.EQ(F109,F107:F111),"")</f>
        <v/>
      </c>
      <c r="L109" s="244">
        <f ca="1">IF(J109=5,VLOOKUP(K109,TPMatrix!$A$6:$B$10,2,FALSE()),IF(J109=4,VLOOKUP(K109,TPMatrix!$D$6:$E$9,2,FALSE()),0))</f>
        <v>0</v>
      </c>
      <c r="M109" s="244">
        <f ca="1">IF(COUNTIF(K107:K111,K109)&gt;=2,IF(J109=5,VLOOKUP(K109+1,TPMatrix!$A$6:$B$10,2,FALSE()),IF(J109=4,VLOOKUP(K109+1,TPMatrix!$D$6:$E$9,2,FALSE()),0)),"")</f>
        <v>0</v>
      </c>
      <c r="N109" s="244">
        <f ca="1">IF(COUNTIF(K107:K111,K109)&gt;=3,IF(J109=5,VLOOKUP(K109+2,TPMatrix!$A$6:$B$10,2,FALSE()),IF(J109=4,VLOOKUP(K109+2,TPMatrix!$D$6:$E$9,2,FALSE()),0)),"")</f>
        <v>0</v>
      </c>
      <c r="O109" s="244">
        <f ca="1">IF(COUNTIF(K107:K111,K109)&gt;=4,IF(J109=5,VLOOKUP(K109+3,TPMatrix!$A$6:$B$10,2,FALSE()),IF(J109=4,VLOOKUP(K109+3,TPMatrix!$D$6:$E$9,2,FALSE()),0)),"")</f>
        <v>0</v>
      </c>
      <c r="P109" s="244">
        <f ca="1">IF(COUNTIF(K107:K111,K109)&gt;=5,IF(J109=5,VLOOKUP(K109+4,TPMatrix!$A$6:$B$10,2,FALSE()),IF(J109=4,VLOOKUP(K109+4,TPMatrix!$D$6:$E$9,2,FALSE()),0)),"")</f>
        <v>0</v>
      </c>
      <c r="Q109" s="244">
        <f t="shared" ca="1" si="40"/>
        <v>0</v>
      </c>
      <c r="R109" s="245">
        <f t="shared" ca="1" si="41"/>
        <v>5</v>
      </c>
      <c r="S109" s="243">
        <f t="shared" ca="1" si="42"/>
        <v>0</v>
      </c>
      <c r="T109" s="244">
        <f t="shared" si="43"/>
        <v>0</v>
      </c>
      <c r="U109" s="245">
        <f t="shared" ca="1" si="44"/>
        <v>0</v>
      </c>
      <c r="W109" s="41" t="str">
        <f t="shared" ca="1" si="45"/>
        <v/>
      </c>
      <c r="X109" t="str">
        <f ca="1">IF(ISNUMBER($A109),$W109*(Methuselahs!$A$4+1)+$A109,"")</f>
        <v/>
      </c>
      <c r="Y109" s="41" t="str">
        <f t="shared" ca="1" si="46"/>
        <v/>
      </c>
      <c r="Z109" t="str">
        <f ca="1">IF(ISNUMBER($A109),VLOOKUP($A109,Methuselahs!$A$7:$X$202,5),"")</f>
        <v/>
      </c>
      <c r="AA109" s="41" t="str">
        <f t="shared" ca="1" si="47"/>
        <v/>
      </c>
    </row>
    <row r="110" spans="1:27" ht="12.95" customHeight="1">
      <c r="A110" t="str">
        <f ca="1">IF(ISBLANK('Tournament Info'!$B$11),"",INDIRECT(ADDRESS(ROW(),2,1,1,"Optimal Seating "&amp;'Tournament Info'!$B$11-1&amp;"R+F")))</f>
        <v/>
      </c>
      <c r="B110" t="str">
        <f ca="1">IF(ISNUMBER(A110),VLOOKUP(A110,Methuselahs!$A$7:$E$202,2,FALSE()),"")</f>
        <v/>
      </c>
      <c r="C110" t="str">
        <f ca="1">IF(ISNUMBER(A110),VLOOKUP(A110,Methuselahs!$A$7:$E$202,3,FALSE()),"")</f>
        <v/>
      </c>
      <c r="D110" s="248" t="str">
        <f t="shared" ca="1" si="36"/>
        <v/>
      </c>
      <c r="E110" s="249"/>
      <c r="F110" s="271">
        <f t="shared" si="37"/>
        <v>0</v>
      </c>
      <c r="G110" s="230" t="str">
        <f t="shared" ca="1" si="38"/>
        <v/>
      </c>
      <c r="H110" t="str">
        <f ca="1">IF(ISNUMBER(A110),IF(OR($S110=$U110,NOT(ISNA(MATCH($D110*5+$V$4,Override!$C$6:$C$125,0)))),$Q110,0),"")</f>
        <v/>
      </c>
      <c r="I110" s="268" t="str">
        <f t="shared" ca="1" si="39"/>
        <v/>
      </c>
      <c r="J110" s="250">
        <f ca="1">COUNT(A107:A111)</f>
        <v>0</v>
      </c>
      <c r="K110" s="233" t="str">
        <f ca="1">IF(ISNUMBER(A110),_xlfn.RANK.EQ(F110,F107:F111),"")</f>
        <v/>
      </c>
      <c r="L110" s="234">
        <f ca="1">IF(J110=5,VLOOKUP(K110,TPMatrix!$A$6:$B$10,2,FALSE()),IF(J110=4,VLOOKUP(K110,TPMatrix!$D$6:$E$9,2,FALSE()),0))</f>
        <v>0</v>
      </c>
      <c r="M110" s="234">
        <f ca="1">IF(COUNTIF(K107:K111,K110)&gt;=2,IF(J110=5,VLOOKUP(K110+1,TPMatrix!$A$6:$B$10,2,FALSE()),IF(J110=4,VLOOKUP(K110+1,TPMatrix!$D$6:$E$9,2,FALSE()),0)),"")</f>
        <v>0</v>
      </c>
      <c r="N110" s="234">
        <f ca="1">IF(COUNTIF(K107:K111,K110)&gt;=3,IF(J110=5,VLOOKUP(K110+2,TPMatrix!$A$6:$B$10,2,FALSE()),IF(J110=4,VLOOKUP(K110+2,TPMatrix!$D$6:$E$9,2,FALSE()),0)),"")</f>
        <v>0</v>
      </c>
      <c r="O110" s="234">
        <f ca="1">IF(COUNTIF(K107:K111,K110)&gt;=4,IF(J110=5,VLOOKUP(K110+3,TPMatrix!$A$6:$B$10,2,FALSE()),IF(J110=4,VLOOKUP(K110+3,TPMatrix!$D$6:$E$9,2,FALSE()),0)),"")</f>
        <v>0</v>
      </c>
      <c r="P110" s="234">
        <f ca="1">IF(COUNTIF(K107:K111,K110)&gt;=5,IF(J110=5,VLOOKUP(K110+4,TPMatrix!$A$6:$B$10,2,FALSE()),IF(J110=4,VLOOKUP(K110+4,TPMatrix!$D$6:$E$9,2,FALSE()),0)),"")</f>
        <v>0</v>
      </c>
      <c r="Q110" s="234">
        <f t="shared" ca="1" si="40"/>
        <v>0</v>
      </c>
      <c r="R110" s="235">
        <f t="shared" ca="1" si="41"/>
        <v>5</v>
      </c>
      <c r="S110" s="233">
        <f t="shared" ca="1" si="42"/>
        <v>0</v>
      </c>
      <c r="T110" s="234">
        <f t="shared" si="43"/>
        <v>0</v>
      </c>
      <c r="U110" s="235">
        <f t="shared" ca="1" si="44"/>
        <v>0</v>
      </c>
      <c r="W110" s="41" t="str">
        <f t="shared" ca="1" si="45"/>
        <v/>
      </c>
      <c r="X110" t="str">
        <f ca="1">IF(ISNUMBER($A110),$W110*(Methuselahs!$A$4+1)+$A110,"")</f>
        <v/>
      </c>
      <c r="Y110" s="41" t="str">
        <f t="shared" ca="1" si="46"/>
        <v/>
      </c>
      <c r="Z110" t="str">
        <f ca="1">IF(ISNUMBER($A110),VLOOKUP($A110,Methuselahs!$A$7:$X$202,5),"")</f>
        <v/>
      </c>
      <c r="AA110" s="41" t="str">
        <f t="shared" ca="1" si="47"/>
        <v/>
      </c>
    </row>
    <row r="111" spans="1:27" ht="12.95" customHeight="1" thickBot="1">
      <c r="A111" t="str">
        <f ca="1">IF(ISBLANK('Tournament Info'!$B$11),"",INDIRECT(ADDRESS(ROW(),2,1,1,"Optimal Seating "&amp;'Tournament Info'!$B$11-1&amp;"R+F")))</f>
        <v/>
      </c>
      <c r="B111" t="str">
        <f ca="1">IF(ISNUMBER(A111),VLOOKUP(A111,Methuselahs!$A$7:$E$202,2,FALSE()),"")</f>
        <v/>
      </c>
      <c r="C111" t="str">
        <f ca="1">IF(ISNUMBER(A111),VLOOKUP(A111,Methuselahs!$A$7:$E$202,3,FALSE()),"")</f>
        <v/>
      </c>
      <c r="D111" s="254" t="str">
        <f t="shared" ca="1" si="36"/>
        <v/>
      </c>
      <c r="E111" s="255"/>
      <c r="F111" s="272">
        <f t="shared" si="37"/>
        <v>0</v>
      </c>
      <c r="G111" s="240" t="str">
        <f t="shared" ca="1" si="38"/>
        <v/>
      </c>
      <c r="H111" t="str">
        <f ca="1">IF(ISNUMBER(A111),IF(OR($S111=$U111,NOT(ISNA(MATCH($D111*5+$V$4,Override!$C$6:$C$125,0)))),$Q111,0),"")</f>
        <v/>
      </c>
      <c r="I111" s="270" t="str">
        <f t="shared" ca="1" si="39"/>
        <v/>
      </c>
      <c r="J111" s="256">
        <f ca="1">COUNT(A107:A111)</f>
        <v>0</v>
      </c>
      <c r="K111" s="257" t="str">
        <f ca="1">IF(ISNUMBER(A111),_xlfn.RANK.EQ(F111,F107:F111),"")</f>
        <v/>
      </c>
      <c r="L111" s="258">
        <f ca="1">IF(J111=5,VLOOKUP(K111,TPMatrix!$A$6:$B$10,2,FALSE()),IF(J111=4,VLOOKUP(K111,TPMatrix!$D$6:$E$9,2,FALSE()),0))</f>
        <v>0</v>
      </c>
      <c r="M111" s="258">
        <f ca="1">IF(COUNTIF(K107:K111,K111)&gt;=2,IF(J111=5,VLOOKUP(K111+1,TPMatrix!$A$6:$B$10,2,FALSE()),IF(J111=4,VLOOKUP(K111+1,TPMatrix!$D$6:$E$9,2,FALSE()),0)),"")</f>
        <v>0</v>
      </c>
      <c r="N111" s="258">
        <f ca="1">IF(COUNTIF(K107:K111,K111)&gt;=3,IF(J111=5,VLOOKUP(K111+2,TPMatrix!$A$6:$B$10,2,FALSE()),IF(J111=4,VLOOKUP(K111+2,TPMatrix!$D$6:$E$9,2,FALSE()),0)),"")</f>
        <v>0</v>
      </c>
      <c r="O111" s="258">
        <f ca="1">IF(COUNTIF(K107:K111,K111)&gt;=4,IF(J111=5,VLOOKUP(K111+3,TPMatrix!$A$6:$B$10,2,FALSE()),IF(J111=4,VLOOKUP(K111+3,TPMatrix!$D$6:$E$9,2,FALSE()),0)),"")</f>
        <v>0</v>
      </c>
      <c r="P111" s="258">
        <f ca="1">IF(COUNTIF(K107:K111,K111)&gt;=5,IF(J111=5,VLOOKUP(K111+4,TPMatrix!$A$6:$B$10,2,FALSE()),IF(J111=4,VLOOKUP(K111+4,TPMatrix!$D$6:$E$9,2,FALSE()),0)),"")</f>
        <v>0</v>
      </c>
      <c r="Q111" s="258">
        <f t="shared" ca="1" si="40"/>
        <v>0</v>
      </c>
      <c r="R111" s="259">
        <f t="shared" ca="1" si="41"/>
        <v>5</v>
      </c>
      <c r="S111" s="257">
        <f t="shared" ca="1" si="42"/>
        <v>0</v>
      </c>
      <c r="T111" s="258">
        <f t="shared" si="43"/>
        <v>0</v>
      </c>
      <c r="U111" s="259">
        <f t="shared" ca="1" si="44"/>
        <v>0</v>
      </c>
      <c r="W111" s="41" t="str">
        <f t="shared" ca="1" si="45"/>
        <v/>
      </c>
      <c r="X111" t="str">
        <f ca="1">IF(ISNUMBER($A111),$W111*(Methuselahs!$A$4+1)+$A111,"")</f>
        <v/>
      </c>
      <c r="Y111" s="41" t="str">
        <f t="shared" ca="1" si="46"/>
        <v/>
      </c>
      <c r="Z111" t="str">
        <f ca="1">IF(ISNUMBER($A111),VLOOKUP($A111,Methuselahs!$A$7:$X$202,5),"")</f>
        <v/>
      </c>
      <c r="AA111" s="41" t="str">
        <f t="shared" ca="1" si="47"/>
        <v/>
      </c>
    </row>
    <row r="112" spans="1:27" ht="12.95" customHeight="1">
      <c r="A112" t="str">
        <f ca="1">IF(ISBLANK('Tournament Info'!$B$11),"",INDIRECT(ADDRESS(ROW(),2,1,1,"Optimal Seating "&amp;'Tournament Info'!$B$11-1&amp;"R+F")))</f>
        <v/>
      </c>
      <c r="B112" t="str">
        <f ca="1">IF(ISNUMBER(A112),VLOOKUP(A112,Methuselahs!$A$7:$E$202,2,FALSE()),"")</f>
        <v/>
      </c>
      <c r="C112" t="str">
        <f ca="1">IF(ISNUMBER(A112),VLOOKUP(A112,Methuselahs!$A$7:$E$202,3,FALSE()),"")</f>
        <v/>
      </c>
      <c r="D112" s="214" t="str">
        <f t="shared" ca="1" si="36"/>
        <v/>
      </c>
      <c r="E112" s="215"/>
      <c r="F112" s="265">
        <f t="shared" si="37"/>
        <v>0</v>
      </c>
      <c r="G112" s="216" t="str">
        <f t="shared" ca="1" si="38"/>
        <v/>
      </c>
      <c r="H112" t="str">
        <f ca="1">IF(ISNUMBER(A112),IF(OR($S112=$U112,NOT(ISNA(MATCH($D112*5+$V$4,Override!$C$6:$C$125,0)))),$Q112,0),"")</f>
        <v/>
      </c>
      <c r="I112" s="266" t="str">
        <f t="shared" ca="1" si="39"/>
        <v/>
      </c>
      <c r="J112" s="218">
        <f ca="1">COUNT(A112:A116)</f>
        <v>0</v>
      </c>
      <c r="K112" s="219" t="str">
        <f ca="1">IF(ISNUMBER(A112),_xlfn.RANK.EQ(F112,F112:F116),"")</f>
        <v/>
      </c>
      <c r="L112" s="220">
        <f ca="1">IF(J112=5,VLOOKUP(K112,TPMatrix!$A$6:$B$10,2,FALSE()),IF(J112=4,VLOOKUP(K112,TPMatrix!$D$6:$E$9,2,FALSE()),0))</f>
        <v>0</v>
      </c>
      <c r="M112" s="220">
        <f ca="1">IF(COUNTIF(K112:K116,K112)&gt;=2,IF(J112=5,VLOOKUP(K112+1,TPMatrix!$A$6:$B$10,2,FALSE()),IF(J112=4,VLOOKUP(K112+1,TPMatrix!$D$6:$E$9,2,FALSE()),0)),"")</f>
        <v>0</v>
      </c>
      <c r="N112" s="220">
        <f ca="1">IF(COUNTIF(K112:K116,K112)&gt;=3,IF(J112=5,VLOOKUP(K112+2,TPMatrix!$A$6:$B$10,2,FALSE()),IF(J112=4,VLOOKUP(K112+2,TPMatrix!$D$6:$E$9,2,FALSE()),0)),"")</f>
        <v>0</v>
      </c>
      <c r="O112" s="220">
        <f ca="1">IF(COUNTIF(K112:K116,K112)&gt;=4,IF(J112=5,VLOOKUP(K112+3,TPMatrix!$A$6:$B$10,2,FALSE()),IF(J112=4,VLOOKUP(K112+3,TPMatrix!$D$6:$E$9,2,FALSE()),0)),"")</f>
        <v>0</v>
      </c>
      <c r="P112" s="220">
        <f ca="1">IF(COUNTIF(K112:K116,K112)&gt;=5,IF(J112=5,VLOOKUP(K112+4,TPMatrix!$A$6:$B$10,2,FALSE()),IF(J112=4,VLOOKUP(K112+4,TPMatrix!$D$6:$E$9,2,FALSE()),0)),"")</f>
        <v>0</v>
      </c>
      <c r="Q112" s="220">
        <f t="shared" ca="1" si="40"/>
        <v>0</v>
      </c>
      <c r="R112" s="221">
        <f t="shared" ca="1" si="41"/>
        <v>5</v>
      </c>
      <c r="S112" s="222">
        <f t="shared" ca="1" si="42"/>
        <v>0</v>
      </c>
      <c r="T112" s="223">
        <f t="shared" si="43"/>
        <v>0</v>
      </c>
      <c r="U112" s="224">
        <f t="shared" ca="1" si="44"/>
        <v>0</v>
      </c>
      <c r="W112" s="41" t="str">
        <f t="shared" ca="1" si="45"/>
        <v/>
      </c>
      <c r="X112" t="str">
        <f ca="1">IF(ISNUMBER($A112),$W112*(Methuselahs!$A$4+1)+$A112,"")</f>
        <v/>
      </c>
      <c r="Y112" s="41" t="str">
        <f t="shared" ca="1" si="46"/>
        <v/>
      </c>
      <c r="Z112" t="str">
        <f ca="1">IF(ISNUMBER($A112),VLOOKUP($A112,Methuselahs!$A$7:$X$202,5),"")</f>
        <v/>
      </c>
      <c r="AA112" s="41" t="str">
        <f t="shared" ca="1" si="47"/>
        <v/>
      </c>
    </row>
    <row r="113" spans="1:27" ht="12.95" customHeight="1">
      <c r="A113" t="str">
        <f ca="1">IF(ISBLANK('Tournament Info'!$B$11),"",INDIRECT(ADDRESS(ROW(),2,1,1,"Optimal Seating "&amp;'Tournament Info'!$B$11-1&amp;"R+F")))</f>
        <v/>
      </c>
      <c r="B113" t="str">
        <f ca="1">IF(ISNUMBER(A113),VLOOKUP(A113,Methuselahs!$A$7:$E$202,2,FALSE()),"")</f>
        <v/>
      </c>
      <c r="C113" t="str">
        <f ca="1">IF(ISNUMBER(A113),VLOOKUP(A113,Methuselahs!$A$7:$E$202,3,FALSE()),"")</f>
        <v/>
      </c>
      <c r="D113" s="228" t="str">
        <f t="shared" ca="1" si="36"/>
        <v/>
      </c>
      <c r="E113" s="229"/>
      <c r="F113" s="267">
        <f t="shared" si="37"/>
        <v>0</v>
      </c>
      <c r="G113" s="230" t="str">
        <f t="shared" ca="1" si="38"/>
        <v/>
      </c>
      <c r="H113" t="str">
        <f ca="1">IF(ISNUMBER(A113),IF(OR($S113=$U113,NOT(ISNA(MATCH($D113*5+$V$4,Override!$C$6:$C$125,0)))),$Q113,0),"")</f>
        <v/>
      </c>
      <c r="I113" s="268" t="str">
        <f t="shared" ca="1" si="39"/>
        <v/>
      </c>
      <c r="J113" s="232">
        <f ca="1">COUNT(A112:A116)</f>
        <v>0</v>
      </c>
      <c r="K113" s="233" t="str">
        <f ca="1">IF(ISNUMBER(A113),_xlfn.RANK.EQ(F113,F112:F116),"")</f>
        <v/>
      </c>
      <c r="L113" s="234">
        <f ca="1">IF(J113=5,VLOOKUP(K113,TPMatrix!$A$6:$B$10,2,FALSE()),IF(J113=4,VLOOKUP(K113,TPMatrix!$D$6:$E$9,2,FALSE()),0))</f>
        <v>0</v>
      </c>
      <c r="M113" s="234">
        <f ca="1">IF(COUNTIF(K112:K116,K113)&gt;=2,IF(J113=5,VLOOKUP(K113+1,TPMatrix!$A$6:$B$10,2,FALSE()),IF(J113=4,VLOOKUP(K113+1,TPMatrix!$D$6:$E$9,2,FALSE()),0)),"")</f>
        <v>0</v>
      </c>
      <c r="N113" s="234">
        <f ca="1">IF(COUNTIF(K112:K116,K113)&gt;=3,IF(J113=5,VLOOKUP(K113+2,TPMatrix!$A$6:$B$10,2,FALSE()),IF(J113=4,VLOOKUP(K113+2,TPMatrix!$D$6:$E$9,2,FALSE()),0)),"")</f>
        <v>0</v>
      </c>
      <c r="O113" s="234">
        <f ca="1">IF(COUNTIF(K112:K116,K113)&gt;=4,IF(J113=5,VLOOKUP(K113+3,TPMatrix!$A$6:$B$10,2,FALSE()),IF(J113=4,VLOOKUP(K113+3,TPMatrix!$D$6:$E$9,2,FALSE()),0)),"")</f>
        <v>0</v>
      </c>
      <c r="P113" s="234">
        <f ca="1">IF(COUNTIF(K112:K116,K113)&gt;=5,IF(J113=5,VLOOKUP(K113+4,TPMatrix!$A$6:$B$10,2,FALSE()),IF(J113=4,VLOOKUP(K113+4,TPMatrix!$D$6:$E$9,2,FALSE()),0)),"")</f>
        <v>0</v>
      </c>
      <c r="Q113" s="234">
        <f t="shared" ca="1" si="40"/>
        <v>0</v>
      </c>
      <c r="R113" s="235">
        <f t="shared" ca="1" si="41"/>
        <v>5</v>
      </c>
      <c r="S113" s="233">
        <f t="shared" ca="1" si="42"/>
        <v>0</v>
      </c>
      <c r="T113" s="234">
        <f t="shared" si="43"/>
        <v>0</v>
      </c>
      <c r="U113" s="235">
        <f t="shared" ca="1" si="44"/>
        <v>0</v>
      </c>
      <c r="W113" s="41" t="str">
        <f t="shared" ca="1" si="45"/>
        <v/>
      </c>
      <c r="X113" t="str">
        <f ca="1">IF(ISNUMBER($A113),$W113*(Methuselahs!$A$4+1)+$A113,"")</f>
        <v/>
      </c>
      <c r="Y113" s="41" t="str">
        <f t="shared" ca="1" si="46"/>
        <v/>
      </c>
      <c r="Z113" t="str">
        <f ca="1">IF(ISNUMBER($A113),VLOOKUP($A113,Methuselahs!$A$7:$X$202,5),"")</f>
        <v/>
      </c>
      <c r="AA113" s="41" t="str">
        <f t="shared" ca="1" si="47"/>
        <v/>
      </c>
    </row>
    <row r="114" spans="1:27" ht="12.95" customHeight="1">
      <c r="A114" t="str">
        <f ca="1">IF(ISBLANK('Tournament Info'!$B$11),"",INDIRECT(ADDRESS(ROW(),2,1,1,"Optimal Seating "&amp;'Tournament Info'!$B$11-1&amp;"R+F")))</f>
        <v/>
      </c>
      <c r="B114" t="str">
        <f ca="1">IF(ISNUMBER(A114),VLOOKUP(A114,Methuselahs!$A$7:$E$202,2,FALSE()),"")</f>
        <v/>
      </c>
      <c r="C114" t="str">
        <f ca="1">IF(ISNUMBER(A114),VLOOKUP(A114,Methuselahs!$A$7:$E$202,3,FALSE()),"")</f>
        <v/>
      </c>
      <c r="D114" s="238" t="str">
        <f t="shared" ca="1" si="36"/>
        <v/>
      </c>
      <c r="E114" s="239"/>
      <c r="F114" s="269">
        <f t="shared" si="37"/>
        <v>0</v>
      </c>
      <c r="G114" s="240" t="str">
        <f t="shared" ca="1" si="38"/>
        <v/>
      </c>
      <c r="H114" t="str">
        <f ca="1">IF(ISNUMBER(A114),IF(OR($S114=$U114,NOT(ISNA(MATCH($D114*5+$V$4,Override!$C$6:$C$125,0)))),$Q114,0),"")</f>
        <v/>
      </c>
      <c r="I114" s="270" t="str">
        <f t="shared" ca="1" si="39"/>
        <v/>
      </c>
      <c r="J114" s="242">
        <f ca="1">COUNT(A112:A116)</f>
        <v>0</v>
      </c>
      <c r="K114" s="243" t="str">
        <f ca="1">IF(ISNUMBER(A114),_xlfn.RANK.EQ(F114,F112:F116),"")</f>
        <v/>
      </c>
      <c r="L114" s="244">
        <f ca="1">IF(J114=5,VLOOKUP(K114,TPMatrix!$A$6:$B$10,2,FALSE()),IF(J114=4,VLOOKUP(K114,TPMatrix!$D$6:$E$9,2,FALSE()),0))</f>
        <v>0</v>
      </c>
      <c r="M114" s="244">
        <f ca="1">IF(COUNTIF(K112:K116,K114)&gt;=2,IF(J114=5,VLOOKUP(K114+1,TPMatrix!$A$6:$B$10,2,FALSE()),IF(J114=4,VLOOKUP(K114+1,TPMatrix!$D$6:$E$9,2,FALSE()),0)),"")</f>
        <v>0</v>
      </c>
      <c r="N114" s="244">
        <f ca="1">IF(COUNTIF(K112:K116,K114)&gt;=3,IF(J114=5,VLOOKUP(K114+2,TPMatrix!$A$6:$B$10,2,FALSE()),IF(J114=4,VLOOKUP(K114+2,TPMatrix!$D$6:$E$9,2,FALSE()),0)),"")</f>
        <v>0</v>
      </c>
      <c r="O114" s="244">
        <f ca="1">IF(COUNTIF(K112:K116,K114)&gt;=4,IF(J114=5,VLOOKUP(K114+3,TPMatrix!$A$6:$B$10,2,FALSE()),IF(J114=4,VLOOKUP(K114+3,TPMatrix!$D$6:$E$9,2,FALSE()),0)),"")</f>
        <v>0</v>
      </c>
      <c r="P114" s="244">
        <f ca="1">IF(COUNTIF(K112:K116,K114)&gt;=5,IF(J114=5,VLOOKUP(K114+4,TPMatrix!$A$6:$B$10,2,FALSE()),IF(J114=4,VLOOKUP(K114+4,TPMatrix!$D$6:$E$9,2,FALSE()),0)),"")</f>
        <v>0</v>
      </c>
      <c r="Q114" s="244">
        <f t="shared" ca="1" si="40"/>
        <v>0</v>
      </c>
      <c r="R114" s="245">
        <f t="shared" ca="1" si="41"/>
        <v>5</v>
      </c>
      <c r="S114" s="243">
        <f t="shared" ca="1" si="42"/>
        <v>0</v>
      </c>
      <c r="T114" s="244">
        <f t="shared" si="43"/>
        <v>0</v>
      </c>
      <c r="U114" s="245">
        <f t="shared" ca="1" si="44"/>
        <v>0</v>
      </c>
      <c r="W114" s="41" t="str">
        <f t="shared" ca="1" si="45"/>
        <v/>
      </c>
      <c r="X114" t="str">
        <f ca="1">IF(ISNUMBER($A114),$W114*(Methuselahs!$A$4+1)+$A114,"")</f>
        <v/>
      </c>
      <c r="Y114" s="41" t="str">
        <f t="shared" ca="1" si="46"/>
        <v/>
      </c>
      <c r="Z114" t="str">
        <f ca="1">IF(ISNUMBER($A114),VLOOKUP($A114,Methuselahs!$A$7:$X$202,5),"")</f>
        <v/>
      </c>
      <c r="AA114" s="41" t="str">
        <f t="shared" ca="1" si="47"/>
        <v/>
      </c>
    </row>
    <row r="115" spans="1:27" ht="12.95" customHeight="1">
      <c r="A115" t="str">
        <f ca="1">IF(ISBLANK('Tournament Info'!$B$11),"",INDIRECT(ADDRESS(ROW(),2,1,1,"Optimal Seating "&amp;'Tournament Info'!$B$11-1&amp;"R+F")))</f>
        <v/>
      </c>
      <c r="B115" t="str">
        <f ca="1">IF(ISNUMBER(A115),VLOOKUP(A115,Methuselahs!$A$7:$E$202,2,FALSE()),"")</f>
        <v/>
      </c>
      <c r="C115" t="str">
        <f ca="1">IF(ISNUMBER(A115),VLOOKUP(A115,Methuselahs!$A$7:$E$202,3,FALSE()),"")</f>
        <v/>
      </c>
      <c r="D115" s="248" t="str">
        <f t="shared" ca="1" si="36"/>
        <v/>
      </c>
      <c r="E115" s="249"/>
      <c r="F115" s="271">
        <f t="shared" si="37"/>
        <v>0</v>
      </c>
      <c r="G115" s="230" t="str">
        <f t="shared" ca="1" si="38"/>
        <v/>
      </c>
      <c r="H115" t="str">
        <f ca="1">IF(ISNUMBER(A115),IF(OR($S115=$U115,NOT(ISNA(MATCH($D115*5+$V$4,Override!$C$6:$C$125,0)))),$Q115,0),"")</f>
        <v/>
      </c>
      <c r="I115" s="268" t="str">
        <f t="shared" ca="1" si="39"/>
        <v/>
      </c>
      <c r="J115" s="250">
        <f ca="1">COUNT(A112:A116)</f>
        <v>0</v>
      </c>
      <c r="K115" s="233" t="str">
        <f ca="1">IF(ISNUMBER(A115),_xlfn.RANK.EQ(F115,F112:F116),"")</f>
        <v/>
      </c>
      <c r="L115" s="234">
        <f ca="1">IF(J115=5,VLOOKUP(K115,TPMatrix!$A$6:$B$10,2,FALSE()),IF(J115=4,VLOOKUP(K115,TPMatrix!$D$6:$E$9,2,FALSE()),0))</f>
        <v>0</v>
      </c>
      <c r="M115" s="234">
        <f ca="1">IF(COUNTIF(K112:K116,K115)&gt;=2,IF(J115=5,VLOOKUP(K115+1,TPMatrix!$A$6:$B$10,2,FALSE()),IF(J115=4,VLOOKUP(K115+1,TPMatrix!$D$6:$E$9,2,FALSE()),0)),"")</f>
        <v>0</v>
      </c>
      <c r="N115" s="234">
        <f ca="1">IF(COUNTIF(K112:K116,K115)&gt;=3,IF(J115=5,VLOOKUP(K115+2,TPMatrix!$A$6:$B$10,2,FALSE()),IF(J115=4,VLOOKUP(K115+2,TPMatrix!$D$6:$E$9,2,FALSE()),0)),"")</f>
        <v>0</v>
      </c>
      <c r="O115" s="234">
        <f ca="1">IF(COUNTIF(K112:K116,K115)&gt;=4,IF(J115=5,VLOOKUP(K115+3,TPMatrix!$A$6:$B$10,2,FALSE()),IF(J115=4,VLOOKUP(K115+3,TPMatrix!$D$6:$E$9,2,FALSE()),0)),"")</f>
        <v>0</v>
      </c>
      <c r="P115" s="234">
        <f ca="1">IF(COUNTIF(K112:K116,K115)&gt;=5,IF(J115=5,VLOOKUP(K115+4,TPMatrix!$A$6:$B$10,2,FALSE()),IF(J115=4,VLOOKUP(K115+4,TPMatrix!$D$6:$E$9,2,FALSE()),0)),"")</f>
        <v>0</v>
      </c>
      <c r="Q115" s="234">
        <f t="shared" ca="1" si="40"/>
        <v>0</v>
      </c>
      <c r="R115" s="235">
        <f t="shared" ca="1" si="41"/>
        <v>5</v>
      </c>
      <c r="S115" s="233">
        <f t="shared" ca="1" si="42"/>
        <v>0</v>
      </c>
      <c r="T115" s="234">
        <f t="shared" si="43"/>
        <v>0</v>
      </c>
      <c r="U115" s="235">
        <f t="shared" ca="1" si="44"/>
        <v>0</v>
      </c>
      <c r="W115" s="41" t="str">
        <f t="shared" ca="1" si="45"/>
        <v/>
      </c>
      <c r="X115" t="str">
        <f ca="1">IF(ISNUMBER($A115),$W115*(Methuselahs!$A$4+1)+$A115,"")</f>
        <v/>
      </c>
      <c r="Y115" s="41" t="str">
        <f t="shared" ca="1" si="46"/>
        <v/>
      </c>
      <c r="Z115" t="str">
        <f ca="1">IF(ISNUMBER($A115),VLOOKUP($A115,Methuselahs!$A$7:$X$202,5),"")</f>
        <v/>
      </c>
      <c r="AA115" s="41" t="str">
        <f t="shared" ca="1" si="47"/>
        <v/>
      </c>
    </row>
    <row r="116" spans="1:27" ht="12.95" customHeight="1" thickBot="1">
      <c r="A116" t="str">
        <f ca="1">IF(ISBLANK('Tournament Info'!$B$11),"",INDIRECT(ADDRESS(ROW(),2,1,1,"Optimal Seating "&amp;'Tournament Info'!$B$11-1&amp;"R+F")))</f>
        <v/>
      </c>
      <c r="B116" t="str">
        <f ca="1">IF(ISNUMBER(A116),VLOOKUP(A116,Methuselahs!$A$7:$E$202,2,FALSE()),"")</f>
        <v/>
      </c>
      <c r="C116" t="str">
        <f ca="1">IF(ISNUMBER(A116),VLOOKUP(A116,Methuselahs!$A$7:$E$202,3,FALSE()),"")</f>
        <v/>
      </c>
      <c r="D116" s="254" t="str">
        <f t="shared" ca="1" si="36"/>
        <v/>
      </c>
      <c r="E116" s="255"/>
      <c r="F116" s="272">
        <f t="shared" si="37"/>
        <v>0</v>
      </c>
      <c r="G116" s="240" t="str">
        <f t="shared" ca="1" si="38"/>
        <v/>
      </c>
      <c r="H116" t="str">
        <f ca="1">IF(ISNUMBER(A116),IF(OR($S116=$U116,NOT(ISNA(MATCH($D116*5+$V$4,Override!$C$6:$C$125,0)))),$Q116,0),"")</f>
        <v/>
      </c>
      <c r="I116" s="270" t="str">
        <f t="shared" ca="1" si="39"/>
        <v/>
      </c>
      <c r="J116" s="256">
        <f ca="1">COUNT(A112:A116)</f>
        <v>0</v>
      </c>
      <c r="K116" s="257" t="str">
        <f ca="1">IF(ISNUMBER(A116),_xlfn.RANK.EQ(F116,F112:F116),"")</f>
        <v/>
      </c>
      <c r="L116" s="258">
        <f ca="1">IF(J116=5,VLOOKUP(K116,TPMatrix!$A$6:$B$10,2,FALSE()),IF(J116=4,VLOOKUP(K116,TPMatrix!$D$6:$E$9,2,FALSE()),0))</f>
        <v>0</v>
      </c>
      <c r="M116" s="258">
        <f ca="1">IF(COUNTIF(K112:K116,K116)&gt;=2,IF(J116=5,VLOOKUP(K116+1,TPMatrix!$A$6:$B$10,2,FALSE()),IF(J116=4,VLOOKUP(K116+1,TPMatrix!$D$6:$E$9,2,FALSE()),0)),"")</f>
        <v>0</v>
      </c>
      <c r="N116" s="258">
        <f ca="1">IF(COUNTIF(K112:K116,K116)&gt;=3,IF(J116=5,VLOOKUP(K116+2,TPMatrix!$A$6:$B$10,2,FALSE()),IF(J116=4,VLOOKUP(K116+2,TPMatrix!$D$6:$E$9,2,FALSE()),0)),"")</f>
        <v>0</v>
      </c>
      <c r="O116" s="258">
        <f ca="1">IF(COUNTIF(K112:K116,K116)&gt;=4,IF(J116=5,VLOOKUP(K116+3,TPMatrix!$A$6:$B$10,2,FALSE()),IF(J116=4,VLOOKUP(K116+3,TPMatrix!$D$6:$E$9,2,FALSE()),0)),"")</f>
        <v>0</v>
      </c>
      <c r="P116" s="258">
        <f ca="1">IF(COUNTIF(K112:K116,K116)&gt;=5,IF(J116=5,VLOOKUP(K116+4,TPMatrix!$A$6:$B$10,2,FALSE()),IF(J116=4,VLOOKUP(K116+4,TPMatrix!$D$6:$E$9,2,FALSE()),0)),"")</f>
        <v>0</v>
      </c>
      <c r="Q116" s="258">
        <f t="shared" ca="1" si="40"/>
        <v>0</v>
      </c>
      <c r="R116" s="259">
        <f t="shared" ca="1" si="41"/>
        <v>5</v>
      </c>
      <c r="S116" s="257">
        <f t="shared" ca="1" si="42"/>
        <v>0</v>
      </c>
      <c r="T116" s="258">
        <f t="shared" si="43"/>
        <v>0</v>
      </c>
      <c r="U116" s="259">
        <f t="shared" ca="1" si="44"/>
        <v>0</v>
      </c>
      <c r="W116" s="41" t="str">
        <f t="shared" ca="1" si="45"/>
        <v/>
      </c>
      <c r="X116" t="str">
        <f ca="1">IF(ISNUMBER($A116),$W116*(Methuselahs!$A$4+1)+$A116,"")</f>
        <v/>
      </c>
      <c r="Y116" s="41" t="str">
        <f t="shared" ca="1" si="46"/>
        <v/>
      </c>
      <c r="Z116" t="str">
        <f ca="1">IF(ISNUMBER($A116),VLOOKUP($A116,Methuselahs!$A$7:$X$202,5),"")</f>
        <v/>
      </c>
      <c r="AA116" s="41" t="str">
        <f t="shared" ca="1" si="47"/>
        <v/>
      </c>
    </row>
    <row r="117" spans="1:27" ht="12.95" customHeight="1">
      <c r="A117" t="str">
        <f ca="1">IF(ISBLANK('Tournament Info'!$B$11),"",INDIRECT(ADDRESS(ROW(),2,1,1,"Optimal Seating "&amp;'Tournament Info'!$B$11-1&amp;"R+F")))</f>
        <v/>
      </c>
      <c r="B117" t="str">
        <f ca="1">IF(ISNUMBER(A117),VLOOKUP(A117,Methuselahs!$A$7:$E$202,2,FALSE()),"")</f>
        <v/>
      </c>
      <c r="C117" t="str">
        <f ca="1">IF(ISNUMBER(A117),VLOOKUP(A117,Methuselahs!$A$7:$E$202,3,FALSE()),"")</f>
        <v/>
      </c>
      <c r="D117" s="214" t="str">
        <f t="shared" ca="1" si="36"/>
        <v/>
      </c>
      <c r="E117" s="215"/>
      <c r="F117" s="265">
        <f t="shared" si="37"/>
        <v>0</v>
      </c>
      <c r="G117" s="216" t="str">
        <f t="shared" ca="1" si="38"/>
        <v/>
      </c>
      <c r="H117" t="str">
        <f ca="1">IF(ISNUMBER(A117),IF(OR($S117=$U117,NOT(ISNA(MATCH($D117*5+$V$4,Override!$C$6:$C$125,0)))),$Q117,0),"")</f>
        <v/>
      </c>
      <c r="I117" s="266" t="str">
        <f t="shared" ca="1" si="39"/>
        <v/>
      </c>
      <c r="J117" s="218">
        <f ca="1">COUNT(A117:A121)</f>
        <v>0</v>
      </c>
      <c r="K117" s="219" t="str">
        <f ca="1">IF(ISNUMBER(A117),_xlfn.RANK.EQ(F117,F117:F121),"")</f>
        <v/>
      </c>
      <c r="L117" s="220">
        <f ca="1">IF(J117=5,VLOOKUP(K117,TPMatrix!$A$6:$B$10,2,FALSE()),IF(J117=4,VLOOKUP(K117,TPMatrix!$D$6:$E$9,2,FALSE()),0))</f>
        <v>0</v>
      </c>
      <c r="M117" s="220">
        <f ca="1">IF(COUNTIF(K117:K121,K117)&gt;=2,IF(J117=5,VLOOKUP(K117+1,TPMatrix!$A$6:$B$10,2,FALSE()),IF(J117=4,VLOOKUP(K117+1,TPMatrix!$D$6:$E$9,2,FALSE()),0)),"")</f>
        <v>0</v>
      </c>
      <c r="N117" s="220">
        <f ca="1">IF(COUNTIF(K117:K121,K117)&gt;=3,IF(J117=5,VLOOKUP(K117+2,TPMatrix!$A$6:$B$10,2,FALSE()),IF(J117=4,VLOOKUP(K117+2,TPMatrix!$D$6:$E$9,2,FALSE()),0)),"")</f>
        <v>0</v>
      </c>
      <c r="O117" s="220">
        <f ca="1">IF(COUNTIF(K117:K121,K117)&gt;=4,IF(J117=5,VLOOKUP(K117+3,TPMatrix!$A$6:$B$10,2,FALSE()),IF(J117=4,VLOOKUP(K117+3,TPMatrix!$D$6:$E$9,2,FALSE()),0)),"")</f>
        <v>0</v>
      </c>
      <c r="P117" s="220">
        <f ca="1">IF(COUNTIF(K117:K121,K117)&gt;=5,IF(J117=5,VLOOKUP(K117+4,TPMatrix!$A$6:$B$10,2,FALSE()),IF(J117=4,VLOOKUP(K117+4,TPMatrix!$D$6:$E$9,2,FALSE()),0)),"")</f>
        <v>0</v>
      </c>
      <c r="Q117" s="220">
        <f t="shared" ca="1" si="40"/>
        <v>0</v>
      </c>
      <c r="R117" s="221">
        <f t="shared" ca="1" si="41"/>
        <v>5</v>
      </c>
      <c r="S117" s="222">
        <f t="shared" ca="1" si="42"/>
        <v>0</v>
      </c>
      <c r="T117" s="223">
        <f t="shared" si="43"/>
        <v>0</v>
      </c>
      <c r="U117" s="224">
        <f t="shared" ca="1" si="44"/>
        <v>0</v>
      </c>
      <c r="W117" s="41" t="str">
        <f t="shared" ca="1" si="45"/>
        <v/>
      </c>
      <c r="X117" t="str">
        <f ca="1">IF(ISNUMBER($A117),$W117*(Methuselahs!$A$4+1)+$A117,"")</f>
        <v/>
      </c>
      <c r="Y117" s="41" t="str">
        <f t="shared" ca="1" si="46"/>
        <v/>
      </c>
      <c r="Z117" t="str">
        <f ca="1">IF(ISNUMBER($A117),VLOOKUP($A117,Methuselahs!$A$7:$X$202,5),"")</f>
        <v/>
      </c>
      <c r="AA117" s="41" t="str">
        <f t="shared" ca="1" si="47"/>
        <v/>
      </c>
    </row>
    <row r="118" spans="1:27" ht="12.95" customHeight="1">
      <c r="A118" t="str">
        <f ca="1">IF(ISBLANK('Tournament Info'!$B$11),"",INDIRECT(ADDRESS(ROW(),2,1,1,"Optimal Seating "&amp;'Tournament Info'!$B$11-1&amp;"R+F")))</f>
        <v/>
      </c>
      <c r="B118" t="str">
        <f ca="1">IF(ISNUMBER(A118),VLOOKUP(A118,Methuselahs!$A$7:$E$202,2,FALSE()),"")</f>
        <v/>
      </c>
      <c r="C118" t="str">
        <f ca="1">IF(ISNUMBER(A118),VLOOKUP(A118,Methuselahs!$A$7:$E$202,3,FALSE()),"")</f>
        <v/>
      </c>
      <c r="D118" s="228" t="str">
        <f t="shared" ca="1" si="36"/>
        <v/>
      </c>
      <c r="E118" s="229"/>
      <c r="F118" s="267">
        <f t="shared" si="37"/>
        <v>0</v>
      </c>
      <c r="G118" s="230" t="str">
        <f t="shared" ca="1" si="38"/>
        <v/>
      </c>
      <c r="H118" t="str">
        <f ca="1">IF(ISNUMBER(A118),IF(OR($S118=$U118,NOT(ISNA(MATCH($D118*5+$V$4,Override!$C$6:$C$125,0)))),$Q118,0),"")</f>
        <v/>
      </c>
      <c r="I118" s="268" t="str">
        <f t="shared" ca="1" si="39"/>
        <v/>
      </c>
      <c r="J118" s="232">
        <f ca="1">COUNT(A117:A121)</f>
        <v>0</v>
      </c>
      <c r="K118" s="233" t="str">
        <f ca="1">IF(ISNUMBER(A118),_xlfn.RANK.EQ(F118,F117:F121),"")</f>
        <v/>
      </c>
      <c r="L118" s="234">
        <f ca="1">IF(J118=5,VLOOKUP(K118,TPMatrix!$A$6:$B$10,2,FALSE()),IF(J118=4,VLOOKUP(K118,TPMatrix!$D$6:$E$9,2,FALSE()),0))</f>
        <v>0</v>
      </c>
      <c r="M118" s="234">
        <f ca="1">IF(COUNTIF(K117:K121,K118)&gt;=2,IF(J118=5,VLOOKUP(K118+1,TPMatrix!$A$6:$B$10,2,FALSE()),IF(J118=4,VLOOKUP(K118+1,TPMatrix!$D$6:$E$9,2,FALSE()),0)),"")</f>
        <v>0</v>
      </c>
      <c r="N118" s="234">
        <f ca="1">IF(COUNTIF(K117:K121,K118)&gt;=3,IF(J118=5,VLOOKUP(K118+2,TPMatrix!$A$6:$B$10,2,FALSE()),IF(J118=4,VLOOKUP(K118+2,TPMatrix!$D$6:$E$9,2,FALSE()),0)),"")</f>
        <v>0</v>
      </c>
      <c r="O118" s="234">
        <f ca="1">IF(COUNTIF(K117:K121,K118)&gt;=4,IF(J118=5,VLOOKUP(K118+3,TPMatrix!$A$6:$B$10,2,FALSE()),IF(J118=4,VLOOKUP(K118+3,TPMatrix!$D$6:$E$9,2,FALSE()),0)),"")</f>
        <v>0</v>
      </c>
      <c r="P118" s="234">
        <f ca="1">IF(COUNTIF(K117:K121,K118)&gt;=5,IF(J118=5,VLOOKUP(K118+4,TPMatrix!$A$6:$B$10,2,FALSE()),IF(J118=4,VLOOKUP(K118+4,TPMatrix!$D$6:$E$9,2,FALSE()),0)),"")</f>
        <v>0</v>
      </c>
      <c r="Q118" s="234">
        <f t="shared" ca="1" si="40"/>
        <v>0</v>
      </c>
      <c r="R118" s="235">
        <f t="shared" ca="1" si="41"/>
        <v>5</v>
      </c>
      <c r="S118" s="233">
        <f t="shared" ca="1" si="42"/>
        <v>0</v>
      </c>
      <c r="T118" s="234">
        <f t="shared" si="43"/>
        <v>0</v>
      </c>
      <c r="U118" s="235">
        <f t="shared" ca="1" si="44"/>
        <v>0</v>
      </c>
      <c r="W118" s="41" t="str">
        <f t="shared" ca="1" si="45"/>
        <v/>
      </c>
      <c r="X118" t="str">
        <f ca="1">IF(ISNUMBER($A118),$W118*(Methuselahs!$A$4+1)+$A118,"")</f>
        <v/>
      </c>
      <c r="Y118" s="41" t="str">
        <f t="shared" ca="1" si="46"/>
        <v/>
      </c>
      <c r="Z118" t="str">
        <f ca="1">IF(ISNUMBER($A118),VLOOKUP($A118,Methuselahs!$A$7:$X$202,5),"")</f>
        <v/>
      </c>
      <c r="AA118" s="41" t="str">
        <f t="shared" ca="1" si="47"/>
        <v/>
      </c>
    </row>
    <row r="119" spans="1:27" ht="12.95" customHeight="1">
      <c r="A119" t="str">
        <f ca="1">IF(ISBLANK('Tournament Info'!$B$11),"",INDIRECT(ADDRESS(ROW(),2,1,1,"Optimal Seating "&amp;'Tournament Info'!$B$11-1&amp;"R+F")))</f>
        <v/>
      </c>
      <c r="B119" t="str">
        <f ca="1">IF(ISNUMBER(A119),VLOOKUP(A119,Methuselahs!$A$7:$E$202,2,FALSE()),"")</f>
        <v/>
      </c>
      <c r="C119" t="str">
        <f ca="1">IF(ISNUMBER(A119),VLOOKUP(A119,Methuselahs!$A$7:$E$202,3,FALSE()),"")</f>
        <v/>
      </c>
      <c r="D119" s="238" t="str">
        <f t="shared" ca="1" si="36"/>
        <v/>
      </c>
      <c r="E119" s="239"/>
      <c r="F119" s="269">
        <f t="shared" si="37"/>
        <v>0</v>
      </c>
      <c r="G119" s="240" t="str">
        <f t="shared" ca="1" si="38"/>
        <v/>
      </c>
      <c r="H119" t="str">
        <f ca="1">IF(ISNUMBER(A119),IF(OR($S119=$U119,NOT(ISNA(MATCH($D119*5+$V$4,Override!$C$6:$C$125,0)))),$Q119,0),"")</f>
        <v/>
      </c>
      <c r="I119" s="270" t="str">
        <f t="shared" ca="1" si="39"/>
        <v/>
      </c>
      <c r="J119" s="242">
        <f ca="1">COUNT(A117:A121)</f>
        <v>0</v>
      </c>
      <c r="K119" s="243" t="str">
        <f ca="1">IF(ISNUMBER(A119),_xlfn.RANK.EQ(F119,F117:F121),"")</f>
        <v/>
      </c>
      <c r="L119" s="244">
        <f ca="1">IF(J119=5,VLOOKUP(K119,TPMatrix!$A$6:$B$10,2,FALSE()),IF(J119=4,VLOOKUP(K119,TPMatrix!$D$6:$E$9,2,FALSE()),0))</f>
        <v>0</v>
      </c>
      <c r="M119" s="244">
        <f ca="1">IF(COUNTIF(K117:K121,K119)&gt;=2,IF(J119=5,VLOOKUP(K119+1,TPMatrix!$A$6:$B$10,2,FALSE()),IF(J119=4,VLOOKUP(K119+1,TPMatrix!$D$6:$E$9,2,FALSE()),0)),"")</f>
        <v>0</v>
      </c>
      <c r="N119" s="244">
        <f ca="1">IF(COUNTIF(K117:K121,K119)&gt;=3,IF(J119=5,VLOOKUP(K119+2,TPMatrix!$A$6:$B$10,2,FALSE()),IF(J119=4,VLOOKUP(K119+2,TPMatrix!$D$6:$E$9,2,FALSE()),0)),"")</f>
        <v>0</v>
      </c>
      <c r="O119" s="244">
        <f ca="1">IF(COUNTIF(K117:K121,K119)&gt;=4,IF(J119=5,VLOOKUP(K119+3,TPMatrix!$A$6:$B$10,2,FALSE()),IF(J119=4,VLOOKUP(K119+3,TPMatrix!$D$6:$E$9,2,FALSE()),0)),"")</f>
        <v>0</v>
      </c>
      <c r="P119" s="244">
        <f ca="1">IF(COUNTIF(K117:K121,K119)&gt;=5,IF(J119=5,VLOOKUP(K119+4,TPMatrix!$A$6:$B$10,2,FALSE()),IF(J119=4,VLOOKUP(K119+4,TPMatrix!$D$6:$E$9,2,FALSE()),0)),"")</f>
        <v>0</v>
      </c>
      <c r="Q119" s="244">
        <f t="shared" ca="1" si="40"/>
        <v>0</v>
      </c>
      <c r="R119" s="245">
        <f t="shared" ca="1" si="41"/>
        <v>5</v>
      </c>
      <c r="S119" s="243">
        <f t="shared" ca="1" si="42"/>
        <v>0</v>
      </c>
      <c r="T119" s="244">
        <f t="shared" si="43"/>
        <v>0</v>
      </c>
      <c r="U119" s="245">
        <f t="shared" ca="1" si="44"/>
        <v>0</v>
      </c>
      <c r="W119" s="41" t="str">
        <f t="shared" ca="1" si="45"/>
        <v/>
      </c>
      <c r="X119" t="str">
        <f ca="1">IF(ISNUMBER($A119),$W119*(Methuselahs!$A$4+1)+$A119,"")</f>
        <v/>
      </c>
      <c r="Y119" s="41" t="str">
        <f t="shared" ca="1" si="46"/>
        <v/>
      </c>
      <c r="Z119" t="str">
        <f ca="1">IF(ISNUMBER($A119),VLOOKUP($A119,Methuselahs!$A$7:$X$202,5),"")</f>
        <v/>
      </c>
      <c r="AA119" s="41" t="str">
        <f t="shared" ca="1" si="47"/>
        <v/>
      </c>
    </row>
    <row r="120" spans="1:27" ht="12.95" customHeight="1">
      <c r="A120" t="str">
        <f ca="1">IF(ISBLANK('Tournament Info'!$B$11),"",INDIRECT(ADDRESS(ROW(),2,1,1,"Optimal Seating "&amp;'Tournament Info'!$B$11-1&amp;"R+F")))</f>
        <v/>
      </c>
      <c r="B120" t="str">
        <f ca="1">IF(ISNUMBER(A120),VLOOKUP(A120,Methuselahs!$A$7:$E$202,2,FALSE()),"")</f>
        <v/>
      </c>
      <c r="C120" t="str">
        <f ca="1">IF(ISNUMBER(A120),VLOOKUP(A120,Methuselahs!$A$7:$E$202,3,FALSE()),"")</f>
        <v/>
      </c>
      <c r="D120" s="248" t="str">
        <f t="shared" ca="1" si="36"/>
        <v/>
      </c>
      <c r="E120" s="249"/>
      <c r="F120" s="271">
        <f t="shared" si="37"/>
        <v>0</v>
      </c>
      <c r="G120" s="230" t="str">
        <f t="shared" ca="1" si="38"/>
        <v/>
      </c>
      <c r="H120" t="str">
        <f ca="1">IF(ISNUMBER(A120),IF(OR($S120=$U120,NOT(ISNA(MATCH($D120*5+$V$4,Override!$C$6:$C$125,0)))),$Q120,0),"")</f>
        <v/>
      </c>
      <c r="I120" s="268" t="str">
        <f t="shared" ca="1" si="39"/>
        <v/>
      </c>
      <c r="J120" s="250">
        <f ca="1">COUNT(A117:A121)</f>
        <v>0</v>
      </c>
      <c r="K120" s="233" t="str">
        <f ca="1">IF(ISNUMBER(A120),_xlfn.RANK.EQ(F120,F117:F121),"")</f>
        <v/>
      </c>
      <c r="L120" s="234">
        <f ca="1">IF(J120=5,VLOOKUP(K120,TPMatrix!$A$6:$B$10,2,FALSE()),IF(J120=4,VLOOKUP(K120,TPMatrix!$D$6:$E$9,2,FALSE()),0))</f>
        <v>0</v>
      </c>
      <c r="M120" s="234">
        <f ca="1">IF(COUNTIF(K117:K121,K120)&gt;=2,IF(J120=5,VLOOKUP(K120+1,TPMatrix!$A$6:$B$10,2,FALSE()),IF(J120=4,VLOOKUP(K120+1,TPMatrix!$D$6:$E$9,2,FALSE()),0)),"")</f>
        <v>0</v>
      </c>
      <c r="N120" s="234">
        <f ca="1">IF(COUNTIF(K117:K121,K120)&gt;=3,IF(J120=5,VLOOKUP(K120+2,TPMatrix!$A$6:$B$10,2,FALSE()),IF(J120=4,VLOOKUP(K120+2,TPMatrix!$D$6:$E$9,2,FALSE()),0)),"")</f>
        <v>0</v>
      </c>
      <c r="O120" s="234">
        <f ca="1">IF(COUNTIF(K117:K121,K120)&gt;=4,IF(J120=5,VLOOKUP(K120+3,TPMatrix!$A$6:$B$10,2,FALSE()),IF(J120=4,VLOOKUP(K120+3,TPMatrix!$D$6:$E$9,2,FALSE()),0)),"")</f>
        <v>0</v>
      </c>
      <c r="P120" s="234">
        <f ca="1">IF(COUNTIF(K117:K121,K120)&gt;=5,IF(J120=5,VLOOKUP(K120+4,TPMatrix!$A$6:$B$10,2,FALSE()),IF(J120=4,VLOOKUP(K120+4,TPMatrix!$D$6:$E$9,2,FALSE()),0)),"")</f>
        <v>0</v>
      </c>
      <c r="Q120" s="234">
        <f t="shared" ca="1" si="40"/>
        <v>0</v>
      </c>
      <c r="R120" s="235">
        <f t="shared" ca="1" si="41"/>
        <v>5</v>
      </c>
      <c r="S120" s="233">
        <f t="shared" ca="1" si="42"/>
        <v>0</v>
      </c>
      <c r="T120" s="234">
        <f t="shared" si="43"/>
        <v>0</v>
      </c>
      <c r="U120" s="235">
        <f t="shared" ca="1" si="44"/>
        <v>0</v>
      </c>
      <c r="W120" s="41" t="str">
        <f t="shared" ca="1" si="45"/>
        <v/>
      </c>
      <c r="X120" t="str">
        <f ca="1">IF(ISNUMBER($A120),$W120*(Methuselahs!$A$4+1)+$A120,"")</f>
        <v/>
      </c>
      <c r="Y120" s="41" t="str">
        <f t="shared" ca="1" si="46"/>
        <v/>
      </c>
      <c r="Z120" t="str">
        <f ca="1">IF(ISNUMBER($A120),VLOOKUP($A120,Methuselahs!$A$7:$X$202,5),"")</f>
        <v/>
      </c>
      <c r="AA120" s="41" t="str">
        <f t="shared" ca="1" si="47"/>
        <v/>
      </c>
    </row>
    <row r="121" spans="1:27" ht="12.95" customHeight="1" thickBot="1">
      <c r="A121" t="str">
        <f ca="1">IF(ISBLANK('Tournament Info'!$B$11),"",INDIRECT(ADDRESS(ROW(),2,1,1,"Optimal Seating "&amp;'Tournament Info'!$B$11-1&amp;"R+F")))</f>
        <v/>
      </c>
      <c r="B121" t="str">
        <f ca="1">IF(ISNUMBER(A121),VLOOKUP(A121,Methuselahs!$A$7:$E$202,2,FALSE()),"")</f>
        <v/>
      </c>
      <c r="C121" t="str">
        <f ca="1">IF(ISNUMBER(A121),VLOOKUP(A121,Methuselahs!$A$7:$E$202,3,FALSE()),"")</f>
        <v/>
      </c>
      <c r="D121" s="254" t="str">
        <f t="shared" ca="1" si="36"/>
        <v/>
      </c>
      <c r="E121" s="255"/>
      <c r="F121" s="272">
        <f t="shared" si="37"/>
        <v>0</v>
      </c>
      <c r="G121" s="240" t="str">
        <f t="shared" ca="1" si="38"/>
        <v/>
      </c>
      <c r="H121" t="str">
        <f ca="1">IF(ISNUMBER(A121),IF(OR($S121=$U121,NOT(ISNA(MATCH($D121*5+$V$4,Override!$C$6:$C$125,0)))),$Q121,0),"")</f>
        <v/>
      </c>
      <c r="I121" s="270" t="str">
        <f t="shared" ca="1" si="39"/>
        <v/>
      </c>
      <c r="J121" s="256">
        <f ca="1">COUNT(A117:A121)</f>
        <v>0</v>
      </c>
      <c r="K121" s="257" t="str">
        <f ca="1">IF(ISNUMBER(A121),_xlfn.RANK.EQ(F121,F117:F121),"")</f>
        <v/>
      </c>
      <c r="L121" s="258">
        <f ca="1">IF(J121=5,VLOOKUP(K121,TPMatrix!$A$6:$B$10,2,FALSE()),IF(J121=4,VLOOKUP(K121,TPMatrix!$D$6:$E$9,2,FALSE()),0))</f>
        <v>0</v>
      </c>
      <c r="M121" s="258">
        <f ca="1">IF(COUNTIF(K117:K121,K121)&gt;=2,IF(J121=5,VLOOKUP(K121+1,TPMatrix!$A$6:$B$10,2,FALSE()),IF(J121=4,VLOOKUP(K121+1,TPMatrix!$D$6:$E$9,2,FALSE()),0)),"")</f>
        <v>0</v>
      </c>
      <c r="N121" s="258">
        <f ca="1">IF(COUNTIF(K117:K121,K121)&gt;=3,IF(J121=5,VLOOKUP(K121+2,TPMatrix!$A$6:$B$10,2,FALSE()),IF(J121=4,VLOOKUP(K121+2,TPMatrix!$D$6:$E$9,2,FALSE()),0)),"")</f>
        <v>0</v>
      </c>
      <c r="O121" s="258">
        <f ca="1">IF(COUNTIF(K117:K121,K121)&gt;=4,IF(J121=5,VLOOKUP(K121+3,TPMatrix!$A$6:$B$10,2,FALSE()),IF(J121=4,VLOOKUP(K121+3,TPMatrix!$D$6:$E$9,2,FALSE()),0)),"")</f>
        <v>0</v>
      </c>
      <c r="P121" s="258">
        <f ca="1">IF(COUNTIF(K117:K121,K121)&gt;=5,IF(J121=5,VLOOKUP(K121+4,TPMatrix!$A$6:$B$10,2,FALSE()),IF(J121=4,VLOOKUP(K121+4,TPMatrix!$D$6:$E$9,2,FALSE()),0)),"")</f>
        <v>0</v>
      </c>
      <c r="Q121" s="258">
        <f t="shared" ca="1" si="40"/>
        <v>0</v>
      </c>
      <c r="R121" s="259">
        <f t="shared" ca="1" si="41"/>
        <v>5</v>
      </c>
      <c r="S121" s="257">
        <f t="shared" ca="1" si="42"/>
        <v>0</v>
      </c>
      <c r="T121" s="258">
        <f t="shared" si="43"/>
        <v>0</v>
      </c>
      <c r="U121" s="259">
        <f t="shared" ca="1" si="44"/>
        <v>0</v>
      </c>
      <c r="W121" s="41" t="str">
        <f t="shared" ca="1" si="45"/>
        <v/>
      </c>
      <c r="X121" t="str">
        <f ca="1">IF(ISNUMBER($A121),$W121*(Methuselahs!$A$4+1)+$A121,"")</f>
        <v/>
      </c>
      <c r="Y121" s="41" t="str">
        <f t="shared" ca="1" si="46"/>
        <v/>
      </c>
      <c r="Z121" t="str">
        <f ca="1">IF(ISNUMBER($A121),VLOOKUP($A121,Methuselahs!$A$7:$X$202,5),"")</f>
        <v/>
      </c>
      <c r="AA121" s="41" t="str">
        <f t="shared" ca="1" si="47"/>
        <v/>
      </c>
    </row>
    <row r="122" spans="1:27" ht="12.95" customHeight="1">
      <c r="A122" t="str">
        <f ca="1">IF(ISBLANK('Tournament Info'!$B$11),"",INDIRECT(ADDRESS(ROW(),2,1,1,"Optimal Seating "&amp;'Tournament Info'!$B$11-1&amp;"R+F")))</f>
        <v/>
      </c>
      <c r="B122" t="str">
        <f ca="1">IF(ISNUMBER(A122),VLOOKUP(A122,Methuselahs!$A$7:$E$202,2,FALSE()),"")</f>
        <v/>
      </c>
      <c r="C122" t="str">
        <f ca="1">IF(ISNUMBER(A122),VLOOKUP(A122,Methuselahs!$A$7:$E$202,3,FALSE()),"")</f>
        <v/>
      </c>
      <c r="D122" s="214" t="str">
        <f t="shared" ca="1" si="36"/>
        <v/>
      </c>
      <c r="E122" s="215"/>
      <c r="F122" s="265">
        <f t="shared" si="37"/>
        <v>0</v>
      </c>
      <c r="G122" s="216" t="str">
        <f t="shared" ca="1" si="38"/>
        <v/>
      </c>
      <c r="H122" t="str">
        <f ca="1">IF(ISNUMBER(A122),IF(OR($S122=$U122,NOT(ISNA(MATCH($D122*5+$V$4,Override!$C$6:$C$125,0)))),$Q122,0),"")</f>
        <v/>
      </c>
      <c r="I122" s="266" t="str">
        <f t="shared" ca="1" si="39"/>
        <v/>
      </c>
      <c r="J122" s="218">
        <f ca="1">COUNT(A122:A126)</f>
        <v>0</v>
      </c>
      <c r="K122" s="219" t="str">
        <f ca="1">IF(ISNUMBER(A122),_xlfn.RANK.EQ(F122,F122:F126),"")</f>
        <v/>
      </c>
      <c r="L122" s="220">
        <f ca="1">IF(J122=5,VLOOKUP(K122,TPMatrix!$A$6:$B$10,2,FALSE()),IF(J122=4,VLOOKUP(K122,TPMatrix!$D$6:$E$9,2,FALSE()),0))</f>
        <v>0</v>
      </c>
      <c r="M122" s="220">
        <f ca="1">IF(COUNTIF(K122:K126,K122)&gt;=2,IF(J122=5,VLOOKUP(K122+1,TPMatrix!$A$6:$B$10,2,FALSE()),IF(J122=4,VLOOKUP(K122+1,TPMatrix!$D$6:$E$9,2,FALSE()),0)),"")</f>
        <v>0</v>
      </c>
      <c r="N122" s="220">
        <f ca="1">IF(COUNTIF(K122:K126,K122)&gt;=3,IF(J122=5,VLOOKUP(K122+2,TPMatrix!$A$6:$B$10,2,FALSE()),IF(J122=4,VLOOKUP(K122+2,TPMatrix!$D$6:$E$9,2,FALSE()),0)),"")</f>
        <v>0</v>
      </c>
      <c r="O122" s="220">
        <f ca="1">IF(COUNTIF(K122:K126,K122)&gt;=4,IF(J122=5,VLOOKUP(K122+3,TPMatrix!$A$6:$B$10,2,FALSE()),IF(J122=4,VLOOKUP(K122+3,TPMatrix!$D$6:$E$9,2,FALSE()),0)),"")</f>
        <v>0</v>
      </c>
      <c r="P122" s="220">
        <f ca="1">IF(COUNTIF(K122:K126,K122)&gt;=5,IF(J122=5,VLOOKUP(K122+4,TPMatrix!$A$6:$B$10,2,FALSE()),IF(J122=4,VLOOKUP(K122+4,TPMatrix!$D$6:$E$9,2,FALSE()),0)),"")</f>
        <v>0</v>
      </c>
      <c r="Q122" s="220">
        <f t="shared" ca="1" si="40"/>
        <v>0</v>
      </c>
      <c r="R122" s="221">
        <f t="shared" ca="1" si="41"/>
        <v>5</v>
      </c>
      <c r="S122" s="222">
        <f t="shared" ca="1" si="42"/>
        <v>0</v>
      </c>
      <c r="T122" s="223">
        <f t="shared" si="43"/>
        <v>0</v>
      </c>
      <c r="U122" s="224">
        <f t="shared" ca="1" si="44"/>
        <v>0</v>
      </c>
      <c r="W122" s="41" t="str">
        <f t="shared" ca="1" si="45"/>
        <v/>
      </c>
      <c r="X122" t="str">
        <f ca="1">IF(ISNUMBER($A122),$W122*(Methuselahs!$A$4+1)+$A122,"")</f>
        <v/>
      </c>
      <c r="Y122" s="41" t="str">
        <f t="shared" ca="1" si="46"/>
        <v/>
      </c>
      <c r="Z122" t="str">
        <f ca="1">IF(ISNUMBER($A122),VLOOKUP($A122,Methuselahs!$A$7:$X$202,5),"")</f>
        <v/>
      </c>
      <c r="AA122" s="41" t="str">
        <f t="shared" ca="1" si="47"/>
        <v/>
      </c>
    </row>
    <row r="123" spans="1:27" ht="12.95" customHeight="1">
      <c r="A123" t="str">
        <f ca="1">IF(ISBLANK('Tournament Info'!$B$11),"",INDIRECT(ADDRESS(ROW(),2,1,1,"Optimal Seating "&amp;'Tournament Info'!$B$11-1&amp;"R+F")))</f>
        <v/>
      </c>
      <c r="B123" t="str">
        <f ca="1">IF(ISNUMBER(A123),VLOOKUP(A123,Methuselahs!$A$7:$E$202,2,FALSE()),"")</f>
        <v/>
      </c>
      <c r="C123" t="str">
        <f ca="1">IF(ISNUMBER(A123),VLOOKUP(A123,Methuselahs!$A$7:$E$202,3,FALSE()),"")</f>
        <v/>
      </c>
      <c r="D123" s="228" t="str">
        <f t="shared" ca="1" si="36"/>
        <v/>
      </c>
      <c r="E123" s="229"/>
      <c r="F123" s="267">
        <f t="shared" si="37"/>
        <v>0</v>
      </c>
      <c r="G123" s="230" t="str">
        <f t="shared" ca="1" si="38"/>
        <v/>
      </c>
      <c r="H123" t="str">
        <f ca="1">IF(ISNUMBER(A123),IF(OR($S123=$U123,NOT(ISNA(MATCH($D123*5+$V$4,Override!$C$6:$C$125,0)))),$Q123,0),"")</f>
        <v/>
      </c>
      <c r="I123" s="268" t="str">
        <f t="shared" ca="1" si="39"/>
        <v/>
      </c>
      <c r="J123" s="232">
        <f ca="1">COUNT(A122:A126)</f>
        <v>0</v>
      </c>
      <c r="K123" s="233" t="str">
        <f ca="1">IF(ISNUMBER(A123),_xlfn.RANK.EQ(F123,F122:F126),"")</f>
        <v/>
      </c>
      <c r="L123" s="234">
        <f ca="1">IF(J123=5,VLOOKUP(K123,TPMatrix!$A$6:$B$10,2,FALSE()),IF(J123=4,VLOOKUP(K123,TPMatrix!$D$6:$E$9,2,FALSE()),0))</f>
        <v>0</v>
      </c>
      <c r="M123" s="234">
        <f ca="1">IF(COUNTIF(K122:K126,K123)&gt;=2,IF(J123=5,VLOOKUP(K123+1,TPMatrix!$A$6:$B$10,2,FALSE()),IF(J123=4,VLOOKUP(K123+1,TPMatrix!$D$6:$E$9,2,FALSE()),0)),"")</f>
        <v>0</v>
      </c>
      <c r="N123" s="234">
        <f ca="1">IF(COUNTIF(K122:K126,K123)&gt;=3,IF(J123=5,VLOOKUP(K123+2,TPMatrix!$A$6:$B$10,2,FALSE()),IF(J123=4,VLOOKUP(K123+2,TPMatrix!$D$6:$E$9,2,FALSE()),0)),"")</f>
        <v>0</v>
      </c>
      <c r="O123" s="234">
        <f ca="1">IF(COUNTIF(K122:K126,K123)&gt;=4,IF(J123=5,VLOOKUP(K123+3,TPMatrix!$A$6:$B$10,2,FALSE()),IF(J123=4,VLOOKUP(K123+3,TPMatrix!$D$6:$E$9,2,FALSE()),0)),"")</f>
        <v>0</v>
      </c>
      <c r="P123" s="234">
        <f ca="1">IF(COUNTIF(K122:K126,K123)&gt;=5,IF(J123=5,VLOOKUP(K123+4,TPMatrix!$A$6:$B$10,2,FALSE()),IF(J123=4,VLOOKUP(K123+4,TPMatrix!$D$6:$E$9,2,FALSE()),0)),"")</f>
        <v>0</v>
      </c>
      <c r="Q123" s="234">
        <f t="shared" ca="1" si="40"/>
        <v>0</v>
      </c>
      <c r="R123" s="235">
        <f t="shared" ca="1" si="41"/>
        <v>5</v>
      </c>
      <c r="S123" s="233">
        <f t="shared" ca="1" si="42"/>
        <v>0</v>
      </c>
      <c r="T123" s="234">
        <f t="shared" si="43"/>
        <v>0</v>
      </c>
      <c r="U123" s="235">
        <f t="shared" ca="1" si="44"/>
        <v>0</v>
      </c>
      <c r="W123" s="41" t="str">
        <f t="shared" ca="1" si="45"/>
        <v/>
      </c>
      <c r="X123" t="str">
        <f ca="1">IF(ISNUMBER($A123),$W123*(Methuselahs!$A$4+1)+$A123,"")</f>
        <v/>
      </c>
      <c r="Y123" s="41" t="str">
        <f t="shared" ca="1" si="46"/>
        <v/>
      </c>
      <c r="Z123" t="str">
        <f ca="1">IF(ISNUMBER($A123),VLOOKUP($A123,Methuselahs!$A$7:$X$202,5),"")</f>
        <v/>
      </c>
      <c r="AA123" s="41" t="str">
        <f t="shared" ca="1" si="47"/>
        <v/>
      </c>
    </row>
    <row r="124" spans="1:27" ht="12.95" customHeight="1">
      <c r="A124" t="str">
        <f ca="1">IF(ISBLANK('Tournament Info'!$B$11),"",INDIRECT(ADDRESS(ROW(),2,1,1,"Optimal Seating "&amp;'Tournament Info'!$B$11-1&amp;"R+F")))</f>
        <v/>
      </c>
      <c r="B124" t="str">
        <f ca="1">IF(ISNUMBER(A124),VLOOKUP(A124,Methuselahs!$A$7:$E$202,2,FALSE()),"")</f>
        <v/>
      </c>
      <c r="C124" t="str">
        <f ca="1">IF(ISNUMBER(A124),VLOOKUP(A124,Methuselahs!$A$7:$E$202,3,FALSE()),"")</f>
        <v/>
      </c>
      <c r="D124" s="238" t="str">
        <f t="shared" ca="1" si="36"/>
        <v/>
      </c>
      <c r="E124" s="239"/>
      <c r="F124" s="269">
        <f t="shared" si="37"/>
        <v>0</v>
      </c>
      <c r="G124" s="240" t="str">
        <f t="shared" ca="1" si="38"/>
        <v/>
      </c>
      <c r="H124" t="str">
        <f ca="1">IF(ISNUMBER(A124),IF(OR($S124=$U124,NOT(ISNA(MATCH($D124*5+$V$4,Override!$C$6:$C$125,0)))),$Q124,0),"")</f>
        <v/>
      </c>
      <c r="I124" s="270" t="str">
        <f t="shared" ca="1" si="39"/>
        <v/>
      </c>
      <c r="J124" s="242">
        <f ca="1">COUNT(A122:A126)</f>
        <v>0</v>
      </c>
      <c r="K124" s="243" t="str">
        <f ca="1">IF(ISNUMBER(A124),_xlfn.RANK.EQ(F124,F122:F126),"")</f>
        <v/>
      </c>
      <c r="L124" s="244">
        <f ca="1">IF(J124=5,VLOOKUP(K124,TPMatrix!$A$6:$B$10,2,FALSE()),IF(J124=4,VLOOKUP(K124,TPMatrix!$D$6:$E$9,2,FALSE()),0))</f>
        <v>0</v>
      </c>
      <c r="M124" s="244">
        <f ca="1">IF(COUNTIF(K122:K126,K124)&gt;=2,IF(J124=5,VLOOKUP(K124+1,TPMatrix!$A$6:$B$10,2,FALSE()),IF(J124=4,VLOOKUP(K124+1,TPMatrix!$D$6:$E$9,2,FALSE()),0)),"")</f>
        <v>0</v>
      </c>
      <c r="N124" s="244">
        <f ca="1">IF(COUNTIF(K122:K126,K124)&gt;=3,IF(J124=5,VLOOKUP(K124+2,TPMatrix!$A$6:$B$10,2,FALSE()),IF(J124=4,VLOOKUP(K124+2,TPMatrix!$D$6:$E$9,2,FALSE()),0)),"")</f>
        <v>0</v>
      </c>
      <c r="O124" s="244">
        <f ca="1">IF(COUNTIF(K122:K126,K124)&gt;=4,IF(J124=5,VLOOKUP(K124+3,TPMatrix!$A$6:$B$10,2,FALSE()),IF(J124=4,VLOOKUP(K124+3,TPMatrix!$D$6:$E$9,2,FALSE()),0)),"")</f>
        <v>0</v>
      </c>
      <c r="P124" s="244">
        <f ca="1">IF(COUNTIF(K122:K126,K124)&gt;=5,IF(J124=5,VLOOKUP(K124+4,TPMatrix!$A$6:$B$10,2,FALSE()),IF(J124=4,VLOOKUP(K124+4,TPMatrix!$D$6:$E$9,2,FALSE()),0)),"")</f>
        <v>0</v>
      </c>
      <c r="Q124" s="244">
        <f t="shared" ca="1" si="40"/>
        <v>0</v>
      </c>
      <c r="R124" s="245">
        <f t="shared" ca="1" si="41"/>
        <v>5</v>
      </c>
      <c r="S124" s="243">
        <f t="shared" ca="1" si="42"/>
        <v>0</v>
      </c>
      <c r="T124" s="244">
        <f t="shared" si="43"/>
        <v>0</v>
      </c>
      <c r="U124" s="245">
        <f t="shared" ca="1" si="44"/>
        <v>0</v>
      </c>
      <c r="W124" s="41" t="str">
        <f t="shared" ca="1" si="45"/>
        <v/>
      </c>
      <c r="X124" t="str">
        <f ca="1">IF(ISNUMBER($A124),$W124*(Methuselahs!$A$4+1)+$A124,"")</f>
        <v/>
      </c>
      <c r="Y124" s="41" t="str">
        <f t="shared" ca="1" si="46"/>
        <v/>
      </c>
      <c r="Z124" t="str">
        <f ca="1">IF(ISNUMBER($A124),VLOOKUP($A124,Methuselahs!$A$7:$X$202,5),"")</f>
        <v/>
      </c>
      <c r="AA124" s="41" t="str">
        <f t="shared" ca="1" si="47"/>
        <v/>
      </c>
    </row>
    <row r="125" spans="1:27" ht="12.95" customHeight="1">
      <c r="A125" t="str">
        <f ca="1">IF(ISBLANK('Tournament Info'!$B$11),"",INDIRECT(ADDRESS(ROW(),2,1,1,"Optimal Seating "&amp;'Tournament Info'!$B$11-1&amp;"R+F")))</f>
        <v/>
      </c>
      <c r="B125" t="str">
        <f ca="1">IF(ISNUMBER(A125),VLOOKUP(A125,Methuselahs!$A$7:$E$202,2,FALSE()),"")</f>
        <v/>
      </c>
      <c r="C125" t="str">
        <f ca="1">IF(ISNUMBER(A125),VLOOKUP(A125,Methuselahs!$A$7:$E$202,3,FALSE()),"")</f>
        <v/>
      </c>
      <c r="D125" s="248" t="str">
        <f t="shared" ca="1" si="36"/>
        <v/>
      </c>
      <c r="E125" s="249"/>
      <c r="F125" s="271">
        <f t="shared" si="37"/>
        <v>0</v>
      </c>
      <c r="G125" s="230" t="str">
        <f t="shared" ca="1" si="38"/>
        <v/>
      </c>
      <c r="H125" t="str">
        <f ca="1">IF(ISNUMBER(A125),IF(OR($S125=$U125,NOT(ISNA(MATCH($D125*5+$V$4,Override!$C$6:$C$125,0)))),$Q125,0),"")</f>
        <v/>
      </c>
      <c r="I125" s="268" t="str">
        <f t="shared" ca="1" si="39"/>
        <v/>
      </c>
      <c r="J125" s="250">
        <f ca="1">COUNT(A122:A126)</f>
        <v>0</v>
      </c>
      <c r="K125" s="233" t="str">
        <f ca="1">IF(ISNUMBER(A125),_xlfn.RANK.EQ(F125,F122:F126),"")</f>
        <v/>
      </c>
      <c r="L125" s="234">
        <f ca="1">IF(J125=5,VLOOKUP(K125,TPMatrix!$A$6:$B$10,2,FALSE()),IF(J125=4,VLOOKUP(K125,TPMatrix!$D$6:$E$9,2,FALSE()),0))</f>
        <v>0</v>
      </c>
      <c r="M125" s="234">
        <f ca="1">IF(COUNTIF(K122:K126,K125)&gt;=2,IF(J125=5,VLOOKUP(K125+1,TPMatrix!$A$6:$B$10,2,FALSE()),IF(J125=4,VLOOKUP(K125+1,TPMatrix!$D$6:$E$9,2,FALSE()),0)),"")</f>
        <v>0</v>
      </c>
      <c r="N125" s="234">
        <f ca="1">IF(COUNTIF(K122:K126,K125)&gt;=3,IF(J125=5,VLOOKUP(K125+2,TPMatrix!$A$6:$B$10,2,FALSE()),IF(J125=4,VLOOKUP(K125+2,TPMatrix!$D$6:$E$9,2,FALSE()),0)),"")</f>
        <v>0</v>
      </c>
      <c r="O125" s="234">
        <f ca="1">IF(COUNTIF(K122:K126,K125)&gt;=4,IF(J125=5,VLOOKUP(K125+3,TPMatrix!$A$6:$B$10,2,FALSE()),IF(J125=4,VLOOKUP(K125+3,TPMatrix!$D$6:$E$9,2,FALSE()),0)),"")</f>
        <v>0</v>
      </c>
      <c r="P125" s="234">
        <f ca="1">IF(COUNTIF(K122:K126,K125)&gt;=5,IF(J125=5,VLOOKUP(K125+4,TPMatrix!$A$6:$B$10,2,FALSE()),IF(J125=4,VLOOKUP(K125+4,TPMatrix!$D$6:$E$9,2,FALSE()),0)),"")</f>
        <v>0</v>
      </c>
      <c r="Q125" s="234">
        <f t="shared" ca="1" si="40"/>
        <v>0</v>
      </c>
      <c r="R125" s="235">
        <f t="shared" ca="1" si="41"/>
        <v>5</v>
      </c>
      <c r="S125" s="233">
        <f t="shared" ca="1" si="42"/>
        <v>0</v>
      </c>
      <c r="T125" s="234">
        <f t="shared" si="43"/>
        <v>0</v>
      </c>
      <c r="U125" s="235">
        <f t="shared" ca="1" si="44"/>
        <v>0</v>
      </c>
      <c r="W125" s="41" t="str">
        <f t="shared" ca="1" si="45"/>
        <v/>
      </c>
      <c r="X125" t="str">
        <f ca="1">IF(ISNUMBER($A125),$W125*(Methuselahs!$A$4+1)+$A125,"")</f>
        <v/>
      </c>
      <c r="Y125" s="41" t="str">
        <f t="shared" ca="1" si="46"/>
        <v/>
      </c>
      <c r="Z125" t="str">
        <f ca="1">IF(ISNUMBER($A125),VLOOKUP($A125,Methuselahs!$A$7:$X$202,5),"")</f>
        <v/>
      </c>
      <c r="AA125" s="41" t="str">
        <f t="shared" ca="1" si="47"/>
        <v/>
      </c>
    </row>
    <row r="126" spans="1:27" ht="12.95" customHeight="1" thickBot="1">
      <c r="A126" t="str">
        <f ca="1">IF(ISBLANK('Tournament Info'!$B$11),"",INDIRECT(ADDRESS(ROW(),2,1,1,"Optimal Seating "&amp;'Tournament Info'!$B$11-1&amp;"R+F")))</f>
        <v/>
      </c>
      <c r="B126" t="str">
        <f ca="1">IF(ISNUMBER(A126),VLOOKUP(A126,Methuselahs!$A$7:$E$202,2,FALSE()),"")</f>
        <v/>
      </c>
      <c r="C126" t="str">
        <f ca="1">IF(ISNUMBER(A126),VLOOKUP(A126,Methuselahs!$A$7:$E$202,3,FALSE()),"")</f>
        <v/>
      </c>
      <c r="D126" s="254" t="str">
        <f t="shared" ca="1" si="36"/>
        <v/>
      </c>
      <c r="E126" s="255"/>
      <c r="F126" s="272">
        <f t="shared" si="37"/>
        <v>0</v>
      </c>
      <c r="G126" s="240" t="str">
        <f t="shared" ca="1" si="38"/>
        <v/>
      </c>
      <c r="H126" t="str">
        <f ca="1">IF(ISNUMBER(A126),IF(OR($S126=$U126,NOT(ISNA(MATCH($D126*5+$V$4,Override!$C$6:$C$125,0)))),$Q126,0),"")</f>
        <v/>
      </c>
      <c r="I126" s="270" t="str">
        <f t="shared" ca="1" si="39"/>
        <v/>
      </c>
      <c r="J126" s="256">
        <f ca="1">COUNT(A122:A126)</f>
        <v>0</v>
      </c>
      <c r="K126" s="257" t="str">
        <f ca="1">IF(ISNUMBER(A126),_xlfn.RANK.EQ(F126,F122:F126),"")</f>
        <v/>
      </c>
      <c r="L126" s="258">
        <f ca="1">IF(J126=5,VLOOKUP(K126,TPMatrix!$A$6:$B$10,2,FALSE()),IF(J126=4,VLOOKUP(K126,TPMatrix!$D$6:$E$9,2,FALSE()),0))</f>
        <v>0</v>
      </c>
      <c r="M126" s="258">
        <f ca="1">IF(COUNTIF(K122:K126,K126)&gt;=2,IF(J126=5,VLOOKUP(K126+1,TPMatrix!$A$6:$B$10,2,FALSE()),IF(J126=4,VLOOKUP(K126+1,TPMatrix!$D$6:$E$9,2,FALSE()),0)),"")</f>
        <v>0</v>
      </c>
      <c r="N126" s="258">
        <f ca="1">IF(COUNTIF(K122:K126,K126)&gt;=3,IF(J126=5,VLOOKUP(K126+2,TPMatrix!$A$6:$B$10,2,FALSE()),IF(J126=4,VLOOKUP(K126+2,TPMatrix!$D$6:$E$9,2,FALSE()),0)),"")</f>
        <v>0</v>
      </c>
      <c r="O126" s="258">
        <f ca="1">IF(COUNTIF(K122:K126,K126)&gt;=4,IF(J126=5,VLOOKUP(K126+3,TPMatrix!$A$6:$B$10,2,FALSE()),IF(J126=4,VLOOKUP(K126+3,TPMatrix!$D$6:$E$9,2,FALSE()),0)),"")</f>
        <v>0</v>
      </c>
      <c r="P126" s="258">
        <f ca="1">IF(COUNTIF(K122:K126,K126)&gt;=5,IF(J126=5,VLOOKUP(K126+4,TPMatrix!$A$6:$B$10,2,FALSE()),IF(J126=4,VLOOKUP(K126+4,TPMatrix!$D$6:$E$9,2,FALSE()),0)),"")</f>
        <v>0</v>
      </c>
      <c r="Q126" s="258">
        <f t="shared" ca="1" si="40"/>
        <v>0</v>
      </c>
      <c r="R126" s="259">
        <f t="shared" ca="1" si="41"/>
        <v>5</v>
      </c>
      <c r="S126" s="257">
        <f t="shared" ca="1" si="42"/>
        <v>0</v>
      </c>
      <c r="T126" s="258">
        <f t="shared" si="43"/>
        <v>0</v>
      </c>
      <c r="U126" s="259">
        <f t="shared" ca="1" si="44"/>
        <v>0</v>
      </c>
      <c r="W126" s="41" t="str">
        <f t="shared" ca="1" si="45"/>
        <v/>
      </c>
      <c r="X126" t="str">
        <f ca="1">IF(ISNUMBER($A126),$W126*(Methuselahs!$A$4+1)+$A126,"")</f>
        <v/>
      </c>
      <c r="Y126" s="41" t="str">
        <f t="shared" ca="1" si="46"/>
        <v/>
      </c>
      <c r="Z126" t="str">
        <f ca="1">IF(ISNUMBER($A126),VLOOKUP($A126,Methuselahs!$A$7:$X$202,5),"")</f>
        <v/>
      </c>
      <c r="AA126" s="41" t="str">
        <f t="shared" ca="1" si="47"/>
        <v/>
      </c>
    </row>
    <row r="127" spans="1:27" ht="12.95" customHeight="1">
      <c r="A127" t="str">
        <f ca="1">IF(ISBLANK('Tournament Info'!$B$11),"",INDIRECT(ADDRESS(ROW(),2,1,1,"Optimal Seating "&amp;'Tournament Info'!$B$11-1&amp;"R+F")))</f>
        <v/>
      </c>
      <c r="B127" t="str">
        <f ca="1">IF(ISNUMBER(A127),VLOOKUP(A127,Methuselahs!$A$7:$E$202,2,FALSE()),"")</f>
        <v/>
      </c>
      <c r="C127" t="str">
        <f ca="1">IF(ISNUMBER(A127),VLOOKUP(A127,Methuselahs!$A$7:$E$202,3,FALSE()),"")</f>
        <v/>
      </c>
      <c r="D127" s="214" t="str">
        <f t="shared" ca="1" si="36"/>
        <v/>
      </c>
      <c r="E127" s="215"/>
      <c r="F127" s="265">
        <f t="shared" si="37"/>
        <v>0</v>
      </c>
      <c r="G127" s="216" t="str">
        <f t="shared" ca="1" si="38"/>
        <v/>
      </c>
      <c r="H127" t="str">
        <f ca="1">IF(ISNUMBER(A127),IF(OR($S127=$U127,NOT(ISNA(MATCH($D127*5+$V$4,Override!$C$6:$C$125,0)))),$Q127,0),"")</f>
        <v/>
      </c>
      <c r="I127" s="266" t="str">
        <f t="shared" ca="1" si="39"/>
        <v/>
      </c>
      <c r="J127" s="218">
        <f ca="1">COUNT(A127:A131)</f>
        <v>0</v>
      </c>
      <c r="K127" s="219" t="str">
        <f ca="1">IF(ISNUMBER(A127),_xlfn.RANK.EQ(F127,F127:F131),"")</f>
        <v/>
      </c>
      <c r="L127" s="220">
        <f ca="1">IF(J127=5,VLOOKUP(K127,TPMatrix!$A$6:$B$10,2,FALSE()),IF(J127=4,VLOOKUP(K127,TPMatrix!$D$6:$E$9,2,FALSE()),0))</f>
        <v>0</v>
      </c>
      <c r="M127" s="220">
        <f ca="1">IF(COUNTIF(K127:K131,K127)&gt;=2,IF(J127=5,VLOOKUP(K127+1,TPMatrix!$A$6:$B$10,2,FALSE()),IF(J127=4,VLOOKUP(K127+1,TPMatrix!$D$6:$E$9,2,FALSE()),0)),"")</f>
        <v>0</v>
      </c>
      <c r="N127" s="220">
        <f ca="1">IF(COUNTIF(K127:K131,K127)&gt;=3,IF(J127=5,VLOOKUP(K127+2,TPMatrix!$A$6:$B$10,2,FALSE()),IF(J127=4,VLOOKUP(K127+2,TPMatrix!$D$6:$E$9,2,FALSE()),0)),"")</f>
        <v>0</v>
      </c>
      <c r="O127" s="220">
        <f ca="1">IF(COUNTIF(K127:K131,K127)&gt;=4,IF(J127=5,VLOOKUP(K127+3,TPMatrix!$A$6:$B$10,2,FALSE()),IF(J127=4,VLOOKUP(K127+3,TPMatrix!$D$6:$E$9,2,FALSE()),0)),"")</f>
        <v>0</v>
      </c>
      <c r="P127" s="220">
        <f ca="1">IF(COUNTIF(K127:K131,K127)&gt;=5,IF(J127=5,VLOOKUP(K127+4,TPMatrix!$A$6:$B$10,2,FALSE()),IF(J127=4,VLOOKUP(K127+4,TPMatrix!$D$6:$E$9,2,FALSE()),0)),"")</f>
        <v>0</v>
      </c>
      <c r="Q127" s="220">
        <f t="shared" ca="1" si="40"/>
        <v>0</v>
      </c>
      <c r="R127" s="221">
        <f t="shared" ca="1" si="41"/>
        <v>5</v>
      </c>
      <c r="S127" s="222">
        <f t="shared" ca="1" si="42"/>
        <v>0</v>
      </c>
      <c r="T127" s="223">
        <f t="shared" si="43"/>
        <v>0</v>
      </c>
      <c r="U127" s="224">
        <f t="shared" ca="1" si="44"/>
        <v>0</v>
      </c>
      <c r="W127" s="41" t="str">
        <f t="shared" ca="1" si="45"/>
        <v/>
      </c>
      <c r="X127" t="str">
        <f ca="1">IF(ISNUMBER($A127),$W127*(Methuselahs!$A$4+1)+$A127,"")</f>
        <v/>
      </c>
      <c r="Y127" s="41" t="str">
        <f t="shared" ca="1" si="46"/>
        <v/>
      </c>
      <c r="Z127" t="str">
        <f ca="1">IF(ISNUMBER($A127),VLOOKUP($A127,Methuselahs!$A$7:$X$202,5),"")</f>
        <v/>
      </c>
      <c r="AA127" s="41" t="str">
        <f t="shared" ca="1" si="47"/>
        <v/>
      </c>
    </row>
    <row r="128" spans="1:27" ht="12.95" customHeight="1">
      <c r="A128" t="str">
        <f ca="1">IF(ISBLANK('Tournament Info'!$B$11),"",INDIRECT(ADDRESS(ROW(),2,1,1,"Optimal Seating "&amp;'Tournament Info'!$B$11-1&amp;"R+F")))</f>
        <v/>
      </c>
      <c r="B128" t="str">
        <f ca="1">IF(ISNUMBER(A128),VLOOKUP(A128,Methuselahs!$A$7:$E$202,2,FALSE()),"")</f>
        <v/>
      </c>
      <c r="C128" t="str">
        <f ca="1">IF(ISNUMBER(A128),VLOOKUP(A128,Methuselahs!$A$7:$E$202,3,FALSE()),"")</f>
        <v/>
      </c>
      <c r="D128" s="228" t="str">
        <f t="shared" ca="1" si="36"/>
        <v/>
      </c>
      <c r="E128" s="229"/>
      <c r="F128" s="267">
        <f t="shared" si="37"/>
        <v>0</v>
      </c>
      <c r="G128" s="230" t="str">
        <f t="shared" ca="1" si="38"/>
        <v/>
      </c>
      <c r="H128" t="str">
        <f ca="1">IF(ISNUMBER(A128),IF(OR($S128=$U128,NOT(ISNA(MATCH($D128*5+$V$4,Override!$C$6:$C$125,0)))),$Q128,0),"")</f>
        <v/>
      </c>
      <c r="I128" s="268" t="str">
        <f t="shared" ca="1" si="39"/>
        <v/>
      </c>
      <c r="J128" s="232">
        <f ca="1">COUNT(A127:A131)</f>
        <v>0</v>
      </c>
      <c r="K128" s="233" t="str">
        <f ca="1">IF(ISNUMBER(A128),_xlfn.RANK.EQ(F128,F127:F131),"")</f>
        <v/>
      </c>
      <c r="L128" s="234">
        <f ca="1">IF(J128=5,VLOOKUP(K128,TPMatrix!$A$6:$B$10,2,FALSE()),IF(J128=4,VLOOKUP(K128,TPMatrix!$D$6:$E$9,2,FALSE()),0))</f>
        <v>0</v>
      </c>
      <c r="M128" s="234">
        <f ca="1">IF(COUNTIF(K127:K131,K128)&gt;=2,IF(J128=5,VLOOKUP(K128+1,TPMatrix!$A$6:$B$10,2,FALSE()),IF(J128=4,VLOOKUP(K128+1,TPMatrix!$D$6:$E$9,2,FALSE()),0)),"")</f>
        <v>0</v>
      </c>
      <c r="N128" s="234">
        <f ca="1">IF(COUNTIF(K127:K131,K128)&gt;=3,IF(J128=5,VLOOKUP(K128+2,TPMatrix!$A$6:$B$10,2,FALSE()),IF(J128=4,VLOOKUP(K128+2,TPMatrix!$D$6:$E$9,2,FALSE()),0)),"")</f>
        <v>0</v>
      </c>
      <c r="O128" s="234">
        <f ca="1">IF(COUNTIF(K127:K131,K128)&gt;=4,IF(J128=5,VLOOKUP(K128+3,TPMatrix!$A$6:$B$10,2,FALSE()),IF(J128=4,VLOOKUP(K128+3,TPMatrix!$D$6:$E$9,2,FALSE()),0)),"")</f>
        <v>0</v>
      </c>
      <c r="P128" s="234">
        <f ca="1">IF(COUNTIF(K127:K131,K128)&gt;=5,IF(J128=5,VLOOKUP(K128+4,TPMatrix!$A$6:$B$10,2,FALSE()),IF(J128=4,VLOOKUP(K128+4,TPMatrix!$D$6:$E$9,2,FALSE()),0)),"")</f>
        <v>0</v>
      </c>
      <c r="Q128" s="234">
        <f t="shared" ca="1" si="40"/>
        <v>0</v>
      </c>
      <c r="R128" s="235">
        <f t="shared" ca="1" si="41"/>
        <v>5</v>
      </c>
      <c r="S128" s="233">
        <f t="shared" ca="1" si="42"/>
        <v>0</v>
      </c>
      <c r="T128" s="234">
        <f t="shared" si="43"/>
        <v>0</v>
      </c>
      <c r="U128" s="235">
        <f t="shared" ca="1" si="44"/>
        <v>0</v>
      </c>
      <c r="W128" s="41" t="str">
        <f t="shared" ca="1" si="45"/>
        <v/>
      </c>
      <c r="X128" t="str">
        <f ca="1">IF(ISNUMBER($A128),$W128*(Methuselahs!$A$4+1)+$A128,"")</f>
        <v/>
      </c>
      <c r="Y128" s="41" t="str">
        <f t="shared" ca="1" si="46"/>
        <v/>
      </c>
      <c r="Z128" t="str">
        <f ca="1">IF(ISNUMBER($A128),VLOOKUP($A128,Methuselahs!$A$7:$X$202,5),"")</f>
        <v/>
      </c>
      <c r="AA128" s="41" t="str">
        <f t="shared" ca="1" si="47"/>
        <v/>
      </c>
    </row>
    <row r="129" spans="1:27" ht="12.95" customHeight="1">
      <c r="A129" t="str">
        <f ca="1">IF(ISBLANK('Tournament Info'!$B$11),"",INDIRECT(ADDRESS(ROW(),2,1,1,"Optimal Seating "&amp;'Tournament Info'!$B$11-1&amp;"R+F")))</f>
        <v/>
      </c>
      <c r="B129" t="str">
        <f ca="1">IF(ISNUMBER(A129),VLOOKUP(A129,Methuselahs!$A$7:$E$202,2,FALSE()),"")</f>
        <v/>
      </c>
      <c r="C129" t="str">
        <f ca="1">IF(ISNUMBER(A129),VLOOKUP(A129,Methuselahs!$A$7:$E$202,3,FALSE()),"")</f>
        <v/>
      </c>
      <c r="D129" s="238" t="str">
        <f t="shared" ca="1" si="36"/>
        <v/>
      </c>
      <c r="E129" s="239"/>
      <c r="F129" s="269">
        <f t="shared" si="37"/>
        <v>0</v>
      </c>
      <c r="G129" s="240" t="str">
        <f t="shared" ca="1" si="38"/>
        <v/>
      </c>
      <c r="H129" t="str">
        <f ca="1">IF(ISNUMBER(A129),IF(OR($S129=$U129,NOT(ISNA(MATCH($D129*5+$V$4,Override!$C$6:$C$125,0)))),$Q129,0),"")</f>
        <v/>
      </c>
      <c r="I129" s="270" t="str">
        <f t="shared" ca="1" si="39"/>
        <v/>
      </c>
      <c r="J129" s="242">
        <f ca="1">COUNT(A127:A131)</f>
        <v>0</v>
      </c>
      <c r="K129" s="243" t="str">
        <f ca="1">IF(ISNUMBER(A129),_xlfn.RANK.EQ(F129,F127:F131),"")</f>
        <v/>
      </c>
      <c r="L129" s="244">
        <f ca="1">IF(J129=5,VLOOKUP(K129,TPMatrix!$A$6:$B$10,2,FALSE()),IF(J129=4,VLOOKUP(K129,TPMatrix!$D$6:$E$9,2,FALSE()),0))</f>
        <v>0</v>
      </c>
      <c r="M129" s="244">
        <f ca="1">IF(COUNTIF(K127:K131,K129)&gt;=2,IF(J129=5,VLOOKUP(K129+1,TPMatrix!$A$6:$B$10,2,FALSE()),IF(J129=4,VLOOKUP(K129+1,TPMatrix!$D$6:$E$9,2,FALSE()),0)),"")</f>
        <v>0</v>
      </c>
      <c r="N129" s="244">
        <f ca="1">IF(COUNTIF(K127:K131,K129)&gt;=3,IF(J129=5,VLOOKUP(K129+2,TPMatrix!$A$6:$B$10,2,FALSE()),IF(J129=4,VLOOKUP(K129+2,TPMatrix!$D$6:$E$9,2,FALSE()),0)),"")</f>
        <v>0</v>
      </c>
      <c r="O129" s="244">
        <f ca="1">IF(COUNTIF(K127:K131,K129)&gt;=4,IF(J129=5,VLOOKUP(K129+3,TPMatrix!$A$6:$B$10,2,FALSE()),IF(J129=4,VLOOKUP(K129+3,TPMatrix!$D$6:$E$9,2,FALSE()),0)),"")</f>
        <v>0</v>
      </c>
      <c r="P129" s="244">
        <f ca="1">IF(COUNTIF(K127:K131,K129)&gt;=5,IF(J129=5,VLOOKUP(K129+4,TPMatrix!$A$6:$B$10,2,FALSE()),IF(J129=4,VLOOKUP(K129+4,TPMatrix!$D$6:$E$9,2,FALSE()),0)),"")</f>
        <v>0</v>
      </c>
      <c r="Q129" s="244">
        <f t="shared" ca="1" si="40"/>
        <v>0</v>
      </c>
      <c r="R129" s="245">
        <f t="shared" ca="1" si="41"/>
        <v>5</v>
      </c>
      <c r="S129" s="243">
        <f t="shared" ca="1" si="42"/>
        <v>0</v>
      </c>
      <c r="T129" s="244">
        <f t="shared" si="43"/>
        <v>0</v>
      </c>
      <c r="U129" s="245">
        <f t="shared" ca="1" si="44"/>
        <v>0</v>
      </c>
      <c r="W129" s="41" t="str">
        <f t="shared" ca="1" si="45"/>
        <v/>
      </c>
      <c r="X129" t="str">
        <f ca="1">IF(ISNUMBER($A129),$W129*(Methuselahs!$A$4+1)+$A129,"")</f>
        <v/>
      </c>
      <c r="Y129" s="41" t="str">
        <f t="shared" ca="1" si="46"/>
        <v/>
      </c>
      <c r="Z129" t="str">
        <f ca="1">IF(ISNUMBER($A129),VLOOKUP($A129,Methuselahs!$A$7:$X$202,5),"")</f>
        <v/>
      </c>
      <c r="AA129" s="41" t="str">
        <f t="shared" ca="1" si="47"/>
        <v/>
      </c>
    </row>
    <row r="130" spans="1:27" ht="12.95" customHeight="1">
      <c r="A130" t="str">
        <f ca="1">IF(ISBLANK('Tournament Info'!$B$11),"",INDIRECT(ADDRESS(ROW(),2,1,1,"Optimal Seating "&amp;'Tournament Info'!$B$11-1&amp;"R+F")))</f>
        <v/>
      </c>
      <c r="B130" t="str">
        <f ca="1">IF(ISNUMBER(A130),VLOOKUP(A130,Methuselahs!$A$7:$E$202,2,FALSE()),"")</f>
        <v/>
      </c>
      <c r="C130" t="str">
        <f ca="1">IF(ISNUMBER(A130),VLOOKUP(A130,Methuselahs!$A$7:$E$202,3,FALSE()),"")</f>
        <v/>
      </c>
      <c r="D130" s="248" t="str">
        <f t="shared" ca="1" si="36"/>
        <v/>
      </c>
      <c r="E130" s="249"/>
      <c r="F130" s="271">
        <f t="shared" si="37"/>
        <v>0</v>
      </c>
      <c r="G130" s="230" t="str">
        <f t="shared" ca="1" si="38"/>
        <v/>
      </c>
      <c r="H130" t="str">
        <f ca="1">IF(ISNUMBER(A130),IF(OR($S130=$U130,NOT(ISNA(MATCH($D130*5+$V$4,Override!$C$6:$C$125,0)))),$Q130,0),"")</f>
        <v/>
      </c>
      <c r="I130" s="268" t="str">
        <f t="shared" ca="1" si="39"/>
        <v/>
      </c>
      <c r="J130" s="250">
        <f ca="1">COUNT(A127:A131)</f>
        <v>0</v>
      </c>
      <c r="K130" s="233" t="str">
        <f ca="1">IF(ISNUMBER(A130),_xlfn.RANK.EQ(F130,F127:F131),"")</f>
        <v/>
      </c>
      <c r="L130" s="234">
        <f ca="1">IF(J130=5,VLOOKUP(K130,TPMatrix!$A$6:$B$10,2,FALSE()),IF(J130=4,VLOOKUP(K130,TPMatrix!$D$6:$E$9,2,FALSE()),0))</f>
        <v>0</v>
      </c>
      <c r="M130" s="234">
        <f ca="1">IF(COUNTIF(K127:K131,K130)&gt;=2,IF(J130=5,VLOOKUP(K130+1,TPMatrix!$A$6:$B$10,2,FALSE()),IF(J130=4,VLOOKUP(K130+1,TPMatrix!$D$6:$E$9,2,FALSE()),0)),"")</f>
        <v>0</v>
      </c>
      <c r="N130" s="234">
        <f ca="1">IF(COUNTIF(K127:K131,K130)&gt;=3,IF(J130=5,VLOOKUP(K130+2,TPMatrix!$A$6:$B$10,2,FALSE()),IF(J130=4,VLOOKUP(K130+2,TPMatrix!$D$6:$E$9,2,FALSE()),0)),"")</f>
        <v>0</v>
      </c>
      <c r="O130" s="234">
        <f ca="1">IF(COUNTIF(K127:K131,K130)&gt;=4,IF(J130=5,VLOOKUP(K130+3,TPMatrix!$A$6:$B$10,2,FALSE()),IF(J130=4,VLOOKUP(K130+3,TPMatrix!$D$6:$E$9,2,FALSE()),0)),"")</f>
        <v>0</v>
      </c>
      <c r="P130" s="234">
        <f ca="1">IF(COUNTIF(K127:K131,K130)&gt;=5,IF(J130=5,VLOOKUP(K130+4,TPMatrix!$A$6:$B$10,2,FALSE()),IF(J130=4,VLOOKUP(K130+4,TPMatrix!$D$6:$E$9,2,FALSE()),0)),"")</f>
        <v>0</v>
      </c>
      <c r="Q130" s="234">
        <f t="shared" ca="1" si="40"/>
        <v>0</v>
      </c>
      <c r="R130" s="235">
        <f t="shared" ca="1" si="41"/>
        <v>5</v>
      </c>
      <c r="S130" s="233">
        <f t="shared" ca="1" si="42"/>
        <v>0</v>
      </c>
      <c r="T130" s="234">
        <f t="shared" si="43"/>
        <v>0</v>
      </c>
      <c r="U130" s="235">
        <f t="shared" ca="1" si="44"/>
        <v>0</v>
      </c>
      <c r="W130" s="41" t="str">
        <f t="shared" ca="1" si="45"/>
        <v/>
      </c>
      <c r="X130" t="str">
        <f ca="1">IF(ISNUMBER($A130),$W130*(Methuselahs!$A$4+1)+$A130,"")</f>
        <v/>
      </c>
      <c r="Y130" s="41" t="str">
        <f t="shared" ca="1" si="46"/>
        <v/>
      </c>
      <c r="Z130" t="str">
        <f ca="1">IF(ISNUMBER($A130),VLOOKUP($A130,Methuselahs!$A$7:$X$202,5),"")</f>
        <v/>
      </c>
      <c r="AA130" s="41" t="str">
        <f t="shared" ca="1" si="47"/>
        <v/>
      </c>
    </row>
    <row r="131" spans="1:27" ht="12.95" customHeight="1" thickBot="1">
      <c r="A131" t="str">
        <f ca="1">IF(ISBLANK('Tournament Info'!$B$11),"",INDIRECT(ADDRESS(ROW(),2,1,1,"Optimal Seating "&amp;'Tournament Info'!$B$11-1&amp;"R+F")))</f>
        <v/>
      </c>
      <c r="B131" t="str">
        <f ca="1">IF(ISNUMBER(A131),VLOOKUP(A131,Methuselahs!$A$7:$E$202,2,FALSE()),"")</f>
        <v/>
      </c>
      <c r="C131" t="str">
        <f ca="1">IF(ISNUMBER(A131),VLOOKUP(A131,Methuselahs!$A$7:$E$202,3,FALSE()),"")</f>
        <v/>
      </c>
      <c r="D131" s="254" t="str">
        <f t="shared" ca="1" si="36"/>
        <v/>
      </c>
      <c r="E131" s="255"/>
      <c r="F131" s="272">
        <f t="shared" si="37"/>
        <v>0</v>
      </c>
      <c r="G131" s="240" t="str">
        <f t="shared" ca="1" si="38"/>
        <v/>
      </c>
      <c r="H131" t="str">
        <f ca="1">IF(ISNUMBER(A131),IF(OR($S131=$U131,NOT(ISNA(MATCH($D131*5+$V$4,Override!$C$6:$C$125,0)))),$Q131,0),"")</f>
        <v/>
      </c>
      <c r="I131" s="270" t="str">
        <f t="shared" ca="1" si="39"/>
        <v/>
      </c>
      <c r="J131" s="256">
        <f ca="1">COUNT(A127:A131)</f>
        <v>0</v>
      </c>
      <c r="K131" s="257" t="str">
        <f ca="1">IF(ISNUMBER(A131),_xlfn.RANK.EQ(F131,F127:F131),"")</f>
        <v/>
      </c>
      <c r="L131" s="258">
        <f ca="1">IF(J131=5,VLOOKUP(K131,TPMatrix!$A$6:$B$10,2,FALSE()),IF(J131=4,VLOOKUP(K131,TPMatrix!$D$6:$E$9,2,FALSE()),0))</f>
        <v>0</v>
      </c>
      <c r="M131" s="258">
        <f ca="1">IF(COUNTIF(K127:K131,K131)&gt;=2,IF(J131=5,VLOOKUP(K131+1,TPMatrix!$A$6:$B$10,2,FALSE()),IF(J131=4,VLOOKUP(K131+1,TPMatrix!$D$6:$E$9,2,FALSE()),0)),"")</f>
        <v>0</v>
      </c>
      <c r="N131" s="258">
        <f ca="1">IF(COUNTIF(K127:K131,K131)&gt;=3,IF(J131=5,VLOOKUP(K131+2,TPMatrix!$A$6:$B$10,2,FALSE()),IF(J131=4,VLOOKUP(K131+2,TPMatrix!$D$6:$E$9,2,FALSE()),0)),"")</f>
        <v>0</v>
      </c>
      <c r="O131" s="258">
        <f ca="1">IF(COUNTIF(K127:K131,K131)&gt;=4,IF(J131=5,VLOOKUP(K131+3,TPMatrix!$A$6:$B$10,2,FALSE()),IF(J131=4,VLOOKUP(K131+3,TPMatrix!$D$6:$E$9,2,FALSE()),0)),"")</f>
        <v>0</v>
      </c>
      <c r="P131" s="258">
        <f ca="1">IF(COUNTIF(K127:K131,K131)&gt;=5,IF(J131=5,VLOOKUP(K131+4,TPMatrix!$A$6:$B$10,2,FALSE()),IF(J131=4,VLOOKUP(K131+4,TPMatrix!$D$6:$E$9,2,FALSE()),0)),"")</f>
        <v>0</v>
      </c>
      <c r="Q131" s="258">
        <f t="shared" ca="1" si="40"/>
        <v>0</v>
      </c>
      <c r="R131" s="259">
        <f t="shared" ca="1" si="41"/>
        <v>5</v>
      </c>
      <c r="S131" s="257">
        <f t="shared" ca="1" si="42"/>
        <v>0</v>
      </c>
      <c r="T131" s="258">
        <f t="shared" si="43"/>
        <v>0</v>
      </c>
      <c r="U131" s="259">
        <f t="shared" ca="1" si="44"/>
        <v>0</v>
      </c>
      <c r="W131" s="41" t="str">
        <f t="shared" ca="1" si="45"/>
        <v/>
      </c>
      <c r="X131" t="str">
        <f ca="1">IF(ISNUMBER($A131),$W131*(Methuselahs!$A$4+1)+$A131,"")</f>
        <v/>
      </c>
      <c r="Y131" s="41" t="str">
        <f t="shared" ca="1" si="46"/>
        <v/>
      </c>
      <c r="Z131" t="str">
        <f ca="1">IF(ISNUMBER($A131),VLOOKUP($A131,Methuselahs!$A$7:$X$202,5),"")</f>
        <v/>
      </c>
      <c r="AA131" s="41" t="str">
        <f t="shared" ca="1" si="47"/>
        <v/>
      </c>
    </row>
    <row r="132" spans="1:27" ht="12.95" customHeight="1">
      <c r="A132" t="str">
        <f ca="1">IF(ISBLANK('Tournament Info'!$B$11),"",INDIRECT(ADDRESS(ROW(),2,1,1,"Optimal Seating "&amp;'Tournament Info'!$B$11-1&amp;"R+F")))</f>
        <v/>
      </c>
      <c r="B132" t="str">
        <f ca="1">IF(ISNUMBER(A132),VLOOKUP(A132,Methuselahs!$A$7:$E$202,2,FALSE()),"")</f>
        <v/>
      </c>
      <c r="C132" t="str">
        <f ca="1">IF(ISNUMBER(A132),VLOOKUP(A132,Methuselahs!$A$7:$E$202,3,FALSE()),"")</f>
        <v/>
      </c>
      <c r="D132" s="214" t="str">
        <f t="shared" ca="1" si="36"/>
        <v/>
      </c>
      <c r="E132" s="215"/>
      <c r="F132" s="265">
        <f t="shared" si="37"/>
        <v>0</v>
      </c>
      <c r="G132" s="216" t="str">
        <f t="shared" ca="1" si="38"/>
        <v/>
      </c>
      <c r="H132" t="str">
        <f ca="1">IF(ISNUMBER(A132),IF(OR($S132=$U132,NOT(ISNA(MATCH($D132*5+$V$4,Override!$C$6:$C$125,0)))),$Q132,0),"")</f>
        <v/>
      </c>
      <c r="I132" s="266" t="str">
        <f t="shared" ca="1" si="39"/>
        <v/>
      </c>
      <c r="J132" s="218">
        <f ca="1">COUNT(A132:A136)</f>
        <v>0</v>
      </c>
      <c r="K132" s="219" t="str">
        <f ca="1">IF(ISNUMBER(A132),_xlfn.RANK.EQ(F132,F132:F136),"")</f>
        <v/>
      </c>
      <c r="L132" s="220">
        <f ca="1">IF(J132=5,VLOOKUP(K132,TPMatrix!$A$6:$B$10,2,FALSE()),IF(J132=4,VLOOKUP(K132,TPMatrix!$D$6:$E$9,2,FALSE()),0))</f>
        <v>0</v>
      </c>
      <c r="M132" s="220">
        <f ca="1">IF(COUNTIF(K132:K136,K132)&gt;=2,IF(J132=5,VLOOKUP(K132+1,TPMatrix!$A$6:$B$10,2,FALSE()),IF(J132=4,VLOOKUP(K132+1,TPMatrix!$D$6:$E$9,2,FALSE()),0)),"")</f>
        <v>0</v>
      </c>
      <c r="N132" s="220">
        <f ca="1">IF(COUNTIF(K132:K136,K132)&gt;=3,IF(J132=5,VLOOKUP(K132+2,TPMatrix!$A$6:$B$10,2,FALSE()),IF(J132=4,VLOOKUP(K132+2,TPMatrix!$D$6:$E$9,2,FALSE()),0)),"")</f>
        <v>0</v>
      </c>
      <c r="O132" s="220">
        <f ca="1">IF(COUNTIF(K132:K136,K132)&gt;=4,IF(J132=5,VLOOKUP(K132+3,TPMatrix!$A$6:$B$10,2,FALSE()),IF(J132=4,VLOOKUP(K132+3,TPMatrix!$D$6:$E$9,2,FALSE()),0)),"")</f>
        <v>0</v>
      </c>
      <c r="P132" s="220">
        <f ca="1">IF(COUNTIF(K132:K136,K132)&gt;=5,IF(J132=5,VLOOKUP(K132+4,TPMatrix!$A$6:$B$10,2,FALSE()),IF(J132=4,VLOOKUP(K132+4,TPMatrix!$D$6:$E$9,2,FALSE()),0)),"")</f>
        <v>0</v>
      </c>
      <c r="Q132" s="220">
        <f t="shared" ca="1" si="40"/>
        <v>0</v>
      </c>
      <c r="R132" s="221">
        <f t="shared" ca="1" si="41"/>
        <v>5</v>
      </c>
      <c r="S132" s="222">
        <f t="shared" ca="1" si="42"/>
        <v>0</v>
      </c>
      <c r="T132" s="223">
        <f t="shared" si="43"/>
        <v>0</v>
      </c>
      <c r="U132" s="224">
        <f t="shared" ca="1" si="44"/>
        <v>0</v>
      </c>
      <c r="W132" s="41" t="str">
        <f t="shared" ca="1" si="45"/>
        <v/>
      </c>
      <c r="X132" t="str">
        <f ca="1">IF(ISNUMBER($A132),$W132*(Methuselahs!$A$4+1)+$A132,"")</f>
        <v/>
      </c>
      <c r="Y132" s="41" t="str">
        <f t="shared" ca="1" si="46"/>
        <v/>
      </c>
      <c r="Z132" t="str">
        <f ca="1">IF(ISNUMBER($A132),VLOOKUP($A132,Methuselahs!$A$7:$X$202,5),"")</f>
        <v/>
      </c>
      <c r="AA132" s="41" t="str">
        <f t="shared" ca="1" si="47"/>
        <v/>
      </c>
    </row>
    <row r="133" spans="1:27" ht="12.95" customHeight="1">
      <c r="A133" t="str">
        <f ca="1">IF(ISBLANK('Tournament Info'!$B$11),"",INDIRECT(ADDRESS(ROW(),2,1,1,"Optimal Seating "&amp;'Tournament Info'!$B$11-1&amp;"R+F")))</f>
        <v/>
      </c>
      <c r="B133" t="str">
        <f ca="1">IF(ISNUMBER(A133),VLOOKUP(A133,Methuselahs!$A$7:$E$202,2,FALSE()),"")</f>
        <v/>
      </c>
      <c r="C133" t="str">
        <f ca="1">IF(ISNUMBER(A133),VLOOKUP(A133,Methuselahs!$A$7:$E$202,3,FALSE()),"")</f>
        <v/>
      </c>
      <c r="D133" s="228" t="str">
        <f t="shared" ca="1" si="36"/>
        <v/>
      </c>
      <c r="E133" s="229"/>
      <c r="F133" s="267">
        <f t="shared" si="37"/>
        <v>0</v>
      </c>
      <c r="G133" s="230" t="str">
        <f t="shared" ca="1" si="38"/>
        <v/>
      </c>
      <c r="H133" t="str">
        <f ca="1">IF(ISNUMBER(A133),IF(OR($S133=$U133,NOT(ISNA(MATCH($D133*5+$V$4,Override!$C$6:$C$125,0)))),$Q133,0),"")</f>
        <v/>
      </c>
      <c r="I133" s="268" t="str">
        <f t="shared" ca="1" si="39"/>
        <v/>
      </c>
      <c r="J133" s="232">
        <f ca="1">COUNT(A132:A136)</f>
        <v>0</v>
      </c>
      <c r="K133" s="233" t="str">
        <f ca="1">IF(ISNUMBER(A133),_xlfn.RANK.EQ(F133,F132:F136),"")</f>
        <v/>
      </c>
      <c r="L133" s="234">
        <f ca="1">IF(J133=5,VLOOKUP(K133,TPMatrix!$A$6:$B$10,2,FALSE()),IF(J133=4,VLOOKUP(K133,TPMatrix!$D$6:$E$9,2,FALSE()),0))</f>
        <v>0</v>
      </c>
      <c r="M133" s="234">
        <f ca="1">IF(COUNTIF(K132:K136,K133)&gt;=2,IF(J133=5,VLOOKUP(K133+1,TPMatrix!$A$6:$B$10,2,FALSE()),IF(J133=4,VLOOKUP(K133+1,TPMatrix!$D$6:$E$9,2,FALSE()),0)),"")</f>
        <v>0</v>
      </c>
      <c r="N133" s="234">
        <f ca="1">IF(COUNTIF(K132:K136,K133)&gt;=3,IF(J133=5,VLOOKUP(K133+2,TPMatrix!$A$6:$B$10,2,FALSE()),IF(J133=4,VLOOKUP(K133+2,TPMatrix!$D$6:$E$9,2,FALSE()),0)),"")</f>
        <v>0</v>
      </c>
      <c r="O133" s="234">
        <f ca="1">IF(COUNTIF(K132:K136,K133)&gt;=4,IF(J133=5,VLOOKUP(K133+3,TPMatrix!$A$6:$B$10,2,FALSE()),IF(J133=4,VLOOKUP(K133+3,TPMatrix!$D$6:$E$9,2,FALSE()),0)),"")</f>
        <v>0</v>
      </c>
      <c r="P133" s="234">
        <f ca="1">IF(COUNTIF(K132:K136,K133)&gt;=5,IF(J133=5,VLOOKUP(K133+4,TPMatrix!$A$6:$B$10,2,FALSE()),IF(J133=4,VLOOKUP(K133+4,TPMatrix!$D$6:$E$9,2,FALSE()),0)),"")</f>
        <v>0</v>
      </c>
      <c r="Q133" s="234">
        <f t="shared" ca="1" si="40"/>
        <v>0</v>
      </c>
      <c r="R133" s="235">
        <f t="shared" ca="1" si="41"/>
        <v>5</v>
      </c>
      <c r="S133" s="233">
        <f t="shared" ca="1" si="42"/>
        <v>0</v>
      </c>
      <c r="T133" s="234">
        <f t="shared" si="43"/>
        <v>0</v>
      </c>
      <c r="U133" s="235">
        <f t="shared" ca="1" si="44"/>
        <v>0</v>
      </c>
      <c r="W133" s="41" t="str">
        <f t="shared" ca="1" si="45"/>
        <v/>
      </c>
      <c r="X133" t="str">
        <f ca="1">IF(ISNUMBER($A133),$W133*(Methuselahs!$A$4+1)+$A133,"")</f>
        <v/>
      </c>
      <c r="Y133" s="41" t="str">
        <f t="shared" ca="1" si="46"/>
        <v/>
      </c>
      <c r="Z133" t="str">
        <f ca="1">IF(ISNUMBER($A133),VLOOKUP($A133,Methuselahs!$A$7:$X$202,5),"")</f>
        <v/>
      </c>
      <c r="AA133" s="41" t="str">
        <f t="shared" ca="1" si="47"/>
        <v/>
      </c>
    </row>
    <row r="134" spans="1:27" ht="12.95" customHeight="1">
      <c r="A134" t="str">
        <f ca="1">IF(ISBLANK('Tournament Info'!$B$11),"",INDIRECT(ADDRESS(ROW(),2,1,1,"Optimal Seating "&amp;'Tournament Info'!$B$11-1&amp;"R+F")))</f>
        <v/>
      </c>
      <c r="B134" t="str">
        <f ca="1">IF(ISNUMBER(A134),VLOOKUP(A134,Methuselahs!$A$7:$E$202,2,FALSE()),"")</f>
        <v/>
      </c>
      <c r="C134" t="str">
        <f ca="1">IF(ISNUMBER(A134),VLOOKUP(A134,Methuselahs!$A$7:$E$202,3,FALSE()),"")</f>
        <v/>
      </c>
      <c r="D134" s="238" t="str">
        <f t="shared" ca="1" si="36"/>
        <v/>
      </c>
      <c r="E134" s="239"/>
      <c r="F134" s="269">
        <f t="shared" si="37"/>
        <v>0</v>
      </c>
      <c r="G134" s="240" t="str">
        <f t="shared" ca="1" si="38"/>
        <v/>
      </c>
      <c r="H134" t="str">
        <f ca="1">IF(ISNUMBER(A134),IF(OR($S134=$U134,NOT(ISNA(MATCH($D134*5+$V$4,Override!$C$6:$C$125,0)))),$Q134,0),"")</f>
        <v/>
      </c>
      <c r="I134" s="270" t="str">
        <f t="shared" ca="1" si="39"/>
        <v/>
      </c>
      <c r="J134" s="242">
        <f ca="1">COUNT(A132:A136)</f>
        <v>0</v>
      </c>
      <c r="K134" s="243" t="str">
        <f ca="1">IF(ISNUMBER(A134),_xlfn.RANK.EQ(F134,F132:F136),"")</f>
        <v/>
      </c>
      <c r="L134" s="244">
        <f ca="1">IF(J134=5,VLOOKUP(K134,TPMatrix!$A$6:$B$10,2,FALSE()),IF(J134=4,VLOOKUP(K134,TPMatrix!$D$6:$E$9,2,FALSE()),0))</f>
        <v>0</v>
      </c>
      <c r="M134" s="244">
        <f ca="1">IF(COUNTIF(K132:K136,K134)&gt;=2,IF(J134=5,VLOOKUP(K134+1,TPMatrix!$A$6:$B$10,2,FALSE()),IF(J134=4,VLOOKUP(K134+1,TPMatrix!$D$6:$E$9,2,FALSE()),0)),"")</f>
        <v>0</v>
      </c>
      <c r="N134" s="244">
        <f ca="1">IF(COUNTIF(K132:K136,K134)&gt;=3,IF(J134=5,VLOOKUP(K134+2,TPMatrix!$A$6:$B$10,2,FALSE()),IF(J134=4,VLOOKUP(K134+2,TPMatrix!$D$6:$E$9,2,FALSE()),0)),"")</f>
        <v>0</v>
      </c>
      <c r="O134" s="244">
        <f ca="1">IF(COUNTIF(K132:K136,K134)&gt;=4,IF(J134=5,VLOOKUP(K134+3,TPMatrix!$A$6:$B$10,2,FALSE()),IF(J134=4,VLOOKUP(K134+3,TPMatrix!$D$6:$E$9,2,FALSE()),0)),"")</f>
        <v>0</v>
      </c>
      <c r="P134" s="244">
        <f ca="1">IF(COUNTIF(K132:K136,K134)&gt;=5,IF(J134=5,VLOOKUP(K134+4,TPMatrix!$A$6:$B$10,2,FALSE()),IF(J134=4,VLOOKUP(K134+4,TPMatrix!$D$6:$E$9,2,FALSE()),0)),"")</f>
        <v>0</v>
      </c>
      <c r="Q134" s="244">
        <f t="shared" ca="1" si="40"/>
        <v>0</v>
      </c>
      <c r="R134" s="245">
        <f t="shared" ca="1" si="41"/>
        <v>5</v>
      </c>
      <c r="S134" s="243">
        <f t="shared" ca="1" si="42"/>
        <v>0</v>
      </c>
      <c r="T134" s="244">
        <f t="shared" si="43"/>
        <v>0</v>
      </c>
      <c r="U134" s="245">
        <f t="shared" ca="1" si="44"/>
        <v>0</v>
      </c>
      <c r="W134" s="41" t="str">
        <f t="shared" ca="1" si="45"/>
        <v/>
      </c>
      <c r="X134" t="str">
        <f ca="1">IF(ISNUMBER($A134),$W134*(Methuselahs!$A$4+1)+$A134,"")</f>
        <v/>
      </c>
      <c r="Y134" s="41" t="str">
        <f t="shared" ca="1" si="46"/>
        <v/>
      </c>
      <c r="Z134" t="str">
        <f ca="1">IF(ISNUMBER($A134),VLOOKUP($A134,Methuselahs!$A$7:$X$202,5),"")</f>
        <v/>
      </c>
      <c r="AA134" s="41" t="str">
        <f t="shared" ca="1" si="47"/>
        <v/>
      </c>
    </row>
    <row r="135" spans="1:27" ht="12.95" customHeight="1">
      <c r="A135" t="str">
        <f ca="1">IF(ISBLANK('Tournament Info'!$B$11),"",INDIRECT(ADDRESS(ROW(),2,1,1,"Optimal Seating "&amp;'Tournament Info'!$B$11-1&amp;"R+F")))</f>
        <v/>
      </c>
      <c r="B135" t="str">
        <f ca="1">IF(ISNUMBER(A135),VLOOKUP(A135,Methuselahs!$A$7:$E$202,2,FALSE()),"")</f>
        <v/>
      </c>
      <c r="C135" t="str">
        <f ca="1">IF(ISNUMBER(A135),VLOOKUP(A135,Methuselahs!$A$7:$E$202,3,FALSE()),"")</f>
        <v/>
      </c>
      <c r="D135" s="248" t="str">
        <f t="shared" ref="D135:D166" ca="1" si="48">IF(ISNUMBER(A135),FLOOR((ROW()-ROW($A$7))/5,1)+1,"")</f>
        <v/>
      </c>
      <c r="E135" s="249"/>
      <c r="F135" s="271">
        <f t="shared" ref="F135:F166" si="49">IF(ISNUMBER(E135),E135,0)</f>
        <v>0</v>
      </c>
      <c r="G135" s="230" t="str">
        <f t="shared" ref="G135:G166" ca="1" si="50">IF(ISNUMBER($A135),IF(AND($F135&gt;=2,$H135=60),1,0),"")</f>
        <v/>
      </c>
      <c r="H135" t="str">
        <f ca="1">IF(ISNUMBER(A135),IF(OR($S135=$U135,NOT(ISNA(MATCH($D135*5+$V$4,Override!$C$6:$C$125,0)))),$Q135,0),"")</f>
        <v/>
      </c>
      <c r="I135" s="268" t="str">
        <f t="shared" ref="I135:I166" ca="1" si="51">IF(ISNUMBER(A135),IF(J135=5,K135,IF(AND(J135=4,OR(K135=4,K135=3)),K135+1,K135)),"")</f>
        <v/>
      </c>
      <c r="J135" s="250">
        <f ca="1">COUNT(A132:A136)</f>
        <v>0</v>
      </c>
      <c r="K135" s="233" t="str">
        <f ca="1">IF(ISNUMBER(A135),_xlfn.RANK.EQ(F135,F132:F136),"")</f>
        <v/>
      </c>
      <c r="L135" s="234">
        <f ca="1">IF(J135=5,VLOOKUP(K135,TPMatrix!$A$6:$B$10,2,FALSE()),IF(J135=4,VLOOKUP(K135,TPMatrix!$D$6:$E$9,2,FALSE()),0))</f>
        <v>0</v>
      </c>
      <c r="M135" s="234">
        <f ca="1">IF(COUNTIF(K132:K136,K135)&gt;=2,IF(J135=5,VLOOKUP(K135+1,TPMatrix!$A$6:$B$10,2,FALSE()),IF(J135=4,VLOOKUP(K135+1,TPMatrix!$D$6:$E$9,2,FALSE()),0)),"")</f>
        <v>0</v>
      </c>
      <c r="N135" s="234">
        <f ca="1">IF(COUNTIF(K132:K136,K135)&gt;=3,IF(J135=5,VLOOKUP(K135+2,TPMatrix!$A$6:$B$10,2,FALSE()),IF(J135=4,VLOOKUP(K135+2,TPMatrix!$D$6:$E$9,2,FALSE()),0)),"")</f>
        <v>0</v>
      </c>
      <c r="O135" s="234">
        <f ca="1">IF(COUNTIF(K132:K136,K135)&gt;=4,IF(J135=5,VLOOKUP(K135+3,TPMatrix!$A$6:$B$10,2,FALSE()),IF(J135=4,VLOOKUP(K135+3,TPMatrix!$D$6:$E$9,2,FALSE()),0)),"")</f>
        <v>0</v>
      </c>
      <c r="P135" s="234">
        <f ca="1">IF(COUNTIF(K132:K136,K135)&gt;=5,IF(J135=5,VLOOKUP(K135+4,TPMatrix!$A$6:$B$10,2,FALSE()),IF(J135=4,VLOOKUP(K135+4,TPMatrix!$D$6:$E$9,2,FALSE()),0)),"")</f>
        <v>0</v>
      </c>
      <c r="Q135" s="234">
        <f t="shared" ref="Q135:Q166" ca="1" si="52">SUM(L135:P135)/COUNT(L135:P135)</f>
        <v>0</v>
      </c>
      <c r="R135" s="235">
        <f t="shared" ref="R135:R166" ca="1" si="53">COUNT(L135:P135)</f>
        <v>5</v>
      </c>
      <c r="S135" s="233">
        <f t="shared" ref="S135:S166" ca="1" si="54">IF(ISNUMBER($A135),COUNTIF($D$7:$D$206,$D135),0)</f>
        <v>0</v>
      </c>
      <c r="T135" s="234">
        <f t="shared" ref="T135:T166" si="55">CEILING($F135,1)</f>
        <v>0</v>
      </c>
      <c r="U135" s="235">
        <f t="shared" ref="U135:U166" ca="1" si="56">SUM(OFFSET(T135,-MOD(ROW()-ROW($U$7),5),0,5,1))</f>
        <v>0</v>
      </c>
      <c r="W135" s="41" t="str">
        <f t="shared" ref="W135:W166" ca="1" si="57">$I135</f>
        <v/>
      </c>
      <c r="X135" t="str">
        <f ca="1">IF(ISNUMBER($A135),$W135*(Methuselahs!$A$4+1)+$A135,"")</f>
        <v/>
      </c>
      <c r="Y135" s="41" t="str">
        <f t="shared" ref="Y135:Y166" ca="1" si="58">IF(ISNUMBER($A135),_xlfn.RANK.EQ($X135,$X135:$X139,1),"")</f>
        <v/>
      </c>
      <c r="Z135" t="str">
        <f ca="1">IF(ISNUMBER($A135),VLOOKUP($A135,Methuselahs!$A$7:$X$202,5),"")</f>
        <v/>
      </c>
      <c r="AA135" s="41" t="str">
        <f t="shared" ref="AA135:AA166" ca="1" si="59">$I135</f>
        <v/>
      </c>
    </row>
    <row r="136" spans="1:27" ht="12.95" customHeight="1" thickBot="1">
      <c r="A136" t="str">
        <f ca="1">IF(ISBLANK('Tournament Info'!$B$11),"",INDIRECT(ADDRESS(ROW(),2,1,1,"Optimal Seating "&amp;'Tournament Info'!$B$11-1&amp;"R+F")))</f>
        <v/>
      </c>
      <c r="B136" t="str">
        <f ca="1">IF(ISNUMBER(A136),VLOOKUP(A136,Methuselahs!$A$7:$E$202,2,FALSE()),"")</f>
        <v/>
      </c>
      <c r="C136" t="str">
        <f ca="1">IF(ISNUMBER(A136),VLOOKUP(A136,Methuselahs!$A$7:$E$202,3,FALSE()),"")</f>
        <v/>
      </c>
      <c r="D136" s="254" t="str">
        <f t="shared" ca="1" si="48"/>
        <v/>
      </c>
      <c r="E136" s="255"/>
      <c r="F136" s="272">
        <f t="shared" si="49"/>
        <v>0</v>
      </c>
      <c r="G136" s="240" t="str">
        <f t="shared" ca="1" si="50"/>
        <v/>
      </c>
      <c r="H136" t="str">
        <f ca="1">IF(ISNUMBER(A136),IF(OR($S136=$U136,NOT(ISNA(MATCH($D136*5+$V$4,Override!$C$6:$C$125,0)))),$Q136,0),"")</f>
        <v/>
      </c>
      <c r="I136" s="270" t="str">
        <f t="shared" ca="1" si="51"/>
        <v/>
      </c>
      <c r="J136" s="256">
        <f ca="1">COUNT(A132:A136)</f>
        <v>0</v>
      </c>
      <c r="K136" s="257" t="str">
        <f ca="1">IF(ISNUMBER(A136),_xlfn.RANK.EQ(F136,F132:F136),"")</f>
        <v/>
      </c>
      <c r="L136" s="258">
        <f ca="1">IF(J136=5,VLOOKUP(K136,TPMatrix!$A$6:$B$10,2,FALSE()),IF(J136=4,VLOOKUP(K136,TPMatrix!$D$6:$E$9,2,FALSE()),0))</f>
        <v>0</v>
      </c>
      <c r="M136" s="258">
        <f ca="1">IF(COUNTIF(K132:K136,K136)&gt;=2,IF(J136=5,VLOOKUP(K136+1,TPMatrix!$A$6:$B$10,2,FALSE()),IF(J136=4,VLOOKUP(K136+1,TPMatrix!$D$6:$E$9,2,FALSE()),0)),"")</f>
        <v>0</v>
      </c>
      <c r="N136" s="258">
        <f ca="1">IF(COUNTIF(K132:K136,K136)&gt;=3,IF(J136=5,VLOOKUP(K136+2,TPMatrix!$A$6:$B$10,2,FALSE()),IF(J136=4,VLOOKUP(K136+2,TPMatrix!$D$6:$E$9,2,FALSE()),0)),"")</f>
        <v>0</v>
      </c>
      <c r="O136" s="258">
        <f ca="1">IF(COUNTIF(K132:K136,K136)&gt;=4,IF(J136=5,VLOOKUP(K136+3,TPMatrix!$A$6:$B$10,2,FALSE()),IF(J136=4,VLOOKUP(K136+3,TPMatrix!$D$6:$E$9,2,FALSE()),0)),"")</f>
        <v>0</v>
      </c>
      <c r="P136" s="258">
        <f ca="1">IF(COUNTIF(K132:K136,K136)&gt;=5,IF(J136=5,VLOOKUP(K136+4,TPMatrix!$A$6:$B$10,2,FALSE()),IF(J136=4,VLOOKUP(K136+4,TPMatrix!$D$6:$E$9,2,FALSE()),0)),"")</f>
        <v>0</v>
      </c>
      <c r="Q136" s="258">
        <f t="shared" ca="1" si="52"/>
        <v>0</v>
      </c>
      <c r="R136" s="259">
        <f t="shared" ca="1" si="53"/>
        <v>5</v>
      </c>
      <c r="S136" s="257">
        <f t="shared" ca="1" si="54"/>
        <v>0</v>
      </c>
      <c r="T136" s="258">
        <f t="shared" si="55"/>
        <v>0</v>
      </c>
      <c r="U136" s="259">
        <f t="shared" ca="1" si="56"/>
        <v>0</v>
      </c>
      <c r="W136" s="41" t="str">
        <f t="shared" ca="1" si="57"/>
        <v/>
      </c>
      <c r="X136" t="str">
        <f ca="1">IF(ISNUMBER($A136),$W136*(Methuselahs!$A$4+1)+$A136,"")</f>
        <v/>
      </c>
      <c r="Y136" s="41" t="str">
        <f t="shared" ca="1" si="58"/>
        <v/>
      </c>
      <c r="Z136" t="str">
        <f ca="1">IF(ISNUMBER($A136),VLOOKUP($A136,Methuselahs!$A$7:$X$202,5),"")</f>
        <v/>
      </c>
      <c r="AA136" s="41" t="str">
        <f t="shared" ca="1" si="59"/>
        <v/>
      </c>
    </row>
    <row r="137" spans="1:27" ht="12.95" customHeight="1">
      <c r="A137" t="str">
        <f ca="1">IF(ISBLANK('Tournament Info'!$B$11),"",INDIRECT(ADDRESS(ROW(),2,1,1,"Optimal Seating "&amp;'Tournament Info'!$B$11-1&amp;"R+F")))</f>
        <v/>
      </c>
      <c r="B137" t="str">
        <f ca="1">IF(ISNUMBER(A137),VLOOKUP(A137,Methuselahs!$A$7:$E$202,2,FALSE()),"")</f>
        <v/>
      </c>
      <c r="C137" t="str">
        <f ca="1">IF(ISNUMBER(A137),VLOOKUP(A137,Methuselahs!$A$7:$E$202,3,FALSE()),"")</f>
        <v/>
      </c>
      <c r="D137" s="214" t="str">
        <f t="shared" ca="1" si="48"/>
        <v/>
      </c>
      <c r="E137" s="215"/>
      <c r="F137" s="265">
        <f t="shared" si="49"/>
        <v>0</v>
      </c>
      <c r="G137" s="216" t="str">
        <f t="shared" ca="1" si="50"/>
        <v/>
      </c>
      <c r="H137" t="str">
        <f ca="1">IF(ISNUMBER(A137),IF(OR($S137=$U137,NOT(ISNA(MATCH($D137*5+$V$4,Override!$C$6:$C$125,0)))),$Q137,0),"")</f>
        <v/>
      </c>
      <c r="I137" s="266" t="str">
        <f t="shared" ca="1" si="51"/>
        <v/>
      </c>
      <c r="J137" s="218">
        <f ca="1">COUNT(A137:A141)</f>
        <v>0</v>
      </c>
      <c r="K137" s="219" t="str">
        <f ca="1">IF(ISNUMBER(A137),_xlfn.RANK.EQ(F137,F137:F141),"")</f>
        <v/>
      </c>
      <c r="L137" s="220">
        <f ca="1">IF(J137=5,VLOOKUP(K137,TPMatrix!$A$6:$B$10,2,FALSE()),IF(J137=4,VLOOKUP(K137,TPMatrix!$D$6:$E$9,2,FALSE()),0))</f>
        <v>0</v>
      </c>
      <c r="M137" s="220">
        <f ca="1">IF(COUNTIF(K137:K141,K137)&gt;=2,IF(J137=5,VLOOKUP(K137+1,TPMatrix!$A$6:$B$10,2,FALSE()),IF(J137=4,VLOOKUP(K137+1,TPMatrix!$D$6:$E$9,2,FALSE()),0)),"")</f>
        <v>0</v>
      </c>
      <c r="N137" s="220">
        <f ca="1">IF(COUNTIF(K137:K141,K137)&gt;=3,IF(J137=5,VLOOKUP(K137+2,TPMatrix!$A$6:$B$10,2,FALSE()),IF(J137=4,VLOOKUP(K137+2,TPMatrix!$D$6:$E$9,2,FALSE()),0)),"")</f>
        <v>0</v>
      </c>
      <c r="O137" s="220">
        <f ca="1">IF(COUNTIF(K137:K141,K137)&gt;=4,IF(J137=5,VLOOKUP(K137+3,TPMatrix!$A$6:$B$10,2,FALSE()),IF(J137=4,VLOOKUP(K137+3,TPMatrix!$D$6:$E$9,2,FALSE()),0)),"")</f>
        <v>0</v>
      </c>
      <c r="P137" s="220">
        <f ca="1">IF(COUNTIF(K137:K141,K137)&gt;=5,IF(J137=5,VLOOKUP(K137+4,TPMatrix!$A$6:$B$10,2,FALSE()),IF(J137=4,VLOOKUP(K137+4,TPMatrix!$D$6:$E$9,2,FALSE()),0)),"")</f>
        <v>0</v>
      </c>
      <c r="Q137" s="220">
        <f t="shared" ca="1" si="52"/>
        <v>0</v>
      </c>
      <c r="R137" s="221">
        <f t="shared" ca="1" si="53"/>
        <v>5</v>
      </c>
      <c r="S137" s="222">
        <f t="shared" ca="1" si="54"/>
        <v>0</v>
      </c>
      <c r="T137" s="223">
        <f t="shared" si="55"/>
        <v>0</v>
      </c>
      <c r="U137" s="224">
        <f t="shared" ca="1" si="56"/>
        <v>0</v>
      </c>
      <c r="W137" s="41" t="str">
        <f t="shared" ca="1" si="57"/>
        <v/>
      </c>
      <c r="X137" t="str">
        <f ca="1">IF(ISNUMBER($A137),$W137*(Methuselahs!$A$4+1)+$A137,"")</f>
        <v/>
      </c>
      <c r="Y137" s="41" t="str">
        <f t="shared" ca="1" si="58"/>
        <v/>
      </c>
      <c r="Z137" t="str">
        <f ca="1">IF(ISNUMBER($A137),VLOOKUP($A137,Methuselahs!$A$7:$X$202,5),"")</f>
        <v/>
      </c>
      <c r="AA137" s="41" t="str">
        <f t="shared" ca="1" si="59"/>
        <v/>
      </c>
    </row>
    <row r="138" spans="1:27" ht="12.95" customHeight="1">
      <c r="A138" t="str">
        <f ca="1">IF(ISBLANK('Tournament Info'!$B$11),"",INDIRECT(ADDRESS(ROW(),2,1,1,"Optimal Seating "&amp;'Tournament Info'!$B$11-1&amp;"R+F")))</f>
        <v/>
      </c>
      <c r="B138" t="str">
        <f ca="1">IF(ISNUMBER(A138),VLOOKUP(A138,Methuselahs!$A$7:$E$202,2,FALSE()),"")</f>
        <v/>
      </c>
      <c r="C138" t="str">
        <f ca="1">IF(ISNUMBER(A138),VLOOKUP(A138,Methuselahs!$A$7:$E$202,3,FALSE()),"")</f>
        <v/>
      </c>
      <c r="D138" s="228" t="str">
        <f t="shared" ca="1" si="48"/>
        <v/>
      </c>
      <c r="E138" s="229"/>
      <c r="F138" s="267">
        <f t="shared" si="49"/>
        <v>0</v>
      </c>
      <c r="G138" s="230" t="str">
        <f t="shared" ca="1" si="50"/>
        <v/>
      </c>
      <c r="H138" t="str">
        <f ca="1">IF(ISNUMBER(A138),IF(OR($S138=$U138,NOT(ISNA(MATCH($D138*5+$V$4,Override!$C$6:$C$125,0)))),$Q138,0),"")</f>
        <v/>
      </c>
      <c r="I138" s="268" t="str">
        <f t="shared" ca="1" si="51"/>
        <v/>
      </c>
      <c r="J138" s="232">
        <f ca="1">COUNT(A137:A141)</f>
        <v>0</v>
      </c>
      <c r="K138" s="233" t="str">
        <f ca="1">IF(ISNUMBER(A138),_xlfn.RANK.EQ(F138,F137:F141),"")</f>
        <v/>
      </c>
      <c r="L138" s="234">
        <f ca="1">IF(J138=5,VLOOKUP(K138,TPMatrix!$A$6:$B$10,2,FALSE()),IF(J138=4,VLOOKUP(K138,TPMatrix!$D$6:$E$9,2,FALSE()),0))</f>
        <v>0</v>
      </c>
      <c r="M138" s="234">
        <f ca="1">IF(COUNTIF(K137:K141,K138)&gt;=2,IF(J138=5,VLOOKUP(K138+1,TPMatrix!$A$6:$B$10,2,FALSE()),IF(J138=4,VLOOKUP(K138+1,TPMatrix!$D$6:$E$9,2,FALSE()),0)),"")</f>
        <v>0</v>
      </c>
      <c r="N138" s="234">
        <f ca="1">IF(COUNTIF(K137:K141,K138)&gt;=3,IF(J138=5,VLOOKUP(K138+2,TPMatrix!$A$6:$B$10,2,FALSE()),IF(J138=4,VLOOKUP(K138+2,TPMatrix!$D$6:$E$9,2,FALSE()),0)),"")</f>
        <v>0</v>
      </c>
      <c r="O138" s="234">
        <f ca="1">IF(COUNTIF(K137:K141,K138)&gt;=4,IF(J138=5,VLOOKUP(K138+3,TPMatrix!$A$6:$B$10,2,FALSE()),IF(J138=4,VLOOKUP(K138+3,TPMatrix!$D$6:$E$9,2,FALSE()),0)),"")</f>
        <v>0</v>
      </c>
      <c r="P138" s="234">
        <f ca="1">IF(COUNTIF(K137:K141,K138)&gt;=5,IF(J138=5,VLOOKUP(K138+4,TPMatrix!$A$6:$B$10,2,FALSE()),IF(J138=4,VLOOKUP(K138+4,TPMatrix!$D$6:$E$9,2,FALSE()),0)),"")</f>
        <v>0</v>
      </c>
      <c r="Q138" s="234">
        <f t="shared" ca="1" si="52"/>
        <v>0</v>
      </c>
      <c r="R138" s="235">
        <f t="shared" ca="1" si="53"/>
        <v>5</v>
      </c>
      <c r="S138" s="233">
        <f t="shared" ca="1" si="54"/>
        <v>0</v>
      </c>
      <c r="T138" s="234">
        <f t="shared" si="55"/>
        <v>0</v>
      </c>
      <c r="U138" s="235">
        <f t="shared" ca="1" si="56"/>
        <v>0</v>
      </c>
      <c r="W138" s="41" t="str">
        <f t="shared" ca="1" si="57"/>
        <v/>
      </c>
      <c r="X138" t="str">
        <f ca="1">IF(ISNUMBER($A138),$W138*(Methuselahs!$A$4+1)+$A138,"")</f>
        <v/>
      </c>
      <c r="Y138" s="41" t="str">
        <f t="shared" ca="1" si="58"/>
        <v/>
      </c>
      <c r="Z138" t="str">
        <f ca="1">IF(ISNUMBER($A138),VLOOKUP($A138,Methuselahs!$A$7:$X$202,5),"")</f>
        <v/>
      </c>
      <c r="AA138" s="41" t="str">
        <f t="shared" ca="1" si="59"/>
        <v/>
      </c>
    </row>
    <row r="139" spans="1:27" ht="12.95" customHeight="1">
      <c r="A139" t="str">
        <f ca="1">IF(ISBLANK('Tournament Info'!$B$11),"",INDIRECT(ADDRESS(ROW(),2,1,1,"Optimal Seating "&amp;'Tournament Info'!$B$11-1&amp;"R+F")))</f>
        <v/>
      </c>
      <c r="B139" t="str">
        <f ca="1">IF(ISNUMBER(A139),VLOOKUP(A139,Methuselahs!$A$7:$E$202,2,FALSE()),"")</f>
        <v/>
      </c>
      <c r="C139" t="str">
        <f ca="1">IF(ISNUMBER(A139),VLOOKUP(A139,Methuselahs!$A$7:$E$202,3,FALSE()),"")</f>
        <v/>
      </c>
      <c r="D139" s="238" t="str">
        <f t="shared" ca="1" si="48"/>
        <v/>
      </c>
      <c r="E139" s="239"/>
      <c r="F139" s="269">
        <f t="shared" si="49"/>
        <v>0</v>
      </c>
      <c r="G139" s="240" t="str">
        <f t="shared" ca="1" si="50"/>
        <v/>
      </c>
      <c r="H139" t="str">
        <f ca="1">IF(ISNUMBER(A139),IF(OR($S139=$U139,NOT(ISNA(MATCH($D139*5+$V$4,Override!$C$6:$C$125,0)))),$Q139,0),"")</f>
        <v/>
      </c>
      <c r="I139" s="270" t="str">
        <f t="shared" ca="1" si="51"/>
        <v/>
      </c>
      <c r="J139" s="242">
        <f ca="1">COUNT(A137:A141)</f>
        <v>0</v>
      </c>
      <c r="K139" s="243" t="str">
        <f ca="1">IF(ISNUMBER(A139),_xlfn.RANK.EQ(F139,F137:F141),"")</f>
        <v/>
      </c>
      <c r="L139" s="244">
        <f ca="1">IF(J139=5,VLOOKUP(K139,TPMatrix!$A$6:$B$10,2,FALSE()),IF(J139=4,VLOOKUP(K139,TPMatrix!$D$6:$E$9,2,FALSE()),0))</f>
        <v>0</v>
      </c>
      <c r="M139" s="244">
        <f ca="1">IF(COUNTIF(K137:K141,K139)&gt;=2,IF(J139=5,VLOOKUP(K139+1,TPMatrix!$A$6:$B$10,2,FALSE()),IF(J139=4,VLOOKUP(K139+1,TPMatrix!$D$6:$E$9,2,FALSE()),0)),"")</f>
        <v>0</v>
      </c>
      <c r="N139" s="244">
        <f ca="1">IF(COUNTIF(K137:K141,K139)&gt;=3,IF(J139=5,VLOOKUP(K139+2,TPMatrix!$A$6:$B$10,2,FALSE()),IF(J139=4,VLOOKUP(K139+2,TPMatrix!$D$6:$E$9,2,FALSE()),0)),"")</f>
        <v>0</v>
      </c>
      <c r="O139" s="244">
        <f ca="1">IF(COUNTIF(K137:K141,K139)&gt;=4,IF(J139=5,VLOOKUP(K139+3,TPMatrix!$A$6:$B$10,2,FALSE()),IF(J139=4,VLOOKUP(K139+3,TPMatrix!$D$6:$E$9,2,FALSE()),0)),"")</f>
        <v>0</v>
      </c>
      <c r="P139" s="244">
        <f ca="1">IF(COUNTIF(K137:K141,K139)&gt;=5,IF(J139=5,VLOOKUP(K139+4,TPMatrix!$A$6:$B$10,2,FALSE()),IF(J139=4,VLOOKUP(K139+4,TPMatrix!$D$6:$E$9,2,FALSE()),0)),"")</f>
        <v>0</v>
      </c>
      <c r="Q139" s="244">
        <f t="shared" ca="1" si="52"/>
        <v>0</v>
      </c>
      <c r="R139" s="245">
        <f t="shared" ca="1" si="53"/>
        <v>5</v>
      </c>
      <c r="S139" s="243">
        <f t="shared" ca="1" si="54"/>
        <v>0</v>
      </c>
      <c r="T139" s="244">
        <f t="shared" si="55"/>
        <v>0</v>
      </c>
      <c r="U139" s="245">
        <f t="shared" ca="1" si="56"/>
        <v>0</v>
      </c>
      <c r="W139" s="41" t="str">
        <f t="shared" ca="1" si="57"/>
        <v/>
      </c>
      <c r="X139" t="str">
        <f ca="1">IF(ISNUMBER($A139),$W139*(Methuselahs!$A$4+1)+$A139,"")</f>
        <v/>
      </c>
      <c r="Y139" s="41" t="str">
        <f t="shared" ca="1" si="58"/>
        <v/>
      </c>
      <c r="Z139" t="str">
        <f ca="1">IF(ISNUMBER($A139),VLOOKUP($A139,Methuselahs!$A$7:$X$202,5),"")</f>
        <v/>
      </c>
      <c r="AA139" s="41" t="str">
        <f t="shared" ca="1" si="59"/>
        <v/>
      </c>
    </row>
    <row r="140" spans="1:27" ht="12.95" customHeight="1">
      <c r="A140" t="str">
        <f ca="1">IF(ISBLANK('Tournament Info'!$B$11),"",INDIRECT(ADDRESS(ROW(),2,1,1,"Optimal Seating "&amp;'Tournament Info'!$B$11-1&amp;"R+F")))</f>
        <v/>
      </c>
      <c r="B140" t="str">
        <f ca="1">IF(ISNUMBER(A140),VLOOKUP(A140,Methuselahs!$A$7:$E$202,2,FALSE()),"")</f>
        <v/>
      </c>
      <c r="C140" t="str">
        <f ca="1">IF(ISNUMBER(A140),VLOOKUP(A140,Methuselahs!$A$7:$E$202,3,FALSE()),"")</f>
        <v/>
      </c>
      <c r="D140" s="248" t="str">
        <f t="shared" ca="1" si="48"/>
        <v/>
      </c>
      <c r="E140" s="249"/>
      <c r="F140" s="271">
        <f t="shared" si="49"/>
        <v>0</v>
      </c>
      <c r="G140" s="230" t="str">
        <f t="shared" ca="1" si="50"/>
        <v/>
      </c>
      <c r="H140" t="str">
        <f ca="1">IF(ISNUMBER(A140),IF(OR($S140=$U140,NOT(ISNA(MATCH($D140*5+$V$4,Override!$C$6:$C$125,0)))),$Q140,0),"")</f>
        <v/>
      </c>
      <c r="I140" s="268" t="str">
        <f t="shared" ca="1" si="51"/>
        <v/>
      </c>
      <c r="J140" s="250">
        <f ca="1">COUNT(A137:A141)</f>
        <v>0</v>
      </c>
      <c r="K140" s="233" t="str">
        <f ca="1">IF(ISNUMBER(A140),_xlfn.RANK.EQ(F140,F137:F141),"")</f>
        <v/>
      </c>
      <c r="L140" s="234">
        <f ca="1">IF(J140=5,VLOOKUP(K140,TPMatrix!$A$6:$B$10,2,FALSE()),IF(J140=4,VLOOKUP(K140,TPMatrix!$D$6:$E$9,2,FALSE()),0))</f>
        <v>0</v>
      </c>
      <c r="M140" s="234">
        <f ca="1">IF(COUNTIF(K137:K141,K140)&gt;=2,IF(J140=5,VLOOKUP(K140+1,TPMatrix!$A$6:$B$10,2,FALSE()),IF(J140=4,VLOOKUP(K140+1,TPMatrix!$D$6:$E$9,2,FALSE()),0)),"")</f>
        <v>0</v>
      </c>
      <c r="N140" s="234">
        <f ca="1">IF(COUNTIF(K137:K141,K140)&gt;=3,IF(J140=5,VLOOKUP(K140+2,TPMatrix!$A$6:$B$10,2,FALSE()),IF(J140=4,VLOOKUP(K140+2,TPMatrix!$D$6:$E$9,2,FALSE()),0)),"")</f>
        <v>0</v>
      </c>
      <c r="O140" s="234">
        <f ca="1">IF(COUNTIF(K137:K141,K140)&gt;=4,IF(J140=5,VLOOKUP(K140+3,TPMatrix!$A$6:$B$10,2,FALSE()),IF(J140=4,VLOOKUP(K140+3,TPMatrix!$D$6:$E$9,2,FALSE()),0)),"")</f>
        <v>0</v>
      </c>
      <c r="P140" s="234">
        <f ca="1">IF(COUNTIF(K137:K141,K140)&gt;=5,IF(J140=5,VLOOKUP(K140+4,TPMatrix!$A$6:$B$10,2,FALSE()),IF(J140=4,VLOOKUP(K140+4,TPMatrix!$D$6:$E$9,2,FALSE()),0)),"")</f>
        <v>0</v>
      </c>
      <c r="Q140" s="234">
        <f t="shared" ca="1" si="52"/>
        <v>0</v>
      </c>
      <c r="R140" s="235">
        <f t="shared" ca="1" si="53"/>
        <v>5</v>
      </c>
      <c r="S140" s="233">
        <f t="shared" ca="1" si="54"/>
        <v>0</v>
      </c>
      <c r="T140" s="234">
        <f t="shared" si="55"/>
        <v>0</v>
      </c>
      <c r="U140" s="235">
        <f t="shared" ca="1" si="56"/>
        <v>0</v>
      </c>
      <c r="W140" s="41" t="str">
        <f t="shared" ca="1" si="57"/>
        <v/>
      </c>
      <c r="X140" t="str">
        <f ca="1">IF(ISNUMBER($A140),$W140*(Methuselahs!$A$4+1)+$A140,"")</f>
        <v/>
      </c>
      <c r="Y140" s="41" t="str">
        <f t="shared" ca="1" si="58"/>
        <v/>
      </c>
      <c r="Z140" t="str">
        <f ca="1">IF(ISNUMBER($A140),VLOOKUP($A140,Methuselahs!$A$7:$X$202,5),"")</f>
        <v/>
      </c>
      <c r="AA140" s="41" t="str">
        <f t="shared" ca="1" si="59"/>
        <v/>
      </c>
    </row>
    <row r="141" spans="1:27" ht="12.95" customHeight="1" thickBot="1">
      <c r="A141" t="str">
        <f ca="1">IF(ISBLANK('Tournament Info'!$B$11),"",INDIRECT(ADDRESS(ROW(),2,1,1,"Optimal Seating "&amp;'Tournament Info'!$B$11-1&amp;"R+F")))</f>
        <v/>
      </c>
      <c r="B141" t="str">
        <f ca="1">IF(ISNUMBER(A141),VLOOKUP(A141,Methuselahs!$A$7:$E$202,2,FALSE()),"")</f>
        <v/>
      </c>
      <c r="C141" t="str">
        <f ca="1">IF(ISNUMBER(A141),VLOOKUP(A141,Methuselahs!$A$7:$E$202,3,FALSE()),"")</f>
        <v/>
      </c>
      <c r="D141" s="254" t="str">
        <f t="shared" ca="1" si="48"/>
        <v/>
      </c>
      <c r="E141" s="255"/>
      <c r="F141" s="272">
        <f t="shared" si="49"/>
        <v>0</v>
      </c>
      <c r="G141" s="240" t="str">
        <f t="shared" ca="1" si="50"/>
        <v/>
      </c>
      <c r="H141" t="str">
        <f ca="1">IF(ISNUMBER(A141),IF(OR($S141=$U141,NOT(ISNA(MATCH($D141*5+$V$4,Override!$C$6:$C$125,0)))),$Q141,0),"")</f>
        <v/>
      </c>
      <c r="I141" s="270" t="str">
        <f t="shared" ca="1" si="51"/>
        <v/>
      </c>
      <c r="J141" s="256">
        <f ca="1">COUNT(A137:A141)</f>
        <v>0</v>
      </c>
      <c r="K141" s="257" t="str">
        <f ca="1">IF(ISNUMBER(A141),_xlfn.RANK.EQ(F141,F137:F141),"")</f>
        <v/>
      </c>
      <c r="L141" s="258">
        <f ca="1">IF(J141=5,VLOOKUP(K141,TPMatrix!$A$6:$B$10,2,FALSE()),IF(J141=4,VLOOKUP(K141,TPMatrix!$D$6:$E$9,2,FALSE()),0))</f>
        <v>0</v>
      </c>
      <c r="M141" s="258">
        <f ca="1">IF(COUNTIF(K137:K141,K141)&gt;=2,IF(J141=5,VLOOKUP(K141+1,TPMatrix!$A$6:$B$10,2,FALSE()),IF(J141=4,VLOOKUP(K141+1,TPMatrix!$D$6:$E$9,2,FALSE()),0)),"")</f>
        <v>0</v>
      </c>
      <c r="N141" s="258">
        <f ca="1">IF(COUNTIF(K137:K141,K141)&gt;=3,IF(J141=5,VLOOKUP(K141+2,TPMatrix!$A$6:$B$10,2,FALSE()),IF(J141=4,VLOOKUP(K141+2,TPMatrix!$D$6:$E$9,2,FALSE()),0)),"")</f>
        <v>0</v>
      </c>
      <c r="O141" s="258">
        <f ca="1">IF(COUNTIF(K137:K141,K141)&gt;=4,IF(J141=5,VLOOKUP(K141+3,TPMatrix!$A$6:$B$10,2,FALSE()),IF(J141=4,VLOOKUP(K141+3,TPMatrix!$D$6:$E$9,2,FALSE()),0)),"")</f>
        <v>0</v>
      </c>
      <c r="P141" s="258">
        <f ca="1">IF(COUNTIF(K137:K141,K141)&gt;=5,IF(J141=5,VLOOKUP(K141+4,TPMatrix!$A$6:$B$10,2,FALSE()),IF(J141=4,VLOOKUP(K141+4,TPMatrix!$D$6:$E$9,2,FALSE()),0)),"")</f>
        <v>0</v>
      </c>
      <c r="Q141" s="258">
        <f t="shared" ca="1" si="52"/>
        <v>0</v>
      </c>
      <c r="R141" s="259">
        <f t="shared" ca="1" si="53"/>
        <v>5</v>
      </c>
      <c r="S141" s="257">
        <f t="shared" ca="1" si="54"/>
        <v>0</v>
      </c>
      <c r="T141" s="258">
        <f t="shared" si="55"/>
        <v>0</v>
      </c>
      <c r="U141" s="259">
        <f t="shared" ca="1" si="56"/>
        <v>0</v>
      </c>
      <c r="W141" s="41" t="str">
        <f t="shared" ca="1" si="57"/>
        <v/>
      </c>
      <c r="X141" t="str">
        <f ca="1">IF(ISNUMBER($A141),$W141*(Methuselahs!$A$4+1)+$A141,"")</f>
        <v/>
      </c>
      <c r="Y141" s="41" t="str">
        <f t="shared" ca="1" si="58"/>
        <v/>
      </c>
      <c r="Z141" t="str">
        <f ca="1">IF(ISNUMBER($A141),VLOOKUP($A141,Methuselahs!$A$7:$X$202,5),"")</f>
        <v/>
      </c>
      <c r="AA141" s="41" t="str">
        <f t="shared" ca="1" si="59"/>
        <v/>
      </c>
    </row>
    <row r="142" spans="1:27" ht="12.95" customHeight="1">
      <c r="A142" t="str">
        <f ca="1">IF(ISBLANK('Tournament Info'!$B$11),"",INDIRECT(ADDRESS(ROW(),2,1,1,"Optimal Seating "&amp;'Tournament Info'!$B$11-1&amp;"R+F")))</f>
        <v/>
      </c>
      <c r="B142" t="str">
        <f ca="1">IF(ISNUMBER(A142),VLOOKUP(A142,Methuselahs!$A$7:$E$202,2,FALSE()),"")</f>
        <v/>
      </c>
      <c r="C142" t="str">
        <f ca="1">IF(ISNUMBER(A142),VLOOKUP(A142,Methuselahs!$A$7:$E$202,3,FALSE()),"")</f>
        <v/>
      </c>
      <c r="D142" s="214" t="str">
        <f t="shared" ca="1" si="48"/>
        <v/>
      </c>
      <c r="E142" s="215"/>
      <c r="F142" s="265">
        <f t="shared" si="49"/>
        <v>0</v>
      </c>
      <c r="G142" s="216" t="str">
        <f t="shared" ca="1" si="50"/>
        <v/>
      </c>
      <c r="H142" t="str">
        <f ca="1">IF(ISNUMBER(A142),IF(OR($S142=$U142,NOT(ISNA(MATCH($D142*5+$V$4,Override!$C$6:$C$125,0)))),$Q142,0),"")</f>
        <v/>
      </c>
      <c r="I142" s="266" t="str">
        <f t="shared" ca="1" si="51"/>
        <v/>
      </c>
      <c r="J142" s="218">
        <f ca="1">COUNT(A142:A146)</f>
        <v>0</v>
      </c>
      <c r="K142" s="219" t="str">
        <f ca="1">IF(ISNUMBER(A142),_xlfn.RANK.EQ(F142,F142:F146),"")</f>
        <v/>
      </c>
      <c r="L142" s="220">
        <f ca="1">IF(J142=5,VLOOKUP(K142,TPMatrix!$A$6:$B$10,2,FALSE()),IF(J142=4,VLOOKUP(K142,TPMatrix!$D$6:$E$9,2,FALSE()),0))</f>
        <v>0</v>
      </c>
      <c r="M142" s="220">
        <f ca="1">IF(COUNTIF(K142:K146,K142)&gt;=2,IF(J142=5,VLOOKUP(K142+1,TPMatrix!$A$6:$B$10,2,FALSE()),IF(J142=4,VLOOKUP(K142+1,TPMatrix!$D$6:$E$9,2,FALSE()),0)),"")</f>
        <v>0</v>
      </c>
      <c r="N142" s="220">
        <f ca="1">IF(COUNTIF(K142:K146,K142)&gt;=3,IF(J142=5,VLOOKUP(K142+2,TPMatrix!$A$6:$B$10,2,FALSE()),IF(J142=4,VLOOKUP(K142+2,TPMatrix!$D$6:$E$9,2,FALSE()),0)),"")</f>
        <v>0</v>
      </c>
      <c r="O142" s="220">
        <f ca="1">IF(COUNTIF(K142:K146,K142)&gt;=4,IF(J142=5,VLOOKUP(K142+3,TPMatrix!$A$6:$B$10,2,FALSE()),IF(J142=4,VLOOKUP(K142+3,TPMatrix!$D$6:$E$9,2,FALSE()),0)),"")</f>
        <v>0</v>
      </c>
      <c r="P142" s="220">
        <f ca="1">IF(COUNTIF(K142:K146,K142)&gt;=5,IF(J142=5,VLOOKUP(K142+4,TPMatrix!$A$6:$B$10,2,FALSE()),IF(J142=4,VLOOKUP(K142+4,TPMatrix!$D$6:$E$9,2,FALSE()),0)),"")</f>
        <v>0</v>
      </c>
      <c r="Q142" s="220">
        <f t="shared" ca="1" si="52"/>
        <v>0</v>
      </c>
      <c r="R142" s="221">
        <f t="shared" ca="1" si="53"/>
        <v>5</v>
      </c>
      <c r="S142" s="222">
        <f t="shared" ca="1" si="54"/>
        <v>0</v>
      </c>
      <c r="T142" s="223">
        <f t="shared" si="55"/>
        <v>0</v>
      </c>
      <c r="U142" s="224">
        <f t="shared" ca="1" si="56"/>
        <v>0</v>
      </c>
      <c r="W142" s="41" t="str">
        <f t="shared" ca="1" si="57"/>
        <v/>
      </c>
      <c r="X142" t="str">
        <f ca="1">IF(ISNUMBER($A142),$W142*(Methuselahs!$A$4+1)+$A142,"")</f>
        <v/>
      </c>
      <c r="Y142" s="41" t="str">
        <f t="shared" ca="1" si="58"/>
        <v/>
      </c>
      <c r="Z142" t="str">
        <f ca="1">IF(ISNUMBER($A142),VLOOKUP($A142,Methuselahs!$A$7:$X$202,5),"")</f>
        <v/>
      </c>
      <c r="AA142" s="41" t="str">
        <f t="shared" ca="1" si="59"/>
        <v/>
      </c>
    </row>
    <row r="143" spans="1:27" ht="12.95" customHeight="1">
      <c r="A143" t="str">
        <f ca="1">IF(ISBLANK('Tournament Info'!$B$11),"",INDIRECT(ADDRESS(ROW(),2,1,1,"Optimal Seating "&amp;'Tournament Info'!$B$11-1&amp;"R+F")))</f>
        <v/>
      </c>
      <c r="B143" t="str">
        <f ca="1">IF(ISNUMBER(A143),VLOOKUP(A143,Methuselahs!$A$7:$E$202,2,FALSE()),"")</f>
        <v/>
      </c>
      <c r="C143" t="str">
        <f ca="1">IF(ISNUMBER(A143),VLOOKUP(A143,Methuselahs!$A$7:$E$202,3,FALSE()),"")</f>
        <v/>
      </c>
      <c r="D143" s="228" t="str">
        <f t="shared" ca="1" si="48"/>
        <v/>
      </c>
      <c r="E143" s="229"/>
      <c r="F143" s="267">
        <f t="shared" si="49"/>
        <v>0</v>
      </c>
      <c r="G143" s="230" t="str">
        <f t="shared" ca="1" si="50"/>
        <v/>
      </c>
      <c r="H143" t="str">
        <f ca="1">IF(ISNUMBER(A143),IF(OR($S143=$U143,NOT(ISNA(MATCH($D143*5+$V$4,Override!$C$6:$C$125,0)))),$Q143,0),"")</f>
        <v/>
      </c>
      <c r="I143" s="268" t="str">
        <f t="shared" ca="1" si="51"/>
        <v/>
      </c>
      <c r="J143" s="232">
        <f ca="1">COUNT(A142:A146)</f>
        <v>0</v>
      </c>
      <c r="K143" s="233" t="str">
        <f ca="1">IF(ISNUMBER(A143),_xlfn.RANK.EQ(F143,F142:F146),"")</f>
        <v/>
      </c>
      <c r="L143" s="234">
        <f ca="1">IF(J143=5,VLOOKUP(K143,TPMatrix!$A$6:$B$10,2,FALSE()),IF(J143=4,VLOOKUP(K143,TPMatrix!$D$6:$E$9,2,FALSE()),0))</f>
        <v>0</v>
      </c>
      <c r="M143" s="234">
        <f ca="1">IF(COUNTIF(K142:K146,K143)&gt;=2,IF(J143=5,VLOOKUP(K143+1,TPMatrix!$A$6:$B$10,2,FALSE()),IF(J143=4,VLOOKUP(K143+1,TPMatrix!$D$6:$E$9,2,FALSE()),0)),"")</f>
        <v>0</v>
      </c>
      <c r="N143" s="234">
        <f ca="1">IF(COUNTIF(K142:K146,K143)&gt;=3,IF(J143=5,VLOOKUP(K143+2,TPMatrix!$A$6:$B$10,2,FALSE()),IF(J143=4,VLOOKUP(K143+2,TPMatrix!$D$6:$E$9,2,FALSE()),0)),"")</f>
        <v>0</v>
      </c>
      <c r="O143" s="234">
        <f ca="1">IF(COUNTIF(K142:K146,K143)&gt;=4,IF(J143=5,VLOOKUP(K143+3,TPMatrix!$A$6:$B$10,2,FALSE()),IF(J143=4,VLOOKUP(K143+3,TPMatrix!$D$6:$E$9,2,FALSE()),0)),"")</f>
        <v>0</v>
      </c>
      <c r="P143" s="234">
        <f ca="1">IF(COUNTIF(K142:K146,K143)&gt;=5,IF(J143=5,VLOOKUP(K143+4,TPMatrix!$A$6:$B$10,2,FALSE()),IF(J143=4,VLOOKUP(K143+4,TPMatrix!$D$6:$E$9,2,FALSE()),0)),"")</f>
        <v>0</v>
      </c>
      <c r="Q143" s="234">
        <f t="shared" ca="1" si="52"/>
        <v>0</v>
      </c>
      <c r="R143" s="235">
        <f t="shared" ca="1" si="53"/>
        <v>5</v>
      </c>
      <c r="S143" s="233">
        <f t="shared" ca="1" si="54"/>
        <v>0</v>
      </c>
      <c r="T143" s="234">
        <f t="shared" si="55"/>
        <v>0</v>
      </c>
      <c r="U143" s="235">
        <f t="shared" ca="1" si="56"/>
        <v>0</v>
      </c>
      <c r="W143" s="41" t="str">
        <f t="shared" ca="1" si="57"/>
        <v/>
      </c>
      <c r="X143" t="str">
        <f ca="1">IF(ISNUMBER($A143),$W143*(Methuselahs!$A$4+1)+$A143,"")</f>
        <v/>
      </c>
      <c r="Y143" s="41" t="str">
        <f t="shared" ca="1" si="58"/>
        <v/>
      </c>
      <c r="Z143" t="str">
        <f ca="1">IF(ISNUMBER($A143),VLOOKUP($A143,Methuselahs!$A$7:$X$202,5),"")</f>
        <v/>
      </c>
      <c r="AA143" s="41" t="str">
        <f t="shared" ca="1" si="59"/>
        <v/>
      </c>
    </row>
    <row r="144" spans="1:27" ht="12.95" customHeight="1">
      <c r="A144" t="str">
        <f ca="1">IF(ISBLANK('Tournament Info'!$B$11),"",INDIRECT(ADDRESS(ROW(),2,1,1,"Optimal Seating "&amp;'Tournament Info'!$B$11-1&amp;"R+F")))</f>
        <v/>
      </c>
      <c r="B144" t="str">
        <f ca="1">IF(ISNUMBER(A144),VLOOKUP(A144,Methuselahs!$A$7:$E$202,2,FALSE()),"")</f>
        <v/>
      </c>
      <c r="C144" t="str">
        <f ca="1">IF(ISNUMBER(A144),VLOOKUP(A144,Methuselahs!$A$7:$E$202,3,FALSE()),"")</f>
        <v/>
      </c>
      <c r="D144" s="238" t="str">
        <f t="shared" ca="1" si="48"/>
        <v/>
      </c>
      <c r="E144" s="239"/>
      <c r="F144" s="269">
        <f t="shared" si="49"/>
        <v>0</v>
      </c>
      <c r="G144" s="240" t="str">
        <f t="shared" ca="1" si="50"/>
        <v/>
      </c>
      <c r="H144" t="str">
        <f ca="1">IF(ISNUMBER(A144),IF(OR($S144=$U144,NOT(ISNA(MATCH($D144*5+$V$4,Override!$C$6:$C$125,0)))),$Q144,0),"")</f>
        <v/>
      </c>
      <c r="I144" s="270" t="str">
        <f t="shared" ca="1" si="51"/>
        <v/>
      </c>
      <c r="J144" s="242">
        <f ca="1">COUNT(A142:A146)</f>
        <v>0</v>
      </c>
      <c r="K144" s="243" t="str">
        <f ca="1">IF(ISNUMBER(A144),_xlfn.RANK.EQ(F144,F142:F146),"")</f>
        <v/>
      </c>
      <c r="L144" s="244">
        <f ca="1">IF(J144=5,VLOOKUP(K144,TPMatrix!$A$6:$B$10,2,FALSE()),IF(J144=4,VLOOKUP(K144,TPMatrix!$D$6:$E$9,2,FALSE()),0))</f>
        <v>0</v>
      </c>
      <c r="M144" s="244">
        <f ca="1">IF(COUNTIF(K142:K146,K144)&gt;=2,IF(J144=5,VLOOKUP(K144+1,TPMatrix!$A$6:$B$10,2,FALSE()),IF(J144=4,VLOOKUP(K144+1,TPMatrix!$D$6:$E$9,2,FALSE()),0)),"")</f>
        <v>0</v>
      </c>
      <c r="N144" s="244">
        <f ca="1">IF(COUNTIF(K142:K146,K144)&gt;=3,IF(J144=5,VLOOKUP(K144+2,TPMatrix!$A$6:$B$10,2,FALSE()),IF(J144=4,VLOOKUP(K144+2,TPMatrix!$D$6:$E$9,2,FALSE()),0)),"")</f>
        <v>0</v>
      </c>
      <c r="O144" s="244">
        <f ca="1">IF(COUNTIF(K142:K146,K144)&gt;=4,IF(J144=5,VLOOKUP(K144+3,TPMatrix!$A$6:$B$10,2,FALSE()),IF(J144=4,VLOOKUP(K144+3,TPMatrix!$D$6:$E$9,2,FALSE()),0)),"")</f>
        <v>0</v>
      </c>
      <c r="P144" s="244">
        <f ca="1">IF(COUNTIF(K142:K146,K144)&gt;=5,IF(J144=5,VLOOKUP(K144+4,TPMatrix!$A$6:$B$10,2,FALSE()),IF(J144=4,VLOOKUP(K144+4,TPMatrix!$D$6:$E$9,2,FALSE()),0)),"")</f>
        <v>0</v>
      </c>
      <c r="Q144" s="244">
        <f t="shared" ca="1" si="52"/>
        <v>0</v>
      </c>
      <c r="R144" s="245">
        <f t="shared" ca="1" si="53"/>
        <v>5</v>
      </c>
      <c r="S144" s="243">
        <f t="shared" ca="1" si="54"/>
        <v>0</v>
      </c>
      <c r="T144" s="244">
        <f t="shared" si="55"/>
        <v>0</v>
      </c>
      <c r="U144" s="245">
        <f t="shared" ca="1" si="56"/>
        <v>0</v>
      </c>
      <c r="W144" s="41" t="str">
        <f t="shared" ca="1" si="57"/>
        <v/>
      </c>
      <c r="X144" t="str">
        <f ca="1">IF(ISNUMBER($A144),$W144*(Methuselahs!$A$4+1)+$A144,"")</f>
        <v/>
      </c>
      <c r="Y144" s="41" t="str">
        <f t="shared" ca="1" si="58"/>
        <v/>
      </c>
      <c r="Z144" t="str">
        <f ca="1">IF(ISNUMBER($A144),VLOOKUP($A144,Methuselahs!$A$7:$X$202,5),"")</f>
        <v/>
      </c>
      <c r="AA144" s="41" t="str">
        <f t="shared" ca="1" si="59"/>
        <v/>
      </c>
    </row>
    <row r="145" spans="1:27" ht="12.95" customHeight="1">
      <c r="A145" t="str">
        <f ca="1">IF(ISBLANK('Tournament Info'!$B$11),"",INDIRECT(ADDRESS(ROW(),2,1,1,"Optimal Seating "&amp;'Tournament Info'!$B$11-1&amp;"R+F")))</f>
        <v/>
      </c>
      <c r="B145" t="str">
        <f ca="1">IF(ISNUMBER(A145),VLOOKUP(A145,Methuselahs!$A$7:$E$202,2,FALSE()),"")</f>
        <v/>
      </c>
      <c r="C145" t="str">
        <f ca="1">IF(ISNUMBER(A145),VLOOKUP(A145,Methuselahs!$A$7:$E$202,3,FALSE()),"")</f>
        <v/>
      </c>
      <c r="D145" s="248" t="str">
        <f t="shared" ca="1" si="48"/>
        <v/>
      </c>
      <c r="E145" s="249"/>
      <c r="F145" s="271">
        <f t="shared" si="49"/>
        <v>0</v>
      </c>
      <c r="G145" s="230" t="str">
        <f t="shared" ca="1" si="50"/>
        <v/>
      </c>
      <c r="H145" t="str">
        <f ca="1">IF(ISNUMBER(A145),IF(OR($S145=$U145,NOT(ISNA(MATCH($D145*5+$V$4,Override!$C$6:$C$125,0)))),$Q145,0),"")</f>
        <v/>
      </c>
      <c r="I145" s="268" t="str">
        <f t="shared" ca="1" si="51"/>
        <v/>
      </c>
      <c r="J145" s="250">
        <f ca="1">COUNT(A142:A146)</f>
        <v>0</v>
      </c>
      <c r="K145" s="233" t="str">
        <f ca="1">IF(ISNUMBER(A145),_xlfn.RANK.EQ(F145,F142:F146),"")</f>
        <v/>
      </c>
      <c r="L145" s="234">
        <f ca="1">IF(J145=5,VLOOKUP(K145,TPMatrix!$A$6:$B$10,2,FALSE()),IF(J145=4,VLOOKUP(K145,TPMatrix!$D$6:$E$9,2,FALSE()),0))</f>
        <v>0</v>
      </c>
      <c r="M145" s="234">
        <f ca="1">IF(COUNTIF(K142:K146,K145)&gt;=2,IF(J145=5,VLOOKUP(K145+1,TPMatrix!$A$6:$B$10,2,FALSE()),IF(J145=4,VLOOKUP(K145+1,TPMatrix!$D$6:$E$9,2,FALSE()),0)),"")</f>
        <v>0</v>
      </c>
      <c r="N145" s="234">
        <f ca="1">IF(COUNTIF(K142:K146,K145)&gt;=3,IF(J145=5,VLOOKUP(K145+2,TPMatrix!$A$6:$B$10,2,FALSE()),IF(J145=4,VLOOKUP(K145+2,TPMatrix!$D$6:$E$9,2,FALSE()),0)),"")</f>
        <v>0</v>
      </c>
      <c r="O145" s="234">
        <f ca="1">IF(COUNTIF(K142:K146,K145)&gt;=4,IF(J145=5,VLOOKUP(K145+3,TPMatrix!$A$6:$B$10,2,FALSE()),IF(J145=4,VLOOKUP(K145+3,TPMatrix!$D$6:$E$9,2,FALSE()),0)),"")</f>
        <v>0</v>
      </c>
      <c r="P145" s="234">
        <f ca="1">IF(COUNTIF(K142:K146,K145)&gt;=5,IF(J145=5,VLOOKUP(K145+4,TPMatrix!$A$6:$B$10,2,FALSE()),IF(J145=4,VLOOKUP(K145+4,TPMatrix!$D$6:$E$9,2,FALSE()),0)),"")</f>
        <v>0</v>
      </c>
      <c r="Q145" s="234">
        <f t="shared" ca="1" si="52"/>
        <v>0</v>
      </c>
      <c r="R145" s="235">
        <f t="shared" ca="1" si="53"/>
        <v>5</v>
      </c>
      <c r="S145" s="233">
        <f t="shared" ca="1" si="54"/>
        <v>0</v>
      </c>
      <c r="T145" s="234">
        <f t="shared" si="55"/>
        <v>0</v>
      </c>
      <c r="U145" s="235">
        <f t="shared" ca="1" si="56"/>
        <v>0</v>
      </c>
      <c r="W145" s="41" t="str">
        <f t="shared" ca="1" si="57"/>
        <v/>
      </c>
      <c r="X145" t="str">
        <f ca="1">IF(ISNUMBER($A145),$W145*(Methuselahs!$A$4+1)+$A145,"")</f>
        <v/>
      </c>
      <c r="Y145" s="41" t="str">
        <f t="shared" ca="1" si="58"/>
        <v/>
      </c>
      <c r="Z145" t="str">
        <f ca="1">IF(ISNUMBER($A145),VLOOKUP($A145,Methuselahs!$A$7:$X$202,5),"")</f>
        <v/>
      </c>
      <c r="AA145" s="41" t="str">
        <f t="shared" ca="1" si="59"/>
        <v/>
      </c>
    </row>
    <row r="146" spans="1:27" ht="12.95" customHeight="1" thickBot="1">
      <c r="A146" t="str">
        <f ca="1">IF(ISBLANK('Tournament Info'!$B$11),"",INDIRECT(ADDRESS(ROW(),2,1,1,"Optimal Seating "&amp;'Tournament Info'!$B$11-1&amp;"R+F")))</f>
        <v/>
      </c>
      <c r="B146" t="str">
        <f ca="1">IF(ISNUMBER(A146),VLOOKUP(A146,Methuselahs!$A$7:$E$202,2,FALSE()),"")</f>
        <v/>
      </c>
      <c r="C146" t="str">
        <f ca="1">IF(ISNUMBER(A146),VLOOKUP(A146,Methuselahs!$A$7:$E$202,3,FALSE()),"")</f>
        <v/>
      </c>
      <c r="D146" s="254" t="str">
        <f t="shared" ca="1" si="48"/>
        <v/>
      </c>
      <c r="E146" s="255"/>
      <c r="F146" s="272">
        <f t="shared" si="49"/>
        <v>0</v>
      </c>
      <c r="G146" s="240" t="str">
        <f t="shared" ca="1" si="50"/>
        <v/>
      </c>
      <c r="H146" t="str">
        <f ca="1">IF(ISNUMBER(A146),IF(OR($S146=$U146,NOT(ISNA(MATCH($D146*5+$V$4,Override!$C$6:$C$125,0)))),$Q146,0),"")</f>
        <v/>
      </c>
      <c r="I146" s="270" t="str">
        <f t="shared" ca="1" si="51"/>
        <v/>
      </c>
      <c r="J146" s="256">
        <f ca="1">COUNT(A142:A146)</f>
        <v>0</v>
      </c>
      <c r="K146" s="257" t="str">
        <f ca="1">IF(ISNUMBER(A146),_xlfn.RANK.EQ(F146,F142:F146),"")</f>
        <v/>
      </c>
      <c r="L146" s="258">
        <f ca="1">IF(J146=5,VLOOKUP(K146,TPMatrix!$A$6:$B$10,2,FALSE()),IF(J146=4,VLOOKUP(K146,TPMatrix!$D$6:$E$9,2,FALSE()),0))</f>
        <v>0</v>
      </c>
      <c r="M146" s="258">
        <f ca="1">IF(COUNTIF(K142:K146,K146)&gt;=2,IF(J146=5,VLOOKUP(K146+1,TPMatrix!$A$6:$B$10,2,FALSE()),IF(J146=4,VLOOKUP(K146+1,TPMatrix!$D$6:$E$9,2,FALSE()),0)),"")</f>
        <v>0</v>
      </c>
      <c r="N146" s="258">
        <f ca="1">IF(COUNTIF(K142:K146,K146)&gt;=3,IF(J146=5,VLOOKUP(K146+2,TPMatrix!$A$6:$B$10,2,FALSE()),IF(J146=4,VLOOKUP(K146+2,TPMatrix!$D$6:$E$9,2,FALSE()),0)),"")</f>
        <v>0</v>
      </c>
      <c r="O146" s="258">
        <f ca="1">IF(COUNTIF(K142:K146,K146)&gt;=4,IF(J146=5,VLOOKUP(K146+3,TPMatrix!$A$6:$B$10,2,FALSE()),IF(J146=4,VLOOKUP(K146+3,TPMatrix!$D$6:$E$9,2,FALSE()),0)),"")</f>
        <v>0</v>
      </c>
      <c r="P146" s="258">
        <f ca="1">IF(COUNTIF(K142:K146,K146)&gt;=5,IF(J146=5,VLOOKUP(K146+4,TPMatrix!$A$6:$B$10,2,FALSE()),IF(J146=4,VLOOKUP(K146+4,TPMatrix!$D$6:$E$9,2,FALSE()),0)),"")</f>
        <v>0</v>
      </c>
      <c r="Q146" s="258">
        <f t="shared" ca="1" si="52"/>
        <v>0</v>
      </c>
      <c r="R146" s="259">
        <f t="shared" ca="1" si="53"/>
        <v>5</v>
      </c>
      <c r="S146" s="257">
        <f t="shared" ca="1" si="54"/>
        <v>0</v>
      </c>
      <c r="T146" s="258">
        <f t="shared" si="55"/>
        <v>0</v>
      </c>
      <c r="U146" s="259">
        <f t="shared" ca="1" si="56"/>
        <v>0</v>
      </c>
      <c r="W146" s="41" t="str">
        <f t="shared" ca="1" si="57"/>
        <v/>
      </c>
      <c r="X146" t="str">
        <f ca="1">IF(ISNUMBER($A146),$W146*(Methuselahs!$A$4+1)+$A146,"")</f>
        <v/>
      </c>
      <c r="Y146" s="41" t="str">
        <f t="shared" ca="1" si="58"/>
        <v/>
      </c>
      <c r="Z146" t="str">
        <f ca="1">IF(ISNUMBER($A146),VLOOKUP($A146,Methuselahs!$A$7:$X$202,5),"")</f>
        <v/>
      </c>
      <c r="AA146" s="41" t="str">
        <f t="shared" ca="1" si="59"/>
        <v/>
      </c>
    </row>
    <row r="147" spans="1:27" ht="12.95" customHeight="1">
      <c r="A147" t="str">
        <f ca="1">IF(ISBLANK('Tournament Info'!$B$11),"",INDIRECT(ADDRESS(ROW(),2,1,1,"Optimal Seating "&amp;'Tournament Info'!$B$11-1&amp;"R+F")))</f>
        <v/>
      </c>
      <c r="B147" t="str">
        <f ca="1">IF(ISNUMBER(A147),VLOOKUP(A147,Methuselahs!$A$7:$E$202,2,FALSE()),"")</f>
        <v/>
      </c>
      <c r="C147" t="str">
        <f ca="1">IF(ISNUMBER(A147),VLOOKUP(A147,Methuselahs!$A$7:$E$202,3,FALSE()),"")</f>
        <v/>
      </c>
      <c r="D147" s="214" t="str">
        <f t="shared" ca="1" si="48"/>
        <v/>
      </c>
      <c r="E147" s="215"/>
      <c r="F147" s="265">
        <f t="shared" si="49"/>
        <v>0</v>
      </c>
      <c r="G147" s="216" t="str">
        <f t="shared" ca="1" si="50"/>
        <v/>
      </c>
      <c r="H147" t="str">
        <f ca="1">IF(ISNUMBER(A147),IF(OR($S147=$U147,NOT(ISNA(MATCH($D147*5+$V$4,Override!$C$6:$C$125,0)))),$Q147,0),"")</f>
        <v/>
      </c>
      <c r="I147" s="266" t="str">
        <f t="shared" ca="1" si="51"/>
        <v/>
      </c>
      <c r="J147" s="218">
        <f ca="1">COUNT(A147:A151)</f>
        <v>0</v>
      </c>
      <c r="K147" s="219" t="str">
        <f ca="1">IF(ISNUMBER(A147),_xlfn.RANK.EQ(F147,F147:F151),"")</f>
        <v/>
      </c>
      <c r="L147" s="220">
        <f ca="1">IF(J147=5,VLOOKUP(K147,TPMatrix!$A$6:$B$10,2,FALSE()),IF(J147=4,VLOOKUP(K147,TPMatrix!$D$6:$E$9,2,FALSE()),0))</f>
        <v>0</v>
      </c>
      <c r="M147" s="220">
        <f ca="1">IF(COUNTIF(K147:K151,K147)&gt;=2,IF(J147=5,VLOOKUP(K147+1,TPMatrix!$A$6:$B$10,2,FALSE()),IF(J147=4,VLOOKUP(K147+1,TPMatrix!$D$6:$E$9,2,FALSE()),0)),"")</f>
        <v>0</v>
      </c>
      <c r="N147" s="220">
        <f ca="1">IF(COUNTIF(K147:K151,K147)&gt;=3,IF(J147=5,VLOOKUP(K147+2,TPMatrix!$A$6:$B$10,2,FALSE()),IF(J147=4,VLOOKUP(K147+2,TPMatrix!$D$6:$E$9,2,FALSE()),0)),"")</f>
        <v>0</v>
      </c>
      <c r="O147" s="220">
        <f ca="1">IF(COUNTIF(K147:K151,K147)&gt;=4,IF(J147=5,VLOOKUP(K147+3,TPMatrix!$A$6:$B$10,2,FALSE()),IF(J147=4,VLOOKUP(K147+3,TPMatrix!$D$6:$E$9,2,FALSE()),0)),"")</f>
        <v>0</v>
      </c>
      <c r="P147" s="220">
        <f ca="1">IF(COUNTIF(K147:K151,K147)&gt;=5,IF(J147=5,VLOOKUP(K147+4,TPMatrix!$A$6:$B$10,2,FALSE()),IF(J147=4,VLOOKUP(K147+4,TPMatrix!$D$6:$E$9,2,FALSE()),0)),"")</f>
        <v>0</v>
      </c>
      <c r="Q147" s="220">
        <f t="shared" ca="1" si="52"/>
        <v>0</v>
      </c>
      <c r="R147" s="221">
        <f t="shared" ca="1" si="53"/>
        <v>5</v>
      </c>
      <c r="S147" s="222">
        <f t="shared" ca="1" si="54"/>
        <v>0</v>
      </c>
      <c r="T147" s="223">
        <f t="shared" si="55"/>
        <v>0</v>
      </c>
      <c r="U147" s="224">
        <f t="shared" ca="1" si="56"/>
        <v>0</v>
      </c>
      <c r="W147" s="41" t="str">
        <f t="shared" ca="1" si="57"/>
        <v/>
      </c>
      <c r="X147" t="str">
        <f ca="1">IF(ISNUMBER($A147),$W147*(Methuselahs!$A$4+1)+$A147,"")</f>
        <v/>
      </c>
      <c r="Y147" s="41" t="str">
        <f t="shared" ca="1" si="58"/>
        <v/>
      </c>
      <c r="Z147" t="str">
        <f ca="1">IF(ISNUMBER($A147),VLOOKUP($A147,Methuselahs!$A$7:$X$202,5),"")</f>
        <v/>
      </c>
      <c r="AA147" s="41" t="str">
        <f t="shared" ca="1" si="59"/>
        <v/>
      </c>
    </row>
    <row r="148" spans="1:27" ht="12.95" customHeight="1">
      <c r="A148" t="str">
        <f ca="1">IF(ISBLANK('Tournament Info'!$B$11),"",INDIRECT(ADDRESS(ROW(),2,1,1,"Optimal Seating "&amp;'Tournament Info'!$B$11-1&amp;"R+F")))</f>
        <v/>
      </c>
      <c r="B148" t="str">
        <f ca="1">IF(ISNUMBER(A148),VLOOKUP(A148,Methuselahs!$A$7:$E$202,2,FALSE()),"")</f>
        <v/>
      </c>
      <c r="C148" t="str">
        <f ca="1">IF(ISNUMBER(A148),VLOOKUP(A148,Methuselahs!$A$7:$E$202,3,FALSE()),"")</f>
        <v/>
      </c>
      <c r="D148" s="228" t="str">
        <f t="shared" ca="1" si="48"/>
        <v/>
      </c>
      <c r="E148" s="229"/>
      <c r="F148" s="267">
        <f t="shared" si="49"/>
        <v>0</v>
      </c>
      <c r="G148" s="230" t="str">
        <f t="shared" ca="1" si="50"/>
        <v/>
      </c>
      <c r="H148" t="str">
        <f ca="1">IF(ISNUMBER(A148),IF(OR($S148=$U148,NOT(ISNA(MATCH($D148*5+$V$4,Override!$C$6:$C$125,0)))),$Q148,0),"")</f>
        <v/>
      </c>
      <c r="I148" s="268" t="str">
        <f t="shared" ca="1" si="51"/>
        <v/>
      </c>
      <c r="J148" s="232">
        <f ca="1">COUNT(A147:A151)</f>
        <v>0</v>
      </c>
      <c r="K148" s="233" t="str">
        <f ca="1">IF(ISNUMBER(A148),_xlfn.RANK.EQ(F148,F147:F151),"")</f>
        <v/>
      </c>
      <c r="L148" s="234">
        <f ca="1">IF(J148=5,VLOOKUP(K148,TPMatrix!$A$6:$B$10,2,FALSE()),IF(J148=4,VLOOKUP(K148,TPMatrix!$D$6:$E$9,2,FALSE()),0))</f>
        <v>0</v>
      </c>
      <c r="M148" s="234">
        <f ca="1">IF(COUNTIF(K147:K151,K148)&gt;=2,IF(J148=5,VLOOKUP(K148+1,TPMatrix!$A$6:$B$10,2,FALSE()),IF(J148=4,VLOOKUP(K148+1,TPMatrix!$D$6:$E$9,2,FALSE()),0)),"")</f>
        <v>0</v>
      </c>
      <c r="N148" s="234">
        <f ca="1">IF(COUNTIF(K147:K151,K148)&gt;=3,IF(J148=5,VLOOKUP(K148+2,TPMatrix!$A$6:$B$10,2,FALSE()),IF(J148=4,VLOOKUP(K148+2,TPMatrix!$D$6:$E$9,2,FALSE()),0)),"")</f>
        <v>0</v>
      </c>
      <c r="O148" s="234">
        <f ca="1">IF(COUNTIF(K147:K151,K148)&gt;=4,IF(J148=5,VLOOKUP(K148+3,TPMatrix!$A$6:$B$10,2,FALSE()),IF(J148=4,VLOOKUP(K148+3,TPMatrix!$D$6:$E$9,2,FALSE()),0)),"")</f>
        <v>0</v>
      </c>
      <c r="P148" s="234">
        <f ca="1">IF(COUNTIF(K147:K151,K148)&gt;=5,IF(J148=5,VLOOKUP(K148+4,TPMatrix!$A$6:$B$10,2,FALSE()),IF(J148=4,VLOOKUP(K148+4,TPMatrix!$D$6:$E$9,2,FALSE()),0)),"")</f>
        <v>0</v>
      </c>
      <c r="Q148" s="234">
        <f t="shared" ca="1" si="52"/>
        <v>0</v>
      </c>
      <c r="R148" s="235">
        <f t="shared" ca="1" si="53"/>
        <v>5</v>
      </c>
      <c r="S148" s="233">
        <f t="shared" ca="1" si="54"/>
        <v>0</v>
      </c>
      <c r="T148" s="234">
        <f t="shared" si="55"/>
        <v>0</v>
      </c>
      <c r="U148" s="235">
        <f t="shared" ca="1" si="56"/>
        <v>0</v>
      </c>
      <c r="W148" s="41" t="str">
        <f t="shared" ca="1" si="57"/>
        <v/>
      </c>
      <c r="X148" t="str">
        <f ca="1">IF(ISNUMBER($A148),$W148*(Methuselahs!$A$4+1)+$A148,"")</f>
        <v/>
      </c>
      <c r="Y148" s="41" t="str">
        <f t="shared" ca="1" si="58"/>
        <v/>
      </c>
      <c r="Z148" t="str">
        <f ca="1">IF(ISNUMBER($A148),VLOOKUP($A148,Methuselahs!$A$7:$X$202,5),"")</f>
        <v/>
      </c>
      <c r="AA148" s="41" t="str">
        <f t="shared" ca="1" si="59"/>
        <v/>
      </c>
    </row>
    <row r="149" spans="1:27" ht="12.95" customHeight="1">
      <c r="A149" t="str">
        <f ca="1">IF(ISBLANK('Tournament Info'!$B$11),"",INDIRECT(ADDRESS(ROW(),2,1,1,"Optimal Seating "&amp;'Tournament Info'!$B$11-1&amp;"R+F")))</f>
        <v/>
      </c>
      <c r="B149" t="str">
        <f ca="1">IF(ISNUMBER(A149),VLOOKUP(A149,Methuselahs!$A$7:$E$202,2,FALSE()),"")</f>
        <v/>
      </c>
      <c r="C149" t="str">
        <f ca="1">IF(ISNUMBER(A149),VLOOKUP(A149,Methuselahs!$A$7:$E$202,3,FALSE()),"")</f>
        <v/>
      </c>
      <c r="D149" s="238" t="str">
        <f t="shared" ca="1" si="48"/>
        <v/>
      </c>
      <c r="E149" s="239"/>
      <c r="F149" s="269">
        <f t="shared" si="49"/>
        <v>0</v>
      </c>
      <c r="G149" s="240" t="str">
        <f t="shared" ca="1" si="50"/>
        <v/>
      </c>
      <c r="H149" t="str">
        <f ca="1">IF(ISNUMBER(A149),IF(OR($S149=$U149,NOT(ISNA(MATCH($D149*5+$V$4,Override!$C$6:$C$125,0)))),$Q149,0),"")</f>
        <v/>
      </c>
      <c r="I149" s="270" t="str">
        <f t="shared" ca="1" si="51"/>
        <v/>
      </c>
      <c r="J149" s="242">
        <f ca="1">COUNT(A147:A151)</f>
        <v>0</v>
      </c>
      <c r="K149" s="243" t="str">
        <f ca="1">IF(ISNUMBER(A149),_xlfn.RANK.EQ(F149,F147:F151),"")</f>
        <v/>
      </c>
      <c r="L149" s="244">
        <f ca="1">IF(J149=5,VLOOKUP(K149,TPMatrix!$A$6:$B$10,2,FALSE()),IF(J149=4,VLOOKUP(K149,TPMatrix!$D$6:$E$9,2,FALSE()),0))</f>
        <v>0</v>
      </c>
      <c r="M149" s="244">
        <f ca="1">IF(COUNTIF(K147:K151,K149)&gt;=2,IF(J149=5,VLOOKUP(K149+1,TPMatrix!$A$6:$B$10,2,FALSE()),IF(J149=4,VLOOKUP(K149+1,TPMatrix!$D$6:$E$9,2,FALSE()),0)),"")</f>
        <v>0</v>
      </c>
      <c r="N149" s="244">
        <f ca="1">IF(COUNTIF(K147:K151,K149)&gt;=3,IF(J149=5,VLOOKUP(K149+2,TPMatrix!$A$6:$B$10,2,FALSE()),IF(J149=4,VLOOKUP(K149+2,TPMatrix!$D$6:$E$9,2,FALSE()),0)),"")</f>
        <v>0</v>
      </c>
      <c r="O149" s="244">
        <f ca="1">IF(COUNTIF(K147:K151,K149)&gt;=4,IF(J149=5,VLOOKUP(K149+3,TPMatrix!$A$6:$B$10,2,FALSE()),IF(J149=4,VLOOKUP(K149+3,TPMatrix!$D$6:$E$9,2,FALSE()),0)),"")</f>
        <v>0</v>
      </c>
      <c r="P149" s="244">
        <f ca="1">IF(COUNTIF(K147:K151,K149)&gt;=5,IF(J149=5,VLOOKUP(K149+4,TPMatrix!$A$6:$B$10,2,FALSE()),IF(J149=4,VLOOKUP(K149+4,TPMatrix!$D$6:$E$9,2,FALSE()),0)),"")</f>
        <v>0</v>
      </c>
      <c r="Q149" s="244">
        <f t="shared" ca="1" si="52"/>
        <v>0</v>
      </c>
      <c r="R149" s="245">
        <f t="shared" ca="1" si="53"/>
        <v>5</v>
      </c>
      <c r="S149" s="243">
        <f t="shared" ca="1" si="54"/>
        <v>0</v>
      </c>
      <c r="T149" s="244">
        <f t="shared" si="55"/>
        <v>0</v>
      </c>
      <c r="U149" s="245">
        <f t="shared" ca="1" si="56"/>
        <v>0</v>
      </c>
      <c r="W149" s="41" t="str">
        <f t="shared" ca="1" si="57"/>
        <v/>
      </c>
      <c r="X149" t="str">
        <f ca="1">IF(ISNUMBER($A149),$W149*(Methuselahs!$A$4+1)+$A149,"")</f>
        <v/>
      </c>
      <c r="Y149" s="41" t="str">
        <f t="shared" ca="1" si="58"/>
        <v/>
      </c>
      <c r="Z149" t="str">
        <f ca="1">IF(ISNUMBER($A149),VLOOKUP($A149,Methuselahs!$A$7:$X$202,5),"")</f>
        <v/>
      </c>
      <c r="AA149" s="41" t="str">
        <f t="shared" ca="1" si="59"/>
        <v/>
      </c>
    </row>
    <row r="150" spans="1:27" ht="12.95" customHeight="1">
      <c r="A150" t="str">
        <f ca="1">IF(ISBLANK('Tournament Info'!$B$11),"",INDIRECT(ADDRESS(ROW(),2,1,1,"Optimal Seating "&amp;'Tournament Info'!$B$11-1&amp;"R+F")))</f>
        <v/>
      </c>
      <c r="B150" t="str">
        <f ca="1">IF(ISNUMBER(A150),VLOOKUP(A150,Methuselahs!$A$7:$E$202,2,FALSE()),"")</f>
        <v/>
      </c>
      <c r="C150" t="str">
        <f ca="1">IF(ISNUMBER(A150),VLOOKUP(A150,Methuselahs!$A$7:$E$202,3,FALSE()),"")</f>
        <v/>
      </c>
      <c r="D150" s="248" t="str">
        <f t="shared" ca="1" si="48"/>
        <v/>
      </c>
      <c r="E150" s="249"/>
      <c r="F150" s="271">
        <f t="shared" si="49"/>
        <v>0</v>
      </c>
      <c r="G150" s="230" t="str">
        <f t="shared" ca="1" si="50"/>
        <v/>
      </c>
      <c r="H150" t="str">
        <f ca="1">IF(ISNUMBER(A150),IF(OR($S150=$U150,NOT(ISNA(MATCH($D150*5+$V$4,Override!$C$6:$C$125,0)))),$Q150,0),"")</f>
        <v/>
      </c>
      <c r="I150" s="268" t="str">
        <f t="shared" ca="1" si="51"/>
        <v/>
      </c>
      <c r="J150" s="250">
        <f ca="1">COUNT(A147:A151)</f>
        <v>0</v>
      </c>
      <c r="K150" s="233" t="str">
        <f ca="1">IF(ISNUMBER(A150),_xlfn.RANK.EQ(F150,F147:F151),"")</f>
        <v/>
      </c>
      <c r="L150" s="234">
        <f ca="1">IF(J150=5,VLOOKUP(K150,TPMatrix!$A$6:$B$10,2,FALSE()),IF(J150=4,VLOOKUP(K150,TPMatrix!$D$6:$E$9,2,FALSE()),0))</f>
        <v>0</v>
      </c>
      <c r="M150" s="234">
        <f ca="1">IF(COUNTIF(K147:K151,K150)&gt;=2,IF(J150=5,VLOOKUP(K150+1,TPMatrix!$A$6:$B$10,2,FALSE()),IF(J150=4,VLOOKUP(K150+1,TPMatrix!$D$6:$E$9,2,FALSE()),0)),"")</f>
        <v>0</v>
      </c>
      <c r="N150" s="234">
        <f ca="1">IF(COUNTIF(K147:K151,K150)&gt;=3,IF(J150=5,VLOOKUP(K150+2,TPMatrix!$A$6:$B$10,2,FALSE()),IF(J150=4,VLOOKUP(K150+2,TPMatrix!$D$6:$E$9,2,FALSE()),0)),"")</f>
        <v>0</v>
      </c>
      <c r="O150" s="234">
        <f ca="1">IF(COUNTIF(K147:K151,K150)&gt;=4,IF(J150=5,VLOOKUP(K150+3,TPMatrix!$A$6:$B$10,2,FALSE()),IF(J150=4,VLOOKUP(K150+3,TPMatrix!$D$6:$E$9,2,FALSE()),0)),"")</f>
        <v>0</v>
      </c>
      <c r="P150" s="234">
        <f ca="1">IF(COUNTIF(K147:K151,K150)&gt;=5,IF(J150=5,VLOOKUP(K150+4,TPMatrix!$A$6:$B$10,2,FALSE()),IF(J150=4,VLOOKUP(K150+4,TPMatrix!$D$6:$E$9,2,FALSE()),0)),"")</f>
        <v>0</v>
      </c>
      <c r="Q150" s="234">
        <f t="shared" ca="1" si="52"/>
        <v>0</v>
      </c>
      <c r="R150" s="235">
        <f t="shared" ca="1" si="53"/>
        <v>5</v>
      </c>
      <c r="S150" s="233">
        <f t="shared" ca="1" si="54"/>
        <v>0</v>
      </c>
      <c r="T150" s="234">
        <f t="shared" si="55"/>
        <v>0</v>
      </c>
      <c r="U150" s="235">
        <f t="shared" ca="1" si="56"/>
        <v>0</v>
      </c>
      <c r="W150" s="41" t="str">
        <f t="shared" ca="1" si="57"/>
        <v/>
      </c>
      <c r="X150" t="str">
        <f ca="1">IF(ISNUMBER($A150),$W150*(Methuselahs!$A$4+1)+$A150,"")</f>
        <v/>
      </c>
      <c r="Y150" s="41" t="str">
        <f t="shared" ca="1" si="58"/>
        <v/>
      </c>
      <c r="Z150" t="str">
        <f ca="1">IF(ISNUMBER($A150),VLOOKUP($A150,Methuselahs!$A$7:$X$202,5),"")</f>
        <v/>
      </c>
      <c r="AA150" s="41" t="str">
        <f t="shared" ca="1" si="59"/>
        <v/>
      </c>
    </row>
    <row r="151" spans="1:27" ht="12.95" customHeight="1" thickBot="1">
      <c r="A151" t="str">
        <f ca="1">IF(ISBLANK('Tournament Info'!$B$11),"",INDIRECT(ADDRESS(ROW(),2,1,1,"Optimal Seating "&amp;'Tournament Info'!$B$11-1&amp;"R+F")))</f>
        <v/>
      </c>
      <c r="B151" t="str">
        <f ca="1">IF(ISNUMBER(A151),VLOOKUP(A151,Methuselahs!$A$7:$E$202,2,FALSE()),"")</f>
        <v/>
      </c>
      <c r="C151" t="str">
        <f ca="1">IF(ISNUMBER(A151),VLOOKUP(A151,Methuselahs!$A$7:$E$202,3,FALSE()),"")</f>
        <v/>
      </c>
      <c r="D151" s="254" t="str">
        <f t="shared" ca="1" si="48"/>
        <v/>
      </c>
      <c r="E151" s="255"/>
      <c r="F151" s="272">
        <f t="shared" si="49"/>
        <v>0</v>
      </c>
      <c r="G151" s="240" t="str">
        <f t="shared" ca="1" si="50"/>
        <v/>
      </c>
      <c r="H151" t="str">
        <f ca="1">IF(ISNUMBER(A151),IF(OR($S151=$U151,NOT(ISNA(MATCH($D151*5+$V$4,Override!$C$6:$C$125,0)))),$Q151,0),"")</f>
        <v/>
      </c>
      <c r="I151" s="270" t="str">
        <f t="shared" ca="1" si="51"/>
        <v/>
      </c>
      <c r="J151" s="256">
        <f ca="1">COUNT(A147:A151)</f>
        <v>0</v>
      </c>
      <c r="K151" s="257" t="str">
        <f ca="1">IF(ISNUMBER(A151),_xlfn.RANK.EQ(F151,F147:F151),"")</f>
        <v/>
      </c>
      <c r="L151" s="258">
        <f ca="1">IF(J151=5,VLOOKUP(K151,TPMatrix!$A$6:$B$10,2,FALSE()),IF(J151=4,VLOOKUP(K151,TPMatrix!$D$6:$E$9,2,FALSE()),0))</f>
        <v>0</v>
      </c>
      <c r="M151" s="258">
        <f ca="1">IF(COUNTIF(K147:K151,K151)&gt;=2,IF(J151=5,VLOOKUP(K151+1,TPMatrix!$A$6:$B$10,2,FALSE()),IF(J151=4,VLOOKUP(K151+1,TPMatrix!$D$6:$E$9,2,FALSE()),0)),"")</f>
        <v>0</v>
      </c>
      <c r="N151" s="258">
        <f ca="1">IF(COUNTIF(K147:K151,K151)&gt;=3,IF(J151=5,VLOOKUP(K151+2,TPMatrix!$A$6:$B$10,2,FALSE()),IF(J151=4,VLOOKUP(K151+2,TPMatrix!$D$6:$E$9,2,FALSE()),0)),"")</f>
        <v>0</v>
      </c>
      <c r="O151" s="258">
        <f ca="1">IF(COUNTIF(K147:K151,K151)&gt;=4,IF(J151=5,VLOOKUP(K151+3,TPMatrix!$A$6:$B$10,2,FALSE()),IF(J151=4,VLOOKUP(K151+3,TPMatrix!$D$6:$E$9,2,FALSE()),0)),"")</f>
        <v>0</v>
      </c>
      <c r="P151" s="258">
        <f ca="1">IF(COUNTIF(K147:K151,K151)&gt;=5,IF(J151=5,VLOOKUP(K151+4,TPMatrix!$A$6:$B$10,2,FALSE()),IF(J151=4,VLOOKUP(K151+4,TPMatrix!$D$6:$E$9,2,FALSE()),0)),"")</f>
        <v>0</v>
      </c>
      <c r="Q151" s="258">
        <f t="shared" ca="1" si="52"/>
        <v>0</v>
      </c>
      <c r="R151" s="259">
        <f t="shared" ca="1" si="53"/>
        <v>5</v>
      </c>
      <c r="S151" s="257">
        <f t="shared" ca="1" si="54"/>
        <v>0</v>
      </c>
      <c r="T151" s="258">
        <f t="shared" si="55"/>
        <v>0</v>
      </c>
      <c r="U151" s="259">
        <f t="shared" ca="1" si="56"/>
        <v>0</v>
      </c>
      <c r="W151" s="41" t="str">
        <f t="shared" ca="1" si="57"/>
        <v/>
      </c>
      <c r="X151" t="str">
        <f ca="1">IF(ISNUMBER($A151),$W151*(Methuselahs!$A$4+1)+$A151,"")</f>
        <v/>
      </c>
      <c r="Y151" s="41" t="str">
        <f t="shared" ca="1" si="58"/>
        <v/>
      </c>
      <c r="Z151" t="str">
        <f ca="1">IF(ISNUMBER($A151),VLOOKUP($A151,Methuselahs!$A$7:$X$202,5),"")</f>
        <v/>
      </c>
      <c r="AA151" s="41" t="str">
        <f t="shared" ca="1" si="59"/>
        <v/>
      </c>
    </row>
    <row r="152" spans="1:27" ht="12.95" customHeight="1">
      <c r="A152" t="str">
        <f ca="1">IF(ISBLANK('Tournament Info'!$B$11),"",INDIRECT(ADDRESS(ROW(),2,1,1,"Optimal Seating "&amp;'Tournament Info'!$B$11-1&amp;"R+F")))</f>
        <v/>
      </c>
      <c r="B152" t="str">
        <f ca="1">IF(ISNUMBER(A152),VLOOKUP(A152,Methuselahs!$A$7:$E$202,2,FALSE()),"")</f>
        <v/>
      </c>
      <c r="C152" t="str">
        <f ca="1">IF(ISNUMBER(A152),VLOOKUP(A152,Methuselahs!$A$7:$E$202,3,FALSE()),"")</f>
        <v/>
      </c>
      <c r="D152" s="214" t="str">
        <f t="shared" ca="1" si="48"/>
        <v/>
      </c>
      <c r="E152" s="215"/>
      <c r="F152" s="265">
        <f t="shared" si="49"/>
        <v>0</v>
      </c>
      <c r="G152" s="216" t="str">
        <f t="shared" ca="1" si="50"/>
        <v/>
      </c>
      <c r="H152" t="str">
        <f ca="1">IF(ISNUMBER(A152),IF(OR($S152=$U152,NOT(ISNA(MATCH($D152*5+$V$4,Override!$C$6:$C$125,0)))),$Q152,0),"")</f>
        <v/>
      </c>
      <c r="I152" s="266" t="str">
        <f t="shared" ca="1" si="51"/>
        <v/>
      </c>
      <c r="J152" s="218">
        <f ca="1">COUNT(A152:A156)</f>
        <v>0</v>
      </c>
      <c r="K152" s="219" t="str">
        <f ca="1">IF(ISNUMBER(A152),_xlfn.RANK.EQ(F152,F152:F156),"")</f>
        <v/>
      </c>
      <c r="L152" s="220">
        <f ca="1">IF(J152=5,VLOOKUP(K152,TPMatrix!$A$6:$B$10,2,FALSE()),IF(J152=4,VLOOKUP(K152,TPMatrix!$D$6:$E$9,2,FALSE()),0))</f>
        <v>0</v>
      </c>
      <c r="M152" s="220">
        <f ca="1">IF(COUNTIF(K152:K156,K152)&gt;=2,IF(J152=5,VLOOKUP(K152+1,TPMatrix!$A$6:$B$10,2,FALSE()),IF(J152=4,VLOOKUP(K152+1,TPMatrix!$D$6:$E$9,2,FALSE()),0)),"")</f>
        <v>0</v>
      </c>
      <c r="N152" s="220">
        <f ca="1">IF(COUNTIF(K152:K156,K152)&gt;=3,IF(J152=5,VLOOKUP(K152+2,TPMatrix!$A$6:$B$10,2,FALSE()),IF(J152=4,VLOOKUP(K152+2,TPMatrix!$D$6:$E$9,2,FALSE()),0)),"")</f>
        <v>0</v>
      </c>
      <c r="O152" s="220">
        <f ca="1">IF(COUNTIF(K152:K156,K152)&gt;=4,IF(J152=5,VLOOKUP(K152+3,TPMatrix!$A$6:$B$10,2,FALSE()),IF(J152=4,VLOOKUP(K152+3,TPMatrix!$D$6:$E$9,2,FALSE()),0)),"")</f>
        <v>0</v>
      </c>
      <c r="P152" s="220">
        <f ca="1">IF(COUNTIF(K152:K156,K152)&gt;=5,IF(J152=5,VLOOKUP(K152+4,TPMatrix!$A$6:$B$10,2,FALSE()),IF(J152=4,VLOOKUP(K152+4,TPMatrix!$D$6:$E$9,2,FALSE()),0)),"")</f>
        <v>0</v>
      </c>
      <c r="Q152" s="220">
        <f t="shared" ca="1" si="52"/>
        <v>0</v>
      </c>
      <c r="R152" s="221">
        <f t="shared" ca="1" si="53"/>
        <v>5</v>
      </c>
      <c r="S152" s="222">
        <f t="shared" ca="1" si="54"/>
        <v>0</v>
      </c>
      <c r="T152" s="223">
        <f t="shared" si="55"/>
        <v>0</v>
      </c>
      <c r="U152" s="224">
        <f t="shared" ca="1" si="56"/>
        <v>0</v>
      </c>
      <c r="W152" s="41" t="str">
        <f t="shared" ca="1" si="57"/>
        <v/>
      </c>
      <c r="X152" t="str">
        <f ca="1">IF(ISNUMBER($A152),$W152*(Methuselahs!$A$4+1)+$A152,"")</f>
        <v/>
      </c>
      <c r="Y152" s="41" t="str">
        <f t="shared" ca="1" si="58"/>
        <v/>
      </c>
      <c r="Z152" t="str">
        <f ca="1">IF(ISNUMBER($A152),VLOOKUP($A152,Methuselahs!$A$7:$X$202,5),"")</f>
        <v/>
      </c>
      <c r="AA152" s="41" t="str">
        <f t="shared" ca="1" si="59"/>
        <v/>
      </c>
    </row>
    <row r="153" spans="1:27" ht="12.95" customHeight="1">
      <c r="A153" t="str">
        <f ca="1">IF(ISBLANK('Tournament Info'!$B$11),"",INDIRECT(ADDRESS(ROW(),2,1,1,"Optimal Seating "&amp;'Tournament Info'!$B$11-1&amp;"R+F")))</f>
        <v/>
      </c>
      <c r="B153" t="str">
        <f ca="1">IF(ISNUMBER(A153),VLOOKUP(A153,Methuselahs!$A$7:$E$202,2,FALSE()),"")</f>
        <v/>
      </c>
      <c r="C153" t="str">
        <f ca="1">IF(ISNUMBER(A153),VLOOKUP(A153,Methuselahs!$A$7:$E$202,3,FALSE()),"")</f>
        <v/>
      </c>
      <c r="D153" s="228" t="str">
        <f t="shared" ca="1" si="48"/>
        <v/>
      </c>
      <c r="E153" s="229"/>
      <c r="F153" s="267">
        <f t="shared" si="49"/>
        <v>0</v>
      </c>
      <c r="G153" s="230" t="str">
        <f t="shared" ca="1" si="50"/>
        <v/>
      </c>
      <c r="H153" t="str">
        <f ca="1">IF(ISNUMBER(A153),IF(OR($S153=$U153,NOT(ISNA(MATCH($D153*5+$V$4,Override!$C$6:$C$125,0)))),$Q153,0),"")</f>
        <v/>
      </c>
      <c r="I153" s="268" t="str">
        <f t="shared" ca="1" si="51"/>
        <v/>
      </c>
      <c r="J153" s="232">
        <f ca="1">COUNT(A152:A156)</f>
        <v>0</v>
      </c>
      <c r="K153" s="233" t="str">
        <f ca="1">IF(ISNUMBER(A153),_xlfn.RANK.EQ(F153,F152:F156),"")</f>
        <v/>
      </c>
      <c r="L153" s="234">
        <f ca="1">IF(J153=5,VLOOKUP(K153,TPMatrix!$A$6:$B$10,2,FALSE()),IF(J153=4,VLOOKUP(K153,TPMatrix!$D$6:$E$9,2,FALSE()),0))</f>
        <v>0</v>
      </c>
      <c r="M153" s="234">
        <f ca="1">IF(COUNTIF(K152:K156,K153)&gt;=2,IF(J153=5,VLOOKUP(K153+1,TPMatrix!$A$6:$B$10,2,FALSE()),IF(J153=4,VLOOKUP(K153+1,TPMatrix!$D$6:$E$9,2,FALSE()),0)),"")</f>
        <v>0</v>
      </c>
      <c r="N153" s="234">
        <f ca="1">IF(COUNTIF(K152:K156,K153)&gt;=3,IF(J153=5,VLOOKUP(K153+2,TPMatrix!$A$6:$B$10,2,FALSE()),IF(J153=4,VLOOKUP(K153+2,TPMatrix!$D$6:$E$9,2,FALSE()),0)),"")</f>
        <v>0</v>
      </c>
      <c r="O153" s="234">
        <f ca="1">IF(COUNTIF(K152:K156,K153)&gt;=4,IF(J153=5,VLOOKUP(K153+3,TPMatrix!$A$6:$B$10,2,FALSE()),IF(J153=4,VLOOKUP(K153+3,TPMatrix!$D$6:$E$9,2,FALSE()),0)),"")</f>
        <v>0</v>
      </c>
      <c r="P153" s="234">
        <f ca="1">IF(COUNTIF(K152:K156,K153)&gt;=5,IF(J153=5,VLOOKUP(K153+4,TPMatrix!$A$6:$B$10,2,FALSE()),IF(J153=4,VLOOKUP(K153+4,TPMatrix!$D$6:$E$9,2,FALSE()),0)),"")</f>
        <v>0</v>
      </c>
      <c r="Q153" s="234">
        <f t="shared" ca="1" si="52"/>
        <v>0</v>
      </c>
      <c r="R153" s="235">
        <f t="shared" ca="1" si="53"/>
        <v>5</v>
      </c>
      <c r="S153" s="233">
        <f t="shared" ca="1" si="54"/>
        <v>0</v>
      </c>
      <c r="T153" s="234">
        <f t="shared" si="55"/>
        <v>0</v>
      </c>
      <c r="U153" s="235">
        <f t="shared" ca="1" si="56"/>
        <v>0</v>
      </c>
      <c r="W153" s="41" t="str">
        <f t="shared" ca="1" si="57"/>
        <v/>
      </c>
      <c r="X153" t="str">
        <f ca="1">IF(ISNUMBER($A153),$W153*(Methuselahs!$A$4+1)+$A153,"")</f>
        <v/>
      </c>
      <c r="Y153" s="41" t="str">
        <f t="shared" ca="1" si="58"/>
        <v/>
      </c>
      <c r="Z153" t="str">
        <f ca="1">IF(ISNUMBER($A153),VLOOKUP($A153,Methuselahs!$A$7:$X$202,5),"")</f>
        <v/>
      </c>
      <c r="AA153" s="41" t="str">
        <f t="shared" ca="1" si="59"/>
        <v/>
      </c>
    </row>
    <row r="154" spans="1:27" ht="12.95" customHeight="1">
      <c r="A154" t="str">
        <f ca="1">IF(ISBLANK('Tournament Info'!$B$11),"",INDIRECT(ADDRESS(ROW(),2,1,1,"Optimal Seating "&amp;'Tournament Info'!$B$11-1&amp;"R+F")))</f>
        <v/>
      </c>
      <c r="B154" t="str">
        <f ca="1">IF(ISNUMBER(A154),VLOOKUP(A154,Methuselahs!$A$7:$E$202,2,FALSE()),"")</f>
        <v/>
      </c>
      <c r="C154" t="str">
        <f ca="1">IF(ISNUMBER(A154),VLOOKUP(A154,Methuselahs!$A$7:$E$202,3,FALSE()),"")</f>
        <v/>
      </c>
      <c r="D154" s="238" t="str">
        <f t="shared" ca="1" si="48"/>
        <v/>
      </c>
      <c r="E154" s="239"/>
      <c r="F154" s="269">
        <f t="shared" si="49"/>
        <v>0</v>
      </c>
      <c r="G154" s="240" t="str">
        <f t="shared" ca="1" si="50"/>
        <v/>
      </c>
      <c r="H154" t="str">
        <f ca="1">IF(ISNUMBER(A154),IF(OR($S154=$U154,NOT(ISNA(MATCH($D154*5+$V$4,Override!$C$6:$C$125,0)))),$Q154,0),"")</f>
        <v/>
      </c>
      <c r="I154" s="270" t="str">
        <f t="shared" ca="1" si="51"/>
        <v/>
      </c>
      <c r="J154" s="242">
        <f ca="1">COUNT(A152:A156)</f>
        <v>0</v>
      </c>
      <c r="K154" s="243" t="str">
        <f ca="1">IF(ISNUMBER(A154),_xlfn.RANK.EQ(F154,F152:F156),"")</f>
        <v/>
      </c>
      <c r="L154" s="244">
        <f ca="1">IF(J154=5,VLOOKUP(K154,TPMatrix!$A$6:$B$10,2,FALSE()),IF(J154=4,VLOOKUP(K154,TPMatrix!$D$6:$E$9,2,FALSE()),0))</f>
        <v>0</v>
      </c>
      <c r="M154" s="244">
        <f ca="1">IF(COUNTIF(K152:K156,K154)&gt;=2,IF(J154=5,VLOOKUP(K154+1,TPMatrix!$A$6:$B$10,2,FALSE()),IF(J154=4,VLOOKUP(K154+1,TPMatrix!$D$6:$E$9,2,FALSE()),0)),"")</f>
        <v>0</v>
      </c>
      <c r="N154" s="244">
        <f ca="1">IF(COUNTIF(K152:K156,K154)&gt;=3,IF(J154=5,VLOOKUP(K154+2,TPMatrix!$A$6:$B$10,2,FALSE()),IF(J154=4,VLOOKUP(K154+2,TPMatrix!$D$6:$E$9,2,FALSE()),0)),"")</f>
        <v>0</v>
      </c>
      <c r="O154" s="244">
        <f ca="1">IF(COUNTIF(K152:K156,K154)&gt;=4,IF(J154=5,VLOOKUP(K154+3,TPMatrix!$A$6:$B$10,2,FALSE()),IF(J154=4,VLOOKUP(K154+3,TPMatrix!$D$6:$E$9,2,FALSE()),0)),"")</f>
        <v>0</v>
      </c>
      <c r="P154" s="244">
        <f ca="1">IF(COUNTIF(K152:K156,K154)&gt;=5,IF(J154=5,VLOOKUP(K154+4,TPMatrix!$A$6:$B$10,2,FALSE()),IF(J154=4,VLOOKUP(K154+4,TPMatrix!$D$6:$E$9,2,FALSE()),0)),"")</f>
        <v>0</v>
      </c>
      <c r="Q154" s="244">
        <f t="shared" ca="1" si="52"/>
        <v>0</v>
      </c>
      <c r="R154" s="245">
        <f t="shared" ca="1" si="53"/>
        <v>5</v>
      </c>
      <c r="S154" s="243">
        <f t="shared" ca="1" si="54"/>
        <v>0</v>
      </c>
      <c r="T154" s="244">
        <f t="shared" si="55"/>
        <v>0</v>
      </c>
      <c r="U154" s="245">
        <f t="shared" ca="1" si="56"/>
        <v>0</v>
      </c>
      <c r="W154" s="41" t="str">
        <f t="shared" ca="1" si="57"/>
        <v/>
      </c>
      <c r="X154" t="str">
        <f ca="1">IF(ISNUMBER($A154),$W154*(Methuselahs!$A$4+1)+$A154,"")</f>
        <v/>
      </c>
      <c r="Y154" s="41" t="str">
        <f t="shared" ca="1" si="58"/>
        <v/>
      </c>
      <c r="Z154" t="str">
        <f ca="1">IF(ISNUMBER($A154),VLOOKUP($A154,Methuselahs!$A$7:$X$202,5),"")</f>
        <v/>
      </c>
      <c r="AA154" s="41" t="str">
        <f t="shared" ca="1" si="59"/>
        <v/>
      </c>
    </row>
    <row r="155" spans="1:27" ht="12.95" customHeight="1">
      <c r="A155" t="str">
        <f ca="1">IF(ISBLANK('Tournament Info'!$B$11),"",INDIRECT(ADDRESS(ROW(),2,1,1,"Optimal Seating "&amp;'Tournament Info'!$B$11-1&amp;"R+F")))</f>
        <v/>
      </c>
      <c r="B155" t="str">
        <f ca="1">IF(ISNUMBER(A155),VLOOKUP(A155,Methuselahs!$A$7:$E$202,2,FALSE()),"")</f>
        <v/>
      </c>
      <c r="C155" t="str">
        <f ca="1">IF(ISNUMBER(A155),VLOOKUP(A155,Methuselahs!$A$7:$E$202,3,FALSE()),"")</f>
        <v/>
      </c>
      <c r="D155" s="248" t="str">
        <f t="shared" ca="1" si="48"/>
        <v/>
      </c>
      <c r="E155" s="249"/>
      <c r="F155" s="271">
        <f t="shared" si="49"/>
        <v>0</v>
      </c>
      <c r="G155" s="230" t="str">
        <f t="shared" ca="1" si="50"/>
        <v/>
      </c>
      <c r="H155" t="str">
        <f ca="1">IF(ISNUMBER(A155),IF(OR($S155=$U155,NOT(ISNA(MATCH($D155*5+$V$4,Override!$C$6:$C$125,0)))),$Q155,0),"")</f>
        <v/>
      </c>
      <c r="I155" s="268" t="str">
        <f t="shared" ca="1" si="51"/>
        <v/>
      </c>
      <c r="J155" s="250">
        <f ca="1">COUNT(A152:A156)</f>
        <v>0</v>
      </c>
      <c r="K155" s="233" t="str">
        <f ca="1">IF(ISNUMBER(A155),_xlfn.RANK.EQ(F155,F152:F156),"")</f>
        <v/>
      </c>
      <c r="L155" s="234">
        <f ca="1">IF(J155=5,VLOOKUP(K155,TPMatrix!$A$6:$B$10,2,FALSE()),IF(J155=4,VLOOKUP(K155,TPMatrix!$D$6:$E$9,2,FALSE()),0))</f>
        <v>0</v>
      </c>
      <c r="M155" s="234">
        <f ca="1">IF(COUNTIF(K152:K156,K155)&gt;=2,IF(J155=5,VLOOKUP(K155+1,TPMatrix!$A$6:$B$10,2,FALSE()),IF(J155=4,VLOOKUP(K155+1,TPMatrix!$D$6:$E$9,2,FALSE()),0)),"")</f>
        <v>0</v>
      </c>
      <c r="N155" s="234">
        <f ca="1">IF(COUNTIF(K152:K156,K155)&gt;=3,IF(J155=5,VLOOKUP(K155+2,TPMatrix!$A$6:$B$10,2,FALSE()),IF(J155=4,VLOOKUP(K155+2,TPMatrix!$D$6:$E$9,2,FALSE()),0)),"")</f>
        <v>0</v>
      </c>
      <c r="O155" s="234">
        <f ca="1">IF(COUNTIF(K152:K156,K155)&gt;=4,IF(J155=5,VLOOKUP(K155+3,TPMatrix!$A$6:$B$10,2,FALSE()),IF(J155=4,VLOOKUP(K155+3,TPMatrix!$D$6:$E$9,2,FALSE()),0)),"")</f>
        <v>0</v>
      </c>
      <c r="P155" s="234">
        <f ca="1">IF(COUNTIF(K152:K156,K155)&gt;=5,IF(J155=5,VLOOKUP(K155+4,TPMatrix!$A$6:$B$10,2,FALSE()),IF(J155=4,VLOOKUP(K155+4,TPMatrix!$D$6:$E$9,2,FALSE()),0)),"")</f>
        <v>0</v>
      </c>
      <c r="Q155" s="234">
        <f t="shared" ca="1" si="52"/>
        <v>0</v>
      </c>
      <c r="R155" s="235">
        <f t="shared" ca="1" si="53"/>
        <v>5</v>
      </c>
      <c r="S155" s="233">
        <f t="shared" ca="1" si="54"/>
        <v>0</v>
      </c>
      <c r="T155" s="234">
        <f t="shared" si="55"/>
        <v>0</v>
      </c>
      <c r="U155" s="235">
        <f t="shared" ca="1" si="56"/>
        <v>0</v>
      </c>
      <c r="W155" s="41" t="str">
        <f t="shared" ca="1" si="57"/>
        <v/>
      </c>
      <c r="X155" t="str">
        <f ca="1">IF(ISNUMBER($A155),$W155*(Methuselahs!$A$4+1)+$A155,"")</f>
        <v/>
      </c>
      <c r="Y155" s="41" t="str">
        <f t="shared" ca="1" si="58"/>
        <v/>
      </c>
      <c r="Z155" t="str">
        <f ca="1">IF(ISNUMBER($A155),VLOOKUP($A155,Methuselahs!$A$7:$X$202,5),"")</f>
        <v/>
      </c>
      <c r="AA155" s="41" t="str">
        <f t="shared" ca="1" si="59"/>
        <v/>
      </c>
    </row>
    <row r="156" spans="1:27" ht="12.95" customHeight="1" thickBot="1">
      <c r="A156" t="str">
        <f ca="1">IF(ISBLANK('Tournament Info'!$B$11),"",INDIRECT(ADDRESS(ROW(),2,1,1,"Optimal Seating "&amp;'Tournament Info'!$B$11-1&amp;"R+F")))</f>
        <v/>
      </c>
      <c r="B156" t="str">
        <f ca="1">IF(ISNUMBER(A156),VLOOKUP(A156,Methuselahs!$A$7:$E$202,2,FALSE()),"")</f>
        <v/>
      </c>
      <c r="C156" t="str">
        <f ca="1">IF(ISNUMBER(A156),VLOOKUP(A156,Methuselahs!$A$7:$E$202,3,FALSE()),"")</f>
        <v/>
      </c>
      <c r="D156" s="254" t="str">
        <f t="shared" ca="1" si="48"/>
        <v/>
      </c>
      <c r="E156" s="255"/>
      <c r="F156" s="272">
        <f t="shared" si="49"/>
        <v>0</v>
      </c>
      <c r="G156" s="240" t="str">
        <f t="shared" ca="1" si="50"/>
        <v/>
      </c>
      <c r="H156" t="str">
        <f ca="1">IF(ISNUMBER(A156),IF(OR($S156=$U156,NOT(ISNA(MATCH($D156*5+$V$4,Override!$C$6:$C$125,0)))),$Q156,0),"")</f>
        <v/>
      </c>
      <c r="I156" s="270" t="str">
        <f t="shared" ca="1" si="51"/>
        <v/>
      </c>
      <c r="J156" s="256">
        <f ca="1">COUNT(A152:A156)</f>
        <v>0</v>
      </c>
      <c r="K156" s="257" t="str">
        <f ca="1">IF(ISNUMBER(A156),_xlfn.RANK.EQ(F156,F152:F156),"")</f>
        <v/>
      </c>
      <c r="L156" s="258">
        <f ca="1">IF(J156=5,VLOOKUP(K156,TPMatrix!$A$6:$B$10,2,FALSE()),IF(J156=4,VLOOKUP(K156,TPMatrix!$D$6:$E$9,2,FALSE()),0))</f>
        <v>0</v>
      </c>
      <c r="M156" s="258">
        <f ca="1">IF(COUNTIF(K152:K156,K156)&gt;=2,IF(J156=5,VLOOKUP(K156+1,TPMatrix!$A$6:$B$10,2,FALSE()),IF(J156=4,VLOOKUP(K156+1,TPMatrix!$D$6:$E$9,2,FALSE()),0)),"")</f>
        <v>0</v>
      </c>
      <c r="N156" s="258">
        <f ca="1">IF(COUNTIF(K152:K156,K156)&gt;=3,IF(J156=5,VLOOKUP(K156+2,TPMatrix!$A$6:$B$10,2,FALSE()),IF(J156=4,VLOOKUP(K156+2,TPMatrix!$D$6:$E$9,2,FALSE()),0)),"")</f>
        <v>0</v>
      </c>
      <c r="O156" s="258">
        <f ca="1">IF(COUNTIF(K152:K156,K156)&gt;=4,IF(J156=5,VLOOKUP(K156+3,TPMatrix!$A$6:$B$10,2,FALSE()),IF(J156=4,VLOOKUP(K156+3,TPMatrix!$D$6:$E$9,2,FALSE()),0)),"")</f>
        <v>0</v>
      </c>
      <c r="P156" s="258">
        <f ca="1">IF(COUNTIF(K152:K156,K156)&gt;=5,IF(J156=5,VLOOKUP(K156+4,TPMatrix!$A$6:$B$10,2,FALSE()),IF(J156=4,VLOOKUP(K156+4,TPMatrix!$D$6:$E$9,2,FALSE()),0)),"")</f>
        <v>0</v>
      </c>
      <c r="Q156" s="258">
        <f t="shared" ca="1" si="52"/>
        <v>0</v>
      </c>
      <c r="R156" s="259">
        <f t="shared" ca="1" si="53"/>
        <v>5</v>
      </c>
      <c r="S156" s="257">
        <f t="shared" ca="1" si="54"/>
        <v>0</v>
      </c>
      <c r="T156" s="258">
        <f t="shared" si="55"/>
        <v>0</v>
      </c>
      <c r="U156" s="259">
        <f t="shared" ca="1" si="56"/>
        <v>0</v>
      </c>
      <c r="W156" s="41" t="str">
        <f t="shared" ca="1" si="57"/>
        <v/>
      </c>
      <c r="X156" t="str">
        <f ca="1">IF(ISNUMBER($A156),$W156*(Methuselahs!$A$4+1)+$A156,"")</f>
        <v/>
      </c>
      <c r="Y156" s="41" t="str">
        <f t="shared" ca="1" si="58"/>
        <v/>
      </c>
      <c r="Z156" t="str">
        <f ca="1">IF(ISNUMBER($A156),VLOOKUP($A156,Methuselahs!$A$7:$X$202,5),"")</f>
        <v/>
      </c>
      <c r="AA156" s="41" t="str">
        <f t="shared" ca="1" si="59"/>
        <v/>
      </c>
    </row>
    <row r="157" spans="1:27" ht="12.95" customHeight="1">
      <c r="A157" t="str">
        <f ca="1">IF(ISBLANK('Tournament Info'!$B$11),"",INDIRECT(ADDRESS(ROW(),2,1,1,"Optimal Seating "&amp;'Tournament Info'!$B$11-1&amp;"R+F")))</f>
        <v/>
      </c>
      <c r="B157" t="str">
        <f ca="1">IF(ISNUMBER(A157),VLOOKUP(A157,Methuselahs!$A$7:$E$202,2,FALSE()),"")</f>
        <v/>
      </c>
      <c r="C157" t="str">
        <f ca="1">IF(ISNUMBER(A157),VLOOKUP(A157,Methuselahs!$A$7:$E$202,3,FALSE()),"")</f>
        <v/>
      </c>
      <c r="D157" s="214" t="str">
        <f t="shared" ca="1" si="48"/>
        <v/>
      </c>
      <c r="E157" s="215"/>
      <c r="F157" s="265">
        <f t="shared" si="49"/>
        <v>0</v>
      </c>
      <c r="G157" s="216" t="str">
        <f t="shared" ca="1" si="50"/>
        <v/>
      </c>
      <c r="H157" t="str">
        <f ca="1">IF(ISNUMBER(A157),IF(OR($S157=$U157,NOT(ISNA(MATCH($D157*5+$V$4,Override!$C$6:$C$125,0)))),$Q157,0),"")</f>
        <v/>
      </c>
      <c r="I157" s="266" t="str">
        <f t="shared" ca="1" si="51"/>
        <v/>
      </c>
      <c r="J157" s="218">
        <f ca="1">COUNT(A157:A161)</f>
        <v>0</v>
      </c>
      <c r="K157" s="219" t="str">
        <f ca="1">IF(ISNUMBER(A157),_xlfn.RANK.EQ(F157,F157:F161),"")</f>
        <v/>
      </c>
      <c r="L157" s="220">
        <f ca="1">IF(J157=5,VLOOKUP(K157,TPMatrix!$A$6:$B$10,2,FALSE()),IF(J157=4,VLOOKUP(K157,TPMatrix!$D$6:$E$9,2,FALSE()),0))</f>
        <v>0</v>
      </c>
      <c r="M157" s="220">
        <f ca="1">IF(COUNTIF(K157:K161,K157)&gt;=2,IF(J157=5,VLOOKUP(K157+1,TPMatrix!$A$6:$B$10,2,FALSE()),IF(J157=4,VLOOKUP(K157+1,TPMatrix!$D$6:$E$9,2,FALSE()),0)),"")</f>
        <v>0</v>
      </c>
      <c r="N157" s="220">
        <f ca="1">IF(COUNTIF(K157:K161,K157)&gt;=3,IF(J157=5,VLOOKUP(K157+2,TPMatrix!$A$6:$B$10,2,FALSE()),IF(J157=4,VLOOKUP(K157+2,TPMatrix!$D$6:$E$9,2,FALSE()),0)),"")</f>
        <v>0</v>
      </c>
      <c r="O157" s="220">
        <f ca="1">IF(COUNTIF(K157:K161,K157)&gt;=4,IF(J157=5,VLOOKUP(K157+3,TPMatrix!$A$6:$B$10,2,FALSE()),IF(J157=4,VLOOKUP(K157+3,TPMatrix!$D$6:$E$9,2,FALSE()),0)),"")</f>
        <v>0</v>
      </c>
      <c r="P157" s="220">
        <f ca="1">IF(COUNTIF(K157:K161,K157)&gt;=5,IF(J157=5,VLOOKUP(K157+4,TPMatrix!$A$6:$B$10,2,FALSE()),IF(J157=4,VLOOKUP(K157+4,TPMatrix!$D$6:$E$9,2,FALSE()),0)),"")</f>
        <v>0</v>
      </c>
      <c r="Q157" s="220">
        <f t="shared" ca="1" si="52"/>
        <v>0</v>
      </c>
      <c r="R157" s="221">
        <f t="shared" ca="1" si="53"/>
        <v>5</v>
      </c>
      <c r="S157" s="222">
        <f t="shared" ca="1" si="54"/>
        <v>0</v>
      </c>
      <c r="T157" s="223">
        <f t="shared" si="55"/>
        <v>0</v>
      </c>
      <c r="U157" s="224">
        <f t="shared" ca="1" si="56"/>
        <v>0</v>
      </c>
      <c r="W157" s="41" t="str">
        <f t="shared" ca="1" si="57"/>
        <v/>
      </c>
      <c r="X157" t="str">
        <f ca="1">IF(ISNUMBER($A157),$W157*(Methuselahs!$A$4+1)+$A157,"")</f>
        <v/>
      </c>
      <c r="Y157" s="41" t="str">
        <f t="shared" ca="1" si="58"/>
        <v/>
      </c>
      <c r="Z157" t="str">
        <f ca="1">IF(ISNUMBER($A157),VLOOKUP($A157,Methuselahs!$A$7:$X$202,5),"")</f>
        <v/>
      </c>
      <c r="AA157" s="41" t="str">
        <f t="shared" ca="1" si="59"/>
        <v/>
      </c>
    </row>
    <row r="158" spans="1:27" ht="12.95" customHeight="1">
      <c r="A158" t="str">
        <f ca="1">IF(ISBLANK('Tournament Info'!$B$11),"",INDIRECT(ADDRESS(ROW(),2,1,1,"Optimal Seating "&amp;'Tournament Info'!$B$11-1&amp;"R+F")))</f>
        <v/>
      </c>
      <c r="B158" t="str">
        <f ca="1">IF(ISNUMBER(A158),VLOOKUP(A158,Methuselahs!$A$7:$E$202,2,FALSE()),"")</f>
        <v/>
      </c>
      <c r="C158" t="str">
        <f ca="1">IF(ISNUMBER(A158),VLOOKUP(A158,Methuselahs!$A$7:$E$202,3,FALSE()),"")</f>
        <v/>
      </c>
      <c r="D158" s="228" t="str">
        <f t="shared" ca="1" si="48"/>
        <v/>
      </c>
      <c r="E158" s="229"/>
      <c r="F158" s="267">
        <f t="shared" si="49"/>
        <v>0</v>
      </c>
      <c r="G158" s="230" t="str">
        <f t="shared" ca="1" si="50"/>
        <v/>
      </c>
      <c r="H158" t="str">
        <f ca="1">IF(ISNUMBER(A158),IF(OR($S158=$U158,NOT(ISNA(MATCH($D158*5+$V$4,Override!$C$6:$C$125,0)))),$Q158,0),"")</f>
        <v/>
      </c>
      <c r="I158" s="268" t="str">
        <f t="shared" ca="1" si="51"/>
        <v/>
      </c>
      <c r="J158" s="232">
        <f ca="1">COUNT(A157:A161)</f>
        <v>0</v>
      </c>
      <c r="K158" s="233" t="str">
        <f ca="1">IF(ISNUMBER(A158),_xlfn.RANK.EQ(F158,F157:F161),"")</f>
        <v/>
      </c>
      <c r="L158" s="234">
        <f ca="1">IF(J158=5,VLOOKUP(K158,TPMatrix!$A$6:$B$10,2,FALSE()),IF(J158=4,VLOOKUP(K158,TPMatrix!$D$6:$E$9,2,FALSE()),0))</f>
        <v>0</v>
      </c>
      <c r="M158" s="234">
        <f ca="1">IF(COUNTIF(K157:K161,K158)&gt;=2,IF(J158=5,VLOOKUP(K158+1,TPMatrix!$A$6:$B$10,2,FALSE()),IF(J158=4,VLOOKUP(K158+1,TPMatrix!$D$6:$E$9,2,FALSE()),0)),"")</f>
        <v>0</v>
      </c>
      <c r="N158" s="234">
        <f ca="1">IF(COUNTIF(K157:K161,K158)&gt;=3,IF(J158=5,VLOOKUP(K158+2,TPMatrix!$A$6:$B$10,2,FALSE()),IF(J158=4,VLOOKUP(K158+2,TPMatrix!$D$6:$E$9,2,FALSE()),0)),"")</f>
        <v>0</v>
      </c>
      <c r="O158" s="234">
        <f ca="1">IF(COUNTIF(K157:K161,K158)&gt;=4,IF(J158=5,VLOOKUP(K158+3,TPMatrix!$A$6:$B$10,2,FALSE()),IF(J158=4,VLOOKUP(K158+3,TPMatrix!$D$6:$E$9,2,FALSE()),0)),"")</f>
        <v>0</v>
      </c>
      <c r="P158" s="234">
        <f ca="1">IF(COUNTIF(K157:K161,K158)&gt;=5,IF(J158=5,VLOOKUP(K158+4,TPMatrix!$A$6:$B$10,2,FALSE()),IF(J158=4,VLOOKUP(K158+4,TPMatrix!$D$6:$E$9,2,FALSE()),0)),"")</f>
        <v>0</v>
      </c>
      <c r="Q158" s="234">
        <f t="shared" ca="1" si="52"/>
        <v>0</v>
      </c>
      <c r="R158" s="235">
        <f t="shared" ca="1" si="53"/>
        <v>5</v>
      </c>
      <c r="S158" s="233">
        <f t="shared" ca="1" si="54"/>
        <v>0</v>
      </c>
      <c r="T158" s="234">
        <f t="shared" si="55"/>
        <v>0</v>
      </c>
      <c r="U158" s="235">
        <f t="shared" ca="1" si="56"/>
        <v>0</v>
      </c>
      <c r="W158" s="41" t="str">
        <f t="shared" ca="1" si="57"/>
        <v/>
      </c>
      <c r="X158" t="str">
        <f ca="1">IF(ISNUMBER($A158),$W158*(Methuselahs!$A$4+1)+$A158,"")</f>
        <v/>
      </c>
      <c r="Y158" s="41" t="str">
        <f t="shared" ca="1" si="58"/>
        <v/>
      </c>
      <c r="Z158" t="str">
        <f ca="1">IF(ISNUMBER($A158),VLOOKUP($A158,Methuselahs!$A$7:$X$202,5),"")</f>
        <v/>
      </c>
      <c r="AA158" s="41" t="str">
        <f t="shared" ca="1" si="59"/>
        <v/>
      </c>
    </row>
    <row r="159" spans="1:27" ht="12.95" customHeight="1">
      <c r="A159" t="str">
        <f ca="1">IF(ISBLANK('Tournament Info'!$B$11),"",INDIRECT(ADDRESS(ROW(),2,1,1,"Optimal Seating "&amp;'Tournament Info'!$B$11-1&amp;"R+F")))</f>
        <v/>
      </c>
      <c r="B159" t="str">
        <f ca="1">IF(ISNUMBER(A159),VLOOKUP(A159,Methuselahs!$A$7:$E$202,2,FALSE()),"")</f>
        <v/>
      </c>
      <c r="C159" t="str">
        <f ca="1">IF(ISNUMBER(A159),VLOOKUP(A159,Methuselahs!$A$7:$E$202,3,FALSE()),"")</f>
        <v/>
      </c>
      <c r="D159" s="238" t="str">
        <f t="shared" ca="1" si="48"/>
        <v/>
      </c>
      <c r="E159" s="239"/>
      <c r="F159" s="269">
        <f t="shared" si="49"/>
        <v>0</v>
      </c>
      <c r="G159" s="240" t="str">
        <f t="shared" ca="1" si="50"/>
        <v/>
      </c>
      <c r="H159" t="str">
        <f ca="1">IF(ISNUMBER(A159),IF(OR($S159=$U159,NOT(ISNA(MATCH($D159*5+$V$4,Override!$C$6:$C$125,0)))),$Q159,0),"")</f>
        <v/>
      </c>
      <c r="I159" s="270" t="str">
        <f t="shared" ca="1" si="51"/>
        <v/>
      </c>
      <c r="J159" s="242">
        <f ca="1">COUNT(A157:A161)</f>
        <v>0</v>
      </c>
      <c r="K159" s="243" t="str">
        <f ca="1">IF(ISNUMBER(A159),_xlfn.RANK.EQ(F159,F157:F161),"")</f>
        <v/>
      </c>
      <c r="L159" s="244">
        <f ca="1">IF(J159=5,VLOOKUP(K159,TPMatrix!$A$6:$B$10,2,FALSE()),IF(J159=4,VLOOKUP(K159,TPMatrix!$D$6:$E$9,2,FALSE()),0))</f>
        <v>0</v>
      </c>
      <c r="M159" s="244">
        <f ca="1">IF(COUNTIF(K157:K161,K159)&gt;=2,IF(J159=5,VLOOKUP(K159+1,TPMatrix!$A$6:$B$10,2,FALSE()),IF(J159=4,VLOOKUP(K159+1,TPMatrix!$D$6:$E$9,2,FALSE()),0)),"")</f>
        <v>0</v>
      </c>
      <c r="N159" s="244">
        <f ca="1">IF(COUNTIF(K157:K161,K159)&gt;=3,IF(J159=5,VLOOKUP(K159+2,TPMatrix!$A$6:$B$10,2,FALSE()),IF(J159=4,VLOOKUP(K159+2,TPMatrix!$D$6:$E$9,2,FALSE()),0)),"")</f>
        <v>0</v>
      </c>
      <c r="O159" s="244">
        <f ca="1">IF(COUNTIF(K157:K161,K159)&gt;=4,IF(J159=5,VLOOKUP(K159+3,TPMatrix!$A$6:$B$10,2,FALSE()),IF(J159=4,VLOOKUP(K159+3,TPMatrix!$D$6:$E$9,2,FALSE()),0)),"")</f>
        <v>0</v>
      </c>
      <c r="P159" s="244">
        <f ca="1">IF(COUNTIF(K157:K161,K159)&gt;=5,IF(J159=5,VLOOKUP(K159+4,TPMatrix!$A$6:$B$10,2,FALSE()),IF(J159=4,VLOOKUP(K159+4,TPMatrix!$D$6:$E$9,2,FALSE()),0)),"")</f>
        <v>0</v>
      </c>
      <c r="Q159" s="244">
        <f t="shared" ca="1" si="52"/>
        <v>0</v>
      </c>
      <c r="R159" s="245">
        <f t="shared" ca="1" si="53"/>
        <v>5</v>
      </c>
      <c r="S159" s="243">
        <f t="shared" ca="1" si="54"/>
        <v>0</v>
      </c>
      <c r="T159" s="244">
        <f t="shared" si="55"/>
        <v>0</v>
      </c>
      <c r="U159" s="245">
        <f t="shared" ca="1" si="56"/>
        <v>0</v>
      </c>
      <c r="W159" s="41" t="str">
        <f t="shared" ca="1" si="57"/>
        <v/>
      </c>
      <c r="X159" t="str">
        <f ca="1">IF(ISNUMBER($A159),$W159*(Methuselahs!$A$4+1)+$A159,"")</f>
        <v/>
      </c>
      <c r="Y159" s="41" t="str">
        <f t="shared" ca="1" si="58"/>
        <v/>
      </c>
      <c r="Z159" t="str">
        <f ca="1">IF(ISNUMBER($A159),VLOOKUP($A159,Methuselahs!$A$7:$X$202,5),"")</f>
        <v/>
      </c>
      <c r="AA159" s="41" t="str">
        <f t="shared" ca="1" si="59"/>
        <v/>
      </c>
    </row>
    <row r="160" spans="1:27" ht="12.95" customHeight="1">
      <c r="A160" t="str">
        <f ca="1">IF(ISBLANK('Tournament Info'!$B$11),"",INDIRECT(ADDRESS(ROW(),2,1,1,"Optimal Seating "&amp;'Tournament Info'!$B$11-1&amp;"R+F")))</f>
        <v/>
      </c>
      <c r="B160" t="str">
        <f ca="1">IF(ISNUMBER(A160),VLOOKUP(A160,Methuselahs!$A$7:$E$202,2,FALSE()),"")</f>
        <v/>
      </c>
      <c r="C160" t="str">
        <f ca="1">IF(ISNUMBER(A160),VLOOKUP(A160,Methuselahs!$A$7:$E$202,3,FALSE()),"")</f>
        <v/>
      </c>
      <c r="D160" s="248" t="str">
        <f t="shared" ca="1" si="48"/>
        <v/>
      </c>
      <c r="E160" s="249"/>
      <c r="F160" s="271">
        <f t="shared" si="49"/>
        <v>0</v>
      </c>
      <c r="G160" s="230" t="str">
        <f t="shared" ca="1" si="50"/>
        <v/>
      </c>
      <c r="H160" t="str">
        <f ca="1">IF(ISNUMBER(A160),IF(OR($S160=$U160,NOT(ISNA(MATCH($D160*5+$V$4,Override!$C$6:$C$125,0)))),$Q160,0),"")</f>
        <v/>
      </c>
      <c r="I160" s="268" t="str">
        <f t="shared" ca="1" si="51"/>
        <v/>
      </c>
      <c r="J160" s="250">
        <f ca="1">COUNT(A157:A161)</f>
        <v>0</v>
      </c>
      <c r="K160" s="233" t="str">
        <f ca="1">IF(ISNUMBER(A160),_xlfn.RANK.EQ(F160,F157:F161),"")</f>
        <v/>
      </c>
      <c r="L160" s="234">
        <f ca="1">IF(J160=5,VLOOKUP(K160,TPMatrix!$A$6:$B$10,2,FALSE()),IF(J160=4,VLOOKUP(K160,TPMatrix!$D$6:$E$9,2,FALSE()),0))</f>
        <v>0</v>
      </c>
      <c r="M160" s="234">
        <f ca="1">IF(COUNTIF(K157:K161,K160)&gt;=2,IF(J160=5,VLOOKUP(K160+1,TPMatrix!$A$6:$B$10,2,FALSE()),IF(J160=4,VLOOKUP(K160+1,TPMatrix!$D$6:$E$9,2,FALSE()),0)),"")</f>
        <v>0</v>
      </c>
      <c r="N160" s="234">
        <f ca="1">IF(COUNTIF(K157:K161,K160)&gt;=3,IF(J160=5,VLOOKUP(K160+2,TPMatrix!$A$6:$B$10,2,FALSE()),IF(J160=4,VLOOKUP(K160+2,TPMatrix!$D$6:$E$9,2,FALSE()),0)),"")</f>
        <v>0</v>
      </c>
      <c r="O160" s="234">
        <f ca="1">IF(COUNTIF(K157:K161,K160)&gt;=4,IF(J160=5,VLOOKUP(K160+3,TPMatrix!$A$6:$B$10,2,FALSE()),IF(J160=4,VLOOKUP(K160+3,TPMatrix!$D$6:$E$9,2,FALSE()),0)),"")</f>
        <v>0</v>
      </c>
      <c r="P160" s="234">
        <f ca="1">IF(COUNTIF(K157:K161,K160)&gt;=5,IF(J160=5,VLOOKUP(K160+4,TPMatrix!$A$6:$B$10,2,FALSE()),IF(J160=4,VLOOKUP(K160+4,TPMatrix!$D$6:$E$9,2,FALSE()),0)),"")</f>
        <v>0</v>
      </c>
      <c r="Q160" s="234">
        <f t="shared" ca="1" si="52"/>
        <v>0</v>
      </c>
      <c r="R160" s="235">
        <f t="shared" ca="1" si="53"/>
        <v>5</v>
      </c>
      <c r="S160" s="233">
        <f t="shared" ca="1" si="54"/>
        <v>0</v>
      </c>
      <c r="T160" s="234">
        <f t="shared" si="55"/>
        <v>0</v>
      </c>
      <c r="U160" s="235">
        <f t="shared" ca="1" si="56"/>
        <v>0</v>
      </c>
      <c r="W160" s="41" t="str">
        <f t="shared" ca="1" si="57"/>
        <v/>
      </c>
      <c r="X160" t="str">
        <f ca="1">IF(ISNUMBER($A160),$W160*(Methuselahs!$A$4+1)+$A160,"")</f>
        <v/>
      </c>
      <c r="Y160" s="41" t="str">
        <f t="shared" ca="1" si="58"/>
        <v/>
      </c>
      <c r="Z160" t="str">
        <f ca="1">IF(ISNUMBER($A160),VLOOKUP($A160,Methuselahs!$A$7:$X$202,5),"")</f>
        <v/>
      </c>
      <c r="AA160" s="41" t="str">
        <f t="shared" ca="1" si="59"/>
        <v/>
      </c>
    </row>
    <row r="161" spans="1:27" ht="12.95" customHeight="1" thickBot="1">
      <c r="A161" t="str">
        <f ca="1">IF(ISBLANK('Tournament Info'!$B$11),"",INDIRECT(ADDRESS(ROW(),2,1,1,"Optimal Seating "&amp;'Tournament Info'!$B$11-1&amp;"R+F")))</f>
        <v/>
      </c>
      <c r="B161" t="str">
        <f ca="1">IF(ISNUMBER(A161),VLOOKUP(A161,Methuselahs!$A$7:$E$202,2,FALSE()),"")</f>
        <v/>
      </c>
      <c r="C161" t="str">
        <f ca="1">IF(ISNUMBER(A161),VLOOKUP(A161,Methuselahs!$A$7:$E$202,3,FALSE()),"")</f>
        <v/>
      </c>
      <c r="D161" s="254" t="str">
        <f t="shared" ca="1" si="48"/>
        <v/>
      </c>
      <c r="E161" s="255"/>
      <c r="F161" s="272">
        <f t="shared" si="49"/>
        <v>0</v>
      </c>
      <c r="G161" s="240" t="str">
        <f t="shared" ca="1" si="50"/>
        <v/>
      </c>
      <c r="H161" t="str">
        <f ca="1">IF(ISNUMBER(A161),IF(OR($S161=$U161,NOT(ISNA(MATCH($D161*5+$V$4,Override!$C$6:$C$125,0)))),$Q161,0),"")</f>
        <v/>
      </c>
      <c r="I161" s="270" t="str">
        <f t="shared" ca="1" si="51"/>
        <v/>
      </c>
      <c r="J161" s="256">
        <f ca="1">COUNT(A157:A161)</f>
        <v>0</v>
      </c>
      <c r="K161" s="257" t="str">
        <f ca="1">IF(ISNUMBER(A161),_xlfn.RANK.EQ(F161,F157:F161),"")</f>
        <v/>
      </c>
      <c r="L161" s="258">
        <f ca="1">IF(J161=5,VLOOKUP(K161,TPMatrix!$A$6:$B$10,2,FALSE()),IF(J161=4,VLOOKUP(K161,TPMatrix!$D$6:$E$9,2,FALSE()),0))</f>
        <v>0</v>
      </c>
      <c r="M161" s="258">
        <f ca="1">IF(COUNTIF(K157:K161,K161)&gt;=2,IF(J161=5,VLOOKUP(K161+1,TPMatrix!$A$6:$B$10,2,FALSE()),IF(J161=4,VLOOKUP(K161+1,TPMatrix!$D$6:$E$9,2,FALSE()),0)),"")</f>
        <v>0</v>
      </c>
      <c r="N161" s="258">
        <f ca="1">IF(COUNTIF(K157:K161,K161)&gt;=3,IF(J161=5,VLOOKUP(K161+2,TPMatrix!$A$6:$B$10,2,FALSE()),IF(J161=4,VLOOKUP(K161+2,TPMatrix!$D$6:$E$9,2,FALSE()),0)),"")</f>
        <v>0</v>
      </c>
      <c r="O161" s="258">
        <f ca="1">IF(COUNTIF(K157:K161,K161)&gt;=4,IF(J161=5,VLOOKUP(K161+3,TPMatrix!$A$6:$B$10,2,FALSE()),IF(J161=4,VLOOKUP(K161+3,TPMatrix!$D$6:$E$9,2,FALSE()),0)),"")</f>
        <v>0</v>
      </c>
      <c r="P161" s="258">
        <f ca="1">IF(COUNTIF(K157:K161,K161)&gt;=5,IF(J161=5,VLOOKUP(K161+4,TPMatrix!$A$6:$B$10,2,FALSE()),IF(J161=4,VLOOKUP(K161+4,TPMatrix!$D$6:$E$9,2,FALSE()),0)),"")</f>
        <v>0</v>
      </c>
      <c r="Q161" s="258">
        <f t="shared" ca="1" si="52"/>
        <v>0</v>
      </c>
      <c r="R161" s="259">
        <f t="shared" ca="1" si="53"/>
        <v>5</v>
      </c>
      <c r="S161" s="257">
        <f t="shared" ca="1" si="54"/>
        <v>0</v>
      </c>
      <c r="T161" s="258">
        <f t="shared" si="55"/>
        <v>0</v>
      </c>
      <c r="U161" s="259">
        <f t="shared" ca="1" si="56"/>
        <v>0</v>
      </c>
      <c r="W161" s="41" t="str">
        <f t="shared" ca="1" si="57"/>
        <v/>
      </c>
      <c r="X161" t="str">
        <f ca="1">IF(ISNUMBER($A161),$W161*(Methuselahs!$A$4+1)+$A161,"")</f>
        <v/>
      </c>
      <c r="Y161" s="41" t="str">
        <f t="shared" ca="1" si="58"/>
        <v/>
      </c>
      <c r="Z161" t="str">
        <f ca="1">IF(ISNUMBER($A161),VLOOKUP($A161,Methuselahs!$A$7:$X$202,5),"")</f>
        <v/>
      </c>
      <c r="AA161" s="41" t="str">
        <f t="shared" ca="1" si="59"/>
        <v/>
      </c>
    </row>
    <row r="162" spans="1:27" ht="12.95" customHeight="1">
      <c r="A162" t="str">
        <f ca="1">IF(ISBLANK('Tournament Info'!$B$11),"",INDIRECT(ADDRESS(ROW(),2,1,1,"Optimal Seating "&amp;'Tournament Info'!$B$11-1&amp;"R+F")))</f>
        <v/>
      </c>
      <c r="B162" t="str">
        <f ca="1">IF(ISNUMBER(A162),VLOOKUP(A162,Methuselahs!$A$7:$E$202,2,FALSE()),"")</f>
        <v/>
      </c>
      <c r="C162" t="str">
        <f ca="1">IF(ISNUMBER(A162),VLOOKUP(A162,Methuselahs!$A$7:$E$202,3,FALSE()),"")</f>
        <v/>
      </c>
      <c r="D162" s="214" t="str">
        <f t="shared" ca="1" si="48"/>
        <v/>
      </c>
      <c r="E162" s="215"/>
      <c r="F162" s="265">
        <f t="shared" si="49"/>
        <v>0</v>
      </c>
      <c r="G162" s="216" t="str">
        <f t="shared" ca="1" si="50"/>
        <v/>
      </c>
      <c r="H162" t="str">
        <f ca="1">IF(ISNUMBER(A162),IF(OR($S162=$U162,NOT(ISNA(MATCH($D162*5+$V$4,Override!$C$6:$C$125,0)))),$Q162,0),"")</f>
        <v/>
      </c>
      <c r="I162" s="266" t="str">
        <f t="shared" ca="1" si="51"/>
        <v/>
      </c>
      <c r="J162" s="218">
        <f ca="1">COUNT(A162:A166)</f>
        <v>0</v>
      </c>
      <c r="K162" s="219" t="str">
        <f ca="1">IF(ISNUMBER(A162),_xlfn.RANK.EQ(F162,F162:F166),"")</f>
        <v/>
      </c>
      <c r="L162" s="220">
        <f ca="1">IF(J162=5,VLOOKUP(K162,TPMatrix!$A$6:$B$10,2,FALSE()),IF(J162=4,VLOOKUP(K162,TPMatrix!$D$6:$E$9,2,FALSE()),0))</f>
        <v>0</v>
      </c>
      <c r="M162" s="220">
        <f ca="1">IF(COUNTIF(K162:K166,K162)&gt;=2,IF(J162=5,VLOOKUP(K162+1,TPMatrix!$A$6:$B$10,2,FALSE()),IF(J162=4,VLOOKUP(K162+1,TPMatrix!$D$6:$E$9,2,FALSE()),0)),"")</f>
        <v>0</v>
      </c>
      <c r="N162" s="220">
        <f ca="1">IF(COUNTIF(K162:K166,K162)&gt;=3,IF(J162=5,VLOOKUP(K162+2,TPMatrix!$A$6:$B$10,2,FALSE()),IF(J162=4,VLOOKUP(K162+2,TPMatrix!$D$6:$E$9,2,FALSE()),0)),"")</f>
        <v>0</v>
      </c>
      <c r="O162" s="220">
        <f ca="1">IF(COUNTIF(K162:K166,K162)&gt;=4,IF(J162=5,VLOOKUP(K162+3,TPMatrix!$A$6:$B$10,2,FALSE()),IF(J162=4,VLOOKUP(K162+3,TPMatrix!$D$6:$E$9,2,FALSE()),0)),"")</f>
        <v>0</v>
      </c>
      <c r="P162" s="220">
        <f ca="1">IF(COUNTIF(K162:K166,K162)&gt;=5,IF(J162=5,VLOOKUP(K162+4,TPMatrix!$A$6:$B$10,2,FALSE()),IF(J162=4,VLOOKUP(K162+4,TPMatrix!$D$6:$E$9,2,FALSE()),0)),"")</f>
        <v>0</v>
      </c>
      <c r="Q162" s="220">
        <f t="shared" ca="1" si="52"/>
        <v>0</v>
      </c>
      <c r="R162" s="221">
        <f t="shared" ca="1" si="53"/>
        <v>5</v>
      </c>
      <c r="S162" s="222">
        <f t="shared" ca="1" si="54"/>
        <v>0</v>
      </c>
      <c r="T162" s="223">
        <f t="shared" si="55"/>
        <v>0</v>
      </c>
      <c r="U162" s="224">
        <f t="shared" ca="1" si="56"/>
        <v>0</v>
      </c>
      <c r="W162" s="41" t="str">
        <f t="shared" ca="1" si="57"/>
        <v/>
      </c>
      <c r="X162" t="str">
        <f ca="1">IF(ISNUMBER($A162),$W162*(Methuselahs!$A$4+1)+$A162,"")</f>
        <v/>
      </c>
      <c r="Y162" s="41" t="str">
        <f t="shared" ca="1" si="58"/>
        <v/>
      </c>
      <c r="Z162" t="str">
        <f ca="1">IF(ISNUMBER($A162),VLOOKUP($A162,Methuselahs!$A$7:$X$202,5),"")</f>
        <v/>
      </c>
      <c r="AA162" s="41" t="str">
        <f t="shared" ca="1" si="59"/>
        <v/>
      </c>
    </row>
    <row r="163" spans="1:27" ht="12.95" customHeight="1">
      <c r="A163" t="str">
        <f ca="1">IF(ISBLANK('Tournament Info'!$B$11),"",INDIRECT(ADDRESS(ROW(),2,1,1,"Optimal Seating "&amp;'Tournament Info'!$B$11-1&amp;"R+F")))</f>
        <v/>
      </c>
      <c r="B163" t="str">
        <f ca="1">IF(ISNUMBER(A163),VLOOKUP(A163,Methuselahs!$A$7:$E$202,2,FALSE()),"")</f>
        <v/>
      </c>
      <c r="C163" t="str">
        <f ca="1">IF(ISNUMBER(A163),VLOOKUP(A163,Methuselahs!$A$7:$E$202,3,FALSE()),"")</f>
        <v/>
      </c>
      <c r="D163" s="228" t="str">
        <f t="shared" ca="1" si="48"/>
        <v/>
      </c>
      <c r="E163" s="229"/>
      <c r="F163" s="267">
        <f t="shared" si="49"/>
        <v>0</v>
      </c>
      <c r="G163" s="230" t="str">
        <f t="shared" ca="1" si="50"/>
        <v/>
      </c>
      <c r="H163" t="str">
        <f ca="1">IF(ISNUMBER(A163),IF(OR($S163=$U163,NOT(ISNA(MATCH($D163*5+$V$4,Override!$C$6:$C$125,0)))),$Q163,0),"")</f>
        <v/>
      </c>
      <c r="I163" s="268" t="str">
        <f t="shared" ca="1" si="51"/>
        <v/>
      </c>
      <c r="J163" s="232">
        <f ca="1">COUNT(A162:A166)</f>
        <v>0</v>
      </c>
      <c r="K163" s="233" t="str">
        <f ca="1">IF(ISNUMBER(A163),_xlfn.RANK.EQ(F163,F162:F166),"")</f>
        <v/>
      </c>
      <c r="L163" s="234">
        <f ca="1">IF(J163=5,VLOOKUP(K163,TPMatrix!$A$6:$B$10,2,FALSE()),IF(J163=4,VLOOKUP(K163,TPMatrix!$D$6:$E$9,2,FALSE()),0))</f>
        <v>0</v>
      </c>
      <c r="M163" s="234">
        <f ca="1">IF(COUNTIF(K162:K166,K163)&gt;=2,IF(J163=5,VLOOKUP(K163+1,TPMatrix!$A$6:$B$10,2,FALSE()),IF(J163=4,VLOOKUP(K163+1,TPMatrix!$D$6:$E$9,2,FALSE()),0)),"")</f>
        <v>0</v>
      </c>
      <c r="N163" s="234">
        <f ca="1">IF(COUNTIF(K162:K166,K163)&gt;=3,IF(J163=5,VLOOKUP(K163+2,TPMatrix!$A$6:$B$10,2,FALSE()),IF(J163=4,VLOOKUP(K163+2,TPMatrix!$D$6:$E$9,2,FALSE()),0)),"")</f>
        <v>0</v>
      </c>
      <c r="O163" s="234">
        <f ca="1">IF(COUNTIF(K162:K166,K163)&gt;=4,IF(J163=5,VLOOKUP(K163+3,TPMatrix!$A$6:$B$10,2,FALSE()),IF(J163=4,VLOOKUP(K163+3,TPMatrix!$D$6:$E$9,2,FALSE()),0)),"")</f>
        <v>0</v>
      </c>
      <c r="P163" s="234">
        <f ca="1">IF(COUNTIF(K162:K166,K163)&gt;=5,IF(J163=5,VLOOKUP(K163+4,TPMatrix!$A$6:$B$10,2,FALSE()),IF(J163=4,VLOOKUP(K163+4,TPMatrix!$D$6:$E$9,2,FALSE()),0)),"")</f>
        <v>0</v>
      </c>
      <c r="Q163" s="234">
        <f t="shared" ca="1" si="52"/>
        <v>0</v>
      </c>
      <c r="R163" s="235">
        <f t="shared" ca="1" si="53"/>
        <v>5</v>
      </c>
      <c r="S163" s="233">
        <f t="shared" ca="1" si="54"/>
        <v>0</v>
      </c>
      <c r="T163" s="234">
        <f t="shared" si="55"/>
        <v>0</v>
      </c>
      <c r="U163" s="235">
        <f t="shared" ca="1" si="56"/>
        <v>0</v>
      </c>
      <c r="W163" s="41" t="str">
        <f t="shared" ca="1" si="57"/>
        <v/>
      </c>
      <c r="X163" t="str">
        <f ca="1">IF(ISNUMBER($A163),$W163*(Methuselahs!$A$4+1)+$A163,"")</f>
        <v/>
      </c>
      <c r="Y163" s="41" t="str">
        <f t="shared" ca="1" si="58"/>
        <v/>
      </c>
      <c r="Z163" t="str">
        <f ca="1">IF(ISNUMBER($A163),VLOOKUP($A163,Methuselahs!$A$7:$X$202,5),"")</f>
        <v/>
      </c>
      <c r="AA163" s="41" t="str">
        <f t="shared" ca="1" si="59"/>
        <v/>
      </c>
    </row>
    <row r="164" spans="1:27" ht="12.95" customHeight="1">
      <c r="A164" t="str">
        <f ca="1">IF(ISBLANK('Tournament Info'!$B$11),"",INDIRECT(ADDRESS(ROW(),2,1,1,"Optimal Seating "&amp;'Tournament Info'!$B$11-1&amp;"R+F")))</f>
        <v/>
      </c>
      <c r="B164" t="str">
        <f ca="1">IF(ISNUMBER(A164),VLOOKUP(A164,Methuselahs!$A$7:$E$202,2,FALSE()),"")</f>
        <v/>
      </c>
      <c r="C164" t="str">
        <f ca="1">IF(ISNUMBER(A164),VLOOKUP(A164,Methuselahs!$A$7:$E$202,3,FALSE()),"")</f>
        <v/>
      </c>
      <c r="D164" s="238" t="str">
        <f t="shared" ca="1" si="48"/>
        <v/>
      </c>
      <c r="E164" s="239"/>
      <c r="F164" s="269">
        <f t="shared" si="49"/>
        <v>0</v>
      </c>
      <c r="G164" s="240" t="str">
        <f t="shared" ca="1" si="50"/>
        <v/>
      </c>
      <c r="H164" t="str">
        <f ca="1">IF(ISNUMBER(A164),IF(OR($S164=$U164,NOT(ISNA(MATCH($D164*5+$V$4,Override!$C$6:$C$125,0)))),$Q164,0),"")</f>
        <v/>
      </c>
      <c r="I164" s="270" t="str">
        <f t="shared" ca="1" si="51"/>
        <v/>
      </c>
      <c r="J164" s="242">
        <f ca="1">COUNT(A162:A166)</f>
        <v>0</v>
      </c>
      <c r="K164" s="243" t="str">
        <f ca="1">IF(ISNUMBER(A164),_xlfn.RANK.EQ(F164,F162:F166),"")</f>
        <v/>
      </c>
      <c r="L164" s="244">
        <f ca="1">IF(J164=5,VLOOKUP(K164,TPMatrix!$A$6:$B$10,2,FALSE()),IF(J164=4,VLOOKUP(K164,TPMatrix!$D$6:$E$9,2,FALSE()),0))</f>
        <v>0</v>
      </c>
      <c r="M164" s="244">
        <f ca="1">IF(COUNTIF(K162:K166,K164)&gt;=2,IF(J164=5,VLOOKUP(K164+1,TPMatrix!$A$6:$B$10,2,FALSE()),IF(J164=4,VLOOKUP(K164+1,TPMatrix!$D$6:$E$9,2,FALSE()),0)),"")</f>
        <v>0</v>
      </c>
      <c r="N164" s="244">
        <f ca="1">IF(COUNTIF(K162:K166,K164)&gt;=3,IF(J164=5,VLOOKUP(K164+2,TPMatrix!$A$6:$B$10,2,FALSE()),IF(J164=4,VLOOKUP(K164+2,TPMatrix!$D$6:$E$9,2,FALSE()),0)),"")</f>
        <v>0</v>
      </c>
      <c r="O164" s="244">
        <f ca="1">IF(COUNTIF(K162:K166,K164)&gt;=4,IF(J164=5,VLOOKUP(K164+3,TPMatrix!$A$6:$B$10,2,FALSE()),IF(J164=4,VLOOKUP(K164+3,TPMatrix!$D$6:$E$9,2,FALSE()),0)),"")</f>
        <v>0</v>
      </c>
      <c r="P164" s="244">
        <f ca="1">IF(COUNTIF(K162:K166,K164)&gt;=5,IF(J164=5,VLOOKUP(K164+4,TPMatrix!$A$6:$B$10,2,FALSE()),IF(J164=4,VLOOKUP(K164+4,TPMatrix!$D$6:$E$9,2,FALSE()),0)),"")</f>
        <v>0</v>
      </c>
      <c r="Q164" s="244">
        <f t="shared" ca="1" si="52"/>
        <v>0</v>
      </c>
      <c r="R164" s="245">
        <f t="shared" ca="1" si="53"/>
        <v>5</v>
      </c>
      <c r="S164" s="243">
        <f t="shared" ca="1" si="54"/>
        <v>0</v>
      </c>
      <c r="T164" s="244">
        <f t="shared" si="55"/>
        <v>0</v>
      </c>
      <c r="U164" s="245">
        <f t="shared" ca="1" si="56"/>
        <v>0</v>
      </c>
      <c r="W164" s="41" t="str">
        <f t="shared" ca="1" si="57"/>
        <v/>
      </c>
      <c r="X164" t="str">
        <f ca="1">IF(ISNUMBER($A164),$W164*(Methuselahs!$A$4+1)+$A164,"")</f>
        <v/>
      </c>
      <c r="Y164" s="41" t="str">
        <f t="shared" ca="1" si="58"/>
        <v/>
      </c>
      <c r="Z164" t="str">
        <f ca="1">IF(ISNUMBER($A164),VLOOKUP($A164,Methuselahs!$A$7:$X$202,5),"")</f>
        <v/>
      </c>
      <c r="AA164" s="41" t="str">
        <f t="shared" ca="1" si="59"/>
        <v/>
      </c>
    </row>
    <row r="165" spans="1:27" ht="12.95" customHeight="1">
      <c r="A165" t="str">
        <f ca="1">IF(ISBLANK('Tournament Info'!$B$11),"",INDIRECT(ADDRESS(ROW(),2,1,1,"Optimal Seating "&amp;'Tournament Info'!$B$11-1&amp;"R+F")))</f>
        <v/>
      </c>
      <c r="B165" t="str">
        <f ca="1">IF(ISNUMBER(A165),VLOOKUP(A165,Methuselahs!$A$7:$E$202,2,FALSE()),"")</f>
        <v/>
      </c>
      <c r="C165" t="str">
        <f ca="1">IF(ISNUMBER(A165),VLOOKUP(A165,Methuselahs!$A$7:$E$202,3,FALSE()),"")</f>
        <v/>
      </c>
      <c r="D165" s="248" t="str">
        <f t="shared" ca="1" si="48"/>
        <v/>
      </c>
      <c r="E165" s="249"/>
      <c r="F165" s="271">
        <f t="shared" si="49"/>
        <v>0</v>
      </c>
      <c r="G165" s="230" t="str">
        <f t="shared" ca="1" si="50"/>
        <v/>
      </c>
      <c r="H165" t="str">
        <f ca="1">IF(ISNUMBER(A165),IF(OR($S165=$U165,NOT(ISNA(MATCH($D165*5+$V$4,Override!$C$6:$C$125,0)))),$Q165,0),"")</f>
        <v/>
      </c>
      <c r="I165" s="268" t="str">
        <f t="shared" ca="1" si="51"/>
        <v/>
      </c>
      <c r="J165" s="250">
        <f ca="1">COUNT(A162:A166)</f>
        <v>0</v>
      </c>
      <c r="K165" s="233" t="str">
        <f ca="1">IF(ISNUMBER(A165),_xlfn.RANK.EQ(F165,F162:F166),"")</f>
        <v/>
      </c>
      <c r="L165" s="234">
        <f ca="1">IF(J165=5,VLOOKUP(K165,TPMatrix!$A$6:$B$10,2,FALSE()),IF(J165=4,VLOOKUP(K165,TPMatrix!$D$6:$E$9,2,FALSE()),0))</f>
        <v>0</v>
      </c>
      <c r="M165" s="234">
        <f ca="1">IF(COUNTIF(K162:K166,K165)&gt;=2,IF(J165=5,VLOOKUP(K165+1,TPMatrix!$A$6:$B$10,2,FALSE()),IF(J165=4,VLOOKUP(K165+1,TPMatrix!$D$6:$E$9,2,FALSE()),0)),"")</f>
        <v>0</v>
      </c>
      <c r="N165" s="234">
        <f ca="1">IF(COUNTIF(K162:K166,K165)&gt;=3,IF(J165=5,VLOOKUP(K165+2,TPMatrix!$A$6:$B$10,2,FALSE()),IF(J165=4,VLOOKUP(K165+2,TPMatrix!$D$6:$E$9,2,FALSE()),0)),"")</f>
        <v>0</v>
      </c>
      <c r="O165" s="234">
        <f ca="1">IF(COUNTIF(K162:K166,K165)&gt;=4,IF(J165=5,VLOOKUP(K165+3,TPMatrix!$A$6:$B$10,2,FALSE()),IF(J165=4,VLOOKUP(K165+3,TPMatrix!$D$6:$E$9,2,FALSE()),0)),"")</f>
        <v>0</v>
      </c>
      <c r="P165" s="234">
        <f ca="1">IF(COUNTIF(K162:K166,K165)&gt;=5,IF(J165=5,VLOOKUP(K165+4,TPMatrix!$A$6:$B$10,2,FALSE()),IF(J165=4,VLOOKUP(K165+4,TPMatrix!$D$6:$E$9,2,FALSE()),0)),"")</f>
        <v>0</v>
      </c>
      <c r="Q165" s="234">
        <f t="shared" ca="1" si="52"/>
        <v>0</v>
      </c>
      <c r="R165" s="235">
        <f t="shared" ca="1" si="53"/>
        <v>5</v>
      </c>
      <c r="S165" s="233">
        <f t="shared" ca="1" si="54"/>
        <v>0</v>
      </c>
      <c r="T165" s="234">
        <f t="shared" si="55"/>
        <v>0</v>
      </c>
      <c r="U165" s="235">
        <f t="shared" ca="1" si="56"/>
        <v>0</v>
      </c>
      <c r="W165" s="41" t="str">
        <f t="shared" ca="1" si="57"/>
        <v/>
      </c>
      <c r="X165" t="str">
        <f ca="1">IF(ISNUMBER($A165),$W165*(Methuselahs!$A$4+1)+$A165,"")</f>
        <v/>
      </c>
      <c r="Y165" s="41" t="str">
        <f t="shared" ca="1" si="58"/>
        <v/>
      </c>
      <c r="Z165" t="str">
        <f ca="1">IF(ISNUMBER($A165),VLOOKUP($A165,Methuselahs!$A$7:$X$202,5),"")</f>
        <v/>
      </c>
      <c r="AA165" s="41" t="str">
        <f t="shared" ca="1" si="59"/>
        <v/>
      </c>
    </row>
    <row r="166" spans="1:27" ht="12.95" customHeight="1" thickBot="1">
      <c r="A166" t="str">
        <f ca="1">IF(ISBLANK('Tournament Info'!$B$11),"",INDIRECT(ADDRESS(ROW(),2,1,1,"Optimal Seating "&amp;'Tournament Info'!$B$11-1&amp;"R+F")))</f>
        <v/>
      </c>
      <c r="B166" t="str">
        <f ca="1">IF(ISNUMBER(A166),VLOOKUP(A166,Methuselahs!$A$7:$E$202,2,FALSE()),"")</f>
        <v/>
      </c>
      <c r="C166" t="str">
        <f ca="1">IF(ISNUMBER(A166),VLOOKUP(A166,Methuselahs!$A$7:$E$202,3,FALSE()),"")</f>
        <v/>
      </c>
      <c r="D166" s="254" t="str">
        <f t="shared" ca="1" si="48"/>
        <v/>
      </c>
      <c r="E166" s="255"/>
      <c r="F166" s="272">
        <f t="shared" si="49"/>
        <v>0</v>
      </c>
      <c r="G166" s="240" t="str">
        <f t="shared" ca="1" si="50"/>
        <v/>
      </c>
      <c r="H166" t="str">
        <f ca="1">IF(ISNUMBER(A166),IF(OR($S166=$U166,NOT(ISNA(MATCH($D166*5+$V$4,Override!$C$6:$C$125,0)))),$Q166,0),"")</f>
        <v/>
      </c>
      <c r="I166" s="270" t="str">
        <f t="shared" ca="1" si="51"/>
        <v/>
      </c>
      <c r="J166" s="256">
        <f ca="1">COUNT(A162:A166)</f>
        <v>0</v>
      </c>
      <c r="K166" s="257" t="str">
        <f ca="1">IF(ISNUMBER(A166),_xlfn.RANK.EQ(F166,F162:F166),"")</f>
        <v/>
      </c>
      <c r="L166" s="258">
        <f ca="1">IF(J166=5,VLOOKUP(K166,TPMatrix!$A$6:$B$10,2,FALSE()),IF(J166=4,VLOOKUP(K166,TPMatrix!$D$6:$E$9,2,FALSE()),0))</f>
        <v>0</v>
      </c>
      <c r="M166" s="258">
        <f ca="1">IF(COUNTIF(K162:K166,K166)&gt;=2,IF(J166=5,VLOOKUP(K166+1,TPMatrix!$A$6:$B$10,2,FALSE()),IF(J166=4,VLOOKUP(K166+1,TPMatrix!$D$6:$E$9,2,FALSE()),0)),"")</f>
        <v>0</v>
      </c>
      <c r="N166" s="258">
        <f ca="1">IF(COUNTIF(K162:K166,K166)&gt;=3,IF(J166=5,VLOOKUP(K166+2,TPMatrix!$A$6:$B$10,2,FALSE()),IF(J166=4,VLOOKUP(K166+2,TPMatrix!$D$6:$E$9,2,FALSE()),0)),"")</f>
        <v>0</v>
      </c>
      <c r="O166" s="258">
        <f ca="1">IF(COUNTIF(K162:K166,K166)&gt;=4,IF(J166=5,VLOOKUP(K166+3,TPMatrix!$A$6:$B$10,2,FALSE()),IF(J166=4,VLOOKUP(K166+3,TPMatrix!$D$6:$E$9,2,FALSE()),0)),"")</f>
        <v>0</v>
      </c>
      <c r="P166" s="258">
        <f ca="1">IF(COUNTIF(K162:K166,K166)&gt;=5,IF(J166=5,VLOOKUP(K166+4,TPMatrix!$A$6:$B$10,2,FALSE()),IF(J166=4,VLOOKUP(K166+4,TPMatrix!$D$6:$E$9,2,FALSE()),0)),"")</f>
        <v>0</v>
      </c>
      <c r="Q166" s="258">
        <f t="shared" ca="1" si="52"/>
        <v>0</v>
      </c>
      <c r="R166" s="259">
        <f t="shared" ca="1" si="53"/>
        <v>5</v>
      </c>
      <c r="S166" s="257">
        <f t="shared" ca="1" si="54"/>
        <v>0</v>
      </c>
      <c r="T166" s="258">
        <f t="shared" si="55"/>
        <v>0</v>
      </c>
      <c r="U166" s="259">
        <f t="shared" ca="1" si="56"/>
        <v>0</v>
      </c>
      <c r="W166" s="41" t="str">
        <f t="shared" ca="1" si="57"/>
        <v/>
      </c>
      <c r="X166" t="str">
        <f ca="1">IF(ISNUMBER($A166),$W166*(Methuselahs!$A$4+1)+$A166,"")</f>
        <v/>
      </c>
      <c r="Y166" s="41" t="str">
        <f t="shared" ca="1" si="58"/>
        <v/>
      </c>
      <c r="Z166" t="str">
        <f ca="1">IF(ISNUMBER($A166),VLOOKUP($A166,Methuselahs!$A$7:$X$202,5),"")</f>
        <v/>
      </c>
      <c r="AA166" s="41" t="str">
        <f t="shared" ca="1" si="59"/>
        <v/>
      </c>
    </row>
    <row r="167" spans="1:27" ht="12.95" customHeight="1">
      <c r="A167" t="str">
        <f ca="1">IF(ISBLANK('Tournament Info'!$B$11),"",INDIRECT(ADDRESS(ROW(),2,1,1,"Optimal Seating "&amp;'Tournament Info'!$B$11-1&amp;"R+F")))</f>
        <v/>
      </c>
      <c r="B167" t="str">
        <f ca="1">IF(ISNUMBER(A167),VLOOKUP(A167,Methuselahs!$A$7:$E$202,2,FALSE()),"")</f>
        <v/>
      </c>
      <c r="C167" t="str">
        <f ca="1">IF(ISNUMBER(A167),VLOOKUP(A167,Methuselahs!$A$7:$E$202,3,FALSE()),"")</f>
        <v/>
      </c>
      <c r="D167" s="214" t="str">
        <f t="shared" ref="D167:D198" ca="1" si="60">IF(ISNUMBER(A167),FLOOR((ROW()-ROW($A$7))/5,1)+1,"")</f>
        <v/>
      </c>
      <c r="E167" s="215"/>
      <c r="F167" s="265">
        <f t="shared" ref="F167:F198" si="61">IF(ISNUMBER(E167),E167,0)</f>
        <v>0</v>
      </c>
      <c r="G167" s="216" t="str">
        <f t="shared" ref="G167:G198" ca="1" si="62">IF(ISNUMBER($A167),IF(AND($F167&gt;=2,$H167=60),1,0),"")</f>
        <v/>
      </c>
      <c r="H167" t="str">
        <f ca="1">IF(ISNUMBER(A167),IF(OR($S167=$U167,NOT(ISNA(MATCH($D167*5+$V$4,Override!$C$6:$C$125,0)))),$Q167,0),"")</f>
        <v/>
      </c>
      <c r="I167" s="266" t="str">
        <f t="shared" ref="I167:I198" ca="1" si="63">IF(ISNUMBER(A167),IF(J167=5,K167,IF(AND(J167=4,OR(K167=4,K167=3)),K167+1,K167)),"")</f>
        <v/>
      </c>
      <c r="J167" s="218">
        <f ca="1">COUNT(A167:A171)</f>
        <v>0</v>
      </c>
      <c r="K167" s="219" t="str">
        <f ca="1">IF(ISNUMBER(A167),_xlfn.RANK.EQ(F167,F167:F171),"")</f>
        <v/>
      </c>
      <c r="L167" s="220">
        <f ca="1">IF(J167=5,VLOOKUP(K167,TPMatrix!$A$6:$B$10,2,FALSE()),IF(J167=4,VLOOKUP(K167,TPMatrix!$D$6:$E$9,2,FALSE()),0))</f>
        <v>0</v>
      </c>
      <c r="M167" s="220">
        <f ca="1">IF(COUNTIF(K167:K171,K167)&gt;=2,IF(J167=5,VLOOKUP(K167+1,TPMatrix!$A$6:$B$10,2,FALSE()),IF(J167=4,VLOOKUP(K167+1,TPMatrix!$D$6:$E$9,2,FALSE()),0)),"")</f>
        <v>0</v>
      </c>
      <c r="N167" s="220">
        <f ca="1">IF(COUNTIF(K167:K171,K167)&gt;=3,IF(J167=5,VLOOKUP(K167+2,TPMatrix!$A$6:$B$10,2,FALSE()),IF(J167=4,VLOOKUP(K167+2,TPMatrix!$D$6:$E$9,2,FALSE()),0)),"")</f>
        <v>0</v>
      </c>
      <c r="O167" s="220">
        <f ca="1">IF(COUNTIF(K167:K171,K167)&gt;=4,IF(J167=5,VLOOKUP(K167+3,TPMatrix!$A$6:$B$10,2,FALSE()),IF(J167=4,VLOOKUP(K167+3,TPMatrix!$D$6:$E$9,2,FALSE()),0)),"")</f>
        <v>0</v>
      </c>
      <c r="P167" s="220">
        <f ca="1">IF(COUNTIF(K167:K171,K167)&gt;=5,IF(J167=5,VLOOKUP(K167+4,TPMatrix!$A$6:$B$10,2,FALSE()),IF(J167=4,VLOOKUP(K167+4,TPMatrix!$D$6:$E$9,2,FALSE()),0)),"")</f>
        <v>0</v>
      </c>
      <c r="Q167" s="220">
        <f t="shared" ref="Q167:Q198" ca="1" si="64">SUM(L167:P167)/COUNT(L167:P167)</f>
        <v>0</v>
      </c>
      <c r="R167" s="221">
        <f t="shared" ref="R167:R198" ca="1" si="65">COUNT(L167:P167)</f>
        <v>5</v>
      </c>
      <c r="S167" s="222">
        <f t="shared" ref="S167:S198" ca="1" si="66">IF(ISNUMBER($A167),COUNTIF($D$7:$D$206,$D167),0)</f>
        <v>0</v>
      </c>
      <c r="T167" s="223">
        <f t="shared" ref="T167:T198" si="67">CEILING($F167,1)</f>
        <v>0</v>
      </c>
      <c r="U167" s="224">
        <f t="shared" ref="U167:U198" ca="1" si="68">SUM(OFFSET(T167,-MOD(ROW()-ROW($U$7),5),0,5,1))</f>
        <v>0</v>
      </c>
      <c r="W167" s="41" t="str">
        <f t="shared" ref="W167:W198" ca="1" si="69">$I167</f>
        <v/>
      </c>
      <c r="X167" t="str">
        <f ca="1">IF(ISNUMBER($A167),$W167*(Methuselahs!$A$4+1)+$A167,"")</f>
        <v/>
      </c>
      <c r="Y167" s="41" t="str">
        <f t="shared" ref="Y167:Y198" ca="1" si="70">IF(ISNUMBER($A167),_xlfn.RANK.EQ($X167,$X167:$X171,1),"")</f>
        <v/>
      </c>
      <c r="Z167" t="str">
        <f ca="1">IF(ISNUMBER($A167),VLOOKUP($A167,Methuselahs!$A$7:$X$202,5),"")</f>
        <v/>
      </c>
      <c r="AA167" s="41" t="str">
        <f t="shared" ref="AA167:AA198" ca="1" si="71">$I167</f>
        <v/>
      </c>
    </row>
    <row r="168" spans="1:27" ht="12.95" customHeight="1">
      <c r="A168" t="str">
        <f ca="1">IF(ISBLANK('Tournament Info'!$B$11),"",INDIRECT(ADDRESS(ROW(),2,1,1,"Optimal Seating "&amp;'Tournament Info'!$B$11-1&amp;"R+F")))</f>
        <v/>
      </c>
      <c r="B168" t="str">
        <f ca="1">IF(ISNUMBER(A168),VLOOKUP(A168,Methuselahs!$A$7:$E$202,2,FALSE()),"")</f>
        <v/>
      </c>
      <c r="C168" t="str">
        <f ca="1">IF(ISNUMBER(A168),VLOOKUP(A168,Methuselahs!$A$7:$E$202,3,FALSE()),"")</f>
        <v/>
      </c>
      <c r="D168" s="228" t="str">
        <f t="shared" ca="1" si="60"/>
        <v/>
      </c>
      <c r="E168" s="229"/>
      <c r="F168" s="267">
        <f t="shared" si="61"/>
        <v>0</v>
      </c>
      <c r="G168" s="230" t="str">
        <f t="shared" ca="1" si="62"/>
        <v/>
      </c>
      <c r="H168" t="str">
        <f ca="1">IF(ISNUMBER(A168),IF(OR($S168=$U168,NOT(ISNA(MATCH($D168*5+$V$4,Override!$C$6:$C$125,0)))),$Q168,0),"")</f>
        <v/>
      </c>
      <c r="I168" s="268" t="str">
        <f t="shared" ca="1" si="63"/>
        <v/>
      </c>
      <c r="J168" s="232">
        <f ca="1">COUNT(A167:A171)</f>
        <v>0</v>
      </c>
      <c r="K168" s="233" t="str">
        <f ca="1">IF(ISNUMBER(A168),_xlfn.RANK.EQ(F168,F167:F171),"")</f>
        <v/>
      </c>
      <c r="L168" s="234">
        <f ca="1">IF(J168=5,VLOOKUP(K168,TPMatrix!$A$6:$B$10,2,FALSE()),IF(J168=4,VLOOKUP(K168,TPMatrix!$D$6:$E$9,2,FALSE()),0))</f>
        <v>0</v>
      </c>
      <c r="M168" s="234">
        <f ca="1">IF(COUNTIF(K167:K171,K168)&gt;=2,IF(J168=5,VLOOKUP(K168+1,TPMatrix!$A$6:$B$10,2,FALSE()),IF(J168=4,VLOOKUP(K168+1,TPMatrix!$D$6:$E$9,2,FALSE()),0)),"")</f>
        <v>0</v>
      </c>
      <c r="N168" s="234">
        <f ca="1">IF(COUNTIF(K167:K171,K168)&gt;=3,IF(J168=5,VLOOKUP(K168+2,TPMatrix!$A$6:$B$10,2,FALSE()),IF(J168=4,VLOOKUP(K168+2,TPMatrix!$D$6:$E$9,2,FALSE()),0)),"")</f>
        <v>0</v>
      </c>
      <c r="O168" s="234">
        <f ca="1">IF(COUNTIF(K167:K171,K168)&gt;=4,IF(J168=5,VLOOKUP(K168+3,TPMatrix!$A$6:$B$10,2,FALSE()),IF(J168=4,VLOOKUP(K168+3,TPMatrix!$D$6:$E$9,2,FALSE()),0)),"")</f>
        <v>0</v>
      </c>
      <c r="P168" s="234">
        <f ca="1">IF(COUNTIF(K167:K171,K168)&gt;=5,IF(J168=5,VLOOKUP(K168+4,TPMatrix!$A$6:$B$10,2,FALSE()),IF(J168=4,VLOOKUP(K168+4,TPMatrix!$D$6:$E$9,2,FALSE()),0)),"")</f>
        <v>0</v>
      </c>
      <c r="Q168" s="234">
        <f t="shared" ca="1" si="64"/>
        <v>0</v>
      </c>
      <c r="R168" s="235">
        <f t="shared" ca="1" si="65"/>
        <v>5</v>
      </c>
      <c r="S168" s="233">
        <f t="shared" ca="1" si="66"/>
        <v>0</v>
      </c>
      <c r="T168" s="234">
        <f t="shared" si="67"/>
        <v>0</v>
      </c>
      <c r="U168" s="235">
        <f t="shared" ca="1" si="68"/>
        <v>0</v>
      </c>
      <c r="W168" s="41" t="str">
        <f t="shared" ca="1" si="69"/>
        <v/>
      </c>
      <c r="X168" t="str">
        <f ca="1">IF(ISNUMBER($A168),$W168*(Methuselahs!$A$4+1)+$A168,"")</f>
        <v/>
      </c>
      <c r="Y168" s="41" t="str">
        <f t="shared" ca="1" si="70"/>
        <v/>
      </c>
      <c r="Z168" t="str">
        <f ca="1">IF(ISNUMBER($A168),VLOOKUP($A168,Methuselahs!$A$7:$X$202,5),"")</f>
        <v/>
      </c>
      <c r="AA168" s="41" t="str">
        <f t="shared" ca="1" si="71"/>
        <v/>
      </c>
    </row>
    <row r="169" spans="1:27" ht="12.95" customHeight="1">
      <c r="A169" t="str">
        <f ca="1">IF(ISBLANK('Tournament Info'!$B$11),"",INDIRECT(ADDRESS(ROW(),2,1,1,"Optimal Seating "&amp;'Tournament Info'!$B$11-1&amp;"R+F")))</f>
        <v/>
      </c>
      <c r="B169" t="str">
        <f ca="1">IF(ISNUMBER(A169),VLOOKUP(A169,Methuselahs!$A$7:$E$202,2,FALSE()),"")</f>
        <v/>
      </c>
      <c r="C169" t="str">
        <f ca="1">IF(ISNUMBER(A169),VLOOKUP(A169,Methuselahs!$A$7:$E$202,3,FALSE()),"")</f>
        <v/>
      </c>
      <c r="D169" s="238" t="str">
        <f t="shared" ca="1" si="60"/>
        <v/>
      </c>
      <c r="E169" s="239"/>
      <c r="F169" s="269">
        <f t="shared" si="61"/>
        <v>0</v>
      </c>
      <c r="G169" s="240" t="str">
        <f t="shared" ca="1" si="62"/>
        <v/>
      </c>
      <c r="H169" t="str">
        <f ca="1">IF(ISNUMBER(A169),IF(OR($S169=$U169,NOT(ISNA(MATCH($D169*5+$V$4,Override!$C$6:$C$125,0)))),$Q169,0),"")</f>
        <v/>
      </c>
      <c r="I169" s="270" t="str">
        <f t="shared" ca="1" si="63"/>
        <v/>
      </c>
      <c r="J169" s="242">
        <f ca="1">COUNT(A167:A171)</f>
        <v>0</v>
      </c>
      <c r="K169" s="243" t="str">
        <f ca="1">IF(ISNUMBER(A169),_xlfn.RANK.EQ(F169,F167:F171),"")</f>
        <v/>
      </c>
      <c r="L169" s="244">
        <f ca="1">IF(J169=5,VLOOKUP(K169,TPMatrix!$A$6:$B$10,2,FALSE()),IF(J169=4,VLOOKUP(K169,TPMatrix!$D$6:$E$9,2,FALSE()),0))</f>
        <v>0</v>
      </c>
      <c r="M169" s="244">
        <f ca="1">IF(COUNTIF(K167:K171,K169)&gt;=2,IF(J169=5,VLOOKUP(K169+1,TPMatrix!$A$6:$B$10,2,FALSE()),IF(J169=4,VLOOKUP(K169+1,TPMatrix!$D$6:$E$9,2,FALSE()),0)),"")</f>
        <v>0</v>
      </c>
      <c r="N169" s="244">
        <f ca="1">IF(COUNTIF(K167:K171,K169)&gt;=3,IF(J169=5,VLOOKUP(K169+2,TPMatrix!$A$6:$B$10,2,FALSE()),IF(J169=4,VLOOKUP(K169+2,TPMatrix!$D$6:$E$9,2,FALSE()),0)),"")</f>
        <v>0</v>
      </c>
      <c r="O169" s="244">
        <f ca="1">IF(COUNTIF(K167:K171,K169)&gt;=4,IF(J169=5,VLOOKUP(K169+3,TPMatrix!$A$6:$B$10,2,FALSE()),IF(J169=4,VLOOKUP(K169+3,TPMatrix!$D$6:$E$9,2,FALSE()),0)),"")</f>
        <v>0</v>
      </c>
      <c r="P169" s="244">
        <f ca="1">IF(COUNTIF(K167:K171,K169)&gt;=5,IF(J169=5,VLOOKUP(K169+4,TPMatrix!$A$6:$B$10,2,FALSE()),IF(J169=4,VLOOKUP(K169+4,TPMatrix!$D$6:$E$9,2,FALSE()),0)),"")</f>
        <v>0</v>
      </c>
      <c r="Q169" s="244">
        <f t="shared" ca="1" si="64"/>
        <v>0</v>
      </c>
      <c r="R169" s="245">
        <f t="shared" ca="1" si="65"/>
        <v>5</v>
      </c>
      <c r="S169" s="243">
        <f t="shared" ca="1" si="66"/>
        <v>0</v>
      </c>
      <c r="T169" s="244">
        <f t="shared" si="67"/>
        <v>0</v>
      </c>
      <c r="U169" s="245">
        <f t="shared" ca="1" si="68"/>
        <v>0</v>
      </c>
      <c r="W169" s="41" t="str">
        <f t="shared" ca="1" si="69"/>
        <v/>
      </c>
      <c r="X169" t="str">
        <f ca="1">IF(ISNUMBER($A169),$W169*(Methuselahs!$A$4+1)+$A169,"")</f>
        <v/>
      </c>
      <c r="Y169" s="41" t="str">
        <f t="shared" ca="1" si="70"/>
        <v/>
      </c>
      <c r="Z169" t="str">
        <f ca="1">IF(ISNUMBER($A169),VLOOKUP($A169,Methuselahs!$A$7:$X$202,5),"")</f>
        <v/>
      </c>
      <c r="AA169" s="41" t="str">
        <f t="shared" ca="1" si="71"/>
        <v/>
      </c>
    </row>
    <row r="170" spans="1:27" ht="12.95" customHeight="1">
      <c r="A170" t="str">
        <f ca="1">IF(ISBLANK('Tournament Info'!$B$11),"",INDIRECT(ADDRESS(ROW(),2,1,1,"Optimal Seating "&amp;'Tournament Info'!$B$11-1&amp;"R+F")))</f>
        <v/>
      </c>
      <c r="B170" t="str">
        <f ca="1">IF(ISNUMBER(A170),VLOOKUP(A170,Methuselahs!$A$7:$E$202,2,FALSE()),"")</f>
        <v/>
      </c>
      <c r="C170" t="str">
        <f ca="1">IF(ISNUMBER(A170),VLOOKUP(A170,Methuselahs!$A$7:$E$202,3,FALSE()),"")</f>
        <v/>
      </c>
      <c r="D170" s="248" t="str">
        <f t="shared" ca="1" si="60"/>
        <v/>
      </c>
      <c r="E170" s="249"/>
      <c r="F170" s="271">
        <f t="shared" si="61"/>
        <v>0</v>
      </c>
      <c r="G170" s="230" t="str">
        <f t="shared" ca="1" si="62"/>
        <v/>
      </c>
      <c r="H170" t="str">
        <f ca="1">IF(ISNUMBER(A170),IF(OR($S170=$U170,NOT(ISNA(MATCH($D170*5+$V$4,Override!$C$6:$C$125,0)))),$Q170,0),"")</f>
        <v/>
      </c>
      <c r="I170" s="268" t="str">
        <f t="shared" ca="1" si="63"/>
        <v/>
      </c>
      <c r="J170" s="250">
        <f ca="1">COUNT(A167:A171)</f>
        <v>0</v>
      </c>
      <c r="K170" s="233" t="str">
        <f ca="1">IF(ISNUMBER(A170),_xlfn.RANK.EQ(F170,F167:F171),"")</f>
        <v/>
      </c>
      <c r="L170" s="234">
        <f ca="1">IF(J170=5,VLOOKUP(K170,TPMatrix!$A$6:$B$10,2,FALSE()),IF(J170=4,VLOOKUP(K170,TPMatrix!$D$6:$E$9,2,FALSE()),0))</f>
        <v>0</v>
      </c>
      <c r="M170" s="234">
        <f ca="1">IF(COUNTIF(K167:K171,K170)&gt;=2,IF(J170=5,VLOOKUP(K170+1,TPMatrix!$A$6:$B$10,2,FALSE()),IF(J170=4,VLOOKUP(K170+1,TPMatrix!$D$6:$E$9,2,FALSE()),0)),"")</f>
        <v>0</v>
      </c>
      <c r="N170" s="234">
        <f ca="1">IF(COUNTIF(K167:K171,K170)&gt;=3,IF(J170=5,VLOOKUP(K170+2,TPMatrix!$A$6:$B$10,2,FALSE()),IF(J170=4,VLOOKUP(K170+2,TPMatrix!$D$6:$E$9,2,FALSE()),0)),"")</f>
        <v>0</v>
      </c>
      <c r="O170" s="234">
        <f ca="1">IF(COUNTIF(K167:K171,K170)&gt;=4,IF(J170=5,VLOOKUP(K170+3,TPMatrix!$A$6:$B$10,2,FALSE()),IF(J170=4,VLOOKUP(K170+3,TPMatrix!$D$6:$E$9,2,FALSE()),0)),"")</f>
        <v>0</v>
      </c>
      <c r="P170" s="234">
        <f ca="1">IF(COUNTIF(K167:K171,K170)&gt;=5,IF(J170=5,VLOOKUP(K170+4,TPMatrix!$A$6:$B$10,2,FALSE()),IF(J170=4,VLOOKUP(K170+4,TPMatrix!$D$6:$E$9,2,FALSE()),0)),"")</f>
        <v>0</v>
      </c>
      <c r="Q170" s="234">
        <f t="shared" ca="1" si="64"/>
        <v>0</v>
      </c>
      <c r="R170" s="235">
        <f t="shared" ca="1" si="65"/>
        <v>5</v>
      </c>
      <c r="S170" s="233">
        <f t="shared" ca="1" si="66"/>
        <v>0</v>
      </c>
      <c r="T170" s="234">
        <f t="shared" si="67"/>
        <v>0</v>
      </c>
      <c r="U170" s="235">
        <f t="shared" ca="1" si="68"/>
        <v>0</v>
      </c>
      <c r="W170" s="41" t="str">
        <f t="shared" ca="1" si="69"/>
        <v/>
      </c>
      <c r="X170" t="str">
        <f ca="1">IF(ISNUMBER($A170),$W170*(Methuselahs!$A$4+1)+$A170,"")</f>
        <v/>
      </c>
      <c r="Y170" s="41" t="str">
        <f t="shared" ca="1" si="70"/>
        <v/>
      </c>
      <c r="Z170" t="str">
        <f ca="1">IF(ISNUMBER($A170),VLOOKUP($A170,Methuselahs!$A$7:$X$202,5),"")</f>
        <v/>
      </c>
      <c r="AA170" s="41" t="str">
        <f t="shared" ca="1" si="71"/>
        <v/>
      </c>
    </row>
    <row r="171" spans="1:27" ht="12.95" customHeight="1" thickBot="1">
      <c r="A171" t="str">
        <f ca="1">IF(ISBLANK('Tournament Info'!$B$11),"",INDIRECT(ADDRESS(ROW(),2,1,1,"Optimal Seating "&amp;'Tournament Info'!$B$11-1&amp;"R+F")))</f>
        <v/>
      </c>
      <c r="B171" t="str">
        <f ca="1">IF(ISNUMBER(A171),VLOOKUP(A171,Methuselahs!$A$7:$E$202,2,FALSE()),"")</f>
        <v/>
      </c>
      <c r="C171" t="str">
        <f ca="1">IF(ISNUMBER(A171),VLOOKUP(A171,Methuselahs!$A$7:$E$202,3,FALSE()),"")</f>
        <v/>
      </c>
      <c r="D171" s="254" t="str">
        <f t="shared" ca="1" si="60"/>
        <v/>
      </c>
      <c r="E171" s="255"/>
      <c r="F171" s="272">
        <f t="shared" si="61"/>
        <v>0</v>
      </c>
      <c r="G171" s="240" t="str">
        <f t="shared" ca="1" si="62"/>
        <v/>
      </c>
      <c r="H171" t="str">
        <f ca="1">IF(ISNUMBER(A171),IF(OR($S171=$U171,NOT(ISNA(MATCH($D171*5+$V$4,Override!$C$6:$C$125,0)))),$Q171,0),"")</f>
        <v/>
      </c>
      <c r="I171" s="270" t="str">
        <f t="shared" ca="1" si="63"/>
        <v/>
      </c>
      <c r="J171" s="256">
        <f ca="1">COUNT(A167:A171)</f>
        <v>0</v>
      </c>
      <c r="K171" s="257" t="str">
        <f ca="1">IF(ISNUMBER(A171),_xlfn.RANK.EQ(F171,F167:F171),"")</f>
        <v/>
      </c>
      <c r="L171" s="258">
        <f ca="1">IF(J171=5,VLOOKUP(K171,TPMatrix!$A$6:$B$10,2,FALSE()),IF(J171=4,VLOOKUP(K171,TPMatrix!$D$6:$E$9,2,FALSE()),0))</f>
        <v>0</v>
      </c>
      <c r="M171" s="258">
        <f ca="1">IF(COUNTIF(K167:K171,K171)&gt;=2,IF(J171=5,VLOOKUP(K171+1,TPMatrix!$A$6:$B$10,2,FALSE()),IF(J171=4,VLOOKUP(K171+1,TPMatrix!$D$6:$E$9,2,FALSE()),0)),"")</f>
        <v>0</v>
      </c>
      <c r="N171" s="258">
        <f ca="1">IF(COUNTIF(K167:K171,K171)&gt;=3,IF(J171=5,VLOOKUP(K171+2,TPMatrix!$A$6:$B$10,2,FALSE()),IF(J171=4,VLOOKUP(K171+2,TPMatrix!$D$6:$E$9,2,FALSE()),0)),"")</f>
        <v>0</v>
      </c>
      <c r="O171" s="258">
        <f ca="1">IF(COUNTIF(K167:K171,K171)&gt;=4,IF(J171=5,VLOOKUP(K171+3,TPMatrix!$A$6:$B$10,2,FALSE()),IF(J171=4,VLOOKUP(K171+3,TPMatrix!$D$6:$E$9,2,FALSE()),0)),"")</f>
        <v>0</v>
      </c>
      <c r="P171" s="258">
        <f ca="1">IF(COUNTIF(K167:K171,K171)&gt;=5,IF(J171=5,VLOOKUP(K171+4,TPMatrix!$A$6:$B$10,2,FALSE()),IF(J171=4,VLOOKUP(K171+4,TPMatrix!$D$6:$E$9,2,FALSE()),0)),"")</f>
        <v>0</v>
      </c>
      <c r="Q171" s="258">
        <f t="shared" ca="1" si="64"/>
        <v>0</v>
      </c>
      <c r="R171" s="259">
        <f t="shared" ca="1" si="65"/>
        <v>5</v>
      </c>
      <c r="S171" s="257">
        <f t="shared" ca="1" si="66"/>
        <v>0</v>
      </c>
      <c r="T171" s="258">
        <f t="shared" si="67"/>
        <v>0</v>
      </c>
      <c r="U171" s="259">
        <f t="shared" ca="1" si="68"/>
        <v>0</v>
      </c>
      <c r="W171" s="41" t="str">
        <f t="shared" ca="1" si="69"/>
        <v/>
      </c>
      <c r="X171" t="str">
        <f ca="1">IF(ISNUMBER($A171),$W171*(Methuselahs!$A$4+1)+$A171,"")</f>
        <v/>
      </c>
      <c r="Y171" s="41" t="str">
        <f t="shared" ca="1" si="70"/>
        <v/>
      </c>
      <c r="Z171" t="str">
        <f ca="1">IF(ISNUMBER($A171),VLOOKUP($A171,Methuselahs!$A$7:$X$202,5),"")</f>
        <v/>
      </c>
      <c r="AA171" s="41" t="str">
        <f t="shared" ca="1" si="71"/>
        <v/>
      </c>
    </row>
    <row r="172" spans="1:27" ht="12.95" customHeight="1">
      <c r="A172" t="str">
        <f ca="1">IF(ISBLANK('Tournament Info'!$B$11),"",INDIRECT(ADDRESS(ROW(),2,1,1,"Optimal Seating "&amp;'Tournament Info'!$B$11-1&amp;"R+F")))</f>
        <v/>
      </c>
      <c r="B172" t="str">
        <f ca="1">IF(ISNUMBER(A172),VLOOKUP(A172,Methuselahs!$A$7:$E$202,2,FALSE()),"")</f>
        <v/>
      </c>
      <c r="C172" t="str">
        <f ca="1">IF(ISNUMBER(A172),VLOOKUP(A172,Methuselahs!$A$7:$E$202,3,FALSE()),"")</f>
        <v/>
      </c>
      <c r="D172" s="214" t="str">
        <f t="shared" ca="1" si="60"/>
        <v/>
      </c>
      <c r="E172" s="215"/>
      <c r="F172" s="265">
        <f t="shared" si="61"/>
        <v>0</v>
      </c>
      <c r="G172" s="216" t="str">
        <f t="shared" ca="1" si="62"/>
        <v/>
      </c>
      <c r="H172" t="str">
        <f ca="1">IF(ISNUMBER(A172),IF(OR($S172=$U172,NOT(ISNA(MATCH($D172*5+$V$4,Override!$C$6:$C$125,0)))),$Q172,0),"")</f>
        <v/>
      </c>
      <c r="I172" s="266" t="str">
        <f t="shared" ca="1" si="63"/>
        <v/>
      </c>
      <c r="J172" s="218">
        <f ca="1">COUNT(A172:A176)</f>
        <v>0</v>
      </c>
      <c r="K172" s="219" t="str">
        <f ca="1">IF(ISNUMBER(A172),_xlfn.RANK.EQ(F172,F172:F176),"")</f>
        <v/>
      </c>
      <c r="L172" s="220">
        <f ca="1">IF(J172=5,VLOOKUP(K172,TPMatrix!$A$6:$B$10,2,FALSE()),IF(J172=4,VLOOKUP(K172,TPMatrix!$D$6:$E$9,2,FALSE()),0))</f>
        <v>0</v>
      </c>
      <c r="M172" s="220">
        <f ca="1">IF(COUNTIF(K172:K176,K172)&gt;=2,IF(J172=5,VLOOKUP(K172+1,TPMatrix!$A$6:$B$10,2,FALSE()),IF(J172=4,VLOOKUP(K172+1,TPMatrix!$D$6:$E$9,2,FALSE()),0)),"")</f>
        <v>0</v>
      </c>
      <c r="N172" s="220">
        <f ca="1">IF(COUNTIF(K172:K176,K172)&gt;=3,IF(J172=5,VLOOKUP(K172+2,TPMatrix!$A$6:$B$10,2,FALSE()),IF(J172=4,VLOOKUP(K172+2,TPMatrix!$D$6:$E$9,2,FALSE()),0)),"")</f>
        <v>0</v>
      </c>
      <c r="O172" s="220">
        <f ca="1">IF(COUNTIF(K172:K176,K172)&gt;=4,IF(J172=5,VLOOKUP(K172+3,TPMatrix!$A$6:$B$10,2,FALSE()),IF(J172=4,VLOOKUP(K172+3,TPMatrix!$D$6:$E$9,2,FALSE()),0)),"")</f>
        <v>0</v>
      </c>
      <c r="P172" s="220">
        <f ca="1">IF(COUNTIF(K172:K176,K172)&gt;=5,IF(J172=5,VLOOKUP(K172+4,TPMatrix!$A$6:$B$10,2,FALSE()),IF(J172=4,VLOOKUP(K172+4,TPMatrix!$D$6:$E$9,2,FALSE()),0)),"")</f>
        <v>0</v>
      </c>
      <c r="Q172" s="220">
        <f t="shared" ca="1" si="64"/>
        <v>0</v>
      </c>
      <c r="R172" s="221">
        <f t="shared" ca="1" si="65"/>
        <v>5</v>
      </c>
      <c r="S172" s="222">
        <f t="shared" ca="1" si="66"/>
        <v>0</v>
      </c>
      <c r="T172" s="223">
        <f t="shared" si="67"/>
        <v>0</v>
      </c>
      <c r="U172" s="224">
        <f t="shared" ca="1" si="68"/>
        <v>0</v>
      </c>
      <c r="W172" s="41" t="str">
        <f t="shared" ca="1" si="69"/>
        <v/>
      </c>
      <c r="X172" t="str">
        <f ca="1">IF(ISNUMBER($A172),$W172*(Methuselahs!$A$4+1)+$A172,"")</f>
        <v/>
      </c>
      <c r="Y172" s="41" t="str">
        <f t="shared" ca="1" si="70"/>
        <v/>
      </c>
      <c r="Z172" t="str">
        <f ca="1">IF(ISNUMBER($A172),VLOOKUP($A172,Methuselahs!$A$7:$X$202,5),"")</f>
        <v/>
      </c>
      <c r="AA172" s="41" t="str">
        <f t="shared" ca="1" si="71"/>
        <v/>
      </c>
    </row>
    <row r="173" spans="1:27" ht="12.95" customHeight="1">
      <c r="A173" t="str">
        <f ca="1">IF(ISBLANK('Tournament Info'!$B$11),"",INDIRECT(ADDRESS(ROW(),2,1,1,"Optimal Seating "&amp;'Tournament Info'!$B$11-1&amp;"R+F")))</f>
        <v/>
      </c>
      <c r="B173" t="str">
        <f ca="1">IF(ISNUMBER(A173),VLOOKUP(A173,Methuselahs!$A$7:$E$202,2,FALSE()),"")</f>
        <v/>
      </c>
      <c r="C173" t="str">
        <f ca="1">IF(ISNUMBER(A173),VLOOKUP(A173,Methuselahs!$A$7:$E$202,3,FALSE()),"")</f>
        <v/>
      </c>
      <c r="D173" s="228" t="str">
        <f t="shared" ca="1" si="60"/>
        <v/>
      </c>
      <c r="E173" s="229"/>
      <c r="F173" s="267">
        <f t="shared" si="61"/>
        <v>0</v>
      </c>
      <c r="G173" s="230" t="str">
        <f t="shared" ca="1" si="62"/>
        <v/>
      </c>
      <c r="H173" t="str">
        <f ca="1">IF(ISNUMBER(A173),IF(OR($S173=$U173,NOT(ISNA(MATCH($D173*5+$V$4,Override!$C$6:$C$125,0)))),$Q173,0),"")</f>
        <v/>
      </c>
      <c r="I173" s="268" t="str">
        <f t="shared" ca="1" si="63"/>
        <v/>
      </c>
      <c r="J173" s="232">
        <f ca="1">COUNT(A172:A176)</f>
        <v>0</v>
      </c>
      <c r="K173" s="233" t="str">
        <f ca="1">IF(ISNUMBER(A173),_xlfn.RANK.EQ(F173,F172:F176),"")</f>
        <v/>
      </c>
      <c r="L173" s="234">
        <f ca="1">IF(J173=5,VLOOKUP(K173,TPMatrix!$A$6:$B$10,2,FALSE()),IF(J173=4,VLOOKUP(K173,TPMatrix!$D$6:$E$9,2,FALSE()),0))</f>
        <v>0</v>
      </c>
      <c r="M173" s="234">
        <f ca="1">IF(COUNTIF(K172:K176,K173)&gt;=2,IF(J173=5,VLOOKUP(K173+1,TPMatrix!$A$6:$B$10,2,FALSE()),IF(J173=4,VLOOKUP(K173+1,TPMatrix!$D$6:$E$9,2,FALSE()),0)),"")</f>
        <v>0</v>
      </c>
      <c r="N173" s="234">
        <f ca="1">IF(COUNTIF(K172:K176,K173)&gt;=3,IF(J173=5,VLOOKUP(K173+2,TPMatrix!$A$6:$B$10,2,FALSE()),IF(J173=4,VLOOKUP(K173+2,TPMatrix!$D$6:$E$9,2,FALSE()),0)),"")</f>
        <v>0</v>
      </c>
      <c r="O173" s="234">
        <f ca="1">IF(COUNTIF(K172:K176,K173)&gt;=4,IF(J173=5,VLOOKUP(K173+3,TPMatrix!$A$6:$B$10,2,FALSE()),IF(J173=4,VLOOKUP(K173+3,TPMatrix!$D$6:$E$9,2,FALSE()),0)),"")</f>
        <v>0</v>
      </c>
      <c r="P173" s="234">
        <f ca="1">IF(COUNTIF(K172:K176,K173)&gt;=5,IF(J173=5,VLOOKUP(K173+4,TPMatrix!$A$6:$B$10,2,FALSE()),IF(J173=4,VLOOKUP(K173+4,TPMatrix!$D$6:$E$9,2,FALSE()),0)),"")</f>
        <v>0</v>
      </c>
      <c r="Q173" s="234">
        <f t="shared" ca="1" si="64"/>
        <v>0</v>
      </c>
      <c r="R173" s="235">
        <f t="shared" ca="1" si="65"/>
        <v>5</v>
      </c>
      <c r="S173" s="233">
        <f t="shared" ca="1" si="66"/>
        <v>0</v>
      </c>
      <c r="T173" s="234">
        <f t="shared" si="67"/>
        <v>0</v>
      </c>
      <c r="U173" s="235">
        <f t="shared" ca="1" si="68"/>
        <v>0</v>
      </c>
      <c r="W173" s="41" t="str">
        <f t="shared" ca="1" si="69"/>
        <v/>
      </c>
      <c r="X173" t="str">
        <f ca="1">IF(ISNUMBER($A173),$W173*(Methuselahs!$A$4+1)+$A173,"")</f>
        <v/>
      </c>
      <c r="Y173" s="41" t="str">
        <f t="shared" ca="1" si="70"/>
        <v/>
      </c>
      <c r="Z173" t="str">
        <f ca="1">IF(ISNUMBER($A173),VLOOKUP($A173,Methuselahs!$A$7:$X$202,5),"")</f>
        <v/>
      </c>
      <c r="AA173" s="41" t="str">
        <f t="shared" ca="1" si="71"/>
        <v/>
      </c>
    </row>
    <row r="174" spans="1:27" ht="12.95" customHeight="1">
      <c r="A174" t="str">
        <f ca="1">IF(ISBLANK('Tournament Info'!$B$11),"",INDIRECT(ADDRESS(ROW(),2,1,1,"Optimal Seating "&amp;'Tournament Info'!$B$11-1&amp;"R+F")))</f>
        <v/>
      </c>
      <c r="B174" t="str">
        <f ca="1">IF(ISNUMBER(A174),VLOOKUP(A174,Methuselahs!$A$7:$E$202,2,FALSE()),"")</f>
        <v/>
      </c>
      <c r="C174" t="str">
        <f ca="1">IF(ISNUMBER(A174),VLOOKUP(A174,Methuselahs!$A$7:$E$202,3,FALSE()),"")</f>
        <v/>
      </c>
      <c r="D174" s="238" t="str">
        <f t="shared" ca="1" si="60"/>
        <v/>
      </c>
      <c r="E174" s="239"/>
      <c r="F174" s="269">
        <f t="shared" si="61"/>
        <v>0</v>
      </c>
      <c r="G174" s="240" t="str">
        <f t="shared" ca="1" si="62"/>
        <v/>
      </c>
      <c r="H174" t="str">
        <f ca="1">IF(ISNUMBER(A174),IF(OR($S174=$U174,NOT(ISNA(MATCH($D174*5+$V$4,Override!$C$6:$C$125,0)))),$Q174,0),"")</f>
        <v/>
      </c>
      <c r="I174" s="270" t="str">
        <f t="shared" ca="1" si="63"/>
        <v/>
      </c>
      <c r="J174" s="242">
        <f ca="1">COUNT(A172:A176)</f>
        <v>0</v>
      </c>
      <c r="K174" s="243" t="str">
        <f ca="1">IF(ISNUMBER(A174),_xlfn.RANK.EQ(F174,F172:F176),"")</f>
        <v/>
      </c>
      <c r="L174" s="244">
        <f ca="1">IF(J174=5,VLOOKUP(K174,TPMatrix!$A$6:$B$10,2,FALSE()),IF(J174=4,VLOOKUP(K174,TPMatrix!$D$6:$E$9,2,FALSE()),0))</f>
        <v>0</v>
      </c>
      <c r="M174" s="244">
        <f ca="1">IF(COUNTIF(K172:K176,K174)&gt;=2,IF(J174=5,VLOOKUP(K174+1,TPMatrix!$A$6:$B$10,2,FALSE()),IF(J174=4,VLOOKUP(K174+1,TPMatrix!$D$6:$E$9,2,FALSE()),0)),"")</f>
        <v>0</v>
      </c>
      <c r="N174" s="244">
        <f ca="1">IF(COUNTIF(K172:K176,K174)&gt;=3,IF(J174=5,VLOOKUP(K174+2,TPMatrix!$A$6:$B$10,2,FALSE()),IF(J174=4,VLOOKUP(K174+2,TPMatrix!$D$6:$E$9,2,FALSE()),0)),"")</f>
        <v>0</v>
      </c>
      <c r="O174" s="244">
        <f ca="1">IF(COUNTIF(K172:K176,K174)&gt;=4,IF(J174=5,VLOOKUP(K174+3,TPMatrix!$A$6:$B$10,2,FALSE()),IF(J174=4,VLOOKUP(K174+3,TPMatrix!$D$6:$E$9,2,FALSE()),0)),"")</f>
        <v>0</v>
      </c>
      <c r="P174" s="244">
        <f ca="1">IF(COUNTIF(K172:K176,K174)&gt;=5,IF(J174=5,VLOOKUP(K174+4,TPMatrix!$A$6:$B$10,2,FALSE()),IF(J174=4,VLOOKUP(K174+4,TPMatrix!$D$6:$E$9,2,FALSE()),0)),"")</f>
        <v>0</v>
      </c>
      <c r="Q174" s="244">
        <f t="shared" ca="1" si="64"/>
        <v>0</v>
      </c>
      <c r="R174" s="245">
        <f t="shared" ca="1" si="65"/>
        <v>5</v>
      </c>
      <c r="S174" s="243">
        <f t="shared" ca="1" si="66"/>
        <v>0</v>
      </c>
      <c r="T174" s="244">
        <f t="shared" si="67"/>
        <v>0</v>
      </c>
      <c r="U174" s="245">
        <f t="shared" ca="1" si="68"/>
        <v>0</v>
      </c>
      <c r="W174" s="41" t="str">
        <f t="shared" ca="1" si="69"/>
        <v/>
      </c>
      <c r="X174" t="str">
        <f ca="1">IF(ISNUMBER($A174),$W174*(Methuselahs!$A$4+1)+$A174,"")</f>
        <v/>
      </c>
      <c r="Y174" s="41" t="str">
        <f t="shared" ca="1" si="70"/>
        <v/>
      </c>
      <c r="Z174" t="str">
        <f ca="1">IF(ISNUMBER($A174),VLOOKUP($A174,Methuselahs!$A$7:$X$202,5),"")</f>
        <v/>
      </c>
      <c r="AA174" s="41" t="str">
        <f t="shared" ca="1" si="71"/>
        <v/>
      </c>
    </row>
    <row r="175" spans="1:27" ht="12.95" customHeight="1">
      <c r="A175" t="str">
        <f ca="1">IF(ISBLANK('Tournament Info'!$B$11),"",INDIRECT(ADDRESS(ROW(),2,1,1,"Optimal Seating "&amp;'Tournament Info'!$B$11-1&amp;"R+F")))</f>
        <v/>
      </c>
      <c r="B175" t="str">
        <f ca="1">IF(ISNUMBER(A175),VLOOKUP(A175,Methuselahs!$A$7:$E$202,2,FALSE()),"")</f>
        <v/>
      </c>
      <c r="C175" t="str">
        <f ca="1">IF(ISNUMBER(A175),VLOOKUP(A175,Methuselahs!$A$7:$E$202,3,FALSE()),"")</f>
        <v/>
      </c>
      <c r="D175" s="248" t="str">
        <f t="shared" ca="1" si="60"/>
        <v/>
      </c>
      <c r="E175" s="249"/>
      <c r="F175" s="271">
        <f t="shared" si="61"/>
        <v>0</v>
      </c>
      <c r="G175" s="230" t="str">
        <f t="shared" ca="1" si="62"/>
        <v/>
      </c>
      <c r="H175" t="str">
        <f ca="1">IF(ISNUMBER(A175),IF(OR($S175=$U175,NOT(ISNA(MATCH($D175*5+$V$4,Override!$C$6:$C$125,0)))),$Q175,0),"")</f>
        <v/>
      </c>
      <c r="I175" s="268" t="str">
        <f t="shared" ca="1" si="63"/>
        <v/>
      </c>
      <c r="J175" s="250">
        <f ca="1">COUNT(A172:A176)</f>
        <v>0</v>
      </c>
      <c r="K175" s="233" t="str">
        <f ca="1">IF(ISNUMBER(A175),_xlfn.RANK.EQ(F175,F172:F176),"")</f>
        <v/>
      </c>
      <c r="L175" s="234">
        <f ca="1">IF(J175=5,VLOOKUP(K175,TPMatrix!$A$6:$B$10,2,FALSE()),IF(J175=4,VLOOKUP(K175,TPMatrix!$D$6:$E$9,2,FALSE()),0))</f>
        <v>0</v>
      </c>
      <c r="M175" s="234">
        <f ca="1">IF(COUNTIF(K172:K176,K175)&gt;=2,IF(J175=5,VLOOKUP(K175+1,TPMatrix!$A$6:$B$10,2,FALSE()),IF(J175=4,VLOOKUP(K175+1,TPMatrix!$D$6:$E$9,2,FALSE()),0)),"")</f>
        <v>0</v>
      </c>
      <c r="N175" s="234">
        <f ca="1">IF(COUNTIF(K172:K176,K175)&gt;=3,IF(J175=5,VLOOKUP(K175+2,TPMatrix!$A$6:$B$10,2,FALSE()),IF(J175=4,VLOOKUP(K175+2,TPMatrix!$D$6:$E$9,2,FALSE()),0)),"")</f>
        <v>0</v>
      </c>
      <c r="O175" s="234">
        <f ca="1">IF(COUNTIF(K172:K176,K175)&gt;=4,IF(J175=5,VLOOKUP(K175+3,TPMatrix!$A$6:$B$10,2,FALSE()),IF(J175=4,VLOOKUP(K175+3,TPMatrix!$D$6:$E$9,2,FALSE()),0)),"")</f>
        <v>0</v>
      </c>
      <c r="P175" s="234">
        <f ca="1">IF(COUNTIF(K172:K176,K175)&gt;=5,IF(J175=5,VLOOKUP(K175+4,TPMatrix!$A$6:$B$10,2,FALSE()),IF(J175=4,VLOOKUP(K175+4,TPMatrix!$D$6:$E$9,2,FALSE()),0)),"")</f>
        <v>0</v>
      </c>
      <c r="Q175" s="234">
        <f t="shared" ca="1" si="64"/>
        <v>0</v>
      </c>
      <c r="R175" s="235">
        <f t="shared" ca="1" si="65"/>
        <v>5</v>
      </c>
      <c r="S175" s="233">
        <f t="shared" ca="1" si="66"/>
        <v>0</v>
      </c>
      <c r="T175" s="234">
        <f t="shared" si="67"/>
        <v>0</v>
      </c>
      <c r="U175" s="235">
        <f t="shared" ca="1" si="68"/>
        <v>0</v>
      </c>
      <c r="W175" s="41" t="str">
        <f t="shared" ca="1" si="69"/>
        <v/>
      </c>
      <c r="X175" t="str">
        <f ca="1">IF(ISNUMBER($A175),$W175*(Methuselahs!$A$4+1)+$A175,"")</f>
        <v/>
      </c>
      <c r="Y175" s="41" t="str">
        <f t="shared" ca="1" si="70"/>
        <v/>
      </c>
      <c r="Z175" t="str">
        <f ca="1">IF(ISNUMBER($A175),VLOOKUP($A175,Methuselahs!$A$7:$X$202,5),"")</f>
        <v/>
      </c>
      <c r="AA175" s="41" t="str">
        <f t="shared" ca="1" si="71"/>
        <v/>
      </c>
    </row>
    <row r="176" spans="1:27" ht="12.95" customHeight="1" thickBot="1">
      <c r="A176" t="str">
        <f ca="1">IF(ISBLANK('Tournament Info'!$B$11),"",INDIRECT(ADDRESS(ROW(),2,1,1,"Optimal Seating "&amp;'Tournament Info'!$B$11-1&amp;"R+F")))</f>
        <v/>
      </c>
      <c r="B176" t="str">
        <f ca="1">IF(ISNUMBER(A176),VLOOKUP(A176,Methuselahs!$A$7:$E$202,2,FALSE()),"")</f>
        <v/>
      </c>
      <c r="C176" t="str">
        <f ca="1">IF(ISNUMBER(A176),VLOOKUP(A176,Methuselahs!$A$7:$E$202,3,FALSE()),"")</f>
        <v/>
      </c>
      <c r="D176" s="254" t="str">
        <f t="shared" ca="1" si="60"/>
        <v/>
      </c>
      <c r="E176" s="255"/>
      <c r="F176" s="272">
        <f t="shared" si="61"/>
        <v>0</v>
      </c>
      <c r="G176" s="240" t="str">
        <f t="shared" ca="1" si="62"/>
        <v/>
      </c>
      <c r="H176" t="str">
        <f ca="1">IF(ISNUMBER(A176),IF(OR($S176=$U176,NOT(ISNA(MATCH($D176*5+$V$4,Override!$C$6:$C$125,0)))),$Q176,0),"")</f>
        <v/>
      </c>
      <c r="I176" s="270" t="str">
        <f t="shared" ca="1" si="63"/>
        <v/>
      </c>
      <c r="J176" s="256">
        <f ca="1">COUNT(A172:A176)</f>
        <v>0</v>
      </c>
      <c r="K176" s="257" t="str">
        <f ca="1">IF(ISNUMBER(A176),_xlfn.RANK.EQ(F176,F172:F176),"")</f>
        <v/>
      </c>
      <c r="L176" s="258">
        <f ca="1">IF(J176=5,VLOOKUP(K176,TPMatrix!$A$6:$B$10,2,FALSE()),IF(J176=4,VLOOKUP(K176,TPMatrix!$D$6:$E$9,2,FALSE()),0))</f>
        <v>0</v>
      </c>
      <c r="M176" s="258">
        <f ca="1">IF(COUNTIF(K172:K176,K176)&gt;=2,IF(J176=5,VLOOKUP(K176+1,TPMatrix!$A$6:$B$10,2,FALSE()),IF(J176=4,VLOOKUP(K176+1,TPMatrix!$D$6:$E$9,2,FALSE()),0)),"")</f>
        <v>0</v>
      </c>
      <c r="N176" s="258">
        <f ca="1">IF(COUNTIF(K172:K176,K176)&gt;=3,IF(J176=5,VLOOKUP(K176+2,TPMatrix!$A$6:$B$10,2,FALSE()),IF(J176=4,VLOOKUP(K176+2,TPMatrix!$D$6:$E$9,2,FALSE()),0)),"")</f>
        <v>0</v>
      </c>
      <c r="O176" s="258">
        <f ca="1">IF(COUNTIF(K172:K176,K176)&gt;=4,IF(J176=5,VLOOKUP(K176+3,TPMatrix!$A$6:$B$10,2,FALSE()),IF(J176=4,VLOOKUP(K176+3,TPMatrix!$D$6:$E$9,2,FALSE()),0)),"")</f>
        <v>0</v>
      </c>
      <c r="P176" s="258">
        <f ca="1">IF(COUNTIF(K172:K176,K176)&gt;=5,IF(J176=5,VLOOKUP(K176+4,TPMatrix!$A$6:$B$10,2,FALSE()),IF(J176=4,VLOOKUP(K176+4,TPMatrix!$D$6:$E$9,2,FALSE()),0)),"")</f>
        <v>0</v>
      </c>
      <c r="Q176" s="258">
        <f t="shared" ca="1" si="64"/>
        <v>0</v>
      </c>
      <c r="R176" s="259">
        <f t="shared" ca="1" si="65"/>
        <v>5</v>
      </c>
      <c r="S176" s="257">
        <f t="shared" ca="1" si="66"/>
        <v>0</v>
      </c>
      <c r="T176" s="258">
        <f t="shared" si="67"/>
        <v>0</v>
      </c>
      <c r="U176" s="259">
        <f t="shared" ca="1" si="68"/>
        <v>0</v>
      </c>
      <c r="W176" s="41" t="str">
        <f t="shared" ca="1" si="69"/>
        <v/>
      </c>
      <c r="X176" t="str">
        <f ca="1">IF(ISNUMBER($A176),$W176*(Methuselahs!$A$4+1)+$A176,"")</f>
        <v/>
      </c>
      <c r="Y176" s="41" t="str">
        <f t="shared" ca="1" si="70"/>
        <v/>
      </c>
      <c r="Z176" t="str">
        <f ca="1">IF(ISNUMBER($A176),VLOOKUP($A176,Methuselahs!$A$7:$X$202,5),"")</f>
        <v/>
      </c>
      <c r="AA176" s="41" t="str">
        <f t="shared" ca="1" si="71"/>
        <v/>
      </c>
    </row>
    <row r="177" spans="1:27" ht="12.95" customHeight="1">
      <c r="A177" t="str">
        <f ca="1">IF(ISBLANK('Tournament Info'!$B$11),"",INDIRECT(ADDRESS(ROW(),2,1,1,"Optimal Seating "&amp;'Tournament Info'!$B$11-1&amp;"R+F")))</f>
        <v/>
      </c>
      <c r="B177" t="str">
        <f ca="1">IF(ISNUMBER(A177),VLOOKUP(A177,Methuselahs!$A$7:$E$202,2,FALSE()),"")</f>
        <v/>
      </c>
      <c r="C177" t="str">
        <f ca="1">IF(ISNUMBER(A177),VLOOKUP(A177,Methuselahs!$A$7:$E$202,3,FALSE()),"")</f>
        <v/>
      </c>
      <c r="D177" s="214" t="str">
        <f t="shared" ca="1" si="60"/>
        <v/>
      </c>
      <c r="E177" s="215"/>
      <c r="F177" s="265">
        <f t="shared" si="61"/>
        <v>0</v>
      </c>
      <c r="G177" s="216" t="str">
        <f t="shared" ca="1" si="62"/>
        <v/>
      </c>
      <c r="H177" t="str">
        <f ca="1">IF(ISNUMBER(A177),IF(OR($S177=$U177,NOT(ISNA(MATCH($D177*5+$V$4,Override!$C$6:$C$125,0)))),$Q177,0),"")</f>
        <v/>
      </c>
      <c r="I177" s="266" t="str">
        <f t="shared" ca="1" si="63"/>
        <v/>
      </c>
      <c r="J177" s="218">
        <f ca="1">COUNT(A177:A181)</f>
        <v>0</v>
      </c>
      <c r="K177" s="219" t="str">
        <f ca="1">IF(ISNUMBER(A177),_xlfn.RANK.EQ(F177,F177:F181),"")</f>
        <v/>
      </c>
      <c r="L177" s="220">
        <f ca="1">IF(J177=5,VLOOKUP(K177,TPMatrix!$A$6:$B$10,2,FALSE()),IF(J177=4,VLOOKUP(K177,TPMatrix!$D$6:$E$9,2,FALSE()),0))</f>
        <v>0</v>
      </c>
      <c r="M177" s="220">
        <f ca="1">IF(COUNTIF(K177:K181,K177)&gt;=2,IF(J177=5,VLOOKUP(K177+1,TPMatrix!$A$6:$B$10,2,FALSE()),IF(J177=4,VLOOKUP(K177+1,TPMatrix!$D$6:$E$9,2,FALSE()),0)),"")</f>
        <v>0</v>
      </c>
      <c r="N177" s="220">
        <f ca="1">IF(COUNTIF(K177:K181,K177)&gt;=3,IF(J177=5,VLOOKUP(K177+2,TPMatrix!$A$6:$B$10,2,FALSE()),IF(J177=4,VLOOKUP(K177+2,TPMatrix!$D$6:$E$9,2,FALSE()),0)),"")</f>
        <v>0</v>
      </c>
      <c r="O177" s="220">
        <f ca="1">IF(COUNTIF(K177:K181,K177)&gt;=4,IF(J177=5,VLOOKUP(K177+3,TPMatrix!$A$6:$B$10,2,FALSE()),IF(J177=4,VLOOKUP(K177+3,TPMatrix!$D$6:$E$9,2,FALSE()),0)),"")</f>
        <v>0</v>
      </c>
      <c r="P177" s="220">
        <f ca="1">IF(COUNTIF(K177:K181,K177)&gt;=5,IF(J177=5,VLOOKUP(K177+4,TPMatrix!$A$6:$B$10,2,FALSE()),IF(J177=4,VLOOKUP(K177+4,TPMatrix!$D$6:$E$9,2,FALSE()),0)),"")</f>
        <v>0</v>
      </c>
      <c r="Q177" s="220">
        <f t="shared" ca="1" si="64"/>
        <v>0</v>
      </c>
      <c r="R177" s="221">
        <f t="shared" ca="1" si="65"/>
        <v>5</v>
      </c>
      <c r="S177" s="222">
        <f t="shared" ca="1" si="66"/>
        <v>0</v>
      </c>
      <c r="T177" s="223">
        <f t="shared" si="67"/>
        <v>0</v>
      </c>
      <c r="U177" s="224">
        <f t="shared" ca="1" si="68"/>
        <v>0</v>
      </c>
      <c r="W177" s="41" t="str">
        <f t="shared" ca="1" si="69"/>
        <v/>
      </c>
      <c r="X177" t="str">
        <f ca="1">IF(ISNUMBER($A177),$W177*(Methuselahs!$A$4+1)+$A177,"")</f>
        <v/>
      </c>
      <c r="Y177" s="41" t="str">
        <f t="shared" ca="1" si="70"/>
        <v/>
      </c>
      <c r="Z177" t="str">
        <f ca="1">IF(ISNUMBER($A177),VLOOKUP($A177,Methuselahs!$A$7:$X$202,5),"")</f>
        <v/>
      </c>
      <c r="AA177" s="41" t="str">
        <f t="shared" ca="1" si="71"/>
        <v/>
      </c>
    </row>
    <row r="178" spans="1:27" ht="12.95" customHeight="1">
      <c r="A178" t="str">
        <f ca="1">IF(ISBLANK('Tournament Info'!$B$11),"",INDIRECT(ADDRESS(ROW(),2,1,1,"Optimal Seating "&amp;'Tournament Info'!$B$11-1&amp;"R+F")))</f>
        <v/>
      </c>
      <c r="B178" t="str">
        <f ca="1">IF(ISNUMBER(A178),VLOOKUP(A178,Methuselahs!$A$7:$E$202,2,FALSE()),"")</f>
        <v/>
      </c>
      <c r="C178" t="str">
        <f ca="1">IF(ISNUMBER(A178),VLOOKUP(A178,Methuselahs!$A$7:$E$202,3,FALSE()),"")</f>
        <v/>
      </c>
      <c r="D178" s="228" t="str">
        <f t="shared" ca="1" si="60"/>
        <v/>
      </c>
      <c r="E178" s="229"/>
      <c r="F178" s="267">
        <f t="shared" si="61"/>
        <v>0</v>
      </c>
      <c r="G178" s="230" t="str">
        <f t="shared" ca="1" si="62"/>
        <v/>
      </c>
      <c r="H178" t="str">
        <f ca="1">IF(ISNUMBER(A178),IF(OR($S178=$U178,NOT(ISNA(MATCH($D178*5+$V$4,Override!$C$6:$C$125,0)))),$Q178,0),"")</f>
        <v/>
      </c>
      <c r="I178" s="268" t="str">
        <f t="shared" ca="1" si="63"/>
        <v/>
      </c>
      <c r="J178" s="232">
        <f ca="1">COUNT(A177:A181)</f>
        <v>0</v>
      </c>
      <c r="K178" s="233" t="str">
        <f ca="1">IF(ISNUMBER(A178),_xlfn.RANK.EQ(F178,F177:F181),"")</f>
        <v/>
      </c>
      <c r="L178" s="234">
        <f ca="1">IF(J178=5,VLOOKUP(K178,TPMatrix!$A$6:$B$10,2,FALSE()),IF(J178=4,VLOOKUP(K178,TPMatrix!$D$6:$E$9,2,FALSE()),0))</f>
        <v>0</v>
      </c>
      <c r="M178" s="234">
        <f ca="1">IF(COUNTIF(K177:K181,K178)&gt;=2,IF(J178=5,VLOOKUP(K178+1,TPMatrix!$A$6:$B$10,2,FALSE()),IF(J178=4,VLOOKUP(K178+1,TPMatrix!$D$6:$E$9,2,FALSE()),0)),"")</f>
        <v>0</v>
      </c>
      <c r="N178" s="234">
        <f ca="1">IF(COUNTIF(K177:K181,K178)&gt;=3,IF(J178=5,VLOOKUP(K178+2,TPMatrix!$A$6:$B$10,2,FALSE()),IF(J178=4,VLOOKUP(K178+2,TPMatrix!$D$6:$E$9,2,FALSE()),0)),"")</f>
        <v>0</v>
      </c>
      <c r="O178" s="234">
        <f ca="1">IF(COUNTIF(K177:K181,K178)&gt;=4,IF(J178=5,VLOOKUP(K178+3,TPMatrix!$A$6:$B$10,2,FALSE()),IF(J178=4,VLOOKUP(K178+3,TPMatrix!$D$6:$E$9,2,FALSE()),0)),"")</f>
        <v>0</v>
      </c>
      <c r="P178" s="234">
        <f ca="1">IF(COUNTIF(K177:K181,K178)&gt;=5,IF(J178=5,VLOOKUP(K178+4,TPMatrix!$A$6:$B$10,2,FALSE()),IF(J178=4,VLOOKUP(K178+4,TPMatrix!$D$6:$E$9,2,FALSE()),0)),"")</f>
        <v>0</v>
      </c>
      <c r="Q178" s="234">
        <f t="shared" ca="1" si="64"/>
        <v>0</v>
      </c>
      <c r="R178" s="235">
        <f t="shared" ca="1" si="65"/>
        <v>5</v>
      </c>
      <c r="S178" s="233">
        <f t="shared" ca="1" si="66"/>
        <v>0</v>
      </c>
      <c r="T178" s="234">
        <f t="shared" si="67"/>
        <v>0</v>
      </c>
      <c r="U178" s="235">
        <f t="shared" ca="1" si="68"/>
        <v>0</v>
      </c>
      <c r="W178" s="41" t="str">
        <f t="shared" ca="1" si="69"/>
        <v/>
      </c>
      <c r="X178" t="str">
        <f ca="1">IF(ISNUMBER($A178),$W178*(Methuselahs!$A$4+1)+$A178,"")</f>
        <v/>
      </c>
      <c r="Y178" s="41" t="str">
        <f t="shared" ca="1" si="70"/>
        <v/>
      </c>
      <c r="Z178" t="str">
        <f ca="1">IF(ISNUMBER($A178),VLOOKUP($A178,Methuselahs!$A$7:$X$202,5),"")</f>
        <v/>
      </c>
      <c r="AA178" s="41" t="str">
        <f t="shared" ca="1" si="71"/>
        <v/>
      </c>
    </row>
    <row r="179" spans="1:27" ht="12.95" customHeight="1">
      <c r="A179" t="str">
        <f ca="1">IF(ISBLANK('Tournament Info'!$B$11),"",INDIRECT(ADDRESS(ROW(),2,1,1,"Optimal Seating "&amp;'Tournament Info'!$B$11-1&amp;"R+F")))</f>
        <v/>
      </c>
      <c r="B179" t="str">
        <f ca="1">IF(ISNUMBER(A179),VLOOKUP(A179,Methuselahs!$A$7:$E$202,2,FALSE()),"")</f>
        <v/>
      </c>
      <c r="C179" t="str">
        <f ca="1">IF(ISNUMBER(A179),VLOOKUP(A179,Methuselahs!$A$7:$E$202,3,FALSE()),"")</f>
        <v/>
      </c>
      <c r="D179" s="238" t="str">
        <f t="shared" ca="1" si="60"/>
        <v/>
      </c>
      <c r="E179" s="239"/>
      <c r="F179" s="269">
        <f t="shared" si="61"/>
        <v>0</v>
      </c>
      <c r="G179" s="240" t="str">
        <f t="shared" ca="1" si="62"/>
        <v/>
      </c>
      <c r="H179" t="str">
        <f ca="1">IF(ISNUMBER(A179),IF(OR($S179=$U179,NOT(ISNA(MATCH($D179*5+$V$4,Override!$C$6:$C$125,0)))),$Q179,0),"")</f>
        <v/>
      </c>
      <c r="I179" s="270" t="str">
        <f t="shared" ca="1" si="63"/>
        <v/>
      </c>
      <c r="J179" s="242">
        <f ca="1">COUNT(A177:A181)</f>
        <v>0</v>
      </c>
      <c r="K179" s="243" t="str">
        <f ca="1">IF(ISNUMBER(A179),_xlfn.RANK.EQ(F179,F177:F181),"")</f>
        <v/>
      </c>
      <c r="L179" s="244">
        <f ca="1">IF(J179=5,VLOOKUP(K179,TPMatrix!$A$6:$B$10,2,FALSE()),IF(J179=4,VLOOKUP(K179,TPMatrix!$D$6:$E$9,2,FALSE()),0))</f>
        <v>0</v>
      </c>
      <c r="M179" s="244">
        <f ca="1">IF(COUNTIF(K177:K181,K179)&gt;=2,IF(J179=5,VLOOKUP(K179+1,TPMatrix!$A$6:$B$10,2,FALSE()),IF(J179=4,VLOOKUP(K179+1,TPMatrix!$D$6:$E$9,2,FALSE()),0)),"")</f>
        <v>0</v>
      </c>
      <c r="N179" s="244">
        <f ca="1">IF(COUNTIF(K177:K181,K179)&gt;=3,IF(J179=5,VLOOKUP(K179+2,TPMatrix!$A$6:$B$10,2,FALSE()),IF(J179=4,VLOOKUP(K179+2,TPMatrix!$D$6:$E$9,2,FALSE()),0)),"")</f>
        <v>0</v>
      </c>
      <c r="O179" s="244">
        <f ca="1">IF(COUNTIF(K177:K181,K179)&gt;=4,IF(J179=5,VLOOKUP(K179+3,TPMatrix!$A$6:$B$10,2,FALSE()),IF(J179=4,VLOOKUP(K179+3,TPMatrix!$D$6:$E$9,2,FALSE()),0)),"")</f>
        <v>0</v>
      </c>
      <c r="P179" s="244">
        <f ca="1">IF(COUNTIF(K177:K181,K179)&gt;=5,IF(J179=5,VLOOKUP(K179+4,TPMatrix!$A$6:$B$10,2,FALSE()),IF(J179=4,VLOOKUP(K179+4,TPMatrix!$D$6:$E$9,2,FALSE()),0)),"")</f>
        <v>0</v>
      </c>
      <c r="Q179" s="244">
        <f t="shared" ca="1" si="64"/>
        <v>0</v>
      </c>
      <c r="R179" s="245">
        <f t="shared" ca="1" si="65"/>
        <v>5</v>
      </c>
      <c r="S179" s="243">
        <f t="shared" ca="1" si="66"/>
        <v>0</v>
      </c>
      <c r="T179" s="244">
        <f t="shared" si="67"/>
        <v>0</v>
      </c>
      <c r="U179" s="245">
        <f t="shared" ca="1" si="68"/>
        <v>0</v>
      </c>
      <c r="W179" s="41" t="str">
        <f t="shared" ca="1" si="69"/>
        <v/>
      </c>
      <c r="X179" t="str">
        <f ca="1">IF(ISNUMBER($A179),$W179*(Methuselahs!$A$4+1)+$A179,"")</f>
        <v/>
      </c>
      <c r="Y179" s="41" t="str">
        <f t="shared" ca="1" si="70"/>
        <v/>
      </c>
      <c r="Z179" t="str">
        <f ca="1">IF(ISNUMBER($A179),VLOOKUP($A179,Methuselahs!$A$7:$X$202,5),"")</f>
        <v/>
      </c>
      <c r="AA179" s="41" t="str">
        <f t="shared" ca="1" si="71"/>
        <v/>
      </c>
    </row>
    <row r="180" spans="1:27" ht="12.95" customHeight="1">
      <c r="A180" t="str">
        <f ca="1">IF(ISBLANK('Tournament Info'!$B$11),"",INDIRECT(ADDRESS(ROW(),2,1,1,"Optimal Seating "&amp;'Tournament Info'!$B$11-1&amp;"R+F")))</f>
        <v/>
      </c>
      <c r="B180" t="str">
        <f ca="1">IF(ISNUMBER(A180),VLOOKUP(A180,Methuselahs!$A$7:$E$202,2,FALSE()),"")</f>
        <v/>
      </c>
      <c r="C180" t="str">
        <f ca="1">IF(ISNUMBER(A180),VLOOKUP(A180,Methuselahs!$A$7:$E$202,3,FALSE()),"")</f>
        <v/>
      </c>
      <c r="D180" s="248" t="str">
        <f t="shared" ca="1" si="60"/>
        <v/>
      </c>
      <c r="E180" s="249"/>
      <c r="F180" s="271">
        <f t="shared" si="61"/>
        <v>0</v>
      </c>
      <c r="G180" s="230" t="str">
        <f t="shared" ca="1" si="62"/>
        <v/>
      </c>
      <c r="H180" t="str">
        <f ca="1">IF(ISNUMBER(A180),IF(OR($S180=$U180,NOT(ISNA(MATCH($D180*5+$V$4,Override!$C$6:$C$125,0)))),$Q180,0),"")</f>
        <v/>
      </c>
      <c r="I180" s="268" t="str">
        <f t="shared" ca="1" si="63"/>
        <v/>
      </c>
      <c r="J180" s="250">
        <f ca="1">COUNT(A177:A181)</f>
        <v>0</v>
      </c>
      <c r="K180" s="233" t="str">
        <f ca="1">IF(ISNUMBER(A180),_xlfn.RANK.EQ(F180,F177:F181),"")</f>
        <v/>
      </c>
      <c r="L180" s="234">
        <f ca="1">IF(J180=5,VLOOKUP(K180,TPMatrix!$A$6:$B$10,2,FALSE()),IF(J180=4,VLOOKUP(K180,TPMatrix!$D$6:$E$9,2,FALSE()),0))</f>
        <v>0</v>
      </c>
      <c r="M180" s="234">
        <f ca="1">IF(COUNTIF(K177:K181,K180)&gt;=2,IF(J180=5,VLOOKUP(K180+1,TPMatrix!$A$6:$B$10,2,FALSE()),IF(J180=4,VLOOKUP(K180+1,TPMatrix!$D$6:$E$9,2,FALSE()),0)),"")</f>
        <v>0</v>
      </c>
      <c r="N180" s="234">
        <f ca="1">IF(COUNTIF(K177:K181,K180)&gt;=3,IF(J180=5,VLOOKUP(K180+2,TPMatrix!$A$6:$B$10,2,FALSE()),IF(J180=4,VLOOKUP(K180+2,TPMatrix!$D$6:$E$9,2,FALSE()),0)),"")</f>
        <v>0</v>
      </c>
      <c r="O180" s="234">
        <f ca="1">IF(COUNTIF(K177:K181,K180)&gt;=4,IF(J180=5,VLOOKUP(K180+3,TPMatrix!$A$6:$B$10,2,FALSE()),IF(J180=4,VLOOKUP(K180+3,TPMatrix!$D$6:$E$9,2,FALSE()),0)),"")</f>
        <v>0</v>
      </c>
      <c r="P180" s="234">
        <f ca="1">IF(COUNTIF(K177:K181,K180)&gt;=5,IF(J180=5,VLOOKUP(K180+4,TPMatrix!$A$6:$B$10,2,FALSE()),IF(J180=4,VLOOKUP(K180+4,TPMatrix!$D$6:$E$9,2,FALSE()),0)),"")</f>
        <v>0</v>
      </c>
      <c r="Q180" s="234">
        <f t="shared" ca="1" si="64"/>
        <v>0</v>
      </c>
      <c r="R180" s="235">
        <f t="shared" ca="1" si="65"/>
        <v>5</v>
      </c>
      <c r="S180" s="233">
        <f t="shared" ca="1" si="66"/>
        <v>0</v>
      </c>
      <c r="T180" s="234">
        <f t="shared" si="67"/>
        <v>0</v>
      </c>
      <c r="U180" s="235">
        <f t="shared" ca="1" si="68"/>
        <v>0</v>
      </c>
      <c r="W180" s="41" t="str">
        <f t="shared" ca="1" si="69"/>
        <v/>
      </c>
      <c r="X180" t="str">
        <f ca="1">IF(ISNUMBER($A180),$W180*(Methuselahs!$A$4+1)+$A180,"")</f>
        <v/>
      </c>
      <c r="Y180" s="41" t="str">
        <f t="shared" ca="1" si="70"/>
        <v/>
      </c>
      <c r="Z180" t="str">
        <f ca="1">IF(ISNUMBER($A180),VLOOKUP($A180,Methuselahs!$A$7:$X$202,5),"")</f>
        <v/>
      </c>
      <c r="AA180" s="41" t="str">
        <f t="shared" ca="1" si="71"/>
        <v/>
      </c>
    </row>
    <row r="181" spans="1:27" ht="12.95" customHeight="1" thickBot="1">
      <c r="A181" t="str">
        <f ca="1">IF(ISBLANK('Tournament Info'!$B$11),"",INDIRECT(ADDRESS(ROW(),2,1,1,"Optimal Seating "&amp;'Tournament Info'!$B$11-1&amp;"R+F")))</f>
        <v/>
      </c>
      <c r="B181" t="str">
        <f ca="1">IF(ISNUMBER(A181),VLOOKUP(A181,Methuselahs!$A$7:$E$202,2,FALSE()),"")</f>
        <v/>
      </c>
      <c r="C181" t="str">
        <f ca="1">IF(ISNUMBER(A181),VLOOKUP(A181,Methuselahs!$A$7:$E$202,3,FALSE()),"")</f>
        <v/>
      </c>
      <c r="D181" s="254" t="str">
        <f t="shared" ca="1" si="60"/>
        <v/>
      </c>
      <c r="E181" s="255"/>
      <c r="F181" s="272">
        <f t="shared" si="61"/>
        <v>0</v>
      </c>
      <c r="G181" s="240" t="str">
        <f t="shared" ca="1" si="62"/>
        <v/>
      </c>
      <c r="H181" t="str">
        <f ca="1">IF(ISNUMBER(A181),IF(OR($S181=$U181,NOT(ISNA(MATCH($D181*5+$V$4,Override!$C$6:$C$125,0)))),$Q181,0),"")</f>
        <v/>
      </c>
      <c r="I181" s="270" t="str">
        <f t="shared" ca="1" si="63"/>
        <v/>
      </c>
      <c r="J181" s="256">
        <f ca="1">COUNT(A177:A181)</f>
        <v>0</v>
      </c>
      <c r="K181" s="257" t="str">
        <f ca="1">IF(ISNUMBER(A181),_xlfn.RANK.EQ(F181,F177:F181),"")</f>
        <v/>
      </c>
      <c r="L181" s="258">
        <f ca="1">IF(J181=5,VLOOKUP(K181,TPMatrix!$A$6:$B$10,2,FALSE()),IF(J181=4,VLOOKUP(K181,TPMatrix!$D$6:$E$9,2,FALSE()),0))</f>
        <v>0</v>
      </c>
      <c r="M181" s="258">
        <f ca="1">IF(COUNTIF(K177:K181,K181)&gt;=2,IF(J181=5,VLOOKUP(K181+1,TPMatrix!$A$6:$B$10,2,FALSE()),IF(J181=4,VLOOKUP(K181+1,TPMatrix!$D$6:$E$9,2,FALSE()),0)),"")</f>
        <v>0</v>
      </c>
      <c r="N181" s="258">
        <f ca="1">IF(COUNTIF(K177:K181,K181)&gt;=3,IF(J181=5,VLOOKUP(K181+2,TPMatrix!$A$6:$B$10,2,FALSE()),IF(J181=4,VLOOKUP(K181+2,TPMatrix!$D$6:$E$9,2,FALSE()),0)),"")</f>
        <v>0</v>
      </c>
      <c r="O181" s="258">
        <f ca="1">IF(COUNTIF(K177:K181,K181)&gt;=4,IF(J181=5,VLOOKUP(K181+3,TPMatrix!$A$6:$B$10,2,FALSE()),IF(J181=4,VLOOKUP(K181+3,TPMatrix!$D$6:$E$9,2,FALSE()),0)),"")</f>
        <v>0</v>
      </c>
      <c r="P181" s="258">
        <f ca="1">IF(COUNTIF(K177:K181,K181)&gt;=5,IF(J181=5,VLOOKUP(K181+4,TPMatrix!$A$6:$B$10,2,FALSE()),IF(J181=4,VLOOKUP(K181+4,TPMatrix!$D$6:$E$9,2,FALSE()),0)),"")</f>
        <v>0</v>
      </c>
      <c r="Q181" s="258">
        <f t="shared" ca="1" si="64"/>
        <v>0</v>
      </c>
      <c r="R181" s="259">
        <f t="shared" ca="1" si="65"/>
        <v>5</v>
      </c>
      <c r="S181" s="257">
        <f t="shared" ca="1" si="66"/>
        <v>0</v>
      </c>
      <c r="T181" s="258">
        <f t="shared" si="67"/>
        <v>0</v>
      </c>
      <c r="U181" s="259">
        <f t="shared" ca="1" si="68"/>
        <v>0</v>
      </c>
      <c r="W181" s="41" t="str">
        <f t="shared" ca="1" si="69"/>
        <v/>
      </c>
      <c r="X181" t="str">
        <f ca="1">IF(ISNUMBER($A181),$W181*(Methuselahs!$A$4+1)+$A181,"")</f>
        <v/>
      </c>
      <c r="Y181" s="41" t="str">
        <f t="shared" ca="1" si="70"/>
        <v/>
      </c>
      <c r="Z181" t="str">
        <f ca="1">IF(ISNUMBER($A181),VLOOKUP($A181,Methuselahs!$A$7:$X$202,5),"")</f>
        <v/>
      </c>
      <c r="AA181" s="41" t="str">
        <f t="shared" ca="1" si="71"/>
        <v/>
      </c>
    </row>
    <row r="182" spans="1:27" ht="12.95" customHeight="1">
      <c r="A182" t="str">
        <f ca="1">IF(ISBLANK('Tournament Info'!$B$11),"",INDIRECT(ADDRESS(ROW(),2,1,1,"Optimal Seating "&amp;'Tournament Info'!$B$11-1&amp;"R+F")))</f>
        <v/>
      </c>
      <c r="B182" t="str">
        <f ca="1">IF(ISNUMBER(A182),VLOOKUP(A182,Methuselahs!$A$7:$E$202,2,FALSE()),"")</f>
        <v/>
      </c>
      <c r="C182" t="str">
        <f ca="1">IF(ISNUMBER(A182),VLOOKUP(A182,Methuselahs!$A$7:$E$202,3,FALSE()),"")</f>
        <v/>
      </c>
      <c r="D182" s="214" t="str">
        <f t="shared" ca="1" si="60"/>
        <v/>
      </c>
      <c r="E182" s="215"/>
      <c r="F182" s="265">
        <f t="shared" si="61"/>
        <v>0</v>
      </c>
      <c r="G182" s="216" t="str">
        <f t="shared" ca="1" si="62"/>
        <v/>
      </c>
      <c r="H182" t="str">
        <f ca="1">IF(ISNUMBER(A182),IF(OR($S182=$U182,NOT(ISNA(MATCH($D182*5+$V$4,Override!$C$6:$C$125,0)))),$Q182,0),"")</f>
        <v/>
      </c>
      <c r="I182" s="266" t="str">
        <f t="shared" ca="1" si="63"/>
        <v/>
      </c>
      <c r="J182" s="218">
        <f ca="1">COUNT(A182:A186)</f>
        <v>0</v>
      </c>
      <c r="K182" s="219" t="str">
        <f ca="1">IF(ISNUMBER(A182),_xlfn.RANK.EQ(F182,F182:F186),"")</f>
        <v/>
      </c>
      <c r="L182" s="220">
        <f ca="1">IF(J182=5,VLOOKUP(K182,TPMatrix!$A$6:$B$10,2,FALSE()),IF(J182=4,VLOOKUP(K182,TPMatrix!$D$6:$E$9,2,FALSE()),0))</f>
        <v>0</v>
      </c>
      <c r="M182" s="220">
        <f ca="1">IF(COUNTIF(K182:K186,K182)&gt;=2,IF(J182=5,VLOOKUP(K182+1,TPMatrix!$A$6:$B$10,2,FALSE()),IF(J182=4,VLOOKUP(K182+1,TPMatrix!$D$6:$E$9,2,FALSE()),0)),"")</f>
        <v>0</v>
      </c>
      <c r="N182" s="220">
        <f ca="1">IF(COUNTIF(K182:K186,K182)&gt;=3,IF(J182=5,VLOOKUP(K182+2,TPMatrix!$A$6:$B$10,2,FALSE()),IF(J182=4,VLOOKUP(K182+2,TPMatrix!$D$6:$E$9,2,FALSE()),0)),"")</f>
        <v>0</v>
      </c>
      <c r="O182" s="220">
        <f ca="1">IF(COUNTIF(K182:K186,K182)&gt;=4,IF(J182=5,VLOOKUP(K182+3,TPMatrix!$A$6:$B$10,2,FALSE()),IF(J182=4,VLOOKUP(K182+3,TPMatrix!$D$6:$E$9,2,FALSE()),0)),"")</f>
        <v>0</v>
      </c>
      <c r="P182" s="220">
        <f ca="1">IF(COUNTIF(K182:K186,K182)&gt;=5,IF(J182=5,VLOOKUP(K182+4,TPMatrix!$A$6:$B$10,2,FALSE()),IF(J182=4,VLOOKUP(K182+4,TPMatrix!$D$6:$E$9,2,FALSE()),0)),"")</f>
        <v>0</v>
      </c>
      <c r="Q182" s="220">
        <f t="shared" ca="1" si="64"/>
        <v>0</v>
      </c>
      <c r="R182" s="221">
        <f t="shared" ca="1" si="65"/>
        <v>5</v>
      </c>
      <c r="S182" s="222">
        <f t="shared" ca="1" si="66"/>
        <v>0</v>
      </c>
      <c r="T182" s="223">
        <f t="shared" si="67"/>
        <v>0</v>
      </c>
      <c r="U182" s="224">
        <f t="shared" ca="1" si="68"/>
        <v>0</v>
      </c>
      <c r="W182" s="41" t="str">
        <f t="shared" ca="1" si="69"/>
        <v/>
      </c>
      <c r="X182" t="str">
        <f ca="1">IF(ISNUMBER($A182),$W182*(Methuselahs!$A$4+1)+$A182,"")</f>
        <v/>
      </c>
      <c r="Y182" s="41" t="str">
        <f t="shared" ca="1" si="70"/>
        <v/>
      </c>
      <c r="Z182" t="str">
        <f ca="1">IF(ISNUMBER($A182),VLOOKUP($A182,Methuselahs!$A$7:$X$202,5),"")</f>
        <v/>
      </c>
      <c r="AA182" s="41" t="str">
        <f t="shared" ca="1" si="71"/>
        <v/>
      </c>
    </row>
    <row r="183" spans="1:27" ht="12.95" customHeight="1">
      <c r="A183" t="str">
        <f ca="1">IF(ISBLANK('Tournament Info'!$B$11),"",INDIRECT(ADDRESS(ROW(),2,1,1,"Optimal Seating "&amp;'Tournament Info'!$B$11-1&amp;"R+F")))</f>
        <v/>
      </c>
      <c r="B183" t="str">
        <f ca="1">IF(ISNUMBER(A183),VLOOKUP(A183,Methuselahs!$A$7:$E$202,2,FALSE()),"")</f>
        <v/>
      </c>
      <c r="C183" t="str">
        <f ca="1">IF(ISNUMBER(A183),VLOOKUP(A183,Methuselahs!$A$7:$E$202,3,FALSE()),"")</f>
        <v/>
      </c>
      <c r="D183" s="228" t="str">
        <f t="shared" ca="1" si="60"/>
        <v/>
      </c>
      <c r="E183" s="229"/>
      <c r="F183" s="267">
        <f t="shared" si="61"/>
        <v>0</v>
      </c>
      <c r="G183" s="230" t="str">
        <f t="shared" ca="1" si="62"/>
        <v/>
      </c>
      <c r="H183" t="str">
        <f ca="1">IF(ISNUMBER(A183),IF(OR($S183=$U183,NOT(ISNA(MATCH($D183*5+$V$4,Override!$C$6:$C$125,0)))),$Q183,0),"")</f>
        <v/>
      </c>
      <c r="I183" s="268" t="str">
        <f t="shared" ca="1" si="63"/>
        <v/>
      </c>
      <c r="J183" s="232">
        <f ca="1">COUNT(A182:A186)</f>
        <v>0</v>
      </c>
      <c r="K183" s="233" t="str">
        <f ca="1">IF(ISNUMBER(A183),_xlfn.RANK.EQ(F183,F182:F186),"")</f>
        <v/>
      </c>
      <c r="L183" s="234">
        <f ca="1">IF(J183=5,VLOOKUP(K183,TPMatrix!$A$6:$B$10,2,FALSE()),IF(J183=4,VLOOKUP(K183,TPMatrix!$D$6:$E$9,2,FALSE()),0))</f>
        <v>0</v>
      </c>
      <c r="M183" s="234">
        <f ca="1">IF(COUNTIF(K182:K186,K183)&gt;=2,IF(J183=5,VLOOKUP(K183+1,TPMatrix!$A$6:$B$10,2,FALSE()),IF(J183=4,VLOOKUP(K183+1,TPMatrix!$D$6:$E$9,2,FALSE()),0)),"")</f>
        <v>0</v>
      </c>
      <c r="N183" s="234">
        <f ca="1">IF(COUNTIF(K182:K186,K183)&gt;=3,IF(J183=5,VLOOKUP(K183+2,TPMatrix!$A$6:$B$10,2,FALSE()),IF(J183=4,VLOOKUP(K183+2,TPMatrix!$D$6:$E$9,2,FALSE()),0)),"")</f>
        <v>0</v>
      </c>
      <c r="O183" s="234">
        <f ca="1">IF(COUNTIF(K182:K186,K183)&gt;=4,IF(J183=5,VLOOKUP(K183+3,TPMatrix!$A$6:$B$10,2,FALSE()),IF(J183=4,VLOOKUP(K183+3,TPMatrix!$D$6:$E$9,2,FALSE()),0)),"")</f>
        <v>0</v>
      </c>
      <c r="P183" s="234">
        <f ca="1">IF(COUNTIF(K182:K186,K183)&gt;=5,IF(J183=5,VLOOKUP(K183+4,TPMatrix!$A$6:$B$10,2,FALSE()),IF(J183=4,VLOOKUP(K183+4,TPMatrix!$D$6:$E$9,2,FALSE()),0)),"")</f>
        <v>0</v>
      </c>
      <c r="Q183" s="234">
        <f t="shared" ca="1" si="64"/>
        <v>0</v>
      </c>
      <c r="R183" s="235">
        <f t="shared" ca="1" si="65"/>
        <v>5</v>
      </c>
      <c r="S183" s="233">
        <f t="shared" ca="1" si="66"/>
        <v>0</v>
      </c>
      <c r="T183" s="234">
        <f t="shared" si="67"/>
        <v>0</v>
      </c>
      <c r="U183" s="235">
        <f t="shared" ca="1" si="68"/>
        <v>0</v>
      </c>
      <c r="W183" s="41" t="str">
        <f t="shared" ca="1" si="69"/>
        <v/>
      </c>
      <c r="X183" t="str">
        <f ca="1">IF(ISNUMBER($A183),$W183*(Methuselahs!$A$4+1)+$A183,"")</f>
        <v/>
      </c>
      <c r="Y183" s="41" t="str">
        <f t="shared" ca="1" si="70"/>
        <v/>
      </c>
      <c r="Z183" t="str">
        <f ca="1">IF(ISNUMBER($A183),VLOOKUP($A183,Methuselahs!$A$7:$X$202,5),"")</f>
        <v/>
      </c>
      <c r="AA183" s="41" t="str">
        <f t="shared" ca="1" si="71"/>
        <v/>
      </c>
    </row>
    <row r="184" spans="1:27" ht="12.95" customHeight="1">
      <c r="A184" t="str">
        <f ca="1">IF(ISBLANK('Tournament Info'!$B$11),"",INDIRECT(ADDRESS(ROW(),2,1,1,"Optimal Seating "&amp;'Tournament Info'!$B$11-1&amp;"R+F")))</f>
        <v/>
      </c>
      <c r="B184" t="str">
        <f ca="1">IF(ISNUMBER(A184),VLOOKUP(A184,Methuselahs!$A$7:$E$202,2,FALSE()),"")</f>
        <v/>
      </c>
      <c r="C184" t="str">
        <f ca="1">IF(ISNUMBER(A184),VLOOKUP(A184,Methuselahs!$A$7:$E$202,3,FALSE()),"")</f>
        <v/>
      </c>
      <c r="D184" s="238" t="str">
        <f t="shared" ca="1" si="60"/>
        <v/>
      </c>
      <c r="E184" s="239"/>
      <c r="F184" s="269">
        <f t="shared" si="61"/>
        <v>0</v>
      </c>
      <c r="G184" s="240" t="str">
        <f t="shared" ca="1" si="62"/>
        <v/>
      </c>
      <c r="H184" t="str">
        <f ca="1">IF(ISNUMBER(A184),IF(OR($S184=$U184,NOT(ISNA(MATCH($D184*5+$V$4,Override!$C$6:$C$125,0)))),$Q184,0),"")</f>
        <v/>
      </c>
      <c r="I184" s="270" t="str">
        <f t="shared" ca="1" si="63"/>
        <v/>
      </c>
      <c r="J184" s="242">
        <f ca="1">COUNT(A182:A186)</f>
        <v>0</v>
      </c>
      <c r="K184" s="243" t="str">
        <f ca="1">IF(ISNUMBER(A184),_xlfn.RANK.EQ(F184,F182:F186),"")</f>
        <v/>
      </c>
      <c r="L184" s="244">
        <f ca="1">IF(J184=5,VLOOKUP(K184,TPMatrix!$A$6:$B$10,2,FALSE()),IF(J184=4,VLOOKUP(K184,TPMatrix!$D$6:$E$9,2,FALSE()),0))</f>
        <v>0</v>
      </c>
      <c r="M184" s="244">
        <f ca="1">IF(COUNTIF(K182:K186,K184)&gt;=2,IF(J184=5,VLOOKUP(K184+1,TPMatrix!$A$6:$B$10,2,FALSE()),IF(J184=4,VLOOKUP(K184+1,TPMatrix!$D$6:$E$9,2,FALSE()),0)),"")</f>
        <v>0</v>
      </c>
      <c r="N184" s="244">
        <f ca="1">IF(COUNTIF(K182:K186,K184)&gt;=3,IF(J184=5,VLOOKUP(K184+2,TPMatrix!$A$6:$B$10,2,FALSE()),IF(J184=4,VLOOKUP(K184+2,TPMatrix!$D$6:$E$9,2,FALSE()),0)),"")</f>
        <v>0</v>
      </c>
      <c r="O184" s="244">
        <f ca="1">IF(COUNTIF(K182:K186,K184)&gt;=4,IF(J184=5,VLOOKUP(K184+3,TPMatrix!$A$6:$B$10,2,FALSE()),IF(J184=4,VLOOKUP(K184+3,TPMatrix!$D$6:$E$9,2,FALSE()),0)),"")</f>
        <v>0</v>
      </c>
      <c r="P184" s="244">
        <f ca="1">IF(COUNTIF(K182:K186,K184)&gt;=5,IF(J184=5,VLOOKUP(K184+4,TPMatrix!$A$6:$B$10,2,FALSE()),IF(J184=4,VLOOKUP(K184+4,TPMatrix!$D$6:$E$9,2,FALSE()),0)),"")</f>
        <v>0</v>
      </c>
      <c r="Q184" s="244">
        <f t="shared" ca="1" si="64"/>
        <v>0</v>
      </c>
      <c r="R184" s="245">
        <f t="shared" ca="1" si="65"/>
        <v>5</v>
      </c>
      <c r="S184" s="243">
        <f t="shared" ca="1" si="66"/>
        <v>0</v>
      </c>
      <c r="T184" s="244">
        <f t="shared" si="67"/>
        <v>0</v>
      </c>
      <c r="U184" s="245">
        <f t="shared" ca="1" si="68"/>
        <v>0</v>
      </c>
      <c r="W184" s="41" t="str">
        <f t="shared" ca="1" si="69"/>
        <v/>
      </c>
      <c r="X184" t="str">
        <f ca="1">IF(ISNUMBER($A184),$W184*(Methuselahs!$A$4+1)+$A184,"")</f>
        <v/>
      </c>
      <c r="Y184" s="41" t="str">
        <f t="shared" ca="1" si="70"/>
        <v/>
      </c>
      <c r="Z184" t="str">
        <f ca="1">IF(ISNUMBER($A184),VLOOKUP($A184,Methuselahs!$A$7:$X$202,5),"")</f>
        <v/>
      </c>
      <c r="AA184" s="41" t="str">
        <f t="shared" ca="1" si="71"/>
        <v/>
      </c>
    </row>
    <row r="185" spans="1:27" ht="12.95" customHeight="1">
      <c r="A185" t="str">
        <f ca="1">IF(ISBLANK('Tournament Info'!$B$11),"",INDIRECT(ADDRESS(ROW(),2,1,1,"Optimal Seating "&amp;'Tournament Info'!$B$11-1&amp;"R+F")))</f>
        <v/>
      </c>
      <c r="B185" t="str">
        <f ca="1">IF(ISNUMBER(A185),VLOOKUP(A185,Methuselahs!$A$7:$E$202,2,FALSE()),"")</f>
        <v/>
      </c>
      <c r="C185" t="str">
        <f ca="1">IF(ISNUMBER(A185),VLOOKUP(A185,Methuselahs!$A$7:$E$202,3,FALSE()),"")</f>
        <v/>
      </c>
      <c r="D185" s="248" t="str">
        <f t="shared" ca="1" si="60"/>
        <v/>
      </c>
      <c r="E185" s="249"/>
      <c r="F185" s="271">
        <f t="shared" si="61"/>
        <v>0</v>
      </c>
      <c r="G185" s="230" t="str">
        <f t="shared" ca="1" si="62"/>
        <v/>
      </c>
      <c r="H185" t="str">
        <f ca="1">IF(ISNUMBER(A185),IF(OR($S185=$U185,NOT(ISNA(MATCH($D185*5+$V$4,Override!$C$6:$C$125,0)))),$Q185,0),"")</f>
        <v/>
      </c>
      <c r="I185" s="268" t="str">
        <f t="shared" ca="1" si="63"/>
        <v/>
      </c>
      <c r="J185" s="250">
        <f ca="1">COUNT(A182:A186)</f>
        <v>0</v>
      </c>
      <c r="K185" s="233" t="str">
        <f ca="1">IF(ISNUMBER(A185),_xlfn.RANK.EQ(F185,F182:F186),"")</f>
        <v/>
      </c>
      <c r="L185" s="234">
        <f ca="1">IF(J185=5,VLOOKUP(K185,TPMatrix!$A$6:$B$10,2,FALSE()),IF(J185=4,VLOOKUP(K185,TPMatrix!$D$6:$E$9,2,FALSE()),0))</f>
        <v>0</v>
      </c>
      <c r="M185" s="234">
        <f ca="1">IF(COUNTIF(K182:K186,K185)&gt;=2,IF(J185=5,VLOOKUP(K185+1,TPMatrix!$A$6:$B$10,2,FALSE()),IF(J185=4,VLOOKUP(K185+1,TPMatrix!$D$6:$E$9,2,FALSE()),0)),"")</f>
        <v>0</v>
      </c>
      <c r="N185" s="234">
        <f ca="1">IF(COUNTIF(K182:K186,K185)&gt;=3,IF(J185=5,VLOOKUP(K185+2,TPMatrix!$A$6:$B$10,2,FALSE()),IF(J185=4,VLOOKUP(K185+2,TPMatrix!$D$6:$E$9,2,FALSE()),0)),"")</f>
        <v>0</v>
      </c>
      <c r="O185" s="234">
        <f ca="1">IF(COUNTIF(K182:K186,K185)&gt;=4,IF(J185=5,VLOOKUP(K185+3,TPMatrix!$A$6:$B$10,2,FALSE()),IF(J185=4,VLOOKUP(K185+3,TPMatrix!$D$6:$E$9,2,FALSE()),0)),"")</f>
        <v>0</v>
      </c>
      <c r="P185" s="234">
        <f ca="1">IF(COUNTIF(K182:K186,K185)&gt;=5,IF(J185=5,VLOOKUP(K185+4,TPMatrix!$A$6:$B$10,2,FALSE()),IF(J185=4,VLOOKUP(K185+4,TPMatrix!$D$6:$E$9,2,FALSE()),0)),"")</f>
        <v>0</v>
      </c>
      <c r="Q185" s="234">
        <f t="shared" ca="1" si="64"/>
        <v>0</v>
      </c>
      <c r="R185" s="235">
        <f t="shared" ca="1" si="65"/>
        <v>5</v>
      </c>
      <c r="S185" s="233">
        <f t="shared" ca="1" si="66"/>
        <v>0</v>
      </c>
      <c r="T185" s="234">
        <f t="shared" si="67"/>
        <v>0</v>
      </c>
      <c r="U185" s="235">
        <f t="shared" ca="1" si="68"/>
        <v>0</v>
      </c>
      <c r="W185" s="41" t="str">
        <f t="shared" ca="1" si="69"/>
        <v/>
      </c>
      <c r="X185" t="str">
        <f ca="1">IF(ISNUMBER($A185),$W185*(Methuselahs!$A$4+1)+$A185,"")</f>
        <v/>
      </c>
      <c r="Y185" s="41" t="str">
        <f t="shared" ca="1" si="70"/>
        <v/>
      </c>
      <c r="Z185" t="str">
        <f ca="1">IF(ISNUMBER($A185),VLOOKUP($A185,Methuselahs!$A$7:$X$202,5),"")</f>
        <v/>
      </c>
      <c r="AA185" s="41" t="str">
        <f t="shared" ca="1" si="71"/>
        <v/>
      </c>
    </row>
    <row r="186" spans="1:27" ht="12.95" customHeight="1" thickBot="1">
      <c r="A186" t="str">
        <f ca="1">IF(ISBLANK('Tournament Info'!$B$11),"",INDIRECT(ADDRESS(ROW(),2,1,1,"Optimal Seating "&amp;'Tournament Info'!$B$11-1&amp;"R+F")))</f>
        <v/>
      </c>
      <c r="B186" t="str">
        <f ca="1">IF(ISNUMBER(A186),VLOOKUP(A186,Methuselahs!$A$7:$E$202,2,FALSE()),"")</f>
        <v/>
      </c>
      <c r="C186" t="str">
        <f ca="1">IF(ISNUMBER(A186),VLOOKUP(A186,Methuselahs!$A$7:$E$202,3,FALSE()),"")</f>
        <v/>
      </c>
      <c r="D186" s="254" t="str">
        <f t="shared" ca="1" si="60"/>
        <v/>
      </c>
      <c r="E186" s="255"/>
      <c r="F186" s="272">
        <f t="shared" si="61"/>
        <v>0</v>
      </c>
      <c r="G186" s="240" t="str">
        <f t="shared" ca="1" si="62"/>
        <v/>
      </c>
      <c r="H186" t="str">
        <f ca="1">IF(ISNUMBER(A186),IF(OR($S186=$U186,NOT(ISNA(MATCH($D186*5+$V$4,Override!$C$6:$C$125,0)))),$Q186,0),"")</f>
        <v/>
      </c>
      <c r="I186" s="270" t="str">
        <f t="shared" ca="1" si="63"/>
        <v/>
      </c>
      <c r="J186" s="256">
        <f ca="1">COUNT(A182:A186)</f>
        <v>0</v>
      </c>
      <c r="K186" s="257" t="str">
        <f ca="1">IF(ISNUMBER(A186),_xlfn.RANK.EQ(F186,F182:F186),"")</f>
        <v/>
      </c>
      <c r="L186" s="258">
        <f ca="1">IF(J186=5,VLOOKUP(K186,TPMatrix!$A$6:$B$10,2,FALSE()),IF(J186=4,VLOOKUP(K186,TPMatrix!$D$6:$E$9,2,FALSE()),0))</f>
        <v>0</v>
      </c>
      <c r="M186" s="258">
        <f ca="1">IF(COUNTIF(K182:K186,K186)&gt;=2,IF(J186=5,VLOOKUP(K186+1,TPMatrix!$A$6:$B$10,2,FALSE()),IF(J186=4,VLOOKUP(K186+1,TPMatrix!$D$6:$E$9,2,FALSE()),0)),"")</f>
        <v>0</v>
      </c>
      <c r="N186" s="258">
        <f ca="1">IF(COUNTIF(K182:K186,K186)&gt;=3,IF(J186=5,VLOOKUP(K186+2,TPMatrix!$A$6:$B$10,2,FALSE()),IF(J186=4,VLOOKUP(K186+2,TPMatrix!$D$6:$E$9,2,FALSE()),0)),"")</f>
        <v>0</v>
      </c>
      <c r="O186" s="258">
        <f ca="1">IF(COUNTIF(K182:K186,K186)&gt;=4,IF(J186=5,VLOOKUP(K186+3,TPMatrix!$A$6:$B$10,2,FALSE()),IF(J186=4,VLOOKUP(K186+3,TPMatrix!$D$6:$E$9,2,FALSE()),0)),"")</f>
        <v>0</v>
      </c>
      <c r="P186" s="258">
        <f ca="1">IF(COUNTIF(K182:K186,K186)&gt;=5,IF(J186=5,VLOOKUP(K186+4,TPMatrix!$A$6:$B$10,2,FALSE()),IF(J186=4,VLOOKUP(K186+4,TPMatrix!$D$6:$E$9,2,FALSE()),0)),"")</f>
        <v>0</v>
      </c>
      <c r="Q186" s="258">
        <f t="shared" ca="1" si="64"/>
        <v>0</v>
      </c>
      <c r="R186" s="259">
        <f t="shared" ca="1" si="65"/>
        <v>5</v>
      </c>
      <c r="S186" s="257">
        <f t="shared" ca="1" si="66"/>
        <v>0</v>
      </c>
      <c r="T186" s="258">
        <f t="shared" si="67"/>
        <v>0</v>
      </c>
      <c r="U186" s="259">
        <f t="shared" ca="1" si="68"/>
        <v>0</v>
      </c>
      <c r="W186" s="41" t="str">
        <f t="shared" ca="1" si="69"/>
        <v/>
      </c>
      <c r="X186" t="str">
        <f ca="1">IF(ISNUMBER($A186),$W186*(Methuselahs!$A$4+1)+$A186,"")</f>
        <v/>
      </c>
      <c r="Y186" s="41" t="str">
        <f t="shared" ca="1" si="70"/>
        <v/>
      </c>
      <c r="Z186" t="str">
        <f ca="1">IF(ISNUMBER($A186),VLOOKUP($A186,Methuselahs!$A$7:$X$202,5),"")</f>
        <v/>
      </c>
      <c r="AA186" s="41" t="str">
        <f t="shared" ca="1" si="71"/>
        <v/>
      </c>
    </row>
    <row r="187" spans="1:27" ht="12.95" customHeight="1">
      <c r="A187" t="str">
        <f ca="1">IF(ISBLANK('Tournament Info'!$B$11),"",INDIRECT(ADDRESS(ROW(),2,1,1,"Optimal Seating "&amp;'Tournament Info'!$B$11-1&amp;"R+F")))</f>
        <v/>
      </c>
      <c r="B187" t="str">
        <f ca="1">IF(ISNUMBER(A187),VLOOKUP(A187,Methuselahs!$A$7:$E$202,2,FALSE()),"")</f>
        <v/>
      </c>
      <c r="C187" t="str">
        <f ca="1">IF(ISNUMBER(A187),VLOOKUP(A187,Methuselahs!$A$7:$E$202,3,FALSE()),"")</f>
        <v/>
      </c>
      <c r="D187" s="214" t="str">
        <f t="shared" ca="1" si="60"/>
        <v/>
      </c>
      <c r="E187" s="215"/>
      <c r="F187" s="265">
        <f t="shared" si="61"/>
        <v>0</v>
      </c>
      <c r="G187" s="216" t="str">
        <f t="shared" ca="1" si="62"/>
        <v/>
      </c>
      <c r="H187" t="str">
        <f ca="1">IF(ISNUMBER(A187),IF(OR($S187=$U187,NOT(ISNA(MATCH($D187*5+$V$4,Override!$C$6:$C$125,0)))),$Q187,0),"")</f>
        <v/>
      </c>
      <c r="I187" s="266" t="str">
        <f t="shared" ca="1" si="63"/>
        <v/>
      </c>
      <c r="J187" s="218">
        <f ca="1">COUNT(A187:A191)</f>
        <v>0</v>
      </c>
      <c r="K187" s="219" t="str">
        <f ca="1">IF(ISNUMBER(A187),_xlfn.RANK.EQ(F187,F187:F191),"")</f>
        <v/>
      </c>
      <c r="L187" s="220">
        <f ca="1">IF(J187=5,VLOOKUP(K187,TPMatrix!$A$6:$B$10,2,FALSE()),IF(J187=4,VLOOKUP(K187,TPMatrix!$D$6:$E$9,2,FALSE()),0))</f>
        <v>0</v>
      </c>
      <c r="M187" s="220">
        <f ca="1">IF(COUNTIF(K187:K191,K187)&gt;=2,IF(J187=5,VLOOKUP(K187+1,TPMatrix!$A$6:$B$10,2,FALSE()),IF(J187=4,VLOOKUP(K187+1,TPMatrix!$D$6:$E$9,2,FALSE()),0)),"")</f>
        <v>0</v>
      </c>
      <c r="N187" s="220">
        <f ca="1">IF(COUNTIF(K187:K191,K187)&gt;=3,IF(J187=5,VLOOKUP(K187+2,TPMatrix!$A$6:$B$10,2,FALSE()),IF(J187=4,VLOOKUP(K187+2,TPMatrix!$D$6:$E$9,2,FALSE()),0)),"")</f>
        <v>0</v>
      </c>
      <c r="O187" s="220">
        <f ca="1">IF(COUNTIF(K187:K191,K187)&gt;=4,IF(J187=5,VLOOKUP(K187+3,TPMatrix!$A$6:$B$10,2,FALSE()),IF(J187=4,VLOOKUP(K187+3,TPMatrix!$D$6:$E$9,2,FALSE()),0)),"")</f>
        <v>0</v>
      </c>
      <c r="P187" s="220">
        <f ca="1">IF(COUNTIF(K187:K191,K187)&gt;=5,IF(J187=5,VLOOKUP(K187+4,TPMatrix!$A$6:$B$10,2,FALSE()),IF(J187=4,VLOOKUP(K187+4,TPMatrix!$D$6:$E$9,2,FALSE()),0)),"")</f>
        <v>0</v>
      </c>
      <c r="Q187" s="220">
        <f t="shared" ca="1" si="64"/>
        <v>0</v>
      </c>
      <c r="R187" s="221">
        <f t="shared" ca="1" si="65"/>
        <v>5</v>
      </c>
      <c r="S187" s="222">
        <f t="shared" ca="1" si="66"/>
        <v>0</v>
      </c>
      <c r="T187" s="223">
        <f t="shared" si="67"/>
        <v>0</v>
      </c>
      <c r="U187" s="224">
        <f t="shared" ca="1" si="68"/>
        <v>0</v>
      </c>
      <c r="W187" s="41" t="str">
        <f t="shared" ca="1" si="69"/>
        <v/>
      </c>
      <c r="X187" t="str">
        <f ca="1">IF(ISNUMBER($A187),$W187*(Methuselahs!$A$4+1)+$A187,"")</f>
        <v/>
      </c>
      <c r="Y187" s="41" t="str">
        <f t="shared" ca="1" si="70"/>
        <v/>
      </c>
      <c r="Z187" t="str">
        <f ca="1">IF(ISNUMBER($A187),VLOOKUP($A187,Methuselahs!$A$7:$X$202,5),"")</f>
        <v/>
      </c>
      <c r="AA187" s="41" t="str">
        <f t="shared" ca="1" si="71"/>
        <v/>
      </c>
    </row>
    <row r="188" spans="1:27" ht="12.95" customHeight="1">
      <c r="A188" t="str">
        <f ca="1">IF(ISBLANK('Tournament Info'!$B$11),"",INDIRECT(ADDRESS(ROW(),2,1,1,"Optimal Seating "&amp;'Tournament Info'!$B$11-1&amp;"R+F")))</f>
        <v/>
      </c>
      <c r="B188" t="str">
        <f ca="1">IF(ISNUMBER(A188),VLOOKUP(A188,Methuselahs!$A$7:$E$202,2,FALSE()),"")</f>
        <v/>
      </c>
      <c r="C188" t="str">
        <f ca="1">IF(ISNUMBER(A188),VLOOKUP(A188,Methuselahs!$A$7:$E$202,3,FALSE()),"")</f>
        <v/>
      </c>
      <c r="D188" s="228" t="str">
        <f t="shared" ca="1" si="60"/>
        <v/>
      </c>
      <c r="E188" s="229"/>
      <c r="F188" s="267">
        <f t="shared" si="61"/>
        <v>0</v>
      </c>
      <c r="G188" s="230" t="str">
        <f t="shared" ca="1" si="62"/>
        <v/>
      </c>
      <c r="H188" t="str">
        <f ca="1">IF(ISNUMBER(A188),IF(OR($S188=$U188,NOT(ISNA(MATCH($D188*5+$V$4,Override!$C$6:$C$125,0)))),$Q188,0),"")</f>
        <v/>
      </c>
      <c r="I188" s="268" t="str">
        <f t="shared" ca="1" si="63"/>
        <v/>
      </c>
      <c r="J188" s="232">
        <f ca="1">COUNT(A187:A191)</f>
        <v>0</v>
      </c>
      <c r="K188" s="233" t="str">
        <f ca="1">IF(ISNUMBER(A188),_xlfn.RANK.EQ(F188,F187:F191),"")</f>
        <v/>
      </c>
      <c r="L188" s="234">
        <f ca="1">IF(J188=5,VLOOKUP(K188,TPMatrix!$A$6:$B$10,2,FALSE()),IF(J188=4,VLOOKUP(K188,TPMatrix!$D$6:$E$9,2,FALSE()),0))</f>
        <v>0</v>
      </c>
      <c r="M188" s="234">
        <f ca="1">IF(COUNTIF(K187:K191,K188)&gt;=2,IF(J188=5,VLOOKUP(K188+1,TPMatrix!$A$6:$B$10,2,FALSE()),IF(J188=4,VLOOKUP(K188+1,TPMatrix!$D$6:$E$9,2,FALSE()),0)),"")</f>
        <v>0</v>
      </c>
      <c r="N188" s="234">
        <f ca="1">IF(COUNTIF(K187:K191,K188)&gt;=3,IF(J188=5,VLOOKUP(K188+2,TPMatrix!$A$6:$B$10,2,FALSE()),IF(J188=4,VLOOKUP(K188+2,TPMatrix!$D$6:$E$9,2,FALSE()),0)),"")</f>
        <v>0</v>
      </c>
      <c r="O188" s="234">
        <f ca="1">IF(COUNTIF(K187:K191,K188)&gt;=4,IF(J188=5,VLOOKUP(K188+3,TPMatrix!$A$6:$B$10,2,FALSE()),IF(J188=4,VLOOKUP(K188+3,TPMatrix!$D$6:$E$9,2,FALSE()),0)),"")</f>
        <v>0</v>
      </c>
      <c r="P188" s="234">
        <f ca="1">IF(COUNTIF(K187:K191,K188)&gt;=5,IF(J188=5,VLOOKUP(K188+4,TPMatrix!$A$6:$B$10,2,FALSE()),IF(J188=4,VLOOKUP(K188+4,TPMatrix!$D$6:$E$9,2,FALSE()),0)),"")</f>
        <v>0</v>
      </c>
      <c r="Q188" s="234">
        <f t="shared" ca="1" si="64"/>
        <v>0</v>
      </c>
      <c r="R188" s="235">
        <f t="shared" ca="1" si="65"/>
        <v>5</v>
      </c>
      <c r="S188" s="233">
        <f t="shared" ca="1" si="66"/>
        <v>0</v>
      </c>
      <c r="T188" s="234">
        <f t="shared" si="67"/>
        <v>0</v>
      </c>
      <c r="U188" s="235">
        <f t="shared" ca="1" si="68"/>
        <v>0</v>
      </c>
      <c r="W188" s="41" t="str">
        <f t="shared" ca="1" si="69"/>
        <v/>
      </c>
      <c r="X188" t="str">
        <f ca="1">IF(ISNUMBER($A188),$W188*(Methuselahs!$A$4+1)+$A188,"")</f>
        <v/>
      </c>
      <c r="Y188" s="41" t="str">
        <f t="shared" ca="1" si="70"/>
        <v/>
      </c>
      <c r="Z188" t="str">
        <f ca="1">IF(ISNUMBER($A188),VLOOKUP($A188,Methuselahs!$A$7:$X$202,5),"")</f>
        <v/>
      </c>
      <c r="AA188" s="41" t="str">
        <f t="shared" ca="1" si="71"/>
        <v/>
      </c>
    </row>
    <row r="189" spans="1:27" ht="12.95" customHeight="1">
      <c r="A189" t="str">
        <f ca="1">IF(ISBLANK('Tournament Info'!$B$11),"",INDIRECT(ADDRESS(ROW(),2,1,1,"Optimal Seating "&amp;'Tournament Info'!$B$11-1&amp;"R+F")))</f>
        <v/>
      </c>
      <c r="B189" t="str">
        <f ca="1">IF(ISNUMBER(A189),VLOOKUP(A189,Methuselahs!$A$7:$E$202,2,FALSE()),"")</f>
        <v/>
      </c>
      <c r="C189" t="str">
        <f ca="1">IF(ISNUMBER(A189),VLOOKUP(A189,Methuselahs!$A$7:$E$202,3,FALSE()),"")</f>
        <v/>
      </c>
      <c r="D189" s="238" t="str">
        <f t="shared" ca="1" si="60"/>
        <v/>
      </c>
      <c r="E189" s="239"/>
      <c r="F189" s="269">
        <f t="shared" si="61"/>
        <v>0</v>
      </c>
      <c r="G189" s="240" t="str">
        <f t="shared" ca="1" si="62"/>
        <v/>
      </c>
      <c r="H189" t="str">
        <f ca="1">IF(ISNUMBER(A189),IF(OR($S189=$U189,NOT(ISNA(MATCH($D189*5+$V$4,Override!$C$6:$C$125,0)))),$Q189,0),"")</f>
        <v/>
      </c>
      <c r="I189" s="270" t="str">
        <f t="shared" ca="1" si="63"/>
        <v/>
      </c>
      <c r="J189" s="242">
        <f ca="1">COUNT(A187:A191)</f>
        <v>0</v>
      </c>
      <c r="K189" s="243" t="str">
        <f ca="1">IF(ISNUMBER(A189),_xlfn.RANK.EQ(F189,F187:F191),"")</f>
        <v/>
      </c>
      <c r="L189" s="244">
        <f ca="1">IF(J189=5,VLOOKUP(K189,TPMatrix!$A$6:$B$10,2,FALSE()),IF(J189=4,VLOOKUP(K189,TPMatrix!$D$6:$E$9,2,FALSE()),0))</f>
        <v>0</v>
      </c>
      <c r="M189" s="244">
        <f ca="1">IF(COUNTIF(K187:K191,K189)&gt;=2,IF(J189=5,VLOOKUP(K189+1,TPMatrix!$A$6:$B$10,2,FALSE()),IF(J189=4,VLOOKUP(K189+1,TPMatrix!$D$6:$E$9,2,FALSE()),0)),"")</f>
        <v>0</v>
      </c>
      <c r="N189" s="244">
        <f ca="1">IF(COUNTIF(K187:K191,K189)&gt;=3,IF(J189=5,VLOOKUP(K189+2,TPMatrix!$A$6:$B$10,2,FALSE()),IF(J189=4,VLOOKUP(K189+2,TPMatrix!$D$6:$E$9,2,FALSE()),0)),"")</f>
        <v>0</v>
      </c>
      <c r="O189" s="244">
        <f ca="1">IF(COUNTIF(K187:K191,K189)&gt;=4,IF(J189=5,VLOOKUP(K189+3,TPMatrix!$A$6:$B$10,2,FALSE()),IF(J189=4,VLOOKUP(K189+3,TPMatrix!$D$6:$E$9,2,FALSE()),0)),"")</f>
        <v>0</v>
      </c>
      <c r="P189" s="244">
        <f ca="1">IF(COUNTIF(K187:K191,K189)&gt;=5,IF(J189=5,VLOOKUP(K189+4,TPMatrix!$A$6:$B$10,2,FALSE()),IF(J189=4,VLOOKUP(K189+4,TPMatrix!$D$6:$E$9,2,FALSE()),0)),"")</f>
        <v>0</v>
      </c>
      <c r="Q189" s="244">
        <f t="shared" ca="1" si="64"/>
        <v>0</v>
      </c>
      <c r="R189" s="245">
        <f t="shared" ca="1" si="65"/>
        <v>5</v>
      </c>
      <c r="S189" s="243">
        <f t="shared" ca="1" si="66"/>
        <v>0</v>
      </c>
      <c r="T189" s="244">
        <f t="shared" si="67"/>
        <v>0</v>
      </c>
      <c r="U189" s="245">
        <f t="shared" ca="1" si="68"/>
        <v>0</v>
      </c>
      <c r="W189" s="41" t="str">
        <f t="shared" ca="1" si="69"/>
        <v/>
      </c>
      <c r="X189" t="str">
        <f ca="1">IF(ISNUMBER($A189),$W189*(Methuselahs!$A$4+1)+$A189,"")</f>
        <v/>
      </c>
      <c r="Y189" s="41" t="str">
        <f t="shared" ca="1" si="70"/>
        <v/>
      </c>
      <c r="Z189" t="str">
        <f ca="1">IF(ISNUMBER($A189),VLOOKUP($A189,Methuselahs!$A$7:$X$202,5),"")</f>
        <v/>
      </c>
      <c r="AA189" s="41" t="str">
        <f t="shared" ca="1" si="71"/>
        <v/>
      </c>
    </row>
    <row r="190" spans="1:27" ht="12.95" customHeight="1">
      <c r="A190" t="str">
        <f ca="1">IF(ISBLANK('Tournament Info'!$B$11),"",INDIRECT(ADDRESS(ROW(),2,1,1,"Optimal Seating "&amp;'Tournament Info'!$B$11-1&amp;"R+F")))</f>
        <v/>
      </c>
      <c r="B190" t="str">
        <f ca="1">IF(ISNUMBER(A190),VLOOKUP(A190,Methuselahs!$A$7:$E$202,2,FALSE()),"")</f>
        <v/>
      </c>
      <c r="C190" t="str">
        <f ca="1">IF(ISNUMBER(A190),VLOOKUP(A190,Methuselahs!$A$7:$E$202,3,FALSE()),"")</f>
        <v/>
      </c>
      <c r="D190" s="248" t="str">
        <f t="shared" ca="1" si="60"/>
        <v/>
      </c>
      <c r="E190" s="249"/>
      <c r="F190" s="271">
        <f t="shared" si="61"/>
        <v>0</v>
      </c>
      <c r="G190" s="230" t="str">
        <f t="shared" ca="1" si="62"/>
        <v/>
      </c>
      <c r="H190" t="str">
        <f ca="1">IF(ISNUMBER(A190),IF(OR($S190=$U190,NOT(ISNA(MATCH($D190*5+$V$4,Override!$C$6:$C$125,0)))),$Q190,0),"")</f>
        <v/>
      </c>
      <c r="I190" s="268" t="str">
        <f t="shared" ca="1" si="63"/>
        <v/>
      </c>
      <c r="J190" s="250">
        <f ca="1">COUNT(A187:A191)</f>
        <v>0</v>
      </c>
      <c r="K190" s="233" t="str">
        <f ca="1">IF(ISNUMBER(A190),_xlfn.RANK.EQ(F190,F187:F191),"")</f>
        <v/>
      </c>
      <c r="L190" s="234">
        <f ca="1">IF(J190=5,VLOOKUP(K190,TPMatrix!$A$6:$B$10,2,FALSE()),IF(J190=4,VLOOKUP(K190,TPMatrix!$D$6:$E$9,2,FALSE()),0))</f>
        <v>0</v>
      </c>
      <c r="M190" s="234">
        <f ca="1">IF(COUNTIF(K187:K191,K190)&gt;=2,IF(J190=5,VLOOKUP(K190+1,TPMatrix!$A$6:$B$10,2,FALSE()),IF(J190=4,VLOOKUP(K190+1,TPMatrix!$D$6:$E$9,2,FALSE()),0)),"")</f>
        <v>0</v>
      </c>
      <c r="N190" s="234">
        <f ca="1">IF(COUNTIF(K187:K191,K190)&gt;=3,IF(J190=5,VLOOKUP(K190+2,TPMatrix!$A$6:$B$10,2,FALSE()),IF(J190=4,VLOOKUP(K190+2,TPMatrix!$D$6:$E$9,2,FALSE()),0)),"")</f>
        <v>0</v>
      </c>
      <c r="O190" s="234">
        <f ca="1">IF(COUNTIF(K187:K191,K190)&gt;=4,IF(J190=5,VLOOKUP(K190+3,TPMatrix!$A$6:$B$10,2,FALSE()),IF(J190=4,VLOOKUP(K190+3,TPMatrix!$D$6:$E$9,2,FALSE()),0)),"")</f>
        <v>0</v>
      </c>
      <c r="P190" s="234">
        <f ca="1">IF(COUNTIF(K187:K191,K190)&gt;=5,IF(J190=5,VLOOKUP(K190+4,TPMatrix!$A$6:$B$10,2,FALSE()),IF(J190=4,VLOOKUP(K190+4,TPMatrix!$D$6:$E$9,2,FALSE()),0)),"")</f>
        <v>0</v>
      </c>
      <c r="Q190" s="234">
        <f t="shared" ca="1" si="64"/>
        <v>0</v>
      </c>
      <c r="R190" s="235">
        <f t="shared" ca="1" si="65"/>
        <v>5</v>
      </c>
      <c r="S190" s="233">
        <f t="shared" ca="1" si="66"/>
        <v>0</v>
      </c>
      <c r="T190" s="234">
        <f t="shared" si="67"/>
        <v>0</v>
      </c>
      <c r="U190" s="235">
        <f t="shared" ca="1" si="68"/>
        <v>0</v>
      </c>
      <c r="W190" s="41" t="str">
        <f t="shared" ca="1" si="69"/>
        <v/>
      </c>
      <c r="X190" t="str">
        <f ca="1">IF(ISNUMBER($A190),$W190*(Methuselahs!$A$4+1)+$A190,"")</f>
        <v/>
      </c>
      <c r="Y190" s="41" t="str">
        <f t="shared" ca="1" si="70"/>
        <v/>
      </c>
      <c r="Z190" t="str">
        <f ca="1">IF(ISNUMBER($A190),VLOOKUP($A190,Methuselahs!$A$7:$X$202,5),"")</f>
        <v/>
      </c>
      <c r="AA190" s="41" t="str">
        <f t="shared" ca="1" si="71"/>
        <v/>
      </c>
    </row>
    <row r="191" spans="1:27" ht="12.95" customHeight="1" thickBot="1">
      <c r="A191" t="str">
        <f ca="1">IF(ISBLANK('Tournament Info'!$B$11),"",INDIRECT(ADDRESS(ROW(),2,1,1,"Optimal Seating "&amp;'Tournament Info'!$B$11-1&amp;"R+F")))</f>
        <v/>
      </c>
      <c r="B191" t="str">
        <f ca="1">IF(ISNUMBER(A191),VLOOKUP(A191,Methuselahs!$A$7:$E$202,2,FALSE()),"")</f>
        <v/>
      </c>
      <c r="C191" t="str">
        <f ca="1">IF(ISNUMBER(A191),VLOOKUP(A191,Methuselahs!$A$7:$E$202,3,FALSE()),"")</f>
        <v/>
      </c>
      <c r="D191" s="254" t="str">
        <f t="shared" ca="1" si="60"/>
        <v/>
      </c>
      <c r="E191" s="255"/>
      <c r="F191" s="272">
        <f t="shared" si="61"/>
        <v>0</v>
      </c>
      <c r="G191" s="240" t="str">
        <f t="shared" ca="1" si="62"/>
        <v/>
      </c>
      <c r="H191" t="str">
        <f ca="1">IF(ISNUMBER(A191),IF(OR($S191=$U191,NOT(ISNA(MATCH($D191*5+$V$4,Override!$C$6:$C$125,0)))),$Q191,0),"")</f>
        <v/>
      </c>
      <c r="I191" s="270" t="str">
        <f t="shared" ca="1" si="63"/>
        <v/>
      </c>
      <c r="J191" s="256">
        <f ca="1">COUNT(A187:A191)</f>
        <v>0</v>
      </c>
      <c r="K191" s="257" t="str">
        <f ca="1">IF(ISNUMBER(A191),_xlfn.RANK.EQ(F191,F187:F191),"")</f>
        <v/>
      </c>
      <c r="L191" s="258">
        <f ca="1">IF(J191=5,VLOOKUP(K191,TPMatrix!$A$6:$B$10,2,FALSE()),IF(J191=4,VLOOKUP(K191,TPMatrix!$D$6:$E$9,2,FALSE()),0))</f>
        <v>0</v>
      </c>
      <c r="M191" s="258">
        <f ca="1">IF(COUNTIF(K187:K191,K191)&gt;=2,IF(J191=5,VLOOKUP(K191+1,TPMatrix!$A$6:$B$10,2,FALSE()),IF(J191=4,VLOOKUP(K191+1,TPMatrix!$D$6:$E$9,2,FALSE()),0)),"")</f>
        <v>0</v>
      </c>
      <c r="N191" s="258">
        <f ca="1">IF(COUNTIF(K187:K191,K191)&gt;=3,IF(J191=5,VLOOKUP(K191+2,TPMatrix!$A$6:$B$10,2,FALSE()),IF(J191=4,VLOOKUP(K191+2,TPMatrix!$D$6:$E$9,2,FALSE()),0)),"")</f>
        <v>0</v>
      </c>
      <c r="O191" s="258">
        <f ca="1">IF(COUNTIF(K187:K191,K191)&gt;=4,IF(J191=5,VLOOKUP(K191+3,TPMatrix!$A$6:$B$10,2,FALSE()),IF(J191=4,VLOOKUP(K191+3,TPMatrix!$D$6:$E$9,2,FALSE()),0)),"")</f>
        <v>0</v>
      </c>
      <c r="P191" s="258">
        <f ca="1">IF(COUNTIF(K187:K191,K191)&gt;=5,IF(J191=5,VLOOKUP(K191+4,TPMatrix!$A$6:$B$10,2,FALSE()),IF(J191=4,VLOOKUP(K191+4,TPMatrix!$D$6:$E$9,2,FALSE()),0)),"")</f>
        <v>0</v>
      </c>
      <c r="Q191" s="258">
        <f t="shared" ca="1" si="64"/>
        <v>0</v>
      </c>
      <c r="R191" s="259">
        <f t="shared" ca="1" si="65"/>
        <v>5</v>
      </c>
      <c r="S191" s="257">
        <f t="shared" ca="1" si="66"/>
        <v>0</v>
      </c>
      <c r="T191" s="258">
        <f t="shared" si="67"/>
        <v>0</v>
      </c>
      <c r="U191" s="259">
        <f t="shared" ca="1" si="68"/>
        <v>0</v>
      </c>
      <c r="W191" s="41" t="str">
        <f t="shared" ca="1" si="69"/>
        <v/>
      </c>
      <c r="X191" t="str">
        <f ca="1">IF(ISNUMBER($A191),$W191*(Methuselahs!$A$4+1)+$A191,"")</f>
        <v/>
      </c>
      <c r="Y191" s="41" t="str">
        <f t="shared" ca="1" si="70"/>
        <v/>
      </c>
      <c r="Z191" t="str">
        <f ca="1">IF(ISNUMBER($A191),VLOOKUP($A191,Methuselahs!$A$7:$X$202,5),"")</f>
        <v/>
      </c>
      <c r="AA191" s="41" t="str">
        <f t="shared" ca="1" si="71"/>
        <v/>
      </c>
    </row>
    <row r="192" spans="1:27" ht="12.95" customHeight="1">
      <c r="A192" t="str">
        <f ca="1">IF(ISBLANK('Tournament Info'!$B$11),"",INDIRECT(ADDRESS(ROW(),2,1,1,"Optimal Seating "&amp;'Tournament Info'!$B$11-1&amp;"R+F")))</f>
        <v/>
      </c>
      <c r="B192" t="str">
        <f ca="1">IF(ISNUMBER(A192),VLOOKUP(A192,Methuselahs!$A$7:$E$202,2,FALSE()),"")</f>
        <v/>
      </c>
      <c r="C192" t="str">
        <f ca="1">IF(ISNUMBER(A192),VLOOKUP(A192,Methuselahs!$A$7:$E$202,3,FALSE()),"")</f>
        <v/>
      </c>
      <c r="D192" s="214" t="str">
        <f t="shared" ca="1" si="60"/>
        <v/>
      </c>
      <c r="E192" s="215"/>
      <c r="F192" s="265">
        <f t="shared" si="61"/>
        <v>0</v>
      </c>
      <c r="G192" s="216" t="str">
        <f t="shared" ca="1" si="62"/>
        <v/>
      </c>
      <c r="H192" t="str">
        <f ca="1">IF(ISNUMBER(A192),IF(OR($S192=$U192,NOT(ISNA(MATCH($D192*5+$V$4,Override!$C$6:$C$125,0)))),$Q192,0),"")</f>
        <v/>
      </c>
      <c r="I192" s="266" t="str">
        <f t="shared" ca="1" si="63"/>
        <v/>
      </c>
      <c r="J192" s="218">
        <f ca="1">COUNT(A192:A196)</f>
        <v>0</v>
      </c>
      <c r="K192" s="219" t="str">
        <f ca="1">IF(ISNUMBER(A192),_xlfn.RANK.EQ(F192,F192:F196),"")</f>
        <v/>
      </c>
      <c r="L192" s="220">
        <f ca="1">IF(J192=5,VLOOKUP(K192,TPMatrix!$A$6:$B$10,2,FALSE()),IF(J192=4,VLOOKUP(K192,TPMatrix!$D$6:$E$9,2,FALSE()),0))</f>
        <v>0</v>
      </c>
      <c r="M192" s="220">
        <f ca="1">IF(COUNTIF(K192:K196,K192)&gt;=2,IF(J192=5,VLOOKUP(K192+1,TPMatrix!$A$6:$B$10,2,FALSE()),IF(J192=4,VLOOKUP(K192+1,TPMatrix!$D$6:$E$9,2,FALSE()),0)),"")</f>
        <v>0</v>
      </c>
      <c r="N192" s="220">
        <f ca="1">IF(COUNTIF(K192:K196,K192)&gt;=3,IF(J192=5,VLOOKUP(K192+2,TPMatrix!$A$6:$B$10,2,FALSE()),IF(J192=4,VLOOKUP(K192+2,TPMatrix!$D$6:$E$9,2,FALSE()),0)),"")</f>
        <v>0</v>
      </c>
      <c r="O192" s="220">
        <f ca="1">IF(COUNTIF(K192:K196,K192)&gt;=4,IF(J192=5,VLOOKUP(K192+3,TPMatrix!$A$6:$B$10,2,FALSE()),IF(J192=4,VLOOKUP(K192+3,TPMatrix!$D$6:$E$9,2,FALSE()),0)),"")</f>
        <v>0</v>
      </c>
      <c r="P192" s="220">
        <f ca="1">IF(COUNTIF(K192:K196,K192)&gt;=5,IF(J192=5,VLOOKUP(K192+4,TPMatrix!$A$6:$B$10,2,FALSE()),IF(J192=4,VLOOKUP(K192+4,TPMatrix!$D$6:$E$9,2,FALSE()),0)),"")</f>
        <v>0</v>
      </c>
      <c r="Q192" s="220">
        <f t="shared" ca="1" si="64"/>
        <v>0</v>
      </c>
      <c r="R192" s="221">
        <f t="shared" ca="1" si="65"/>
        <v>5</v>
      </c>
      <c r="S192" s="222">
        <f t="shared" ca="1" si="66"/>
        <v>0</v>
      </c>
      <c r="T192" s="223">
        <f t="shared" si="67"/>
        <v>0</v>
      </c>
      <c r="U192" s="224">
        <f t="shared" ca="1" si="68"/>
        <v>0</v>
      </c>
      <c r="W192" s="41" t="str">
        <f t="shared" ca="1" si="69"/>
        <v/>
      </c>
      <c r="X192" t="str">
        <f ca="1">IF(ISNUMBER($A192),$W192*(Methuselahs!$A$4+1)+$A192,"")</f>
        <v/>
      </c>
      <c r="Y192" s="41" t="str">
        <f t="shared" ca="1" si="70"/>
        <v/>
      </c>
      <c r="Z192" t="str">
        <f ca="1">IF(ISNUMBER($A192),VLOOKUP($A192,Methuselahs!$A$7:$X$202,5),"")</f>
        <v/>
      </c>
      <c r="AA192" s="41" t="str">
        <f t="shared" ca="1" si="71"/>
        <v/>
      </c>
    </row>
    <row r="193" spans="1:27" ht="12.95" customHeight="1">
      <c r="A193" t="str">
        <f ca="1">IF(ISBLANK('Tournament Info'!$B$11),"",INDIRECT(ADDRESS(ROW(),2,1,1,"Optimal Seating "&amp;'Tournament Info'!$B$11-1&amp;"R+F")))</f>
        <v/>
      </c>
      <c r="B193" t="str">
        <f ca="1">IF(ISNUMBER(A193),VLOOKUP(A193,Methuselahs!$A$7:$E$202,2,FALSE()),"")</f>
        <v/>
      </c>
      <c r="C193" t="str">
        <f ca="1">IF(ISNUMBER(A193),VLOOKUP(A193,Methuselahs!$A$7:$E$202,3,FALSE()),"")</f>
        <v/>
      </c>
      <c r="D193" s="228" t="str">
        <f t="shared" ca="1" si="60"/>
        <v/>
      </c>
      <c r="E193" s="229"/>
      <c r="F193" s="267">
        <f t="shared" si="61"/>
        <v>0</v>
      </c>
      <c r="G193" s="230" t="str">
        <f t="shared" ca="1" si="62"/>
        <v/>
      </c>
      <c r="H193" t="str">
        <f ca="1">IF(ISNUMBER(A193),IF(OR($S193=$U193,NOT(ISNA(MATCH($D193*5+$V$4,Override!$C$6:$C$125,0)))),$Q193,0),"")</f>
        <v/>
      </c>
      <c r="I193" s="268" t="str">
        <f t="shared" ca="1" si="63"/>
        <v/>
      </c>
      <c r="J193" s="232">
        <f ca="1">COUNT(A192:A196)</f>
        <v>0</v>
      </c>
      <c r="K193" s="233" t="str">
        <f ca="1">IF(ISNUMBER(A193),_xlfn.RANK.EQ(F193,F192:F196),"")</f>
        <v/>
      </c>
      <c r="L193" s="234">
        <f ca="1">IF(J193=5,VLOOKUP(K193,TPMatrix!$A$6:$B$10,2,FALSE()),IF(J193=4,VLOOKUP(K193,TPMatrix!$D$6:$E$9,2,FALSE()),0))</f>
        <v>0</v>
      </c>
      <c r="M193" s="234">
        <f ca="1">IF(COUNTIF(K192:K196,K193)&gt;=2,IF(J193=5,VLOOKUP(K193+1,TPMatrix!$A$6:$B$10,2,FALSE()),IF(J193=4,VLOOKUP(K193+1,TPMatrix!$D$6:$E$9,2,FALSE()),0)),"")</f>
        <v>0</v>
      </c>
      <c r="N193" s="234">
        <f ca="1">IF(COUNTIF(K192:K196,K193)&gt;=3,IF(J193=5,VLOOKUP(K193+2,TPMatrix!$A$6:$B$10,2,FALSE()),IF(J193=4,VLOOKUP(K193+2,TPMatrix!$D$6:$E$9,2,FALSE()),0)),"")</f>
        <v>0</v>
      </c>
      <c r="O193" s="234">
        <f ca="1">IF(COUNTIF(K192:K196,K193)&gt;=4,IF(J193=5,VLOOKUP(K193+3,TPMatrix!$A$6:$B$10,2,FALSE()),IF(J193=4,VLOOKUP(K193+3,TPMatrix!$D$6:$E$9,2,FALSE()),0)),"")</f>
        <v>0</v>
      </c>
      <c r="P193" s="234">
        <f ca="1">IF(COUNTIF(K192:K196,K193)&gt;=5,IF(J193=5,VLOOKUP(K193+4,TPMatrix!$A$6:$B$10,2,FALSE()),IF(J193=4,VLOOKUP(K193+4,TPMatrix!$D$6:$E$9,2,FALSE()),0)),"")</f>
        <v>0</v>
      </c>
      <c r="Q193" s="234">
        <f t="shared" ca="1" si="64"/>
        <v>0</v>
      </c>
      <c r="R193" s="235">
        <f t="shared" ca="1" si="65"/>
        <v>5</v>
      </c>
      <c r="S193" s="233">
        <f t="shared" ca="1" si="66"/>
        <v>0</v>
      </c>
      <c r="T193" s="234">
        <f t="shared" si="67"/>
        <v>0</v>
      </c>
      <c r="U193" s="235">
        <f t="shared" ca="1" si="68"/>
        <v>0</v>
      </c>
      <c r="W193" s="41" t="str">
        <f t="shared" ca="1" si="69"/>
        <v/>
      </c>
      <c r="X193" t="str">
        <f ca="1">IF(ISNUMBER($A193),$W193*(Methuselahs!$A$4+1)+$A193,"")</f>
        <v/>
      </c>
      <c r="Y193" s="41" t="str">
        <f t="shared" ca="1" si="70"/>
        <v/>
      </c>
      <c r="Z193" t="str">
        <f ca="1">IF(ISNUMBER($A193),VLOOKUP($A193,Methuselahs!$A$7:$X$202,5),"")</f>
        <v/>
      </c>
      <c r="AA193" s="41" t="str">
        <f t="shared" ca="1" si="71"/>
        <v/>
      </c>
    </row>
    <row r="194" spans="1:27" ht="12.95" customHeight="1">
      <c r="A194" t="str">
        <f ca="1">IF(ISBLANK('Tournament Info'!$B$11),"",INDIRECT(ADDRESS(ROW(),2,1,1,"Optimal Seating "&amp;'Tournament Info'!$B$11-1&amp;"R+F")))</f>
        <v/>
      </c>
      <c r="B194" t="str">
        <f ca="1">IF(ISNUMBER(A194),VLOOKUP(A194,Methuselahs!$A$7:$E$202,2,FALSE()),"")</f>
        <v/>
      </c>
      <c r="C194" t="str">
        <f ca="1">IF(ISNUMBER(A194),VLOOKUP(A194,Methuselahs!$A$7:$E$202,3,FALSE()),"")</f>
        <v/>
      </c>
      <c r="D194" s="238" t="str">
        <f t="shared" ca="1" si="60"/>
        <v/>
      </c>
      <c r="E194" s="239"/>
      <c r="F194" s="269">
        <f t="shared" si="61"/>
        <v>0</v>
      </c>
      <c r="G194" s="240" t="str">
        <f t="shared" ca="1" si="62"/>
        <v/>
      </c>
      <c r="H194" t="str">
        <f ca="1">IF(ISNUMBER(A194),IF(OR($S194=$U194,NOT(ISNA(MATCH($D194*5+$V$4,Override!$C$6:$C$125,0)))),$Q194,0),"")</f>
        <v/>
      </c>
      <c r="I194" s="270" t="str">
        <f t="shared" ca="1" si="63"/>
        <v/>
      </c>
      <c r="J194" s="242">
        <f ca="1">COUNT(A192:A196)</f>
        <v>0</v>
      </c>
      <c r="K194" s="243" t="str">
        <f ca="1">IF(ISNUMBER(A194),_xlfn.RANK.EQ(F194,F192:F196),"")</f>
        <v/>
      </c>
      <c r="L194" s="244">
        <f ca="1">IF(J194=5,VLOOKUP(K194,TPMatrix!$A$6:$B$10,2,FALSE()),IF(J194=4,VLOOKUP(K194,TPMatrix!$D$6:$E$9,2,FALSE()),0))</f>
        <v>0</v>
      </c>
      <c r="M194" s="244">
        <f ca="1">IF(COUNTIF(K192:K196,K194)&gt;=2,IF(J194=5,VLOOKUP(K194+1,TPMatrix!$A$6:$B$10,2,FALSE()),IF(J194=4,VLOOKUP(K194+1,TPMatrix!$D$6:$E$9,2,FALSE()),0)),"")</f>
        <v>0</v>
      </c>
      <c r="N194" s="244">
        <f ca="1">IF(COUNTIF(K192:K196,K194)&gt;=3,IF(J194=5,VLOOKUP(K194+2,TPMatrix!$A$6:$B$10,2,FALSE()),IF(J194=4,VLOOKUP(K194+2,TPMatrix!$D$6:$E$9,2,FALSE()),0)),"")</f>
        <v>0</v>
      </c>
      <c r="O194" s="244">
        <f ca="1">IF(COUNTIF(K192:K196,K194)&gt;=4,IF(J194=5,VLOOKUP(K194+3,TPMatrix!$A$6:$B$10,2,FALSE()),IF(J194=4,VLOOKUP(K194+3,TPMatrix!$D$6:$E$9,2,FALSE()),0)),"")</f>
        <v>0</v>
      </c>
      <c r="P194" s="244">
        <f ca="1">IF(COUNTIF(K192:K196,K194)&gt;=5,IF(J194=5,VLOOKUP(K194+4,TPMatrix!$A$6:$B$10,2,FALSE()),IF(J194=4,VLOOKUP(K194+4,TPMatrix!$D$6:$E$9,2,FALSE()),0)),"")</f>
        <v>0</v>
      </c>
      <c r="Q194" s="244">
        <f t="shared" ca="1" si="64"/>
        <v>0</v>
      </c>
      <c r="R194" s="245">
        <f t="shared" ca="1" si="65"/>
        <v>5</v>
      </c>
      <c r="S194" s="243">
        <f t="shared" ca="1" si="66"/>
        <v>0</v>
      </c>
      <c r="T194" s="244">
        <f t="shared" si="67"/>
        <v>0</v>
      </c>
      <c r="U194" s="245">
        <f t="shared" ca="1" si="68"/>
        <v>0</v>
      </c>
      <c r="W194" s="41" t="str">
        <f t="shared" ca="1" si="69"/>
        <v/>
      </c>
      <c r="X194" t="str">
        <f ca="1">IF(ISNUMBER($A194),$W194*(Methuselahs!$A$4+1)+$A194,"")</f>
        <v/>
      </c>
      <c r="Y194" s="41" t="str">
        <f t="shared" ca="1" si="70"/>
        <v/>
      </c>
      <c r="Z194" t="str">
        <f ca="1">IF(ISNUMBER($A194),VLOOKUP($A194,Methuselahs!$A$7:$X$202,5),"")</f>
        <v/>
      </c>
      <c r="AA194" s="41" t="str">
        <f t="shared" ca="1" si="71"/>
        <v/>
      </c>
    </row>
    <row r="195" spans="1:27" ht="12.95" customHeight="1">
      <c r="A195" t="str">
        <f ca="1">IF(ISBLANK('Tournament Info'!$B$11),"",INDIRECT(ADDRESS(ROW(),2,1,1,"Optimal Seating "&amp;'Tournament Info'!$B$11-1&amp;"R+F")))</f>
        <v/>
      </c>
      <c r="B195" t="str">
        <f ca="1">IF(ISNUMBER(A195),VLOOKUP(A195,Methuselahs!$A$7:$E$202,2,FALSE()),"")</f>
        <v/>
      </c>
      <c r="C195" t="str">
        <f ca="1">IF(ISNUMBER(A195),VLOOKUP(A195,Methuselahs!$A$7:$E$202,3,FALSE()),"")</f>
        <v/>
      </c>
      <c r="D195" s="248" t="str">
        <f t="shared" ca="1" si="60"/>
        <v/>
      </c>
      <c r="E195" s="249"/>
      <c r="F195" s="271">
        <f t="shared" si="61"/>
        <v>0</v>
      </c>
      <c r="G195" s="230" t="str">
        <f t="shared" ca="1" si="62"/>
        <v/>
      </c>
      <c r="H195" t="str">
        <f ca="1">IF(ISNUMBER(A195),IF(OR($S195=$U195,NOT(ISNA(MATCH($D195*5+$V$4,Override!$C$6:$C$125,0)))),$Q195,0),"")</f>
        <v/>
      </c>
      <c r="I195" s="268" t="str">
        <f t="shared" ca="1" si="63"/>
        <v/>
      </c>
      <c r="J195" s="250">
        <f ca="1">COUNT(A192:A196)</f>
        <v>0</v>
      </c>
      <c r="K195" s="233" t="str">
        <f ca="1">IF(ISNUMBER(A195),_xlfn.RANK.EQ(F195,F192:F196),"")</f>
        <v/>
      </c>
      <c r="L195" s="234">
        <f ca="1">IF(J195=5,VLOOKUP(K195,TPMatrix!$A$6:$B$10,2,FALSE()),IF(J195=4,VLOOKUP(K195,TPMatrix!$D$6:$E$9,2,FALSE()),0))</f>
        <v>0</v>
      </c>
      <c r="M195" s="234">
        <f ca="1">IF(COUNTIF(K192:K196,K195)&gt;=2,IF(J195=5,VLOOKUP(K195+1,TPMatrix!$A$6:$B$10,2,FALSE()),IF(J195=4,VLOOKUP(K195+1,TPMatrix!$D$6:$E$9,2,FALSE()),0)),"")</f>
        <v>0</v>
      </c>
      <c r="N195" s="234">
        <f ca="1">IF(COUNTIF(K192:K196,K195)&gt;=3,IF(J195=5,VLOOKUP(K195+2,TPMatrix!$A$6:$B$10,2,FALSE()),IF(J195=4,VLOOKUP(K195+2,TPMatrix!$D$6:$E$9,2,FALSE()),0)),"")</f>
        <v>0</v>
      </c>
      <c r="O195" s="234">
        <f ca="1">IF(COUNTIF(K192:K196,K195)&gt;=4,IF(J195=5,VLOOKUP(K195+3,TPMatrix!$A$6:$B$10,2,FALSE()),IF(J195=4,VLOOKUP(K195+3,TPMatrix!$D$6:$E$9,2,FALSE()),0)),"")</f>
        <v>0</v>
      </c>
      <c r="P195" s="234">
        <f ca="1">IF(COUNTIF(K192:K196,K195)&gt;=5,IF(J195=5,VLOOKUP(K195+4,TPMatrix!$A$6:$B$10,2,FALSE()),IF(J195=4,VLOOKUP(K195+4,TPMatrix!$D$6:$E$9,2,FALSE()),0)),"")</f>
        <v>0</v>
      </c>
      <c r="Q195" s="234">
        <f t="shared" ca="1" si="64"/>
        <v>0</v>
      </c>
      <c r="R195" s="235">
        <f t="shared" ca="1" si="65"/>
        <v>5</v>
      </c>
      <c r="S195" s="233">
        <f t="shared" ca="1" si="66"/>
        <v>0</v>
      </c>
      <c r="T195" s="234">
        <f t="shared" si="67"/>
        <v>0</v>
      </c>
      <c r="U195" s="235">
        <f t="shared" ca="1" si="68"/>
        <v>0</v>
      </c>
      <c r="W195" s="41" t="str">
        <f t="shared" ca="1" si="69"/>
        <v/>
      </c>
      <c r="X195" t="str">
        <f ca="1">IF(ISNUMBER($A195),$W195*(Methuselahs!$A$4+1)+$A195,"")</f>
        <v/>
      </c>
      <c r="Y195" s="41" t="str">
        <f t="shared" ca="1" si="70"/>
        <v/>
      </c>
      <c r="Z195" t="str">
        <f ca="1">IF(ISNUMBER($A195),VLOOKUP($A195,Methuselahs!$A$7:$X$202,5),"")</f>
        <v/>
      </c>
      <c r="AA195" s="41" t="str">
        <f t="shared" ca="1" si="71"/>
        <v/>
      </c>
    </row>
    <row r="196" spans="1:27" ht="12.95" customHeight="1" thickBot="1">
      <c r="A196" t="str">
        <f ca="1">IF(ISBLANK('Tournament Info'!$B$11),"",INDIRECT(ADDRESS(ROW(),2,1,1,"Optimal Seating "&amp;'Tournament Info'!$B$11-1&amp;"R+F")))</f>
        <v/>
      </c>
      <c r="B196" t="str">
        <f ca="1">IF(ISNUMBER(A196),VLOOKUP(A196,Methuselahs!$A$7:$E$202,2,FALSE()),"")</f>
        <v/>
      </c>
      <c r="C196" t="str">
        <f ca="1">IF(ISNUMBER(A196),VLOOKUP(A196,Methuselahs!$A$7:$E$202,3,FALSE()),"")</f>
        <v/>
      </c>
      <c r="D196" s="254" t="str">
        <f t="shared" ca="1" si="60"/>
        <v/>
      </c>
      <c r="E196" s="255"/>
      <c r="F196" s="272">
        <f t="shared" si="61"/>
        <v>0</v>
      </c>
      <c r="G196" s="240" t="str">
        <f t="shared" ca="1" si="62"/>
        <v/>
      </c>
      <c r="H196" t="str">
        <f ca="1">IF(ISNUMBER(A196),IF(OR($S196=$U196,NOT(ISNA(MATCH($D196*5+$V$4,Override!$C$6:$C$125,0)))),$Q196,0),"")</f>
        <v/>
      </c>
      <c r="I196" s="270" t="str">
        <f t="shared" ca="1" si="63"/>
        <v/>
      </c>
      <c r="J196" s="256">
        <f ca="1">COUNT(A192:A196)</f>
        <v>0</v>
      </c>
      <c r="K196" s="257" t="str">
        <f ca="1">IF(ISNUMBER(A196),_xlfn.RANK.EQ(F196,F192:F196),"")</f>
        <v/>
      </c>
      <c r="L196" s="258">
        <f ca="1">IF(J196=5,VLOOKUP(K196,TPMatrix!$A$6:$B$10,2,FALSE()),IF(J196=4,VLOOKUP(K196,TPMatrix!$D$6:$E$9,2,FALSE()),0))</f>
        <v>0</v>
      </c>
      <c r="M196" s="258">
        <f ca="1">IF(COUNTIF(K192:K196,K196)&gt;=2,IF(J196=5,VLOOKUP(K196+1,TPMatrix!$A$6:$B$10,2,FALSE()),IF(J196=4,VLOOKUP(K196+1,TPMatrix!$D$6:$E$9,2,FALSE()),0)),"")</f>
        <v>0</v>
      </c>
      <c r="N196" s="258">
        <f ca="1">IF(COUNTIF(K192:K196,K196)&gt;=3,IF(J196=5,VLOOKUP(K196+2,TPMatrix!$A$6:$B$10,2,FALSE()),IF(J196=4,VLOOKUP(K196+2,TPMatrix!$D$6:$E$9,2,FALSE()),0)),"")</f>
        <v>0</v>
      </c>
      <c r="O196" s="258">
        <f ca="1">IF(COUNTIF(K192:K196,K196)&gt;=4,IF(J196=5,VLOOKUP(K196+3,TPMatrix!$A$6:$B$10,2,FALSE()),IF(J196=4,VLOOKUP(K196+3,TPMatrix!$D$6:$E$9,2,FALSE()),0)),"")</f>
        <v>0</v>
      </c>
      <c r="P196" s="258">
        <f ca="1">IF(COUNTIF(K192:K196,K196)&gt;=5,IF(J196=5,VLOOKUP(K196+4,TPMatrix!$A$6:$B$10,2,FALSE()),IF(J196=4,VLOOKUP(K196+4,TPMatrix!$D$6:$E$9,2,FALSE()),0)),"")</f>
        <v>0</v>
      </c>
      <c r="Q196" s="258">
        <f t="shared" ca="1" si="64"/>
        <v>0</v>
      </c>
      <c r="R196" s="259">
        <f t="shared" ca="1" si="65"/>
        <v>5</v>
      </c>
      <c r="S196" s="257">
        <f t="shared" ca="1" si="66"/>
        <v>0</v>
      </c>
      <c r="T196" s="258">
        <f t="shared" si="67"/>
        <v>0</v>
      </c>
      <c r="U196" s="259">
        <f t="shared" ca="1" si="68"/>
        <v>0</v>
      </c>
      <c r="W196" s="41" t="str">
        <f t="shared" ca="1" si="69"/>
        <v/>
      </c>
      <c r="X196" t="str">
        <f ca="1">IF(ISNUMBER($A196),$W196*(Methuselahs!$A$4+1)+$A196,"")</f>
        <v/>
      </c>
      <c r="Y196" s="41" t="str">
        <f t="shared" ca="1" si="70"/>
        <v/>
      </c>
      <c r="Z196" t="str">
        <f ca="1">IF(ISNUMBER($A196),VLOOKUP($A196,Methuselahs!$A$7:$X$202,5),"")</f>
        <v/>
      </c>
      <c r="AA196" s="41" t="str">
        <f t="shared" ca="1" si="71"/>
        <v/>
      </c>
    </row>
    <row r="197" spans="1:27" ht="12.95" customHeight="1">
      <c r="A197" t="str">
        <f ca="1">IF(ISBLANK('Tournament Info'!$B$11),"",INDIRECT(ADDRESS(ROW(),2,1,1,"Optimal Seating "&amp;'Tournament Info'!$B$11-1&amp;"R+F")))</f>
        <v/>
      </c>
      <c r="B197" t="str">
        <f ca="1">IF(ISNUMBER(A197),VLOOKUP(A197,Methuselahs!$A$7:$E$202,2,FALSE()),"")</f>
        <v/>
      </c>
      <c r="C197" t="str">
        <f ca="1">IF(ISNUMBER(A197),VLOOKUP(A197,Methuselahs!$A$7:$E$202,3,FALSE()),"")</f>
        <v/>
      </c>
      <c r="D197" s="214" t="str">
        <f t="shared" ca="1" si="60"/>
        <v/>
      </c>
      <c r="E197" s="215"/>
      <c r="F197" s="265">
        <f t="shared" si="61"/>
        <v>0</v>
      </c>
      <c r="G197" s="216" t="str">
        <f t="shared" ca="1" si="62"/>
        <v/>
      </c>
      <c r="H197" t="str">
        <f ca="1">IF(ISNUMBER(A197),IF(OR($S197=$U197,NOT(ISNA(MATCH($D197*5+$V$4,Override!$C$6:$C$125,0)))),$Q197,0),"")</f>
        <v/>
      </c>
      <c r="I197" s="266" t="str">
        <f t="shared" ca="1" si="63"/>
        <v/>
      </c>
      <c r="J197" s="218">
        <f ca="1">COUNT(A197:A201)</f>
        <v>0</v>
      </c>
      <c r="K197" s="219" t="str">
        <f ca="1">IF(ISNUMBER(A197),_xlfn.RANK.EQ(F197,F197:F201),"")</f>
        <v/>
      </c>
      <c r="L197" s="220">
        <f ca="1">IF(J197=5,VLOOKUP(K197,TPMatrix!$A$6:$B$10,2,FALSE()),IF(J197=4,VLOOKUP(K197,TPMatrix!$D$6:$E$9,2,FALSE()),0))</f>
        <v>0</v>
      </c>
      <c r="M197" s="220">
        <f ca="1">IF(COUNTIF(K197:K201,K197)&gt;=2,IF(J197=5,VLOOKUP(K197+1,TPMatrix!$A$6:$B$10,2,FALSE()),IF(J197=4,VLOOKUP(K197+1,TPMatrix!$D$6:$E$9,2,FALSE()),0)),"")</f>
        <v>0</v>
      </c>
      <c r="N197" s="220">
        <f ca="1">IF(COUNTIF(K197:K201,K197)&gt;=3,IF(J197=5,VLOOKUP(K197+2,TPMatrix!$A$6:$B$10,2,FALSE()),IF(J197=4,VLOOKUP(K197+2,TPMatrix!$D$6:$E$9,2,FALSE()),0)),"")</f>
        <v>0</v>
      </c>
      <c r="O197" s="220">
        <f ca="1">IF(COUNTIF(K197:K201,K197)&gt;=4,IF(J197=5,VLOOKUP(K197+3,TPMatrix!$A$6:$B$10,2,FALSE()),IF(J197=4,VLOOKUP(K197+3,TPMatrix!$D$6:$E$9,2,FALSE()),0)),"")</f>
        <v>0</v>
      </c>
      <c r="P197" s="220">
        <f ca="1">IF(COUNTIF(K197:K201,K197)&gt;=5,IF(J197=5,VLOOKUP(K197+4,TPMatrix!$A$6:$B$10,2,FALSE()),IF(J197=4,VLOOKUP(K197+4,TPMatrix!$D$6:$E$9,2,FALSE()),0)),"")</f>
        <v>0</v>
      </c>
      <c r="Q197" s="220">
        <f t="shared" ca="1" si="64"/>
        <v>0</v>
      </c>
      <c r="R197" s="221">
        <f t="shared" ca="1" si="65"/>
        <v>5</v>
      </c>
      <c r="S197" s="222">
        <f t="shared" ca="1" si="66"/>
        <v>0</v>
      </c>
      <c r="T197" s="223">
        <f t="shared" si="67"/>
        <v>0</v>
      </c>
      <c r="U197" s="224">
        <f t="shared" ca="1" si="68"/>
        <v>0</v>
      </c>
      <c r="W197" s="41" t="str">
        <f t="shared" ca="1" si="69"/>
        <v/>
      </c>
      <c r="X197" t="str">
        <f ca="1">IF(ISNUMBER($A197),$W197*(Methuselahs!$A$4+1)+$A197,"")</f>
        <v/>
      </c>
      <c r="Y197" s="41" t="str">
        <f t="shared" ca="1" si="70"/>
        <v/>
      </c>
      <c r="Z197" t="str">
        <f ca="1">IF(ISNUMBER($A197),VLOOKUP($A197,Methuselahs!$A$7:$X$202,5),"")</f>
        <v/>
      </c>
      <c r="AA197" s="41" t="str">
        <f t="shared" ca="1" si="71"/>
        <v/>
      </c>
    </row>
    <row r="198" spans="1:27" ht="12.95" customHeight="1">
      <c r="A198" t="str">
        <f ca="1">IF(ISBLANK('Tournament Info'!$B$11),"",INDIRECT(ADDRESS(ROW(),2,1,1,"Optimal Seating "&amp;'Tournament Info'!$B$11-1&amp;"R+F")))</f>
        <v/>
      </c>
      <c r="B198" t="str">
        <f ca="1">IF(ISNUMBER(A198),VLOOKUP(A198,Methuselahs!$A$7:$E$202,2,FALSE()),"")</f>
        <v/>
      </c>
      <c r="C198" t="str">
        <f ca="1">IF(ISNUMBER(A198),VLOOKUP(A198,Methuselahs!$A$7:$E$202,3,FALSE()),"")</f>
        <v/>
      </c>
      <c r="D198" s="228" t="str">
        <f t="shared" ca="1" si="60"/>
        <v/>
      </c>
      <c r="E198" s="229"/>
      <c r="F198" s="267">
        <f t="shared" si="61"/>
        <v>0</v>
      </c>
      <c r="G198" s="230" t="str">
        <f t="shared" ca="1" si="62"/>
        <v/>
      </c>
      <c r="H198" t="str">
        <f ca="1">IF(ISNUMBER(A198),IF(OR($S198=$U198,NOT(ISNA(MATCH($D198*5+$V$4,Override!$C$6:$C$125,0)))),$Q198,0),"")</f>
        <v/>
      </c>
      <c r="I198" s="268" t="str">
        <f t="shared" ca="1" si="63"/>
        <v/>
      </c>
      <c r="J198" s="232">
        <f ca="1">COUNT(A197:A201)</f>
        <v>0</v>
      </c>
      <c r="K198" s="233" t="str">
        <f ca="1">IF(ISNUMBER(A198),_xlfn.RANK.EQ(F198,F197:F201),"")</f>
        <v/>
      </c>
      <c r="L198" s="234">
        <f ca="1">IF(J198=5,VLOOKUP(K198,TPMatrix!$A$6:$B$10,2,FALSE()),IF(J198=4,VLOOKUP(K198,TPMatrix!$D$6:$E$9,2,FALSE()),0))</f>
        <v>0</v>
      </c>
      <c r="M198" s="234">
        <f ca="1">IF(COUNTIF(K197:K201,K198)&gt;=2,IF(J198=5,VLOOKUP(K198+1,TPMatrix!$A$6:$B$10,2,FALSE()),IF(J198=4,VLOOKUP(K198+1,TPMatrix!$D$6:$E$9,2,FALSE()),0)),"")</f>
        <v>0</v>
      </c>
      <c r="N198" s="234">
        <f ca="1">IF(COUNTIF(K197:K201,K198)&gt;=3,IF(J198=5,VLOOKUP(K198+2,TPMatrix!$A$6:$B$10,2,FALSE()),IF(J198=4,VLOOKUP(K198+2,TPMatrix!$D$6:$E$9,2,FALSE()),0)),"")</f>
        <v>0</v>
      </c>
      <c r="O198" s="234">
        <f ca="1">IF(COUNTIF(K197:K201,K198)&gt;=4,IF(J198=5,VLOOKUP(K198+3,TPMatrix!$A$6:$B$10,2,FALSE()),IF(J198=4,VLOOKUP(K198+3,TPMatrix!$D$6:$E$9,2,FALSE()),0)),"")</f>
        <v>0</v>
      </c>
      <c r="P198" s="234">
        <f ca="1">IF(COUNTIF(K197:K201,K198)&gt;=5,IF(J198=5,VLOOKUP(K198+4,TPMatrix!$A$6:$B$10,2,FALSE()),IF(J198=4,VLOOKUP(K198+4,TPMatrix!$D$6:$E$9,2,FALSE()),0)),"")</f>
        <v>0</v>
      </c>
      <c r="Q198" s="234">
        <f t="shared" ca="1" si="64"/>
        <v>0</v>
      </c>
      <c r="R198" s="235">
        <f t="shared" ca="1" si="65"/>
        <v>5</v>
      </c>
      <c r="S198" s="233">
        <f t="shared" ca="1" si="66"/>
        <v>0</v>
      </c>
      <c r="T198" s="234">
        <f t="shared" si="67"/>
        <v>0</v>
      </c>
      <c r="U198" s="235">
        <f t="shared" ca="1" si="68"/>
        <v>0</v>
      </c>
      <c r="W198" s="41" t="str">
        <f t="shared" ca="1" si="69"/>
        <v/>
      </c>
      <c r="X198" t="str">
        <f ca="1">IF(ISNUMBER($A198),$W198*(Methuselahs!$A$4+1)+$A198,"")</f>
        <v/>
      </c>
      <c r="Y198" s="41" t="str">
        <f t="shared" ca="1" si="70"/>
        <v/>
      </c>
      <c r="Z198" t="str">
        <f ca="1">IF(ISNUMBER($A198),VLOOKUP($A198,Methuselahs!$A$7:$X$202,5),"")</f>
        <v/>
      </c>
      <c r="AA198" s="41" t="str">
        <f t="shared" ca="1" si="71"/>
        <v/>
      </c>
    </row>
    <row r="199" spans="1:27" ht="12.95" customHeight="1">
      <c r="A199" t="str">
        <f ca="1">IF(ISBLANK('Tournament Info'!$B$11),"",INDIRECT(ADDRESS(ROW(),2,1,1,"Optimal Seating "&amp;'Tournament Info'!$B$11-1&amp;"R+F")))</f>
        <v/>
      </c>
      <c r="B199" t="str">
        <f ca="1">IF(ISNUMBER(A199),VLOOKUP(A199,Methuselahs!$A$7:$E$202,2,FALSE()),"")</f>
        <v/>
      </c>
      <c r="C199" t="str">
        <f ca="1">IF(ISNUMBER(A199),VLOOKUP(A199,Methuselahs!$A$7:$E$202,3,FALSE()),"")</f>
        <v/>
      </c>
      <c r="D199" s="238" t="str">
        <f t="shared" ref="D199:D206" ca="1" si="72">IF(ISNUMBER(A199),FLOOR((ROW()-ROW($A$7))/5,1)+1,"")</f>
        <v/>
      </c>
      <c r="E199" s="239"/>
      <c r="F199" s="269">
        <f t="shared" ref="F199:F206" si="73">IF(ISNUMBER(E199),E199,0)</f>
        <v>0</v>
      </c>
      <c r="G199" s="240" t="str">
        <f t="shared" ref="G199:G206" ca="1" si="74">IF(ISNUMBER($A199),IF(AND($F199&gt;=2,$H199=60),1,0),"")</f>
        <v/>
      </c>
      <c r="H199" t="str">
        <f ca="1">IF(ISNUMBER(A199),IF(OR($S199=$U199,NOT(ISNA(MATCH($D199*5+$V$4,Override!$C$6:$C$125,0)))),$Q199,0),"")</f>
        <v/>
      </c>
      <c r="I199" s="270" t="str">
        <f t="shared" ref="I199:I206" ca="1" si="75">IF(ISNUMBER(A199),IF(J199=5,K199,IF(AND(J199=4,OR(K199=4,K199=3)),K199+1,K199)),"")</f>
        <v/>
      </c>
      <c r="J199" s="242">
        <f ca="1">COUNT(A197:A201)</f>
        <v>0</v>
      </c>
      <c r="K199" s="243" t="str">
        <f ca="1">IF(ISNUMBER(A199),_xlfn.RANK.EQ(F199,F197:F201),"")</f>
        <v/>
      </c>
      <c r="L199" s="244">
        <f ca="1">IF(J199=5,VLOOKUP(K199,TPMatrix!$A$6:$B$10,2,FALSE()),IF(J199=4,VLOOKUP(K199,TPMatrix!$D$6:$E$9,2,FALSE()),0))</f>
        <v>0</v>
      </c>
      <c r="M199" s="244">
        <f ca="1">IF(COUNTIF(K197:K201,K199)&gt;=2,IF(J199=5,VLOOKUP(K199+1,TPMatrix!$A$6:$B$10,2,FALSE()),IF(J199=4,VLOOKUP(K199+1,TPMatrix!$D$6:$E$9,2,FALSE()),0)),"")</f>
        <v>0</v>
      </c>
      <c r="N199" s="244">
        <f ca="1">IF(COUNTIF(K197:K201,K199)&gt;=3,IF(J199=5,VLOOKUP(K199+2,TPMatrix!$A$6:$B$10,2,FALSE()),IF(J199=4,VLOOKUP(K199+2,TPMatrix!$D$6:$E$9,2,FALSE()),0)),"")</f>
        <v>0</v>
      </c>
      <c r="O199" s="244">
        <f ca="1">IF(COUNTIF(K197:K201,K199)&gt;=4,IF(J199=5,VLOOKUP(K199+3,TPMatrix!$A$6:$B$10,2,FALSE()),IF(J199=4,VLOOKUP(K199+3,TPMatrix!$D$6:$E$9,2,FALSE()),0)),"")</f>
        <v>0</v>
      </c>
      <c r="P199" s="244">
        <f ca="1">IF(COUNTIF(K197:K201,K199)&gt;=5,IF(J199=5,VLOOKUP(K199+4,TPMatrix!$A$6:$B$10,2,FALSE()),IF(J199=4,VLOOKUP(K199+4,TPMatrix!$D$6:$E$9,2,FALSE()),0)),"")</f>
        <v>0</v>
      </c>
      <c r="Q199" s="244">
        <f t="shared" ref="Q199:Q206" ca="1" si="76">SUM(L199:P199)/COUNT(L199:P199)</f>
        <v>0</v>
      </c>
      <c r="R199" s="245">
        <f t="shared" ref="R199:R206" ca="1" si="77">COUNT(L199:P199)</f>
        <v>5</v>
      </c>
      <c r="S199" s="243">
        <f t="shared" ref="S199:S206" ca="1" si="78">IF(ISNUMBER($A199),COUNTIF($D$7:$D$206,$D199),0)</f>
        <v>0</v>
      </c>
      <c r="T199" s="244">
        <f t="shared" ref="T199:T206" si="79">CEILING($F199,1)</f>
        <v>0</v>
      </c>
      <c r="U199" s="245">
        <f t="shared" ref="U199:U206" ca="1" si="80">SUM(OFFSET(T199,-MOD(ROW()-ROW($U$7),5),0,5,1))</f>
        <v>0</v>
      </c>
      <c r="W199" s="41" t="str">
        <f t="shared" ref="W199:W206" ca="1" si="81">$I199</f>
        <v/>
      </c>
      <c r="X199" t="str">
        <f ca="1">IF(ISNUMBER($A199),$W199*(Methuselahs!$A$4+1)+$A199,"")</f>
        <v/>
      </c>
      <c r="Y199" s="41" t="str">
        <f t="shared" ref="Y199:Y206" ca="1" si="82">IF(ISNUMBER($A199),_xlfn.RANK.EQ($X199,$X199:$X203,1),"")</f>
        <v/>
      </c>
      <c r="Z199" t="str">
        <f ca="1">IF(ISNUMBER($A199),VLOOKUP($A199,Methuselahs!$A$7:$X$202,5),"")</f>
        <v/>
      </c>
      <c r="AA199" s="41" t="str">
        <f t="shared" ref="AA199:AA206" ca="1" si="83">$I199</f>
        <v/>
      </c>
    </row>
    <row r="200" spans="1:27" ht="12.95" customHeight="1">
      <c r="A200" t="str">
        <f ca="1">IF(ISBLANK('Tournament Info'!$B$11),"",INDIRECT(ADDRESS(ROW(),2,1,1,"Optimal Seating "&amp;'Tournament Info'!$B$11-1&amp;"R+F")))</f>
        <v/>
      </c>
      <c r="B200" t="str">
        <f ca="1">IF(ISNUMBER(A200),VLOOKUP(A200,Methuselahs!$A$7:$E$202,2,FALSE()),"")</f>
        <v/>
      </c>
      <c r="C200" t="str">
        <f ca="1">IF(ISNUMBER(A200),VLOOKUP(A200,Methuselahs!$A$7:$E$202,3,FALSE()),"")</f>
        <v/>
      </c>
      <c r="D200" s="248" t="str">
        <f t="shared" ca="1" si="72"/>
        <v/>
      </c>
      <c r="E200" s="249"/>
      <c r="F200" s="271">
        <f t="shared" si="73"/>
        <v>0</v>
      </c>
      <c r="G200" s="230" t="str">
        <f t="shared" ca="1" si="74"/>
        <v/>
      </c>
      <c r="H200" t="str">
        <f ca="1">IF(ISNUMBER(A200),IF(OR($S200=$U200,NOT(ISNA(MATCH($D200*5+$V$4,Override!$C$6:$C$125,0)))),$Q200,0),"")</f>
        <v/>
      </c>
      <c r="I200" s="268" t="str">
        <f t="shared" ca="1" si="75"/>
        <v/>
      </c>
      <c r="J200" s="250">
        <f ca="1">COUNT(A197:A201)</f>
        <v>0</v>
      </c>
      <c r="K200" s="233" t="str">
        <f ca="1">IF(ISNUMBER(A200),_xlfn.RANK.EQ(F200,F197:F201),"")</f>
        <v/>
      </c>
      <c r="L200" s="234">
        <f ca="1">IF(J200=5,VLOOKUP(K200,TPMatrix!$A$6:$B$10,2,FALSE()),IF(J200=4,VLOOKUP(K200,TPMatrix!$D$6:$E$9,2,FALSE()),0))</f>
        <v>0</v>
      </c>
      <c r="M200" s="234">
        <f ca="1">IF(COUNTIF(K197:K201,K200)&gt;=2,IF(J200=5,VLOOKUP(K200+1,TPMatrix!$A$6:$B$10,2,FALSE()),IF(J200=4,VLOOKUP(K200+1,TPMatrix!$D$6:$E$9,2,FALSE()),0)),"")</f>
        <v>0</v>
      </c>
      <c r="N200" s="234">
        <f ca="1">IF(COUNTIF(K197:K201,K200)&gt;=3,IF(J200=5,VLOOKUP(K200+2,TPMatrix!$A$6:$B$10,2,FALSE()),IF(J200=4,VLOOKUP(K200+2,TPMatrix!$D$6:$E$9,2,FALSE()),0)),"")</f>
        <v>0</v>
      </c>
      <c r="O200" s="234">
        <f ca="1">IF(COUNTIF(K197:K201,K200)&gt;=4,IF(J200=5,VLOOKUP(K200+3,TPMatrix!$A$6:$B$10,2,FALSE()),IF(J200=4,VLOOKUP(K200+3,TPMatrix!$D$6:$E$9,2,FALSE()),0)),"")</f>
        <v>0</v>
      </c>
      <c r="P200" s="234">
        <f ca="1">IF(COUNTIF(K197:K201,K200)&gt;=5,IF(J200=5,VLOOKUP(K200+4,TPMatrix!$A$6:$B$10,2,FALSE()),IF(J200=4,VLOOKUP(K200+4,TPMatrix!$D$6:$E$9,2,FALSE()),0)),"")</f>
        <v>0</v>
      </c>
      <c r="Q200" s="234">
        <f t="shared" ca="1" si="76"/>
        <v>0</v>
      </c>
      <c r="R200" s="235">
        <f t="shared" ca="1" si="77"/>
        <v>5</v>
      </c>
      <c r="S200" s="233">
        <f t="shared" ca="1" si="78"/>
        <v>0</v>
      </c>
      <c r="T200" s="234">
        <f t="shared" si="79"/>
        <v>0</v>
      </c>
      <c r="U200" s="235">
        <f t="shared" ca="1" si="80"/>
        <v>0</v>
      </c>
      <c r="W200" s="41" t="str">
        <f t="shared" ca="1" si="81"/>
        <v/>
      </c>
      <c r="X200" t="str">
        <f ca="1">IF(ISNUMBER($A200),$W200*(Methuselahs!$A$4+1)+$A200,"")</f>
        <v/>
      </c>
      <c r="Y200" s="41" t="str">
        <f t="shared" ca="1" si="82"/>
        <v/>
      </c>
      <c r="Z200" t="str">
        <f ca="1">IF(ISNUMBER($A200),VLOOKUP($A200,Methuselahs!$A$7:$X$202,5),"")</f>
        <v/>
      </c>
      <c r="AA200" s="41" t="str">
        <f t="shared" ca="1" si="83"/>
        <v/>
      </c>
    </row>
    <row r="201" spans="1:27" ht="12.95" customHeight="1" thickBot="1">
      <c r="A201" t="str">
        <f ca="1">IF(ISBLANK('Tournament Info'!$B$11),"",INDIRECT(ADDRESS(ROW(),2,1,1,"Optimal Seating "&amp;'Tournament Info'!$B$11-1&amp;"R+F")))</f>
        <v/>
      </c>
      <c r="B201" t="str">
        <f ca="1">IF(ISNUMBER(A201),VLOOKUP(A201,Methuselahs!$A$7:$E$202,2,FALSE()),"")</f>
        <v/>
      </c>
      <c r="C201" t="str">
        <f ca="1">IF(ISNUMBER(A201),VLOOKUP(A201,Methuselahs!$A$7:$E$202,3,FALSE()),"")</f>
        <v/>
      </c>
      <c r="D201" s="254" t="str">
        <f t="shared" ca="1" si="72"/>
        <v/>
      </c>
      <c r="E201" s="255"/>
      <c r="F201" s="272">
        <f t="shared" si="73"/>
        <v>0</v>
      </c>
      <c r="G201" s="240" t="str">
        <f t="shared" ca="1" si="74"/>
        <v/>
      </c>
      <c r="H201" t="str">
        <f ca="1">IF(ISNUMBER(A201),IF(OR($S201=$U201,NOT(ISNA(MATCH($D201*5+$V$4,Override!$C$6:$C$125,0)))),$Q201,0),"")</f>
        <v/>
      </c>
      <c r="I201" s="270" t="str">
        <f t="shared" ca="1" si="75"/>
        <v/>
      </c>
      <c r="J201" s="256">
        <f ca="1">COUNT(A197:A201)</f>
        <v>0</v>
      </c>
      <c r="K201" s="257" t="str">
        <f ca="1">IF(ISNUMBER(A201),_xlfn.RANK.EQ(F201,F197:F201),"")</f>
        <v/>
      </c>
      <c r="L201" s="258">
        <f ca="1">IF(J201=5,VLOOKUP(K201,TPMatrix!$A$6:$B$10,2,FALSE()),IF(J201=4,VLOOKUP(K201,TPMatrix!$D$6:$E$9,2,FALSE()),0))</f>
        <v>0</v>
      </c>
      <c r="M201" s="258">
        <f ca="1">IF(COUNTIF(K197:K201,K201)&gt;=2,IF(J201=5,VLOOKUP(K201+1,TPMatrix!$A$6:$B$10,2,FALSE()),IF(J201=4,VLOOKUP(K201+1,TPMatrix!$D$6:$E$9,2,FALSE()),0)),"")</f>
        <v>0</v>
      </c>
      <c r="N201" s="258">
        <f ca="1">IF(COUNTIF(K197:K201,K201)&gt;=3,IF(J201=5,VLOOKUP(K201+2,TPMatrix!$A$6:$B$10,2,FALSE()),IF(J201=4,VLOOKUP(K201+2,TPMatrix!$D$6:$E$9,2,FALSE()),0)),"")</f>
        <v>0</v>
      </c>
      <c r="O201" s="258">
        <f ca="1">IF(COUNTIF(K197:K201,K201)&gt;=4,IF(J201=5,VLOOKUP(K201+3,TPMatrix!$A$6:$B$10,2,FALSE()),IF(J201=4,VLOOKUP(K201+3,TPMatrix!$D$6:$E$9,2,FALSE()),0)),"")</f>
        <v>0</v>
      </c>
      <c r="P201" s="258">
        <f ca="1">IF(COUNTIF(K197:K201,K201)&gt;=5,IF(J201=5,VLOOKUP(K201+4,TPMatrix!$A$6:$B$10,2,FALSE()),IF(J201=4,VLOOKUP(K201+4,TPMatrix!$D$6:$E$9,2,FALSE()),0)),"")</f>
        <v>0</v>
      </c>
      <c r="Q201" s="258">
        <f t="shared" ca="1" si="76"/>
        <v>0</v>
      </c>
      <c r="R201" s="259">
        <f t="shared" ca="1" si="77"/>
        <v>5</v>
      </c>
      <c r="S201" s="257">
        <f t="shared" ca="1" si="78"/>
        <v>0</v>
      </c>
      <c r="T201" s="258">
        <f t="shared" si="79"/>
        <v>0</v>
      </c>
      <c r="U201" s="259">
        <f t="shared" ca="1" si="80"/>
        <v>0</v>
      </c>
      <c r="W201" s="41" t="str">
        <f t="shared" ca="1" si="81"/>
        <v/>
      </c>
      <c r="X201" t="str">
        <f ca="1">IF(ISNUMBER($A201),$W201*(Methuselahs!$A$4+1)+$A201,"")</f>
        <v/>
      </c>
      <c r="Y201" s="41" t="str">
        <f t="shared" ca="1" si="82"/>
        <v/>
      </c>
      <c r="Z201" t="str">
        <f ca="1">IF(ISNUMBER($A201),VLOOKUP($A201,Methuselahs!$A$7:$X$202,5),"")</f>
        <v/>
      </c>
      <c r="AA201" s="41" t="str">
        <f t="shared" ca="1" si="83"/>
        <v/>
      </c>
    </row>
    <row r="202" spans="1:27" ht="12.95" customHeight="1">
      <c r="A202" t="str">
        <f ca="1">IF(ISBLANK('Tournament Info'!$B$11),"",INDIRECT(ADDRESS(ROW(),2,1,1,"Optimal Seating "&amp;'Tournament Info'!$B$11-1&amp;"R+F")))</f>
        <v/>
      </c>
      <c r="B202" t="str">
        <f ca="1">IF(ISNUMBER(A202),VLOOKUP(A202,Methuselahs!$A$7:$E$202,2,FALSE()),"")</f>
        <v/>
      </c>
      <c r="C202" t="str">
        <f ca="1">IF(ISNUMBER(A202),VLOOKUP(A202,Methuselahs!$A$7:$E$202,3,FALSE()),"")</f>
        <v/>
      </c>
      <c r="D202" s="214" t="str">
        <f t="shared" ca="1" si="72"/>
        <v/>
      </c>
      <c r="E202" s="215"/>
      <c r="F202" s="265">
        <f t="shared" si="73"/>
        <v>0</v>
      </c>
      <c r="G202" s="216" t="str">
        <f t="shared" ca="1" si="74"/>
        <v/>
      </c>
      <c r="H202" t="str">
        <f ca="1">IF(ISNUMBER(A202),IF(OR($S202=$U202,NOT(ISNA(MATCH($D202*5+$V$4,Override!$C$6:$C$125,0)))),$Q202,0),"")</f>
        <v/>
      </c>
      <c r="I202" s="266" t="str">
        <f t="shared" ca="1" si="75"/>
        <v/>
      </c>
      <c r="J202" s="218">
        <f ca="1">COUNT(A202:A206)</f>
        <v>0</v>
      </c>
      <c r="K202" s="219" t="str">
        <f ca="1">IF(ISNUMBER(A202),_xlfn.RANK.EQ(F202,F202:F206),"")</f>
        <v/>
      </c>
      <c r="L202" s="220">
        <f ca="1">IF(J202=5,VLOOKUP(K202,TPMatrix!$A$6:$B$10,2,FALSE()),IF(J202=4,VLOOKUP(K202,TPMatrix!$D$6:$E$9,2,FALSE()),0))</f>
        <v>0</v>
      </c>
      <c r="M202" s="220">
        <f ca="1">IF(COUNTIF(K202:K206,K202)&gt;=2,IF(J202=5,VLOOKUP(K202+1,TPMatrix!$A$6:$B$10,2,FALSE()),IF(J202=4,VLOOKUP(K202+1,TPMatrix!$D$6:$E$9,2,FALSE()),0)),"")</f>
        <v>0</v>
      </c>
      <c r="N202" s="220">
        <f ca="1">IF(COUNTIF(K202:K206,K202)&gt;=3,IF(J202=5,VLOOKUP(K202+2,TPMatrix!$A$6:$B$10,2,FALSE()),IF(J202=4,VLOOKUP(K202+2,TPMatrix!$D$6:$E$9,2,FALSE()),0)),"")</f>
        <v>0</v>
      </c>
      <c r="O202" s="220">
        <f ca="1">IF(COUNTIF(K202:K206,K202)&gt;=4,IF(J202=5,VLOOKUP(K202+3,TPMatrix!$A$6:$B$10,2,FALSE()),IF(J202=4,VLOOKUP(K202+3,TPMatrix!$D$6:$E$9,2,FALSE()),0)),"")</f>
        <v>0</v>
      </c>
      <c r="P202" s="220">
        <f ca="1">IF(COUNTIF(K202:K206,K202)&gt;=5,IF(J202=5,VLOOKUP(K202+4,TPMatrix!$A$6:$B$10,2,FALSE()),IF(J202=4,VLOOKUP(K202+4,TPMatrix!$D$6:$E$9,2,FALSE()),0)),"")</f>
        <v>0</v>
      </c>
      <c r="Q202" s="220">
        <f t="shared" ca="1" si="76"/>
        <v>0</v>
      </c>
      <c r="R202" s="221">
        <f t="shared" ca="1" si="77"/>
        <v>5</v>
      </c>
      <c r="S202" s="222">
        <f t="shared" ca="1" si="78"/>
        <v>0</v>
      </c>
      <c r="T202" s="223">
        <f t="shared" si="79"/>
        <v>0</v>
      </c>
      <c r="U202" s="224">
        <f t="shared" ca="1" si="80"/>
        <v>0</v>
      </c>
      <c r="W202" s="41" t="str">
        <f t="shared" ca="1" si="81"/>
        <v/>
      </c>
      <c r="X202" t="str">
        <f ca="1">IF(ISNUMBER($A202),$W202*(Methuselahs!$A$4+1)+$A202,"")</f>
        <v/>
      </c>
      <c r="Y202" s="41" t="str">
        <f t="shared" ca="1" si="82"/>
        <v/>
      </c>
      <c r="Z202" t="str">
        <f ca="1">IF(ISNUMBER($A202),VLOOKUP($A202,Methuselahs!$A$7:$X$202,5),"")</f>
        <v/>
      </c>
      <c r="AA202" s="41" t="str">
        <f t="shared" ca="1" si="83"/>
        <v/>
      </c>
    </row>
    <row r="203" spans="1:27" ht="12.95" customHeight="1">
      <c r="A203" t="str">
        <f ca="1">IF(ISBLANK('Tournament Info'!$B$11),"",INDIRECT(ADDRESS(ROW(),2,1,1,"Optimal Seating "&amp;'Tournament Info'!$B$11-1&amp;"R+F")))</f>
        <v/>
      </c>
      <c r="B203" t="str">
        <f ca="1">IF(ISNUMBER(A203),VLOOKUP(A203,Methuselahs!$A$7:$E$202,2,FALSE()),"")</f>
        <v/>
      </c>
      <c r="C203" t="str">
        <f ca="1">IF(ISNUMBER(A203),VLOOKUP(A203,Methuselahs!$A$7:$E$202,3,FALSE()),"")</f>
        <v/>
      </c>
      <c r="D203" s="228" t="str">
        <f t="shared" ca="1" si="72"/>
        <v/>
      </c>
      <c r="E203" s="229"/>
      <c r="F203" s="267">
        <f t="shared" si="73"/>
        <v>0</v>
      </c>
      <c r="G203" s="230" t="str">
        <f t="shared" ca="1" si="74"/>
        <v/>
      </c>
      <c r="H203" t="str">
        <f ca="1">IF(ISNUMBER(A203),IF(OR($S203=$U203,NOT(ISNA(MATCH($D203*5+$V$4,Override!$C$6:$C$125,0)))),$Q203,0),"")</f>
        <v/>
      </c>
      <c r="I203" s="268" t="str">
        <f t="shared" ca="1" si="75"/>
        <v/>
      </c>
      <c r="J203" s="232">
        <f ca="1">COUNT(A202:A206)</f>
        <v>0</v>
      </c>
      <c r="K203" s="233" t="str">
        <f ca="1">IF(ISNUMBER(A203),_xlfn.RANK.EQ(F203,F202:F206),"")</f>
        <v/>
      </c>
      <c r="L203" s="234">
        <f ca="1">IF(J203=5,VLOOKUP(K203,TPMatrix!$A$6:$B$10,2,FALSE()),IF(J203=4,VLOOKUP(K203,TPMatrix!$D$6:$E$9,2,FALSE()),0))</f>
        <v>0</v>
      </c>
      <c r="M203" s="234">
        <f ca="1">IF(COUNTIF(K202:K206,K203)&gt;=2,IF(J203=5,VLOOKUP(K203+1,TPMatrix!$A$6:$B$10,2,FALSE()),IF(J203=4,VLOOKUP(K203+1,TPMatrix!$D$6:$E$9,2,FALSE()),0)),"")</f>
        <v>0</v>
      </c>
      <c r="N203" s="234">
        <f ca="1">IF(COUNTIF(K202:K206,K203)&gt;=3,IF(J203=5,VLOOKUP(K203+2,TPMatrix!$A$6:$B$10,2,FALSE()),IF(J203=4,VLOOKUP(K203+2,TPMatrix!$D$6:$E$9,2,FALSE()),0)),"")</f>
        <v>0</v>
      </c>
      <c r="O203" s="234">
        <f ca="1">IF(COUNTIF(K202:K206,K203)&gt;=4,IF(J203=5,VLOOKUP(K203+3,TPMatrix!$A$6:$B$10,2,FALSE()),IF(J203=4,VLOOKUP(K203+3,TPMatrix!$D$6:$E$9,2,FALSE()),0)),"")</f>
        <v>0</v>
      </c>
      <c r="P203" s="234">
        <f ca="1">IF(COUNTIF(K202:K206,K203)&gt;=5,IF(J203=5,VLOOKUP(K203+4,TPMatrix!$A$6:$B$10,2,FALSE()),IF(J203=4,VLOOKUP(K203+4,TPMatrix!$D$6:$E$9,2,FALSE()),0)),"")</f>
        <v>0</v>
      </c>
      <c r="Q203" s="234">
        <f t="shared" ca="1" si="76"/>
        <v>0</v>
      </c>
      <c r="R203" s="235">
        <f t="shared" ca="1" si="77"/>
        <v>5</v>
      </c>
      <c r="S203" s="233">
        <f t="shared" ca="1" si="78"/>
        <v>0</v>
      </c>
      <c r="T203" s="234">
        <f t="shared" si="79"/>
        <v>0</v>
      </c>
      <c r="U203" s="235">
        <f t="shared" ca="1" si="80"/>
        <v>0</v>
      </c>
      <c r="W203" s="41" t="str">
        <f t="shared" ca="1" si="81"/>
        <v/>
      </c>
      <c r="X203" t="str">
        <f ca="1">IF(ISNUMBER($A203),$W203*(Methuselahs!$A$4+1)+$A203,"")</f>
        <v/>
      </c>
      <c r="Y203" s="41" t="str">
        <f t="shared" ca="1" si="82"/>
        <v/>
      </c>
      <c r="Z203" t="str">
        <f ca="1">IF(ISNUMBER($A203),VLOOKUP($A203,Methuselahs!$A$7:$X$202,5),"")</f>
        <v/>
      </c>
      <c r="AA203" s="41" t="str">
        <f t="shared" ca="1" si="83"/>
        <v/>
      </c>
    </row>
    <row r="204" spans="1:27" ht="12.95" customHeight="1">
      <c r="A204" t="str">
        <f ca="1">IF(ISBLANK('Tournament Info'!$B$11),"",INDIRECT(ADDRESS(ROW(),2,1,1,"Optimal Seating "&amp;'Tournament Info'!$B$11-1&amp;"R+F")))</f>
        <v/>
      </c>
      <c r="B204" t="str">
        <f ca="1">IF(ISNUMBER(A204),VLOOKUP(A204,Methuselahs!$A$7:$E$202,2,FALSE()),"")</f>
        <v/>
      </c>
      <c r="C204" t="str">
        <f ca="1">IF(ISNUMBER(A204),VLOOKUP(A204,Methuselahs!$A$7:$E$202,3,FALSE()),"")</f>
        <v/>
      </c>
      <c r="D204" s="238" t="str">
        <f t="shared" ca="1" si="72"/>
        <v/>
      </c>
      <c r="E204" s="239"/>
      <c r="F204" s="269">
        <f t="shared" si="73"/>
        <v>0</v>
      </c>
      <c r="G204" s="240" t="str">
        <f t="shared" ca="1" si="74"/>
        <v/>
      </c>
      <c r="H204" t="str">
        <f ca="1">IF(ISNUMBER(A204),IF(OR($S204=$U204,NOT(ISNA(MATCH($D204*5+$V$4,Override!$C$6:$C$125,0)))),$Q204,0),"")</f>
        <v/>
      </c>
      <c r="I204" s="270" t="str">
        <f t="shared" ca="1" si="75"/>
        <v/>
      </c>
      <c r="J204" s="242">
        <f ca="1">COUNT(A202:A206)</f>
        <v>0</v>
      </c>
      <c r="K204" s="243" t="str">
        <f ca="1">IF(ISNUMBER(A204),_xlfn.RANK.EQ(F204,F202:F206),"")</f>
        <v/>
      </c>
      <c r="L204" s="244">
        <f ca="1">IF(J204=5,VLOOKUP(K204,TPMatrix!$A$6:$B$10,2,FALSE()),IF(J204=4,VLOOKUP(K204,TPMatrix!$D$6:$E$9,2,FALSE()),0))</f>
        <v>0</v>
      </c>
      <c r="M204" s="244">
        <f ca="1">IF(COUNTIF(K202:K206,K204)&gt;=2,IF(J204=5,VLOOKUP(K204+1,TPMatrix!$A$6:$B$10,2,FALSE()),IF(J204=4,VLOOKUP(K204+1,TPMatrix!$D$6:$E$9,2,FALSE()),0)),"")</f>
        <v>0</v>
      </c>
      <c r="N204" s="244">
        <f ca="1">IF(COUNTIF(K202:K206,K204)&gt;=3,IF(J204=5,VLOOKUP(K204+2,TPMatrix!$A$6:$B$10,2,FALSE()),IF(J204=4,VLOOKUP(K204+2,TPMatrix!$D$6:$E$9,2,FALSE()),0)),"")</f>
        <v>0</v>
      </c>
      <c r="O204" s="244">
        <f ca="1">IF(COUNTIF(K202:K206,K204)&gt;=4,IF(J204=5,VLOOKUP(K204+3,TPMatrix!$A$6:$B$10,2,FALSE()),IF(J204=4,VLOOKUP(K204+3,TPMatrix!$D$6:$E$9,2,FALSE()),0)),"")</f>
        <v>0</v>
      </c>
      <c r="P204" s="244">
        <f ca="1">IF(COUNTIF(K202:K206,K204)&gt;=5,IF(J204=5,VLOOKUP(K204+4,TPMatrix!$A$6:$B$10,2,FALSE()),IF(J204=4,VLOOKUP(K204+4,TPMatrix!$D$6:$E$9,2,FALSE()),0)),"")</f>
        <v>0</v>
      </c>
      <c r="Q204" s="244">
        <f t="shared" ca="1" si="76"/>
        <v>0</v>
      </c>
      <c r="R204" s="245">
        <f t="shared" ca="1" si="77"/>
        <v>5</v>
      </c>
      <c r="S204" s="243">
        <f t="shared" ca="1" si="78"/>
        <v>0</v>
      </c>
      <c r="T204" s="244">
        <f t="shared" si="79"/>
        <v>0</v>
      </c>
      <c r="U204" s="245">
        <f t="shared" ca="1" si="80"/>
        <v>0</v>
      </c>
      <c r="W204" s="41" t="str">
        <f t="shared" ca="1" si="81"/>
        <v/>
      </c>
      <c r="X204" t="str">
        <f ca="1">IF(ISNUMBER($A204),$W204*(Methuselahs!$A$4+1)+$A204,"")</f>
        <v/>
      </c>
      <c r="Y204" s="41" t="str">
        <f t="shared" ca="1" si="82"/>
        <v/>
      </c>
      <c r="Z204" t="str">
        <f ca="1">IF(ISNUMBER($A204),VLOOKUP($A204,Methuselahs!$A$7:$X$202,5),"")</f>
        <v/>
      </c>
      <c r="AA204" s="41" t="str">
        <f t="shared" ca="1" si="83"/>
        <v/>
      </c>
    </row>
    <row r="205" spans="1:27" ht="12.95" customHeight="1">
      <c r="A205" t="str">
        <f ca="1">IF(ISBLANK('Tournament Info'!$B$11),"",INDIRECT(ADDRESS(ROW(),2,1,1,"Optimal Seating "&amp;'Tournament Info'!$B$11-1&amp;"R+F")))</f>
        <v/>
      </c>
      <c r="B205" t="str">
        <f ca="1">IF(ISNUMBER(A205),VLOOKUP(A205,Methuselahs!$A$7:$E$202,2,FALSE()),"")</f>
        <v/>
      </c>
      <c r="C205" t="str">
        <f ca="1">IF(ISNUMBER(A205),VLOOKUP(A205,Methuselahs!$A$7:$E$202,3,FALSE()),"")</f>
        <v/>
      </c>
      <c r="D205" s="248" t="str">
        <f t="shared" ca="1" si="72"/>
        <v/>
      </c>
      <c r="E205" s="249"/>
      <c r="F205" s="271">
        <f t="shared" si="73"/>
        <v>0</v>
      </c>
      <c r="G205" s="230" t="str">
        <f t="shared" ca="1" si="74"/>
        <v/>
      </c>
      <c r="H205" t="str">
        <f ca="1">IF(ISNUMBER(A205),IF(OR($S205=$U205,NOT(ISNA(MATCH($D205*5+$V$4,Override!$C$6:$C$125,0)))),$Q205,0),"")</f>
        <v/>
      </c>
      <c r="I205" s="268" t="str">
        <f t="shared" ca="1" si="75"/>
        <v/>
      </c>
      <c r="J205" s="250">
        <f ca="1">COUNT(A202:A206)</f>
        <v>0</v>
      </c>
      <c r="K205" s="233" t="str">
        <f ca="1">IF(ISNUMBER(A205),_xlfn.RANK.EQ(F205,F202:F206),"")</f>
        <v/>
      </c>
      <c r="L205" s="234">
        <f ca="1">IF(J205=5,VLOOKUP(K205,TPMatrix!$A$6:$B$10,2,FALSE()),IF(J205=4,VLOOKUP(K205,TPMatrix!$D$6:$E$9,2,FALSE()),0))</f>
        <v>0</v>
      </c>
      <c r="M205" s="234">
        <f ca="1">IF(COUNTIF(K202:K206,K205)&gt;=2,IF(J205=5,VLOOKUP(K205+1,TPMatrix!$A$6:$B$10,2,FALSE()),IF(J205=4,VLOOKUP(K205+1,TPMatrix!$D$6:$E$9,2,FALSE()),0)),"")</f>
        <v>0</v>
      </c>
      <c r="N205" s="234">
        <f ca="1">IF(COUNTIF(K202:K206,K205)&gt;=3,IF(J205=5,VLOOKUP(K205+2,TPMatrix!$A$6:$B$10,2,FALSE()),IF(J205=4,VLOOKUP(K205+2,TPMatrix!$D$6:$E$9,2,FALSE()),0)),"")</f>
        <v>0</v>
      </c>
      <c r="O205" s="234">
        <f ca="1">IF(COUNTIF(K202:K206,K205)&gt;=4,IF(J205=5,VLOOKUP(K205+3,TPMatrix!$A$6:$B$10,2,FALSE()),IF(J205=4,VLOOKUP(K205+3,TPMatrix!$D$6:$E$9,2,FALSE()),0)),"")</f>
        <v>0</v>
      </c>
      <c r="P205" s="234">
        <f ca="1">IF(COUNTIF(K202:K206,K205)&gt;=5,IF(J205=5,VLOOKUP(K205+4,TPMatrix!$A$6:$B$10,2,FALSE()),IF(J205=4,VLOOKUP(K205+4,TPMatrix!$D$6:$E$9,2,FALSE()),0)),"")</f>
        <v>0</v>
      </c>
      <c r="Q205" s="234">
        <f t="shared" ca="1" si="76"/>
        <v>0</v>
      </c>
      <c r="R205" s="235">
        <f t="shared" ca="1" si="77"/>
        <v>5</v>
      </c>
      <c r="S205" s="233">
        <f t="shared" ca="1" si="78"/>
        <v>0</v>
      </c>
      <c r="T205" s="234">
        <f t="shared" si="79"/>
        <v>0</v>
      </c>
      <c r="U205" s="235">
        <f t="shared" ca="1" si="80"/>
        <v>0</v>
      </c>
      <c r="W205" s="41" t="str">
        <f t="shared" ca="1" si="81"/>
        <v/>
      </c>
      <c r="X205" t="str">
        <f ca="1">IF(ISNUMBER($A205),$W205*(Methuselahs!$A$4+1)+$A205,"")</f>
        <v/>
      </c>
      <c r="Y205" s="41" t="str">
        <f t="shared" ca="1" si="82"/>
        <v/>
      </c>
      <c r="Z205" t="str">
        <f ca="1">IF(ISNUMBER($A205),VLOOKUP($A205,Methuselahs!$A$7:$X$202,5),"")</f>
        <v/>
      </c>
      <c r="AA205" s="41" t="str">
        <f t="shared" ca="1" si="83"/>
        <v/>
      </c>
    </row>
    <row r="206" spans="1:27" ht="12.95" customHeight="1" thickBot="1">
      <c r="A206" t="str">
        <f ca="1">IF(ISBLANK('Tournament Info'!$B$11),"",INDIRECT(ADDRESS(ROW(),2,1,1,"Optimal Seating "&amp;'Tournament Info'!$B$11-1&amp;"R+F")))</f>
        <v/>
      </c>
      <c r="B206" t="str">
        <f ca="1">IF(ISNUMBER(A206),VLOOKUP(A206,Methuselahs!$A$7:$E$202,2,FALSE()),"")</f>
        <v/>
      </c>
      <c r="C206" t="str">
        <f ca="1">IF(ISNUMBER(A206),VLOOKUP(A206,Methuselahs!$A$7:$E$202,3,FALSE()),"")</f>
        <v/>
      </c>
      <c r="D206" s="254" t="str">
        <f t="shared" ca="1" si="72"/>
        <v/>
      </c>
      <c r="E206" s="255"/>
      <c r="F206" s="272">
        <f t="shared" si="73"/>
        <v>0</v>
      </c>
      <c r="G206" s="260" t="str">
        <f t="shared" ca="1" si="74"/>
        <v/>
      </c>
      <c r="H206" t="str">
        <f ca="1">IF(ISNUMBER(A206),IF(OR($S206=$U206,NOT(ISNA(MATCH($D206*5+$V$4,Override!$C$6:$C$125,0)))),$Q206,0),"")</f>
        <v/>
      </c>
      <c r="I206" s="273" t="str">
        <f t="shared" ca="1" si="75"/>
        <v/>
      </c>
      <c r="J206" s="256">
        <f ca="1">COUNT(A202:A206)</f>
        <v>0</v>
      </c>
      <c r="K206" s="257" t="str">
        <f ca="1">IF(ISNUMBER(A206),_xlfn.RANK.EQ(F206,F202:F206),"")</f>
        <v/>
      </c>
      <c r="L206" s="258">
        <f ca="1">IF(J206=5,VLOOKUP(K206,TPMatrix!$A$6:$B$10,2,FALSE()),IF(J206=4,VLOOKUP(K206,TPMatrix!$D$6:$E$9,2,FALSE()),0))</f>
        <v>0</v>
      </c>
      <c r="M206" s="258">
        <f ca="1">IF(COUNTIF(K202:K206,K206)&gt;=2,IF(J206=5,VLOOKUP(K206+1,TPMatrix!$A$6:$B$10,2,FALSE()),IF(J206=4,VLOOKUP(K206+1,TPMatrix!$D$6:$E$9,2,FALSE()),0)),"")</f>
        <v>0</v>
      </c>
      <c r="N206" s="258">
        <f ca="1">IF(COUNTIF(K202:K206,K206)&gt;=3,IF(J206=5,VLOOKUP(K206+2,TPMatrix!$A$6:$B$10,2,FALSE()),IF(J206=4,VLOOKUP(K206+2,TPMatrix!$D$6:$E$9,2,FALSE()),0)),"")</f>
        <v>0</v>
      </c>
      <c r="O206" s="258">
        <f ca="1">IF(COUNTIF(K202:K206,K206)&gt;=4,IF(J206=5,VLOOKUP(K206+3,TPMatrix!$A$6:$B$10,2,FALSE()),IF(J206=4,VLOOKUP(K206+3,TPMatrix!$D$6:$E$9,2,FALSE()),0)),"")</f>
        <v>0</v>
      </c>
      <c r="P206" s="258">
        <f ca="1">IF(COUNTIF(K202:K206,K206)&gt;=5,IF(J206=5,VLOOKUP(K206+4,TPMatrix!$A$6:$B$10,2,FALSE()),IF(J206=4,VLOOKUP(K206+4,TPMatrix!$D$6:$E$9,2,FALSE()),0)),"")</f>
        <v>0</v>
      </c>
      <c r="Q206" s="258">
        <f t="shared" ca="1" si="76"/>
        <v>0</v>
      </c>
      <c r="R206" s="259">
        <f t="shared" ca="1" si="77"/>
        <v>5</v>
      </c>
      <c r="S206" s="257">
        <f t="shared" ca="1" si="78"/>
        <v>0</v>
      </c>
      <c r="T206" s="258">
        <f t="shared" si="79"/>
        <v>0</v>
      </c>
      <c r="U206" s="259">
        <f t="shared" ca="1" si="80"/>
        <v>0</v>
      </c>
      <c r="W206" s="41" t="str">
        <f t="shared" ca="1" si="81"/>
        <v/>
      </c>
      <c r="X206" t="str">
        <f ca="1">IF(ISNUMBER($A206),$W206*(Methuselahs!$A$4+1)+$A206,"")</f>
        <v/>
      </c>
      <c r="Y206" s="41" t="str">
        <f t="shared" ca="1" si="82"/>
        <v/>
      </c>
      <c r="Z206" t="str">
        <f ca="1">IF(ISNUMBER($A206),VLOOKUP($A206,Methuselahs!$A$7:$X$202,5),"")</f>
        <v/>
      </c>
      <c r="AA206" s="41" t="str">
        <f t="shared" ca="1" si="83"/>
        <v/>
      </c>
    </row>
  </sheetData>
  <sheetProtection sheet="1" objects="1" scenarios="1"/>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A9A2F-875E-4DD7-B16E-5CE37C35355C}">
  <dimension ref="A1:AMJ206"/>
  <sheetViews>
    <sheetView workbookViewId="0"/>
  </sheetViews>
  <sheetFormatPr defaultRowHeight="12.75"/>
  <cols>
    <col min="1" max="1" width="3.140625" style="175" customWidth="1"/>
    <col min="2" max="2" width="17.7109375" style="175" customWidth="1"/>
    <col min="3" max="3" width="19" style="175" customWidth="1"/>
    <col min="4" max="5" width="7.28515625" style="261" customWidth="1"/>
    <col min="6" max="6" width="8.140625" style="175" hidden="1" customWidth="1"/>
    <col min="7" max="8" width="8.140625" style="175" customWidth="1"/>
    <col min="9" max="9" width="9.42578125" style="175" customWidth="1"/>
    <col min="10" max="10" width="5.28515625" style="176" hidden="1" customWidth="1"/>
    <col min="11" max="11" width="11.28515625" style="41" hidden="1" customWidth="1"/>
    <col min="12" max="12" width="8.28515625" style="41" hidden="1" customWidth="1"/>
    <col min="13" max="16" width="5.28515625" style="41" hidden="1" customWidth="1"/>
    <col min="17" max="17" width="6.5703125" style="41" hidden="1" customWidth="1"/>
    <col min="18" max="18" width="8.85546875" style="41" hidden="1" customWidth="1"/>
    <col min="19" max="19" width="20.5703125" style="41" hidden="1" customWidth="1"/>
    <col min="20" max="20" width="8.7109375" style="41" hidden="1" customWidth="1"/>
    <col min="21" max="21" width="10.42578125" style="41" hidden="1" customWidth="1"/>
    <col min="22" max="22" width="13.140625" style="41" hidden="1" customWidth="1"/>
    <col min="23" max="23" width="11" style="41" hidden="1" customWidth="1"/>
    <col min="24" max="25" width="7.85546875" style="41" hidden="1" customWidth="1"/>
    <col min="26" max="26" width="4.7109375" style="41" hidden="1" customWidth="1"/>
    <col min="27" max="27" width="11" style="41" hidden="1" customWidth="1"/>
    <col min="28" max="29" width="9.7109375" style="41" customWidth="1"/>
    <col min="30" max="1024" width="9.42578125" style="41" customWidth="1"/>
  </cols>
  <sheetData>
    <row r="1" spans="1:28" ht="25.5">
      <c r="A1" s="40" t="str">
        <f>IF(ISBLANK('Tournament Info'!B3),"Vampire: The Eternal Struggle Tournament",'Tournament Info'!B3)</f>
        <v>Week of Nightmares 2024 - Day 3</v>
      </c>
      <c r="B1" s="63"/>
      <c r="C1" s="63"/>
      <c r="D1" s="65"/>
      <c r="E1" s="65"/>
      <c r="F1" s="41"/>
      <c r="G1" s="41"/>
      <c r="H1" s="41"/>
      <c r="I1" s="41"/>
      <c r="J1" s="174"/>
    </row>
    <row r="2" spans="1:28" ht="13.7" customHeight="1">
      <c r="A2" s="41"/>
      <c r="B2" s="63"/>
      <c r="C2" s="63"/>
      <c r="D2" s="65"/>
      <c r="E2" s="65"/>
      <c r="G2" s="41"/>
      <c r="H2" s="41" t="s">
        <v>321</v>
      </c>
      <c r="I2" s="41"/>
      <c r="AB2" s="177"/>
    </row>
    <row r="3" spans="1:28" s="26" customFormat="1" ht="15" customHeight="1">
      <c r="A3" s="178" t="s">
        <v>352</v>
      </c>
      <c r="B3" s="36"/>
      <c r="C3" s="36"/>
      <c r="D3" s="179"/>
      <c r="E3" s="179"/>
      <c r="H3" s="26" t="s">
        <v>323</v>
      </c>
      <c r="V3" s="180" t="s">
        <v>351</v>
      </c>
      <c r="AB3" s="181"/>
    </row>
    <row r="4" spans="1:28" ht="12.95" customHeight="1" thickBot="1">
      <c r="B4" s="63"/>
      <c r="C4" s="63"/>
      <c r="D4" s="65"/>
      <c r="E4" s="65"/>
      <c r="F4" s="41"/>
      <c r="G4" s="41"/>
      <c r="H4" s="41"/>
      <c r="I4" s="41"/>
      <c r="J4" s="174"/>
      <c r="V4" s="183">
        <v>3</v>
      </c>
    </row>
    <row r="5" spans="1:28" ht="20.25">
      <c r="A5" s="184" t="s">
        <v>324</v>
      </c>
      <c r="B5" s="185"/>
      <c r="C5" s="185"/>
      <c r="D5" s="186"/>
      <c r="E5" s="187" t="s">
        <v>325</v>
      </c>
      <c r="F5" s="262"/>
      <c r="G5" s="187"/>
      <c r="H5" s="188"/>
      <c r="I5" s="189"/>
      <c r="J5" s="190"/>
      <c r="K5" s="191" t="s">
        <v>326</v>
      </c>
      <c r="L5" s="192"/>
      <c r="M5" s="192"/>
      <c r="N5" s="192"/>
      <c r="O5" s="192"/>
      <c r="P5" s="192"/>
      <c r="Q5" s="192"/>
      <c r="R5" s="193"/>
      <c r="S5" s="194" t="s">
        <v>327</v>
      </c>
      <c r="T5" s="192"/>
      <c r="U5" s="193"/>
    </row>
    <row r="6" spans="1:28" s="86" customFormat="1" ht="12.95" customHeight="1" thickBot="1">
      <c r="A6" s="195" t="s">
        <v>316</v>
      </c>
      <c r="B6" s="196" t="s">
        <v>328</v>
      </c>
      <c r="C6" s="197" t="s">
        <v>329</v>
      </c>
      <c r="D6" s="198" t="s">
        <v>330</v>
      </c>
      <c r="E6" s="200" t="s">
        <v>180</v>
      </c>
      <c r="F6" s="274" t="s">
        <v>180</v>
      </c>
      <c r="G6" s="275" t="s">
        <v>331</v>
      </c>
      <c r="H6" s="200" t="s">
        <v>181</v>
      </c>
      <c r="I6" s="202" t="s">
        <v>332</v>
      </c>
      <c r="J6" s="264" t="s">
        <v>333</v>
      </c>
      <c r="K6" s="204" t="s">
        <v>334</v>
      </c>
      <c r="L6" s="205" t="s">
        <v>335</v>
      </c>
      <c r="M6" s="205" t="s">
        <v>336</v>
      </c>
      <c r="N6" s="205" t="s">
        <v>337</v>
      </c>
      <c r="O6" s="205" t="s">
        <v>338</v>
      </c>
      <c r="P6" s="205" t="s">
        <v>339</v>
      </c>
      <c r="Q6" s="205" t="s">
        <v>340</v>
      </c>
      <c r="R6" s="206" t="s">
        <v>341</v>
      </c>
      <c r="S6" s="207" t="s">
        <v>342</v>
      </c>
      <c r="T6" s="208" t="s">
        <v>343</v>
      </c>
      <c r="U6" s="209" t="s">
        <v>344</v>
      </c>
      <c r="W6" s="210" t="s">
        <v>345</v>
      </c>
      <c r="X6" s="210" t="s">
        <v>346</v>
      </c>
      <c r="Y6" s="210" t="s">
        <v>347</v>
      </c>
      <c r="Z6" s="210" t="s">
        <v>348</v>
      </c>
      <c r="AA6" s="210" t="s">
        <v>345</v>
      </c>
    </row>
    <row r="7" spans="1:28" ht="12.95" customHeight="1">
      <c r="A7" t="str">
        <f ca="1">IF(OR(ISBLANK('Tournament Info'!$B$11),'Tournament Info'!$B$11&lt;&gt;4),"",INDIRECT(ADDRESS(ROW(),3,1,1,"Optimal Seating "&amp;'Tournament Info'!$B$11-1&amp;"R+F")))</f>
        <v/>
      </c>
      <c r="B7" t="str">
        <f ca="1">IF(ISNUMBER(A7),VLOOKUP(A7,Methuselahs!$A$7:$E$202,2,FALSE()),"")</f>
        <v/>
      </c>
      <c r="C7" t="str">
        <f ca="1">IF(ISNUMBER(A7),VLOOKUP(A7,Methuselahs!$A$7:$E$202,3,FALSE()),"")</f>
        <v/>
      </c>
      <c r="D7" s="214" t="str">
        <f t="shared" ref="D7:D38" ca="1" si="0">IF(ISNUMBER(A7),FLOOR((ROW()-ROW($A$7))/5,1)+1,"")</f>
        <v/>
      </c>
      <c r="E7" s="215"/>
      <c r="F7" s="265">
        <f t="shared" ref="F7:F38" si="1">IF(ISNUMBER(E7),E7,0)</f>
        <v>0</v>
      </c>
      <c r="G7" s="216" t="str">
        <f t="shared" ref="G7:G38" ca="1" si="2">IF(ISNUMBER($A7),IF(AND($F7&gt;=2,$H7=60),1,0),"")</f>
        <v/>
      </c>
      <c r="H7" t="str">
        <f ca="1">IF(ISNUMBER(A7),IF(OR($S7=$U7,NOT(ISNA(MATCH($D7*5+$V$4,Override!$C$6:$C$125,0)))),$Q7,0),"")</f>
        <v/>
      </c>
      <c r="I7" s="276" t="str">
        <f t="shared" ref="I7:I38" ca="1" si="3">IF(ISNUMBER(A7),IF(J7=5,K7,IF(AND(J7=4,OR(K7=4,K7=3)),K7+1,K7)),"")</f>
        <v/>
      </c>
      <c r="J7" s="218">
        <f ca="1">COUNT(A7:A11)</f>
        <v>0</v>
      </c>
      <c r="K7" s="219" t="str">
        <f ca="1">IF(ISNUMBER(A7),_xlfn.RANK.EQ(F7,F7:F11),"")</f>
        <v/>
      </c>
      <c r="L7" s="220">
        <f ca="1">IF(J7=5,VLOOKUP(K7,TPMatrix!$A$6:$B$10,2,FALSE()),IF(J7=4,VLOOKUP(K7,TPMatrix!$D$6:$E$9,2,FALSE()),0))</f>
        <v>0</v>
      </c>
      <c r="M7" s="220">
        <f ca="1">IF(COUNTIF(K7:K11,K7)&gt;=2,IF(J7=5,VLOOKUP(K7+1,TPMatrix!$A$6:$B$10,2,FALSE()),IF(J7=4,VLOOKUP(K7+1,TPMatrix!$D$6:$E$9,2,FALSE()),0)),"")</f>
        <v>0</v>
      </c>
      <c r="N7" s="220">
        <f ca="1">IF(COUNTIF(K7:K11,K7)&gt;=3,IF(J7=5,VLOOKUP(K7+2,TPMatrix!$A$6:$B$10,2,FALSE()),IF(J7=4,VLOOKUP(K7+2,TPMatrix!$D$6:$E$9,2,FALSE()),0)),"")</f>
        <v>0</v>
      </c>
      <c r="O7" s="220">
        <f ca="1">IF(COUNTIF(K7:K11,K7)&gt;=4,IF(J7=5,VLOOKUP(K7+3,TPMatrix!$A$6:$B$10,2,FALSE()),IF(J7=4,VLOOKUP(K7+3,TPMatrix!$D$6:$E$9,2,FALSE()),0)),"")</f>
        <v>0</v>
      </c>
      <c r="P7" s="220">
        <f ca="1">IF(COUNTIF(K7:K11,K7)&gt;=5,IF(J7=5,VLOOKUP(K7+4,TPMatrix!$A$6:$B$10,2,FALSE()),IF(J7=4,VLOOKUP(K7+4,TPMatrix!$D$6:$E$9,2,FALSE()),0)),"")</f>
        <v>0</v>
      </c>
      <c r="Q7" s="220">
        <f t="shared" ref="Q7:Q38" ca="1" si="4">SUM(L7:P7)/COUNT(L7:P7)</f>
        <v>0</v>
      </c>
      <c r="R7" s="221">
        <f t="shared" ref="R7:R38" ca="1" si="5">COUNT(L7:P7)</f>
        <v>5</v>
      </c>
      <c r="S7" s="222">
        <f t="shared" ref="S7:S38" ca="1" si="6">IF(ISNUMBER($A7),COUNTIF($D$7:$D$206,$D7),0)</f>
        <v>0</v>
      </c>
      <c r="T7" s="223">
        <f t="shared" ref="T7:T38" si="7">CEILING($F7,1)</f>
        <v>0</v>
      </c>
      <c r="U7" s="224">
        <f t="shared" ref="U7:U38" ca="1" si="8">SUM(OFFSET(T7,-MOD(ROW()-ROW($U$7),5),0,5,1))</f>
        <v>0</v>
      </c>
      <c r="W7" s="41" t="str">
        <f t="shared" ref="W7:W38" ca="1" si="9">$I7</f>
        <v/>
      </c>
      <c r="X7" t="str">
        <f ca="1">IF(ISNUMBER($A7),$W7*(Methuselahs!$A$4+1)+$A7,"")</f>
        <v/>
      </c>
      <c r="Y7" s="41" t="str">
        <f t="shared" ref="Y7:Y38" ca="1" si="10">IF(ISNUMBER($A7),_xlfn.RANK.EQ($X7,$X7:$X11,1),"")</f>
        <v/>
      </c>
      <c r="Z7" t="str">
        <f ca="1">IF(ISNUMBER($A7),VLOOKUP($A7,Methuselahs!$A$7:$X$202,5),"")</f>
        <v/>
      </c>
      <c r="AA7" s="41" t="str">
        <f t="shared" ref="AA7:AA38" ca="1" si="11">$I7</f>
        <v/>
      </c>
    </row>
    <row r="8" spans="1:28" ht="12.95" customHeight="1">
      <c r="A8" t="str">
        <f ca="1">IF(OR(ISBLANK('Tournament Info'!$B$11),'Tournament Info'!$B$11&lt;&gt;4),"",INDIRECT(ADDRESS(ROW(),3,1,1,"Optimal Seating "&amp;'Tournament Info'!$B$11-1&amp;"R+F")))</f>
        <v/>
      </c>
      <c r="B8" t="str">
        <f ca="1">IF(ISNUMBER(A8),VLOOKUP(A8,Methuselahs!$A$7:$E$202,2,FALSE()),"")</f>
        <v/>
      </c>
      <c r="C8" t="str">
        <f ca="1">IF(ISNUMBER(A8),VLOOKUP(A8,Methuselahs!$A$7:$E$202,3,FALSE()),"")</f>
        <v/>
      </c>
      <c r="D8" s="228" t="str">
        <f t="shared" ca="1" si="0"/>
        <v/>
      </c>
      <c r="E8" s="229"/>
      <c r="F8" s="267">
        <f t="shared" si="1"/>
        <v>0</v>
      </c>
      <c r="G8" s="230" t="str">
        <f t="shared" ca="1" si="2"/>
        <v/>
      </c>
      <c r="H8" t="str">
        <f ca="1">IF(ISNUMBER(A8),IF(OR($S8=$U8,NOT(ISNA(MATCH($D8*5+$V$4,Override!$C$6:$C$125,0)))),$Q8,0),"")</f>
        <v/>
      </c>
      <c r="I8" s="277" t="str">
        <f t="shared" ca="1" si="3"/>
        <v/>
      </c>
      <c r="J8" s="232">
        <f ca="1">COUNT(A7:A11)</f>
        <v>0</v>
      </c>
      <c r="K8" s="233" t="str">
        <f ca="1">IF(ISNUMBER(A8),_xlfn.RANK.EQ(F8,F7:F11),"")</f>
        <v/>
      </c>
      <c r="L8" s="234">
        <f ca="1">IF(J8=5,VLOOKUP(K8,TPMatrix!$A$6:$B$10,2,FALSE()),IF(J8=4,VLOOKUP(K8,TPMatrix!$D$6:$E$9,2,FALSE()),0))</f>
        <v>0</v>
      </c>
      <c r="M8" s="234">
        <f ca="1">IF(COUNTIF(K7:K11,K8)&gt;=2,IF(J8=5,VLOOKUP(K8+1,TPMatrix!$A$6:$B$10,2,FALSE()),IF(J8=4,VLOOKUP(K8+1,TPMatrix!$D$6:$E$9,2,FALSE()),0)),"")</f>
        <v>0</v>
      </c>
      <c r="N8" s="234">
        <f ca="1">IF(COUNTIF(K7:K11,K8)&gt;=3,IF(J8=5,VLOOKUP(K8+2,TPMatrix!$A$6:$B$10,2,FALSE()),IF(J8=4,VLOOKUP(K8+2,TPMatrix!$D$6:$E$9,2,FALSE()),0)),"")</f>
        <v>0</v>
      </c>
      <c r="O8" s="234">
        <f ca="1">IF(COUNTIF(K7:K11,K8)&gt;=4,IF(J8=5,VLOOKUP(K8+3,TPMatrix!$A$6:$B$10,2,FALSE()),IF(J8=4,VLOOKUP(K8+3,TPMatrix!$D$6:$E$9,2,FALSE()),0)),"")</f>
        <v>0</v>
      </c>
      <c r="P8" s="234">
        <f ca="1">IF(COUNTIF(K7:K11,K8)&gt;=5,IF(J8=5,VLOOKUP(K8+4,TPMatrix!$A$6:$B$10,2,FALSE()),IF(J8=4,VLOOKUP(K8+4,TPMatrix!$D$6:$E$9,2,FALSE()),0)),"")</f>
        <v>0</v>
      </c>
      <c r="Q8" s="234">
        <f t="shared" ca="1" si="4"/>
        <v>0</v>
      </c>
      <c r="R8" s="235">
        <f t="shared" ca="1" si="5"/>
        <v>5</v>
      </c>
      <c r="S8" s="233">
        <f t="shared" ca="1" si="6"/>
        <v>0</v>
      </c>
      <c r="T8" s="234">
        <f t="shared" si="7"/>
        <v>0</v>
      </c>
      <c r="U8" s="235">
        <f t="shared" ca="1" si="8"/>
        <v>0</v>
      </c>
      <c r="W8" s="41" t="str">
        <f t="shared" ca="1" si="9"/>
        <v/>
      </c>
      <c r="X8" t="str">
        <f ca="1">IF(ISNUMBER($A8),$W8*(Methuselahs!$A$4+1)+$A8,"")</f>
        <v/>
      </c>
      <c r="Y8" s="41" t="str">
        <f t="shared" ca="1" si="10"/>
        <v/>
      </c>
      <c r="Z8" t="str">
        <f ca="1">IF(ISNUMBER($A8),VLOOKUP($A8,Methuselahs!$A$7:$X$202,5),"")</f>
        <v/>
      </c>
      <c r="AA8" s="41" t="str">
        <f t="shared" ca="1" si="11"/>
        <v/>
      </c>
    </row>
    <row r="9" spans="1:28" ht="12.95" customHeight="1">
      <c r="A9" t="str">
        <f ca="1">IF(OR(ISBLANK('Tournament Info'!$B$11),'Tournament Info'!$B$11&lt;&gt;4),"",INDIRECT(ADDRESS(ROW(),3,1,1,"Optimal Seating "&amp;'Tournament Info'!$B$11-1&amp;"R+F")))</f>
        <v/>
      </c>
      <c r="B9" t="str">
        <f ca="1">IF(ISNUMBER(A9),VLOOKUP(A9,Methuselahs!$A$7:$E$202,2,FALSE()),"")</f>
        <v/>
      </c>
      <c r="C9" t="str">
        <f ca="1">IF(ISNUMBER(A9),VLOOKUP(A9,Methuselahs!$A$7:$E$202,3,FALSE()),"")</f>
        <v/>
      </c>
      <c r="D9" s="238" t="str">
        <f t="shared" ca="1" si="0"/>
        <v/>
      </c>
      <c r="E9" s="239"/>
      <c r="F9" s="269">
        <f t="shared" si="1"/>
        <v>0</v>
      </c>
      <c r="G9" s="240" t="str">
        <f t="shared" ca="1" si="2"/>
        <v/>
      </c>
      <c r="H9" t="str">
        <f ca="1">IF(ISNUMBER(A9),IF(OR($S9=$U9,NOT(ISNA(MATCH($D9*5+$V$4,Override!$C$6:$C$125,0)))),$Q9,0),"")</f>
        <v/>
      </c>
      <c r="I9" s="126" t="str">
        <f t="shared" ca="1" si="3"/>
        <v/>
      </c>
      <c r="J9" s="242">
        <f ca="1">COUNT(A7:A11)</f>
        <v>0</v>
      </c>
      <c r="K9" s="243" t="str">
        <f ca="1">IF(ISNUMBER(A9),_xlfn.RANK.EQ(F9,F7:F11),"")</f>
        <v/>
      </c>
      <c r="L9" s="244">
        <f ca="1">IF(J9=5,VLOOKUP(K9,TPMatrix!$A$6:$B$10,2,FALSE()),IF(J9=4,VLOOKUP(K9,TPMatrix!$D$6:$E$9,2,FALSE()),0))</f>
        <v>0</v>
      </c>
      <c r="M9" s="244">
        <f ca="1">IF(COUNTIF(K7:K11,K9)&gt;=2,IF(J9=5,VLOOKUP(K9+1,TPMatrix!$A$6:$B$10,2,FALSE()),IF(J9=4,VLOOKUP(K9+1,TPMatrix!$D$6:$E$9,2,FALSE()),0)),"")</f>
        <v>0</v>
      </c>
      <c r="N9" s="244">
        <f ca="1">IF(COUNTIF(K7:K11,K9)&gt;=3,IF(J9=5,VLOOKUP(K9+2,TPMatrix!$A$6:$B$10,2,FALSE()),IF(J9=4,VLOOKUP(K9+2,TPMatrix!$D$6:$E$9,2,FALSE()),0)),"")</f>
        <v>0</v>
      </c>
      <c r="O9" s="244">
        <f ca="1">IF(COUNTIF(K7:K11,K9)&gt;=4,IF(J9=5,VLOOKUP(K9+3,TPMatrix!$A$6:$B$10,2,FALSE()),IF(J9=4,VLOOKUP(K9+3,TPMatrix!$D$6:$E$9,2,FALSE()),0)),"")</f>
        <v>0</v>
      </c>
      <c r="P9" s="244">
        <f ca="1">IF(COUNTIF(K7:K11,K9)&gt;=5,IF(J9=5,VLOOKUP(K9+4,TPMatrix!$A$6:$B$10,2,FALSE()),IF(J9=4,VLOOKUP(K9+4,TPMatrix!$D$6:$E$9,2,FALSE()),0)),"")</f>
        <v>0</v>
      </c>
      <c r="Q9" s="244">
        <f t="shared" ca="1" si="4"/>
        <v>0</v>
      </c>
      <c r="R9" s="245">
        <f t="shared" ca="1" si="5"/>
        <v>5</v>
      </c>
      <c r="S9" s="243">
        <f t="shared" ca="1" si="6"/>
        <v>0</v>
      </c>
      <c r="T9" s="244">
        <f t="shared" si="7"/>
        <v>0</v>
      </c>
      <c r="U9" s="245">
        <f t="shared" ca="1" si="8"/>
        <v>0</v>
      </c>
      <c r="W9" s="41" t="str">
        <f t="shared" ca="1" si="9"/>
        <v/>
      </c>
      <c r="X9" t="str">
        <f ca="1">IF(ISNUMBER($A9),$W9*(Methuselahs!$A$4+1)+$A9,"")</f>
        <v/>
      </c>
      <c r="Y9" s="41" t="str">
        <f t="shared" ca="1" si="10"/>
        <v/>
      </c>
      <c r="Z9" t="str">
        <f ca="1">IF(ISNUMBER($A9),VLOOKUP($A9,Methuselahs!$A$7:$X$202,5),"")</f>
        <v/>
      </c>
      <c r="AA9" s="41" t="str">
        <f t="shared" ca="1" si="11"/>
        <v/>
      </c>
    </row>
    <row r="10" spans="1:28" ht="12.95" customHeight="1">
      <c r="A10" t="str">
        <f ca="1">IF(OR(ISBLANK('Tournament Info'!$B$11),'Tournament Info'!$B$11&lt;&gt;4),"",INDIRECT(ADDRESS(ROW(),3,1,1,"Optimal Seating "&amp;'Tournament Info'!$B$11-1&amp;"R+F")))</f>
        <v/>
      </c>
      <c r="B10" t="str">
        <f ca="1">IF(ISNUMBER(A10),VLOOKUP(A10,Methuselahs!$A$7:$E$202,2,FALSE()),"")</f>
        <v/>
      </c>
      <c r="C10" t="str">
        <f ca="1">IF(ISNUMBER(A10),VLOOKUP(A10,Methuselahs!$A$7:$E$202,3,FALSE()),"")</f>
        <v/>
      </c>
      <c r="D10" s="248" t="str">
        <f t="shared" ca="1" si="0"/>
        <v/>
      </c>
      <c r="E10" s="249"/>
      <c r="F10" s="271">
        <f t="shared" si="1"/>
        <v>0</v>
      </c>
      <c r="G10" s="230" t="str">
        <f t="shared" ca="1" si="2"/>
        <v/>
      </c>
      <c r="H10" t="str">
        <f ca="1">IF(ISNUMBER(A10),IF(OR($S10=$U10,NOT(ISNA(MATCH($D10*5+$V$4,Override!$C$6:$C$125,0)))),$Q10,0),"")</f>
        <v/>
      </c>
      <c r="I10" s="277" t="str">
        <f t="shared" ca="1" si="3"/>
        <v/>
      </c>
      <c r="J10" s="250">
        <f ca="1">COUNT(A7:A11)</f>
        <v>0</v>
      </c>
      <c r="K10" s="233" t="str">
        <f ca="1">IF(ISNUMBER(A10),_xlfn.RANK.EQ(F10,F7:F11),"")</f>
        <v/>
      </c>
      <c r="L10" s="234">
        <f ca="1">IF(J10=5,VLOOKUP(K10,TPMatrix!$A$6:$B$10,2,FALSE()),IF(J10=4,VLOOKUP(K10,TPMatrix!$D$6:$E$9,2,FALSE()),0))</f>
        <v>0</v>
      </c>
      <c r="M10" s="234">
        <f ca="1">IF(COUNTIF(K7:K11,K10)&gt;=2,IF(J10=5,VLOOKUP(K10+1,TPMatrix!$A$6:$B$10,2,FALSE()),IF(J10=4,VLOOKUP(K10+1,TPMatrix!$D$6:$E$9,2,FALSE()),0)),"")</f>
        <v>0</v>
      </c>
      <c r="N10" s="234">
        <f ca="1">IF(COUNTIF(K7:K11,K10)&gt;=3,IF(J10=5,VLOOKUP(K10+2,TPMatrix!$A$6:$B$10,2,FALSE()),IF(J10=4,VLOOKUP(K10+2,TPMatrix!$D$6:$E$9,2,FALSE()),0)),"")</f>
        <v>0</v>
      </c>
      <c r="O10" s="234">
        <f ca="1">IF(COUNTIF(K7:K11,K10)&gt;=4,IF(J10=5,VLOOKUP(K10+3,TPMatrix!$A$6:$B$10,2,FALSE()),IF(J10=4,VLOOKUP(K10+3,TPMatrix!$D$6:$E$9,2,FALSE()),0)),"")</f>
        <v>0</v>
      </c>
      <c r="P10" s="234">
        <f ca="1">IF(COUNTIF(K7:K11,K10)&gt;=5,IF(J10=5,VLOOKUP(K10+4,TPMatrix!$A$6:$B$10,2,FALSE()),IF(J10=4,VLOOKUP(K10+4,TPMatrix!$D$6:$E$9,2,FALSE()),0)),"")</f>
        <v>0</v>
      </c>
      <c r="Q10" s="234">
        <f t="shared" ca="1" si="4"/>
        <v>0</v>
      </c>
      <c r="R10" s="235">
        <f t="shared" ca="1" si="5"/>
        <v>5</v>
      </c>
      <c r="S10" s="233">
        <f t="shared" ca="1" si="6"/>
        <v>0</v>
      </c>
      <c r="T10" s="234">
        <f t="shared" si="7"/>
        <v>0</v>
      </c>
      <c r="U10" s="235">
        <f t="shared" ca="1" si="8"/>
        <v>0</v>
      </c>
      <c r="W10" s="41" t="str">
        <f t="shared" ca="1" si="9"/>
        <v/>
      </c>
      <c r="X10" t="str">
        <f ca="1">IF(ISNUMBER($A10),$W10*(Methuselahs!$A$4+1)+$A10,"")</f>
        <v/>
      </c>
      <c r="Y10" s="41" t="str">
        <f t="shared" ca="1" si="10"/>
        <v/>
      </c>
      <c r="Z10" t="str">
        <f ca="1">IF(ISNUMBER($A10),VLOOKUP($A10,Methuselahs!$A$7:$X$202,5),"")</f>
        <v/>
      </c>
      <c r="AA10" s="41" t="str">
        <f t="shared" ca="1" si="11"/>
        <v/>
      </c>
    </row>
    <row r="11" spans="1:28" ht="12.95" customHeight="1" thickBot="1">
      <c r="A11" t="str">
        <f ca="1">IF(OR(ISBLANK('Tournament Info'!$B$11),'Tournament Info'!$B$11&lt;&gt;4),"",INDIRECT(ADDRESS(ROW(),3,1,1,"Optimal Seating "&amp;'Tournament Info'!$B$11-1&amp;"R+F")))</f>
        <v/>
      </c>
      <c r="B11" t="str">
        <f ca="1">IF(ISNUMBER(A11),VLOOKUP(A11,Methuselahs!$A$7:$E$202,2,FALSE()),"")</f>
        <v/>
      </c>
      <c r="C11" t="str">
        <f ca="1">IF(ISNUMBER(A11),VLOOKUP(A11,Methuselahs!$A$7:$E$202,3,FALSE()),"")</f>
        <v/>
      </c>
      <c r="D11" s="254" t="str">
        <f t="shared" ca="1" si="0"/>
        <v/>
      </c>
      <c r="E11" s="255"/>
      <c r="F11" s="272">
        <f t="shared" si="1"/>
        <v>0</v>
      </c>
      <c r="G11" s="240" t="str">
        <f t="shared" ca="1" si="2"/>
        <v/>
      </c>
      <c r="H11" t="str">
        <f ca="1">IF(ISNUMBER(A11),IF(OR($S11=$U11,NOT(ISNA(MATCH($D11*5+$V$4,Override!$C$6:$C$125,0)))),$Q11,0),"")</f>
        <v/>
      </c>
      <c r="I11" s="126" t="str">
        <f t="shared" ca="1" si="3"/>
        <v/>
      </c>
      <c r="J11" s="256">
        <f ca="1">COUNT(A7:A11)</f>
        <v>0</v>
      </c>
      <c r="K11" s="257" t="str">
        <f ca="1">IF(ISNUMBER(A11),_xlfn.RANK.EQ(F11,F7:F11),"")</f>
        <v/>
      </c>
      <c r="L11" s="258">
        <f ca="1">IF(J11=5,VLOOKUP(K11,TPMatrix!$A$6:$B$10,2,FALSE()),IF(J11=4,VLOOKUP(K11,TPMatrix!$D$6:$E$9,2,FALSE()),0))</f>
        <v>0</v>
      </c>
      <c r="M11" s="258">
        <f ca="1">IF(COUNTIF(K7:K11,K11)&gt;=2,IF(J11=5,VLOOKUP(K11+1,TPMatrix!$A$6:$B$10,2,FALSE()),IF(J11=4,VLOOKUP(K11+1,TPMatrix!$D$6:$E$9,2,FALSE()),0)),"")</f>
        <v>0</v>
      </c>
      <c r="N11" s="258">
        <f ca="1">IF(COUNTIF(K7:K11,K11)&gt;=3,IF(J11=5,VLOOKUP(K11+2,TPMatrix!$A$6:$B$10,2,FALSE()),IF(J11=4,VLOOKUP(K11+2,TPMatrix!$D$6:$E$9,2,FALSE()),0)),"")</f>
        <v>0</v>
      </c>
      <c r="O11" s="258">
        <f ca="1">IF(COUNTIF(K7:K11,K11)&gt;=4,IF(J11=5,VLOOKUP(K11+3,TPMatrix!$A$6:$B$10,2,FALSE()),IF(J11=4,VLOOKUP(K11+3,TPMatrix!$D$6:$E$9,2,FALSE()),0)),"")</f>
        <v>0</v>
      </c>
      <c r="P11" s="258">
        <f ca="1">IF(COUNTIF(K7:K11,K11)&gt;=5,IF(J11=5,VLOOKUP(K11+4,TPMatrix!$A$6:$B$10,2,FALSE()),IF(J11=4,VLOOKUP(K11+4,TPMatrix!$D$6:$E$9,2,FALSE()),0)),"")</f>
        <v>0</v>
      </c>
      <c r="Q11" s="258">
        <f t="shared" ca="1" si="4"/>
        <v>0</v>
      </c>
      <c r="R11" s="259">
        <f t="shared" ca="1" si="5"/>
        <v>5</v>
      </c>
      <c r="S11" s="257">
        <f t="shared" ca="1" si="6"/>
        <v>0</v>
      </c>
      <c r="T11" s="258">
        <f t="shared" si="7"/>
        <v>0</v>
      </c>
      <c r="U11" s="259">
        <f t="shared" ca="1" si="8"/>
        <v>0</v>
      </c>
      <c r="W11" s="41" t="str">
        <f t="shared" ca="1" si="9"/>
        <v/>
      </c>
      <c r="X11" t="str">
        <f ca="1">IF(ISNUMBER($A11),$W11*(Methuselahs!$A$4+1)+$A11,"")</f>
        <v/>
      </c>
      <c r="Y11" s="41" t="str">
        <f t="shared" ca="1" si="10"/>
        <v/>
      </c>
      <c r="Z11" t="str">
        <f ca="1">IF(ISNUMBER($A11),VLOOKUP($A11,Methuselahs!$A$7:$X$202,5),"")</f>
        <v/>
      </c>
      <c r="AA11" s="41" t="str">
        <f t="shared" ca="1" si="11"/>
        <v/>
      </c>
    </row>
    <row r="12" spans="1:28" ht="12.95" customHeight="1">
      <c r="A12" t="str">
        <f ca="1">IF(OR(ISBLANK('Tournament Info'!$B$11),'Tournament Info'!$B$11&lt;&gt;4),"",INDIRECT(ADDRESS(ROW(),3,1,1,"Optimal Seating "&amp;'Tournament Info'!$B$11-1&amp;"R+F")))</f>
        <v/>
      </c>
      <c r="B12" t="str">
        <f ca="1">IF(ISNUMBER(A12),VLOOKUP(A12,Methuselahs!$A$7:$E$202,2,FALSE()),"")</f>
        <v/>
      </c>
      <c r="C12" t="str">
        <f ca="1">IF(ISNUMBER(A12),VLOOKUP(A12,Methuselahs!$A$7:$E$202,3,FALSE()),"")</f>
        <v/>
      </c>
      <c r="D12" s="214" t="str">
        <f t="shared" ca="1" si="0"/>
        <v/>
      </c>
      <c r="E12" s="215"/>
      <c r="F12" s="265">
        <f t="shared" si="1"/>
        <v>0</v>
      </c>
      <c r="G12" s="216" t="str">
        <f t="shared" ca="1" si="2"/>
        <v/>
      </c>
      <c r="H12" t="str">
        <f ca="1">IF(ISNUMBER(A12),IF(OR($S12=$U12,NOT(ISNA(MATCH($D12*5+$V$4,Override!$C$6:$C$125,0)))),$Q12,0),"")</f>
        <v/>
      </c>
      <c r="I12" s="276" t="str">
        <f t="shared" ca="1" si="3"/>
        <v/>
      </c>
      <c r="J12" s="218">
        <f ca="1">COUNT(A12:A16)</f>
        <v>0</v>
      </c>
      <c r="K12" s="219" t="str">
        <f ca="1">IF(ISNUMBER(A12),_xlfn.RANK.EQ(F12,F12:F16),"")</f>
        <v/>
      </c>
      <c r="L12" s="220">
        <f ca="1">IF(J12=5,VLOOKUP(K12,TPMatrix!$A$6:$B$10,2,FALSE()),IF(J12=4,VLOOKUP(K12,TPMatrix!$D$6:$E$9,2,FALSE()),0))</f>
        <v>0</v>
      </c>
      <c r="M12" s="220">
        <f ca="1">IF(COUNTIF(K12:K16,K12)&gt;=2,IF(J12=5,VLOOKUP(K12+1,TPMatrix!$A$6:$B$10,2,FALSE()),IF(J12=4,VLOOKUP(K12+1,TPMatrix!$D$6:$E$9,2,FALSE()),0)),"")</f>
        <v>0</v>
      </c>
      <c r="N12" s="220">
        <f ca="1">IF(COUNTIF(K12:K16,K12)&gt;=3,IF(J12=5,VLOOKUP(K12+2,TPMatrix!$A$6:$B$10,2,FALSE()),IF(J12=4,VLOOKUP(K12+2,TPMatrix!$D$6:$E$9,2,FALSE()),0)),"")</f>
        <v>0</v>
      </c>
      <c r="O12" s="220">
        <f ca="1">IF(COUNTIF(K12:K16,K12)&gt;=4,IF(J12=5,VLOOKUP(K12+3,TPMatrix!$A$6:$B$10,2,FALSE()),IF(J12=4,VLOOKUP(K12+3,TPMatrix!$D$6:$E$9,2,FALSE()),0)),"")</f>
        <v>0</v>
      </c>
      <c r="P12" s="220">
        <f ca="1">IF(COUNTIF(K12:K16,K12)&gt;=5,IF(J12=5,VLOOKUP(K12+4,TPMatrix!$A$6:$B$10,2,FALSE()),IF(J12=4,VLOOKUP(K12+4,TPMatrix!$D$6:$E$9,2,FALSE()),0)),"")</f>
        <v>0</v>
      </c>
      <c r="Q12" s="220">
        <f t="shared" ca="1" si="4"/>
        <v>0</v>
      </c>
      <c r="R12" s="221">
        <f t="shared" ca="1" si="5"/>
        <v>5</v>
      </c>
      <c r="S12" s="222">
        <f t="shared" ca="1" si="6"/>
        <v>0</v>
      </c>
      <c r="T12" s="223">
        <f t="shared" si="7"/>
        <v>0</v>
      </c>
      <c r="U12" s="224">
        <f t="shared" ca="1" si="8"/>
        <v>0</v>
      </c>
      <c r="W12" s="41" t="str">
        <f t="shared" ca="1" si="9"/>
        <v/>
      </c>
      <c r="X12" t="str">
        <f ca="1">IF(ISNUMBER($A12),$W12*(Methuselahs!$A$4+1)+$A12,"")</f>
        <v/>
      </c>
      <c r="Y12" s="41" t="str">
        <f t="shared" ca="1" si="10"/>
        <v/>
      </c>
      <c r="Z12" t="str">
        <f ca="1">IF(ISNUMBER($A12),VLOOKUP($A12,Methuselahs!$A$7:$X$202,5),"")</f>
        <v/>
      </c>
      <c r="AA12" s="41" t="str">
        <f t="shared" ca="1" si="11"/>
        <v/>
      </c>
    </row>
    <row r="13" spans="1:28" ht="12.95" customHeight="1">
      <c r="A13" t="str">
        <f ca="1">IF(OR(ISBLANK('Tournament Info'!$B$11),'Tournament Info'!$B$11&lt;&gt;4),"",INDIRECT(ADDRESS(ROW(),3,1,1,"Optimal Seating "&amp;'Tournament Info'!$B$11-1&amp;"R+F")))</f>
        <v/>
      </c>
      <c r="B13" t="str">
        <f ca="1">IF(ISNUMBER(A13),VLOOKUP(A13,Methuselahs!$A$7:$E$202,2,FALSE()),"")</f>
        <v/>
      </c>
      <c r="C13" t="str">
        <f ca="1">IF(ISNUMBER(A13),VLOOKUP(A13,Methuselahs!$A$7:$E$202,3,FALSE()),"")</f>
        <v/>
      </c>
      <c r="D13" s="228" t="str">
        <f t="shared" ca="1" si="0"/>
        <v/>
      </c>
      <c r="E13" s="229"/>
      <c r="F13" s="267">
        <f t="shared" si="1"/>
        <v>0</v>
      </c>
      <c r="G13" s="230" t="str">
        <f t="shared" ca="1" si="2"/>
        <v/>
      </c>
      <c r="H13" t="str">
        <f ca="1">IF(ISNUMBER(A13),IF(OR($S13=$U13,NOT(ISNA(MATCH($D13*5+$V$4,Override!$C$6:$C$125,0)))),$Q13,0),"")</f>
        <v/>
      </c>
      <c r="I13" s="277" t="str">
        <f t="shared" ca="1" si="3"/>
        <v/>
      </c>
      <c r="J13" s="232">
        <f ca="1">COUNT(A12:A16)</f>
        <v>0</v>
      </c>
      <c r="K13" s="233" t="str">
        <f ca="1">IF(ISNUMBER(A13),_xlfn.RANK.EQ(F13,F12:F16),"")</f>
        <v/>
      </c>
      <c r="L13" s="234">
        <f ca="1">IF(J13=5,VLOOKUP(K13,TPMatrix!$A$6:$B$10,2,FALSE()),IF(J13=4,VLOOKUP(K13,TPMatrix!$D$6:$E$9,2,FALSE()),0))</f>
        <v>0</v>
      </c>
      <c r="M13" s="234">
        <f ca="1">IF(COUNTIF(K12:K16,K13)&gt;=2,IF(J13=5,VLOOKUP(K13+1,TPMatrix!$A$6:$B$10,2,FALSE()),IF(J13=4,VLOOKUP(K13+1,TPMatrix!$D$6:$E$9,2,FALSE()),0)),"")</f>
        <v>0</v>
      </c>
      <c r="N13" s="234">
        <f ca="1">IF(COUNTIF(K12:K16,K13)&gt;=3,IF(J13=5,VLOOKUP(K13+2,TPMatrix!$A$6:$B$10,2,FALSE()),IF(J13=4,VLOOKUP(K13+2,TPMatrix!$D$6:$E$9,2,FALSE()),0)),"")</f>
        <v>0</v>
      </c>
      <c r="O13" s="234">
        <f ca="1">IF(COUNTIF(K12:K16,K13)&gt;=4,IF(J13=5,VLOOKUP(K13+3,TPMatrix!$A$6:$B$10,2,FALSE()),IF(J13=4,VLOOKUP(K13+3,TPMatrix!$D$6:$E$9,2,FALSE()),0)),"")</f>
        <v>0</v>
      </c>
      <c r="P13" s="234">
        <f ca="1">IF(COUNTIF(K12:K16,K13)&gt;=5,IF(J13=5,VLOOKUP(K13+4,TPMatrix!$A$6:$B$10,2,FALSE()),IF(J13=4,VLOOKUP(K13+4,TPMatrix!$D$6:$E$9,2,FALSE()),0)),"")</f>
        <v>0</v>
      </c>
      <c r="Q13" s="234">
        <f t="shared" ca="1" si="4"/>
        <v>0</v>
      </c>
      <c r="R13" s="235">
        <f t="shared" ca="1" si="5"/>
        <v>5</v>
      </c>
      <c r="S13" s="233">
        <f t="shared" ca="1" si="6"/>
        <v>0</v>
      </c>
      <c r="T13" s="234">
        <f t="shared" si="7"/>
        <v>0</v>
      </c>
      <c r="U13" s="235">
        <f t="shared" ca="1" si="8"/>
        <v>0</v>
      </c>
      <c r="W13" s="41" t="str">
        <f t="shared" ca="1" si="9"/>
        <v/>
      </c>
      <c r="X13" t="str">
        <f ca="1">IF(ISNUMBER($A13),$W13*(Methuselahs!$A$4+1)+$A13,"")</f>
        <v/>
      </c>
      <c r="Y13" s="41" t="str">
        <f t="shared" ca="1" si="10"/>
        <v/>
      </c>
      <c r="Z13" t="str">
        <f ca="1">IF(ISNUMBER($A13),VLOOKUP($A13,Methuselahs!$A$7:$X$202,5),"")</f>
        <v/>
      </c>
      <c r="AA13" s="41" t="str">
        <f t="shared" ca="1" si="11"/>
        <v/>
      </c>
    </row>
    <row r="14" spans="1:28" ht="12.95" customHeight="1">
      <c r="A14" t="str">
        <f ca="1">IF(OR(ISBLANK('Tournament Info'!$B$11),'Tournament Info'!$B$11&lt;&gt;4),"",INDIRECT(ADDRESS(ROW(),3,1,1,"Optimal Seating "&amp;'Tournament Info'!$B$11-1&amp;"R+F")))</f>
        <v/>
      </c>
      <c r="B14" t="str">
        <f ca="1">IF(ISNUMBER(A14),VLOOKUP(A14,Methuselahs!$A$7:$E$202,2,FALSE()),"")</f>
        <v/>
      </c>
      <c r="C14" t="str">
        <f ca="1">IF(ISNUMBER(A14),VLOOKUP(A14,Methuselahs!$A$7:$E$202,3,FALSE()),"")</f>
        <v/>
      </c>
      <c r="D14" s="238" t="str">
        <f t="shared" ca="1" si="0"/>
        <v/>
      </c>
      <c r="E14" s="239"/>
      <c r="F14" s="269">
        <f t="shared" si="1"/>
        <v>0</v>
      </c>
      <c r="G14" s="240" t="str">
        <f t="shared" ca="1" si="2"/>
        <v/>
      </c>
      <c r="H14" t="str">
        <f ca="1">IF(ISNUMBER(A14),IF(OR($S14=$U14,NOT(ISNA(MATCH($D14*5+$V$4,Override!$C$6:$C$125,0)))),$Q14,0),"")</f>
        <v/>
      </c>
      <c r="I14" s="126" t="str">
        <f t="shared" ca="1" si="3"/>
        <v/>
      </c>
      <c r="J14" s="242">
        <f ca="1">COUNT(A12:A16)</f>
        <v>0</v>
      </c>
      <c r="K14" s="243" t="str">
        <f ca="1">IF(ISNUMBER(A14),_xlfn.RANK.EQ(F14,F12:F16),"")</f>
        <v/>
      </c>
      <c r="L14" s="244">
        <f ca="1">IF(J14=5,VLOOKUP(K14,TPMatrix!$A$6:$B$10,2,FALSE()),IF(J14=4,VLOOKUP(K14,TPMatrix!$D$6:$E$9,2,FALSE()),0))</f>
        <v>0</v>
      </c>
      <c r="M14" s="244">
        <f ca="1">IF(COUNTIF(K12:K16,K14)&gt;=2,IF(J14=5,VLOOKUP(K14+1,TPMatrix!$A$6:$B$10,2,FALSE()),IF(J14=4,VLOOKUP(K14+1,TPMatrix!$D$6:$E$9,2,FALSE()),0)),"")</f>
        <v>0</v>
      </c>
      <c r="N14" s="244">
        <f ca="1">IF(COUNTIF(K12:K16,K14)&gt;=3,IF(J14=5,VLOOKUP(K14+2,TPMatrix!$A$6:$B$10,2,FALSE()),IF(J14=4,VLOOKUP(K14+2,TPMatrix!$D$6:$E$9,2,FALSE()),0)),"")</f>
        <v>0</v>
      </c>
      <c r="O14" s="244">
        <f ca="1">IF(COUNTIF(K12:K16,K14)&gt;=4,IF(J14=5,VLOOKUP(K14+3,TPMatrix!$A$6:$B$10,2,FALSE()),IF(J14=4,VLOOKUP(K14+3,TPMatrix!$D$6:$E$9,2,FALSE()),0)),"")</f>
        <v>0</v>
      </c>
      <c r="P14" s="244">
        <f ca="1">IF(COUNTIF(K12:K16,K14)&gt;=5,IF(J14=5,VLOOKUP(K14+4,TPMatrix!$A$6:$B$10,2,FALSE()),IF(J14=4,VLOOKUP(K14+4,TPMatrix!$D$6:$E$9,2,FALSE()),0)),"")</f>
        <v>0</v>
      </c>
      <c r="Q14" s="244">
        <f t="shared" ca="1" si="4"/>
        <v>0</v>
      </c>
      <c r="R14" s="245">
        <f t="shared" ca="1" si="5"/>
        <v>5</v>
      </c>
      <c r="S14" s="243">
        <f t="shared" ca="1" si="6"/>
        <v>0</v>
      </c>
      <c r="T14" s="244">
        <f t="shared" si="7"/>
        <v>0</v>
      </c>
      <c r="U14" s="245">
        <f t="shared" ca="1" si="8"/>
        <v>0</v>
      </c>
      <c r="W14" s="41" t="str">
        <f t="shared" ca="1" si="9"/>
        <v/>
      </c>
      <c r="X14" t="str">
        <f ca="1">IF(ISNUMBER($A14),$W14*(Methuselahs!$A$4+1)+$A14,"")</f>
        <v/>
      </c>
      <c r="Y14" s="41" t="str">
        <f t="shared" ca="1" si="10"/>
        <v/>
      </c>
      <c r="Z14" t="str">
        <f ca="1">IF(ISNUMBER($A14),VLOOKUP($A14,Methuselahs!$A$7:$X$202,5),"")</f>
        <v/>
      </c>
      <c r="AA14" s="41" t="str">
        <f t="shared" ca="1" si="11"/>
        <v/>
      </c>
    </row>
    <row r="15" spans="1:28" ht="12.95" customHeight="1">
      <c r="A15" t="str">
        <f ca="1">IF(OR(ISBLANK('Tournament Info'!$B$11),'Tournament Info'!$B$11&lt;&gt;4),"",INDIRECT(ADDRESS(ROW(),3,1,1,"Optimal Seating "&amp;'Tournament Info'!$B$11-1&amp;"R+F")))</f>
        <v/>
      </c>
      <c r="B15" t="str">
        <f ca="1">IF(ISNUMBER(A15),VLOOKUP(A15,Methuselahs!$A$7:$E$202,2,FALSE()),"")</f>
        <v/>
      </c>
      <c r="C15" t="str">
        <f ca="1">IF(ISNUMBER(A15),VLOOKUP(A15,Methuselahs!$A$7:$E$202,3,FALSE()),"")</f>
        <v/>
      </c>
      <c r="D15" s="248" t="str">
        <f t="shared" ca="1" si="0"/>
        <v/>
      </c>
      <c r="E15" s="249"/>
      <c r="F15" s="271">
        <f t="shared" si="1"/>
        <v>0</v>
      </c>
      <c r="G15" s="230" t="str">
        <f t="shared" ca="1" si="2"/>
        <v/>
      </c>
      <c r="H15" t="str">
        <f ca="1">IF(ISNUMBER(A15),IF(OR($S15=$U15,NOT(ISNA(MATCH($D15*5+$V$4,Override!$C$6:$C$125,0)))),$Q15,0),"")</f>
        <v/>
      </c>
      <c r="I15" s="277" t="str">
        <f t="shared" ca="1" si="3"/>
        <v/>
      </c>
      <c r="J15" s="250">
        <f ca="1">COUNT(A12:A16)</f>
        <v>0</v>
      </c>
      <c r="K15" s="233" t="str">
        <f ca="1">IF(ISNUMBER(A15),_xlfn.RANK.EQ(F15,F12:F16),"")</f>
        <v/>
      </c>
      <c r="L15" s="234">
        <f ca="1">IF(J15=5,VLOOKUP(K15,TPMatrix!$A$6:$B$10,2,FALSE()),IF(J15=4,VLOOKUP(K15,TPMatrix!$D$6:$E$9,2,FALSE()),0))</f>
        <v>0</v>
      </c>
      <c r="M15" s="234">
        <f ca="1">IF(COUNTIF(K12:K16,K15)&gt;=2,IF(J15=5,VLOOKUP(K15+1,TPMatrix!$A$6:$B$10,2,FALSE()),IF(J15=4,VLOOKUP(K15+1,TPMatrix!$D$6:$E$9,2,FALSE()),0)),"")</f>
        <v>0</v>
      </c>
      <c r="N15" s="234">
        <f ca="1">IF(COUNTIF(K12:K16,K15)&gt;=3,IF(J15=5,VLOOKUP(K15+2,TPMatrix!$A$6:$B$10,2,FALSE()),IF(J15=4,VLOOKUP(K15+2,TPMatrix!$D$6:$E$9,2,FALSE()),0)),"")</f>
        <v>0</v>
      </c>
      <c r="O15" s="234">
        <f ca="1">IF(COUNTIF(K12:K16,K15)&gt;=4,IF(J15=5,VLOOKUP(K15+3,TPMatrix!$A$6:$B$10,2,FALSE()),IF(J15=4,VLOOKUP(K15+3,TPMatrix!$D$6:$E$9,2,FALSE()),0)),"")</f>
        <v>0</v>
      </c>
      <c r="P15" s="234">
        <f ca="1">IF(COUNTIF(K12:K16,K15)&gt;=5,IF(J15=5,VLOOKUP(K15+4,TPMatrix!$A$6:$B$10,2,FALSE()),IF(J15=4,VLOOKUP(K15+4,TPMatrix!$D$6:$E$9,2,FALSE()),0)),"")</f>
        <v>0</v>
      </c>
      <c r="Q15" s="234">
        <f t="shared" ca="1" si="4"/>
        <v>0</v>
      </c>
      <c r="R15" s="235">
        <f t="shared" ca="1" si="5"/>
        <v>5</v>
      </c>
      <c r="S15" s="233">
        <f t="shared" ca="1" si="6"/>
        <v>0</v>
      </c>
      <c r="T15" s="234">
        <f t="shared" si="7"/>
        <v>0</v>
      </c>
      <c r="U15" s="235">
        <f t="shared" ca="1" si="8"/>
        <v>0</v>
      </c>
      <c r="W15" s="41" t="str">
        <f t="shared" ca="1" si="9"/>
        <v/>
      </c>
      <c r="X15" t="str">
        <f ca="1">IF(ISNUMBER($A15),$W15*(Methuselahs!$A$4+1)+$A15,"")</f>
        <v/>
      </c>
      <c r="Y15" s="41" t="str">
        <f t="shared" ca="1" si="10"/>
        <v/>
      </c>
      <c r="Z15" t="str">
        <f ca="1">IF(ISNUMBER($A15),VLOOKUP($A15,Methuselahs!$A$7:$X$202,5),"")</f>
        <v/>
      </c>
      <c r="AA15" s="41" t="str">
        <f t="shared" ca="1" si="11"/>
        <v/>
      </c>
    </row>
    <row r="16" spans="1:28" ht="12.95" customHeight="1" thickBot="1">
      <c r="A16" t="str">
        <f ca="1">IF(OR(ISBLANK('Tournament Info'!$B$11),'Tournament Info'!$B$11&lt;&gt;4),"",INDIRECT(ADDRESS(ROW(),3,1,1,"Optimal Seating "&amp;'Tournament Info'!$B$11-1&amp;"R+F")))</f>
        <v/>
      </c>
      <c r="B16" t="str">
        <f ca="1">IF(ISNUMBER(A16),VLOOKUP(A16,Methuselahs!$A$7:$E$202,2,FALSE()),"")</f>
        <v/>
      </c>
      <c r="C16" t="str">
        <f ca="1">IF(ISNUMBER(A16),VLOOKUP(A16,Methuselahs!$A$7:$E$202,3,FALSE()),"")</f>
        <v/>
      </c>
      <c r="D16" s="254" t="str">
        <f t="shared" ca="1" si="0"/>
        <v/>
      </c>
      <c r="E16" s="255"/>
      <c r="F16" s="272">
        <f t="shared" si="1"/>
        <v>0</v>
      </c>
      <c r="G16" s="240" t="str">
        <f t="shared" ca="1" si="2"/>
        <v/>
      </c>
      <c r="H16" t="str">
        <f ca="1">IF(ISNUMBER(A16),IF(OR($S16=$U16,NOT(ISNA(MATCH($D16*5+$V$4,Override!$C$6:$C$125,0)))),$Q16,0),"")</f>
        <v/>
      </c>
      <c r="I16" s="126" t="str">
        <f t="shared" ca="1" si="3"/>
        <v/>
      </c>
      <c r="J16" s="256">
        <f ca="1">COUNT(A12:A16)</f>
        <v>0</v>
      </c>
      <c r="K16" s="257" t="str">
        <f ca="1">IF(ISNUMBER(A16),_xlfn.RANK.EQ(F16,F12:F16),"")</f>
        <v/>
      </c>
      <c r="L16" s="258">
        <f ca="1">IF(J16=5,VLOOKUP(K16,TPMatrix!$A$6:$B$10,2,FALSE()),IF(J16=4,VLOOKUP(K16,TPMatrix!$D$6:$E$9,2,FALSE()),0))</f>
        <v>0</v>
      </c>
      <c r="M16" s="258">
        <f ca="1">IF(COUNTIF(K12:K16,K16)&gt;=2,IF(J16=5,VLOOKUP(K16+1,TPMatrix!$A$6:$B$10,2,FALSE()),IF(J16=4,VLOOKUP(K16+1,TPMatrix!$D$6:$E$9,2,FALSE()),0)),"")</f>
        <v>0</v>
      </c>
      <c r="N16" s="258">
        <f ca="1">IF(COUNTIF(K12:K16,K16)&gt;=3,IF(J16=5,VLOOKUP(K16+2,TPMatrix!$A$6:$B$10,2,FALSE()),IF(J16=4,VLOOKUP(K16+2,TPMatrix!$D$6:$E$9,2,FALSE()),0)),"")</f>
        <v>0</v>
      </c>
      <c r="O16" s="258">
        <f ca="1">IF(COUNTIF(K12:K16,K16)&gt;=4,IF(J16=5,VLOOKUP(K16+3,TPMatrix!$A$6:$B$10,2,FALSE()),IF(J16=4,VLOOKUP(K16+3,TPMatrix!$D$6:$E$9,2,FALSE()),0)),"")</f>
        <v>0</v>
      </c>
      <c r="P16" s="258">
        <f ca="1">IF(COUNTIF(K12:K16,K16)&gt;=5,IF(J16=5,VLOOKUP(K16+4,TPMatrix!$A$6:$B$10,2,FALSE()),IF(J16=4,VLOOKUP(K16+4,TPMatrix!$D$6:$E$9,2,FALSE()),0)),"")</f>
        <v>0</v>
      </c>
      <c r="Q16" s="258">
        <f t="shared" ca="1" si="4"/>
        <v>0</v>
      </c>
      <c r="R16" s="259">
        <f t="shared" ca="1" si="5"/>
        <v>5</v>
      </c>
      <c r="S16" s="257">
        <f t="shared" ca="1" si="6"/>
        <v>0</v>
      </c>
      <c r="T16" s="258">
        <f t="shared" si="7"/>
        <v>0</v>
      </c>
      <c r="U16" s="259">
        <f t="shared" ca="1" si="8"/>
        <v>0</v>
      </c>
      <c r="W16" s="41" t="str">
        <f t="shared" ca="1" si="9"/>
        <v/>
      </c>
      <c r="X16" t="str">
        <f ca="1">IF(ISNUMBER($A16),$W16*(Methuselahs!$A$4+1)+$A16,"")</f>
        <v/>
      </c>
      <c r="Y16" s="41" t="str">
        <f t="shared" ca="1" si="10"/>
        <v/>
      </c>
      <c r="Z16" t="str">
        <f ca="1">IF(ISNUMBER($A16),VLOOKUP($A16,Methuselahs!$A$7:$X$202,5),"")</f>
        <v/>
      </c>
      <c r="AA16" s="41" t="str">
        <f t="shared" ca="1" si="11"/>
        <v/>
      </c>
    </row>
    <row r="17" spans="1:27" ht="12.95" customHeight="1">
      <c r="A17" t="str">
        <f ca="1">IF(OR(ISBLANK('Tournament Info'!$B$11),'Tournament Info'!$B$11&lt;&gt;4),"",INDIRECT(ADDRESS(ROW(),3,1,1,"Optimal Seating "&amp;'Tournament Info'!$B$11-1&amp;"R+F")))</f>
        <v/>
      </c>
      <c r="B17" t="str">
        <f ca="1">IF(ISNUMBER(A17),VLOOKUP(A17,Methuselahs!$A$7:$E$202,2,FALSE()),"")</f>
        <v/>
      </c>
      <c r="C17" t="str">
        <f ca="1">IF(ISNUMBER(A17),VLOOKUP(A17,Methuselahs!$A$7:$E$202,3,FALSE()),"")</f>
        <v/>
      </c>
      <c r="D17" s="214" t="str">
        <f t="shared" ca="1" si="0"/>
        <v/>
      </c>
      <c r="E17" s="215"/>
      <c r="F17" s="265">
        <f t="shared" si="1"/>
        <v>0</v>
      </c>
      <c r="G17" s="216" t="str">
        <f t="shared" ca="1" si="2"/>
        <v/>
      </c>
      <c r="H17" t="str">
        <f ca="1">IF(ISNUMBER(A17),IF(OR($S17=$U17,NOT(ISNA(MATCH($D17*5+$V$4,Override!$C$6:$C$125,0)))),$Q17,0),"")</f>
        <v/>
      </c>
      <c r="I17" s="276" t="str">
        <f t="shared" ca="1" si="3"/>
        <v/>
      </c>
      <c r="J17" s="218">
        <f ca="1">COUNT(A17:A21)</f>
        <v>0</v>
      </c>
      <c r="K17" s="219" t="str">
        <f ca="1">IF(ISNUMBER(A17),_xlfn.RANK.EQ(F17,F17:F21),"")</f>
        <v/>
      </c>
      <c r="L17" s="220">
        <f ca="1">IF(J17=5,VLOOKUP(K17,TPMatrix!$A$6:$B$10,2,FALSE()),IF(J17=4,VLOOKUP(K17,TPMatrix!$D$6:$E$9,2,FALSE()),0))</f>
        <v>0</v>
      </c>
      <c r="M17" s="220">
        <f ca="1">IF(COUNTIF(K17:K21,K17)&gt;=2,IF(J17=5,VLOOKUP(K17+1,TPMatrix!$A$6:$B$10,2,FALSE()),IF(J17=4,VLOOKUP(K17+1,TPMatrix!$D$6:$E$9,2,FALSE()),0)),"")</f>
        <v>0</v>
      </c>
      <c r="N17" s="220">
        <f ca="1">IF(COUNTIF(K17:K21,K17)&gt;=3,IF(J17=5,VLOOKUP(K17+2,TPMatrix!$A$6:$B$10,2,FALSE()),IF(J17=4,VLOOKUP(K17+2,TPMatrix!$D$6:$E$9,2,FALSE()),0)),"")</f>
        <v>0</v>
      </c>
      <c r="O17" s="220">
        <f ca="1">IF(COUNTIF(K17:K21,K17)&gt;=4,IF(J17=5,VLOOKUP(K17+3,TPMatrix!$A$6:$B$10,2,FALSE()),IF(J17=4,VLOOKUP(K17+3,TPMatrix!$D$6:$E$9,2,FALSE()),0)),"")</f>
        <v>0</v>
      </c>
      <c r="P17" s="220">
        <f ca="1">IF(COUNTIF(K17:K21,K17)&gt;=5,IF(J17=5,VLOOKUP(K17+4,TPMatrix!$A$6:$B$10,2,FALSE()),IF(J17=4,VLOOKUP(K17+4,TPMatrix!$D$6:$E$9,2,FALSE()),0)),"")</f>
        <v>0</v>
      </c>
      <c r="Q17" s="220">
        <f t="shared" ca="1" si="4"/>
        <v>0</v>
      </c>
      <c r="R17" s="221">
        <f t="shared" ca="1" si="5"/>
        <v>5</v>
      </c>
      <c r="S17" s="222">
        <f t="shared" ca="1" si="6"/>
        <v>0</v>
      </c>
      <c r="T17" s="223">
        <f t="shared" si="7"/>
        <v>0</v>
      </c>
      <c r="U17" s="224">
        <f t="shared" ca="1" si="8"/>
        <v>0</v>
      </c>
      <c r="W17" s="41" t="str">
        <f t="shared" ca="1" si="9"/>
        <v/>
      </c>
      <c r="X17" t="str">
        <f ca="1">IF(ISNUMBER($A17),$W17*(Methuselahs!$A$4+1)+$A17,"")</f>
        <v/>
      </c>
      <c r="Y17" s="41" t="str">
        <f t="shared" ca="1" si="10"/>
        <v/>
      </c>
      <c r="Z17" t="str">
        <f ca="1">IF(ISNUMBER($A17),VLOOKUP($A17,Methuselahs!$A$7:$X$202,5),"")</f>
        <v/>
      </c>
      <c r="AA17" s="41" t="str">
        <f t="shared" ca="1" si="11"/>
        <v/>
      </c>
    </row>
    <row r="18" spans="1:27" ht="12.95" customHeight="1">
      <c r="A18" t="str">
        <f ca="1">IF(OR(ISBLANK('Tournament Info'!$B$11),'Tournament Info'!$B$11&lt;&gt;4),"",INDIRECT(ADDRESS(ROW(),3,1,1,"Optimal Seating "&amp;'Tournament Info'!$B$11-1&amp;"R+F")))</f>
        <v/>
      </c>
      <c r="B18" t="str">
        <f ca="1">IF(ISNUMBER(A18),VLOOKUP(A18,Methuselahs!$A$7:$E$202,2,FALSE()),"")</f>
        <v/>
      </c>
      <c r="C18" t="str">
        <f ca="1">IF(ISNUMBER(A18),VLOOKUP(A18,Methuselahs!$A$7:$E$202,3,FALSE()),"")</f>
        <v/>
      </c>
      <c r="D18" s="228" t="str">
        <f t="shared" ca="1" si="0"/>
        <v/>
      </c>
      <c r="E18" s="229"/>
      <c r="F18" s="267">
        <f t="shared" si="1"/>
        <v>0</v>
      </c>
      <c r="G18" s="230" t="str">
        <f t="shared" ca="1" si="2"/>
        <v/>
      </c>
      <c r="H18" t="str">
        <f ca="1">IF(ISNUMBER(A18),IF(OR($S18=$U18,NOT(ISNA(MATCH($D18*5+$V$4,Override!$C$6:$C$125,0)))),$Q18,0),"")</f>
        <v/>
      </c>
      <c r="I18" s="277" t="str">
        <f t="shared" ca="1" si="3"/>
        <v/>
      </c>
      <c r="J18" s="232">
        <f ca="1">COUNT(A17:A21)</f>
        <v>0</v>
      </c>
      <c r="K18" s="233" t="str">
        <f ca="1">IF(ISNUMBER(A18),_xlfn.RANK.EQ(F18,F17:F21),"")</f>
        <v/>
      </c>
      <c r="L18" s="234">
        <f ca="1">IF(J18=5,VLOOKUP(K18,TPMatrix!$A$6:$B$10,2,FALSE()),IF(J18=4,VLOOKUP(K18,TPMatrix!$D$6:$E$9,2,FALSE()),0))</f>
        <v>0</v>
      </c>
      <c r="M18" s="234">
        <f ca="1">IF(COUNTIF(K17:K21,K18)&gt;=2,IF(J18=5,VLOOKUP(K18+1,TPMatrix!$A$6:$B$10,2,FALSE()),IF(J18=4,VLOOKUP(K18+1,TPMatrix!$D$6:$E$9,2,FALSE()),0)),"")</f>
        <v>0</v>
      </c>
      <c r="N18" s="234">
        <f ca="1">IF(COUNTIF(K17:K21,K18)&gt;=3,IF(J18=5,VLOOKUP(K18+2,TPMatrix!$A$6:$B$10,2,FALSE()),IF(J18=4,VLOOKUP(K18+2,TPMatrix!$D$6:$E$9,2,FALSE()),0)),"")</f>
        <v>0</v>
      </c>
      <c r="O18" s="234">
        <f ca="1">IF(COUNTIF(K17:K21,K18)&gt;=4,IF(J18=5,VLOOKUP(K18+3,TPMatrix!$A$6:$B$10,2,FALSE()),IF(J18=4,VLOOKUP(K18+3,TPMatrix!$D$6:$E$9,2,FALSE()),0)),"")</f>
        <v>0</v>
      </c>
      <c r="P18" s="234">
        <f ca="1">IF(COUNTIF(K17:K21,K18)&gt;=5,IF(J18=5,VLOOKUP(K18+4,TPMatrix!$A$6:$B$10,2,FALSE()),IF(J18=4,VLOOKUP(K18+4,TPMatrix!$D$6:$E$9,2,FALSE()),0)),"")</f>
        <v>0</v>
      </c>
      <c r="Q18" s="234">
        <f t="shared" ca="1" si="4"/>
        <v>0</v>
      </c>
      <c r="R18" s="235">
        <f t="shared" ca="1" si="5"/>
        <v>5</v>
      </c>
      <c r="S18" s="233">
        <f t="shared" ca="1" si="6"/>
        <v>0</v>
      </c>
      <c r="T18" s="234">
        <f t="shared" si="7"/>
        <v>0</v>
      </c>
      <c r="U18" s="235">
        <f t="shared" ca="1" si="8"/>
        <v>0</v>
      </c>
      <c r="W18" s="41" t="str">
        <f t="shared" ca="1" si="9"/>
        <v/>
      </c>
      <c r="X18" t="str">
        <f ca="1">IF(ISNUMBER($A18),$W18*(Methuselahs!$A$4+1)+$A18,"")</f>
        <v/>
      </c>
      <c r="Y18" s="41" t="str">
        <f t="shared" ca="1" si="10"/>
        <v/>
      </c>
      <c r="Z18" t="str">
        <f ca="1">IF(ISNUMBER($A18),VLOOKUP($A18,Methuselahs!$A$7:$X$202,5),"")</f>
        <v/>
      </c>
      <c r="AA18" s="41" t="str">
        <f t="shared" ca="1" si="11"/>
        <v/>
      </c>
    </row>
    <row r="19" spans="1:27" ht="12.95" customHeight="1">
      <c r="A19" t="str">
        <f ca="1">IF(OR(ISBLANK('Tournament Info'!$B$11),'Tournament Info'!$B$11&lt;&gt;4),"",INDIRECT(ADDRESS(ROW(),3,1,1,"Optimal Seating "&amp;'Tournament Info'!$B$11-1&amp;"R+F")))</f>
        <v/>
      </c>
      <c r="B19" t="str">
        <f ca="1">IF(ISNUMBER(A19),VLOOKUP(A19,Methuselahs!$A$7:$E$202,2,FALSE()),"")</f>
        <v/>
      </c>
      <c r="C19" t="str">
        <f ca="1">IF(ISNUMBER(A19),VLOOKUP(A19,Methuselahs!$A$7:$E$202,3,FALSE()),"")</f>
        <v/>
      </c>
      <c r="D19" s="238" t="str">
        <f t="shared" ca="1" si="0"/>
        <v/>
      </c>
      <c r="E19" s="239"/>
      <c r="F19" s="269">
        <f t="shared" si="1"/>
        <v>0</v>
      </c>
      <c r="G19" s="240" t="str">
        <f t="shared" ca="1" si="2"/>
        <v/>
      </c>
      <c r="H19" t="str">
        <f ca="1">IF(ISNUMBER(A19),IF(OR($S19=$U19,NOT(ISNA(MATCH($D19*5+$V$4,Override!$C$6:$C$125,0)))),$Q19,0),"")</f>
        <v/>
      </c>
      <c r="I19" s="126" t="str">
        <f t="shared" ca="1" si="3"/>
        <v/>
      </c>
      <c r="J19" s="242">
        <f ca="1">COUNT(A17:A21)</f>
        <v>0</v>
      </c>
      <c r="K19" s="243" t="str">
        <f ca="1">IF(ISNUMBER(A19),_xlfn.RANK.EQ(F19,F17:F21),"")</f>
        <v/>
      </c>
      <c r="L19" s="244">
        <f ca="1">IF(J19=5,VLOOKUP(K19,TPMatrix!$A$6:$B$10,2,FALSE()),IF(J19=4,VLOOKUP(K19,TPMatrix!$D$6:$E$9,2,FALSE()),0))</f>
        <v>0</v>
      </c>
      <c r="M19" s="244">
        <f ca="1">IF(COUNTIF(K17:K21,K19)&gt;=2,IF(J19=5,VLOOKUP(K19+1,TPMatrix!$A$6:$B$10,2,FALSE()),IF(J19=4,VLOOKUP(K19+1,TPMatrix!$D$6:$E$9,2,FALSE()),0)),"")</f>
        <v>0</v>
      </c>
      <c r="N19" s="244">
        <f ca="1">IF(COUNTIF(K17:K21,K19)&gt;=3,IF(J19=5,VLOOKUP(K19+2,TPMatrix!$A$6:$B$10,2,FALSE()),IF(J19=4,VLOOKUP(K19+2,TPMatrix!$D$6:$E$9,2,FALSE()),0)),"")</f>
        <v>0</v>
      </c>
      <c r="O19" s="244">
        <f ca="1">IF(COUNTIF(K17:K21,K19)&gt;=4,IF(J19=5,VLOOKUP(K19+3,TPMatrix!$A$6:$B$10,2,FALSE()),IF(J19=4,VLOOKUP(K19+3,TPMatrix!$D$6:$E$9,2,FALSE()),0)),"")</f>
        <v>0</v>
      </c>
      <c r="P19" s="244">
        <f ca="1">IF(COUNTIF(K17:K21,K19)&gt;=5,IF(J19=5,VLOOKUP(K19+4,TPMatrix!$A$6:$B$10,2,FALSE()),IF(J19=4,VLOOKUP(K19+4,TPMatrix!$D$6:$E$9,2,FALSE()),0)),"")</f>
        <v>0</v>
      </c>
      <c r="Q19" s="244">
        <f t="shared" ca="1" si="4"/>
        <v>0</v>
      </c>
      <c r="R19" s="245">
        <f t="shared" ca="1" si="5"/>
        <v>5</v>
      </c>
      <c r="S19" s="243">
        <f t="shared" ca="1" si="6"/>
        <v>0</v>
      </c>
      <c r="T19" s="244">
        <f t="shared" si="7"/>
        <v>0</v>
      </c>
      <c r="U19" s="245">
        <f t="shared" ca="1" si="8"/>
        <v>0</v>
      </c>
      <c r="W19" s="41" t="str">
        <f t="shared" ca="1" si="9"/>
        <v/>
      </c>
      <c r="X19" t="str">
        <f ca="1">IF(ISNUMBER($A19),$W19*(Methuselahs!$A$4+1)+$A19,"")</f>
        <v/>
      </c>
      <c r="Y19" s="41" t="str">
        <f t="shared" ca="1" si="10"/>
        <v/>
      </c>
      <c r="Z19" t="str">
        <f ca="1">IF(ISNUMBER($A19),VLOOKUP($A19,Methuselahs!$A$7:$X$202,5),"")</f>
        <v/>
      </c>
      <c r="AA19" s="41" t="str">
        <f t="shared" ca="1" si="11"/>
        <v/>
      </c>
    </row>
    <row r="20" spans="1:27" ht="12.95" customHeight="1">
      <c r="A20" t="str">
        <f ca="1">IF(OR(ISBLANK('Tournament Info'!$B$11),'Tournament Info'!$B$11&lt;&gt;4),"",INDIRECT(ADDRESS(ROW(),3,1,1,"Optimal Seating "&amp;'Tournament Info'!$B$11-1&amp;"R+F")))</f>
        <v/>
      </c>
      <c r="B20" t="str">
        <f ca="1">IF(ISNUMBER(A20),VLOOKUP(A20,Methuselahs!$A$7:$E$202,2,FALSE()),"")</f>
        <v/>
      </c>
      <c r="C20" t="str">
        <f ca="1">IF(ISNUMBER(A20),VLOOKUP(A20,Methuselahs!$A$7:$E$202,3,FALSE()),"")</f>
        <v/>
      </c>
      <c r="D20" s="248" t="str">
        <f t="shared" ca="1" si="0"/>
        <v/>
      </c>
      <c r="E20" s="249"/>
      <c r="F20" s="271">
        <f t="shared" si="1"/>
        <v>0</v>
      </c>
      <c r="G20" s="230" t="str">
        <f t="shared" ca="1" si="2"/>
        <v/>
      </c>
      <c r="H20" t="str">
        <f ca="1">IF(ISNUMBER(A20),IF(OR($S20=$U20,NOT(ISNA(MATCH($D20*5+$V$4,Override!$C$6:$C$125,0)))),$Q20,0),"")</f>
        <v/>
      </c>
      <c r="I20" s="277" t="str">
        <f t="shared" ca="1" si="3"/>
        <v/>
      </c>
      <c r="J20" s="250">
        <f ca="1">COUNT(A17:A21)</f>
        <v>0</v>
      </c>
      <c r="K20" s="233" t="str">
        <f ca="1">IF(ISNUMBER(A20),_xlfn.RANK.EQ(F20,F17:F21),"")</f>
        <v/>
      </c>
      <c r="L20" s="234">
        <f ca="1">IF(J20=5,VLOOKUP(K20,TPMatrix!$A$6:$B$10,2,FALSE()),IF(J20=4,VLOOKUP(K20,TPMatrix!$D$6:$E$9,2,FALSE()),0))</f>
        <v>0</v>
      </c>
      <c r="M20" s="234">
        <f ca="1">IF(COUNTIF(K17:K21,K20)&gt;=2,IF(J20=5,VLOOKUP(K20+1,TPMatrix!$A$6:$B$10,2,FALSE()),IF(J20=4,VLOOKUP(K20+1,TPMatrix!$D$6:$E$9,2,FALSE()),0)),"")</f>
        <v>0</v>
      </c>
      <c r="N20" s="234">
        <f ca="1">IF(COUNTIF(K17:K21,K20)&gt;=3,IF(J20=5,VLOOKUP(K20+2,TPMatrix!$A$6:$B$10,2,FALSE()),IF(J20=4,VLOOKUP(K20+2,TPMatrix!$D$6:$E$9,2,FALSE()),0)),"")</f>
        <v>0</v>
      </c>
      <c r="O20" s="234">
        <f ca="1">IF(COUNTIF(K17:K21,K20)&gt;=4,IF(J20=5,VLOOKUP(K20+3,TPMatrix!$A$6:$B$10,2,FALSE()),IF(J20=4,VLOOKUP(K20+3,TPMatrix!$D$6:$E$9,2,FALSE()),0)),"")</f>
        <v>0</v>
      </c>
      <c r="P20" s="234">
        <f ca="1">IF(COUNTIF(K17:K21,K20)&gt;=5,IF(J20=5,VLOOKUP(K20+4,TPMatrix!$A$6:$B$10,2,FALSE()),IF(J20=4,VLOOKUP(K20+4,TPMatrix!$D$6:$E$9,2,FALSE()),0)),"")</f>
        <v>0</v>
      </c>
      <c r="Q20" s="234">
        <f t="shared" ca="1" si="4"/>
        <v>0</v>
      </c>
      <c r="R20" s="235">
        <f t="shared" ca="1" si="5"/>
        <v>5</v>
      </c>
      <c r="S20" s="233">
        <f t="shared" ca="1" si="6"/>
        <v>0</v>
      </c>
      <c r="T20" s="234">
        <f t="shared" si="7"/>
        <v>0</v>
      </c>
      <c r="U20" s="235">
        <f t="shared" ca="1" si="8"/>
        <v>0</v>
      </c>
      <c r="W20" s="41" t="str">
        <f t="shared" ca="1" si="9"/>
        <v/>
      </c>
      <c r="X20" t="str">
        <f ca="1">IF(ISNUMBER($A20),$W20*(Methuselahs!$A$4+1)+$A20,"")</f>
        <v/>
      </c>
      <c r="Y20" s="41" t="str">
        <f t="shared" ca="1" si="10"/>
        <v/>
      </c>
      <c r="Z20" t="str">
        <f ca="1">IF(ISNUMBER($A20),VLOOKUP($A20,Methuselahs!$A$7:$X$202,5),"")</f>
        <v/>
      </c>
      <c r="AA20" s="41" t="str">
        <f t="shared" ca="1" si="11"/>
        <v/>
      </c>
    </row>
    <row r="21" spans="1:27" ht="12.95" customHeight="1" thickBot="1">
      <c r="A21" t="str">
        <f ca="1">IF(OR(ISBLANK('Tournament Info'!$B$11),'Tournament Info'!$B$11&lt;&gt;4),"",INDIRECT(ADDRESS(ROW(),3,1,1,"Optimal Seating "&amp;'Tournament Info'!$B$11-1&amp;"R+F")))</f>
        <v/>
      </c>
      <c r="B21" t="str">
        <f ca="1">IF(ISNUMBER(A21),VLOOKUP(A21,Methuselahs!$A$7:$E$202,2,FALSE()),"")</f>
        <v/>
      </c>
      <c r="C21" t="str">
        <f ca="1">IF(ISNUMBER(A21),VLOOKUP(A21,Methuselahs!$A$7:$E$202,3,FALSE()),"")</f>
        <v/>
      </c>
      <c r="D21" s="254" t="str">
        <f t="shared" ca="1" si="0"/>
        <v/>
      </c>
      <c r="E21" s="255"/>
      <c r="F21" s="272">
        <f t="shared" si="1"/>
        <v>0</v>
      </c>
      <c r="G21" s="240" t="str">
        <f t="shared" ca="1" si="2"/>
        <v/>
      </c>
      <c r="H21" t="str">
        <f ca="1">IF(ISNUMBER(A21),IF(OR($S21=$U21,NOT(ISNA(MATCH($D21*5+$V$4,Override!$C$6:$C$125,0)))),$Q21,0),"")</f>
        <v/>
      </c>
      <c r="I21" s="126" t="str">
        <f t="shared" ca="1" si="3"/>
        <v/>
      </c>
      <c r="J21" s="256">
        <f ca="1">COUNT(A17:A21)</f>
        <v>0</v>
      </c>
      <c r="K21" s="257" t="str">
        <f ca="1">IF(ISNUMBER(A21),_xlfn.RANK.EQ(F21,F17:F21),"")</f>
        <v/>
      </c>
      <c r="L21" s="258">
        <f ca="1">IF(J21=5,VLOOKUP(K21,TPMatrix!$A$6:$B$10,2,FALSE()),IF(J21=4,VLOOKUP(K21,TPMatrix!$D$6:$E$9,2,FALSE()),0))</f>
        <v>0</v>
      </c>
      <c r="M21" s="258">
        <f ca="1">IF(COUNTIF(K17:K21,K21)&gt;=2,IF(J21=5,VLOOKUP(K21+1,TPMatrix!$A$6:$B$10,2,FALSE()),IF(J21=4,VLOOKUP(K21+1,TPMatrix!$D$6:$E$9,2,FALSE()),0)),"")</f>
        <v>0</v>
      </c>
      <c r="N21" s="258">
        <f ca="1">IF(COUNTIF(K17:K21,K21)&gt;=3,IF(J21=5,VLOOKUP(K21+2,TPMatrix!$A$6:$B$10,2,FALSE()),IF(J21=4,VLOOKUP(K21+2,TPMatrix!$D$6:$E$9,2,FALSE()),0)),"")</f>
        <v>0</v>
      </c>
      <c r="O21" s="258">
        <f ca="1">IF(COUNTIF(K17:K21,K21)&gt;=4,IF(J21=5,VLOOKUP(K21+3,TPMatrix!$A$6:$B$10,2,FALSE()),IF(J21=4,VLOOKUP(K21+3,TPMatrix!$D$6:$E$9,2,FALSE()),0)),"")</f>
        <v>0</v>
      </c>
      <c r="P21" s="258">
        <f ca="1">IF(COUNTIF(K17:K21,K21)&gt;=5,IF(J21=5,VLOOKUP(K21+4,TPMatrix!$A$6:$B$10,2,FALSE()),IF(J21=4,VLOOKUP(K21+4,TPMatrix!$D$6:$E$9,2,FALSE()),0)),"")</f>
        <v>0</v>
      </c>
      <c r="Q21" s="258">
        <f t="shared" ca="1" si="4"/>
        <v>0</v>
      </c>
      <c r="R21" s="259">
        <f t="shared" ca="1" si="5"/>
        <v>5</v>
      </c>
      <c r="S21" s="257">
        <f t="shared" ca="1" si="6"/>
        <v>0</v>
      </c>
      <c r="T21" s="258">
        <f t="shared" si="7"/>
        <v>0</v>
      </c>
      <c r="U21" s="259">
        <f t="shared" ca="1" si="8"/>
        <v>0</v>
      </c>
      <c r="W21" s="41" t="str">
        <f t="shared" ca="1" si="9"/>
        <v/>
      </c>
      <c r="X21" t="str">
        <f ca="1">IF(ISNUMBER($A21),$W21*(Methuselahs!$A$4+1)+$A21,"")</f>
        <v/>
      </c>
      <c r="Y21" s="41" t="str">
        <f t="shared" ca="1" si="10"/>
        <v/>
      </c>
      <c r="Z21" t="str">
        <f ca="1">IF(ISNUMBER($A21),VLOOKUP($A21,Methuselahs!$A$7:$X$202,5),"")</f>
        <v/>
      </c>
      <c r="AA21" s="41" t="str">
        <f t="shared" ca="1" si="11"/>
        <v/>
      </c>
    </row>
    <row r="22" spans="1:27" ht="12.95" customHeight="1">
      <c r="A22" t="str">
        <f ca="1">IF(OR(ISBLANK('Tournament Info'!$B$11),'Tournament Info'!$B$11&lt;&gt;4),"",INDIRECT(ADDRESS(ROW(),3,1,1,"Optimal Seating "&amp;'Tournament Info'!$B$11-1&amp;"R+F")))</f>
        <v/>
      </c>
      <c r="B22" t="str">
        <f ca="1">IF(ISNUMBER(A22),VLOOKUP(A22,Methuselahs!$A$7:$E$202,2,FALSE()),"")</f>
        <v/>
      </c>
      <c r="C22" t="str">
        <f ca="1">IF(ISNUMBER(A22),VLOOKUP(A22,Methuselahs!$A$7:$E$202,3,FALSE()),"")</f>
        <v/>
      </c>
      <c r="D22" s="214" t="str">
        <f t="shared" ca="1" si="0"/>
        <v/>
      </c>
      <c r="E22" s="215"/>
      <c r="F22" s="265">
        <f t="shared" si="1"/>
        <v>0</v>
      </c>
      <c r="G22" s="216" t="str">
        <f t="shared" ca="1" si="2"/>
        <v/>
      </c>
      <c r="H22" t="str">
        <f ca="1">IF(ISNUMBER(A22),IF(OR($S22=$U22,NOT(ISNA(MATCH($D22*5+$V$4,Override!$C$6:$C$125,0)))),$Q22,0),"")</f>
        <v/>
      </c>
      <c r="I22" s="276" t="str">
        <f t="shared" ca="1" si="3"/>
        <v/>
      </c>
      <c r="J22" s="218">
        <f ca="1">COUNT(A22:A26)</f>
        <v>0</v>
      </c>
      <c r="K22" s="219" t="str">
        <f ca="1">IF(ISNUMBER(A22),_xlfn.RANK.EQ(F22,F22:F26),"")</f>
        <v/>
      </c>
      <c r="L22" s="220">
        <f ca="1">IF(J22=5,VLOOKUP(K22,TPMatrix!$A$6:$B$10,2,FALSE()),IF(J22=4,VLOOKUP(K22,TPMatrix!$D$6:$E$9,2,FALSE()),0))</f>
        <v>0</v>
      </c>
      <c r="M22" s="220">
        <f ca="1">IF(COUNTIF(K22:K26,K22)&gt;=2,IF(J22=5,VLOOKUP(K22+1,TPMatrix!$A$6:$B$10,2,FALSE()),IF(J22=4,VLOOKUP(K22+1,TPMatrix!$D$6:$E$9,2,FALSE()),0)),"")</f>
        <v>0</v>
      </c>
      <c r="N22" s="220">
        <f ca="1">IF(COUNTIF(K22:K26,K22)&gt;=3,IF(J22=5,VLOOKUP(K22+2,TPMatrix!$A$6:$B$10,2,FALSE()),IF(J22=4,VLOOKUP(K22+2,TPMatrix!$D$6:$E$9,2,FALSE()),0)),"")</f>
        <v>0</v>
      </c>
      <c r="O22" s="220">
        <f ca="1">IF(COUNTIF(K22:K26,K22)&gt;=4,IF(J22=5,VLOOKUP(K22+3,TPMatrix!$A$6:$B$10,2,FALSE()),IF(J22=4,VLOOKUP(K22+3,TPMatrix!$D$6:$E$9,2,FALSE()),0)),"")</f>
        <v>0</v>
      </c>
      <c r="P22" s="220">
        <f ca="1">IF(COUNTIF(K22:K26,K22)&gt;=5,IF(J22=5,VLOOKUP(K22+4,TPMatrix!$A$6:$B$10,2,FALSE()),IF(J22=4,VLOOKUP(K22+4,TPMatrix!$D$6:$E$9,2,FALSE()),0)),"")</f>
        <v>0</v>
      </c>
      <c r="Q22" s="220">
        <f t="shared" ca="1" si="4"/>
        <v>0</v>
      </c>
      <c r="R22" s="221">
        <f t="shared" ca="1" si="5"/>
        <v>5</v>
      </c>
      <c r="S22" s="222">
        <f t="shared" ca="1" si="6"/>
        <v>0</v>
      </c>
      <c r="T22" s="223">
        <f t="shared" si="7"/>
        <v>0</v>
      </c>
      <c r="U22" s="224">
        <f t="shared" ca="1" si="8"/>
        <v>0</v>
      </c>
      <c r="W22" s="41" t="str">
        <f t="shared" ca="1" si="9"/>
        <v/>
      </c>
      <c r="X22" t="str">
        <f ca="1">IF(ISNUMBER($A22),$W22*(Methuselahs!$A$4+1)+$A22,"")</f>
        <v/>
      </c>
      <c r="Y22" s="41" t="str">
        <f t="shared" ca="1" si="10"/>
        <v/>
      </c>
      <c r="Z22" t="str">
        <f ca="1">IF(ISNUMBER($A22),VLOOKUP($A22,Methuselahs!$A$7:$X$202,5),"")</f>
        <v/>
      </c>
      <c r="AA22" s="41" t="str">
        <f t="shared" ca="1" si="11"/>
        <v/>
      </c>
    </row>
    <row r="23" spans="1:27" ht="12.95" customHeight="1">
      <c r="A23" t="str">
        <f ca="1">IF(OR(ISBLANK('Tournament Info'!$B$11),'Tournament Info'!$B$11&lt;&gt;4),"",INDIRECT(ADDRESS(ROW(),3,1,1,"Optimal Seating "&amp;'Tournament Info'!$B$11-1&amp;"R+F")))</f>
        <v/>
      </c>
      <c r="B23" t="str">
        <f ca="1">IF(ISNUMBER(A23),VLOOKUP(A23,Methuselahs!$A$7:$E$202,2,FALSE()),"")</f>
        <v/>
      </c>
      <c r="C23" t="str">
        <f ca="1">IF(ISNUMBER(A23),VLOOKUP(A23,Methuselahs!$A$7:$E$202,3,FALSE()),"")</f>
        <v/>
      </c>
      <c r="D23" s="228" t="str">
        <f t="shared" ca="1" si="0"/>
        <v/>
      </c>
      <c r="E23" s="229"/>
      <c r="F23" s="267">
        <f t="shared" si="1"/>
        <v>0</v>
      </c>
      <c r="G23" s="230" t="str">
        <f t="shared" ca="1" si="2"/>
        <v/>
      </c>
      <c r="H23" t="str">
        <f ca="1">IF(ISNUMBER(A23),IF(OR($S23=$U23,NOT(ISNA(MATCH($D23*5+$V$4,Override!$C$6:$C$125,0)))),$Q23,0),"")</f>
        <v/>
      </c>
      <c r="I23" s="277" t="str">
        <f t="shared" ca="1" si="3"/>
        <v/>
      </c>
      <c r="J23" s="232">
        <f ca="1">COUNT(A22:A26)</f>
        <v>0</v>
      </c>
      <c r="K23" s="233" t="str">
        <f ca="1">IF(ISNUMBER(A23),_xlfn.RANK.EQ(F23,F22:F26),"")</f>
        <v/>
      </c>
      <c r="L23" s="234">
        <f ca="1">IF(J23=5,VLOOKUP(K23,TPMatrix!$A$6:$B$10,2,FALSE()),IF(J23=4,VLOOKUP(K23,TPMatrix!$D$6:$E$9,2,FALSE()),0))</f>
        <v>0</v>
      </c>
      <c r="M23" s="234">
        <f ca="1">IF(COUNTIF(K22:K26,K23)&gt;=2,IF(J23=5,VLOOKUP(K23+1,TPMatrix!$A$6:$B$10,2,FALSE()),IF(J23=4,VLOOKUP(K23+1,TPMatrix!$D$6:$E$9,2,FALSE()),0)),"")</f>
        <v>0</v>
      </c>
      <c r="N23" s="234">
        <f ca="1">IF(COUNTIF(K22:K26,K23)&gt;=3,IF(J23=5,VLOOKUP(K23+2,TPMatrix!$A$6:$B$10,2,FALSE()),IF(J23=4,VLOOKUP(K23+2,TPMatrix!$D$6:$E$9,2,FALSE()),0)),"")</f>
        <v>0</v>
      </c>
      <c r="O23" s="234">
        <f ca="1">IF(COUNTIF(K22:K26,K23)&gt;=4,IF(J23=5,VLOOKUP(K23+3,TPMatrix!$A$6:$B$10,2,FALSE()),IF(J23=4,VLOOKUP(K23+3,TPMatrix!$D$6:$E$9,2,FALSE()),0)),"")</f>
        <v>0</v>
      </c>
      <c r="P23" s="234">
        <f ca="1">IF(COUNTIF(K22:K26,K23)&gt;=5,IF(J23=5,VLOOKUP(K23+4,TPMatrix!$A$6:$B$10,2,FALSE()),IF(J23=4,VLOOKUP(K23+4,TPMatrix!$D$6:$E$9,2,FALSE()),0)),"")</f>
        <v>0</v>
      </c>
      <c r="Q23" s="234">
        <f t="shared" ca="1" si="4"/>
        <v>0</v>
      </c>
      <c r="R23" s="235">
        <f t="shared" ca="1" si="5"/>
        <v>5</v>
      </c>
      <c r="S23" s="233">
        <f t="shared" ca="1" si="6"/>
        <v>0</v>
      </c>
      <c r="T23" s="234">
        <f t="shared" si="7"/>
        <v>0</v>
      </c>
      <c r="U23" s="235">
        <f t="shared" ca="1" si="8"/>
        <v>0</v>
      </c>
      <c r="W23" s="41" t="str">
        <f t="shared" ca="1" si="9"/>
        <v/>
      </c>
      <c r="X23" t="str">
        <f ca="1">IF(ISNUMBER($A23),$W23*(Methuselahs!$A$4+1)+$A23,"")</f>
        <v/>
      </c>
      <c r="Y23" s="41" t="str">
        <f t="shared" ca="1" si="10"/>
        <v/>
      </c>
      <c r="Z23" t="str">
        <f ca="1">IF(ISNUMBER($A23),VLOOKUP($A23,Methuselahs!$A$7:$X$202,5),"")</f>
        <v/>
      </c>
      <c r="AA23" s="41" t="str">
        <f t="shared" ca="1" si="11"/>
        <v/>
      </c>
    </row>
    <row r="24" spans="1:27" ht="12.95" customHeight="1">
      <c r="A24" t="str">
        <f ca="1">IF(OR(ISBLANK('Tournament Info'!$B$11),'Tournament Info'!$B$11&lt;&gt;4),"",INDIRECT(ADDRESS(ROW(),3,1,1,"Optimal Seating "&amp;'Tournament Info'!$B$11-1&amp;"R+F")))</f>
        <v/>
      </c>
      <c r="B24" t="str">
        <f ca="1">IF(ISNUMBER(A24),VLOOKUP(A24,Methuselahs!$A$7:$E$202,2,FALSE()),"")</f>
        <v/>
      </c>
      <c r="C24" t="str">
        <f ca="1">IF(ISNUMBER(A24),VLOOKUP(A24,Methuselahs!$A$7:$E$202,3,FALSE()),"")</f>
        <v/>
      </c>
      <c r="D24" s="238" t="str">
        <f t="shared" ca="1" si="0"/>
        <v/>
      </c>
      <c r="E24" s="239"/>
      <c r="F24" s="269">
        <f t="shared" si="1"/>
        <v>0</v>
      </c>
      <c r="G24" s="240" t="str">
        <f t="shared" ca="1" si="2"/>
        <v/>
      </c>
      <c r="H24" t="str">
        <f ca="1">IF(ISNUMBER(A24),IF(OR($S24=$U24,NOT(ISNA(MATCH($D24*5+$V$4,Override!$C$6:$C$125,0)))),$Q24,0),"")</f>
        <v/>
      </c>
      <c r="I24" s="126" t="str">
        <f t="shared" ca="1" si="3"/>
        <v/>
      </c>
      <c r="J24" s="242">
        <f ca="1">COUNT(A22:A26)</f>
        <v>0</v>
      </c>
      <c r="K24" s="243" t="str">
        <f ca="1">IF(ISNUMBER(A24),_xlfn.RANK.EQ(F24,F22:F26),"")</f>
        <v/>
      </c>
      <c r="L24" s="244">
        <f ca="1">IF(J24=5,VLOOKUP(K24,TPMatrix!$A$6:$B$10,2,FALSE()),IF(J24=4,VLOOKUP(K24,TPMatrix!$D$6:$E$9,2,FALSE()),0))</f>
        <v>0</v>
      </c>
      <c r="M24" s="244">
        <f ca="1">IF(COUNTIF(K22:K26,K24)&gt;=2,IF(J24=5,VLOOKUP(K24+1,TPMatrix!$A$6:$B$10,2,FALSE()),IF(J24=4,VLOOKUP(K24+1,TPMatrix!$D$6:$E$9,2,FALSE()),0)),"")</f>
        <v>0</v>
      </c>
      <c r="N24" s="244">
        <f ca="1">IF(COUNTIF(K22:K26,K24)&gt;=3,IF(J24=5,VLOOKUP(K24+2,TPMatrix!$A$6:$B$10,2,FALSE()),IF(J24=4,VLOOKUP(K24+2,TPMatrix!$D$6:$E$9,2,FALSE()),0)),"")</f>
        <v>0</v>
      </c>
      <c r="O24" s="244">
        <f ca="1">IF(COUNTIF(K22:K26,K24)&gt;=4,IF(J24=5,VLOOKUP(K24+3,TPMatrix!$A$6:$B$10,2,FALSE()),IF(J24=4,VLOOKUP(K24+3,TPMatrix!$D$6:$E$9,2,FALSE()),0)),"")</f>
        <v>0</v>
      </c>
      <c r="P24" s="244">
        <f ca="1">IF(COUNTIF(K22:K26,K24)&gt;=5,IF(J24=5,VLOOKUP(K24+4,TPMatrix!$A$6:$B$10,2,FALSE()),IF(J24=4,VLOOKUP(K24+4,TPMatrix!$D$6:$E$9,2,FALSE()),0)),"")</f>
        <v>0</v>
      </c>
      <c r="Q24" s="244">
        <f t="shared" ca="1" si="4"/>
        <v>0</v>
      </c>
      <c r="R24" s="245">
        <f t="shared" ca="1" si="5"/>
        <v>5</v>
      </c>
      <c r="S24" s="243">
        <f t="shared" ca="1" si="6"/>
        <v>0</v>
      </c>
      <c r="T24" s="244">
        <f t="shared" si="7"/>
        <v>0</v>
      </c>
      <c r="U24" s="245">
        <f t="shared" ca="1" si="8"/>
        <v>0</v>
      </c>
      <c r="W24" s="41" t="str">
        <f t="shared" ca="1" si="9"/>
        <v/>
      </c>
      <c r="X24" t="str">
        <f ca="1">IF(ISNUMBER($A24),$W24*(Methuselahs!$A$4+1)+$A24,"")</f>
        <v/>
      </c>
      <c r="Y24" s="41" t="str">
        <f t="shared" ca="1" si="10"/>
        <v/>
      </c>
      <c r="Z24" t="str">
        <f ca="1">IF(ISNUMBER($A24),VLOOKUP($A24,Methuselahs!$A$7:$X$202,5),"")</f>
        <v/>
      </c>
      <c r="AA24" s="41" t="str">
        <f t="shared" ca="1" si="11"/>
        <v/>
      </c>
    </row>
    <row r="25" spans="1:27" ht="12.95" customHeight="1">
      <c r="A25" t="str">
        <f ca="1">IF(OR(ISBLANK('Tournament Info'!$B$11),'Tournament Info'!$B$11&lt;&gt;4),"",INDIRECT(ADDRESS(ROW(),3,1,1,"Optimal Seating "&amp;'Tournament Info'!$B$11-1&amp;"R+F")))</f>
        <v/>
      </c>
      <c r="B25" t="str">
        <f ca="1">IF(ISNUMBER(A25),VLOOKUP(A25,Methuselahs!$A$7:$E$202,2,FALSE()),"")</f>
        <v/>
      </c>
      <c r="C25" t="str">
        <f ca="1">IF(ISNUMBER(A25),VLOOKUP(A25,Methuselahs!$A$7:$E$202,3,FALSE()),"")</f>
        <v/>
      </c>
      <c r="D25" s="248" t="str">
        <f t="shared" ca="1" si="0"/>
        <v/>
      </c>
      <c r="E25" s="249"/>
      <c r="F25" s="271">
        <f t="shared" si="1"/>
        <v>0</v>
      </c>
      <c r="G25" s="230" t="str">
        <f t="shared" ca="1" si="2"/>
        <v/>
      </c>
      <c r="H25" t="str">
        <f ca="1">IF(ISNUMBER(A25),IF(OR($S25=$U25,NOT(ISNA(MATCH($D25*5+$V$4,Override!$C$6:$C$125,0)))),$Q25,0),"")</f>
        <v/>
      </c>
      <c r="I25" s="277" t="str">
        <f t="shared" ca="1" si="3"/>
        <v/>
      </c>
      <c r="J25" s="250">
        <f ca="1">COUNT(A22:A26)</f>
        <v>0</v>
      </c>
      <c r="K25" s="233" t="str">
        <f ca="1">IF(ISNUMBER(A25),_xlfn.RANK.EQ(F25,F22:F26),"")</f>
        <v/>
      </c>
      <c r="L25" s="234">
        <f ca="1">IF(J25=5,VLOOKUP(K25,TPMatrix!$A$6:$B$10,2,FALSE()),IF(J25=4,VLOOKUP(K25,TPMatrix!$D$6:$E$9,2,FALSE()),0))</f>
        <v>0</v>
      </c>
      <c r="M25" s="234">
        <f ca="1">IF(COUNTIF(K22:K26,K25)&gt;=2,IF(J25=5,VLOOKUP(K25+1,TPMatrix!$A$6:$B$10,2,FALSE()),IF(J25=4,VLOOKUP(K25+1,TPMatrix!$D$6:$E$9,2,FALSE()),0)),"")</f>
        <v>0</v>
      </c>
      <c r="N25" s="234">
        <f ca="1">IF(COUNTIF(K22:K26,K25)&gt;=3,IF(J25=5,VLOOKUP(K25+2,TPMatrix!$A$6:$B$10,2,FALSE()),IF(J25=4,VLOOKUP(K25+2,TPMatrix!$D$6:$E$9,2,FALSE()),0)),"")</f>
        <v>0</v>
      </c>
      <c r="O25" s="234">
        <f ca="1">IF(COUNTIF(K22:K26,K25)&gt;=4,IF(J25=5,VLOOKUP(K25+3,TPMatrix!$A$6:$B$10,2,FALSE()),IF(J25=4,VLOOKUP(K25+3,TPMatrix!$D$6:$E$9,2,FALSE()),0)),"")</f>
        <v>0</v>
      </c>
      <c r="P25" s="234">
        <f ca="1">IF(COUNTIF(K22:K26,K25)&gt;=5,IF(J25=5,VLOOKUP(K25+4,TPMatrix!$A$6:$B$10,2,FALSE()),IF(J25=4,VLOOKUP(K25+4,TPMatrix!$D$6:$E$9,2,FALSE()),0)),"")</f>
        <v>0</v>
      </c>
      <c r="Q25" s="234">
        <f t="shared" ca="1" si="4"/>
        <v>0</v>
      </c>
      <c r="R25" s="235">
        <f t="shared" ca="1" si="5"/>
        <v>5</v>
      </c>
      <c r="S25" s="233">
        <f t="shared" ca="1" si="6"/>
        <v>0</v>
      </c>
      <c r="T25" s="234">
        <f t="shared" si="7"/>
        <v>0</v>
      </c>
      <c r="U25" s="235">
        <f t="shared" ca="1" si="8"/>
        <v>0</v>
      </c>
      <c r="W25" s="41" t="str">
        <f t="shared" ca="1" si="9"/>
        <v/>
      </c>
      <c r="X25" t="str">
        <f ca="1">IF(ISNUMBER($A25),$W25*(Methuselahs!$A$4+1)+$A25,"")</f>
        <v/>
      </c>
      <c r="Y25" s="41" t="str">
        <f t="shared" ca="1" si="10"/>
        <v/>
      </c>
      <c r="Z25" t="str">
        <f ca="1">IF(ISNUMBER($A25),VLOOKUP($A25,Methuselahs!$A$7:$X$202,5),"")</f>
        <v/>
      </c>
      <c r="AA25" s="41" t="str">
        <f t="shared" ca="1" si="11"/>
        <v/>
      </c>
    </row>
    <row r="26" spans="1:27" ht="12.95" customHeight="1" thickBot="1">
      <c r="A26" t="str">
        <f ca="1">IF(OR(ISBLANK('Tournament Info'!$B$11),'Tournament Info'!$B$11&lt;&gt;4),"",INDIRECT(ADDRESS(ROW(),3,1,1,"Optimal Seating "&amp;'Tournament Info'!$B$11-1&amp;"R+F")))</f>
        <v/>
      </c>
      <c r="B26" t="str">
        <f ca="1">IF(ISNUMBER(A26),VLOOKUP(A26,Methuselahs!$A$7:$E$202,2,FALSE()),"")</f>
        <v/>
      </c>
      <c r="C26" t="str">
        <f ca="1">IF(ISNUMBER(A26),VLOOKUP(A26,Methuselahs!$A$7:$E$202,3,FALSE()),"")</f>
        <v/>
      </c>
      <c r="D26" s="254" t="str">
        <f t="shared" ca="1" si="0"/>
        <v/>
      </c>
      <c r="E26" s="255"/>
      <c r="F26" s="272">
        <f t="shared" si="1"/>
        <v>0</v>
      </c>
      <c r="G26" s="240" t="str">
        <f t="shared" ca="1" si="2"/>
        <v/>
      </c>
      <c r="H26" t="str">
        <f ca="1">IF(ISNUMBER(A26),IF(OR($S26=$U26,NOT(ISNA(MATCH($D26*5+$V$4,Override!$C$6:$C$125,0)))),$Q26,0),"")</f>
        <v/>
      </c>
      <c r="I26" s="126" t="str">
        <f t="shared" ca="1" si="3"/>
        <v/>
      </c>
      <c r="J26" s="256">
        <f ca="1">COUNT(A22:A26)</f>
        <v>0</v>
      </c>
      <c r="K26" s="257" t="str">
        <f ca="1">IF(ISNUMBER(A26),_xlfn.RANK.EQ(F26,F22:F26),"")</f>
        <v/>
      </c>
      <c r="L26" s="258">
        <f ca="1">IF(J26=5,VLOOKUP(K26,TPMatrix!$A$6:$B$10,2,FALSE()),IF(J26=4,VLOOKUP(K26,TPMatrix!$D$6:$E$9,2,FALSE()),0))</f>
        <v>0</v>
      </c>
      <c r="M26" s="258">
        <f ca="1">IF(COUNTIF(K22:K26,K26)&gt;=2,IF(J26=5,VLOOKUP(K26+1,TPMatrix!$A$6:$B$10,2,FALSE()),IF(J26=4,VLOOKUP(K26+1,TPMatrix!$D$6:$E$9,2,FALSE()),0)),"")</f>
        <v>0</v>
      </c>
      <c r="N26" s="258">
        <f ca="1">IF(COUNTIF(K22:K26,K26)&gt;=3,IF(J26=5,VLOOKUP(K26+2,TPMatrix!$A$6:$B$10,2,FALSE()),IF(J26=4,VLOOKUP(K26+2,TPMatrix!$D$6:$E$9,2,FALSE()),0)),"")</f>
        <v>0</v>
      </c>
      <c r="O26" s="258">
        <f ca="1">IF(COUNTIF(K22:K26,K26)&gt;=4,IF(J26=5,VLOOKUP(K26+3,TPMatrix!$A$6:$B$10,2,FALSE()),IF(J26=4,VLOOKUP(K26+3,TPMatrix!$D$6:$E$9,2,FALSE()),0)),"")</f>
        <v>0</v>
      </c>
      <c r="P26" s="258">
        <f ca="1">IF(COUNTIF(K22:K26,K26)&gt;=5,IF(J26=5,VLOOKUP(K26+4,TPMatrix!$A$6:$B$10,2,FALSE()),IF(J26=4,VLOOKUP(K26+4,TPMatrix!$D$6:$E$9,2,FALSE()),0)),"")</f>
        <v>0</v>
      </c>
      <c r="Q26" s="258">
        <f t="shared" ca="1" si="4"/>
        <v>0</v>
      </c>
      <c r="R26" s="259">
        <f t="shared" ca="1" si="5"/>
        <v>5</v>
      </c>
      <c r="S26" s="257">
        <f t="shared" ca="1" si="6"/>
        <v>0</v>
      </c>
      <c r="T26" s="258">
        <f t="shared" si="7"/>
        <v>0</v>
      </c>
      <c r="U26" s="259">
        <f t="shared" ca="1" si="8"/>
        <v>0</v>
      </c>
      <c r="W26" s="41" t="str">
        <f t="shared" ca="1" si="9"/>
        <v/>
      </c>
      <c r="X26" t="str">
        <f ca="1">IF(ISNUMBER($A26),$W26*(Methuselahs!$A$4+1)+$A26,"")</f>
        <v/>
      </c>
      <c r="Y26" s="41" t="str">
        <f t="shared" ca="1" si="10"/>
        <v/>
      </c>
      <c r="Z26" t="str">
        <f ca="1">IF(ISNUMBER($A26),VLOOKUP($A26,Methuselahs!$A$7:$X$202,5),"")</f>
        <v/>
      </c>
      <c r="AA26" s="41" t="str">
        <f t="shared" ca="1" si="11"/>
        <v/>
      </c>
    </row>
    <row r="27" spans="1:27" ht="12.95" customHeight="1">
      <c r="A27" t="str">
        <f ca="1">IF(OR(ISBLANK('Tournament Info'!$B$11),'Tournament Info'!$B$11&lt;&gt;4),"",INDIRECT(ADDRESS(ROW(),3,1,1,"Optimal Seating "&amp;'Tournament Info'!$B$11-1&amp;"R+F")))</f>
        <v/>
      </c>
      <c r="B27" t="str">
        <f ca="1">IF(ISNUMBER(A27),VLOOKUP(A27,Methuselahs!$A$7:$E$202,2,FALSE()),"")</f>
        <v/>
      </c>
      <c r="C27" t="str">
        <f ca="1">IF(ISNUMBER(A27),VLOOKUP(A27,Methuselahs!$A$7:$E$202,3,FALSE()),"")</f>
        <v/>
      </c>
      <c r="D27" s="214" t="str">
        <f t="shared" ca="1" si="0"/>
        <v/>
      </c>
      <c r="E27" s="215"/>
      <c r="F27" s="265">
        <f t="shared" si="1"/>
        <v>0</v>
      </c>
      <c r="G27" s="216" t="str">
        <f t="shared" ca="1" si="2"/>
        <v/>
      </c>
      <c r="H27" t="str">
        <f ca="1">IF(ISNUMBER(A27),IF(OR($S27=$U27,NOT(ISNA(MATCH($D27*5+$V$4,Override!$C$6:$C$125,0)))),$Q27,0),"")</f>
        <v/>
      </c>
      <c r="I27" s="276" t="str">
        <f t="shared" ca="1" si="3"/>
        <v/>
      </c>
      <c r="J27" s="218">
        <f ca="1">COUNT(A27:A31)</f>
        <v>0</v>
      </c>
      <c r="K27" s="219" t="str">
        <f ca="1">IF(ISNUMBER(A27),_xlfn.RANK.EQ(F27,F27:F31),"")</f>
        <v/>
      </c>
      <c r="L27" s="220">
        <f ca="1">IF(J27=5,VLOOKUP(K27,TPMatrix!$A$6:$B$10,2,FALSE()),IF(J27=4,VLOOKUP(K27,TPMatrix!$D$6:$E$9,2,FALSE()),0))</f>
        <v>0</v>
      </c>
      <c r="M27" s="220">
        <f ca="1">IF(COUNTIF(K27:K31,K27)&gt;=2,IF(J27=5,VLOOKUP(K27+1,TPMatrix!$A$6:$B$10,2,FALSE()),IF(J27=4,VLOOKUP(K27+1,TPMatrix!$D$6:$E$9,2,FALSE()),0)),"")</f>
        <v>0</v>
      </c>
      <c r="N27" s="220">
        <f ca="1">IF(COUNTIF(K27:K31,K27)&gt;=3,IF(J27=5,VLOOKUP(K27+2,TPMatrix!$A$6:$B$10,2,FALSE()),IF(J27=4,VLOOKUP(K27+2,TPMatrix!$D$6:$E$9,2,FALSE()),0)),"")</f>
        <v>0</v>
      </c>
      <c r="O27" s="220">
        <f ca="1">IF(COUNTIF(K27:K31,K27)&gt;=4,IF(J27=5,VLOOKUP(K27+3,TPMatrix!$A$6:$B$10,2,FALSE()),IF(J27=4,VLOOKUP(K27+3,TPMatrix!$D$6:$E$9,2,FALSE()),0)),"")</f>
        <v>0</v>
      </c>
      <c r="P27" s="220">
        <f ca="1">IF(COUNTIF(K27:K31,K27)&gt;=5,IF(J27=5,VLOOKUP(K27+4,TPMatrix!$A$6:$B$10,2,FALSE()),IF(J27=4,VLOOKUP(K27+4,TPMatrix!$D$6:$E$9,2,FALSE()),0)),"")</f>
        <v>0</v>
      </c>
      <c r="Q27" s="220">
        <f t="shared" ca="1" si="4"/>
        <v>0</v>
      </c>
      <c r="R27" s="221">
        <f t="shared" ca="1" si="5"/>
        <v>5</v>
      </c>
      <c r="S27" s="222">
        <f t="shared" ca="1" si="6"/>
        <v>0</v>
      </c>
      <c r="T27" s="223">
        <f t="shared" si="7"/>
        <v>0</v>
      </c>
      <c r="U27" s="224">
        <f t="shared" ca="1" si="8"/>
        <v>0</v>
      </c>
      <c r="W27" s="41" t="str">
        <f t="shared" ca="1" si="9"/>
        <v/>
      </c>
      <c r="X27" t="str">
        <f ca="1">IF(ISNUMBER($A27),$W27*(Methuselahs!$A$4+1)+$A27,"")</f>
        <v/>
      </c>
      <c r="Y27" s="41" t="str">
        <f t="shared" ca="1" si="10"/>
        <v/>
      </c>
      <c r="Z27" t="str">
        <f ca="1">IF(ISNUMBER($A27),VLOOKUP($A27,Methuselahs!$A$7:$X$202,5),"")</f>
        <v/>
      </c>
      <c r="AA27" s="41" t="str">
        <f t="shared" ca="1" si="11"/>
        <v/>
      </c>
    </row>
    <row r="28" spans="1:27" ht="12.95" customHeight="1">
      <c r="A28" t="str">
        <f ca="1">IF(OR(ISBLANK('Tournament Info'!$B$11),'Tournament Info'!$B$11&lt;&gt;4),"",INDIRECT(ADDRESS(ROW(),3,1,1,"Optimal Seating "&amp;'Tournament Info'!$B$11-1&amp;"R+F")))</f>
        <v/>
      </c>
      <c r="B28" t="str">
        <f ca="1">IF(ISNUMBER(A28),VLOOKUP(A28,Methuselahs!$A$7:$E$202,2,FALSE()),"")</f>
        <v/>
      </c>
      <c r="C28" t="str">
        <f ca="1">IF(ISNUMBER(A28),VLOOKUP(A28,Methuselahs!$A$7:$E$202,3,FALSE()),"")</f>
        <v/>
      </c>
      <c r="D28" s="228" t="str">
        <f t="shared" ca="1" si="0"/>
        <v/>
      </c>
      <c r="E28" s="229"/>
      <c r="F28" s="267">
        <f t="shared" si="1"/>
        <v>0</v>
      </c>
      <c r="G28" s="230" t="str">
        <f t="shared" ca="1" si="2"/>
        <v/>
      </c>
      <c r="H28" t="str">
        <f ca="1">IF(ISNUMBER(A28),IF(OR($S28=$U28,NOT(ISNA(MATCH($D28*5+$V$4,Override!$C$6:$C$125,0)))),$Q28,0),"")</f>
        <v/>
      </c>
      <c r="I28" s="277" t="str">
        <f t="shared" ca="1" si="3"/>
        <v/>
      </c>
      <c r="J28" s="232">
        <f ca="1">COUNT(A27:A31)</f>
        <v>0</v>
      </c>
      <c r="K28" s="233" t="str">
        <f ca="1">IF(ISNUMBER(A28),_xlfn.RANK.EQ(F28,F27:F31),"")</f>
        <v/>
      </c>
      <c r="L28" s="234">
        <f ca="1">IF(J28=5,VLOOKUP(K28,TPMatrix!$A$6:$B$10,2,FALSE()),IF(J28=4,VLOOKUP(K28,TPMatrix!$D$6:$E$9,2,FALSE()),0))</f>
        <v>0</v>
      </c>
      <c r="M28" s="234">
        <f ca="1">IF(COUNTIF(K27:K31,K28)&gt;=2,IF(J28=5,VLOOKUP(K28+1,TPMatrix!$A$6:$B$10,2,FALSE()),IF(J28=4,VLOOKUP(K28+1,TPMatrix!$D$6:$E$9,2,FALSE()),0)),"")</f>
        <v>0</v>
      </c>
      <c r="N28" s="234">
        <f ca="1">IF(COUNTIF(K27:K31,K28)&gt;=3,IF(J28=5,VLOOKUP(K28+2,TPMatrix!$A$6:$B$10,2,FALSE()),IF(J28=4,VLOOKUP(K28+2,TPMatrix!$D$6:$E$9,2,FALSE()),0)),"")</f>
        <v>0</v>
      </c>
      <c r="O28" s="234">
        <f ca="1">IF(COUNTIF(K27:K31,K28)&gt;=4,IF(J28=5,VLOOKUP(K28+3,TPMatrix!$A$6:$B$10,2,FALSE()),IF(J28=4,VLOOKUP(K28+3,TPMatrix!$D$6:$E$9,2,FALSE()),0)),"")</f>
        <v>0</v>
      </c>
      <c r="P28" s="234">
        <f ca="1">IF(COUNTIF(K27:K31,K28)&gt;=5,IF(J28=5,VLOOKUP(K28+4,TPMatrix!$A$6:$B$10,2,FALSE()),IF(J28=4,VLOOKUP(K28+4,TPMatrix!$D$6:$E$9,2,FALSE()),0)),"")</f>
        <v>0</v>
      </c>
      <c r="Q28" s="234">
        <f t="shared" ca="1" si="4"/>
        <v>0</v>
      </c>
      <c r="R28" s="235">
        <f t="shared" ca="1" si="5"/>
        <v>5</v>
      </c>
      <c r="S28" s="233">
        <f t="shared" ca="1" si="6"/>
        <v>0</v>
      </c>
      <c r="T28" s="234">
        <f t="shared" si="7"/>
        <v>0</v>
      </c>
      <c r="U28" s="235">
        <f t="shared" ca="1" si="8"/>
        <v>0</v>
      </c>
      <c r="W28" s="41" t="str">
        <f t="shared" ca="1" si="9"/>
        <v/>
      </c>
      <c r="X28" t="str">
        <f ca="1">IF(ISNUMBER($A28),$W28*(Methuselahs!$A$4+1)+$A28,"")</f>
        <v/>
      </c>
      <c r="Y28" s="41" t="str">
        <f t="shared" ca="1" si="10"/>
        <v/>
      </c>
      <c r="Z28" t="str">
        <f ca="1">IF(ISNUMBER($A28),VLOOKUP($A28,Methuselahs!$A$7:$X$202,5),"")</f>
        <v/>
      </c>
      <c r="AA28" s="41" t="str">
        <f t="shared" ca="1" si="11"/>
        <v/>
      </c>
    </row>
    <row r="29" spans="1:27" ht="12.95" customHeight="1">
      <c r="A29" t="str">
        <f ca="1">IF(OR(ISBLANK('Tournament Info'!$B$11),'Tournament Info'!$B$11&lt;&gt;4),"",INDIRECT(ADDRESS(ROW(),3,1,1,"Optimal Seating "&amp;'Tournament Info'!$B$11-1&amp;"R+F")))</f>
        <v/>
      </c>
      <c r="B29" t="str">
        <f ca="1">IF(ISNUMBER(A29),VLOOKUP(A29,Methuselahs!$A$7:$E$202,2,FALSE()),"")</f>
        <v/>
      </c>
      <c r="C29" t="str">
        <f ca="1">IF(ISNUMBER(A29),VLOOKUP(A29,Methuselahs!$A$7:$E$202,3,FALSE()),"")</f>
        <v/>
      </c>
      <c r="D29" s="238" t="str">
        <f t="shared" ca="1" si="0"/>
        <v/>
      </c>
      <c r="E29" s="239"/>
      <c r="F29" s="269">
        <f t="shared" si="1"/>
        <v>0</v>
      </c>
      <c r="G29" s="240" t="str">
        <f t="shared" ca="1" si="2"/>
        <v/>
      </c>
      <c r="H29" t="str">
        <f ca="1">IF(ISNUMBER(A29),IF(OR($S29=$U29,NOT(ISNA(MATCH($D29*5+$V$4,Override!$C$6:$C$125,0)))),$Q29,0),"")</f>
        <v/>
      </c>
      <c r="I29" s="126" t="str">
        <f t="shared" ca="1" si="3"/>
        <v/>
      </c>
      <c r="J29" s="242">
        <f ca="1">COUNT(A27:A31)</f>
        <v>0</v>
      </c>
      <c r="K29" s="243" t="str">
        <f ca="1">IF(ISNUMBER(A29),_xlfn.RANK.EQ(F29,F27:F31),"")</f>
        <v/>
      </c>
      <c r="L29" s="244">
        <f ca="1">IF(J29=5,VLOOKUP(K29,TPMatrix!$A$6:$B$10,2,FALSE()),IF(J29=4,VLOOKUP(K29,TPMatrix!$D$6:$E$9,2,FALSE()),0))</f>
        <v>0</v>
      </c>
      <c r="M29" s="244">
        <f ca="1">IF(COUNTIF(K27:K31,K29)&gt;=2,IF(J29=5,VLOOKUP(K29+1,TPMatrix!$A$6:$B$10,2,FALSE()),IF(J29=4,VLOOKUP(K29+1,TPMatrix!$D$6:$E$9,2,FALSE()),0)),"")</f>
        <v>0</v>
      </c>
      <c r="N29" s="244">
        <f ca="1">IF(COUNTIF(K27:K31,K29)&gt;=3,IF(J29=5,VLOOKUP(K29+2,TPMatrix!$A$6:$B$10,2,FALSE()),IF(J29=4,VLOOKUP(K29+2,TPMatrix!$D$6:$E$9,2,FALSE()),0)),"")</f>
        <v>0</v>
      </c>
      <c r="O29" s="244">
        <f ca="1">IF(COUNTIF(K27:K31,K29)&gt;=4,IF(J29=5,VLOOKUP(K29+3,TPMatrix!$A$6:$B$10,2,FALSE()),IF(J29=4,VLOOKUP(K29+3,TPMatrix!$D$6:$E$9,2,FALSE()),0)),"")</f>
        <v>0</v>
      </c>
      <c r="P29" s="244">
        <f ca="1">IF(COUNTIF(K27:K31,K29)&gt;=5,IF(J29=5,VLOOKUP(K29+4,TPMatrix!$A$6:$B$10,2,FALSE()),IF(J29=4,VLOOKUP(K29+4,TPMatrix!$D$6:$E$9,2,FALSE()),0)),"")</f>
        <v>0</v>
      </c>
      <c r="Q29" s="244">
        <f t="shared" ca="1" si="4"/>
        <v>0</v>
      </c>
      <c r="R29" s="245">
        <f t="shared" ca="1" si="5"/>
        <v>5</v>
      </c>
      <c r="S29" s="243">
        <f t="shared" ca="1" si="6"/>
        <v>0</v>
      </c>
      <c r="T29" s="244">
        <f t="shared" si="7"/>
        <v>0</v>
      </c>
      <c r="U29" s="245">
        <f t="shared" ca="1" si="8"/>
        <v>0</v>
      </c>
      <c r="W29" s="41" t="str">
        <f t="shared" ca="1" si="9"/>
        <v/>
      </c>
      <c r="X29" t="str">
        <f ca="1">IF(ISNUMBER($A29),$W29*(Methuselahs!$A$4+1)+$A29,"")</f>
        <v/>
      </c>
      <c r="Y29" s="41" t="str">
        <f t="shared" ca="1" si="10"/>
        <v/>
      </c>
      <c r="Z29" t="str">
        <f ca="1">IF(ISNUMBER($A29),VLOOKUP($A29,Methuselahs!$A$7:$X$202,5),"")</f>
        <v/>
      </c>
      <c r="AA29" s="41" t="str">
        <f t="shared" ca="1" si="11"/>
        <v/>
      </c>
    </row>
    <row r="30" spans="1:27" ht="12.95" customHeight="1">
      <c r="A30" t="str">
        <f ca="1">IF(OR(ISBLANK('Tournament Info'!$B$11),'Tournament Info'!$B$11&lt;&gt;4),"",INDIRECT(ADDRESS(ROW(),3,1,1,"Optimal Seating "&amp;'Tournament Info'!$B$11-1&amp;"R+F")))</f>
        <v/>
      </c>
      <c r="B30" t="str">
        <f ca="1">IF(ISNUMBER(A30),VLOOKUP(A30,Methuselahs!$A$7:$E$202,2,FALSE()),"")</f>
        <v/>
      </c>
      <c r="C30" t="str">
        <f ca="1">IF(ISNUMBER(A30),VLOOKUP(A30,Methuselahs!$A$7:$E$202,3,FALSE()),"")</f>
        <v/>
      </c>
      <c r="D30" s="248" t="str">
        <f t="shared" ca="1" si="0"/>
        <v/>
      </c>
      <c r="E30" s="249"/>
      <c r="F30" s="271">
        <f t="shared" si="1"/>
        <v>0</v>
      </c>
      <c r="G30" s="230" t="str">
        <f t="shared" ca="1" si="2"/>
        <v/>
      </c>
      <c r="H30" t="str">
        <f ca="1">IF(ISNUMBER(A30),IF(OR($S30=$U30,NOT(ISNA(MATCH($D30*5+$V$4,Override!$C$6:$C$125,0)))),$Q30,0),"")</f>
        <v/>
      </c>
      <c r="I30" s="277" t="str">
        <f t="shared" ca="1" si="3"/>
        <v/>
      </c>
      <c r="J30" s="250">
        <f ca="1">COUNT(A27:A31)</f>
        <v>0</v>
      </c>
      <c r="K30" s="233" t="str">
        <f ca="1">IF(ISNUMBER(A30),_xlfn.RANK.EQ(F30,F27:F31),"")</f>
        <v/>
      </c>
      <c r="L30" s="234">
        <f ca="1">IF(J30=5,VLOOKUP(K30,TPMatrix!$A$6:$B$10,2,FALSE()),IF(J30=4,VLOOKUP(K30,TPMatrix!$D$6:$E$9,2,FALSE()),0))</f>
        <v>0</v>
      </c>
      <c r="M30" s="234">
        <f ca="1">IF(COUNTIF(K27:K31,K30)&gt;=2,IF(J30=5,VLOOKUP(K30+1,TPMatrix!$A$6:$B$10,2,FALSE()),IF(J30=4,VLOOKUP(K30+1,TPMatrix!$D$6:$E$9,2,FALSE()),0)),"")</f>
        <v>0</v>
      </c>
      <c r="N30" s="234">
        <f ca="1">IF(COUNTIF(K27:K31,K30)&gt;=3,IF(J30=5,VLOOKUP(K30+2,TPMatrix!$A$6:$B$10,2,FALSE()),IF(J30=4,VLOOKUP(K30+2,TPMatrix!$D$6:$E$9,2,FALSE()),0)),"")</f>
        <v>0</v>
      </c>
      <c r="O30" s="234">
        <f ca="1">IF(COUNTIF(K27:K31,K30)&gt;=4,IF(J30=5,VLOOKUP(K30+3,TPMatrix!$A$6:$B$10,2,FALSE()),IF(J30=4,VLOOKUP(K30+3,TPMatrix!$D$6:$E$9,2,FALSE()),0)),"")</f>
        <v>0</v>
      </c>
      <c r="P30" s="234">
        <f ca="1">IF(COUNTIF(K27:K31,K30)&gt;=5,IF(J30=5,VLOOKUP(K30+4,TPMatrix!$A$6:$B$10,2,FALSE()),IF(J30=4,VLOOKUP(K30+4,TPMatrix!$D$6:$E$9,2,FALSE()),0)),"")</f>
        <v>0</v>
      </c>
      <c r="Q30" s="234">
        <f t="shared" ca="1" si="4"/>
        <v>0</v>
      </c>
      <c r="R30" s="235">
        <f t="shared" ca="1" si="5"/>
        <v>5</v>
      </c>
      <c r="S30" s="233">
        <f t="shared" ca="1" si="6"/>
        <v>0</v>
      </c>
      <c r="T30" s="234">
        <f t="shared" si="7"/>
        <v>0</v>
      </c>
      <c r="U30" s="235">
        <f t="shared" ca="1" si="8"/>
        <v>0</v>
      </c>
      <c r="W30" s="41" t="str">
        <f t="shared" ca="1" si="9"/>
        <v/>
      </c>
      <c r="X30" t="str">
        <f ca="1">IF(ISNUMBER($A30),$W30*(Methuselahs!$A$4+1)+$A30,"")</f>
        <v/>
      </c>
      <c r="Y30" s="41" t="str">
        <f t="shared" ca="1" si="10"/>
        <v/>
      </c>
      <c r="Z30" t="str">
        <f ca="1">IF(ISNUMBER($A30),VLOOKUP($A30,Methuselahs!$A$7:$X$202,5),"")</f>
        <v/>
      </c>
      <c r="AA30" s="41" t="str">
        <f t="shared" ca="1" si="11"/>
        <v/>
      </c>
    </row>
    <row r="31" spans="1:27" ht="12.95" customHeight="1" thickBot="1">
      <c r="A31" t="str">
        <f ca="1">IF(OR(ISBLANK('Tournament Info'!$B$11),'Tournament Info'!$B$11&lt;&gt;4),"",INDIRECT(ADDRESS(ROW(),3,1,1,"Optimal Seating "&amp;'Tournament Info'!$B$11-1&amp;"R+F")))</f>
        <v/>
      </c>
      <c r="B31" t="str">
        <f ca="1">IF(ISNUMBER(A31),VLOOKUP(A31,Methuselahs!$A$7:$E$202,2,FALSE()),"")</f>
        <v/>
      </c>
      <c r="C31" t="str">
        <f ca="1">IF(ISNUMBER(A31),VLOOKUP(A31,Methuselahs!$A$7:$E$202,3,FALSE()),"")</f>
        <v/>
      </c>
      <c r="D31" s="254" t="str">
        <f t="shared" ca="1" si="0"/>
        <v/>
      </c>
      <c r="E31" s="255"/>
      <c r="F31" s="272">
        <f t="shared" si="1"/>
        <v>0</v>
      </c>
      <c r="G31" s="240" t="str">
        <f t="shared" ca="1" si="2"/>
        <v/>
      </c>
      <c r="H31" t="str">
        <f ca="1">IF(ISNUMBER(A31),IF(OR($S31=$U31,NOT(ISNA(MATCH($D31*5+$V$4,Override!$C$6:$C$125,0)))),$Q31,0),"")</f>
        <v/>
      </c>
      <c r="I31" s="126" t="str">
        <f t="shared" ca="1" si="3"/>
        <v/>
      </c>
      <c r="J31" s="256">
        <f ca="1">COUNT(A27:A31)</f>
        <v>0</v>
      </c>
      <c r="K31" s="257" t="str">
        <f ca="1">IF(ISNUMBER(A31),_xlfn.RANK.EQ(F31,F27:F31),"")</f>
        <v/>
      </c>
      <c r="L31" s="258">
        <f ca="1">IF(J31=5,VLOOKUP(K31,TPMatrix!$A$6:$B$10,2,FALSE()),IF(J31=4,VLOOKUP(K31,TPMatrix!$D$6:$E$9,2,FALSE()),0))</f>
        <v>0</v>
      </c>
      <c r="M31" s="258">
        <f ca="1">IF(COUNTIF(K27:K31,K31)&gt;=2,IF(J31=5,VLOOKUP(K31+1,TPMatrix!$A$6:$B$10,2,FALSE()),IF(J31=4,VLOOKUP(K31+1,TPMatrix!$D$6:$E$9,2,FALSE()),0)),"")</f>
        <v>0</v>
      </c>
      <c r="N31" s="258">
        <f ca="1">IF(COUNTIF(K27:K31,K31)&gt;=3,IF(J31=5,VLOOKUP(K31+2,TPMatrix!$A$6:$B$10,2,FALSE()),IF(J31=4,VLOOKUP(K31+2,TPMatrix!$D$6:$E$9,2,FALSE()),0)),"")</f>
        <v>0</v>
      </c>
      <c r="O31" s="258">
        <f ca="1">IF(COUNTIF(K27:K31,K31)&gt;=4,IF(J31=5,VLOOKUP(K31+3,TPMatrix!$A$6:$B$10,2,FALSE()),IF(J31=4,VLOOKUP(K31+3,TPMatrix!$D$6:$E$9,2,FALSE()),0)),"")</f>
        <v>0</v>
      </c>
      <c r="P31" s="258">
        <f ca="1">IF(COUNTIF(K27:K31,K31)&gt;=5,IF(J31=5,VLOOKUP(K31+4,TPMatrix!$A$6:$B$10,2,FALSE()),IF(J31=4,VLOOKUP(K31+4,TPMatrix!$D$6:$E$9,2,FALSE()),0)),"")</f>
        <v>0</v>
      </c>
      <c r="Q31" s="258">
        <f t="shared" ca="1" si="4"/>
        <v>0</v>
      </c>
      <c r="R31" s="259">
        <f t="shared" ca="1" si="5"/>
        <v>5</v>
      </c>
      <c r="S31" s="257">
        <f t="shared" ca="1" si="6"/>
        <v>0</v>
      </c>
      <c r="T31" s="258">
        <f t="shared" si="7"/>
        <v>0</v>
      </c>
      <c r="U31" s="259">
        <f t="shared" ca="1" si="8"/>
        <v>0</v>
      </c>
      <c r="W31" s="41" t="str">
        <f t="shared" ca="1" si="9"/>
        <v/>
      </c>
      <c r="X31" t="str">
        <f ca="1">IF(ISNUMBER($A31),$W31*(Methuselahs!$A$4+1)+$A31,"")</f>
        <v/>
      </c>
      <c r="Y31" s="41" t="str">
        <f t="shared" ca="1" si="10"/>
        <v/>
      </c>
      <c r="Z31" t="str">
        <f ca="1">IF(ISNUMBER($A31),VLOOKUP($A31,Methuselahs!$A$7:$X$202,5),"")</f>
        <v/>
      </c>
      <c r="AA31" s="41" t="str">
        <f t="shared" ca="1" si="11"/>
        <v/>
      </c>
    </row>
    <row r="32" spans="1:27" ht="12.95" customHeight="1">
      <c r="A32" t="str">
        <f ca="1">IF(OR(ISBLANK('Tournament Info'!$B$11),'Tournament Info'!$B$11&lt;&gt;4),"",INDIRECT(ADDRESS(ROW(),3,1,1,"Optimal Seating "&amp;'Tournament Info'!$B$11-1&amp;"R+F")))</f>
        <v/>
      </c>
      <c r="B32" t="str">
        <f ca="1">IF(ISNUMBER(A32),VLOOKUP(A32,Methuselahs!$A$7:$E$202,2,FALSE()),"")</f>
        <v/>
      </c>
      <c r="C32" t="str">
        <f ca="1">IF(ISNUMBER(A32),VLOOKUP(A32,Methuselahs!$A$7:$E$202,3,FALSE()),"")</f>
        <v/>
      </c>
      <c r="D32" s="214" t="str">
        <f t="shared" ca="1" si="0"/>
        <v/>
      </c>
      <c r="E32" s="215"/>
      <c r="F32" s="265">
        <f t="shared" si="1"/>
        <v>0</v>
      </c>
      <c r="G32" s="216" t="str">
        <f t="shared" ca="1" si="2"/>
        <v/>
      </c>
      <c r="H32" t="str">
        <f ca="1">IF(ISNUMBER(A32),IF(OR($S32=$U32,NOT(ISNA(MATCH($D32*5+$V$4,Override!$C$6:$C$125,0)))),$Q32,0),"")</f>
        <v/>
      </c>
      <c r="I32" s="276" t="str">
        <f t="shared" ca="1" si="3"/>
        <v/>
      </c>
      <c r="J32" s="218">
        <f ca="1">COUNT(A32:A36)</f>
        <v>0</v>
      </c>
      <c r="K32" s="219" t="str">
        <f ca="1">IF(ISNUMBER(A32),_xlfn.RANK.EQ(F32,F32:F36),"")</f>
        <v/>
      </c>
      <c r="L32" s="220">
        <f ca="1">IF(J32=5,VLOOKUP(K32,TPMatrix!$A$6:$B$10,2,FALSE()),IF(J32=4,VLOOKUP(K32,TPMatrix!$D$6:$E$9,2,FALSE()),0))</f>
        <v>0</v>
      </c>
      <c r="M32" s="220">
        <f ca="1">IF(COUNTIF(K32:K36,K32)&gt;=2,IF(J32=5,VLOOKUP(K32+1,TPMatrix!$A$6:$B$10,2,FALSE()),IF(J32=4,VLOOKUP(K32+1,TPMatrix!$D$6:$E$9,2,FALSE()),0)),"")</f>
        <v>0</v>
      </c>
      <c r="N32" s="220">
        <f ca="1">IF(COUNTIF(K32:K36,K32)&gt;=3,IF(J32=5,VLOOKUP(K32+2,TPMatrix!$A$6:$B$10,2,FALSE()),IF(J32=4,VLOOKUP(K32+2,TPMatrix!$D$6:$E$9,2,FALSE()),0)),"")</f>
        <v>0</v>
      </c>
      <c r="O32" s="220">
        <f ca="1">IF(COUNTIF(K32:K36,K32)&gt;=4,IF(J32=5,VLOOKUP(K32+3,TPMatrix!$A$6:$B$10,2,FALSE()),IF(J32=4,VLOOKUP(K32+3,TPMatrix!$D$6:$E$9,2,FALSE()),0)),"")</f>
        <v>0</v>
      </c>
      <c r="P32" s="220">
        <f ca="1">IF(COUNTIF(K32:K36,K32)&gt;=5,IF(J32=5,VLOOKUP(K32+4,TPMatrix!$A$6:$B$10,2,FALSE()),IF(J32=4,VLOOKUP(K32+4,TPMatrix!$D$6:$E$9,2,FALSE()),0)),"")</f>
        <v>0</v>
      </c>
      <c r="Q32" s="220">
        <f t="shared" ca="1" si="4"/>
        <v>0</v>
      </c>
      <c r="R32" s="221">
        <f t="shared" ca="1" si="5"/>
        <v>5</v>
      </c>
      <c r="S32" s="222">
        <f t="shared" ca="1" si="6"/>
        <v>0</v>
      </c>
      <c r="T32" s="223">
        <f t="shared" si="7"/>
        <v>0</v>
      </c>
      <c r="U32" s="224">
        <f t="shared" ca="1" si="8"/>
        <v>0</v>
      </c>
      <c r="W32" s="41" t="str">
        <f t="shared" ca="1" si="9"/>
        <v/>
      </c>
      <c r="X32" t="str">
        <f ca="1">IF(ISNUMBER($A32),$W32*(Methuselahs!$A$4+1)+$A32,"")</f>
        <v/>
      </c>
      <c r="Y32" s="41" t="str">
        <f t="shared" ca="1" si="10"/>
        <v/>
      </c>
      <c r="Z32" t="str">
        <f ca="1">IF(ISNUMBER($A32),VLOOKUP($A32,Methuselahs!$A$7:$X$202,5),"")</f>
        <v/>
      </c>
      <c r="AA32" s="41" t="str">
        <f t="shared" ca="1" si="11"/>
        <v/>
      </c>
    </row>
    <row r="33" spans="1:27" ht="12.95" customHeight="1">
      <c r="A33" t="str">
        <f ca="1">IF(OR(ISBLANK('Tournament Info'!$B$11),'Tournament Info'!$B$11&lt;&gt;4),"",INDIRECT(ADDRESS(ROW(),3,1,1,"Optimal Seating "&amp;'Tournament Info'!$B$11-1&amp;"R+F")))</f>
        <v/>
      </c>
      <c r="B33" t="str">
        <f ca="1">IF(ISNUMBER(A33),VLOOKUP(A33,Methuselahs!$A$7:$E$202,2,FALSE()),"")</f>
        <v/>
      </c>
      <c r="C33" t="str">
        <f ca="1">IF(ISNUMBER(A33),VLOOKUP(A33,Methuselahs!$A$7:$E$202,3,FALSE()),"")</f>
        <v/>
      </c>
      <c r="D33" s="228" t="str">
        <f t="shared" ca="1" si="0"/>
        <v/>
      </c>
      <c r="E33" s="229"/>
      <c r="F33" s="267">
        <f t="shared" si="1"/>
        <v>0</v>
      </c>
      <c r="G33" s="230" t="str">
        <f t="shared" ca="1" si="2"/>
        <v/>
      </c>
      <c r="H33" t="str">
        <f ca="1">IF(ISNUMBER(A33),IF(OR($S33=$U33,NOT(ISNA(MATCH($D33*5+$V$4,Override!$C$6:$C$125,0)))),$Q33,0),"")</f>
        <v/>
      </c>
      <c r="I33" s="277" t="str">
        <f t="shared" ca="1" si="3"/>
        <v/>
      </c>
      <c r="J33" s="232">
        <f ca="1">COUNT(A32:A36)</f>
        <v>0</v>
      </c>
      <c r="K33" s="233" t="str">
        <f ca="1">IF(ISNUMBER(A33),_xlfn.RANK.EQ(F33,F32:F36),"")</f>
        <v/>
      </c>
      <c r="L33" s="234">
        <f ca="1">IF(J33=5,VLOOKUP(K33,TPMatrix!$A$6:$B$10,2,FALSE()),IF(J33=4,VLOOKUP(K33,TPMatrix!$D$6:$E$9,2,FALSE()),0))</f>
        <v>0</v>
      </c>
      <c r="M33" s="234">
        <f ca="1">IF(COUNTIF(K32:K36,K33)&gt;=2,IF(J33=5,VLOOKUP(K33+1,TPMatrix!$A$6:$B$10,2,FALSE()),IF(J33=4,VLOOKUP(K33+1,TPMatrix!$D$6:$E$9,2,FALSE()),0)),"")</f>
        <v>0</v>
      </c>
      <c r="N33" s="234">
        <f ca="1">IF(COUNTIF(K32:K36,K33)&gt;=3,IF(J33=5,VLOOKUP(K33+2,TPMatrix!$A$6:$B$10,2,FALSE()),IF(J33=4,VLOOKUP(K33+2,TPMatrix!$D$6:$E$9,2,FALSE()),0)),"")</f>
        <v>0</v>
      </c>
      <c r="O33" s="234">
        <f ca="1">IF(COUNTIF(K32:K36,K33)&gt;=4,IF(J33=5,VLOOKUP(K33+3,TPMatrix!$A$6:$B$10,2,FALSE()),IF(J33=4,VLOOKUP(K33+3,TPMatrix!$D$6:$E$9,2,FALSE()),0)),"")</f>
        <v>0</v>
      </c>
      <c r="P33" s="234">
        <f ca="1">IF(COUNTIF(K32:K36,K33)&gt;=5,IF(J33=5,VLOOKUP(K33+4,TPMatrix!$A$6:$B$10,2,FALSE()),IF(J33=4,VLOOKUP(K33+4,TPMatrix!$D$6:$E$9,2,FALSE()),0)),"")</f>
        <v>0</v>
      </c>
      <c r="Q33" s="234">
        <f t="shared" ca="1" si="4"/>
        <v>0</v>
      </c>
      <c r="R33" s="235">
        <f t="shared" ca="1" si="5"/>
        <v>5</v>
      </c>
      <c r="S33" s="233">
        <f t="shared" ca="1" si="6"/>
        <v>0</v>
      </c>
      <c r="T33" s="234">
        <f t="shared" si="7"/>
        <v>0</v>
      </c>
      <c r="U33" s="235">
        <f t="shared" ca="1" si="8"/>
        <v>0</v>
      </c>
      <c r="W33" s="41" t="str">
        <f t="shared" ca="1" si="9"/>
        <v/>
      </c>
      <c r="X33" t="str">
        <f ca="1">IF(ISNUMBER($A33),$W33*(Methuselahs!$A$4+1)+$A33,"")</f>
        <v/>
      </c>
      <c r="Y33" s="41" t="str">
        <f t="shared" ca="1" si="10"/>
        <v/>
      </c>
      <c r="Z33" t="str">
        <f ca="1">IF(ISNUMBER($A33),VLOOKUP($A33,Methuselahs!$A$7:$X$202,5),"")</f>
        <v/>
      </c>
      <c r="AA33" s="41" t="str">
        <f t="shared" ca="1" si="11"/>
        <v/>
      </c>
    </row>
    <row r="34" spans="1:27" ht="12.95" customHeight="1">
      <c r="A34" t="str">
        <f ca="1">IF(OR(ISBLANK('Tournament Info'!$B$11),'Tournament Info'!$B$11&lt;&gt;4),"",INDIRECT(ADDRESS(ROW(),3,1,1,"Optimal Seating "&amp;'Tournament Info'!$B$11-1&amp;"R+F")))</f>
        <v/>
      </c>
      <c r="B34" t="str">
        <f ca="1">IF(ISNUMBER(A34),VLOOKUP(A34,Methuselahs!$A$7:$E$202,2,FALSE()),"")</f>
        <v/>
      </c>
      <c r="C34" t="str">
        <f ca="1">IF(ISNUMBER(A34),VLOOKUP(A34,Methuselahs!$A$7:$E$202,3,FALSE()),"")</f>
        <v/>
      </c>
      <c r="D34" s="238" t="str">
        <f t="shared" ca="1" si="0"/>
        <v/>
      </c>
      <c r="E34" s="239"/>
      <c r="F34" s="269">
        <f t="shared" si="1"/>
        <v>0</v>
      </c>
      <c r="G34" s="240" t="str">
        <f t="shared" ca="1" si="2"/>
        <v/>
      </c>
      <c r="H34" t="str">
        <f ca="1">IF(ISNUMBER(A34),IF(OR($S34=$U34,NOT(ISNA(MATCH($D34*5+$V$4,Override!$C$6:$C$125,0)))),$Q34,0),"")</f>
        <v/>
      </c>
      <c r="I34" s="126" t="str">
        <f t="shared" ca="1" si="3"/>
        <v/>
      </c>
      <c r="J34" s="242">
        <f ca="1">COUNT(A32:A36)</f>
        <v>0</v>
      </c>
      <c r="K34" s="243" t="str">
        <f ca="1">IF(ISNUMBER(A34),_xlfn.RANK.EQ(F34,F32:F36),"")</f>
        <v/>
      </c>
      <c r="L34" s="244">
        <f ca="1">IF(J34=5,VLOOKUP(K34,TPMatrix!$A$6:$B$10,2,FALSE()),IF(J34=4,VLOOKUP(K34,TPMatrix!$D$6:$E$9,2,FALSE()),0))</f>
        <v>0</v>
      </c>
      <c r="M34" s="244">
        <f ca="1">IF(COUNTIF(K32:K36,K34)&gt;=2,IF(J34=5,VLOOKUP(K34+1,TPMatrix!$A$6:$B$10,2,FALSE()),IF(J34=4,VLOOKUP(K34+1,TPMatrix!$D$6:$E$9,2,FALSE()),0)),"")</f>
        <v>0</v>
      </c>
      <c r="N34" s="244">
        <f ca="1">IF(COUNTIF(K32:K36,K34)&gt;=3,IF(J34=5,VLOOKUP(K34+2,TPMatrix!$A$6:$B$10,2,FALSE()),IF(J34=4,VLOOKUP(K34+2,TPMatrix!$D$6:$E$9,2,FALSE()),0)),"")</f>
        <v>0</v>
      </c>
      <c r="O34" s="244">
        <f ca="1">IF(COUNTIF(K32:K36,K34)&gt;=4,IF(J34=5,VLOOKUP(K34+3,TPMatrix!$A$6:$B$10,2,FALSE()),IF(J34=4,VLOOKUP(K34+3,TPMatrix!$D$6:$E$9,2,FALSE()),0)),"")</f>
        <v>0</v>
      </c>
      <c r="P34" s="244">
        <f ca="1">IF(COUNTIF(K32:K36,K34)&gt;=5,IF(J34=5,VLOOKUP(K34+4,TPMatrix!$A$6:$B$10,2,FALSE()),IF(J34=4,VLOOKUP(K34+4,TPMatrix!$D$6:$E$9,2,FALSE()),0)),"")</f>
        <v>0</v>
      </c>
      <c r="Q34" s="244">
        <f t="shared" ca="1" si="4"/>
        <v>0</v>
      </c>
      <c r="R34" s="245">
        <f t="shared" ca="1" si="5"/>
        <v>5</v>
      </c>
      <c r="S34" s="243">
        <f t="shared" ca="1" si="6"/>
        <v>0</v>
      </c>
      <c r="T34" s="244">
        <f t="shared" si="7"/>
        <v>0</v>
      </c>
      <c r="U34" s="245">
        <f t="shared" ca="1" si="8"/>
        <v>0</v>
      </c>
      <c r="W34" s="41" t="str">
        <f t="shared" ca="1" si="9"/>
        <v/>
      </c>
      <c r="X34" t="str">
        <f ca="1">IF(ISNUMBER($A34),$W34*(Methuselahs!$A$4+1)+$A34,"")</f>
        <v/>
      </c>
      <c r="Y34" s="41" t="str">
        <f t="shared" ca="1" si="10"/>
        <v/>
      </c>
      <c r="Z34" t="str">
        <f ca="1">IF(ISNUMBER($A34),VLOOKUP($A34,Methuselahs!$A$7:$X$202,5),"")</f>
        <v/>
      </c>
      <c r="AA34" s="41" t="str">
        <f t="shared" ca="1" si="11"/>
        <v/>
      </c>
    </row>
    <row r="35" spans="1:27" ht="12.95" customHeight="1">
      <c r="A35" t="str">
        <f ca="1">IF(OR(ISBLANK('Tournament Info'!$B$11),'Tournament Info'!$B$11&lt;&gt;4),"",INDIRECT(ADDRESS(ROW(),3,1,1,"Optimal Seating "&amp;'Tournament Info'!$B$11-1&amp;"R+F")))</f>
        <v/>
      </c>
      <c r="B35" t="str">
        <f ca="1">IF(ISNUMBER(A35),VLOOKUP(A35,Methuselahs!$A$7:$E$202,2,FALSE()),"")</f>
        <v/>
      </c>
      <c r="C35" t="str">
        <f ca="1">IF(ISNUMBER(A35),VLOOKUP(A35,Methuselahs!$A$7:$E$202,3,FALSE()),"")</f>
        <v/>
      </c>
      <c r="D35" s="248" t="str">
        <f t="shared" ca="1" si="0"/>
        <v/>
      </c>
      <c r="E35" s="249"/>
      <c r="F35" s="271">
        <f t="shared" si="1"/>
        <v>0</v>
      </c>
      <c r="G35" s="230" t="str">
        <f t="shared" ca="1" si="2"/>
        <v/>
      </c>
      <c r="H35" t="str">
        <f ca="1">IF(ISNUMBER(A35),IF(OR($S35=$U35,NOT(ISNA(MATCH($D35*5+$V$4,Override!$C$6:$C$125,0)))),$Q35,0),"")</f>
        <v/>
      </c>
      <c r="I35" s="277" t="str">
        <f t="shared" ca="1" si="3"/>
        <v/>
      </c>
      <c r="J35" s="250">
        <f ca="1">COUNT(A32:A36)</f>
        <v>0</v>
      </c>
      <c r="K35" s="233" t="str">
        <f ca="1">IF(ISNUMBER(A35),_xlfn.RANK.EQ(F35,F32:F36),"")</f>
        <v/>
      </c>
      <c r="L35" s="234">
        <f ca="1">IF(J35=5,VLOOKUP(K35,TPMatrix!$A$6:$B$10,2,FALSE()),IF(J35=4,VLOOKUP(K35,TPMatrix!$D$6:$E$9,2,FALSE()),0))</f>
        <v>0</v>
      </c>
      <c r="M35" s="234">
        <f ca="1">IF(COUNTIF(K32:K36,K35)&gt;=2,IF(J35=5,VLOOKUP(K35+1,TPMatrix!$A$6:$B$10,2,FALSE()),IF(J35=4,VLOOKUP(K35+1,TPMatrix!$D$6:$E$9,2,FALSE()),0)),"")</f>
        <v>0</v>
      </c>
      <c r="N35" s="234">
        <f ca="1">IF(COUNTIF(K32:K36,K35)&gt;=3,IF(J35=5,VLOOKUP(K35+2,TPMatrix!$A$6:$B$10,2,FALSE()),IF(J35=4,VLOOKUP(K35+2,TPMatrix!$D$6:$E$9,2,FALSE()),0)),"")</f>
        <v>0</v>
      </c>
      <c r="O35" s="234">
        <f ca="1">IF(COUNTIF(K32:K36,K35)&gt;=4,IF(J35=5,VLOOKUP(K35+3,TPMatrix!$A$6:$B$10,2,FALSE()),IF(J35=4,VLOOKUP(K35+3,TPMatrix!$D$6:$E$9,2,FALSE()),0)),"")</f>
        <v>0</v>
      </c>
      <c r="P35" s="234">
        <f ca="1">IF(COUNTIF(K32:K36,K35)&gt;=5,IF(J35=5,VLOOKUP(K35+4,TPMatrix!$A$6:$B$10,2,FALSE()),IF(J35=4,VLOOKUP(K35+4,TPMatrix!$D$6:$E$9,2,FALSE()),0)),"")</f>
        <v>0</v>
      </c>
      <c r="Q35" s="234">
        <f t="shared" ca="1" si="4"/>
        <v>0</v>
      </c>
      <c r="R35" s="235">
        <f t="shared" ca="1" si="5"/>
        <v>5</v>
      </c>
      <c r="S35" s="233">
        <f t="shared" ca="1" si="6"/>
        <v>0</v>
      </c>
      <c r="T35" s="234">
        <f t="shared" si="7"/>
        <v>0</v>
      </c>
      <c r="U35" s="235">
        <f t="shared" ca="1" si="8"/>
        <v>0</v>
      </c>
      <c r="W35" s="41" t="str">
        <f t="shared" ca="1" si="9"/>
        <v/>
      </c>
      <c r="X35" t="str">
        <f ca="1">IF(ISNUMBER($A35),$W35*(Methuselahs!$A$4+1)+$A35,"")</f>
        <v/>
      </c>
      <c r="Y35" s="41" t="str">
        <f t="shared" ca="1" si="10"/>
        <v/>
      </c>
      <c r="Z35" t="str">
        <f ca="1">IF(ISNUMBER($A35),VLOOKUP($A35,Methuselahs!$A$7:$X$202,5),"")</f>
        <v/>
      </c>
      <c r="AA35" s="41" t="str">
        <f t="shared" ca="1" si="11"/>
        <v/>
      </c>
    </row>
    <row r="36" spans="1:27" ht="12.95" customHeight="1" thickBot="1">
      <c r="A36" t="str">
        <f ca="1">IF(OR(ISBLANK('Tournament Info'!$B$11),'Tournament Info'!$B$11&lt;&gt;4),"",INDIRECT(ADDRESS(ROW(),3,1,1,"Optimal Seating "&amp;'Tournament Info'!$B$11-1&amp;"R+F")))</f>
        <v/>
      </c>
      <c r="B36" t="str">
        <f ca="1">IF(ISNUMBER(A36),VLOOKUP(A36,Methuselahs!$A$7:$E$202,2,FALSE()),"")</f>
        <v/>
      </c>
      <c r="C36" t="str">
        <f ca="1">IF(ISNUMBER(A36),VLOOKUP(A36,Methuselahs!$A$7:$E$202,3,FALSE()),"")</f>
        <v/>
      </c>
      <c r="D36" s="254" t="str">
        <f t="shared" ca="1" si="0"/>
        <v/>
      </c>
      <c r="E36" s="255"/>
      <c r="F36" s="272">
        <f t="shared" si="1"/>
        <v>0</v>
      </c>
      <c r="G36" s="240" t="str">
        <f t="shared" ca="1" si="2"/>
        <v/>
      </c>
      <c r="H36" t="str">
        <f ca="1">IF(ISNUMBER(A36),IF(OR($S36=$U36,NOT(ISNA(MATCH($D36*5+$V$4,Override!$C$6:$C$125,0)))),$Q36,0),"")</f>
        <v/>
      </c>
      <c r="I36" s="126" t="str">
        <f t="shared" ca="1" si="3"/>
        <v/>
      </c>
      <c r="J36" s="256">
        <f ca="1">COUNT(A32:A36)</f>
        <v>0</v>
      </c>
      <c r="K36" s="257" t="str">
        <f ca="1">IF(ISNUMBER(A36),_xlfn.RANK.EQ(F36,F32:F36),"")</f>
        <v/>
      </c>
      <c r="L36" s="258">
        <f ca="1">IF(J36=5,VLOOKUP(K36,TPMatrix!$A$6:$B$10,2,FALSE()),IF(J36=4,VLOOKUP(K36,TPMatrix!$D$6:$E$9,2,FALSE()),0))</f>
        <v>0</v>
      </c>
      <c r="M36" s="258">
        <f ca="1">IF(COUNTIF(K32:K36,K36)&gt;=2,IF(J36=5,VLOOKUP(K36+1,TPMatrix!$A$6:$B$10,2,FALSE()),IF(J36=4,VLOOKUP(K36+1,TPMatrix!$D$6:$E$9,2,FALSE()),0)),"")</f>
        <v>0</v>
      </c>
      <c r="N36" s="258">
        <f ca="1">IF(COUNTIF(K32:K36,K36)&gt;=3,IF(J36=5,VLOOKUP(K36+2,TPMatrix!$A$6:$B$10,2,FALSE()),IF(J36=4,VLOOKUP(K36+2,TPMatrix!$D$6:$E$9,2,FALSE()),0)),"")</f>
        <v>0</v>
      </c>
      <c r="O36" s="258">
        <f ca="1">IF(COUNTIF(K32:K36,K36)&gt;=4,IF(J36=5,VLOOKUP(K36+3,TPMatrix!$A$6:$B$10,2,FALSE()),IF(J36=4,VLOOKUP(K36+3,TPMatrix!$D$6:$E$9,2,FALSE()),0)),"")</f>
        <v>0</v>
      </c>
      <c r="P36" s="258">
        <f ca="1">IF(COUNTIF(K32:K36,K36)&gt;=5,IF(J36=5,VLOOKUP(K36+4,TPMatrix!$A$6:$B$10,2,FALSE()),IF(J36=4,VLOOKUP(K36+4,TPMatrix!$D$6:$E$9,2,FALSE()),0)),"")</f>
        <v>0</v>
      </c>
      <c r="Q36" s="258">
        <f t="shared" ca="1" si="4"/>
        <v>0</v>
      </c>
      <c r="R36" s="259">
        <f t="shared" ca="1" si="5"/>
        <v>5</v>
      </c>
      <c r="S36" s="257">
        <f t="shared" ca="1" si="6"/>
        <v>0</v>
      </c>
      <c r="T36" s="258">
        <f t="shared" si="7"/>
        <v>0</v>
      </c>
      <c r="U36" s="259">
        <f t="shared" ca="1" si="8"/>
        <v>0</v>
      </c>
      <c r="W36" s="41" t="str">
        <f t="shared" ca="1" si="9"/>
        <v/>
      </c>
      <c r="X36" t="str">
        <f ca="1">IF(ISNUMBER($A36),$W36*(Methuselahs!$A$4+1)+$A36,"")</f>
        <v/>
      </c>
      <c r="Y36" s="41" t="str">
        <f t="shared" ca="1" si="10"/>
        <v/>
      </c>
      <c r="Z36" t="str">
        <f ca="1">IF(ISNUMBER($A36),VLOOKUP($A36,Methuselahs!$A$7:$X$202,5),"")</f>
        <v/>
      </c>
      <c r="AA36" s="41" t="str">
        <f t="shared" ca="1" si="11"/>
        <v/>
      </c>
    </row>
    <row r="37" spans="1:27" ht="12.95" customHeight="1">
      <c r="A37" t="str">
        <f ca="1">IF(OR(ISBLANK('Tournament Info'!$B$11),'Tournament Info'!$B$11&lt;&gt;4),"",INDIRECT(ADDRESS(ROW(),3,1,1,"Optimal Seating "&amp;'Tournament Info'!$B$11-1&amp;"R+F")))</f>
        <v/>
      </c>
      <c r="B37" t="str">
        <f ca="1">IF(ISNUMBER(A37),VLOOKUP(A37,Methuselahs!$A$7:$E$202,2,FALSE()),"")</f>
        <v/>
      </c>
      <c r="C37" t="str">
        <f ca="1">IF(ISNUMBER(A37),VLOOKUP(A37,Methuselahs!$A$7:$E$202,3,FALSE()),"")</f>
        <v/>
      </c>
      <c r="D37" s="214" t="str">
        <f t="shared" ca="1" si="0"/>
        <v/>
      </c>
      <c r="E37" s="215"/>
      <c r="F37" s="265">
        <f t="shared" si="1"/>
        <v>0</v>
      </c>
      <c r="G37" s="216" t="str">
        <f t="shared" ca="1" si="2"/>
        <v/>
      </c>
      <c r="H37" t="str">
        <f ca="1">IF(ISNUMBER(A37),IF(OR($S37=$U37,NOT(ISNA(MATCH($D37*5+$V$4,Override!$C$6:$C$125,0)))),$Q37,0),"")</f>
        <v/>
      </c>
      <c r="I37" s="276" t="str">
        <f t="shared" ca="1" si="3"/>
        <v/>
      </c>
      <c r="J37" s="218">
        <f ca="1">COUNT(A37:A41)</f>
        <v>0</v>
      </c>
      <c r="K37" s="219" t="str">
        <f ca="1">IF(ISNUMBER(A37),_xlfn.RANK.EQ(F37,F37:F41),"")</f>
        <v/>
      </c>
      <c r="L37" s="220">
        <f ca="1">IF(J37=5,VLOOKUP(K37,TPMatrix!$A$6:$B$10,2,FALSE()),IF(J37=4,VLOOKUP(K37,TPMatrix!$D$6:$E$9,2,FALSE()),0))</f>
        <v>0</v>
      </c>
      <c r="M37" s="220">
        <f ca="1">IF(COUNTIF(K37:K41,K37)&gt;=2,IF(J37=5,VLOOKUP(K37+1,TPMatrix!$A$6:$B$10,2,FALSE()),IF(J37=4,VLOOKUP(K37+1,TPMatrix!$D$6:$E$9,2,FALSE()),0)),"")</f>
        <v>0</v>
      </c>
      <c r="N37" s="220">
        <f ca="1">IF(COUNTIF(K37:K41,K37)&gt;=3,IF(J37=5,VLOOKUP(K37+2,TPMatrix!$A$6:$B$10,2,FALSE()),IF(J37=4,VLOOKUP(K37+2,TPMatrix!$D$6:$E$9,2,FALSE()),0)),"")</f>
        <v>0</v>
      </c>
      <c r="O37" s="220">
        <f ca="1">IF(COUNTIF(K37:K41,K37)&gt;=4,IF(J37=5,VLOOKUP(K37+3,TPMatrix!$A$6:$B$10,2,FALSE()),IF(J37=4,VLOOKUP(K37+3,TPMatrix!$D$6:$E$9,2,FALSE()),0)),"")</f>
        <v>0</v>
      </c>
      <c r="P37" s="220">
        <f ca="1">IF(COUNTIF(K37:K41,K37)&gt;=5,IF(J37=5,VLOOKUP(K37+4,TPMatrix!$A$6:$B$10,2,FALSE()),IF(J37=4,VLOOKUP(K37+4,TPMatrix!$D$6:$E$9,2,FALSE()),0)),"")</f>
        <v>0</v>
      </c>
      <c r="Q37" s="220">
        <f t="shared" ca="1" si="4"/>
        <v>0</v>
      </c>
      <c r="R37" s="221">
        <f t="shared" ca="1" si="5"/>
        <v>5</v>
      </c>
      <c r="S37" s="222">
        <f t="shared" ca="1" si="6"/>
        <v>0</v>
      </c>
      <c r="T37" s="223">
        <f t="shared" si="7"/>
        <v>0</v>
      </c>
      <c r="U37" s="224">
        <f t="shared" ca="1" si="8"/>
        <v>0</v>
      </c>
      <c r="W37" s="41" t="str">
        <f t="shared" ca="1" si="9"/>
        <v/>
      </c>
      <c r="X37" t="str">
        <f ca="1">IF(ISNUMBER($A37),$W37*(Methuselahs!$A$4+1)+$A37,"")</f>
        <v/>
      </c>
      <c r="Y37" s="41" t="str">
        <f t="shared" ca="1" si="10"/>
        <v/>
      </c>
      <c r="Z37" t="str">
        <f ca="1">IF(ISNUMBER($A37),VLOOKUP($A37,Methuselahs!$A$7:$X$202,5),"")</f>
        <v/>
      </c>
      <c r="AA37" s="41" t="str">
        <f t="shared" ca="1" si="11"/>
        <v/>
      </c>
    </row>
    <row r="38" spans="1:27" ht="12.95" customHeight="1">
      <c r="A38" t="str">
        <f ca="1">IF(OR(ISBLANK('Tournament Info'!$B$11),'Tournament Info'!$B$11&lt;&gt;4),"",INDIRECT(ADDRESS(ROW(),3,1,1,"Optimal Seating "&amp;'Tournament Info'!$B$11-1&amp;"R+F")))</f>
        <v/>
      </c>
      <c r="B38" t="str">
        <f ca="1">IF(ISNUMBER(A38),VLOOKUP(A38,Methuselahs!$A$7:$E$202,2,FALSE()),"")</f>
        <v/>
      </c>
      <c r="C38" t="str">
        <f ca="1">IF(ISNUMBER(A38),VLOOKUP(A38,Methuselahs!$A$7:$E$202,3,FALSE()),"")</f>
        <v/>
      </c>
      <c r="D38" s="228" t="str">
        <f t="shared" ca="1" si="0"/>
        <v/>
      </c>
      <c r="E38" s="229"/>
      <c r="F38" s="267">
        <f t="shared" si="1"/>
        <v>0</v>
      </c>
      <c r="G38" s="230" t="str">
        <f t="shared" ca="1" si="2"/>
        <v/>
      </c>
      <c r="H38" t="str">
        <f ca="1">IF(ISNUMBER(A38),IF(OR($S38=$U38,NOT(ISNA(MATCH($D38*5+$V$4,Override!$C$6:$C$125,0)))),$Q38,0),"")</f>
        <v/>
      </c>
      <c r="I38" s="277" t="str">
        <f t="shared" ca="1" si="3"/>
        <v/>
      </c>
      <c r="J38" s="232">
        <f ca="1">COUNT(A37:A41)</f>
        <v>0</v>
      </c>
      <c r="K38" s="233" t="str">
        <f ca="1">IF(ISNUMBER(A38),_xlfn.RANK.EQ(F38,F37:F41),"")</f>
        <v/>
      </c>
      <c r="L38" s="234">
        <f ca="1">IF(J38=5,VLOOKUP(K38,TPMatrix!$A$6:$B$10,2,FALSE()),IF(J38=4,VLOOKUP(K38,TPMatrix!$D$6:$E$9,2,FALSE()),0))</f>
        <v>0</v>
      </c>
      <c r="M38" s="234">
        <f ca="1">IF(COUNTIF(K37:K41,K38)&gt;=2,IF(J38=5,VLOOKUP(K38+1,TPMatrix!$A$6:$B$10,2,FALSE()),IF(J38=4,VLOOKUP(K38+1,TPMatrix!$D$6:$E$9,2,FALSE()),0)),"")</f>
        <v>0</v>
      </c>
      <c r="N38" s="234">
        <f ca="1">IF(COUNTIF(K37:K41,K38)&gt;=3,IF(J38=5,VLOOKUP(K38+2,TPMatrix!$A$6:$B$10,2,FALSE()),IF(J38=4,VLOOKUP(K38+2,TPMatrix!$D$6:$E$9,2,FALSE()),0)),"")</f>
        <v>0</v>
      </c>
      <c r="O38" s="234">
        <f ca="1">IF(COUNTIF(K37:K41,K38)&gt;=4,IF(J38=5,VLOOKUP(K38+3,TPMatrix!$A$6:$B$10,2,FALSE()),IF(J38=4,VLOOKUP(K38+3,TPMatrix!$D$6:$E$9,2,FALSE()),0)),"")</f>
        <v>0</v>
      </c>
      <c r="P38" s="234">
        <f ca="1">IF(COUNTIF(K37:K41,K38)&gt;=5,IF(J38=5,VLOOKUP(K38+4,TPMatrix!$A$6:$B$10,2,FALSE()),IF(J38=4,VLOOKUP(K38+4,TPMatrix!$D$6:$E$9,2,FALSE()),0)),"")</f>
        <v>0</v>
      </c>
      <c r="Q38" s="234">
        <f t="shared" ca="1" si="4"/>
        <v>0</v>
      </c>
      <c r="R38" s="235">
        <f t="shared" ca="1" si="5"/>
        <v>5</v>
      </c>
      <c r="S38" s="233">
        <f t="shared" ca="1" si="6"/>
        <v>0</v>
      </c>
      <c r="T38" s="234">
        <f t="shared" si="7"/>
        <v>0</v>
      </c>
      <c r="U38" s="235">
        <f t="shared" ca="1" si="8"/>
        <v>0</v>
      </c>
      <c r="W38" s="41" t="str">
        <f t="shared" ca="1" si="9"/>
        <v/>
      </c>
      <c r="X38" t="str">
        <f ca="1">IF(ISNUMBER($A38),$W38*(Methuselahs!$A$4+1)+$A38,"")</f>
        <v/>
      </c>
      <c r="Y38" s="41" t="str">
        <f t="shared" ca="1" si="10"/>
        <v/>
      </c>
      <c r="Z38" t="str">
        <f ca="1">IF(ISNUMBER($A38),VLOOKUP($A38,Methuselahs!$A$7:$X$202,5),"")</f>
        <v/>
      </c>
      <c r="AA38" s="41" t="str">
        <f t="shared" ca="1" si="11"/>
        <v/>
      </c>
    </row>
    <row r="39" spans="1:27" ht="12.95" customHeight="1">
      <c r="A39" t="str">
        <f ca="1">IF(OR(ISBLANK('Tournament Info'!$B$11),'Tournament Info'!$B$11&lt;&gt;4),"",INDIRECT(ADDRESS(ROW(),3,1,1,"Optimal Seating "&amp;'Tournament Info'!$B$11-1&amp;"R+F")))</f>
        <v/>
      </c>
      <c r="B39" t="str">
        <f ca="1">IF(ISNUMBER(A39),VLOOKUP(A39,Methuselahs!$A$7:$E$202,2,FALSE()),"")</f>
        <v/>
      </c>
      <c r="C39" t="str">
        <f ca="1">IF(ISNUMBER(A39),VLOOKUP(A39,Methuselahs!$A$7:$E$202,3,FALSE()),"")</f>
        <v/>
      </c>
      <c r="D39" s="238" t="str">
        <f t="shared" ref="D39:D70" ca="1" si="12">IF(ISNUMBER(A39),FLOOR((ROW()-ROW($A$7))/5,1)+1,"")</f>
        <v/>
      </c>
      <c r="E39" s="239"/>
      <c r="F39" s="269">
        <f t="shared" ref="F39:F70" si="13">IF(ISNUMBER(E39),E39,0)</f>
        <v>0</v>
      </c>
      <c r="G39" s="240" t="str">
        <f t="shared" ref="G39:G70" ca="1" si="14">IF(ISNUMBER($A39),IF(AND($F39&gt;=2,$H39=60),1,0),"")</f>
        <v/>
      </c>
      <c r="H39" t="str">
        <f ca="1">IF(ISNUMBER(A39),IF(OR($S39=$U39,NOT(ISNA(MATCH($D39*5+$V$4,Override!$C$6:$C$125,0)))),$Q39,0),"")</f>
        <v/>
      </c>
      <c r="I39" s="126" t="str">
        <f t="shared" ref="I39:I70" ca="1" si="15">IF(ISNUMBER(A39),IF(J39=5,K39,IF(AND(J39=4,OR(K39=4,K39=3)),K39+1,K39)),"")</f>
        <v/>
      </c>
      <c r="J39" s="242">
        <f ca="1">COUNT(A37:A41)</f>
        <v>0</v>
      </c>
      <c r="K39" s="243" t="str">
        <f ca="1">IF(ISNUMBER(A39),_xlfn.RANK.EQ(F39,F37:F41),"")</f>
        <v/>
      </c>
      <c r="L39" s="244">
        <f ca="1">IF(J39=5,VLOOKUP(K39,TPMatrix!$A$6:$B$10,2,FALSE()),IF(J39=4,VLOOKUP(K39,TPMatrix!$D$6:$E$9,2,FALSE()),0))</f>
        <v>0</v>
      </c>
      <c r="M39" s="244">
        <f ca="1">IF(COUNTIF(K37:K41,K39)&gt;=2,IF(J39=5,VLOOKUP(K39+1,TPMatrix!$A$6:$B$10,2,FALSE()),IF(J39=4,VLOOKUP(K39+1,TPMatrix!$D$6:$E$9,2,FALSE()),0)),"")</f>
        <v>0</v>
      </c>
      <c r="N39" s="244">
        <f ca="1">IF(COUNTIF(K37:K41,K39)&gt;=3,IF(J39=5,VLOOKUP(K39+2,TPMatrix!$A$6:$B$10,2,FALSE()),IF(J39=4,VLOOKUP(K39+2,TPMatrix!$D$6:$E$9,2,FALSE()),0)),"")</f>
        <v>0</v>
      </c>
      <c r="O39" s="244">
        <f ca="1">IF(COUNTIF(K37:K41,K39)&gt;=4,IF(J39=5,VLOOKUP(K39+3,TPMatrix!$A$6:$B$10,2,FALSE()),IF(J39=4,VLOOKUP(K39+3,TPMatrix!$D$6:$E$9,2,FALSE()),0)),"")</f>
        <v>0</v>
      </c>
      <c r="P39" s="244">
        <f ca="1">IF(COUNTIF(K37:K41,K39)&gt;=5,IF(J39=5,VLOOKUP(K39+4,TPMatrix!$A$6:$B$10,2,FALSE()),IF(J39=4,VLOOKUP(K39+4,TPMatrix!$D$6:$E$9,2,FALSE()),0)),"")</f>
        <v>0</v>
      </c>
      <c r="Q39" s="244">
        <f t="shared" ref="Q39:Q70" ca="1" si="16">SUM(L39:P39)/COUNT(L39:P39)</f>
        <v>0</v>
      </c>
      <c r="R39" s="245">
        <f t="shared" ref="R39:R70" ca="1" si="17">COUNT(L39:P39)</f>
        <v>5</v>
      </c>
      <c r="S39" s="243">
        <f t="shared" ref="S39:S70" ca="1" si="18">IF(ISNUMBER($A39),COUNTIF($D$7:$D$206,$D39),0)</f>
        <v>0</v>
      </c>
      <c r="T39" s="244">
        <f t="shared" ref="T39:T70" si="19">CEILING($F39,1)</f>
        <v>0</v>
      </c>
      <c r="U39" s="245">
        <f t="shared" ref="U39:U70" ca="1" si="20">SUM(OFFSET(T39,-MOD(ROW()-ROW($U$7),5),0,5,1))</f>
        <v>0</v>
      </c>
      <c r="W39" s="41" t="str">
        <f t="shared" ref="W39:W70" ca="1" si="21">$I39</f>
        <v/>
      </c>
      <c r="X39" t="str">
        <f ca="1">IF(ISNUMBER($A39),$W39*(Methuselahs!$A$4+1)+$A39,"")</f>
        <v/>
      </c>
      <c r="Y39" s="41" t="str">
        <f t="shared" ref="Y39:Y70" ca="1" si="22">IF(ISNUMBER($A39),_xlfn.RANK.EQ($X39,$X39:$X43,1),"")</f>
        <v/>
      </c>
      <c r="Z39" t="str">
        <f ca="1">IF(ISNUMBER($A39),VLOOKUP($A39,Methuselahs!$A$7:$X$202,5),"")</f>
        <v/>
      </c>
      <c r="AA39" s="41" t="str">
        <f t="shared" ref="AA39:AA70" ca="1" si="23">$I39</f>
        <v/>
      </c>
    </row>
    <row r="40" spans="1:27" ht="12.95" customHeight="1">
      <c r="A40" t="str">
        <f ca="1">IF(OR(ISBLANK('Tournament Info'!$B$11),'Tournament Info'!$B$11&lt;&gt;4),"",INDIRECT(ADDRESS(ROW(),3,1,1,"Optimal Seating "&amp;'Tournament Info'!$B$11-1&amp;"R+F")))</f>
        <v/>
      </c>
      <c r="B40" t="str">
        <f ca="1">IF(ISNUMBER(A40),VLOOKUP(A40,Methuselahs!$A$7:$E$202,2,FALSE()),"")</f>
        <v/>
      </c>
      <c r="C40" t="str">
        <f ca="1">IF(ISNUMBER(A40),VLOOKUP(A40,Methuselahs!$A$7:$E$202,3,FALSE()),"")</f>
        <v/>
      </c>
      <c r="D40" s="248" t="str">
        <f t="shared" ca="1" si="12"/>
        <v/>
      </c>
      <c r="E40" s="249"/>
      <c r="F40" s="271">
        <f t="shared" si="13"/>
        <v>0</v>
      </c>
      <c r="G40" s="230" t="str">
        <f t="shared" ca="1" si="14"/>
        <v/>
      </c>
      <c r="H40" t="str">
        <f ca="1">IF(ISNUMBER(A40),IF(OR($S40=$U40,NOT(ISNA(MATCH($D40*5+$V$4,Override!$C$6:$C$125,0)))),$Q40,0),"")</f>
        <v/>
      </c>
      <c r="I40" s="277" t="str">
        <f t="shared" ca="1" si="15"/>
        <v/>
      </c>
      <c r="J40" s="250">
        <f ca="1">COUNT(A37:A41)</f>
        <v>0</v>
      </c>
      <c r="K40" s="233" t="str">
        <f ca="1">IF(ISNUMBER(A40),_xlfn.RANK.EQ(F40,F37:F41),"")</f>
        <v/>
      </c>
      <c r="L40" s="234">
        <f ca="1">IF(J40=5,VLOOKUP(K40,TPMatrix!$A$6:$B$10,2,FALSE()),IF(J40=4,VLOOKUP(K40,TPMatrix!$D$6:$E$9,2,FALSE()),0))</f>
        <v>0</v>
      </c>
      <c r="M40" s="234">
        <f ca="1">IF(COUNTIF(K37:K41,K40)&gt;=2,IF(J40=5,VLOOKUP(K40+1,TPMatrix!$A$6:$B$10,2,FALSE()),IF(J40=4,VLOOKUP(K40+1,TPMatrix!$D$6:$E$9,2,FALSE()),0)),"")</f>
        <v>0</v>
      </c>
      <c r="N40" s="234">
        <f ca="1">IF(COUNTIF(K37:K41,K40)&gt;=3,IF(J40=5,VLOOKUP(K40+2,TPMatrix!$A$6:$B$10,2,FALSE()),IF(J40=4,VLOOKUP(K40+2,TPMatrix!$D$6:$E$9,2,FALSE()),0)),"")</f>
        <v>0</v>
      </c>
      <c r="O40" s="234">
        <f ca="1">IF(COUNTIF(K37:K41,K40)&gt;=4,IF(J40=5,VLOOKUP(K40+3,TPMatrix!$A$6:$B$10,2,FALSE()),IF(J40=4,VLOOKUP(K40+3,TPMatrix!$D$6:$E$9,2,FALSE()),0)),"")</f>
        <v>0</v>
      </c>
      <c r="P40" s="234">
        <f ca="1">IF(COUNTIF(K37:K41,K40)&gt;=5,IF(J40=5,VLOOKUP(K40+4,TPMatrix!$A$6:$B$10,2,FALSE()),IF(J40=4,VLOOKUP(K40+4,TPMatrix!$D$6:$E$9,2,FALSE()),0)),"")</f>
        <v>0</v>
      </c>
      <c r="Q40" s="234">
        <f t="shared" ca="1" si="16"/>
        <v>0</v>
      </c>
      <c r="R40" s="235">
        <f t="shared" ca="1" si="17"/>
        <v>5</v>
      </c>
      <c r="S40" s="233">
        <f t="shared" ca="1" si="18"/>
        <v>0</v>
      </c>
      <c r="T40" s="234">
        <f t="shared" si="19"/>
        <v>0</v>
      </c>
      <c r="U40" s="235">
        <f t="shared" ca="1" si="20"/>
        <v>0</v>
      </c>
      <c r="W40" s="41" t="str">
        <f t="shared" ca="1" si="21"/>
        <v/>
      </c>
      <c r="X40" t="str">
        <f ca="1">IF(ISNUMBER($A40),$W40*(Methuselahs!$A$4+1)+$A40,"")</f>
        <v/>
      </c>
      <c r="Y40" s="41" t="str">
        <f t="shared" ca="1" si="22"/>
        <v/>
      </c>
      <c r="Z40" t="str">
        <f ca="1">IF(ISNUMBER($A40),VLOOKUP($A40,Methuselahs!$A$7:$X$202,5),"")</f>
        <v/>
      </c>
      <c r="AA40" s="41" t="str">
        <f t="shared" ca="1" si="23"/>
        <v/>
      </c>
    </row>
    <row r="41" spans="1:27" ht="12.95" customHeight="1" thickBot="1">
      <c r="A41" t="str">
        <f ca="1">IF(OR(ISBLANK('Tournament Info'!$B$11),'Tournament Info'!$B$11&lt;&gt;4),"",INDIRECT(ADDRESS(ROW(),3,1,1,"Optimal Seating "&amp;'Tournament Info'!$B$11-1&amp;"R+F")))</f>
        <v/>
      </c>
      <c r="B41" t="str">
        <f ca="1">IF(ISNUMBER(A41),VLOOKUP(A41,Methuselahs!$A$7:$E$202,2,FALSE()),"")</f>
        <v/>
      </c>
      <c r="C41" t="str">
        <f ca="1">IF(ISNUMBER(A41),VLOOKUP(A41,Methuselahs!$A$7:$E$202,3,FALSE()),"")</f>
        <v/>
      </c>
      <c r="D41" s="254" t="str">
        <f t="shared" ca="1" si="12"/>
        <v/>
      </c>
      <c r="E41" s="255"/>
      <c r="F41" s="272">
        <f t="shared" si="13"/>
        <v>0</v>
      </c>
      <c r="G41" s="240" t="str">
        <f t="shared" ca="1" si="14"/>
        <v/>
      </c>
      <c r="H41" t="str">
        <f ca="1">IF(ISNUMBER(A41),IF(OR($S41=$U41,NOT(ISNA(MATCH($D41*5+$V$4,Override!$C$6:$C$125,0)))),$Q41,0),"")</f>
        <v/>
      </c>
      <c r="I41" s="126" t="str">
        <f t="shared" ca="1" si="15"/>
        <v/>
      </c>
      <c r="J41" s="256">
        <f ca="1">COUNT(A37:A41)</f>
        <v>0</v>
      </c>
      <c r="K41" s="257" t="str">
        <f ca="1">IF(ISNUMBER(A41),_xlfn.RANK.EQ(F41,F37:F41),"")</f>
        <v/>
      </c>
      <c r="L41" s="258">
        <f ca="1">IF(J41=5,VLOOKUP(K41,TPMatrix!$A$6:$B$10,2,FALSE()),IF(J41=4,VLOOKUP(K41,TPMatrix!$D$6:$E$9,2,FALSE()),0))</f>
        <v>0</v>
      </c>
      <c r="M41" s="258">
        <f ca="1">IF(COUNTIF(K37:K41,K41)&gt;=2,IF(J41=5,VLOOKUP(K41+1,TPMatrix!$A$6:$B$10,2,FALSE()),IF(J41=4,VLOOKUP(K41+1,TPMatrix!$D$6:$E$9,2,FALSE()),0)),"")</f>
        <v>0</v>
      </c>
      <c r="N41" s="258">
        <f ca="1">IF(COUNTIF(K37:K41,K41)&gt;=3,IF(J41=5,VLOOKUP(K41+2,TPMatrix!$A$6:$B$10,2,FALSE()),IF(J41=4,VLOOKUP(K41+2,TPMatrix!$D$6:$E$9,2,FALSE()),0)),"")</f>
        <v>0</v>
      </c>
      <c r="O41" s="258">
        <f ca="1">IF(COUNTIF(K37:K41,K41)&gt;=4,IF(J41=5,VLOOKUP(K41+3,TPMatrix!$A$6:$B$10,2,FALSE()),IF(J41=4,VLOOKUP(K41+3,TPMatrix!$D$6:$E$9,2,FALSE()),0)),"")</f>
        <v>0</v>
      </c>
      <c r="P41" s="258">
        <f ca="1">IF(COUNTIF(K37:K41,K41)&gt;=5,IF(J41=5,VLOOKUP(K41+4,TPMatrix!$A$6:$B$10,2,FALSE()),IF(J41=4,VLOOKUP(K41+4,TPMatrix!$D$6:$E$9,2,FALSE()),0)),"")</f>
        <v>0</v>
      </c>
      <c r="Q41" s="258">
        <f t="shared" ca="1" si="16"/>
        <v>0</v>
      </c>
      <c r="R41" s="259">
        <f t="shared" ca="1" si="17"/>
        <v>5</v>
      </c>
      <c r="S41" s="257">
        <f t="shared" ca="1" si="18"/>
        <v>0</v>
      </c>
      <c r="T41" s="258">
        <f t="shared" si="19"/>
        <v>0</v>
      </c>
      <c r="U41" s="259">
        <f t="shared" ca="1" si="20"/>
        <v>0</v>
      </c>
      <c r="W41" s="41" t="str">
        <f t="shared" ca="1" si="21"/>
        <v/>
      </c>
      <c r="X41" t="str">
        <f ca="1">IF(ISNUMBER($A41),$W41*(Methuselahs!$A$4+1)+$A41,"")</f>
        <v/>
      </c>
      <c r="Y41" s="41" t="str">
        <f t="shared" ca="1" si="22"/>
        <v/>
      </c>
      <c r="Z41" t="str">
        <f ca="1">IF(ISNUMBER($A41),VLOOKUP($A41,Methuselahs!$A$7:$X$202,5),"")</f>
        <v/>
      </c>
      <c r="AA41" s="41" t="str">
        <f t="shared" ca="1" si="23"/>
        <v/>
      </c>
    </row>
    <row r="42" spans="1:27" ht="12.95" customHeight="1">
      <c r="A42" t="str">
        <f ca="1">IF(OR(ISBLANK('Tournament Info'!$B$11),'Tournament Info'!$B$11&lt;&gt;4),"",INDIRECT(ADDRESS(ROW(),3,1,1,"Optimal Seating "&amp;'Tournament Info'!$B$11-1&amp;"R+F")))</f>
        <v/>
      </c>
      <c r="B42" t="str">
        <f ca="1">IF(ISNUMBER(A42),VLOOKUP(A42,Methuselahs!$A$7:$E$202,2,FALSE()),"")</f>
        <v/>
      </c>
      <c r="C42" t="str">
        <f ca="1">IF(ISNUMBER(A42),VLOOKUP(A42,Methuselahs!$A$7:$E$202,3,FALSE()),"")</f>
        <v/>
      </c>
      <c r="D42" s="214" t="str">
        <f t="shared" ca="1" si="12"/>
        <v/>
      </c>
      <c r="E42" s="215"/>
      <c r="F42" s="265">
        <f t="shared" si="13"/>
        <v>0</v>
      </c>
      <c r="G42" s="216" t="str">
        <f t="shared" ca="1" si="14"/>
        <v/>
      </c>
      <c r="H42" t="str">
        <f ca="1">IF(ISNUMBER(A42),IF(OR($S42=$U42,NOT(ISNA(MATCH($D42*5+$V$4,Override!$C$6:$C$125,0)))),$Q42,0),"")</f>
        <v/>
      </c>
      <c r="I42" s="276" t="str">
        <f t="shared" ca="1" si="15"/>
        <v/>
      </c>
      <c r="J42" s="218">
        <f ca="1">COUNT(A42:A46)</f>
        <v>0</v>
      </c>
      <c r="K42" s="219" t="str">
        <f ca="1">IF(ISNUMBER(A42),_xlfn.RANK.EQ(F42,F42:F46),"")</f>
        <v/>
      </c>
      <c r="L42" s="220">
        <f ca="1">IF(J42=5,VLOOKUP(K42,TPMatrix!$A$6:$B$10,2,FALSE()),IF(J42=4,VLOOKUP(K42,TPMatrix!$D$6:$E$9,2,FALSE()),0))</f>
        <v>0</v>
      </c>
      <c r="M42" s="220">
        <f ca="1">IF(COUNTIF(K42:K46,K42)&gt;=2,IF(J42=5,VLOOKUP(K42+1,TPMatrix!$A$6:$B$10,2,FALSE()),IF(J42=4,VLOOKUP(K42+1,TPMatrix!$D$6:$E$9,2,FALSE()),0)),"")</f>
        <v>0</v>
      </c>
      <c r="N42" s="220">
        <f ca="1">IF(COUNTIF(K42:K46,K42)&gt;=3,IF(J42=5,VLOOKUP(K42+2,TPMatrix!$A$6:$B$10,2,FALSE()),IF(J42=4,VLOOKUP(K42+2,TPMatrix!$D$6:$E$9,2,FALSE()),0)),"")</f>
        <v>0</v>
      </c>
      <c r="O42" s="220">
        <f ca="1">IF(COUNTIF(K42:K46,K42)&gt;=4,IF(J42=5,VLOOKUP(K42+3,TPMatrix!$A$6:$B$10,2,FALSE()),IF(J42=4,VLOOKUP(K42+3,TPMatrix!$D$6:$E$9,2,FALSE()),0)),"")</f>
        <v>0</v>
      </c>
      <c r="P42" s="220">
        <f ca="1">IF(COUNTIF(K42:K46,K42)&gt;=5,IF(J42=5,VLOOKUP(K42+4,TPMatrix!$A$6:$B$10,2,FALSE()),IF(J42=4,VLOOKUP(K42+4,TPMatrix!$D$6:$E$9,2,FALSE()),0)),"")</f>
        <v>0</v>
      </c>
      <c r="Q42" s="220">
        <f t="shared" ca="1" si="16"/>
        <v>0</v>
      </c>
      <c r="R42" s="221">
        <f t="shared" ca="1" si="17"/>
        <v>5</v>
      </c>
      <c r="S42" s="222">
        <f t="shared" ca="1" si="18"/>
        <v>0</v>
      </c>
      <c r="T42" s="223">
        <f t="shared" si="19"/>
        <v>0</v>
      </c>
      <c r="U42" s="224">
        <f t="shared" ca="1" si="20"/>
        <v>0</v>
      </c>
      <c r="W42" s="41" t="str">
        <f t="shared" ca="1" si="21"/>
        <v/>
      </c>
      <c r="X42" t="str">
        <f ca="1">IF(ISNUMBER($A42),$W42*(Methuselahs!$A$4+1)+$A42,"")</f>
        <v/>
      </c>
      <c r="Y42" s="41" t="str">
        <f t="shared" ca="1" si="22"/>
        <v/>
      </c>
      <c r="Z42" t="str">
        <f ca="1">IF(ISNUMBER($A42),VLOOKUP($A42,Methuselahs!$A$7:$X$202,5),"")</f>
        <v/>
      </c>
      <c r="AA42" s="41" t="str">
        <f t="shared" ca="1" si="23"/>
        <v/>
      </c>
    </row>
    <row r="43" spans="1:27" ht="12.95" customHeight="1">
      <c r="A43" t="str">
        <f ca="1">IF(OR(ISBLANK('Tournament Info'!$B$11),'Tournament Info'!$B$11&lt;&gt;4),"",INDIRECT(ADDRESS(ROW(),3,1,1,"Optimal Seating "&amp;'Tournament Info'!$B$11-1&amp;"R+F")))</f>
        <v/>
      </c>
      <c r="B43" t="str">
        <f ca="1">IF(ISNUMBER(A43),VLOOKUP(A43,Methuselahs!$A$7:$E$202,2,FALSE()),"")</f>
        <v/>
      </c>
      <c r="C43" t="str">
        <f ca="1">IF(ISNUMBER(A43),VLOOKUP(A43,Methuselahs!$A$7:$E$202,3,FALSE()),"")</f>
        <v/>
      </c>
      <c r="D43" s="228" t="str">
        <f t="shared" ca="1" si="12"/>
        <v/>
      </c>
      <c r="E43" s="229"/>
      <c r="F43" s="267">
        <f t="shared" si="13"/>
        <v>0</v>
      </c>
      <c r="G43" s="230" t="str">
        <f t="shared" ca="1" si="14"/>
        <v/>
      </c>
      <c r="H43" t="str">
        <f ca="1">IF(ISNUMBER(A43),IF(OR($S43=$U43,NOT(ISNA(MATCH($D43*5+$V$4,Override!$C$6:$C$125,0)))),$Q43,0),"")</f>
        <v/>
      </c>
      <c r="I43" s="277" t="str">
        <f t="shared" ca="1" si="15"/>
        <v/>
      </c>
      <c r="J43" s="232">
        <f ca="1">COUNT(A42:A46)</f>
        <v>0</v>
      </c>
      <c r="K43" s="233" t="str">
        <f ca="1">IF(ISNUMBER(A43),_xlfn.RANK.EQ(F43,F42:F46),"")</f>
        <v/>
      </c>
      <c r="L43" s="234">
        <f ca="1">IF(J43=5,VLOOKUP(K43,TPMatrix!$A$6:$B$10,2,FALSE()),IF(J43=4,VLOOKUP(K43,TPMatrix!$D$6:$E$9,2,FALSE()),0))</f>
        <v>0</v>
      </c>
      <c r="M43" s="234">
        <f ca="1">IF(COUNTIF(K42:K46,K43)&gt;=2,IF(J43=5,VLOOKUP(K43+1,TPMatrix!$A$6:$B$10,2,FALSE()),IF(J43=4,VLOOKUP(K43+1,TPMatrix!$D$6:$E$9,2,FALSE()),0)),"")</f>
        <v>0</v>
      </c>
      <c r="N43" s="234">
        <f ca="1">IF(COUNTIF(K42:K46,K43)&gt;=3,IF(J43=5,VLOOKUP(K43+2,TPMatrix!$A$6:$B$10,2,FALSE()),IF(J43=4,VLOOKUP(K43+2,TPMatrix!$D$6:$E$9,2,FALSE()),0)),"")</f>
        <v>0</v>
      </c>
      <c r="O43" s="234">
        <f ca="1">IF(COUNTIF(K42:K46,K43)&gt;=4,IF(J43=5,VLOOKUP(K43+3,TPMatrix!$A$6:$B$10,2,FALSE()),IF(J43=4,VLOOKUP(K43+3,TPMatrix!$D$6:$E$9,2,FALSE()),0)),"")</f>
        <v>0</v>
      </c>
      <c r="P43" s="234">
        <f ca="1">IF(COUNTIF(K42:K46,K43)&gt;=5,IF(J43=5,VLOOKUP(K43+4,TPMatrix!$A$6:$B$10,2,FALSE()),IF(J43=4,VLOOKUP(K43+4,TPMatrix!$D$6:$E$9,2,FALSE()),0)),"")</f>
        <v>0</v>
      </c>
      <c r="Q43" s="234">
        <f t="shared" ca="1" si="16"/>
        <v>0</v>
      </c>
      <c r="R43" s="235">
        <f t="shared" ca="1" si="17"/>
        <v>5</v>
      </c>
      <c r="S43" s="233">
        <f t="shared" ca="1" si="18"/>
        <v>0</v>
      </c>
      <c r="T43" s="234">
        <f t="shared" si="19"/>
        <v>0</v>
      </c>
      <c r="U43" s="235">
        <f t="shared" ca="1" si="20"/>
        <v>0</v>
      </c>
      <c r="W43" s="41" t="str">
        <f t="shared" ca="1" si="21"/>
        <v/>
      </c>
      <c r="X43" t="str">
        <f ca="1">IF(ISNUMBER($A43),$W43*(Methuselahs!$A$4+1)+$A43,"")</f>
        <v/>
      </c>
      <c r="Y43" s="41" t="str">
        <f t="shared" ca="1" si="22"/>
        <v/>
      </c>
      <c r="Z43" t="str">
        <f ca="1">IF(ISNUMBER($A43),VLOOKUP($A43,Methuselahs!$A$7:$X$202,5),"")</f>
        <v/>
      </c>
      <c r="AA43" s="41" t="str">
        <f t="shared" ca="1" si="23"/>
        <v/>
      </c>
    </row>
    <row r="44" spans="1:27" ht="12.95" customHeight="1">
      <c r="A44" t="str">
        <f ca="1">IF(OR(ISBLANK('Tournament Info'!$B$11),'Tournament Info'!$B$11&lt;&gt;4),"",INDIRECT(ADDRESS(ROW(),3,1,1,"Optimal Seating "&amp;'Tournament Info'!$B$11-1&amp;"R+F")))</f>
        <v/>
      </c>
      <c r="B44" t="str">
        <f ca="1">IF(ISNUMBER(A44),VLOOKUP(A44,Methuselahs!$A$7:$E$202,2,FALSE()),"")</f>
        <v/>
      </c>
      <c r="C44" t="str">
        <f ca="1">IF(ISNUMBER(A44),VLOOKUP(A44,Methuselahs!$A$7:$E$202,3,FALSE()),"")</f>
        <v/>
      </c>
      <c r="D44" s="238" t="str">
        <f t="shared" ca="1" si="12"/>
        <v/>
      </c>
      <c r="E44" s="239"/>
      <c r="F44" s="269">
        <f t="shared" si="13"/>
        <v>0</v>
      </c>
      <c r="G44" s="240" t="str">
        <f t="shared" ca="1" si="14"/>
        <v/>
      </c>
      <c r="H44" t="str">
        <f ca="1">IF(ISNUMBER(A44),IF(OR($S44=$U44,NOT(ISNA(MATCH($D44*5+$V$4,Override!$C$6:$C$125,0)))),$Q44,0),"")</f>
        <v/>
      </c>
      <c r="I44" s="126" t="str">
        <f t="shared" ca="1" si="15"/>
        <v/>
      </c>
      <c r="J44" s="242">
        <f ca="1">COUNT(A42:A46)</f>
        <v>0</v>
      </c>
      <c r="K44" s="243" t="str">
        <f ca="1">IF(ISNUMBER(A44),_xlfn.RANK.EQ(F44,F42:F46),"")</f>
        <v/>
      </c>
      <c r="L44" s="244">
        <f ca="1">IF(J44=5,VLOOKUP(K44,TPMatrix!$A$6:$B$10,2,FALSE()),IF(J44=4,VLOOKUP(K44,TPMatrix!$D$6:$E$9,2,FALSE()),0))</f>
        <v>0</v>
      </c>
      <c r="M44" s="244">
        <f ca="1">IF(COUNTIF(K42:K46,K44)&gt;=2,IF(J44=5,VLOOKUP(K44+1,TPMatrix!$A$6:$B$10,2,FALSE()),IF(J44=4,VLOOKUP(K44+1,TPMatrix!$D$6:$E$9,2,FALSE()),0)),"")</f>
        <v>0</v>
      </c>
      <c r="N44" s="244">
        <f ca="1">IF(COUNTIF(K42:K46,K44)&gt;=3,IF(J44=5,VLOOKUP(K44+2,TPMatrix!$A$6:$B$10,2,FALSE()),IF(J44=4,VLOOKUP(K44+2,TPMatrix!$D$6:$E$9,2,FALSE()),0)),"")</f>
        <v>0</v>
      </c>
      <c r="O44" s="244">
        <f ca="1">IF(COUNTIF(K42:K46,K44)&gt;=4,IF(J44=5,VLOOKUP(K44+3,TPMatrix!$A$6:$B$10,2,FALSE()),IF(J44=4,VLOOKUP(K44+3,TPMatrix!$D$6:$E$9,2,FALSE()),0)),"")</f>
        <v>0</v>
      </c>
      <c r="P44" s="244">
        <f ca="1">IF(COUNTIF(K42:K46,K44)&gt;=5,IF(J44=5,VLOOKUP(K44+4,TPMatrix!$A$6:$B$10,2,FALSE()),IF(J44=4,VLOOKUP(K44+4,TPMatrix!$D$6:$E$9,2,FALSE()),0)),"")</f>
        <v>0</v>
      </c>
      <c r="Q44" s="244">
        <f t="shared" ca="1" si="16"/>
        <v>0</v>
      </c>
      <c r="R44" s="245">
        <f t="shared" ca="1" si="17"/>
        <v>5</v>
      </c>
      <c r="S44" s="243">
        <f t="shared" ca="1" si="18"/>
        <v>0</v>
      </c>
      <c r="T44" s="244">
        <f t="shared" si="19"/>
        <v>0</v>
      </c>
      <c r="U44" s="245">
        <f t="shared" ca="1" si="20"/>
        <v>0</v>
      </c>
      <c r="W44" s="41" t="str">
        <f t="shared" ca="1" si="21"/>
        <v/>
      </c>
      <c r="X44" t="str">
        <f ca="1">IF(ISNUMBER($A44),$W44*(Methuselahs!$A$4+1)+$A44,"")</f>
        <v/>
      </c>
      <c r="Y44" s="41" t="str">
        <f t="shared" ca="1" si="22"/>
        <v/>
      </c>
      <c r="Z44" t="str">
        <f ca="1">IF(ISNUMBER($A44),VLOOKUP($A44,Methuselahs!$A$7:$X$202,5),"")</f>
        <v/>
      </c>
      <c r="AA44" s="41" t="str">
        <f t="shared" ca="1" si="23"/>
        <v/>
      </c>
    </row>
    <row r="45" spans="1:27" ht="12.95" customHeight="1">
      <c r="A45" t="str">
        <f ca="1">IF(OR(ISBLANK('Tournament Info'!$B$11),'Tournament Info'!$B$11&lt;&gt;4),"",INDIRECT(ADDRESS(ROW(),3,1,1,"Optimal Seating "&amp;'Tournament Info'!$B$11-1&amp;"R+F")))</f>
        <v/>
      </c>
      <c r="B45" t="str">
        <f ca="1">IF(ISNUMBER(A45),VLOOKUP(A45,Methuselahs!$A$7:$E$202,2,FALSE()),"")</f>
        <v/>
      </c>
      <c r="C45" t="str">
        <f ca="1">IF(ISNUMBER(A45),VLOOKUP(A45,Methuselahs!$A$7:$E$202,3,FALSE()),"")</f>
        <v/>
      </c>
      <c r="D45" s="248" t="str">
        <f t="shared" ca="1" si="12"/>
        <v/>
      </c>
      <c r="E45" s="249"/>
      <c r="F45" s="271">
        <f t="shared" si="13"/>
        <v>0</v>
      </c>
      <c r="G45" s="230" t="str">
        <f t="shared" ca="1" si="14"/>
        <v/>
      </c>
      <c r="H45" t="str">
        <f ca="1">IF(ISNUMBER(A45),IF(OR($S45=$U45,NOT(ISNA(MATCH($D45*5+$V$4,Override!$C$6:$C$125,0)))),$Q45,0),"")</f>
        <v/>
      </c>
      <c r="I45" s="277" t="str">
        <f t="shared" ca="1" si="15"/>
        <v/>
      </c>
      <c r="J45" s="250">
        <f ca="1">COUNT(A42:A46)</f>
        <v>0</v>
      </c>
      <c r="K45" s="233" t="str">
        <f ca="1">IF(ISNUMBER(A45),_xlfn.RANK.EQ(F45,F42:F46),"")</f>
        <v/>
      </c>
      <c r="L45" s="234">
        <f ca="1">IF(J45=5,VLOOKUP(K45,TPMatrix!$A$6:$B$10,2,FALSE()),IF(J45=4,VLOOKUP(K45,TPMatrix!$D$6:$E$9,2,FALSE()),0))</f>
        <v>0</v>
      </c>
      <c r="M45" s="234">
        <f ca="1">IF(COUNTIF(K42:K46,K45)&gt;=2,IF(J45=5,VLOOKUP(K45+1,TPMatrix!$A$6:$B$10,2,FALSE()),IF(J45=4,VLOOKUP(K45+1,TPMatrix!$D$6:$E$9,2,FALSE()),0)),"")</f>
        <v>0</v>
      </c>
      <c r="N45" s="234">
        <f ca="1">IF(COUNTIF(K42:K46,K45)&gt;=3,IF(J45=5,VLOOKUP(K45+2,TPMatrix!$A$6:$B$10,2,FALSE()),IF(J45=4,VLOOKUP(K45+2,TPMatrix!$D$6:$E$9,2,FALSE()),0)),"")</f>
        <v>0</v>
      </c>
      <c r="O45" s="234">
        <f ca="1">IF(COUNTIF(K42:K46,K45)&gt;=4,IF(J45=5,VLOOKUP(K45+3,TPMatrix!$A$6:$B$10,2,FALSE()),IF(J45=4,VLOOKUP(K45+3,TPMatrix!$D$6:$E$9,2,FALSE()),0)),"")</f>
        <v>0</v>
      </c>
      <c r="P45" s="234">
        <f ca="1">IF(COUNTIF(K42:K46,K45)&gt;=5,IF(J45=5,VLOOKUP(K45+4,TPMatrix!$A$6:$B$10,2,FALSE()),IF(J45=4,VLOOKUP(K45+4,TPMatrix!$D$6:$E$9,2,FALSE()),0)),"")</f>
        <v>0</v>
      </c>
      <c r="Q45" s="234">
        <f t="shared" ca="1" si="16"/>
        <v>0</v>
      </c>
      <c r="R45" s="235">
        <f t="shared" ca="1" si="17"/>
        <v>5</v>
      </c>
      <c r="S45" s="233">
        <f t="shared" ca="1" si="18"/>
        <v>0</v>
      </c>
      <c r="T45" s="234">
        <f t="shared" si="19"/>
        <v>0</v>
      </c>
      <c r="U45" s="235">
        <f t="shared" ca="1" si="20"/>
        <v>0</v>
      </c>
      <c r="W45" s="41" t="str">
        <f t="shared" ca="1" si="21"/>
        <v/>
      </c>
      <c r="X45" t="str">
        <f ca="1">IF(ISNUMBER($A45),$W45*(Methuselahs!$A$4+1)+$A45,"")</f>
        <v/>
      </c>
      <c r="Y45" s="41" t="str">
        <f t="shared" ca="1" si="22"/>
        <v/>
      </c>
      <c r="Z45" t="str">
        <f ca="1">IF(ISNUMBER($A45),VLOOKUP($A45,Methuselahs!$A$7:$X$202,5),"")</f>
        <v/>
      </c>
      <c r="AA45" s="41" t="str">
        <f t="shared" ca="1" si="23"/>
        <v/>
      </c>
    </row>
    <row r="46" spans="1:27" ht="12.95" customHeight="1" thickBot="1">
      <c r="A46" t="str">
        <f ca="1">IF(OR(ISBLANK('Tournament Info'!$B$11),'Tournament Info'!$B$11&lt;&gt;4),"",INDIRECT(ADDRESS(ROW(),3,1,1,"Optimal Seating "&amp;'Tournament Info'!$B$11-1&amp;"R+F")))</f>
        <v/>
      </c>
      <c r="B46" t="str">
        <f ca="1">IF(ISNUMBER(A46),VLOOKUP(A46,Methuselahs!$A$7:$E$202,2,FALSE()),"")</f>
        <v/>
      </c>
      <c r="C46" t="str">
        <f ca="1">IF(ISNUMBER(A46),VLOOKUP(A46,Methuselahs!$A$7:$E$202,3,FALSE()),"")</f>
        <v/>
      </c>
      <c r="D46" s="254" t="str">
        <f t="shared" ca="1" si="12"/>
        <v/>
      </c>
      <c r="E46" s="255"/>
      <c r="F46" s="272">
        <f t="shared" si="13"/>
        <v>0</v>
      </c>
      <c r="G46" s="240" t="str">
        <f t="shared" ca="1" si="14"/>
        <v/>
      </c>
      <c r="H46" t="str">
        <f ca="1">IF(ISNUMBER(A46),IF(OR($S46=$U46,NOT(ISNA(MATCH($D46*5+$V$4,Override!$C$6:$C$125,0)))),$Q46,0),"")</f>
        <v/>
      </c>
      <c r="I46" s="126" t="str">
        <f t="shared" ca="1" si="15"/>
        <v/>
      </c>
      <c r="J46" s="256">
        <f ca="1">COUNT(A42:A46)</f>
        <v>0</v>
      </c>
      <c r="K46" s="257" t="str">
        <f ca="1">IF(ISNUMBER(A46),_xlfn.RANK.EQ(F46,F42:F46),"")</f>
        <v/>
      </c>
      <c r="L46" s="258">
        <f ca="1">IF(J46=5,VLOOKUP(K46,TPMatrix!$A$6:$B$10,2,FALSE()),IF(J46=4,VLOOKUP(K46,TPMatrix!$D$6:$E$9,2,FALSE()),0))</f>
        <v>0</v>
      </c>
      <c r="M46" s="258">
        <f ca="1">IF(COUNTIF(K42:K46,K46)&gt;=2,IF(J46=5,VLOOKUP(K46+1,TPMatrix!$A$6:$B$10,2,FALSE()),IF(J46=4,VLOOKUP(K46+1,TPMatrix!$D$6:$E$9,2,FALSE()),0)),"")</f>
        <v>0</v>
      </c>
      <c r="N46" s="258">
        <f ca="1">IF(COUNTIF(K42:K46,K46)&gt;=3,IF(J46=5,VLOOKUP(K46+2,TPMatrix!$A$6:$B$10,2,FALSE()),IF(J46=4,VLOOKUP(K46+2,TPMatrix!$D$6:$E$9,2,FALSE()),0)),"")</f>
        <v>0</v>
      </c>
      <c r="O46" s="258">
        <f ca="1">IF(COUNTIF(K42:K46,K46)&gt;=4,IF(J46=5,VLOOKUP(K46+3,TPMatrix!$A$6:$B$10,2,FALSE()),IF(J46=4,VLOOKUP(K46+3,TPMatrix!$D$6:$E$9,2,FALSE()),0)),"")</f>
        <v>0</v>
      </c>
      <c r="P46" s="258">
        <f ca="1">IF(COUNTIF(K42:K46,K46)&gt;=5,IF(J46=5,VLOOKUP(K46+4,TPMatrix!$A$6:$B$10,2,FALSE()),IF(J46=4,VLOOKUP(K46+4,TPMatrix!$D$6:$E$9,2,FALSE()),0)),"")</f>
        <v>0</v>
      </c>
      <c r="Q46" s="258">
        <f t="shared" ca="1" si="16"/>
        <v>0</v>
      </c>
      <c r="R46" s="259">
        <f t="shared" ca="1" si="17"/>
        <v>5</v>
      </c>
      <c r="S46" s="257">
        <f t="shared" ca="1" si="18"/>
        <v>0</v>
      </c>
      <c r="T46" s="258">
        <f t="shared" si="19"/>
        <v>0</v>
      </c>
      <c r="U46" s="259">
        <f t="shared" ca="1" si="20"/>
        <v>0</v>
      </c>
      <c r="W46" s="41" t="str">
        <f t="shared" ca="1" si="21"/>
        <v/>
      </c>
      <c r="X46" t="str">
        <f ca="1">IF(ISNUMBER($A46),$W46*(Methuselahs!$A$4+1)+$A46,"")</f>
        <v/>
      </c>
      <c r="Y46" s="41" t="str">
        <f t="shared" ca="1" si="22"/>
        <v/>
      </c>
      <c r="Z46" t="str">
        <f ca="1">IF(ISNUMBER($A46),VLOOKUP($A46,Methuselahs!$A$7:$X$202,5),"")</f>
        <v/>
      </c>
      <c r="AA46" s="41" t="str">
        <f t="shared" ca="1" si="23"/>
        <v/>
      </c>
    </row>
    <row r="47" spans="1:27" ht="12.95" customHeight="1">
      <c r="A47" t="str">
        <f ca="1">IF(OR(ISBLANK('Tournament Info'!$B$11),'Tournament Info'!$B$11&lt;&gt;4),"",INDIRECT(ADDRESS(ROW(),3,1,1,"Optimal Seating "&amp;'Tournament Info'!$B$11-1&amp;"R+F")))</f>
        <v/>
      </c>
      <c r="B47" t="str">
        <f ca="1">IF(ISNUMBER(A47),VLOOKUP(A47,Methuselahs!$A$7:$E$202,2,FALSE()),"")</f>
        <v/>
      </c>
      <c r="C47" t="str">
        <f ca="1">IF(ISNUMBER(A47),VLOOKUP(A47,Methuselahs!$A$7:$E$202,3,FALSE()),"")</f>
        <v/>
      </c>
      <c r="D47" s="214" t="str">
        <f t="shared" ca="1" si="12"/>
        <v/>
      </c>
      <c r="E47" s="215"/>
      <c r="F47" s="265">
        <f t="shared" si="13"/>
        <v>0</v>
      </c>
      <c r="G47" s="216" t="str">
        <f t="shared" ca="1" si="14"/>
        <v/>
      </c>
      <c r="H47" t="str">
        <f ca="1">IF(ISNUMBER(A47),IF(OR($S47=$U47,NOT(ISNA(MATCH($D47*5+$V$4,Override!$C$6:$C$125,0)))),$Q47,0),"")</f>
        <v/>
      </c>
      <c r="I47" s="276" t="str">
        <f t="shared" ca="1" si="15"/>
        <v/>
      </c>
      <c r="J47" s="218">
        <f ca="1">COUNT(A47:A51)</f>
        <v>0</v>
      </c>
      <c r="K47" s="219" t="str">
        <f ca="1">IF(ISNUMBER(A47),_xlfn.RANK.EQ(F47,F47:F51),"")</f>
        <v/>
      </c>
      <c r="L47" s="220">
        <f ca="1">IF(J47=5,VLOOKUP(K47,TPMatrix!$A$6:$B$10,2,FALSE()),IF(J47=4,VLOOKUP(K47,TPMatrix!$D$6:$E$9,2,FALSE()),0))</f>
        <v>0</v>
      </c>
      <c r="M47" s="220">
        <f ca="1">IF(COUNTIF(K47:K51,K47)&gt;=2,IF(J47=5,VLOOKUP(K47+1,TPMatrix!$A$6:$B$10,2,FALSE()),IF(J47=4,VLOOKUP(K47+1,TPMatrix!$D$6:$E$9,2,FALSE()),0)),"")</f>
        <v>0</v>
      </c>
      <c r="N47" s="220">
        <f ca="1">IF(COUNTIF(K47:K51,K47)&gt;=3,IF(J47=5,VLOOKUP(K47+2,TPMatrix!$A$6:$B$10,2,FALSE()),IF(J47=4,VLOOKUP(K47+2,TPMatrix!$D$6:$E$9,2,FALSE()),0)),"")</f>
        <v>0</v>
      </c>
      <c r="O47" s="220">
        <f ca="1">IF(COUNTIF(K47:K51,K47)&gt;=4,IF(J47=5,VLOOKUP(K47+3,TPMatrix!$A$6:$B$10,2,FALSE()),IF(J47=4,VLOOKUP(K47+3,TPMatrix!$D$6:$E$9,2,FALSE()),0)),"")</f>
        <v>0</v>
      </c>
      <c r="P47" s="220">
        <f ca="1">IF(COUNTIF(K47:K51,K47)&gt;=5,IF(J47=5,VLOOKUP(K47+4,TPMatrix!$A$6:$B$10,2,FALSE()),IF(J47=4,VLOOKUP(K47+4,TPMatrix!$D$6:$E$9,2,FALSE()),0)),"")</f>
        <v>0</v>
      </c>
      <c r="Q47" s="220">
        <f t="shared" ca="1" si="16"/>
        <v>0</v>
      </c>
      <c r="R47" s="221">
        <f t="shared" ca="1" si="17"/>
        <v>5</v>
      </c>
      <c r="S47" s="222">
        <f t="shared" ca="1" si="18"/>
        <v>0</v>
      </c>
      <c r="T47" s="223">
        <f t="shared" si="19"/>
        <v>0</v>
      </c>
      <c r="U47" s="224">
        <f t="shared" ca="1" si="20"/>
        <v>0</v>
      </c>
      <c r="W47" s="41" t="str">
        <f t="shared" ca="1" si="21"/>
        <v/>
      </c>
      <c r="X47" t="str">
        <f ca="1">IF(ISNUMBER($A47),$W47*(Methuselahs!$A$4+1)+$A47,"")</f>
        <v/>
      </c>
      <c r="Y47" s="41" t="str">
        <f t="shared" ca="1" si="22"/>
        <v/>
      </c>
      <c r="Z47" t="str">
        <f ca="1">IF(ISNUMBER($A47),VLOOKUP($A47,Methuselahs!$A$7:$X$202,5),"")</f>
        <v/>
      </c>
      <c r="AA47" s="41" t="str">
        <f t="shared" ca="1" si="23"/>
        <v/>
      </c>
    </row>
    <row r="48" spans="1:27" ht="12.95" customHeight="1">
      <c r="A48" t="str">
        <f ca="1">IF(OR(ISBLANK('Tournament Info'!$B$11),'Tournament Info'!$B$11&lt;&gt;4),"",INDIRECT(ADDRESS(ROW(),3,1,1,"Optimal Seating "&amp;'Tournament Info'!$B$11-1&amp;"R+F")))</f>
        <v/>
      </c>
      <c r="B48" t="str">
        <f ca="1">IF(ISNUMBER(A48),VLOOKUP(A48,Methuselahs!$A$7:$E$202,2,FALSE()),"")</f>
        <v/>
      </c>
      <c r="C48" t="str">
        <f ca="1">IF(ISNUMBER(A48),VLOOKUP(A48,Methuselahs!$A$7:$E$202,3,FALSE()),"")</f>
        <v/>
      </c>
      <c r="D48" s="228" t="str">
        <f t="shared" ca="1" si="12"/>
        <v/>
      </c>
      <c r="E48" s="229"/>
      <c r="F48" s="267">
        <f t="shared" si="13"/>
        <v>0</v>
      </c>
      <c r="G48" s="230" t="str">
        <f t="shared" ca="1" si="14"/>
        <v/>
      </c>
      <c r="H48" t="str">
        <f ca="1">IF(ISNUMBER(A48),IF(OR($S48=$U48,NOT(ISNA(MATCH($D48*5+$V$4,Override!$C$6:$C$125,0)))),$Q48,0),"")</f>
        <v/>
      </c>
      <c r="I48" s="277" t="str">
        <f t="shared" ca="1" si="15"/>
        <v/>
      </c>
      <c r="J48" s="232">
        <f ca="1">COUNT(A47:A51)</f>
        <v>0</v>
      </c>
      <c r="K48" s="233" t="str">
        <f ca="1">IF(ISNUMBER(A48),_xlfn.RANK.EQ(F48,F47:F51),"")</f>
        <v/>
      </c>
      <c r="L48" s="234">
        <f ca="1">IF(J48=5,VLOOKUP(K48,TPMatrix!$A$6:$B$10,2,FALSE()),IF(J48=4,VLOOKUP(K48,TPMatrix!$D$6:$E$9,2,FALSE()),0))</f>
        <v>0</v>
      </c>
      <c r="M48" s="234">
        <f ca="1">IF(COUNTIF(K47:K51,K48)&gt;=2,IF(J48=5,VLOOKUP(K48+1,TPMatrix!$A$6:$B$10,2,FALSE()),IF(J48=4,VLOOKUP(K48+1,TPMatrix!$D$6:$E$9,2,FALSE()),0)),"")</f>
        <v>0</v>
      </c>
      <c r="N48" s="234">
        <f ca="1">IF(COUNTIF(K47:K51,K48)&gt;=3,IF(J48=5,VLOOKUP(K48+2,TPMatrix!$A$6:$B$10,2,FALSE()),IF(J48=4,VLOOKUP(K48+2,TPMatrix!$D$6:$E$9,2,FALSE()),0)),"")</f>
        <v>0</v>
      </c>
      <c r="O48" s="234">
        <f ca="1">IF(COUNTIF(K47:K51,K48)&gt;=4,IF(J48=5,VLOOKUP(K48+3,TPMatrix!$A$6:$B$10,2,FALSE()),IF(J48=4,VLOOKUP(K48+3,TPMatrix!$D$6:$E$9,2,FALSE()),0)),"")</f>
        <v>0</v>
      </c>
      <c r="P48" s="234">
        <f ca="1">IF(COUNTIF(K47:K51,K48)&gt;=5,IF(J48=5,VLOOKUP(K48+4,TPMatrix!$A$6:$B$10,2,FALSE()),IF(J48=4,VLOOKUP(K48+4,TPMatrix!$D$6:$E$9,2,FALSE()),0)),"")</f>
        <v>0</v>
      </c>
      <c r="Q48" s="234">
        <f t="shared" ca="1" si="16"/>
        <v>0</v>
      </c>
      <c r="R48" s="235">
        <f t="shared" ca="1" si="17"/>
        <v>5</v>
      </c>
      <c r="S48" s="233">
        <f t="shared" ca="1" si="18"/>
        <v>0</v>
      </c>
      <c r="T48" s="234">
        <f t="shared" si="19"/>
        <v>0</v>
      </c>
      <c r="U48" s="235">
        <f t="shared" ca="1" si="20"/>
        <v>0</v>
      </c>
      <c r="W48" s="41" t="str">
        <f t="shared" ca="1" si="21"/>
        <v/>
      </c>
      <c r="X48" t="str">
        <f ca="1">IF(ISNUMBER($A48),$W48*(Methuselahs!$A$4+1)+$A48,"")</f>
        <v/>
      </c>
      <c r="Y48" s="41" t="str">
        <f t="shared" ca="1" si="22"/>
        <v/>
      </c>
      <c r="Z48" t="str">
        <f ca="1">IF(ISNUMBER($A48),VLOOKUP($A48,Methuselahs!$A$7:$X$202,5),"")</f>
        <v/>
      </c>
      <c r="AA48" s="41" t="str">
        <f t="shared" ca="1" si="23"/>
        <v/>
      </c>
    </row>
    <row r="49" spans="1:27" ht="12.95" customHeight="1">
      <c r="A49" t="str">
        <f ca="1">IF(OR(ISBLANK('Tournament Info'!$B$11),'Tournament Info'!$B$11&lt;&gt;4),"",INDIRECT(ADDRESS(ROW(),3,1,1,"Optimal Seating "&amp;'Tournament Info'!$B$11-1&amp;"R+F")))</f>
        <v/>
      </c>
      <c r="B49" t="str">
        <f ca="1">IF(ISNUMBER(A49),VLOOKUP(A49,Methuselahs!$A$7:$E$202,2,FALSE()),"")</f>
        <v/>
      </c>
      <c r="C49" t="str">
        <f ca="1">IF(ISNUMBER(A49),VLOOKUP(A49,Methuselahs!$A$7:$E$202,3,FALSE()),"")</f>
        <v/>
      </c>
      <c r="D49" s="238" t="str">
        <f t="shared" ca="1" si="12"/>
        <v/>
      </c>
      <c r="E49" s="239"/>
      <c r="F49" s="269">
        <f t="shared" si="13"/>
        <v>0</v>
      </c>
      <c r="G49" s="240" t="str">
        <f t="shared" ca="1" si="14"/>
        <v/>
      </c>
      <c r="H49" t="str">
        <f ca="1">IF(ISNUMBER(A49),IF(OR($S49=$U49,NOT(ISNA(MATCH($D49*5+$V$4,Override!$C$6:$C$125,0)))),$Q49,0),"")</f>
        <v/>
      </c>
      <c r="I49" s="126" t="str">
        <f t="shared" ca="1" si="15"/>
        <v/>
      </c>
      <c r="J49" s="242">
        <f ca="1">COUNT(A47:A51)</f>
        <v>0</v>
      </c>
      <c r="K49" s="243" t="str">
        <f ca="1">IF(ISNUMBER(A49),_xlfn.RANK.EQ(F49,F47:F51),"")</f>
        <v/>
      </c>
      <c r="L49" s="244">
        <f ca="1">IF(J49=5,VLOOKUP(K49,TPMatrix!$A$6:$B$10,2,FALSE()),IF(J49=4,VLOOKUP(K49,TPMatrix!$D$6:$E$9,2,FALSE()),0))</f>
        <v>0</v>
      </c>
      <c r="M49" s="244">
        <f ca="1">IF(COUNTIF(K47:K51,K49)&gt;=2,IF(J49=5,VLOOKUP(K49+1,TPMatrix!$A$6:$B$10,2,FALSE()),IF(J49=4,VLOOKUP(K49+1,TPMatrix!$D$6:$E$9,2,FALSE()),0)),"")</f>
        <v>0</v>
      </c>
      <c r="N49" s="244">
        <f ca="1">IF(COUNTIF(K47:K51,K49)&gt;=3,IF(J49=5,VLOOKUP(K49+2,TPMatrix!$A$6:$B$10,2,FALSE()),IF(J49=4,VLOOKUP(K49+2,TPMatrix!$D$6:$E$9,2,FALSE()),0)),"")</f>
        <v>0</v>
      </c>
      <c r="O49" s="244">
        <f ca="1">IF(COUNTIF(K47:K51,K49)&gt;=4,IF(J49=5,VLOOKUP(K49+3,TPMatrix!$A$6:$B$10,2,FALSE()),IF(J49=4,VLOOKUP(K49+3,TPMatrix!$D$6:$E$9,2,FALSE()),0)),"")</f>
        <v>0</v>
      </c>
      <c r="P49" s="244">
        <f ca="1">IF(COUNTIF(K47:K51,K49)&gt;=5,IF(J49=5,VLOOKUP(K49+4,TPMatrix!$A$6:$B$10,2,FALSE()),IF(J49=4,VLOOKUP(K49+4,TPMatrix!$D$6:$E$9,2,FALSE()),0)),"")</f>
        <v>0</v>
      </c>
      <c r="Q49" s="244">
        <f t="shared" ca="1" si="16"/>
        <v>0</v>
      </c>
      <c r="R49" s="245">
        <f t="shared" ca="1" si="17"/>
        <v>5</v>
      </c>
      <c r="S49" s="243">
        <f t="shared" ca="1" si="18"/>
        <v>0</v>
      </c>
      <c r="T49" s="244">
        <f t="shared" si="19"/>
        <v>0</v>
      </c>
      <c r="U49" s="245">
        <f t="shared" ca="1" si="20"/>
        <v>0</v>
      </c>
      <c r="W49" s="41" t="str">
        <f t="shared" ca="1" si="21"/>
        <v/>
      </c>
      <c r="X49" t="str">
        <f ca="1">IF(ISNUMBER($A49),$W49*(Methuselahs!$A$4+1)+$A49,"")</f>
        <v/>
      </c>
      <c r="Y49" s="41" t="str">
        <f t="shared" ca="1" si="22"/>
        <v/>
      </c>
      <c r="Z49" t="str">
        <f ca="1">IF(ISNUMBER($A49),VLOOKUP($A49,Methuselahs!$A$7:$X$202,5),"")</f>
        <v/>
      </c>
      <c r="AA49" s="41" t="str">
        <f t="shared" ca="1" si="23"/>
        <v/>
      </c>
    </row>
    <row r="50" spans="1:27" ht="12.95" customHeight="1">
      <c r="A50" t="str">
        <f ca="1">IF(OR(ISBLANK('Tournament Info'!$B$11),'Tournament Info'!$B$11&lt;&gt;4),"",INDIRECT(ADDRESS(ROW(),3,1,1,"Optimal Seating "&amp;'Tournament Info'!$B$11-1&amp;"R+F")))</f>
        <v/>
      </c>
      <c r="B50" t="str">
        <f ca="1">IF(ISNUMBER(A50),VLOOKUP(A50,Methuselahs!$A$7:$E$202,2,FALSE()),"")</f>
        <v/>
      </c>
      <c r="C50" t="str">
        <f ca="1">IF(ISNUMBER(A50),VLOOKUP(A50,Methuselahs!$A$7:$E$202,3,FALSE()),"")</f>
        <v/>
      </c>
      <c r="D50" s="248" t="str">
        <f t="shared" ca="1" si="12"/>
        <v/>
      </c>
      <c r="E50" s="249"/>
      <c r="F50" s="271">
        <f t="shared" si="13"/>
        <v>0</v>
      </c>
      <c r="G50" s="230" t="str">
        <f t="shared" ca="1" si="14"/>
        <v/>
      </c>
      <c r="H50" t="str">
        <f ca="1">IF(ISNUMBER(A50),IF(OR($S50=$U50,NOT(ISNA(MATCH($D50*5+$V$4,Override!$C$6:$C$125,0)))),$Q50,0),"")</f>
        <v/>
      </c>
      <c r="I50" s="277" t="str">
        <f t="shared" ca="1" si="15"/>
        <v/>
      </c>
      <c r="J50" s="250">
        <f ca="1">COUNT(A47:A51)</f>
        <v>0</v>
      </c>
      <c r="K50" s="233" t="str">
        <f ca="1">IF(ISNUMBER(A50),_xlfn.RANK.EQ(F50,F47:F51),"")</f>
        <v/>
      </c>
      <c r="L50" s="234">
        <f ca="1">IF(J50=5,VLOOKUP(K50,TPMatrix!$A$6:$B$10,2,FALSE()),IF(J50=4,VLOOKUP(K50,TPMatrix!$D$6:$E$9,2,FALSE()),0))</f>
        <v>0</v>
      </c>
      <c r="M50" s="234">
        <f ca="1">IF(COUNTIF(K47:K51,K50)&gt;=2,IF(J50=5,VLOOKUP(K50+1,TPMatrix!$A$6:$B$10,2,FALSE()),IF(J50=4,VLOOKUP(K50+1,TPMatrix!$D$6:$E$9,2,FALSE()),0)),"")</f>
        <v>0</v>
      </c>
      <c r="N50" s="234">
        <f ca="1">IF(COUNTIF(K47:K51,K50)&gt;=3,IF(J50=5,VLOOKUP(K50+2,TPMatrix!$A$6:$B$10,2,FALSE()),IF(J50=4,VLOOKUP(K50+2,TPMatrix!$D$6:$E$9,2,FALSE()),0)),"")</f>
        <v>0</v>
      </c>
      <c r="O50" s="234">
        <f ca="1">IF(COUNTIF(K47:K51,K50)&gt;=4,IF(J50=5,VLOOKUP(K50+3,TPMatrix!$A$6:$B$10,2,FALSE()),IF(J50=4,VLOOKUP(K50+3,TPMatrix!$D$6:$E$9,2,FALSE()),0)),"")</f>
        <v>0</v>
      </c>
      <c r="P50" s="234">
        <f ca="1">IF(COUNTIF(K47:K51,K50)&gt;=5,IF(J50=5,VLOOKUP(K50+4,TPMatrix!$A$6:$B$10,2,FALSE()),IF(J50=4,VLOOKUP(K50+4,TPMatrix!$D$6:$E$9,2,FALSE()),0)),"")</f>
        <v>0</v>
      </c>
      <c r="Q50" s="234">
        <f t="shared" ca="1" si="16"/>
        <v>0</v>
      </c>
      <c r="R50" s="235">
        <f t="shared" ca="1" si="17"/>
        <v>5</v>
      </c>
      <c r="S50" s="233">
        <f t="shared" ca="1" si="18"/>
        <v>0</v>
      </c>
      <c r="T50" s="234">
        <f t="shared" si="19"/>
        <v>0</v>
      </c>
      <c r="U50" s="235">
        <f t="shared" ca="1" si="20"/>
        <v>0</v>
      </c>
      <c r="W50" s="41" t="str">
        <f t="shared" ca="1" si="21"/>
        <v/>
      </c>
      <c r="X50" t="str">
        <f ca="1">IF(ISNUMBER($A50),$W50*(Methuselahs!$A$4+1)+$A50,"")</f>
        <v/>
      </c>
      <c r="Y50" s="41" t="str">
        <f t="shared" ca="1" si="22"/>
        <v/>
      </c>
      <c r="Z50" t="str">
        <f ca="1">IF(ISNUMBER($A50),VLOOKUP($A50,Methuselahs!$A$7:$X$202,5),"")</f>
        <v/>
      </c>
      <c r="AA50" s="41" t="str">
        <f t="shared" ca="1" si="23"/>
        <v/>
      </c>
    </row>
    <row r="51" spans="1:27" ht="12.95" customHeight="1" thickBot="1">
      <c r="A51" t="str">
        <f ca="1">IF(OR(ISBLANK('Tournament Info'!$B$11),'Tournament Info'!$B$11&lt;&gt;4),"",INDIRECT(ADDRESS(ROW(),3,1,1,"Optimal Seating "&amp;'Tournament Info'!$B$11-1&amp;"R+F")))</f>
        <v/>
      </c>
      <c r="B51" t="str">
        <f ca="1">IF(ISNUMBER(A51),VLOOKUP(A51,Methuselahs!$A$7:$E$202,2,FALSE()),"")</f>
        <v/>
      </c>
      <c r="C51" t="str">
        <f ca="1">IF(ISNUMBER(A51),VLOOKUP(A51,Methuselahs!$A$7:$E$202,3,FALSE()),"")</f>
        <v/>
      </c>
      <c r="D51" s="254" t="str">
        <f t="shared" ca="1" si="12"/>
        <v/>
      </c>
      <c r="E51" s="255"/>
      <c r="F51" s="272">
        <f t="shared" si="13"/>
        <v>0</v>
      </c>
      <c r="G51" s="240" t="str">
        <f t="shared" ca="1" si="14"/>
        <v/>
      </c>
      <c r="H51" t="str">
        <f ca="1">IF(ISNUMBER(A51),IF(OR($S51=$U51,NOT(ISNA(MATCH($D51*5+$V$4,Override!$C$6:$C$125,0)))),$Q51,0),"")</f>
        <v/>
      </c>
      <c r="I51" s="126" t="str">
        <f t="shared" ca="1" si="15"/>
        <v/>
      </c>
      <c r="J51" s="256">
        <f ca="1">COUNT(A47:A51)</f>
        <v>0</v>
      </c>
      <c r="K51" s="257" t="str">
        <f ca="1">IF(ISNUMBER(A51),_xlfn.RANK.EQ(F51,F47:F51),"")</f>
        <v/>
      </c>
      <c r="L51" s="258">
        <f ca="1">IF(J51=5,VLOOKUP(K51,TPMatrix!$A$6:$B$10,2,FALSE()),IF(J51=4,VLOOKUP(K51,TPMatrix!$D$6:$E$9,2,FALSE()),0))</f>
        <v>0</v>
      </c>
      <c r="M51" s="258">
        <f ca="1">IF(COUNTIF(K47:K51,K51)&gt;=2,IF(J51=5,VLOOKUP(K51+1,TPMatrix!$A$6:$B$10,2,FALSE()),IF(J51=4,VLOOKUP(K51+1,TPMatrix!$D$6:$E$9,2,FALSE()),0)),"")</f>
        <v>0</v>
      </c>
      <c r="N51" s="258">
        <f ca="1">IF(COUNTIF(K47:K51,K51)&gt;=3,IF(J51=5,VLOOKUP(K51+2,TPMatrix!$A$6:$B$10,2,FALSE()),IF(J51=4,VLOOKUP(K51+2,TPMatrix!$D$6:$E$9,2,FALSE()),0)),"")</f>
        <v>0</v>
      </c>
      <c r="O51" s="258">
        <f ca="1">IF(COUNTIF(K47:K51,K51)&gt;=4,IF(J51=5,VLOOKUP(K51+3,TPMatrix!$A$6:$B$10,2,FALSE()),IF(J51=4,VLOOKUP(K51+3,TPMatrix!$D$6:$E$9,2,FALSE()),0)),"")</f>
        <v>0</v>
      </c>
      <c r="P51" s="258">
        <f ca="1">IF(COUNTIF(K47:K51,K51)&gt;=5,IF(J51=5,VLOOKUP(K51+4,TPMatrix!$A$6:$B$10,2,FALSE()),IF(J51=4,VLOOKUP(K51+4,TPMatrix!$D$6:$E$9,2,FALSE()),0)),"")</f>
        <v>0</v>
      </c>
      <c r="Q51" s="258">
        <f t="shared" ca="1" si="16"/>
        <v>0</v>
      </c>
      <c r="R51" s="259">
        <f t="shared" ca="1" si="17"/>
        <v>5</v>
      </c>
      <c r="S51" s="257">
        <f t="shared" ca="1" si="18"/>
        <v>0</v>
      </c>
      <c r="T51" s="258">
        <f t="shared" si="19"/>
        <v>0</v>
      </c>
      <c r="U51" s="259">
        <f t="shared" ca="1" si="20"/>
        <v>0</v>
      </c>
      <c r="W51" s="41" t="str">
        <f t="shared" ca="1" si="21"/>
        <v/>
      </c>
      <c r="X51" t="str">
        <f ca="1">IF(ISNUMBER($A51),$W51*(Methuselahs!$A$4+1)+$A51,"")</f>
        <v/>
      </c>
      <c r="Y51" s="41" t="str">
        <f t="shared" ca="1" si="22"/>
        <v/>
      </c>
      <c r="Z51" t="str">
        <f ca="1">IF(ISNUMBER($A51),VLOOKUP($A51,Methuselahs!$A$7:$X$202,5),"")</f>
        <v/>
      </c>
      <c r="AA51" s="41" t="str">
        <f t="shared" ca="1" si="23"/>
        <v/>
      </c>
    </row>
    <row r="52" spans="1:27" ht="12.95" customHeight="1">
      <c r="A52" t="str">
        <f ca="1">IF(OR(ISBLANK('Tournament Info'!$B$11),'Tournament Info'!$B$11&lt;&gt;4),"",INDIRECT(ADDRESS(ROW(),3,1,1,"Optimal Seating "&amp;'Tournament Info'!$B$11-1&amp;"R+F")))</f>
        <v/>
      </c>
      <c r="B52" t="str">
        <f ca="1">IF(ISNUMBER(A52),VLOOKUP(A52,Methuselahs!$A$7:$E$202,2,FALSE()),"")</f>
        <v/>
      </c>
      <c r="C52" t="str">
        <f ca="1">IF(ISNUMBER(A52),VLOOKUP(A52,Methuselahs!$A$7:$E$202,3,FALSE()),"")</f>
        <v/>
      </c>
      <c r="D52" s="214" t="str">
        <f t="shared" ca="1" si="12"/>
        <v/>
      </c>
      <c r="E52" s="215"/>
      <c r="F52" s="265">
        <f t="shared" si="13"/>
        <v>0</v>
      </c>
      <c r="G52" s="216" t="str">
        <f t="shared" ca="1" si="14"/>
        <v/>
      </c>
      <c r="H52" t="str">
        <f ca="1">IF(ISNUMBER(A52),IF(OR($S52=$U52,NOT(ISNA(MATCH($D52*5+$V$4,Override!$C$6:$C$125,0)))),$Q52,0),"")</f>
        <v/>
      </c>
      <c r="I52" s="276" t="str">
        <f t="shared" ca="1" si="15"/>
        <v/>
      </c>
      <c r="J52" s="218">
        <f ca="1">COUNT(A52:A56)</f>
        <v>0</v>
      </c>
      <c r="K52" s="219" t="str">
        <f ca="1">IF(ISNUMBER(A52),_xlfn.RANK.EQ(F52,F52:F56),"")</f>
        <v/>
      </c>
      <c r="L52" s="220">
        <f ca="1">IF(J52=5,VLOOKUP(K52,TPMatrix!$A$6:$B$10,2,FALSE()),IF(J52=4,VLOOKUP(K52,TPMatrix!$D$6:$E$9,2,FALSE()),0))</f>
        <v>0</v>
      </c>
      <c r="M52" s="220">
        <f ca="1">IF(COUNTIF(K52:K56,K52)&gt;=2,IF(J52=5,VLOOKUP(K52+1,TPMatrix!$A$6:$B$10,2,FALSE()),IF(J52=4,VLOOKUP(K52+1,TPMatrix!$D$6:$E$9,2,FALSE()),0)),"")</f>
        <v>0</v>
      </c>
      <c r="N52" s="220">
        <f ca="1">IF(COUNTIF(K52:K56,K52)&gt;=3,IF(J52=5,VLOOKUP(K52+2,TPMatrix!$A$6:$B$10,2,FALSE()),IF(J52=4,VLOOKUP(K52+2,TPMatrix!$D$6:$E$9,2,FALSE()),0)),"")</f>
        <v>0</v>
      </c>
      <c r="O52" s="220">
        <f ca="1">IF(COUNTIF(K52:K56,K52)&gt;=4,IF(J52=5,VLOOKUP(K52+3,TPMatrix!$A$6:$B$10,2,FALSE()),IF(J52=4,VLOOKUP(K52+3,TPMatrix!$D$6:$E$9,2,FALSE()),0)),"")</f>
        <v>0</v>
      </c>
      <c r="P52" s="220">
        <f ca="1">IF(COUNTIF(K52:K56,K52)&gt;=5,IF(J52=5,VLOOKUP(K52+4,TPMatrix!$A$6:$B$10,2,FALSE()),IF(J52=4,VLOOKUP(K52+4,TPMatrix!$D$6:$E$9,2,FALSE()),0)),"")</f>
        <v>0</v>
      </c>
      <c r="Q52" s="220">
        <f t="shared" ca="1" si="16"/>
        <v>0</v>
      </c>
      <c r="R52" s="221">
        <f t="shared" ca="1" si="17"/>
        <v>5</v>
      </c>
      <c r="S52" s="222">
        <f t="shared" ca="1" si="18"/>
        <v>0</v>
      </c>
      <c r="T52" s="223">
        <f t="shared" si="19"/>
        <v>0</v>
      </c>
      <c r="U52" s="224">
        <f t="shared" ca="1" si="20"/>
        <v>0</v>
      </c>
      <c r="W52" s="41" t="str">
        <f t="shared" ca="1" si="21"/>
        <v/>
      </c>
      <c r="X52" t="str">
        <f ca="1">IF(ISNUMBER($A52),$W52*(Methuselahs!$A$4+1)+$A52,"")</f>
        <v/>
      </c>
      <c r="Y52" s="41" t="str">
        <f t="shared" ca="1" si="22"/>
        <v/>
      </c>
      <c r="Z52" t="str">
        <f ca="1">IF(ISNUMBER($A52),VLOOKUP($A52,Methuselahs!$A$7:$X$202,5),"")</f>
        <v/>
      </c>
      <c r="AA52" s="41" t="str">
        <f t="shared" ca="1" si="23"/>
        <v/>
      </c>
    </row>
    <row r="53" spans="1:27" ht="12.95" customHeight="1">
      <c r="A53" t="str">
        <f ca="1">IF(OR(ISBLANK('Tournament Info'!$B$11),'Tournament Info'!$B$11&lt;&gt;4),"",INDIRECT(ADDRESS(ROW(),3,1,1,"Optimal Seating "&amp;'Tournament Info'!$B$11-1&amp;"R+F")))</f>
        <v/>
      </c>
      <c r="B53" t="str">
        <f ca="1">IF(ISNUMBER(A53),VLOOKUP(A53,Methuselahs!$A$7:$E$202,2,FALSE()),"")</f>
        <v/>
      </c>
      <c r="C53" t="str">
        <f ca="1">IF(ISNUMBER(A53),VLOOKUP(A53,Methuselahs!$A$7:$E$202,3,FALSE()),"")</f>
        <v/>
      </c>
      <c r="D53" s="228" t="str">
        <f t="shared" ca="1" si="12"/>
        <v/>
      </c>
      <c r="E53" s="229"/>
      <c r="F53" s="267">
        <f t="shared" si="13"/>
        <v>0</v>
      </c>
      <c r="G53" s="230" t="str">
        <f t="shared" ca="1" si="14"/>
        <v/>
      </c>
      <c r="H53" t="str">
        <f ca="1">IF(ISNUMBER(A53),IF(OR($S53=$U53,NOT(ISNA(MATCH($D53*5+$V$4,Override!$C$6:$C$125,0)))),$Q53,0),"")</f>
        <v/>
      </c>
      <c r="I53" s="277" t="str">
        <f t="shared" ca="1" si="15"/>
        <v/>
      </c>
      <c r="J53" s="232">
        <f ca="1">COUNT(A52:A56)</f>
        <v>0</v>
      </c>
      <c r="K53" s="233" t="str">
        <f ca="1">IF(ISNUMBER(A53),_xlfn.RANK.EQ(F53,F52:F56),"")</f>
        <v/>
      </c>
      <c r="L53" s="234">
        <f ca="1">IF(J53=5,VLOOKUP(K53,TPMatrix!$A$6:$B$10,2,FALSE()),IF(J53=4,VLOOKUP(K53,TPMatrix!$D$6:$E$9,2,FALSE()),0))</f>
        <v>0</v>
      </c>
      <c r="M53" s="234">
        <f ca="1">IF(COUNTIF(K52:K56,K53)&gt;=2,IF(J53=5,VLOOKUP(K53+1,TPMatrix!$A$6:$B$10,2,FALSE()),IF(J53=4,VLOOKUP(K53+1,TPMatrix!$D$6:$E$9,2,FALSE()),0)),"")</f>
        <v>0</v>
      </c>
      <c r="N53" s="234">
        <f ca="1">IF(COUNTIF(K52:K56,K53)&gt;=3,IF(J53=5,VLOOKUP(K53+2,TPMatrix!$A$6:$B$10,2,FALSE()),IF(J53=4,VLOOKUP(K53+2,TPMatrix!$D$6:$E$9,2,FALSE()),0)),"")</f>
        <v>0</v>
      </c>
      <c r="O53" s="234">
        <f ca="1">IF(COUNTIF(K52:K56,K53)&gt;=4,IF(J53=5,VLOOKUP(K53+3,TPMatrix!$A$6:$B$10,2,FALSE()),IF(J53=4,VLOOKUP(K53+3,TPMatrix!$D$6:$E$9,2,FALSE()),0)),"")</f>
        <v>0</v>
      </c>
      <c r="P53" s="234">
        <f ca="1">IF(COUNTIF(K52:K56,K53)&gt;=5,IF(J53=5,VLOOKUP(K53+4,TPMatrix!$A$6:$B$10,2,FALSE()),IF(J53=4,VLOOKUP(K53+4,TPMatrix!$D$6:$E$9,2,FALSE()),0)),"")</f>
        <v>0</v>
      </c>
      <c r="Q53" s="234">
        <f t="shared" ca="1" si="16"/>
        <v>0</v>
      </c>
      <c r="R53" s="235">
        <f t="shared" ca="1" si="17"/>
        <v>5</v>
      </c>
      <c r="S53" s="233">
        <f t="shared" ca="1" si="18"/>
        <v>0</v>
      </c>
      <c r="T53" s="234">
        <f t="shared" si="19"/>
        <v>0</v>
      </c>
      <c r="U53" s="235">
        <f t="shared" ca="1" si="20"/>
        <v>0</v>
      </c>
      <c r="W53" s="41" t="str">
        <f t="shared" ca="1" si="21"/>
        <v/>
      </c>
      <c r="X53" t="str">
        <f ca="1">IF(ISNUMBER($A53),$W53*(Methuselahs!$A$4+1)+$A53,"")</f>
        <v/>
      </c>
      <c r="Y53" s="41" t="str">
        <f t="shared" ca="1" si="22"/>
        <v/>
      </c>
      <c r="Z53" t="str">
        <f ca="1">IF(ISNUMBER($A53),VLOOKUP($A53,Methuselahs!$A$7:$X$202,5),"")</f>
        <v/>
      </c>
      <c r="AA53" s="41" t="str">
        <f t="shared" ca="1" si="23"/>
        <v/>
      </c>
    </row>
    <row r="54" spans="1:27" ht="12.95" customHeight="1">
      <c r="A54" t="str">
        <f ca="1">IF(OR(ISBLANK('Tournament Info'!$B$11),'Tournament Info'!$B$11&lt;&gt;4),"",INDIRECT(ADDRESS(ROW(),3,1,1,"Optimal Seating "&amp;'Tournament Info'!$B$11-1&amp;"R+F")))</f>
        <v/>
      </c>
      <c r="B54" t="str">
        <f ca="1">IF(ISNUMBER(A54),VLOOKUP(A54,Methuselahs!$A$7:$E$202,2,FALSE()),"")</f>
        <v/>
      </c>
      <c r="C54" t="str">
        <f ca="1">IF(ISNUMBER(A54),VLOOKUP(A54,Methuselahs!$A$7:$E$202,3,FALSE()),"")</f>
        <v/>
      </c>
      <c r="D54" s="238" t="str">
        <f t="shared" ca="1" si="12"/>
        <v/>
      </c>
      <c r="E54" s="239"/>
      <c r="F54" s="269">
        <f t="shared" si="13"/>
        <v>0</v>
      </c>
      <c r="G54" s="240" t="str">
        <f t="shared" ca="1" si="14"/>
        <v/>
      </c>
      <c r="H54" t="str">
        <f ca="1">IF(ISNUMBER(A54),IF(OR($S54=$U54,NOT(ISNA(MATCH($D54*5+$V$4,Override!$C$6:$C$125,0)))),$Q54,0),"")</f>
        <v/>
      </c>
      <c r="I54" s="126" t="str">
        <f t="shared" ca="1" si="15"/>
        <v/>
      </c>
      <c r="J54" s="242">
        <f ca="1">COUNT(A52:A56)</f>
        <v>0</v>
      </c>
      <c r="K54" s="243" t="str">
        <f ca="1">IF(ISNUMBER(A54),_xlfn.RANK.EQ(F54,F52:F56),"")</f>
        <v/>
      </c>
      <c r="L54" s="244">
        <f ca="1">IF(J54=5,VLOOKUP(K54,TPMatrix!$A$6:$B$10,2,FALSE()),IF(J54=4,VLOOKUP(K54,TPMatrix!$D$6:$E$9,2,FALSE()),0))</f>
        <v>0</v>
      </c>
      <c r="M54" s="244">
        <f ca="1">IF(COUNTIF(K52:K56,K54)&gt;=2,IF(J54=5,VLOOKUP(K54+1,TPMatrix!$A$6:$B$10,2,FALSE()),IF(J54=4,VLOOKUP(K54+1,TPMatrix!$D$6:$E$9,2,FALSE()),0)),"")</f>
        <v>0</v>
      </c>
      <c r="N54" s="244">
        <f ca="1">IF(COUNTIF(K52:K56,K54)&gt;=3,IF(J54=5,VLOOKUP(K54+2,TPMatrix!$A$6:$B$10,2,FALSE()),IF(J54=4,VLOOKUP(K54+2,TPMatrix!$D$6:$E$9,2,FALSE()),0)),"")</f>
        <v>0</v>
      </c>
      <c r="O54" s="244">
        <f ca="1">IF(COUNTIF(K52:K56,K54)&gt;=4,IF(J54=5,VLOOKUP(K54+3,TPMatrix!$A$6:$B$10,2,FALSE()),IF(J54=4,VLOOKUP(K54+3,TPMatrix!$D$6:$E$9,2,FALSE()),0)),"")</f>
        <v>0</v>
      </c>
      <c r="P54" s="244">
        <f ca="1">IF(COUNTIF(K52:K56,K54)&gt;=5,IF(J54=5,VLOOKUP(K54+4,TPMatrix!$A$6:$B$10,2,FALSE()),IF(J54=4,VLOOKUP(K54+4,TPMatrix!$D$6:$E$9,2,FALSE()),0)),"")</f>
        <v>0</v>
      </c>
      <c r="Q54" s="244">
        <f t="shared" ca="1" si="16"/>
        <v>0</v>
      </c>
      <c r="R54" s="245">
        <f t="shared" ca="1" si="17"/>
        <v>5</v>
      </c>
      <c r="S54" s="243">
        <f t="shared" ca="1" si="18"/>
        <v>0</v>
      </c>
      <c r="T54" s="244">
        <f t="shared" si="19"/>
        <v>0</v>
      </c>
      <c r="U54" s="245">
        <f t="shared" ca="1" si="20"/>
        <v>0</v>
      </c>
      <c r="W54" s="41" t="str">
        <f t="shared" ca="1" si="21"/>
        <v/>
      </c>
      <c r="X54" t="str">
        <f ca="1">IF(ISNUMBER($A54),$W54*(Methuselahs!$A$4+1)+$A54,"")</f>
        <v/>
      </c>
      <c r="Y54" s="41" t="str">
        <f t="shared" ca="1" si="22"/>
        <v/>
      </c>
      <c r="Z54" t="str">
        <f ca="1">IF(ISNUMBER($A54),VLOOKUP($A54,Methuselahs!$A$7:$X$202,5),"")</f>
        <v/>
      </c>
      <c r="AA54" s="41" t="str">
        <f t="shared" ca="1" si="23"/>
        <v/>
      </c>
    </row>
    <row r="55" spans="1:27" ht="12.95" customHeight="1">
      <c r="A55" t="str">
        <f ca="1">IF(OR(ISBLANK('Tournament Info'!$B$11),'Tournament Info'!$B$11&lt;&gt;4),"",INDIRECT(ADDRESS(ROW(),3,1,1,"Optimal Seating "&amp;'Tournament Info'!$B$11-1&amp;"R+F")))</f>
        <v/>
      </c>
      <c r="B55" t="str">
        <f ca="1">IF(ISNUMBER(A55),VLOOKUP(A55,Methuselahs!$A$7:$E$202,2,FALSE()),"")</f>
        <v/>
      </c>
      <c r="C55" t="str">
        <f ca="1">IF(ISNUMBER(A55),VLOOKUP(A55,Methuselahs!$A$7:$E$202,3,FALSE()),"")</f>
        <v/>
      </c>
      <c r="D55" s="248" t="str">
        <f t="shared" ca="1" si="12"/>
        <v/>
      </c>
      <c r="E55" s="249"/>
      <c r="F55" s="271">
        <f t="shared" si="13"/>
        <v>0</v>
      </c>
      <c r="G55" s="230" t="str">
        <f t="shared" ca="1" si="14"/>
        <v/>
      </c>
      <c r="H55" t="str">
        <f ca="1">IF(ISNUMBER(A55),IF(OR($S55=$U55,NOT(ISNA(MATCH($D55*5+$V$4,Override!$C$6:$C$125,0)))),$Q55,0),"")</f>
        <v/>
      </c>
      <c r="I55" s="277" t="str">
        <f t="shared" ca="1" si="15"/>
        <v/>
      </c>
      <c r="J55" s="250">
        <f ca="1">COUNT(A52:A56)</f>
        <v>0</v>
      </c>
      <c r="K55" s="233" t="str">
        <f ca="1">IF(ISNUMBER(A55),_xlfn.RANK.EQ(F55,F52:F56),"")</f>
        <v/>
      </c>
      <c r="L55" s="234">
        <f ca="1">IF(J55=5,VLOOKUP(K55,TPMatrix!$A$6:$B$10,2,FALSE()),IF(J55=4,VLOOKUP(K55,TPMatrix!$D$6:$E$9,2,FALSE()),0))</f>
        <v>0</v>
      </c>
      <c r="M55" s="234">
        <f ca="1">IF(COUNTIF(K52:K56,K55)&gt;=2,IF(J55=5,VLOOKUP(K55+1,TPMatrix!$A$6:$B$10,2,FALSE()),IF(J55=4,VLOOKUP(K55+1,TPMatrix!$D$6:$E$9,2,FALSE()),0)),"")</f>
        <v>0</v>
      </c>
      <c r="N55" s="234">
        <f ca="1">IF(COUNTIF(K52:K56,K55)&gt;=3,IF(J55=5,VLOOKUP(K55+2,TPMatrix!$A$6:$B$10,2,FALSE()),IF(J55=4,VLOOKUP(K55+2,TPMatrix!$D$6:$E$9,2,FALSE()),0)),"")</f>
        <v>0</v>
      </c>
      <c r="O55" s="234">
        <f ca="1">IF(COUNTIF(K52:K56,K55)&gt;=4,IF(J55=5,VLOOKUP(K55+3,TPMatrix!$A$6:$B$10,2,FALSE()),IF(J55=4,VLOOKUP(K55+3,TPMatrix!$D$6:$E$9,2,FALSE()),0)),"")</f>
        <v>0</v>
      </c>
      <c r="P55" s="234">
        <f ca="1">IF(COUNTIF(K52:K56,K55)&gt;=5,IF(J55=5,VLOOKUP(K55+4,TPMatrix!$A$6:$B$10,2,FALSE()),IF(J55=4,VLOOKUP(K55+4,TPMatrix!$D$6:$E$9,2,FALSE()),0)),"")</f>
        <v>0</v>
      </c>
      <c r="Q55" s="234">
        <f t="shared" ca="1" si="16"/>
        <v>0</v>
      </c>
      <c r="R55" s="235">
        <f t="shared" ca="1" si="17"/>
        <v>5</v>
      </c>
      <c r="S55" s="233">
        <f t="shared" ca="1" si="18"/>
        <v>0</v>
      </c>
      <c r="T55" s="234">
        <f t="shared" si="19"/>
        <v>0</v>
      </c>
      <c r="U55" s="235">
        <f t="shared" ca="1" si="20"/>
        <v>0</v>
      </c>
      <c r="W55" s="41" t="str">
        <f t="shared" ca="1" si="21"/>
        <v/>
      </c>
      <c r="X55" t="str">
        <f ca="1">IF(ISNUMBER($A55),$W55*(Methuselahs!$A$4+1)+$A55,"")</f>
        <v/>
      </c>
      <c r="Y55" s="41" t="str">
        <f t="shared" ca="1" si="22"/>
        <v/>
      </c>
      <c r="Z55" t="str">
        <f ca="1">IF(ISNUMBER($A55),VLOOKUP($A55,Methuselahs!$A$7:$X$202,5),"")</f>
        <v/>
      </c>
      <c r="AA55" s="41" t="str">
        <f t="shared" ca="1" si="23"/>
        <v/>
      </c>
    </row>
    <row r="56" spans="1:27" ht="12.95" customHeight="1" thickBot="1">
      <c r="A56" t="str">
        <f ca="1">IF(OR(ISBLANK('Tournament Info'!$B$11),'Tournament Info'!$B$11&lt;&gt;4),"",INDIRECT(ADDRESS(ROW(),3,1,1,"Optimal Seating "&amp;'Tournament Info'!$B$11-1&amp;"R+F")))</f>
        <v/>
      </c>
      <c r="B56" t="str">
        <f ca="1">IF(ISNUMBER(A56),VLOOKUP(A56,Methuselahs!$A$7:$E$202,2,FALSE()),"")</f>
        <v/>
      </c>
      <c r="C56" t="str">
        <f ca="1">IF(ISNUMBER(A56),VLOOKUP(A56,Methuselahs!$A$7:$E$202,3,FALSE()),"")</f>
        <v/>
      </c>
      <c r="D56" s="254" t="str">
        <f t="shared" ca="1" si="12"/>
        <v/>
      </c>
      <c r="E56" s="255"/>
      <c r="F56" s="272">
        <f t="shared" si="13"/>
        <v>0</v>
      </c>
      <c r="G56" s="240" t="str">
        <f t="shared" ca="1" si="14"/>
        <v/>
      </c>
      <c r="H56" t="str">
        <f ca="1">IF(ISNUMBER(A56),IF(OR($S56=$U56,NOT(ISNA(MATCH($D56*5+$V$4,Override!$C$6:$C$125,0)))),$Q56,0),"")</f>
        <v/>
      </c>
      <c r="I56" s="126" t="str">
        <f t="shared" ca="1" si="15"/>
        <v/>
      </c>
      <c r="J56" s="256">
        <f ca="1">COUNT(A52:A56)</f>
        <v>0</v>
      </c>
      <c r="K56" s="257" t="str">
        <f ca="1">IF(ISNUMBER(A56),_xlfn.RANK.EQ(F56,F52:F56),"")</f>
        <v/>
      </c>
      <c r="L56" s="258">
        <f ca="1">IF(J56=5,VLOOKUP(K56,TPMatrix!$A$6:$B$10,2,FALSE()),IF(J56=4,VLOOKUP(K56,TPMatrix!$D$6:$E$9,2,FALSE()),0))</f>
        <v>0</v>
      </c>
      <c r="M56" s="258">
        <f ca="1">IF(COUNTIF(K52:K56,K56)&gt;=2,IF(J56=5,VLOOKUP(K56+1,TPMatrix!$A$6:$B$10,2,FALSE()),IF(J56=4,VLOOKUP(K56+1,TPMatrix!$D$6:$E$9,2,FALSE()),0)),"")</f>
        <v>0</v>
      </c>
      <c r="N56" s="258">
        <f ca="1">IF(COUNTIF(K52:K56,K56)&gt;=3,IF(J56=5,VLOOKUP(K56+2,TPMatrix!$A$6:$B$10,2,FALSE()),IF(J56=4,VLOOKUP(K56+2,TPMatrix!$D$6:$E$9,2,FALSE()),0)),"")</f>
        <v>0</v>
      </c>
      <c r="O56" s="258">
        <f ca="1">IF(COUNTIF(K52:K56,K56)&gt;=4,IF(J56=5,VLOOKUP(K56+3,TPMatrix!$A$6:$B$10,2,FALSE()),IF(J56=4,VLOOKUP(K56+3,TPMatrix!$D$6:$E$9,2,FALSE()),0)),"")</f>
        <v>0</v>
      </c>
      <c r="P56" s="258">
        <f ca="1">IF(COUNTIF(K52:K56,K56)&gt;=5,IF(J56=5,VLOOKUP(K56+4,TPMatrix!$A$6:$B$10,2,FALSE()),IF(J56=4,VLOOKUP(K56+4,TPMatrix!$D$6:$E$9,2,FALSE()),0)),"")</f>
        <v>0</v>
      </c>
      <c r="Q56" s="258">
        <f t="shared" ca="1" si="16"/>
        <v>0</v>
      </c>
      <c r="R56" s="259">
        <f t="shared" ca="1" si="17"/>
        <v>5</v>
      </c>
      <c r="S56" s="257">
        <f t="shared" ca="1" si="18"/>
        <v>0</v>
      </c>
      <c r="T56" s="258">
        <f t="shared" si="19"/>
        <v>0</v>
      </c>
      <c r="U56" s="259">
        <f t="shared" ca="1" si="20"/>
        <v>0</v>
      </c>
      <c r="W56" s="41" t="str">
        <f t="shared" ca="1" si="21"/>
        <v/>
      </c>
      <c r="X56" t="str">
        <f ca="1">IF(ISNUMBER($A56),$W56*(Methuselahs!$A$4+1)+$A56,"")</f>
        <v/>
      </c>
      <c r="Y56" s="41" t="str">
        <f t="shared" ca="1" si="22"/>
        <v/>
      </c>
      <c r="Z56" t="str">
        <f ca="1">IF(ISNUMBER($A56),VLOOKUP($A56,Methuselahs!$A$7:$X$202,5),"")</f>
        <v/>
      </c>
      <c r="AA56" s="41" t="str">
        <f t="shared" ca="1" si="23"/>
        <v/>
      </c>
    </row>
    <row r="57" spans="1:27" ht="12.95" customHeight="1">
      <c r="A57" t="str">
        <f ca="1">IF(OR(ISBLANK('Tournament Info'!$B$11),'Tournament Info'!$B$11&lt;&gt;4),"",INDIRECT(ADDRESS(ROW(),3,1,1,"Optimal Seating "&amp;'Tournament Info'!$B$11-1&amp;"R+F")))</f>
        <v/>
      </c>
      <c r="B57" t="str">
        <f ca="1">IF(ISNUMBER(A57),VLOOKUP(A57,Methuselahs!$A$7:$E$202,2,FALSE()),"")</f>
        <v/>
      </c>
      <c r="C57" t="str">
        <f ca="1">IF(ISNUMBER(A57),VLOOKUP(A57,Methuselahs!$A$7:$E$202,3,FALSE()),"")</f>
        <v/>
      </c>
      <c r="D57" s="214" t="str">
        <f t="shared" ca="1" si="12"/>
        <v/>
      </c>
      <c r="E57" s="215"/>
      <c r="F57" s="265">
        <f t="shared" si="13"/>
        <v>0</v>
      </c>
      <c r="G57" s="216" t="str">
        <f t="shared" ca="1" si="14"/>
        <v/>
      </c>
      <c r="H57" t="str">
        <f ca="1">IF(ISNUMBER(A57),IF(OR($S57=$U57,NOT(ISNA(MATCH($D57*5+$V$4,Override!$C$6:$C$125,0)))),$Q57,0),"")</f>
        <v/>
      </c>
      <c r="I57" s="276" t="str">
        <f t="shared" ca="1" si="15"/>
        <v/>
      </c>
      <c r="J57" s="218">
        <f ca="1">COUNT(A57:A61)</f>
        <v>0</v>
      </c>
      <c r="K57" s="219" t="str">
        <f ca="1">IF(ISNUMBER(A57),_xlfn.RANK.EQ(F57,F57:F61),"")</f>
        <v/>
      </c>
      <c r="L57" s="220">
        <f ca="1">IF(J57=5,VLOOKUP(K57,TPMatrix!$A$6:$B$10,2,FALSE()),IF(J57=4,VLOOKUP(K57,TPMatrix!$D$6:$E$9,2,FALSE()),0))</f>
        <v>0</v>
      </c>
      <c r="M57" s="220">
        <f ca="1">IF(COUNTIF(K57:K61,K57)&gt;=2,IF(J57=5,VLOOKUP(K57+1,TPMatrix!$A$6:$B$10,2,FALSE()),IF(J57=4,VLOOKUP(K57+1,TPMatrix!$D$6:$E$9,2,FALSE()),0)),"")</f>
        <v>0</v>
      </c>
      <c r="N57" s="220">
        <f ca="1">IF(COUNTIF(K57:K61,K57)&gt;=3,IF(J57=5,VLOOKUP(K57+2,TPMatrix!$A$6:$B$10,2,FALSE()),IF(J57=4,VLOOKUP(K57+2,TPMatrix!$D$6:$E$9,2,FALSE()),0)),"")</f>
        <v>0</v>
      </c>
      <c r="O57" s="220">
        <f ca="1">IF(COUNTIF(K57:K61,K57)&gt;=4,IF(J57=5,VLOOKUP(K57+3,TPMatrix!$A$6:$B$10,2,FALSE()),IF(J57=4,VLOOKUP(K57+3,TPMatrix!$D$6:$E$9,2,FALSE()),0)),"")</f>
        <v>0</v>
      </c>
      <c r="P57" s="220">
        <f ca="1">IF(COUNTIF(K57:K61,K57)&gt;=5,IF(J57=5,VLOOKUP(K57+4,TPMatrix!$A$6:$B$10,2,FALSE()),IF(J57=4,VLOOKUP(K57+4,TPMatrix!$D$6:$E$9,2,FALSE()),0)),"")</f>
        <v>0</v>
      </c>
      <c r="Q57" s="220">
        <f t="shared" ca="1" si="16"/>
        <v>0</v>
      </c>
      <c r="R57" s="221">
        <f t="shared" ca="1" si="17"/>
        <v>5</v>
      </c>
      <c r="S57" s="222">
        <f t="shared" ca="1" si="18"/>
        <v>0</v>
      </c>
      <c r="T57" s="223">
        <f t="shared" si="19"/>
        <v>0</v>
      </c>
      <c r="U57" s="224">
        <f t="shared" ca="1" si="20"/>
        <v>0</v>
      </c>
      <c r="W57" s="41" t="str">
        <f t="shared" ca="1" si="21"/>
        <v/>
      </c>
      <c r="X57" t="str">
        <f ca="1">IF(ISNUMBER($A57),$W57*(Methuselahs!$A$4+1)+$A57,"")</f>
        <v/>
      </c>
      <c r="Y57" s="41" t="str">
        <f t="shared" ca="1" si="22"/>
        <v/>
      </c>
      <c r="Z57" t="str">
        <f ca="1">IF(ISNUMBER($A57),VLOOKUP($A57,Methuselahs!$A$7:$X$202,5),"")</f>
        <v/>
      </c>
      <c r="AA57" s="41" t="str">
        <f t="shared" ca="1" si="23"/>
        <v/>
      </c>
    </row>
    <row r="58" spans="1:27" ht="12.95" customHeight="1">
      <c r="A58" t="str">
        <f ca="1">IF(OR(ISBLANK('Tournament Info'!$B$11),'Tournament Info'!$B$11&lt;&gt;4),"",INDIRECT(ADDRESS(ROW(),3,1,1,"Optimal Seating "&amp;'Tournament Info'!$B$11-1&amp;"R+F")))</f>
        <v/>
      </c>
      <c r="B58" t="str">
        <f ca="1">IF(ISNUMBER(A58),VLOOKUP(A58,Methuselahs!$A$7:$E$202,2,FALSE()),"")</f>
        <v/>
      </c>
      <c r="C58" t="str">
        <f ca="1">IF(ISNUMBER(A58),VLOOKUP(A58,Methuselahs!$A$7:$E$202,3,FALSE()),"")</f>
        <v/>
      </c>
      <c r="D58" s="228" t="str">
        <f t="shared" ca="1" si="12"/>
        <v/>
      </c>
      <c r="E58" s="229"/>
      <c r="F58" s="267">
        <f t="shared" si="13"/>
        <v>0</v>
      </c>
      <c r="G58" s="230" t="str">
        <f t="shared" ca="1" si="14"/>
        <v/>
      </c>
      <c r="H58" t="str">
        <f ca="1">IF(ISNUMBER(A58),IF(OR($S58=$U58,NOT(ISNA(MATCH($D58*5+$V$4,Override!$C$6:$C$125,0)))),$Q58,0),"")</f>
        <v/>
      </c>
      <c r="I58" s="277" t="str">
        <f t="shared" ca="1" si="15"/>
        <v/>
      </c>
      <c r="J58" s="232">
        <f ca="1">COUNT(A57:A61)</f>
        <v>0</v>
      </c>
      <c r="K58" s="233" t="str">
        <f ca="1">IF(ISNUMBER(A58),_xlfn.RANK.EQ(F58,F57:F61),"")</f>
        <v/>
      </c>
      <c r="L58" s="234">
        <f ca="1">IF(J58=5,VLOOKUP(K58,TPMatrix!$A$6:$B$10,2,FALSE()),IF(J58=4,VLOOKUP(K58,TPMatrix!$D$6:$E$9,2,FALSE()),0))</f>
        <v>0</v>
      </c>
      <c r="M58" s="234">
        <f ca="1">IF(COUNTIF(K57:K61,K58)&gt;=2,IF(J58=5,VLOOKUP(K58+1,TPMatrix!$A$6:$B$10,2,FALSE()),IF(J58=4,VLOOKUP(K58+1,TPMatrix!$D$6:$E$9,2,FALSE()),0)),"")</f>
        <v>0</v>
      </c>
      <c r="N58" s="234">
        <f ca="1">IF(COUNTIF(K57:K61,K58)&gt;=3,IF(J58=5,VLOOKUP(K58+2,TPMatrix!$A$6:$B$10,2,FALSE()),IF(J58=4,VLOOKUP(K58+2,TPMatrix!$D$6:$E$9,2,FALSE()),0)),"")</f>
        <v>0</v>
      </c>
      <c r="O58" s="234">
        <f ca="1">IF(COUNTIF(K57:K61,K58)&gt;=4,IF(J58=5,VLOOKUP(K58+3,TPMatrix!$A$6:$B$10,2,FALSE()),IF(J58=4,VLOOKUP(K58+3,TPMatrix!$D$6:$E$9,2,FALSE()),0)),"")</f>
        <v>0</v>
      </c>
      <c r="P58" s="234">
        <f ca="1">IF(COUNTIF(K57:K61,K58)&gt;=5,IF(J58=5,VLOOKUP(K58+4,TPMatrix!$A$6:$B$10,2,FALSE()),IF(J58=4,VLOOKUP(K58+4,TPMatrix!$D$6:$E$9,2,FALSE()),0)),"")</f>
        <v>0</v>
      </c>
      <c r="Q58" s="234">
        <f t="shared" ca="1" si="16"/>
        <v>0</v>
      </c>
      <c r="R58" s="235">
        <f t="shared" ca="1" si="17"/>
        <v>5</v>
      </c>
      <c r="S58" s="233">
        <f t="shared" ca="1" si="18"/>
        <v>0</v>
      </c>
      <c r="T58" s="234">
        <f t="shared" si="19"/>
        <v>0</v>
      </c>
      <c r="U58" s="235">
        <f t="shared" ca="1" si="20"/>
        <v>0</v>
      </c>
      <c r="W58" s="41" t="str">
        <f t="shared" ca="1" si="21"/>
        <v/>
      </c>
      <c r="X58" t="str">
        <f ca="1">IF(ISNUMBER($A58),$W58*(Methuselahs!$A$4+1)+$A58,"")</f>
        <v/>
      </c>
      <c r="Y58" s="41" t="str">
        <f t="shared" ca="1" si="22"/>
        <v/>
      </c>
      <c r="Z58" t="str">
        <f ca="1">IF(ISNUMBER($A58),VLOOKUP($A58,Methuselahs!$A$7:$X$202,5),"")</f>
        <v/>
      </c>
      <c r="AA58" s="41" t="str">
        <f t="shared" ca="1" si="23"/>
        <v/>
      </c>
    </row>
    <row r="59" spans="1:27" ht="12.95" customHeight="1">
      <c r="A59" t="str">
        <f ca="1">IF(OR(ISBLANK('Tournament Info'!$B$11),'Tournament Info'!$B$11&lt;&gt;4),"",INDIRECT(ADDRESS(ROW(),3,1,1,"Optimal Seating "&amp;'Tournament Info'!$B$11-1&amp;"R+F")))</f>
        <v/>
      </c>
      <c r="B59" t="str">
        <f ca="1">IF(ISNUMBER(A59),VLOOKUP(A59,Methuselahs!$A$7:$E$202,2,FALSE()),"")</f>
        <v/>
      </c>
      <c r="C59" t="str">
        <f ca="1">IF(ISNUMBER(A59),VLOOKUP(A59,Methuselahs!$A$7:$E$202,3,FALSE()),"")</f>
        <v/>
      </c>
      <c r="D59" s="238" t="str">
        <f t="shared" ca="1" si="12"/>
        <v/>
      </c>
      <c r="E59" s="239"/>
      <c r="F59" s="269">
        <f t="shared" si="13"/>
        <v>0</v>
      </c>
      <c r="G59" s="240" t="str">
        <f t="shared" ca="1" si="14"/>
        <v/>
      </c>
      <c r="H59" t="str">
        <f ca="1">IF(ISNUMBER(A59),IF(OR($S59=$U59,NOT(ISNA(MATCH($D59*5+$V$4,Override!$C$6:$C$125,0)))),$Q59,0),"")</f>
        <v/>
      </c>
      <c r="I59" s="126" t="str">
        <f t="shared" ca="1" si="15"/>
        <v/>
      </c>
      <c r="J59" s="242">
        <f ca="1">COUNT(A57:A61)</f>
        <v>0</v>
      </c>
      <c r="K59" s="243" t="str">
        <f ca="1">IF(ISNUMBER(A59),_xlfn.RANK.EQ(F59,F57:F61),"")</f>
        <v/>
      </c>
      <c r="L59" s="244">
        <f ca="1">IF(J59=5,VLOOKUP(K59,TPMatrix!$A$6:$B$10,2,FALSE()),IF(J59=4,VLOOKUP(K59,TPMatrix!$D$6:$E$9,2,FALSE()),0))</f>
        <v>0</v>
      </c>
      <c r="M59" s="244">
        <f ca="1">IF(COUNTIF(K57:K61,K59)&gt;=2,IF(J59=5,VLOOKUP(K59+1,TPMatrix!$A$6:$B$10,2,FALSE()),IF(J59=4,VLOOKUP(K59+1,TPMatrix!$D$6:$E$9,2,FALSE()),0)),"")</f>
        <v>0</v>
      </c>
      <c r="N59" s="244">
        <f ca="1">IF(COUNTIF(K57:K61,K59)&gt;=3,IF(J59=5,VLOOKUP(K59+2,TPMatrix!$A$6:$B$10,2,FALSE()),IF(J59=4,VLOOKUP(K59+2,TPMatrix!$D$6:$E$9,2,FALSE()),0)),"")</f>
        <v>0</v>
      </c>
      <c r="O59" s="244">
        <f ca="1">IF(COUNTIF(K57:K61,K59)&gt;=4,IF(J59=5,VLOOKUP(K59+3,TPMatrix!$A$6:$B$10,2,FALSE()),IF(J59=4,VLOOKUP(K59+3,TPMatrix!$D$6:$E$9,2,FALSE()),0)),"")</f>
        <v>0</v>
      </c>
      <c r="P59" s="244">
        <f ca="1">IF(COUNTIF(K57:K61,K59)&gt;=5,IF(J59=5,VLOOKUP(K59+4,TPMatrix!$A$6:$B$10,2,FALSE()),IF(J59=4,VLOOKUP(K59+4,TPMatrix!$D$6:$E$9,2,FALSE()),0)),"")</f>
        <v>0</v>
      </c>
      <c r="Q59" s="244">
        <f t="shared" ca="1" si="16"/>
        <v>0</v>
      </c>
      <c r="R59" s="245">
        <f t="shared" ca="1" si="17"/>
        <v>5</v>
      </c>
      <c r="S59" s="243">
        <f t="shared" ca="1" si="18"/>
        <v>0</v>
      </c>
      <c r="T59" s="244">
        <f t="shared" si="19"/>
        <v>0</v>
      </c>
      <c r="U59" s="245">
        <f t="shared" ca="1" si="20"/>
        <v>0</v>
      </c>
      <c r="W59" s="41" t="str">
        <f t="shared" ca="1" si="21"/>
        <v/>
      </c>
      <c r="X59" t="str">
        <f ca="1">IF(ISNUMBER($A59),$W59*(Methuselahs!$A$4+1)+$A59,"")</f>
        <v/>
      </c>
      <c r="Y59" s="41" t="str">
        <f t="shared" ca="1" si="22"/>
        <v/>
      </c>
      <c r="Z59" t="str">
        <f ca="1">IF(ISNUMBER($A59),VLOOKUP($A59,Methuselahs!$A$7:$X$202,5),"")</f>
        <v/>
      </c>
      <c r="AA59" s="41" t="str">
        <f t="shared" ca="1" si="23"/>
        <v/>
      </c>
    </row>
    <row r="60" spans="1:27" ht="12.95" customHeight="1">
      <c r="A60" t="str">
        <f ca="1">IF(OR(ISBLANK('Tournament Info'!$B$11),'Tournament Info'!$B$11&lt;&gt;4),"",INDIRECT(ADDRESS(ROW(),3,1,1,"Optimal Seating "&amp;'Tournament Info'!$B$11-1&amp;"R+F")))</f>
        <v/>
      </c>
      <c r="B60" t="str">
        <f ca="1">IF(ISNUMBER(A60),VLOOKUP(A60,Methuselahs!$A$7:$E$202,2,FALSE()),"")</f>
        <v/>
      </c>
      <c r="C60" t="str">
        <f ca="1">IF(ISNUMBER(A60),VLOOKUP(A60,Methuselahs!$A$7:$E$202,3,FALSE()),"")</f>
        <v/>
      </c>
      <c r="D60" s="248" t="str">
        <f t="shared" ca="1" si="12"/>
        <v/>
      </c>
      <c r="E60" s="249"/>
      <c r="F60" s="271">
        <f t="shared" si="13"/>
        <v>0</v>
      </c>
      <c r="G60" s="230" t="str">
        <f t="shared" ca="1" si="14"/>
        <v/>
      </c>
      <c r="H60" t="str">
        <f ca="1">IF(ISNUMBER(A60),IF(OR($S60=$U60,NOT(ISNA(MATCH($D60*5+$V$4,Override!$C$6:$C$125,0)))),$Q60,0),"")</f>
        <v/>
      </c>
      <c r="I60" s="277" t="str">
        <f t="shared" ca="1" si="15"/>
        <v/>
      </c>
      <c r="J60" s="250">
        <f ca="1">COUNT(A57:A61)</f>
        <v>0</v>
      </c>
      <c r="K60" s="233" t="str">
        <f ca="1">IF(ISNUMBER(A60),_xlfn.RANK.EQ(F60,F57:F61),"")</f>
        <v/>
      </c>
      <c r="L60" s="234">
        <f ca="1">IF(J60=5,VLOOKUP(K60,TPMatrix!$A$6:$B$10,2,FALSE()),IF(J60=4,VLOOKUP(K60,TPMatrix!$D$6:$E$9,2,FALSE()),0))</f>
        <v>0</v>
      </c>
      <c r="M60" s="234">
        <f ca="1">IF(COUNTIF(K57:K61,K60)&gt;=2,IF(J60=5,VLOOKUP(K60+1,TPMatrix!$A$6:$B$10,2,FALSE()),IF(J60=4,VLOOKUP(K60+1,TPMatrix!$D$6:$E$9,2,FALSE()),0)),"")</f>
        <v>0</v>
      </c>
      <c r="N60" s="234">
        <f ca="1">IF(COUNTIF(K57:K61,K60)&gt;=3,IF(J60=5,VLOOKUP(K60+2,TPMatrix!$A$6:$B$10,2,FALSE()),IF(J60=4,VLOOKUP(K60+2,TPMatrix!$D$6:$E$9,2,FALSE()),0)),"")</f>
        <v>0</v>
      </c>
      <c r="O60" s="234">
        <f ca="1">IF(COUNTIF(K57:K61,K60)&gt;=4,IF(J60=5,VLOOKUP(K60+3,TPMatrix!$A$6:$B$10,2,FALSE()),IF(J60=4,VLOOKUP(K60+3,TPMatrix!$D$6:$E$9,2,FALSE()),0)),"")</f>
        <v>0</v>
      </c>
      <c r="P60" s="234">
        <f ca="1">IF(COUNTIF(K57:K61,K60)&gt;=5,IF(J60=5,VLOOKUP(K60+4,TPMatrix!$A$6:$B$10,2,FALSE()),IF(J60=4,VLOOKUP(K60+4,TPMatrix!$D$6:$E$9,2,FALSE()),0)),"")</f>
        <v>0</v>
      </c>
      <c r="Q60" s="234">
        <f t="shared" ca="1" si="16"/>
        <v>0</v>
      </c>
      <c r="R60" s="235">
        <f t="shared" ca="1" si="17"/>
        <v>5</v>
      </c>
      <c r="S60" s="233">
        <f t="shared" ca="1" si="18"/>
        <v>0</v>
      </c>
      <c r="T60" s="234">
        <f t="shared" si="19"/>
        <v>0</v>
      </c>
      <c r="U60" s="235">
        <f t="shared" ca="1" si="20"/>
        <v>0</v>
      </c>
      <c r="W60" s="41" t="str">
        <f t="shared" ca="1" si="21"/>
        <v/>
      </c>
      <c r="X60" t="str">
        <f ca="1">IF(ISNUMBER($A60),$W60*(Methuselahs!$A$4+1)+$A60,"")</f>
        <v/>
      </c>
      <c r="Y60" s="41" t="str">
        <f t="shared" ca="1" si="22"/>
        <v/>
      </c>
      <c r="Z60" t="str">
        <f ca="1">IF(ISNUMBER($A60),VLOOKUP($A60,Methuselahs!$A$7:$X$202,5),"")</f>
        <v/>
      </c>
      <c r="AA60" s="41" t="str">
        <f t="shared" ca="1" si="23"/>
        <v/>
      </c>
    </row>
    <row r="61" spans="1:27" ht="12.95" customHeight="1" thickBot="1">
      <c r="A61" t="str">
        <f ca="1">IF(OR(ISBLANK('Tournament Info'!$B$11),'Tournament Info'!$B$11&lt;&gt;4),"",INDIRECT(ADDRESS(ROW(),3,1,1,"Optimal Seating "&amp;'Tournament Info'!$B$11-1&amp;"R+F")))</f>
        <v/>
      </c>
      <c r="B61" t="str">
        <f ca="1">IF(ISNUMBER(A61),VLOOKUP(A61,Methuselahs!$A$7:$E$202,2,FALSE()),"")</f>
        <v/>
      </c>
      <c r="C61" t="str">
        <f ca="1">IF(ISNUMBER(A61),VLOOKUP(A61,Methuselahs!$A$7:$E$202,3,FALSE()),"")</f>
        <v/>
      </c>
      <c r="D61" s="254" t="str">
        <f t="shared" ca="1" si="12"/>
        <v/>
      </c>
      <c r="E61" s="255"/>
      <c r="F61" s="272">
        <f t="shared" si="13"/>
        <v>0</v>
      </c>
      <c r="G61" s="240" t="str">
        <f t="shared" ca="1" si="14"/>
        <v/>
      </c>
      <c r="H61" t="str">
        <f ca="1">IF(ISNUMBER(A61),IF(OR($S61=$U61,NOT(ISNA(MATCH($D61*5+$V$4,Override!$C$6:$C$125,0)))),$Q61,0),"")</f>
        <v/>
      </c>
      <c r="I61" s="126" t="str">
        <f t="shared" ca="1" si="15"/>
        <v/>
      </c>
      <c r="J61" s="256">
        <f ca="1">COUNT(A57:A61)</f>
        <v>0</v>
      </c>
      <c r="K61" s="257" t="str">
        <f ca="1">IF(ISNUMBER(A61),_xlfn.RANK.EQ(F61,F57:F61),"")</f>
        <v/>
      </c>
      <c r="L61" s="258">
        <f ca="1">IF(J61=5,VLOOKUP(K61,TPMatrix!$A$6:$B$10,2,FALSE()),IF(J61=4,VLOOKUP(K61,TPMatrix!$D$6:$E$9,2,FALSE()),0))</f>
        <v>0</v>
      </c>
      <c r="M61" s="258">
        <f ca="1">IF(COUNTIF(K57:K61,K61)&gt;=2,IF(J61=5,VLOOKUP(K61+1,TPMatrix!$A$6:$B$10,2,FALSE()),IF(J61=4,VLOOKUP(K61+1,TPMatrix!$D$6:$E$9,2,FALSE()),0)),"")</f>
        <v>0</v>
      </c>
      <c r="N61" s="258">
        <f ca="1">IF(COUNTIF(K57:K61,K61)&gt;=3,IF(J61=5,VLOOKUP(K61+2,TPMatrix!$A$6:$B$10,2,FALSE()),IF(J61=4,VLOOKUP(K61+2,TPMatrix!$D$6:$E$9,2,FALSE()),0)),"")</f>
        <v>0</v>
      </c>
      <c r="O61" s="258">
        <f ca="1">IF(COUNTIF(K57:K61,K61)&gt;=4,IF(J61=5,VLOOKUP(K61+3,TPMatrix!$A$6:$B$10,2,FALSE()),IF(J61=4,VLOOKUP(K61+3,TPMatrix!$D$6:$E$9,2,FALSE()),0)),"")</f>
        <v>0</v>
      </c>
      <c r="P61" s="258">
        <f ca="1">IF(COUNTIF(K57:K61,K61)&gt;=5,IF(J61=5,VLOOKUP(K61+4,TPMatrix!$A$6:$B$10,2,FALSE()),IF(J61=4,VLOOKUP(K61+4,TPMatrix!$D$6:$E$9,2,FALSE()),0)),"")</f>
        <v>0</v>
      </c>
      <c r="Q61" s="258">
        <f t="shared" ca="1" si="16"/>
        <v>0</v>
      </c>
      <c r="R61" s="259">
        <f t="shared" ca="1" si="17"/>
        <v>5</v>
      </c>
      <c r="S61" s="257">
        <f t="shared" ca="1" si="18"/>
        <v>0</v>
      </c>
      <c r="T61" s="258">
        <f t="shared" si="19"/>
        <v>0</v>
      </c>
      <c r="U61" s="259">
        <f t="shared" ca="1" si="20"/>
        <v>0</v>
      </c>
      <c r="W61" s="41" t="str">
        <f t="shared" ca="1" si="21"/>
        <v/>
      </c>
      <c r="X61" t="str">
        <f ca="1">IF(ISNUMBER($A61),$W61*(Methuselahs!$A$4+1)+$A61,"")</f>
        <v/>
      </c>
      <c r="Y61" s="41" t="str">
        <f t="shared" ca="1" si="22"/>
        <v/>
      </c>
      <c r="Z61" t="str">
        <f ca="1">IF(ISNUMBER($A61),VLOOKUP($A61,Methuselahs!$A$7:$X$202,5),"")</f>
        <v/>
      </c>
      <c r="AA61" s="41" t="str">
        <f t="shared" ca="1" si="23"/>
        <v/>
      </c>
    </row>
    <row r="62" spans="1:27" ht="12.95" customHeight="1">
      <c r="A62" t="str">
        <f ca="1">IF(OR(ISBLANK('Tournament Info'!$B$11),'Tournament Info'!$B$11&lt;&gt;4),"",INDIRECT(ADDRESS(ROW(),3,1,1,"Optimal Seating "&amp;'Tournament Info'!$B$11-1&amp;"R+F")))</f>
        <v/>
      </c>
      <c r="B62" t="str">
        <f ca="1">IF(ISNUMBER(A62),VLOOKUP(A62,Methuselahs!$A$7:$E$202,2,FALSE()),"")</f>
        <v/>
      </c>
      <c r="C62" t="str">
        <f ca="1">IF(ISNUMBER(A62),VLOOKUP(A62,Methuselahs!$A$7:$E$202,3,FALSE()),"")</f>
        <v/>
      </c>
      <c r="D62" s="214" t="str">
        <f t="shared" ca="1" si="12"/>
        <v/>
      </c>
      <c r="E62" s="215"/>
      <c r="F62" s="265">
        <f t="shared" si="13"/>
        <v>0</v>
      </c>
      <c r="G62" s="216" t="str">
        <f t="shared" ca="1" si="14"/>
        <v/>
      </c>
      <c r="H62" t="str">
        <f ca="1">IF(ISNUMBER(A62),IF(OR($S62=$U62,NOT(ISNA(MATCH($D62*5+$V$4,Override!$C$6:$C$125,0)))),$Q62,0),"")</f>
        <v/>
      </c>
      <c r="I62" s="276" t="str">
        <f t="shared" ca="1" si="15"/>
        <v/>
      </c>
      <c r="J62" s="218">
        <f ca="1">COUNT(A62:A66)</f>
        <v>0</v>
      </c>
      <c r="K62" s="219" t="str">
        <f ca="1">IF(ISNUMBER(A62),_xlfn.RANK.EQ(F62,F62:F66),"")</f>
        <v/>
      </c>
      <c r="L62" s="220">
        <f ca="1">IF(J62=5,VLOOKUP(K62,TPMatrix!$A$6:$B$10,2,FALSE()),IF(J62=4,VLOOKUP(K62,TPMatrix!$D$6:$E$9,2,FALSE()),0))</f>
        <v>0</v>
      </c>
      <c r="M62" s="220">
        <f ca="1">IF(COUNTIF(K62:K66,K62)&gt;=2,IF(J62=5,VLOOKUP(K62+1,TPMatrix!$A$6:$B$10,2,FALSE()),IF(J62=4,VLOOKUP(K62+1,TPMatrix!$D$6:$E$9,2,FALSE()),0)),"")</f>
        <v>0</v>
      </c>
      <c r="N62" s="220">
        <f ca="1">IF(COUNTIF(K62:K66,K62)&gt;=3,IF(J62=5,VLOOKUP(K62+2,TPMatrix!$A$6:$B$10,2,FALSE()),IF(J62=4,VLOOKUP(K62+2,TPMatrix!$D$6:$E$9,2,FALSE()),0)),"")</f>
        <v>0</v>
      </c>
      <c r="O62" s="220">
        <f ca="1">IF(COUNTIF(K62:K66,K62)&gt;=4,IF(J62=5,VLOOKUP(K62+3,TPMatrix!$A$6:$B$10,2,FALSE()),IF(J62=4,VLOOKUP(K62+3,TPMatrix!$D$6:$E$9,2,FALSE()),0)),"")</f>
        <v>0</v>
      </c>
      <c r="P62" s="220">
        <f ca="1">IF(COUNTIF(K62:K66,K62)&gt;=5,IF(J62=5,VLOOKUP(K62+4,TPMatrix!$A$6:$B$10,2,FALSE()),IF(J62=4,VLOOKUP(K62+4,TPMatrix!$D$6:$E$9,2,FALSE()),0)),"")</f>
        <v>0</v>
      </c>
      <c r="Q62" s="220">
        <f t="shared" ca="1" si="16"/>
        <v>0</v>
      </c>
      <c r="R62" s="221">
        <f t="shared" ca="1" si="17"/>
        <v>5</v>
      </c>
      <c r="S62" s="222">
        <f t="shared" ca="1" si="18"/>
        <v>0</v>
      </c>
      <c r="T62" s="223">
        <f t="shared" si="19"/>
        <v>0</v>
      </c>
      <c r="U62" s="224">
        <f t="shared" ca="1" si="20"/>
        <v>0</v>
      </c>
      <c r="W62" s="41" t="str">
        <f t="shared" ca="1" si="21"/>
        <v/>
      </c>
      <c r="X62" t="str">
        <f ca="1">IF(ISNUMBER($A62),$W62*(Methuselahs!$A$4+1)+$A62,"")</f>
        <v/>
      </c>
      <c r="Y62" s="41" t="str">
        <f t="shared" ca="1" si="22"/>
        <v/>
      </c>
      <c r="Z62" t="str">
        <f ca="1">IF(ISNUMBER($A62),VLOOKUP($A62,Methuselahs!$A$7:$X$202,5),"")</f>
        <v/>
      </c>
      <c r="AA62" s="41" t="str">
        <f t="shared" ca="1" si="23"/>
        <v/>
      </c>
    </row>
    <row r="63" spans="1:27" ht="12.95" customHeight="1">
      <c r="A63" t="str">
        <f ca="1">IF(OR(ISBLANK('Tournament Info'!$B$11),'Tournament Info'!$B$11&lt;&gt;4),"",INDIRECT(ADDRESS(ROW(),3,1,1,"Optimal Seating "&amp;'Tournament Info'!$B$11-1&amp;"R+F")))</f>
        <v/>
      </c>
      <c r="B63" t="str">
        <f ca="1">IF(ISNUMBER(A63),VLOOKUP(A63,Methuselahs!$A$7:$E$202,2,FALSE()),"")</f>
        <v/>
      </c>
      <c r="C63" t="str">
        <f ca="1">IF(ISNUMBER(A63),VLOOKUP(A63,Methuselahs!$A$7:$E$202,3,FALSE()),"")</f>
        <v/>
      </c>
      <c r="D63" s="228" t="str">
        <f t="shared" ca="1" si="12"/>
        <v/>
      </c>
      <c r="E63" s="229"/>
      <c r="F63" s="267">
        <f t="shared" si="13"/>
        <v>0</v>
      </c>
      <c r="G63" s="230" t="str">
        <f t="shared" ca="1" si="14"/>
        <v/>
      </c>
      <c r="H63" t="str">
        <f ca="1">IF(ISNUMBER(A63),IF(OR($S63=$U63,NOT(ISNA(MATCH($D63*5+$V$4,Override!$C$6:$C$125,0)))),$Q63,0),"")</f>
        <v/>
      </c>
      <c r="I63" s="277" t="str">
        <f t="shared" ca="1" si="15"/>
        <v/>
      </c>
      <c r="J63" s="232">
        <f ca="1">COUNT(A62:A66)</f>
        <v>0</v>
      </c>
      <c r="K63" s="233" t="str">
        <f ca="1">IF(ISNUMBER(A63),_xlfn.RANK.EQ(F63,F62:F66),"")</f>
        <v/>
      </c>
      <c r="L63" s="234">
        <f ca="1">IF(J63=5,VLOOKUP(K63,TPMatrix!$A$6:$B$10,2,FALSE()),IF(J63=4,VLOOKUP(K63,TPMatrix!$D$6:$E$9,2,FALSE()),0))</f>
        <v>0</v>
      </c>
      <c r="M63" s="234">
        <f ca="1">IF(COUNTIF(K62:K66,K63)&gt;=2,IF(J63=5,VLOOKUP(K63+1,TPMatrix!$A$6:$B$10,2,FALSE()),IF(J63=4,VLOOKUP(K63+1,TPMatrix!$D$6:$E$9,2,FALSE()),0)),"")</f>
        <v>0</v>
      </c>
      <c r="N63" s="234">
        <f ca="1">IF(COUNTIF(K62:K66,K63)&gt;=3,IF(J63=5,VLOOKUP(K63+2,TPMatrix!$A$6:$B$10,2,FALSE()),IF(J63=4,VLOOKUP(K63+2,TPMatrix!$D$6:$E$9,2,FALSE()),0)),"")</f>
        <v>0</v>
      </c>
      <c r="O63" s="234">
        <f ca="1">IF(COUNTIF(K62:K66,K63)&gt;=4,IF(J63=5,VLOOKUP(K63+3,TPMatrix!$A$6:$B$10,2,FALSE()),IF(J63=4,VLOOKUP(K63+3,TPMatrix!$D$6:$E$9,2,FALSE()),0)),"")</f>
        <v>0</v>
      </c>
      <c r="P63" s="234">
        <f ca="1">IF(COUNTIF(K62:K66,K63)&gt;=5,IF(J63=5,VLOOKUP(K63+4,TPMatrix!$A$6:$B$10,2,FALSE()),IF(J63=4,VLOOKUP(K63+4,TPMatrix!$D$6:$E$9,2,FALSE()),0)),"")</f>
        <v>0</v>
      </c>
      <c r="Q63" s="234">
        <f t="shared" ca="1" si="16"/>
        <v>0</v>
      </c>
      <c r="R63" s="235">
        <f t="shared" ca="1" si="17"/>
        <v>5</v>
      </c>
      <c r="S63" s="233">
        <f t="shared" ca="1" si="18"/>
        <v>0</v>
      </c>
      <c r="T63" s="234">
        <f t="shared" si="19"/>
        <v>0</v>
      </c>
      <c r="U63" s="235">
        <f t="shared" ca="1" si="20"/>
        <v>0</v>
      </c>
      <c r="W63" s="41" t="str">
        <f t="shared" ca="1" si="21"/>
        <v/>
      </c>
      <c r="X63" t="str">
        <f ca="1">IF(ISNUMBER($A63),$W63*(Methuselahs!$A$4+1)+$A63,"")</f>
        <v/>
      </c>
      <c r="Y63" s="41" t="str">
        <f t="shared" ca="1" si="22"/>
        <v/>
      </c>
      <c r="Z63" t="str">
        <f ca="1">IF(ISNUMBER($A63),VLOOKUP($A63,Methuselahs!$A$7:$X$202,5),"")</f>
        <v/>
      </c>
      <c r="AA63" s="41" t="str">
        <f t="shared" ca="1" si="23"/>
        <v/>
      </c>
    </row>
    <row r="64" spans="1:27" ht="12.95" customHeight="1">
      <c r="A64" t="str">
        <f ca="1">IF(OR(ISBLANK('Tournament Info'!$B$11),'Tournament Info'!$B$11&lt;&gt;4),"",INDIRECT(ADDRESS(ROW(),3,1,1,"Optimal Seating "&amp;'Tournament Info'!$B$11-1&amp;"R+F")))</f>
        <v/>
      </c>
      <c r="B64" t="str">
        <f ca="1">IF(ISNUMBER(A64),VLOOKUP(A64,Methuselahs!$A$7:$E$202,2,FALSE()),"")</f>
        <v/>
      </c>
      <c r="C64" t="str">
        <f ca="1">IF(ISNUMBER(A64),VLOOKUP(A64,Methuselahs!$A$7:$E$202,3,FALSE()),"")</f>
        <v/>
      </c>
      <c r="D64" s="238" t="str">
        <f t="shared" ca="1" si="12"/>
        <v/>
      </c>
      <c r="E64" s="239"/>
      <c r="F64" s="269">
        <f t="shared" si="13"/>
        <v>0</v>
      </c>
      <c r="G64" s="240" t="str">
        <f t="shared" ca="1" si="14"/>
        <v/>
      </c>
      <c r="H64" t="str">
        <f ca="1">IF(ISNUMBER(A64),IF(OR($S64=$U64,NOT(ISNA(MATCH($D64*5+$V$4,Override!$C$6:$C$125,0)))),$Q64,0),"")</f>
        <v/>
      </c>
      <c r="I64" s="126" t="str">
        <f t="shared" ca="1" si="15"/>
        <v/>
      </c>
      <c r="J64" s="242">
        <f ca="1">COUNT(A62:A66)</f>
        <v>0</v>
      </c>
      <c r="K64" s="243" t="str">
        <f ca="1">IF(ISNUMBER(A64),_xlfn.RANK.EQ(F64,F62:F66),"")</f>
        <v/>
      </c>
      <c r="L64" s="244">
        <f ca="1">IF(J64=5,VLOOKUP(K64,TPMatrix!$A$6:$B$10,2,FALSE()),IF(J64=4,VLOOKUP(K64,TPMatrix!$D$6:$E$9,2,FALSE()),0))</f>
        <v>0</v>
      </c>
      <c r="M64" s="244">
        <f ca="1">IF(COUNTIF(K62:K66,K64)&gt;=2,IF(J64=5,VLOOKUP(K64+1,TPMatrix!$A$6:$B$10,2,FALSE()),IF(J64=4,VLOOKUP(K64+1,TPMatrix!$D$6:$E$9,2,FALSE()),0)),"")</f>
        <v>0</v>
      </c>
      <c r="N64" s="244">
        <f ca="1">IF(COUNTIF(K62:K66,K64)&gt;=3,IF(J64=5,VLOOKUP(K64+2,TPMatrix!$A$6:$B$10,2,FALSE()),IF(J64=4,VLOOKUP(K64+2,TPMatrix!$D$6:$E$9,2,FALSE()),0)),"")</f>
        <v>0</v>
      </c>
      <c r="O64" s="244">
        <f ca="1">IF(COUNTIF(K62:K66,K64)&gt;=4,IF(J64=5,VLOOKUP(K64+3,TPMatrix!$A$6:$B$10,2,FALSE()),IF(J64=4,VLOOKUP(K64+3,TPMatrix!$D$6:$E$9,2,FALSE()),0)),"")</f>
        <v>0</v>
      </c>
      <c r="P64" s="244">
        <f ca="1">IF(COUNTIF(K62:K66,K64)&gt;=5,IF(J64=5,VLOOKUP(K64+4,TPMatrix!$A$6:$B$10,2,FALSE()),IF(J64=4,VLOOKUP(K64+4,TPMatrix!$D$6:$E$9,2,FALSE()),0)),"")</f>
        <v>0</v>
      </c>
      <c r="Q64" s="244">
        <f t="shared" ca="1" si="16"/>
        <v>0</v>
      </c>
      <c r="R64" s="245">
        <f t="shared" ca="1" si="17"/>
        <v>5</v>
      </c>
      <c r="S64" s="243">
        <f t="shared" ca="1" si="18"/>
        <v>0</v>
      </c>
      <c r="T64" s="244">
        <f t="shared" si="19"/>
        <v>0</v>
      </c>
      <c r="U64" s="245">
        <f t="shared" ca="1" si="20"/>
        <v>0</v>
      </c>
      <c r="W64" s="41" t="str">
        <f t="shared" ca="1" si="21"/>
        <v/>
      </c>
      <c r="X64" t="str">
        <f ca="1">IF(ISNUMBER($A64),$W64*(Methuselahs!$A$4+1)+$A64,"")</f>
        <v/>
      </c>
      <c r="Y64" s="41" t="str">
        <f t="shared" ca="1" si="22"/>
        <v/>
      </c>
      <c r="Z64" t="str">
        <f ca="1">IF(ISNUMBER($A64),VLOOKUP($A64,Methuselahs!$A$7:$X$202,5),"")</f>
        <v/>
      </c>
      <c r="AA64" s="41" t="str">
        <f t="shared" ca="1" si="23"/>
        <v/>
      </c>
    </row>
    <row r="65" spans="1:27" ht="12.95" customHeight="1">
      <c r="A65" t="str">
        <f ca="1">IF(OR(ISBLANK('Tournament Info'!$B$11),'Tournament Info'!$B$11&lt;&gt;4),"",INDIRECT(ADDRESS(ROW(),3,1,1,"Optimal Seating "&amp;'Tournament Info'!$B$11-1&amp;"R+F")))</f>
        <v/>
      </c>
      <c r="B65" t="str">
        <f ca="1">IF(ISNUMBER(A65),VLOOKUP(A65,Methuselahs!$A$7:$E$202,2,FALSE()),"")</f>
        <v/>
      </c>
      <c r="C65" t="str">
        <f ca="1">IF(ISNUMBER(A65),VLOOKUP(A65,Methuselahs!$A$7:$E$202,3,FALSE()),"")</f>
        <v/>
      </c>
      <c r="D65" s="248" t="str">
        <f t="shared" ca="1" si="12"/>
        <v/>
      </c>
      <c r="E65" s="249"/>
      <c r="F65" s="271">
        <f t="shared" si="13"/>
        <v>0</v>
      </c>
      <c r="G65" s="230" t="str">
        <f t="shared" ca="1" si="14"/>
        <v/>
      </c>
      <c r="H65" t="str">
        <f ca="1">IF(ISNUMBER(A65),IF(OR($S65=$U65,NOT(ISNA(MATCH($D65*5+$V$4,Override!$C$6:$C$125,0)))),$Q65,0),"")</f>
        <v/>
      </c>
      <c r="I65" s="277" t="str">
        <f t="shared" ca="1" si="15"/>
        <v/>
      </c>
      <c r="J65" s="250">
        <f ca="1">COUNT(A62:A66)</f>
        <v>0</v>
      </c>
      <c r="K65" s="233" t="str">
        <f ca="1">IF(ISNUMBER(A65),_xlfn.RANK.EQ(F65,F62:F66),"")</f>
        <v/>
      </c>
      <c r="L65" s="234">
        <f ca="1">IF(J65=5,VLOOKUP(K65,TPMatrix!$A$6:$B$10,2,FALSE()),IF(J65=4,VLOOKUP(K65,TPMatrix!$D$6:$E$9,2,FALSE()),0))</f>
        <v>0</v>
      </c>
      <c r="M65" s="234">
        <f ca="1">IF(COUNTIF(K62:K66,K65)&gt;=2,IF(J65=5,VLOOKUP(K65+1,TPMatrix!$A$6:$B$10,2,FALSE()),IF(J65=4,VLOOKUP(K65+1,TPMatrix!$D$6:$E$9,2,FALSE()),0)),"")</f>
        <v>0</v>
      </c>
      <c r="N65" s="234">
        <f ca="1">IF(COUNTIF(K62:K66,K65)&gt;=3,IF(J65=5,VLOOKUP(K65+2,TPMatrix!$A$6:$B$10,2,FALSE()),IF(J65=4,VLOOKUP(K65+2,TPMatrix!$D$6:$E$9,2,FALSE()),0)),"")</f>
        <v>0</v>
      </c>
      <c r="O65" s="234">
        <f ca="1">IF(COUNTIF(K62:K66,K65)&gt;=4,IF(J65=5,VLOOKUP(K65+3,TPMatrix!$A$6:$B$10,2,FALSE()),IF(J65=4,VLOOKUP(K65+3,TPMatrix!$D$6:$E$9,2,FALSE()),0)),"")</f>
        <v>0</v>
      </c>
      <c r="P65" s="234">
        <f ca="1">IF(COUNTIF(K62:K66,K65)&gt;=5,IF(J65=5,VLOOKUP(K65+4,TPMatrix!$A$6:$B$10,2,FALSE()),IF(J65=4,VLOOKUP(K65+4,TPMatrix!$D$6:$E$9,2,FALSE()),0)),"")</f>
        <v>0</v>
      </c>
      <c r="Q65" s="234">
        <f t="shared" ca="1" si="16"/>
        <v>0</v>
      </c>
      <c r="R65" s="235">
        <f t="shared" ca="1" si="17"/>
        <v>5</v>
      </c>
      <c r="S65" s="233">
        <f t="shared" ca="1" si="18"/>
        <v>0</v>
      </c>
      <c r="T65" s="234">
        <f t="shared" si="19"/>
        <v>0</v>
      </c>
      <c r="U65" s="235">
        <f t="shared" ca="1" si="20"/>
        <v>0</v>
      </c>
      <c r="W65" s="41" t="str">
        <f t="shared" ca="1" si="21"/>
        <v/>
      </c>
      <c r="X65" t="str">
        <f ca="1">IF(ISNUMBER($A65),$W65*(Methuselahs!$A$4+1)+$A65,"")</f>
        <v/>
      </c>
      <c r="Y65" s="41" t="str">
        <f t="shared" ca="1" si="22"/>
        <v/>
      </c>
      <c r="Z65" t="str">
        <f ca="1">IF(ISNUMBER($A65),VLOOKUP($A65,Methuselahs!$A$7:$X$202,5),"")</f>
        <v/>
      </c>
      <c r="AA65" s="41" t="str">
        <f t="shared" ca="1" si="23"/>
        <v/>
      </c>
    </row>
    <row r="66" spans="1:27" ht="12.95" customHeight="1" thickBot="1">
      <c r="A66" t="str">
        <f ca="1">IF(OR(ISBLANK('Tournament Info'!$B$11),'Tournament Info'!$B$11&lt;&gt;4),"",INDIRECT(ADDRESS(ROW(),3,1,1,"Optimal Seating "&amp;'Tournament Info'!$B$11-1&amp;"R+F")))</f>
        <v/>
      </c>
      <c r="B66" t="str">
        <f ca="1">IF(ISNUMBER(A66),VLOOKUP(A66,Methuselahs!$A$7:$E$202,2,FALSE()),"")</f>
        <v/>
      </c>
      <c r="C66" t="str">
        <f ca="1">IF(ISNUMBER(A66),VLOOKUP(A66,Methuselahs!$A$7:$E$202,3,FALSE()),"")</f>
        <v/>
      </c>
      <c r="D66" s="254" t="str">
        <f t="shared" ca="1" si="12"/>
        <v/>
      </c>
      <c r="E66" s="255"/>
      <c r="F66" s="272">
        <f t="shared" si="13"/>
        <v>0</v>
      </c>
      <c r="G66" s="240" t="str">
        <f t="shared" ca="1" si="14"/>
        <v/>
      </c>
      <c r="H66" t="str">
        <f ca="1">IF(ISNUMBER(A66),IF(OR($S66=$U66,NOT(ISNA(MATCH($D66*5+$V$4,Override!$C$6:$C$125,0)))),$Q66,0),"")</f>
        <v/>
      </c>
      <c r="I66" s="126" t="str">
        <f t="shared" ca="1" si="15"/>
        <v/>
      </c>
      <c r="J66" s="256">
        <f ca="1">COUNT(A62:A66)</f>
        <v>0</v>
      </c>
      <c r="K66" s="257" t="str">
        <f ca="1">IF(ISNUMBER(A66),_xlfn.RANK.EQ(F66,F62:F66),"")</f>
        <v/>
      </c>
      <c r="L66" s="258">
        <f ca="1">IF(J66=5,VLOOKUP(K66,TPMatrix!$A$6:$B$10,2,FALSE()),IF(J66=4,VLOOKUP(K66,TPMatrix!$D$6:$E$9,2,FALSE()),0))</f>
        <v>0</v>
      </c>
      <c r="M66" s="258">
        <f ca="1">IF(COUNTIF(K62:K66,K66)&gt;=2,IF(J66=5,VLOOKUP(K66+1,TPMatrix!$A$6:$B$10,2,FALSE()),IF(J66=4,VLOOKUP(K66+1,TPMatrix!$D$6:$E$9,2,FALSE()),0)),"")</f>
        <v>0</v>
      </c>
      <c r="N66" s="258">
        <f ca="1">IF(COUNTIF(K62:K66,K66)&gt;=3,IF(J66=5,VLOOKUP(K66+2,TPMatrix!$A$6:$B$10,2,FALSE()),IF(J66=4,VLOOKUP(K66+2,TPMatrix!$D$6:$E$9,2,FALSE()),0)),"")</f>
        <v>0</v>
      </c>
      <c r="O66" s="258">
        <f ca="1">IF(COUNTIF(K62:K66,K66)&gt;=4,IF(J66=5,VLOOKUP(K66+3,TPMatrix!$A$6:$B$10,2,FALSE()),IF(J66=4,VLOOKUP(K66+3,TPMatrix!$D$6:$E$9,2,FALSE()),0)),"")</f>
        <v>0</v>
      </c>
      <c r="P66" s="258">
        <f ca="1">IF(COUNTIF(K62:K66,K66)&gt;=5,IF(J66=5,VLOOKUP(K66+4,TPMatrix!$A$6:$B$10,2,FALSE()),IF(J66=4,VLOOKUP(K66+4,TPMatrix!$D$6:$E$9,2,FALSE()),0)),"")</f>
        <v>0</v>
      </c>
      <c r="Q66" s="258">
        <f t="shared" ca="1" si="16"/>
        <v>0</v>
      </c>
      <c r="R66" s="259">
        <f t="shared" ca="1" si="17"/>
        <v>5</v>
      </c>
      <c r="S66" s="257">
        <f t="shared" ca="1" si="18"/>
        <v>0</v>
      </c>
      <c r="T66" s="258">
        <f t="shared" si="19"/>
        <v>0</v>
      </c>
      <c r="U66" s="259">
        <f t="shared" ca="1" si="20"/>
        <v>0</v>
      </c>
      <c r="W66" s="41" t="str">
        <f t="shared" ca="1" si="21"/>
        <v/>
      </c>
      <c r="X66" t="str">
        <f ca="1">IF(ISNUMBER($A66),$W66*(Methuselahs!$A$4+1)+$A66,"")</f>
        <v/>
      </c>
      <c r="Y66" s="41" t="str">
        <f t="shared" ca="1" si="22"/>
        <v/>
      </c>
      <c r="Z66" t="str">
        <f ca="1">IF(ISNUMBER($A66),VLOOKUP($A66,Methuselahs!$A$7:$X$202,5),"")</f>
        <v/>
      </c>
      <c r="AA66" s="41" t="str">
        <f t="shared" ca="1" si="23"/>
        <v/>
      </c>
    </row>
    <row r="67" spans="1:27" ht="12.95" customHeight="1">
      <c r="A67" t="str">
        <f ca="1">IF(OR(ISBLANK('Tournament Info'!$B$11),'Tournament Info'!$B$11&lt;&gt;4),"",INDIRECT(ADDRESS(ROW(),3,1,1,"Optimal Seating "&amp;'Tournament Info'!$B$11-1&amp;"R+F")))</f>
        <v/>
      </c>
      <c r="B67" t="str">
        <f ca="1">IF(ISNUMBER(A67),VLOOKUP(A67,Methuselahs!$A$7:$E$202,2,FALSE()),"")</f>
        <v/>
      </c>
      <c r="C67" t="str">
        <f ca="1">IF(ISNUMBER(A67),VLOOKUP(A67,Methuselahs!$A$7:$E$202,3,FALSE()),"")</f>
        <v/>
      </c>
      <c r="D67" s="214" t="str">
        <f t="shared" ca="1" si="12"/>
        <v/>
      </c>
      <c r="E67" s="215"/>
      <c r="F67" s="265">
        <f t="shared" si="13"/>
        <v>0</v>
      </c>
      <c r="G67" s="216" t="str">
        <f t="shared" ca="1" si="14"/>
        <v/>
      </c>
      <c r="H67" t="str">
        <f ca="1">IF(ISNUMBER(A67),IF(OR($S67=$U67,NOT(ISNA(MATCH($D67*5+$V$4,Override!$C$6:$C$125,0)))),$Q67,0),"")</f>
        <v/>
      </c>
      <c r="I67" s="276" t="str">
        <f t="shared" ca="1" si="15"/>
        <v/>
      </c>
      <c r="J67" s="218">
        <f ca="1">COUNT(A67:A71)</f>
        <v>0</v>
      </c>
      <c r="K67" s="219" t="str">
        <f ca="1">IF(ISNUMBER(A67),_xlfn.RANK.EQ(F67,F67:F71),"")</f>
        <v/>
      </c>
      <c r="L67" s="220">
        <f ca="1">IF(J67=5,VLOOKUP(K67,TPMatrix!$A$6:$B$10,2,FALSE()),IF(J67=4,VLOOKUP(K67,TPMatrix!$D$6:$E$9,2,FALSE()),0))</f>
        <v>0</v>
      </c>
      <c r="M67" s="220">
        <f ca="1">IF(COUNTIF(K67:K71,K67)&gt;=2,IF(J67=5,VLOOKUP(K67+1,TPMatrix!$A$6:$B$10,2,FALSE()),IF(J67=4,VLOOKUP(K67+1,TPMatrix!$D$6:$E$9,2,FALSE()),0)),"")</f>
        <v>0</v>
      </c>
      <c r="N67" s="220">
        <f ca="1">IF(COUNTIF(K67:K71,K67)&gt;=3,IF(J67=5,VLOOKUP(K67+2,TPMatrix!$A$6:$B$10,2,FALSE()),IF(J67=4,VLOOKUP(K67+2,TPMatrix!$D$6:$E$9,2,FALSE()),0)),"")</f>
        <v>0</v>
      </c>
      <c r="O67" s="220">
        <f ca="1">IF(COUNTIF(K67:K71,K67)&gt;=4,IF(J67=5,VLOOKUP(K67+3,TPMatrix!$A$6:$B$10,2,FALSE()),IF(J67=4,VLOOKUP(K67+3,TPMatrix!$D$6:$E$9,2,FALSE()),0)),"")</f>
        <v>0</v>
      </c>
      <c r="P67" s="220">
        <f ca="1">IF(COUNTIF(K67:K71,K67)&gt;=5,IF(J67=5,VLOOKUP(K67+4,TPMatrix!$A$6:$B$10,2,FALSE()),IF(J67=4,VLOOKUP(K67+4,TPMatrix!$D$6:$E$9,2,FALSE()),0)),"")</f>
        <v>0</v>
      </c>
      <c r="Q67" s="220">
        <f t="shared" ca="1" si="16"/>
        <v>0</v>
      </c>
      <c r="R67" s="221">
        <f t="shared" ca="1" si="17"/>
        <v>5</v>
      </c>
      <c r="S67" s="222">
        <f t="shared" ca="1" si="18"/>
        <v>0</v>
      </c>
      <c r="T67" s="223">
        <f t="shared" si="19"/>
        <v>0</v>
      </c>
      <c r="U67" s="224">
        <f t="shared" ca="1" si="20"/>
        <v>0</v>
      </c>
      <c r="W67" s="41" t="str">
        <f t="shared" ca="1" si="21"/>
        <v/>
      </c>
      <c r="X67" t="str">
        <f ca="1">IF(ISNUMBER($A67),$W67*(Methuselahs!$A$4+1)+$A67,"")</f>
        <v/>
      </c>
      <c r="Y67" s="41" t="str">
        <f t="shared" ca="1" si="22"/>
        <v/>
      </c>
      <c r="Z67" t="str">
        <f ca="1">IF(ISNUMBER($A67),VLOOKUP($A67,Methuselahs!$A$7:$X$202,5),"")</f>
        <v/>
      </c>
      <c r="AA67" s="41" t="str">
        <f t="shared" ca="1" si="23"/>
        <v/>
      </c>
    </row>
    <row r="68" spans="1:27" ht="12.95" customHeight="1">
      <c r="A68" t="str">
        <f ca="1">IF(OR(ISBLANK('Tournament Info'!$B$11),'Tournament Info'!$B$11&lt;&gt;4),"",INDIRECT(ADDRESS(ROW(),3,1,1,"Optimal Seating "&amp;'Tournament Info'!$B$11-1&amp;"R+F")))</f>
        <v/>
      </c>
      <c r="B68" t="str">
        <f ca="1">IF(ISNUMBER(A68),VLOOKUP(A68,Methuselahs!$A$7:$E$202,2,FALSE()),"")</f>
        <v/>
      </c>
      <c r="C68" t="str">
        <f ca="1">IF(ISNUMBER(A68),VLOOKUP(A68,Methuselahs!$A$7:$E$202,3,FALSE()),"")</f>
        <v/>
      </c>
      <c r="D68" s="228" t="str">
        <f t="shared" ca="1" si="12"/>
        <v/>
      </c>
      <c r="E68" s="229"/>
      <c r="F68" s="267">
        <f t="shared" si="13"/>
        <v>0</v>
      </c>
      <c r="G68" s="230" t="str">
        <f t="shared" ca="1" si="14"/>
        <v/>
      </c>
      <c r="H68" t="str">
        <f ca="1">IF(ISNUMBER(A68),IF(OR($S68=$U68,NOT(ISNA(MATCH($D68*5+$V$4,Override!$C$6:$C$125,0)))),$Q68,0),"")</f>
        <v/>
      </c>
      <c r="I68" s="277" t="str">
        <f t="shared" ca="1" si="15"/>
        <v/>
      </c>
      <c r="J68" s="232">
        <f ca="1">COUNT(A67:A71)</f>
        <v>0</v>
      </c>
      <c r="K68" s="233" t="str">
        <f ca="1">IF(ISNUMBER(A68),_xlfn.RANK.EQ(F68,F67:F71),"")</f>
        <v/>
      </c>
      <c r="L68" s="234">
        <f ca="1">IF(J68=5,VLOOKUP(K68,TPMatrix!$A$6:$B$10,2,FALSE()),IF(J68=4,VLOOKUP(K68,TPMatrix!$D$6:$E$9,2,FALSE()),0))</f>
        <v>0</v>
      </c>
      <c r="M68" s="234">
        <f ca="1">IF(COUNTIF(K67:K71,K68)&gt;=2,IF(J68=5,VLOOKUP(K68+1,TPMatrix!$A$6:$B$10,2,FALSE()),IF(J68=4,VLOOKUP(K68+1,TPMatrix!$D$6:$E$9,2,FALSE()),0)),"")</f>
        <v>0</v>
      </c>
      <c r="N68" s="234">
        <f ca="1">IF(COUNTIF(K67:K71,K68)&gt;=3,IF(J68=5,VLOOKUP(K68+2,TPMatrix!$A$6:$B$10,2,FALSE()),IF(J68=4,VLOOKUP(K68+2,TPMatrix!$D$6:$E$9,2,FALSE()),0)),"")</f>
        <v>0</v>
      </c>
      <c r="O68" s="234">
        <f ca="1">IF(COUNTIF(K67:K71,K68)&gt;=4,IF(J68=5,VLOOKUP(K68+3,TPMatrix!$A$6:$B$10,2,FALSE()),IF(J68=4,VLOOKUP(K68+3,TPMatrix!$D$6:$E$9,2,FALSE()),0)),"")</f>
        <v>0</v>
      </c>
      <c r="P68" s="234">
        <f ca="1">IF(COUNTIF(K67:K71,K68)&gt;=5,IF(J68=5,VLOOKUP(K68+4,TPMatrix!$A$6:$B$10,2,FALSE()),IF(J68=4,VLOOKUP(K68+4,TPMatrix!$D$6:$E$9,2,FALSE()),0)),"")</f>
        <v>0</v>
      </c>
      <c r="Q68" s="234">
        <f t="shared" ca="1" si="16"/>
        <v>0</v>
      </c>
      <c r="R68" s="235">
        <f t="shared" ca="1" si="17"/>
        <v>5</v>
      </c>
      <c r="S68" s="233">
        <f t="shared" ca="1" si="18"/>
        <v>0</v>
      </c>
      <c r="T68" s="234">
        <f t="shared" si="19"/>
        <v>0</v>
      </c>
      <c r="U68" s="235">
        <f t="shared" ca="1" si="20"/>
        <v>0</v>
      </c>
      <c r="W68" s="41" t="str">
        <f t="shared" ca="1" si="21"/>
        <v/>
      </c>
      <c r="X68" t="str">
        <f ca="1">IF(ISNUMBER($A68),$W68*(Methuselahs!$A$4+1)+$A68,"")</f>
        <v/>
      </c>
      <c r="Y68" s="41" t="str">
        <f t="shared" ca="1" si="22"/>
        <v/>
      </c>
      <c r="Z68" t="str">
        <f ca="1">IF(ISNUMBER($A68),VLOOKUP($A68,Methuselahs!$A$7:$X$202,5),"")</f>
        <v/>
      </c>
      <c r="AA68" s="41" t="str">
        <f t="shared" ca="1" si="23"/>
        <v/>
      </c>
    </row>
    <row r="69" spans="1:27" ht="12.95" customHeight="1">
      <c r="A69" t="str">
        <f ca="1">IF(OR(ISBLANK('Tournament Info'!$B$11),'Tournament Info'!$B$11&lt;&gt;4),"",INDIRECT(ADDRESS(ROW(),3,1,1,"Optimal Seating "&amp;'Tournament Info'!$B$11-1&amp;"R+F")))</f>
        <v/>
      </c>
      <c r="B69" t="str">
        <f ca="1">IF(ISNUMBER(A69),VLOOKUP(A69,Methuselahs!$A$7:$E$202,2,FALSE()),"")</f>
        <v/>
      </c>
      <c r="C69" t="str">
        <f ca="1">IF(ISNUMBER(A69),VLOOKUP(A69,Methuselahs!$A$7:$E$202,3,FALSE()),"")</f>
        <v/>
      </c>
      <c r="D69" s="238" t="str">
        <f t="shared" ca="1" si="12"/>
        <v/>
      </c>
      <c r="E69" s="239"/>
      <c r="F69" s="269">
        <f t="shared" si="13"/>
        <v>0</v>
      </c>
      <c r="G69" s="240" t="str">
        <f t="shared" ca="1" si="14"/>
        <v/>
      </c>
      <c r="H69" t="str">
        <f ca="1">IF(ISNUMBER(A69),IF(OR($S69=$U69,NOT(ISNA(MATCH($D69*5+$V$4,Override!$C$6:$C$125,0)))),$Q69,0),"")</f>
        <v/>
      </c>
      <c r="I69" s="126" t="str">
        <f t="shared" ca="1" si="15"/>
        <v/>
      </c>
      <c r="J69" s="242">
        <f ca="1">COUNT(A67:A71)</f>
        <v>0</v>
      </c>
      <c r="K69" s="243" t="str">
        <f ca="1">IF(ISNUMBER(A69),_xlfn.RANK.EQ(F69,F67:F71),"")</f>
        <v/>
      </c>
      <c r="L69" s="244">
        <f ca="1">IF(J69=5,VLOOKUP(K69,TPMatrix!$A$6:$B$10,2,FALSE()),IF(J69=4,VLOOKUP(K69,TPMatrix!$D$6:$E$9,2,FALSE()),0))</f>
        <v>0</v>
      </c>
      <c r="M69" s="244">
        <f ca="1">IF(COUNTIF(K67:K71,K69)&gt;=2,IF(J69=5,VLOOKUP(K69+1,TPMatrix!$A$6:$B$10,2,FALSE()),IF(J69=4,VLOOKUP(K69+1,TPMatrix!$D$6:$E$9,2,FALSE()),0)),"")</f>
        <v>0</v>
      </c>
      <c r="N69" s="244">
        <f ca="1">IF(COUNTIF(K67:K71,K69)&gt;=3,IF(J69=5,VLOOKUP(K69+2,TPMatrix!$A$6:$B$10,2,FALSE()),IF(J69=4,VLOOKUP(K69+2,TPMatrix!$D$6:$E$9,2,FALSE()),0)),"")</f>
        <v>0</v>
      </c>
      <c r="O69" s="244">
        <f ca="1">IF(COUNTIF(K67:K71,K69)&gt;=4,IF(J69=5,VLOOKUP(K69+3,TPMatrix!$A$6:$B$10,2,FALSE()),IF(J69=4,VLOOKUP(K69+3,TPMatrix!$D$6:$E$9,2,FALSE()),0)),"")</f>
        <v>0</v>
      </c>
      <c r="P69" s="244">
        <f ca="1">IF(COUNTIF(K67:K71,K69)&gt;=5,IF(J69=5,VLOOKUP(K69+4,TPMatrix!$A$6:$B$10,2,FALSE()),IF(J69=4,VLOOKUP(K69+4,TPMatrix!$D$6:$E$9,2,FALSE()),0)),"")</f>
        <v>0</v>
      </c>
      <c r="Q69" s="244">
        <f t="shared" ca="1" si="16"/>
        <v>0</v>
      </c>
      <c r="R69" s="245">
        <f t="shared" ca="1" si="17"/>
        <v>5</v>
      </c>
      <c r="S69" s="243">
        <f t="shared" ca="1" si="18"/>
        <v>0</v>
      </c>
      <c r="T69" s="244">
        <f t="shared" si="19"/>
        <v>0</v>
      </c>
      <c r="U69" s="245">
        <f t="shared" ca="1" si="20"/>
        <v>0</v>
      </c>
      <c r="W69" s="41" t="str">
        <f t="shared" ca="1" si="21"/>
        <v/>
      </c>
      <c r="X69" t="str">
        <f ca="1">IF(ISNUMBER($A69),$W69*(Methuselahs!$A$4+1)+$A69,"")</f>
        <v/>
      </c>
      <c r="Y69" s="41" t="str">
        <f t="shared" ca="1" si="22"/>
        <v/>
      </c>
      <c r="Z69" t="str">
        <f ca="1">IF(ISNUMBER($A69),VLOOKUP($A69,Methuselahs!$A$7:$X$202,5),"")</f>
        <v/>
      </c>
      <c r="AA69" s="41" t="str">
        <f t="shared" ca="1" si="23"/>
        <v/>
      </c>
    </row>
    <row r="70" spans="1:27" ht="12.95" customHeight="1">
      <c r="A70" t="str">
        <f ca="1">IF(OR(ISBLANK('Tournament Info'!$B$11),'Tournament Info'!$B$11&lt;&gt;4),"",INDIRECT(ADDRESS(ROW(),3,1,1,"Optimal Seating "&amp;'Tournament Info'!$B$11-1&amp;"R+F")))</f>
        <v/>
      </c>
      <c r="B70" t="str">
        <f ca="1">IF(ISNUMBER(A70),VLOOKUP(A70,Methuselahs!$A$7:$E$202,2,FALSE()),"")</f>
        <v/>
      </c>
      <c r="C70" t="str">
        <f ca="1">IF(ISNUMBER(A70),VLOOKUP(A70,Methuselahs!$A$7:$E$202,3,FALSE()),"")</f>
        <v/>
      </c>
      <c r="D70" s="248" t="str">
        <f t="shared" ca="1" si="12"/>
        <v/>
      </c>
      <c r="E70" s="249"/>
      <c r="F70" s="271">
        <f t="shared" si="13"/>
        <v>0</v>
      </c>
      <c r="G70" s="230" t="str">
        <f t="shared" ca="1" si="14"/>
        <v/>
      </c>
      <c r="H70" t="str">
        <f ca="1">IF(ISNUMBER(A70),IF(OR($S70=$U70,NOT(ISNA(MATCH($D70*5+$V$4,Override!$C$6:$C$125,0)))),$Q70,0),"")</f>
        <v/>
      </c>
      <c r="I70" s="277" t="str">
        <f t="shared" ca="1" si="15"/>
        <v/>
      </c>
      <c r="J70" s="250">
        <f ca="1">COUNT(A67:A71)</f>
        <v>0</v>
      </c>
      <c r="K70" s="233" t="str">
        <f ca="1">IF(ISNUMBER(A70),_xlfn.RANK.EQ(F70,F67:F71),"")</f>
        <v/>
      </c>
      <c r="L70" s="234">
        <f ca="1">IF(J70=5,VLOOKUP(K70,TPMatrix!$A$6:$B$10,2,FALSE()),IF(J70=4,VLOOKUP(K70,TPMatrix!$D$6:$E$9,2,FALSE()),0))</f>
        <v>0</v>
      </c>
      <c r="M70" s="234">
        <f ca="1">IF(COUNTIF(K67:K71,K70)&gt;=2,IF(J70=5,VLOOKUP(K70+1,TPMatrix!$A$6:$B$10,2,FALSE()),IF(J70=4,VLOOKUP(K70+1,TPMatrix!$D$6:$E$9,2,FALSE()),0)),"")</f>
        <v>0</v>
      </c>
      <c r="N70" s="234">
        <f ca="1">IF(COUNTIF(K67:K71,K70)&gt;=3,IF(J70=5,VLOOKUP(K70+2,TPMatrix!$A$6:$B$10,2,FALSE()),IF(J70=4,VLOOKUP(K70+2,TPMatrix!$D$6:$E$9,2,FALSE()),0)),"")</f>
        <v>0</v>
      </c>
      <c r="O70" s="234">
        <f ca="1">IF(COUNTIF(K67:K71,K70)&gt;=4,IF(J70=5,VLOOKUP(K70+3,TPMatrix!$A$6:$B$10,2,FALSE()),IF(J70=4,VLOOKUP(K70+3,TPMatrix!$D$6:$E$9,2,FALSE()),0)),"")</f>
        <v>0</v>
      </c>
      <c r="P70" s="234">
        <f ca="1">IF(COUNTIF(K67:K71,K70)&gt;=5,IF(J70=5,VLOOKUP(K70+4,TPMatrix!$A$6:$B$10,2,FALSE()),IF(J70=4,VLOOKUP(K70+4,TPMatrix!$D$6:$E$9,2,FALSE()),0)),"")</f>
        <v>0</v>
      </c>
      <c r="Q70" s="234">
        <f t="shared" ca="1" si="16"/>
        <v>0</v>
      </c>
      <c r="R70" s="235">
        <f t="shared" ca="1" si="17"/>
        <v>5</v>
      </c>
      <c r="S70" s="233">
        <f t="shared" ca="1" si="18"/>
        <v>0</v>
      </c>
      <c r="T70" s="234">
        <f t="shared" si="19"/>
        <v>0</v>
      </c>
      <c r="U70" s="235">
        <f t="shared" ca="1" si="20"/>
        <v>0</v>
      </c>
      <c r="W70" s="41" t="str">
        <f t="shared" ca="1" si="21"/>
        <v/>
      </c>
      <c r="X70" t="str">
        <f ca="1">IF(ISNUMBER($A70),$W70*(Methuselahs!$A$4+1)+$A70,"")</f>
        <v/>
      </c>
      <c r="Y70" s="41" t="str">
        <f t="shared" ca="1" si="22"/>
        <v/>
      </c>
      <c r="Z70" t="str">
        <f ca="1">IF(ISNUMBER($A70),VLOOKUP($A70,Methuselahs!$A$7:$X$202,5),"")</f>
        <v/>
      </c>
      <c r="AA70" s="41" t="str">
        <f t="shared" ca="1" si="23"/>
        <v/>
      </c>
    </row>
    <row r="71" spans="1:27" ht="12.95" customHeight="1" thickBot="1">
      <c r="A71" t="str">
        <f ca="1">IF(OR(ISBLANK('Tournament Info'!$B$11),'Tournament Info'!$B$11&lt;&gt;4),"",INDIRECT(ADDRESS(ROW(),3,1,1,"Optimal Seating "&amp;'Tournament Info'!$B$11-1&amp;"R+F")))</f>
        <v/>
      </c>
      <c r="B71" t="str">
        <f ca="1">IF(ISNUMBER(A71),VLOOKUP(A71,Methuselahs!$A$7:$E$202,2,FALSE()),"")</f>
        <v/>
      </c>
      <c r="C71" t="str">
        <f ca="1">IF(ISNUMBER(A71),VLOOKUP(A71,Methuselahs!$A$7:$E$202,3,FALSE()),"")</f>
        <v/>
      </c>
      <c r="D71" s="254" t="str">
        <f t="shared" ref="D71:D102" ca="1" si="24">IF(ISNUMBER(A71),FLOOR((ROW()-ROW($A$7))/5,1)+1,"")</f>
        <v/>
      </c>
      <c r="E71" s="255"/>
      <c r="F71" s="272">
        <f t="shared" ref="F71:F102" si="25">IF(ISNUMBER(E71),E71,0)</f>
        <v>0</v>
      </c>
      <c r="G71" s="240" t="str">
        <f t="shared" ref="G71:G102" ca="1" si="26">IF(ISNUMBER($A71),IF(AND($F71&gt;=2,$H71=60),1,0),"")</f>
        <v/>
      </c>
      <c r="H71" t="str">
        <f ca="1">IF(ISNUMBER(A71),IF(OR($S71=$U71,NOT(ISNA(MATCH($D71*5+$V$4,Override!$C$6:$C$125,0)))),$Q71,0),"")</f>
        <v/>
      </c>
      <c r="I71" s="126" t="str">
        <f t="shared" ref="I71:I102" ca="1" si="27">IF(ISNUMBER(A71),IF(J71=5,K71,IF(AND(J71=4,OR(K71=4,K71=3)),K71+1,K71)),"")</f>
        <v/>
      </c>
      <c r="J71" s="256">
        <f ca="1">COUNT(A67:A71)</f>
        <v>0</v>
      </c>
      <c r="K71" s="257" t="str">
        <f ca="1">IF(ISNUMBER(A71),_xlfn.RANK.EQ(F71,F67:F71),"")</f>
        <v/>
      </c>
      <c r="L71" s="258">
        <f ca="1">IF(J71=5,VLOOKUP(K71,TPMatrix!$A$6:$B$10,2,FALSE()),IF(J71=4,VLOOKUP(K71,TPMatrix!$D$6:$E$9,2,FALSE()),0))</f>
        <v>0</v>
      </c>
      <c r="M71" s="258">
        <f ca="1">IF(COUNTIF(K67:K71,K71)&gt;=2,IF(J71=5,VLOOKUP(K71+1,TPMatrix!$A$6:$B$10,2,FALSE()),IF(J71=4,VLOOKUP(K71+1,TPMatrix!$D$6:$E$9,2,FALSE()),0)),"")</f>
        <v>0</v>
      </c>
      <c r="N71" s="258">
        <f ca="1">IF(COUNTIF(K67:K71,K71)&gt;=3,IF(J71=5,VLOOKUP(K71+2,TPMatrix!$A$6:$B$10,2,FALSE()),IF(J71=4,VLOOKUP(K71+2,TPMatrix!$D$6:$E$9,2,FALSE()),0)),"")</f>
        <v>0</v>
      </c>
      <c r="O71" s="258">
        <f ca="1">IF(COUNTIF(K67:K71,K71)&gt;=4,IF(J71=5,VLOOKUP(K71+3,TPMatrix!$A$6:$B$10,2,FALSE()),IF(J71=4,VLOOKUP(K71+3,TPMatrix!$D$6:$E$9,2,FALSE()),0)),"")</f>
        <v>0</v>
      </c>
      <c r="P71" s="258">
        <f ca="1">IF(COUNTIF(K67:K71,K71)&gt;=5,IF(J71=5,VLOOKUP(K71+4,TPMatrix!$A$6:$B$10,2,FALSE()),IF(J71=4,VLOOKUP(K71+4,TPMatrix!$D$6:$E$9,2,FALSE()),0)),"")</f>
        <v>0</v>
      </c>
      <c r="Q71" s="258">
        <f t="shared" ref="Q71:Q102" ca="1" si="28">SUM(L71:P71)/COUNT(L71:P71)</f>
        <v>0</v>
      </c>
      <c r="R71" s="259">
        <f t="shared" ref="R71:R102" ca="1" si="29">COUNT(L71:P71)</f>
        <v>5</v>
      </c>
      <c r="S71" s="257">
        <f t="shared" ref="S71:S102" ca="1" si="30">IF(ISNUMBER($A71),COUNTIF($D$7:$D$206,$D71),0)</f>
        <v>0</v>
      </c>
      <c r="T71" s="258">
        <f t="shared" ref="T71:T102" si="31">CEILING($F71,1)</f>
        <v>0</v>
      </c>
      <c r="U71" s="259">
        <f t="shared" ref="U71:U102" ca="1" si="32">SUM(OFFSET(T71,-MOD(ROW()-ROW($U$7),5),0,5,1))</f>
        <v>0</v>
      </c>
      <c r="W71" s="41" t="str">
        <f t="shared" ref="W71:W102" ca="1" si="33">$I71</f>
        <v/>
      </c>
      <c r="X71" t="str">
        <f ca="1">IF(ISNUMBER($A71),$W71*(Methuselahs!$A$4+1)+$A71,"")</f>
        <v/>
      </c>
      <c r="Y71" s="41" t="str">
        <f t="shared" ref="Y71:Y102" ca="1" si="34">IF(ISNUMBER($A71),_xlfn.RANK.EQ($X71,$X71:$X75,1),"")</f>
        <v/>
      </c>
      <c r="Z71" t="str">
        <f ca="1">IF(ISNUMBER($A71),VLOOKUP($A71,Methuselahs!$A$7:$X$202,5),"")</f>
        <v/>
      </c>
      <c r="AA71" s="41" t="str">
        <f t="shared" ref="AA71:AA102" ca="1" si="35">$I71</f>
        <v/>
      </c>
    </row>
    <row r="72" spans="1:27" ht="12.95" customHeight="1">
      <c r="A72" t="str">
        <f ca="1">IF(OR(ISBLANK('Tournament Info'!$B$11),'Tournament Info'!$B$11&lt;&gt;4),"",INDIRECT(ADDRESS(ROW(),3,1,1,"Optimal Seating "&amp;'Tournament Info'!$B$11-1&amp;"R+F")))</f>
        <v/>
      </c>
      <c r="B72" t="str">
        <f ca="1">IF(ISNUMBER(A72),VLOOKUP(A72,Methuselahs!$A$7:$E$202,2,FALSE()),"")</f>
        <v/>
      </c>
      <c r="C72" t="str">
        <f ca="1">IF(ISNUMBER(A72),VLOOKUP(A72,Methuselahs!$A$7:$E$202,3,FALSE()),"")</f>
        <v/>
      </c>
      <c r="D72" s="214" t="str">
        <f t="shared" ca="1" si="24"/>
        <v/>
      </c>
      <c r="E72" s="215"/>
      <c r="F72" s="265">
        <f t="shared" si="25"/>
        <v>0</v>
      </c>
      <c r="G72" s="216" t="str">
        <f t="shared" ca="1" si="26"/>
        <v/>
      </c>
      <c r="H72" t="str">
        <f ca="1">IF(ISNUMBER(A72),IF(OR($S72=$U72,NOT(ISNA(MATCH($D72*5+$V$4,Override!$C$6:$C$125,0)))),$Q72,0),"")</f>
        <v/>
      </c>
      <c r="I72" s="276" t="str">
        <f t="shared" ca="1" si="27"/>
        <v/>
      </c>
      <c r="J72" s="218">
        <f ca="1">COUNT(A72:A76)</f>
        <v>0</v>
      </c>
      <c r="K72" s="219" t="str">
        <f ca="1">IF(ISNUMBER(A72),_xlfn.RANK.EQ(F72,F72:F76),"")</f>
        <v/>
      </c>
      <c r="L72" s="220">
        <f ca="1">IF(J72=5,VLOOKUP(K72,TPMatrix!$A$6:$B$10,2,FALSE()),IF(J72=4,VLOOKUP(K72,TPMatrix!$D$6:$E$9,2,FALSE()),0))</f>
        <v>0</v>
      </c>
      <c r="M72" s="220">
        <f ca="1">IF(COUNTIF(K72:K76,K72)&gt;=2,IF(J72=5,VLOOKUP(K72+1,TPMatrix!$A$6:$B$10,2,FALSE()),IF(J72=4,VLOOKUP(K72+1,TPMatrix!$D$6:$E$9,2,FALSE()),0)),"")</f>
        <v>0</v>
      </c>
      <c r="N72" s="220">
        <f ca="1">IF(COUNTIF(K72:K76,K72)&gt;=3,IF(J72=5,VLOOKUP(K72+2,TPMatrix!$A$6:$B$10,2,FALSE()),IF(J72=4,VLOOKUP(K72+2,TPMatrix!$D$6:$E$9,2,FALSE()),0)),"")</f>
        <v>0</v>
      </c>
      <c r="O72" s="220">
        <f ca="1">IF(COUNTIF(K72:K76,K72)&gt;=4,IF(J72=5,VLOOKUP(K72+3,TPMatrix!$A$6:$B$10,2,FALSE()),IF(J72=4,VLOOKUP(K72+3,TPMatrix!$D$6:$E$9,2,FALSE()),0)),"")</f>
        <v>0</v>
      </c>
      <c r="P72" s="220">
        <f ca="1">IF(COUNTIF(K72:K76,K72)&gt;=5,IF(J72=5,VLOOKUP(K72+4,TPMatrix!$A$6:$B$10,2,FALSE()),IF(J72=4,VLOOKUP(K72+4,TPMatrix!$D$6:$E$9,2,FALSE()),0)),"")</f>
        <v>0</v>
      </c>
      <c r="Q72" s="220">
        <f t="shared" ca="1" si="28"/>
        <v>0</v>
      </c>
      <c r="R72" s="221">
        <f t="shared" ca="1" si="29"/>
        <v>5</v>
      </c>
      <c r="S72" s="222">
        <f t="shared" ca="1" si="30"/>
        <v>0</v>
      </c>
      <c r="T72" s="223">
        <f t="shared" si="31"/>
        <v>0</v>
      </c>
      <c r="U72" s="224">
        <f t="shared" ca="1" si="32"/>
        <v>0</v>
      </c>
      <c r="W72" s="41" t="str">
        <f t="shared" ca="1" si="33"/>
        <v/>
      </c>
      <c r="X72" t="str">
        <f ca="1">IF(ISNUMBER($A72),$W72*(Methuselahs!$A$4+1)+$A72,"")</f>
        <v/>
      </c>
      <c r="Y72" s="41" t="str">
        <f t="shared" ca="1" si="34"/>
        <v/>
      </c>
      <c r="Z72" t="str">
        <f ca="1">IF(ISNUMBER($A72),VLOOKUP($A72,Methuselahs!$A$7:$X$202,5),"")</f>
        <v/>
      </c>
      <c r="AA72" s="41" t="str">
        <f t="shared" ca="1" si="35"/>
        <v/>
      </c>
    </row>
    <row r="73" spans="1:27" ht="12.95" customHeight="1">
      <c r="A73" t="str">
        <f ca="1">IF(OR(ISBLANK('Tournament Info'!$B$11),'Tournament Info'!$B$11&lt;&gt;4),"",INDIRECT(ADDRESS(ROW(),3,1,1,"Optimal Seating "&amp;'Tournament Info'!$B$11-1&amp;"R+F")))</f>
        <v/>
      </c>
      <c r="B73" t="str">
        <f ca="1">IF(ISNUMBER(A73),VLOOKUP(A73,Methuselahs!$A$7:$E$202,2,FALSE()),"")</f>
        <v/>
      </c>
      <c r="C73" t="str">
        <f ca="1">IF(ISNUMBER(A73),VLOOKUP(A73,Methuselahs!$A$7:$E$202,3,FALSE()),"")</f>
        <v/>
      </c>
      <c r="D73" s="228" t="str">
        <f t="shared" ca="1" si="24"/>
        <v/>
      </c>
      <c r="E73" s="229"/>
      <c r="F73" s="267">
        <f t="shared" si="25"/>
        <v>0</v>
      </c>
      <c r="G73" s="230" t="str">
        <f t="shared" ca="1" si="26"/>
        <v/>
      </c>
      <c r="H73" t="str">
        <f ca="1">IF(ISNUMBER(A73),IF(OR($S73=$U73,NOT(ISNA(MATCH($D73*5+$V$4,Override!$C$6:$C$125,0)))),$Q73,0),"")</f>
        <v/>
      </c>
      <c r="I73" s="277" t="str">
        <f t="shared" ca="1" si="27"/>
        <v/>
      </c>
      <c r="J73" s="232">
        <f ca="1">COUNT(A72:A76)</f>
        <v>0</v>
      </c>
      <c r="K73" s="233" t="str">
        <f ca="1">IF(ISNUMBER(A73),_xlfn.RANK.EQ(F73,F72:F76),"")</f>
        <v/>
      </c>
      <c r="L73" s="234">
        <f ca="1">IF(J73=5,VLOOKUP(K73,TPMatrix!$A$6:$B$10,2,FALSE()),IF(J73=4,VLOOKUP(K73,TPMatrix!$D$6:$E$9,2,FALSE()),0))</f>
        <v>0</v>
      </c>
      <c r="M73" s="234">
        <f ca="1">IF(COUNTIF(K72:K76,K73)&gt;=2,IF(J73=5,VLOOKUP(K73+1,TPMatrix!$A$6:$B$10,2,FALSE()),IF(J73=4,VLOOKUP(K73+1,TPMatrix!$D$6:$E$9,2,FALSE()),0)),"")</f>
        <v>0</v>
      </c>
      <c r="N73" s="234">
        <f ca="1">IF(COUNTIF(K72:K76,K73)&gt;=3,IF(J73=5,VLOOKUP(K73+2,TPMatrix!$A$6:$B$10,2,FALSE()),IF(J73=4,VLOOKUP(K73+2,TPMatrix!$D$6:$E$9,2,FALSE()),0)),"")</f>
        <v>0</v>
      </c>
      <c r="O73" s="234">
        <f ca="1">IF(COUNTIF(K72:K76,K73)&gt;=4,IF(J73=5,VLOOKUP(K73+3,TPMatrix!$A$6:$B$10,2,FALSE()),IF(J73=4,VLOOKUP(K73+3,TPMatrix!$D$6:$E$9,2,FALSE()),0)),"")</f>
        <v>0</v>
      </c>
      <c r="P73" s="234">
        <f ca="1">IF(COUNTIF(K72:K76,K73)&gt;=5,IF(J73=5,VLOOKUP(K73+4,TPMatrix!$A$6:$B$10,2,FALSE()),IF(J73=4,VLOOKUP(K73+4,TPMatrix!$D$6:$E$9,2,FALSE()),0)),"")</f>
        <v>0</v>
      </c>
      <c r="Q73" s="234">
        <f t="shared" ca="1" si="28"/>
        <v>0</v>
      </c>
      <c r="R73" s="235">
        <f t="shared" ca="1" si="29"/>
        <v>5</v>
      </c>
      <c r="S73" s="233">
        <f t="shared" ca="1" si="30"/>
        <v>0</v>
      </c>
      <c r="T73" s="234">
        <f t="shared" si="31"/>
        <v>0</v>
      </c>
      <c r="U73" s="235">
        <f t="shared" ca="1" si="32"/>
        <v>0</v>
      </c>
      <c r="W73" s="41" t="str">
        <f t="shared" ca="1" si="33"/>
        <v/>
      </c>
      <c r="X73" t="str">
        <f ca="1">IF(ISNUMBER($A73),$W73*(Methuselahs!$A$4+1)+$A73,"")</f>
        <v/>
      </c>
      <c r="Y73" s="41" t="str">
        <f t="shared" ca="1" si="34"/>
        <v/>
      </c>
      <c r="Z73" t="str">
        <f ca="1">IF(ISNUMBER($A73),VLOOKUP($A73,Methuselahs!$A$7:$X$202,5),"")</f>
        <v/>
      </c>
      <c r="AA73" s="41" t="str">
        <f t="shared" ca="1" si="35"/>
        <v/>
      </c>
    </row>
    <row r="74" spans="1:27" ht="12.95" customHeight="1">
      <c r="A74" t="str">
        <f ca="1">IF(OR(ISBLANK('Tournament Info'!$B$11),'Tournament Info'!$B$11&lt;&gt;4),"",INDIRECT(ADDRESS(ROW(),3,1,1,"Optimal Seating "&amp;'Tournament Info'!$B$11-1&amp;"R+F")))</f>
        <v/>
      </c>
      <c r="B74" t="str">
        <f ca="1">IF(ISNUMBER(A74),VLOOKUP(A74,Methuselahs!$A$7:$E$202,2,FALSE()),"")</f>
        <v/>
      </c>
      <c r="C74" t="str">
        <f ca="1">IF(ISNUMBER(A74),VLOOKUP(A74,Methuselahs!$A$7:$E$202,3,FALSE()),"")</f>
        <v/>
      </c>
      <c r="D74" s="238" t="str">
        <f t="shared" ca="1" si="24"/>
        <v/>
      </c>
      <c r="E74" s="239"/>
      <c r="F74" s="269">
        <f t="shared" si="25"/>
        <v>0</v>
      </c>
      <c r="G74" s="240" t="str">
        <f t="shared" ca="1" si="26"/>
        <v/>
      </c>
      <c r="H74" t="str">
        <f ca="1">IF(ISNUMBER(A74),IF(OR($S74=$U74,NOT(ISNA(MATCH($D74*5+$V$4,Override!$C$6:$C$125,0)))),$Q74,0),"")</f>
        <v/>
      </c>
      <c r="I74" s="126" t="str">
        <f t="shared" ca="1" si="27"/>
        <v/>
      </c>
      <c r="J74" s="242">
        <f ca="1">COUNT(A72:A76)</f>
        <v>0</v>
      </c>
      <c r="K74" s="243" t="str">
        <f ca="1">IF(ISNUMBER(A74),_xlfn.RANK.EQ(F74,F72:F76),"")</f>
        <v/>
      </c>
      <c r="L74" s="244">
        <f ca="1">IF(J74=5,VLOOKUP(K74,TPMatrix!$A$6:$B$10,2,FALSE()),IF(J74=4,VLOOKUP(K74,TPMatrix!$D$6:$E$9,2,FALSE()),0))</f>
        <v>0</v>
      </c>
      <c r="M74" s="244">
        <f ca="1">IF(COUNTIF(K72:K76,K74)&gt;=2,IF(J74=5,VLOOKUP(K74+1,TPMatrix!$A$6:$B$10,2,FALSE()),IF(J74=4,VLOOKUP(K74+1,TPMatrix!$D$6:$E$9,2,FALSE()),0)),"")</f>
        <v>0</v>
      </c>
      <c r="N74" s="244">
        <f ca="1">IF(COUNTIF(K72:K76,K74)&gt;=3,IF(J74=5,VLOOKUP(K74+2,TPMatrix!$A$6:$B$10,2,FALSE()),IF(J74=4,VLOOKUP(K74+2,TPMatrix!$D$6:$E$9,2,FALSE()),0)),"")</f>
        <v>0</v>
      </c>
      <c r="O74" s="244">
        <f ca="1">IF(COUNTIF(K72:K76,K74)&gt;=4,IF(J74=5,VLOOKUP(K74+3,TPMatrix!$A$6:$B$10,2,FALSE()),IF(J74=4,VLOOKUP(K74+3,TPMatrix!$D$6:$E$9,2,FALSE()),0)),"")</f>
        <v>0</v>
      </c>
      <c r="P74" s="244">
        <f ca="1">IF(COUNTIF(K72:K76,K74)&gt;=5,IF(J74=5,VLOOKUP(K74+4,TPMatrix!$A$6:$B$10,2,FALSE()),IF(J74=4,VLOOKUP(K74+4,TPMatrix!$D$6:$E$9,2,FALSE()),0)),"")</f>
        <v>0</v>
      </c>
      <c r="Q74" s="244">
        <f t="shared" ca="1" si="28"/>
        <v>0</v>
      </c>
      <c r="R74" s="245">
        <f t="shared" ca="1" si="29"/>
        <v>5</v>
      </c>
      <c r="S74" s="243">
        <f t="shared" ca="1" si="30"/>
        <v>0</v>
      </c>
      <c r="T74" s="244">
        <f t="shared" si="31"/>
        <v>0</v>
      </c>
      <c r="U74" s="245">
        <f t="shared" ca="1" si="32"/>
        <v>0</v>
      </c>
      <c r="W74" s="41" t="str">
        <f t="shared" ca="1" si="33"/>
        <v/>
      </c>
      <c r="X74" t="str">
        <f ca="1">IF(ISNUMBER($A74),$W74*(Methuselahs!$A$4+1)+$A74,"")</f>
        <v/>
      </c>
      <c r="Y74" s="41" t="str">
        <f t="shared" ca="1" si="34"/>
        <v/>
      </c>
      <c r="Z74" t="str">
        <f ca="1">IF(ISNUMBER($A74),VLOOKUP($A74,Methuselahs!$A$7:$X$202,5),"")</f>
        <v/>
      </c>
      <c r="AA74" s="41" t="str">
        <f t="shared" ca="1" si="35"/>
        <v/>
      </c>
    </row>
    <row r="75" spans="1:27" ht="12.95" customHeight="1">
      <c r="A75" t="str">
        <f ca="1">IF(OR(ISBLANK('Tournament Info'!$B$11),'Tournament Info'!$B$11&lt;&gt;4),"",INDIRECT(ADDRESS(ROW(),3,1,1,"Optimal Seating "&amp;'Tournament Info'!$B$11-1&amp;"R+F")))</f>
        <v/>
      </c>
      <c r="B75" t="str">
        <f ca="1">IF(ISNUMBER(A75),VLOOKUP(A75,Methuselahs!$A$7:$E$202,2,FALSE()),"")</f>
        <v/>
      </c>
      <c r="C75" t="str">
        <f ca="1">IF(ISNUMBER(A75),VLOOKUP(A75,Methuselahs!$A$7:$E$202,3,FALSE()),"")</f>
        <v/>
      </c>
      <c r="D75" s="248" t="str">
        <f t="shared" ca="1" si="24"/>
        <v/>
      </c>
      <c r="E75" s="249"/>
      <c r="F75" s="271">
        <f t="shared" si="25"/>
        <v>0</v>
      </c>
      <c r="G75" s="230" t="str">
        <f t="shared" ca="1" si="26"/>
        <v/>
      </c>
      <c r="H75" t="str">
        <f ca="1">IF(ISNUMBER(A75),IF(OR($S75=$U75,NOT(ISNA(MATCH($D75*5+$V$4,Override!$C$6:$C$125,0)))),$Q75,0),"")</f>
        <v/>
      </c>
      <c r="I75" s="277" t="str">
        <f t="shared" ca="1" si="27"/>
        <v/>
      </c>
      <c r="J75" s="250">
        <f ca="1">COUNT(A72:A76)</f>
        <v>0</v>
      </c>
      <c r="K75" s="233" t="str">
        <f ca="1">IF(ISNUMBER(A75),_xlfn.RANK.EQ(F75,F72:F76),"")</f>
        <v/>
      </c>
      <c r="L75" s="234">
        <f ca="1">IF(J75=5,VLOOKUP(K75,TPMatrix!$A$6:$B$10,2,FALSE()),IF(J75=4,VLOOKUP(K75,TPMatrix!$D$6:$E$9,2,FALSE()),0))</f>
        <v>0</v>
      </c>
      <c r="M75" s="234">
        <f ca="1">IF(COUNTIF(K72:K76,K75)&gt;=2,IF(J75=5,VLOOKUP(K75+1,TPMatrix!$A$6:$B$10,2,FALSE()),IF(J75=4,VLOOKUP(K75+1,TPMatrix!$D$6:$E$9,2,FALSE()),0)),"")</f>
        <v>0</v>
      </c>
      <c r="N75" s="234">
        <f ca="1">IF(COUNTIF(K72:K76,K75)&gt;=3,IF(J75=5,VLOOKUP(K75+2,TPMatrix!$A$6:$B$10,2,FALSE()),IF(J75=4,VLOOKUP(K75+2,TPMatrix!$D$6:$E$9,2,FALSE()),0)),"")</f>
        <v>0</v>
      </c>
      <c r="O75" s="234">
        <f ca="1">IF(COUNTIF(K72:K76,K75)&gt;=4,IF(J75=5,VLOOKUP(K75+3,TPMatrix!$A$6:$B$10,2,FALSE()),IF(J75=4,VLOOKUP(K75+3,TPMatrix!$D$6:$E$9,2,FALSE()),0)),"")</f>
        <v>0</v>
      </c>
      <c r="P75" s="234">
        <f ca="1">IF(COUNTIF(K72:K76,K75)&gt;=5,IF(J75=5,VLOOKUP(K75+4,TPMatrix!$A$6:$B$10,2,FALSE()),IF(J75=4,VLOOKUP(K75+4,TPMatrix!$D$6:$E$9,2,FALSE()),0)),"")</f>
        <v>0</v>
      </c>
      <c r="Q75" s="234">
        <f t="shared" ca="1" si="28"/>
        <v>0</v>
      </c>
      <c r="R75" s="235">
        <f t="shared" ca="1" si="29"/>
        <v>5</v>
      </c>
      <c r="S75" s="233">
        <f t="shared" ca="1" si="30"/>
        <v>0</v>
      </c>
      <c r="T75" s="234">
        <f t="shared" si="31"/>
        <v>0</v>
      </c>
      <c r="U75" s="235">
        <f t="shared" ca="1" si="32"/>
        <v>0</v>
      </c>
      <c r="W75" s="41" t="str">
        <f t="shared" ca="1" si="33"/>
        <v/>
      </c>
      <c r="X75" t="str">
        <f ca="1">IF(ISNUMBER($A75),$W75*(Methuselahs!$A$4+1)+$A75,"")</f>
        <v/>
      </c>
      <c r="Y75" s="41" t="str">
        <f t="shared" ca="1" si="34"/>
        <v/>
      </c>
      <c r="Z75" t="str">
        <f ca="1">IF(ISNUMBER($A75),VLOOKUP($A75,Methuselahs!$A$7:$X$202,5),"")</f>
        <v/>
      </c>
      <c r="AA75" s="41" t="str">
        <f t="shared" ca="1" si="35"/>
        <v/>
      </c>
    </row>
    <row r="76" spans="1:27" ht="12.95" customHeight="1" thickBot="1">
      <c r="A76" t="str">
        <f ca="1">IF(OR(ISBLANK('Tournament Info'!$B$11),'Tournament Info'!$B$11&lt;&gt;4),"",INDIRECT(ADDRESS(ROW(),3,1,1,"Optimal Seating "&amp;'Tournament Info'!$B$11-1&amp;"R+F")))</f>
        <v/>
      </c>
      <c r="B76" t="str">
        <f ca="1">IF(ISNUMBER(A76),VLOOKUP(A76,Methuselahs!$A$7:$E$202,2,FALSE()),"")</f>
        <v/>
      </c>
      <c r="C76" t="str">
        <f ca="1">IF(ISNUMBER(A76),VLOOKUP(A76,Methuselahs!$A$7:$E$202,3,FALSE()),"")</f>
        <v/>
      </c>
      <c r="D76" s="254" t="str">
        <f t="shared" ca="1" si="24"/>
        <v/>
      </c>
      <c r="E76" s="255"/>
      <c r="F76" s="272">
        <f t="shared" si="25"/>
        <v>0</v>
      </c>
      <c r="G76" s="240" t="str">
        <f t="shared" ca="1" si="26"/>
        <v/>
      </c>
      <c r="H76" t="str">
        <f ca="1">IF(ISNUMBER(A76),IF(OR($S76=$U76,NOT(ISNA(MATCH($D76*5+$V$4,Override!$C$6:$C$125,0)))),$Q76,0),"")</f>
        <v/>
      </c>
      <c r="I76" s="126" t="str">
        <f t="shared" ca="1" si="27"/>
        <v/>
      </c>
      <c r="J76" s="256">
        <f ca="1">COUNT(A72:A76)</f>
        <v>0</v>
      </c>
      <c r="K76" s="257" t="str">
        <f ca="1">IF(ISNUMBER(A76),_xlfn.RANK.EQ(F76,F72:F76),"")</f>
        <v/>
      </c>
      <c r="L76" s="258">
        <f ca="1">IF(J76=5,VLOOKUP(K76,TPMatrix!$A$6:$B$10,2,FALSE()),IF(J76=4,VLOOKUP(K76,TPMatrix!$D$6:$E$9,2,FALSE()),0))</f>
        <v>0</v>
      </c>
      <c r="M76" s="258">
        <f ca="1">IF(COUNTIF(K72:K76,K76)&gt;=2,IF(J76=5,VLOOKUP(K76+1,TPMatrix!$A$6:$B$10,2,FALSE()),IF(J76=4,VLOOKUP(K76+1,TPMatrix!$D$6:$E$9,2,FALSE()),0)),"")</f>
        <v>0</v>
      </c>
      <c r="N76" s="258">
        <f ca="1">IF(COUNTIF(K72:K76,K76)&gt;=3,IF(J76=5,VLOOKUP(K76+2,TPMatrix!$A$6:$B$10,2,FALSE()),IF(J76=4,VLOOKUP(K76+2,TPMatrix!$D$6:$E$9,2,FALSE()),0)),"")</f>
        <v>0</v>
      </c>
      <c r="O76" s="258">
        <f ca="1">IF(COUNTIF(K72:K76,K76)&gt;=4,IF(J76=5,VLOOKUP(K76+3,TPMatrix!$A$6:$B$10,2,FALSE()),IF(J76=4,VLOOKUP(K76+3,TPMatrix!$D$6:$E$9,2,FALSE()),0)),"")</f>
        <v>0</v>
      </c>
      <c r="P76" s="258">
        <f ca="1">IF(COUNTIF(K72:K76,K76)&gt;=5,IF(J76=5,VLOOKUP(K76+4,TPMatrix!$A$6:$B$10,2,FALSE()),IF(J76=4,VLOOKUP(K76+4,TPMatrix!$D$6:$E$9,2,FALSE()),0)),"")</f>
        <v>0</v>
      </c>
      <c r="Q76" s="258">
        <f t="shared" ca="1" si="28"/>
        <v>0</v>
      </c>
      <c r="R76" s="259">
        <f t="shared" ca="1" si="29"/>
        <v>5</v>
      </c>
      <c r="S76" s="257">
        <f t="shared" ca="1" si="30"/>
        <v>0</v>
      </c>
      <c r="T76" s="258">
        <f t="shared" si="31"/>
        <v>0</v>
      </c>
      <c r="U76" s="259">
        <f t="shared" ca="1" si="32"/>
        <v>0</v>
      </c>
      <c r="W76" s="41" t="str">
        <f t="shared" ca="1" si="33"/>
        <v/>
      </c>
      <c r="X76" t="str">
        <f ca="1">IF(ISNUMBER($A76),$W76*(Methuselahs!$A$4+1)+$A76,"")</f>
        <v/>
      </c>
      <c r="Y76" s="41" t="str">
        <f t="shared" ca="1" si="34"/>
        <v/>
      </c>
      <c r="Z76" t="str">
        <f ca="1">IF(ISNUMBER($A76),VLOOKUP($A76,Methuselahs!$A$7:$X$202,5),"")</f>
        <v/>
      </c>
      <c r="AA76" s="41" t="str">
        <f t="shared" ca="1" si="35"/>
        <v/>
      </c>
    </row>
    <row r="77" spans="1:27" ht="12.95" customHeight="1">
      <c r="A77" t="str">
        <f ca="1">IF(OR(ISBLANK('Tournament Info'!$B$11),'Tournament Info'!$B$11&lt;&gt;4),"",INDIRECT(ADDRESS(ROW(),3,1,1,"Optimal Seating "&amp;'Tournament Info'!$B$11-1&amp;"R+F")))</f>
        <v/>
      </c>
      <c r="B77" t="str">
        <f ca="1">IF(ISNUMBER(A77),VLOOKUP(A77,Methuselahs!$A$7:$E$202,2,FALSE()),"")</f>
        <v/>
      </c>
      <c r="C77" t="str">
        <f ca="1">IF(ISNUMBER(A77),VLOOKUP(A77,Methuselahs!$A$7:$E$202,3,FALSE()),"")</f>
        <v/>
      </c>
      <c r="D77" s="214" t="str">
        <f t="shared" ca="1" si="24"/>
        <v/>
      </c>
      <c r="E77" s="215"/>
      <c r="F77" s="265">
        <f t="shared" si="25"/>
        <v>0</v>
      </c>
      <c r="G77" s="216" t="str">
        <f t="shared" ca="1" si="26"/>
        <v/>
      </c>
      <c r="H77" t="str">
        <f ca="1">IF(ISNUMBER(A77),IF(OR($S77=$U77,NOT(ISNA(MATCH($D77*5+$V$4,Override!$C$6:$C$125,0)))),$Q77,0),"")</f>
        <v/>
      </c>
      <c r="I77" s="276" t="str">
        <f t="shared" ca="1" si="27"/>
        <v/>
      </c>
      <c r="J77" s="218">
        <f ca="1">COUNT(A77:A81)</f>
        <v>0</v>
      </c>
      <c r="K77" s="219" t="str">
        <f ca="1">IF(ISNUMBER(A77),_xlfn.RANK.EQ(F77,F77:F81),"")</f>
        <v/>
      </c>
      <c r="L77" s="220">
        <f ca="1">IF(J77=5,VLOOKUP(K77,TPMatrix!$A$6:$B$10,2,FALSE()),IF(J77=4,VLOOKUP(K77,TPMatrix!$D$6:$E$9,2,FALSE()),0))</f>
        <v>0</v>
      </c>
      <c r="M77" s="220">
        <f ca="1">IF(COUNTIF(K77:K81,K77)&gt;=2,IF(J77=5,VLOOKUP(K77+1,TPMatrix!$A$6:$B$10,2,FALSE()),IF(J77=4,VLOOKUP(K77+1,TPMatrix!$D$6:$E$9,2,FALSE()),0)),"")</f>
        <v>0</v>
      </c>
      <c r="N77" s="220">
        <f ca="1">IF(COUNTIF(K77:K81,K77)&gt;=3,IF(J77=5,VLOOKUP(K77+2,TPMatrix!$A$6:$B$10,2,FALSE()),IF(J77=4,VLOOKUP(K77+2,TPMatrix!$D$6:$E$9,2,FALSE()),0)),"")</f>
        <v>0</v>
      </c>
      <c r="O77" s="220">
        <f ca="1">IF(COUNTIF(K77:K81,K77)&gt;=4,IF(J77=5,VLOOKUP(K77+3,TPMatrix!$A$6:$B$10,2,FALSE()),IF(J77=4,VLOOKUP(K77+3,TPMatrix!$D$6:$E$9,2,FALSE()),0)),"")</f>
        <v>0</v>
      </c>
      <c r="P77" s="220">
        <f ca="1">IF(COUNTIF(K77:K81,K77)&gt;=5,IF(J77=5,VLOOKUP(K77+4,TPMatrix!$A$6:$B$10,2,FALSE()),IF(J77=4,VLOOKUP(K77+4,TPMatrix!$D$6:$E$9,2,FALSE()),0)),"")</f>
        <v>0</v>
      </c>
      <c r="Q77" s="220">
        <f t="shared" ca="1" si="28"/>
        <v>0</v>
      </c>
      <c r="R77" s="221">
        <f t="shared" ca="1" si="29"/>
        <v>5</v>
      </c>
      <c r="S77" s="222">
        <f t="shared" ca="1" si="30"/>
        <v>0</v>
      </c>
      <c r="T77" s="223">
        <f t="shared" si="31"/>
        <v>0</v>
      </c>
      <c r="U77" s="224">
        <f t="shared" ca="1" si="32"/>
        <v>0</v>
      </c>
      <c r="W77" s="41" t="str">
        <f t="shared" ca="1" si="33"/>
        <v/>
      </c>
      <c r="X77" t="str">
        <f ca="1">IF(ISNUMBER($A77),$W77*(Methuselahs!$A$4+1)+$A77,"")</f>
        <v/>
      </c>
      <c r="Y77" s="41" t="str">
        <f t="shared" ca="1" si="34"/>
        <v/>
      </c>
      <c r="Z77" t="str">
        <f ca="1">IF(ISNUMBER($A77),VLOOKUP($A77,Methuselahs!$A$7:$X$202,5),"")</f>
        <v/>
      </c>
      <c r="AA77" s="41" t="str">
        <f t="shared" ca="1" si="35"/>
        <v/>
      </c>
    </row>
    <row r="78" spans="1:27" ht="12.95" customHeight="1">
      <c r="A78" t="str">
        <f ca="1">IF(OR(ISBLANK('Tournament Info'!$B$11),'Tournament Info'!$B$11&lt;&gt;4),"",INDIRECT(ADDRESS(ROW(),3,1,1,"Optimal Seating "&amp;'Tournament Info'!$B$11-1&amp;"R+F")))</f>
        <v/>
      </c>
      <c r="B78" t="str">
        <f ca="1">IF(ISNUMBER(A78),VLOOKUP(A78,Methuselahs!$A$7:$E$202,2,FALSE()),"")</f>
        <v/>
      </c>
      <c r="C78" t="str">
        <f ca="1">IF(ISNUMBER(A78),VLOOKUP(A78,Methuselahs!$A$7:$E$202,3,FALSE()),"")</f>
        <v/>
      </c>
      <c r="D78" s="228" t="str">
        <f t="shared" ca="1" si="24"/>
        <v/>
      </c>
      <c r="E78" s="229"/>
      <c r="F78" s="267">
        <f t="shared" si="25"/>
        <v>0</v>
      </c>
      <c r="G78" s="230" t="str">
        <f t="shared" ca="1" si="26"/>
        <v/>
      </c>
      <c r="H78" t="str">
        <f ca="1">IF(ISNUMBER(A78),IF(OR($S78=$U78,NOT(ISNA(MATCH($D78*5+$V$4,Override!$C$6:$C$125,0)))),$Q78,0),"")</f>
        <v/>
      </c>
      <c r="I78" s="277" t="str">
        <f t="shared" ca="1" si="27"/>
        <v/>
      </c>
      <c r="J78" s="232">
        <f ca="1">COUNT(A77:A81)</f>
        <v>0</v>
      </c>
      <c r="K78" s="233" t="str">
        <f ca="1">IF(ISNUMBER(A78),_xlfn.RANK.EQ(F78,F77:F81),"")</f>
        <v/>
      </c>
      <c r="L78" s="234">
        <f ca="1">IF(J78=5,VLOOKUP(K78,TPMatrix!$A$6:$B$10,2,FALSE()),IF(J78=4,VLOOKUP(K78,TPMatrix!$D$6:$E$9,2,FALSE()),0))</f>
        <v>0</v>
      </c>
      <c r="M78" s="234">
        <f ca="1">IF(COUNTIF(K77:K81,K78)&gt;=2,IF(J78=5,VLOOKUP(K78+1,TPMatrix!$A$6:$B$10,2,FALSE()),IF(J78=4,VLOOKUP(K78+1,TPMatrix!$D$6:$E$9,2,FALSE()),0)),"")</f>
        <v>0</v>
      </c>
      <c r="N78" s="234">
        <f ca="1">IF(COUNTIF(K77:K81,K78)&gt;=3,IF(J78=5,VLOOKUP(K78+2,TPMatrix!$A$6:$B$10,2,FALSE()),IF(J78=4,VLOOKUP(K78+2,TPMatrix!$D$6:$E$9,2,FALSE()),0)),"")</f>
        <v>0</v>
      </c>
      <c r="O78" s="234">
        <f ca="1">IF(COUNTIF(K77:K81,K78)&gt;=4,IF(J78=5,VLOOKUP(K78+3,TPMatrix!$A$6:$B$10,2,FALSE()),IF(J78=4,VLOOKUP(K78+3,TPMatrix!$D$6:$E$9,2,FALSE()),0)),"")</f>
        <v>0</v>
      </c>
      <c r="P78" s="234">
        <f ca="1">IF(COUNTIF(K77:K81,K78)&gt;=5,IF(J78=5,VLOOKUP(K78+4,TPMatrix!$A$6:$B$10,2,FALSE()),IF(J78=4,VLOOKUP(K78+4,TPMatrix!$D$6:$E$9,2,FALSE()),0)),"")</f>
        <v>0</v>
      </c>
      <c r="Q78" s="234">
        <f t="shared" ca="1" si="28"/>
        <v>0</v>
      </c>
      <c r="R78" s="235">
        <f t="shared" ca="1" si="29"/>
        <v>5</v>
      </c>
      <c r="S78" s="233">
        <f t="shared" ca="1" si="30"/>
        <v>0</v>
      </c>
      <c r="T78" s="234">
        <f t="shared" si="31"/>
        <v>0</v>
      </c>
      <c r="U78" s="235">
        <f t="shared" ca="1" si="32"/>
        <v>0</v>
      </c>
      <c r="W78" s="41" t="str">
        <f t="shared" ca="1" si="33"/>
        <v/>
      </c>
      <c r="X78" t="str">
        <f ca="1">IF(ISNUMBER($A78),$W78*(Methuselahs!$A$4+1)+$A78,"")</f>
        <v/>
      </c>
      <c r="Y78" s="41" t="str">
        <f t="shared" ca="1" si="34"/>
        <v/>
      </c>
      <c r="Z78" t="str">
        <f ca="1">IF(ISNUMBER($A78),VLOOKUP($A78,Methuselahs!$A$7:$X$202,5),"")</f>
        <v/>
      </c>
      <c r="AA78" s="41" t="str">
        <f t="shared" ca="1" si="35"/>
        <v/>
      </c>
    </row>
    <row r="79" spans="1:27" ht="12.95" customHeight="1">
      <c r="A79" t="str">
        <f ca="1">IF(OR(ISBLANK('Tournament Info'!$B$11),'Tournament Info'!$B$11&lt;&gt;4),"",INDIRECT(ADDRESS(ROW(),3,1,1,"Optimal Seating "&amp;'Tournament Info'!$B$11-1&amp;"R+F")))</f>
        <v/>
      </c>
      <c r="B79" t="str">
        <f ca="1">IF(ISNUMBER(A79),VLOOKUP(A79,Methuselahs!$A$7:$E$202,2,FALSE()),"")</f>
        <v/>
      </c>
      <c r="C79" t="str">
        <f ca="1">IF(ISNUMBER(A79),VLOOKUP(A79,Methuselahs!$A$7:$E$202,3,FALSE()),"")</f>
        <v/>
      </c>
      <c r="D79" s="238" t="str">
        <f t="shared" ca="1" si="24"/>
        <v/>
      </c>
      <c r="E79" s="239"/>
      <c r="F79" s="269">
        <f t="shared" si="25"/>
        <v>0</v>
      </c>
      <c r="G79" s="240" t="str">
        <f t="shared" ca="1" si="26"/>
        <v/>
      </c>
      <c r="H79" t="str">
        <f ca="1">IF(ISNUMBER(A79),IF(OR($S79=$U79,NOT(ISNA(MATCH($D79*5+$V$4,Override!$C$6:$C$125,0)))),$Q79,0),"")</f>
        <v/>
      </c>
      <c r="I79" s="126" t="str">
        <f t="shared" ca="1" si="27"/>
        <v/>
      </c>
      <c r="J79" s="242">
        <f ca="1">COUNT(A77:A81)</f>
        <v>0</v>
      </c>
      <c r="K79" s="243" t="str">
        <f ca="1">IF(ISNUMBER(A79),_xlfn.RANK.EQ(F79,F77:F81),"")</f>
        <v/>
      </c>
      <c r="L79" s="244">
        <f ca="1">IF(J79=5,VLOOKUP(K79,TPMatrix!$A$6:$B$10,2,FALSE()),IF(J79=4,VLOOKUP(K79,TPMatrix!$D$6:$E$9,2,FALSE()),0))</f>
        <v>0</v>
      </c>
      <c r="M79" s="244">
        <f ca="1">IF(COUNTIF(K77:K81,K79)&gt;=2,IF(J79=5,VLOOKUP(K79+1,TPMatrix!$A$6:$B$10,2,FALSE()),IF(J79=4,VLOOKUP(K79+1,TPMatrix!$D$6:$E$9,2,FALSE()),0)),"")</f>
        <v>0</v>
      </c>
      <c r="N79" s="244">
        <f ca="1">IF(COUNTIF(K77:K81,K79)&gt;=3,IF(J79=5,VLOOKUP(K79+2,TPMatrix!$A$6:$B$10,2,FALSE()),IF(J79=4,VLOOKUP(K79+2,TPMatrix!$D$6:$E$9,2,FALSE()),0)),"")</f>
        <v>0</v>
      </c>
      <c r="O79" s="244">
        <f ca="1">IF(COUNTIF(K77:K81,K79)&gt;=4,IF(J79=5,VLOOKUP(K79+3,TPMatrix!$A$6:$B$10,2,FALSE()),IF(J79=4,VLOOKUP(K79+3,TPMatrix!$D$6:$E$9,2,FALSE()),0)),"")</f>
        <v>0</v>
      </c>
      <c r="P79" s="244">
        <f ca="1">IF(COUNTIF(K77:K81,K79)&gt;=5,IF(J79=5,VLOOKUP(K79+4,TPMatrix!$A$6:$B$10,2,FALSE()),IF(J79=4,VLOOKUP(K79+4,TPMatrix!$D$6:$E$9,2,FALSE()),0)),"")</f>
        <v>0</v>
      </c>
      <c r="Q79" s="244">
        <f t="shared" ca="1" si="28"/>
        <v>0</v>
      </c>
      <c r="R79" s="245">
        <f t="shared" ca="1" si="29"/>
        <v>5</v>
      </c>
      <c r="S79" s="243">
        <f t="shared" ca="1" si="30"/>
        <v>0</v>
      </c>
      <c r="T79" s="244">
        <f t="shared" si="31"/>
        <v>0</v>
      </c>
      <c r="U79" s="245">
        <f t="shared" ca="1" si="32"/>
        <v>0</v>
      </c>
      <c r="W79" s="41" t="str">
        <f t="shared" ca="1" si="33"/>
        <v/>
      </c>
      <c r="X79" t="str">
        <f ca="1">IF(ISNUMBER($A79),$W79*(Methuselahs!$A$4+1)+$A79,"")</f>
        <v/>
      </c>
      <c r="Y79" s="41" t="str">
        <f t="shared" ca="1" si="34"/>
        <v/>
      </c>
      <c r="Z79" t="str">
        <f ca="1">IF(ISNUMBER($A79),VLOOKUP($A79,Methuselahs!$A$7:$X$202,5),"")</f>
        <v/>
      </c>
      <c r="AA79" s="41" t="str">
        <f t="shared" ca="1" si="35"/>
        <v/>
      </c>
    </row>
    <row r="80" spans="1:27" ht="12.95" customHeight="1">
      <c r="A80" t="str">
        <f ca="1">IF(OR(ISBLANK('Tournament Info'!$B$11),'Tournament Info'!$B$11&lt;&gt;4),"",INDIRECT(ADDRESS(ROW(),3,1,1,"Optimal Seating "&amp;'Tournament Info'!$B$11-1&amp;"R+F")))</f>
        <v/>
      </c>
      <c r="B80" t="str">
        <f ca="1">IF(ISNUMBER(A80),VLOOKUP(A80,Methuselahs!$A$7:$E$202,2,FALSE()),"")</f>
        <v/>
      </c>
      <c r="C80" t="str">
        <f ca="1">IF(ISNUMBER(A80),VLOOKUP(A80,Methuselahs!$A$7:$E$202,3,FALSE()),"")</f>
        <v/>
      </c>
      <c r="D80" s="248" t="str">
        <f t="shared" ca="1" si="24"/>
        <v/>
      </c>
      <c r="E80" s="249"/>
      <c r="F80" s="271">
        <f t="shared" si="25"/>
        <v>0</v>
      </c>
      <c r="G80" s="230" t="str">
        <f t="shared" ca="1" si="26"/>
        <v/>
      </c>
      <c r="H80" t="str">
        <f ca="1">IF(ISNUMBER(A80),IF(OR($S80=$U80,NOT(ISNA(MATCH($D80*5+$V$4,Override!$C$6:$C$125,0)))),$Q80,0),"")</f>
        <v/>
      </c>
      <c r="I80" s="277" t="str">
        <f t="shared" ca="1" si="27"/>
        <v/>
      </c>
      <c r="J80" s="250">
        <f ca="1">COUNT(A77:A81)</f>
        <v>0</v>
      </c>
      <c r="K80" s="233" t="str">
        <f ca="1">IF(ISNUMBER(A80),_xlfn.RANK.EQ(F80,F77:F81),"")</f>
        <v/>
      </c>
      <c r="L80" s="234">
        <f ca="1">IF(J80=5,VLOOKUP(K80,TPMatrix!$A$6:$B$10,2,FALSE()),IF(J80=4,VLOOKUP(K80,TPMatrix!$D$6:$E$9,2,FALSE()),0))</f>
        <v>0</v>
      </c>
      <c r="M80" s="234">
        <f ca="1">IF(COUNTIF(K77:K81,K80)&gt;=2,IF(J80=5,VLOOKUP(K80+1,TPMatrix!$A$6:$B$10,2,FALSE()),IF(J80=4,VLOOKUP(K80+1,TPMatrix!$D$6:$E$9,2,FALSE()),0)),"")</f>
        <v>0</v>
      </c>
      <c r="N80" s="234">
        <f ca="1">IF(COUNTIF(K77:K81,K80)&gt;=3,IF(J80=5,VLOOKUP(K80+2,TPMatrix!$A$6:$B$10,2,FALSE()),IF(J80=4,VLOOKUP(K80+2,TPMatrix!$D$6:$E$9,2,FALSE()),0)),"")</f>
        <v>0</v>
      </c>
      <c r="O80" s="234">
        <f ca="1">IF(COUNTIF(K77:K81,K80)&gt;=4,IF(J80=5,VLOOKUP(K80+3,TPMatrix!$A$6:$B$10,2,FALSE()),IF(J80=4,VLOOKUP(K80+3,TPMatrix!$D$6:$E$9,2,FALSE()),0)),"")</f>
        <v>0</v>
      </c>
      <c r="P80" s="234">
        <f ca="1">IF(COUNTIF(K77:K81,K80)&gt;=5,IF(J80=5,VLOOKUP(K80+4,TPMatrix!$A$6:$B$10,2,FALSE()),IF(J80=4,VLOOKUP(K80+4,TPMatrix!$D$6:$E$9,2,FALSE()),0)),"")</f>
        <v>0</v>
      </c>
      <c r="Q80" s="234">
        <f t="shared" ca="1" si="28"/>
        <v>0</v>
      </c>
      <c r="R80" s="235">
        <f t="shared" ca="1" si="29"/>
        <v>5</v>
      </c>
      <c r="S80" s="233">
        <f t="shared" ca="1" si="30"/>
        <v>0</v>
      </c>
      <c r="T80" s="234">
        <f t="shared" si="31"/>
        <v>0</v>
      </c>
      <c r="U80" s="235">
        <f t="shared" ca="1" si="32"/>
        <v>0</v>
      </c>
      <c r="W80" s="41" t="str">
        <f t="shared" ca="1" si="33"/>
        <v/>
      </c>
      <c r="X80" t="str">
        <f ca="1">IF(ISNUMBER($A80),$W80*(Methuselahs!$A$4+1)+$A80,"")</f>
        <v/>
      </c>
      <c r="Y80" s="41" t="str">
        <f t="shared" ca="1" si="34"/>
        <v/>
      </c>
      <c r="Z80" t="str">
        <f ca="1">IF(ISNUMBER($A80),VLOOKUP($A80,Methuselahs!$A$7:$X$202,5),"")</f>
        <v/>
      </c>
      <c r="AA80" s="41" t="str">
        <f t="shared" ca="1" si="35"/>
        <v/>
      </c>
    </row>
    <row r="81" spans="1:27" ht="12.95" customHeight="1" thickBot="1">
      <c r="A81" t="str">
        <f ca="1">IF(OR(ISBLANK('Tournament Info'!$B$11),'Tournament Info'!$B$11&lt;&gt;4),"",INDIRECT(ADDRESS(ROW(),3,1,1,"Optimal Seating "&amp;'Tournament Info'!$B$11-1&amp;"R+F")))</f>
        <v/>
      </c>
      <c r="B81" t="str">
        <f ca="1">IF(ISNUMBER(A81),VLOOKUP(A81,Methuselahs!$A$7:$E$202,2,FALSE()),"")</f>
        <v/>
      </c>
      <c r="C81" t="str">
        <f ca="1">IF(ISNUMBER(A81),VLOOKUP(A81,Methuselahs!$A$7:$E$202,3,FALSE()),"")</f>
        <v/>
      </c>
      <c r="D81" s="254" t="str">
        <f t="shared" ca="1" si="24"/>
        <v/>
      </c>
      <c r="E81" s="255"/>
      <c r="F81" s="272">
        <f t="shared" si="25"/>
        <v>0</v>
      </c>
      <c r="G81" s="240" t="str">
        <f t="shared" ca="1" si="26"/>
        <v/>
      </c>
      <c r="H81" t="str">
        <f ca="1">IF(ISNUMBER(A81),IF(OR($S81=$U81,NOT(ISNA(MATCH($D81*5+$V$4,Override!$C$6:$C$125,0)))),$Q81,0),"")</f>
        <v/>
      </c>
      <c r="I81" s="126" t="str">
        <f t="shared" ca="1" si="27"/>
        <v/>
      </c>
      <c r="J81" s="256">
        <f ca="1">COUNT(A77:A81)</f>
        <v>0</v>
      </c>
      <c r="K81" s="257" t="str">
        <f ca="1">IF(ISNUMBER(A81),_xlfn.RANK.EQ(F81,F77:F81),"")</f>
        <v/>
      </c>
      <c r="L81" s="258">
        <f ca="1">IF(J81=5,VLOOKUP(K81,TPMatrix!$A$6:$B$10,2,FALSE()),IF(J81=4,VLOOKUP(K81,TPMatrix!$D$6:$E$9,2,FALSE()),0))</f>
        <v>0</v>
      </c>
      <c r="M81" s="258">
        <f ca="1">IF(COUNTIF(K77:K81,K81)&gt;=2,IF(J81=5,VLOOKUP(K81+1,TPMatrix!$A$6:$B$10,2,FALSE()),IF(J81=4,VLOOKUP(K81+1,TPMatrix!$D$6:$E$9,2,FALSE()),0)),"")</f>
        <v>0</v>
      </c>
      <c r="N81" s="258">
        <f ca="1">IF(COUNTIF(K77:K81,K81)&gt;=3,IF(J81=5,VLOOKUP(K81+2,TPMatrix!$A$6:$B$10,2,FALSE()),IF(J81=4,VLOOKUP(K81+2,TPMatrix!$D$6:$E$9,2,FALSE()),0)),"")</f>
        <v>0</v>
      </c>
      <c r="O81" s="258">
        <f ca="1">IF(COUNTIF(K77:K81,K81)&gt;=4,IF(J81=5,VLOOKUP(K81+3,TPMatrix!$A$6:$B$10,2,FALSE()),IF(J81=4,VLOOKUP(K81+3,TPMatrix!$D$6:$E$9,2,FALSE()),0)),"")</f>
        <v>0</v>
      </c>
      <c r="P81" s="258">
        <f ca="1">IF(COUNTIF(K77:K81,K81)&gt;=5,IF(J81=5,VLOOKUP(K81+4,TPMatrix!$A$6:$B$10,2,FALSE()),IF(J81=4,VLOOKUP(K81+4,TPMatrix!$D$6:$E$9,2,FALSE()),0)),"")</f>
        <v>0</v>
      </c>
      <c r="Q81" s="258">
        <f t="shared" ca="1" si="28"/>
        <v>0</v>
      </c>
      <c r="R81" s="259">
        <f t="shared" ca="1" si="29"/>
        <v>5</v>
      </c>
      <c r="S81" s="257">
        <f t="shared" ca="1" si="30"/>
        <v>0</v>
      </c>
      <c r="T81" s="258">
        <f t="shared" si="31"/>
        <v>0</v>
      </c>
      <c r="U81" s="259">
        <f t="shared" ca="1" si="32"/>
        <v>0</v>
      </c>
      <c r="W81" s="41" t="str">
        <f t="shared" ca="1" si="33"/>
        <v/>
      </c>
      <c r="X81" t="str">
        <f ca="1">IF(ISNUMBER($A81),$W81*(Methuselahs!$A$4+1)+$A81,"")</f>
        <v/>
      </c>
      <c r="Y81" s="41" t="str">
        <f t="shared" ca="1" si="34"/>
        <v/>
      </c>
      <c r="Z81" t="str">
        <f ca="1">IF(ISNUMBER($A81),VLOOKUP($A81,Methuselahs!$A$7:$X$202,5),"")</f>
        <v/>
      </c>
      <c r="AA81" s="41" t="str">
        <f t="shared" ca="1" si="35"/>
        <v/>
      </c>
    </row>
    <row r="82" spans="1:27" ht="12.95" customHeight="1">
      <c r="A82" t="str">
        <f ca="1">IF(OR(ISBLANK('Tournament Info'!$B$11),'Tournament Info'!$B$11&lt;&gt;4),"",INDIRECT(ADDRESS(ROW(),3,1,1,"Optimal Seating "&amp;'Tournament Info'!$B$11-1&amp;"R+F")))</f>
        <v/>
      </c>
      <c r="B82" t="str">
        <f ca="1">IF(ISNUMBER(A82),VLOOKUP(A82,Methuselahs!$A$7:$E$202,2,FALSE()),"")</f>
        <v/>
      </c>
      <c r="C82" t="str">
        <f ca="1">IF(ISNUMBER(A82),VLOOKUP(A82,Methuselahs!$A$7:$E$202,3,FALSE()),"")</f>
        <v/>
      </c>
      <c r="D82" s="214" t="str">
        <f t="shared" ca="1" si="24"/>
        <v/>
      </c>
      <c r="E82" s="215"/>
      <c r="F82" s="265">
        <f t="shared" si="25"/>
        <v>0</v>
      </c>
      <c r="G82" s="216" t="str">
        <f t="shared" ca="1" si="26"/>
        <v/>
      </c>
      <c r="H82" t="str">
        <f ca="1">IF(ISNUMBER(A82),IF(OR($S82=$U82,NOT(ISNA(MATCH($D82*5+$V$4,Override!$C$6:$C$125,0)))),$Q82,0),"")</f>
        <v/>
      </c>
      <c r="I82" s="276" t="str">
        <f t="shared" ca="1" si="27"/>
        <v/>
      </c>
      <c r="J82" s="218">
        <f ca="1">COUNT(A82:A86)</f>
        <v>0</v>
      </c>
      <c r="K82" s="219" t="str">
        <f ca="1">IF(ISNUMBER(A82),_xlfn.RANK.EQ(F82,F82:F86),"")</f>
        <v/>
      </c>
      <c r="L82" s="220">
        <f ca="1">IF(J82=5,VLOOKUP(K82,TPMatrix!$A$6:$B$10,2,FALSE()),IF(J82=4,VLOOKUP(K82,TPMatrix!$D$6:$E$9,2,FALSE()),0))</f>
        <v>0</v>
      </c>
      <c r="M82" s="220">
        <f ca="1">IF(COUNTIF(K82:K86,K82)&gt;=2,IF(J82=5,VLOOKUP(K82+1,TPMatrix!$A$6:$B$10,2,FALSE()),IF(J82=4,VLOOKUP(K82+1,TPMatrix!$D$6:$E$9,2,FALSE()),0)),"")</f>
        <v>0</v>
      </c>
      <c r="N82" s="220">
        <f ca="1">IF(COUNTIF(K82:K86,K82)&gt;=3,IF(J82=5,VLOOKUP(K82+2,TPMatrix!$A$6:$B$10,2,FALSE()),IF(J82=4,VLOOKUP(K82+2,TPMatrix!$D$6:$E$9,2,FALSE()),0)),"")</f>
        <v>0</v>
      </c>
      <c r="O82" s="220">
        <f ca="1">IF(COUNTIF(K82:K86,K82)&gt;=4,IF(J82=5,VLOOKUP(K82+3,TPMatrix!$A$6:$B$10,2,FALSE()),IF(J82=4,VLOOKUP(K82+3,TPMatrix!$D$6:$E$9,2,FALSE()),0)),"")</f>
        <v>0</v>
      </c>
      <c r="P82" s="220">
        <f ca="1">IF(COUNTIF(K82:K86,K82)&gt;=5,IF(J82=5,VLOOKUP(K82+4,TPMatrix!$A$6:$B$10,2,FALSE()),IF(J82=4,VLOOKUP(K82+4,TPMatrix!$D$6:$E$9,2,FALSE()),0)),"")</f>
        <v>0</v>
      </c>
      <c r="Q82" s="220">
        <f t="shared" ca="1" si="28"/>
        <v>0</v>
      </c>
      <c r="R82" s="221">
        <f t="shared" ca="1" si="29"/>
        <v>5</v>
      </c>
      <c r="S82" s="222">
        <f t="shared" ca="1" si="30"/>
        <v>0</v>
      </c>
      <c r="T82" s="223">
        <f t="shared" si="31"/>
        <v>0</v>
      </c>
      <c r="U82" s="224">
        <f t="shared" ca="1" si="32"/>
        <v>0</v>
      </c>
      <c r="W82" s="41" t="str">
        <f t="shared" ca="1" si="33"/>
        <v/>
      </c>
      <c r="X82" t="str">
        <f ca="1">IF(ISNUMBER($A82),$W82*(Methuselahs!$A$4+1)+$A82,"")</f>
        <v/>
      </c>
      <c r="Y82" s="41" t="str">
        <f t="shared" ca="1" si="34"/>
        <v/>
      </c>
      <c r="Z82" t="str">
        <f ca="1">IF(ISNUMBER($A82),VLOOKUP($A82,Methuselahs!$A$7:$X$202,5),"")</f>
        <v/>
      </c>
      <c r="AA82" s="41" t="str">
        <f t="shared" ca="1" si="35"/>
        <v/>
      </c>
    </row>
    <row r="83" spans="1:27" ht="12.95" customHeight="1">
      <c r="A83" t="str">
        <f ca="1">IF(OR(ISBLANK('Tournament Info'!$B$11),'Tournament Info'!$B$11&lt;&gt;4),"",INDIRECT(ADDRESS(ROW(),3,1,1,"Optimal Seating "&amp;'Tournament Info'!$B$11-1&amp;"R+F")))</f>
        <v/>
      </c>
      <c r="B83" t="str">
        <f ca="1">IF(ISNUMBER(A83),VLOOKUP(A83,Methuselahs!$A$7:$E$202,2,FALSE()),"")</f>
        <v/>
      </c>
      <c r="C83" t="str">
        <f ca="1">IF(ISNUMBER(A83),VLOOKUP(A83,Methuselahs!$A$7:$E$202,3,FALSE()),"")</f>
        <v/>
      </c>
      <c r="D83" s="228" t="str">
        <f t="shared" ca="1" si="24"/>
        <v/>
      </c>
      <c r="E83" s="229"/>
      <c r="F83" s="267">
        <f t="shared" si="25"/>
        <v>0</v>
      </c>
      <c r="G83" s="230" t="str">
        <f t="shared" ca="1" si="26"/>
        <v/>
      </c>
      <c r="H83" t="str">
        <f ca="1">IF(ISNUMBER(A83),IF(OR($S83=$U83,NOT(ISNA(MATCH($D83*5+$V$4,Override!$C$6:$C$125,0)))),$Q83,0),"")</f>
        <v/>
      </c>
      <c r="I83" s="277" t="str">
        <f t="shared" ca="1" si="27"/>
        <v/>
      </c>
      <c r="J83" s="232">
        <f ca="1">COUNT(A82:A86)</f>
        <v>0</v>
      </c>
      <c r="K83" s="233" t="str">
        <f ca="1">IF(ISNUMBER(A83),_xlfn.RANK.EQ(F83,F82:F86),"")</f>
        <v/>
      </c>
      <c r="L83" s="234">
        <f ca="1">IF(J83=5,VLOOKUP(K83,TPMatrix!$A$6:$B$10,2,FALSE()),IF(J83=4,VLOOKUP(K83,TPMatrix!$D$6:$E$9,2,FALSE()),0))</f>
        <v>0</v>
      </c>
      <c r="M83" s="234">
        <f ca="1">IF(COUNTIF(K82:K86,K83)&gt;=2,IF(J83=5,VLOOKUP(K83+1,TPMatrix!$A$6:$B$10,2,FALSE()),IF(J83=4,VLOOKUP(K83+1,TPMatrix!$D$6:$E$9,2,FALSE()),0)),"")</f>
        <v>0</v>
      </c>
      <c r="N83" s="234">
        <f ca="1">IF(COUNTIF(K82:K86,K83)&gt;=3,IF(J83=5,VLOOKUP(K83+2,TPMatrix!$A$6:$B$10,2,FALSE()),IF(J83=4,VLOOKUP(K83+2,TPMatrix!$D$6:$E$9,2,FALSE()),0)),"")</f>
        <v>0</v>
      </c>
      <c r="O83" s="234">
        <f ca="1">IF(COUNTIF(K82:K86,K83)&gt;=4,IF(J83=5,VLOOKUP(K83+3,TPMatrix!$A$6:$B$10,2,FALSE()),IF(J83=4,VLOOKUP(K83+3,TPMatrix!$D$6:$E$9,2,FALSE()),0)),"")</f>
        <v>0</v>
      </c>
      <c r="P83" s="234">
        <f ca="1">IF(COUNTIF(K82:K86,K83)&gt;=5,IF(J83=5,VLOOKUP(K83+4,TPMatrix!$A$6:$B$10,2,FALSE()),IF(J83=4,VLOOKUP(K83+4,TPMatrix!$D$6:$E$9,2,FALSE()),0)),"")</f>
        <v>0</v>
      </c>
      <c r="Q83" s="234">
        <f t="shared" ca="1" si="28"/>
        <v>0</v>
      </c>
      <c r="R83" s="235">
        <f t="shared" ca="1" si="29"/>
        <v>5</v>
      </c>
      <c r="S83" s="233">
        <f t="shared" ca="1" si="30"/>
        <v>0</v>
      </c>
      <c r="T83" s="234">
        <f t="shared" si="31"/>
        <v>0</v>
      </c>
      <c r="U83" s="235">
        <f t="shared" ca="1" si="32"/>
        <v>0</v>
      </c>
      <c r="W83" s="41" t="str">
        <f t="shared" ca="1" si="33"/>
        <v/>
      </c>
      <c r="X83" t="str">
        <f ca="1">IF(ISNUMBER($A83),$W83*(Methuselahs!$A$4+1)+$A83,"")</f>
        <v/>
      </c>
      <c r="Y83" s="41" t="str">
        <f t="shared" ca="1" si="34"/>
        <v/>
      </c>
      <c r="Z83" t="str">
        <f ca="1">IF(ISNUMBER($A83),VLOOKUP($A83,Methuselahs!$A$7:$X$202,5),"")</f>
        <v/>
      </c>
      <c r="AA83" s="41" t="str">
        <f t="shared" ca="1" si="35"/>
        <v/>
      </c>
    </row>
    <row r="84" spans="1:27" ht="12.95" customHeight="1">
      <c r="A84" t="str">
        <f ca="1">IF(OR(ISBLANK('Tournament Info'!$B$11),'Tournament Info'!$B$11&lt;&gt;4),"",INDIRECT(ADDRESS(ROW(),3,1,1,"Optimal Seating "&amp;'Tournament Info'!$B$11-1&amp;"R+F")))</f>
        <v/>
      </c>
      <c r="B84" t="str">
        <f ca="1">IF(ISNUMBER(A84),VLOOKUP(A84,Methuselahs!$A$7:$E$202,2,FALSE()),"")</f>
        <v/>
      </c>
      <c r="C84" t="str">
        <f ca="1">IF(ISNUMBER(A84),VLOOKUP(A84,Methuselahs!$A$7:$E$202,3,FALSE()),"")</f>
        <v/>
      </c>
      <c r="D84" s="238" t="str">
        <f t="shared" ca="1" si="24"/>
        <v/>
      </c>
      <c r="E84" s="239"/>
      <c r="F84" s="269">
        <f t="shared" si="25"/>
        <v>0</v>
      </c>
      <c r="G84" s="240" t="str">
        <f t="shared" ca="1" si="26"/>
        <v/>
      </c>
      <c r="H84" t="str">
        <f ca="1">IF(ISNUMBER(A84),IF(OR($S84=$U84,NOT(ISNA(MATCH($D84*5+$V$4,Override!$C$6:$C$125,0)))),$Q84,0),"")</f>
        <v/>
      </c>
      <c r="I84" s="126" t="str">
        <f t="shared" ca="1" si="27"/>
        <v/>
      </c>
      <c r="J84" s="242">
        <f ca="1">COUNT(A82:A86)</f>
        <v>0</v>
      </c>
      <c r="K84" s="243" t="str">
        <f ca="1">IF(ISNUMBER(A84),_xlfn.RANK.EQ(F84,F82:F86),"")</f>
        <v/>
      </c>
      <c r="L84" s="244">
        <f ca="1">IF(J84=5,VLOOKUP(K84,TPMatrix!$A$6:$B$10,2,FALSE()),IF(J84=4,VLOOKUP(K84,TPMatrix!$D$6:$E$9,2,FALSE()),0))</f>
        <v>0</v>
      </c>
      <c r="M84" s="244">
        <f ca="1">IF(COUNTIF(K82:K86,K84)&gt;=2,IF(J84=5,VLOOKUP(K84+1,TPMatrix!$A$6:$B$10,2,FALSE()),IF(J84=4,VLOOKUP(K84+1,TPMatrix!$D$6:$E$9,2,FALSE()),0)),"")</f>
        <v>0</v>
      </c>
      <c r="N84" s="244">
        <f ca="1">IF(COUNTIF(K82:K86,K84)&gt;=3,IF(J84=5,VLOOKUP(K84+2,TPMatrix!$A$6:$B$10,2,FALSE()),IF(J84=4,VLOOKUP(K84+2,TPMatrix!$D$6:$E$9,2,FALSE()),0)),"")</f>
        <v>0</v>
      </c>
      <c r="O84" s="244">
        <f ca="1">IF(COUNTIF(K82:K86,K84)&gt;=4,IF(J84=5,VLOOKUP(K84+3,TPMatrix!$A$6:$B$10,2,FALSE()),IF(J84=4,VLOOKUP(K84+3,TPMatrix!$D$6:$E$9,2,FALSE()),0)),"")</f>
        <v>0</v>
      </c>
      <c r="P84" s="244">
        <f ca="1">IF(COUNTIF(K82:K86,K84)&gt;=5,IF(J84=5,VLOOKUP(K84+4,TPMatrix!$A$6:$B$10,2,FALSE()),IF(J84=4,VLOOKUP(K84+4,TPMatrix!$D$6:$E$9,2,FALSE()),0)),"")</f>
        <v>0</v>
      </c>
      <c r="Q84" s="244">
        <f t="shared" ca="1" si="28"/>
        <v>0</v>
      </c>
      <c r="R84" s="245">
        <f t="shared" ca="1" si="29"/>
        <v>5</v>
      </c>
      <c r="S84" s="243">
        <f t="shared" ca="1" si="30"/>
        <v>0</v>
      </c>
      <c r="T84" s="244">
        <f t="shared" si="31"/>
        <v>0</v>
      </c>
      <c r="U84" s="245">
        <f t="shared" ca="1" si="32"/>
        <v>0</v>
      </c>
      <c r="W84" s="41" t="str">
        <f t="shared" ca="1" si="33"/>
        <v/>
      </c>
      <c r="X84" t="str">
        <f ca="1">IF(ISNUMBER($A84),$W84*(Methuselahs!$A$4+1)+$A84,"")</f>
        <v/>
      </c>
      <c r="Y84" s="41" t="str">
        <f t="shared" ca="1" si="34"/>
        <v/>
      </c>
      <c r="Z84" t="str">
        <f ca="1">IF(ISNUMBER($A84),VLOOKUP($A84,Methuselahs!$A$7:$X$202,5),"")</f>
        <v/>
      </c>
      <c r="AA84" s="41" t="str">
        <f t="shared" ca="1" si="35"/>
        <v/>
      </c>
    </row>
    <row r="85" spans="1:27" ht="12.95" customHeight="1">
      <c r="A85" t="str">
        <f ca="1">IF(OR(ISBLANK('Tournament Info'!$B$11),'Tournament Info'!$B$11&lt;&gt;4),"",INDIRECT(ADDRESS(ROW(),3,1,1,"Optimal Seating "&amp;'Tournament Info'!$B$11-1&amp;"R+F")))</f>
        <v/>
      </c>
      <c r="B85" t="str">
        <f ca="1">IF(ISNUMBER(A85),VLOOKUP(A85,Methuselahs!$A$7:$E$202,2,FALSE()),"")</f>
        <v/>
      </c>
      <c r="C85" t="str">
        <f ca="1">IF(ISNUMBER(A85),VLOOKUP(A85,Methuselahs!$A$7:$E$202,3,FALSE()),"")</f>
        <v/>
      </c>
      <c r="D85" s="248" t="str">
        <f t="shared" ca="1" si="24"/>
        <v/>
      </c>
      <c r="E85" s="249"/>
      <c r="F85" s="271">
        <f t="shared" si="25"/>
        <v>0</v>
      </c>
      <c r="G85" s="230" t="str">
        <f t="shared" ca="1" si="26"/>
        <v/>
      </c>
      <c r="H85" t="str">
        <f ca="1">IF(ISNUMBER(A85),IF(OR($S85=$U85,NOT(ISNA(MATCH($D85*5+$V$4,Override!$C$6:$C$125,0)))),$Q85,0),"")</f>
        <v/>
      </c>
      <c r="I85" s="277" t="str">
        <f t="shared" ca="1" si="27"/>
        <v/>
      </c>
      <c r="J85" s="250">
        <f ca="1">COUNT(A82:A86)</f>
        <v>0</v>
      </c>
      <c r="K85" s="233" t="str">
        <f ca="1">IF(ISNUMBER(A85),_xlfn.RANK.EQ(F85,F82:F86),"")</f>
        <v/>
      </c>
      <c r="L85" s="234">
        <f ca="1">IF(J85=5,VLOOKUP(K85,TPMatrix!$A$6:$B$10,2,FALSE()),IF(J85=4,VLOOKUP(K85,TPMatrix!$D$6:$E$9,2,FALSE()),0))</f>
        <v>0</v>
      </c>
      <c r="M85" s="234">
        <f ca="1">IF(COUNTIF(K82:K86,K85)&gt;=2,IF(J85=5,VLOOKUP(K85+1,TPMatrix!$A$6:$B$10,2,FALSE()),IF(J85=4,VLOOKUP(K85+1,TPMatrix!$D$6:$E$9,2,FALSE()),0)),"")</f>
        <v>0</v>
      </c>
      <c r="N85" s="234">
        <f ca="1">IF(COUNTIF(K82:K86,K85)&gt;=3,IF(J85=5,VLOOKUP(K85+2,TPMatrix!$A$6:$B$10,2,FALSE()),IF(J85=4,VLOOKUP(K85+2,TPMatrix!$D$6:$E$9,2,FALSE()),0)),"")</f>
        <v>0</v>
      </c>
      <c r="O85" s="234">
        <f ca="1">IF(COUNTIF(K82:K86,K85)&gt;=4,IF(J85=5,VLOOKUP(K85+3,TPMatrix!$A$6:$B$10,2,FALSE()),IF(J85=4,VLOOKUP(K85+3,TPMatrix!$D$6:$E$9,2,FALSE()),0)),"")</f>
        <v>0</v>
      </c>
      <c r="P85" s="234">
        <f ca="1">IF(COUNTIF(K82:K86,K85)&gt;=5,IF(J85=5,VLOOKUP(K85+4,TPMatrix!$A$6:$B$10,2,FALSE()),IF(J85=4,VLOOKUP(K85+4,TPMatrix!$D$6:$E$9,2,FALSE()),0)),"")</f>
        <v>0</v>
      </c>
      <c r="Q85" s="234">
        <f t="shared" ca="1" si="28"/>
        <v>0</v>
      </c>
      <c r="R85" s="235">
        <f t="shared" ca="1" si="29"/>
        <v>5</v>
      </c>
      <c r="S85" s="233">
        <f t="shared" ca="1" si="30"/>
        <v>0</v>
      </c>
      <c r="T85" s="234">
        <f t="shared" si="31"/>
        <v>0</v>
      </c>
      <c r="U85" s="235">
        <f t="shared" ca="1" si="32"/>
        <v>0</v>
      </c>
      <c r="W85" s="41" t="str">
        <f t="shared" ca="1" si="33"/>
        <v/>
      </c>
      <c r="X85" t="str">
        <f ca="1">IF(ISNUMBER($A85),$W85*(Methuselahs!$A$4+1)+$A85,"")</f>
        <v/>
      </c>
      <c r="Y85" s="41" t="str">
        <f t="shared" ca="1" si="34"/>
        <v/>
      </c>
      <c r="Z85" t="str">
        <f ca="1">IF(ISNUMBER($A85),VLOOKUP($A85,Methuselahs!$A$7:$X$202,5),"")</f>
        <v/>
      </c>
      <c r="AA85" s="41" t="str">
        <f t="shared" ca="1" si="35"/>
        <v/>
      </c>
    </row>
    <row r="86" spans="1:27" ht="12.95" customHeight="1" thickBot="1">
      <c r="A86" t="str">
        <f ca="1">IF(OR(ISBLANK('Tournament Info'!$B$11),'Tournament Info'!$B$11&lt;&gt;4),"",INDIRECT(ADDRESS(ROW(),3,1,1,"Optimal Seating "&amp;'Tournament Info'!$B$11-1&amp;"R+F")))</f>
        <v/>
      </c>
      <c r="B86" t="str">
        <f ca="1">IF(ISNUMBER(A86),VLOOKUP(A86,Methuselahs!$A$7:$E$202,2,FALSE()),"")</f>
        <v/>
      </c>
      <c r="C86" t="str">
        <f ca="1">IF(ISNUMBER(A86),VLOOKUP(A86,Methuselahs!$A$7:$E$202,3,FALSE()),"")</f>
        <v/>
      </c>
      <c r="D86" s="254" t="str">
        <f t="shared" ca="1" si="24"/>
        <v/>
      </c>
      <c r="E86" s="255"/>
      <c r="F86" s="272">
        <f t="shared" si="25"/>
        <v>0</v>
      </c>
      <c r="G86" s="240" t="str">
        <f t="shared" ca="1" si="26"/>
        <v/>
      </c>
      <c r="H86" t="str">
        <f ca="1">IF(ISNUMBER(A86),IF(OR($S86=$U86,NOT(ISNA(MATCH($D86*5+$V$4,Override!$C$6:$C$125,0)))),$Q86,0),"")</f>
        <v/>
      </c>
      <c r="I86" s="126" t="str">
        <f t="shared" ca="1" si="27"/>
        <v/>
      </c>
      <c r="J86" s="256">
        <f ca="1">COUNT(A82:A86)</f>
        <v>0</v>
      </c>
      <c r="K86" s="257" t="str">
        <f ca="1">IF(ISNUMBER(A86),_xlfn.RANK.EQ(F86,F82:F86),"")</f>
        <v/>
      </c>
      <c r="L86" s="258">
        <f ca="1">IF(J86=5,VLOOKUP(K86,TPMatrix!$A$6:$B$10,2,FALSE()),IF(J86=4,VLOOKUP(K86,TPMatrix!$D$6:$E$9,2,FALSE()),0))</f>
        <v>0</v>
      </c>
      <c r="M86" s="258">
        <f ca="1">IF(COUNTIF(K82:K86,K86)&gt;=2,IF(J86=5,VLOOKUP(K86+1,TPMatrix!$A$6:$B$10,2,FALSE()),IF(J86=4,VLOOKUP(K86+1,TPMatrix!$D$6:$E$9,2,FALSE()),0)),"")</f>
        <v>0</v>
      </c>
      <c r="N86" s="258">
        <f ca="1">IF(COUNTIF(K82:K86,K86)&gt;=3,IF(J86=5,VLOOKUP(K86+2,TPMatrix!$A$6:$B$10,2,FALSE()),IF(J86=4,VLOOKUP(K86+2,TPMatrix!$D$6:$E$9,2,FALSE()),0)),"")</f>
        <v>0</v>
      </c>
      <c r="O86" s="258">
        <f ca="1">IF(COUNTIF(K82:K86,K86)&gt;=4,IF(J86=5,VLOOKUP(K86+3,TPMatrix!$A$6:$B$10,2,FALSE()),IF(J86=4,VLOOKUP(K86+3,TPMatrix!$D$6:$E$9,2,FALSE()),0)),"")</f>
        <v>0</v>
      </c>
      <c r="P86" s="258">
        <f ca="1">IF(COUNTIF(K82:K86,K86)&gt;=5,IF(J86=5,VLOOKUP(K86+4,TPMatrix!$A$6:$B$10,2,FALSE()),IF(J86=4,VLOOKUP(K86+4,TPMatrix!$D$6:$E$9,2,FALSE()),0)),"")</f>
        <v>0</v>
      </c>
      <c r="Q86" s="258">
        <f t="shared" ca="1" si="28"/>
        <v>0</v>
      </c>
      <c r="R86" s="259">
        <f t="shared" ca="1" si="29"/>
        <v>5</v>
      </c>
      <c r="S86" s="257">
        <f t="shared" ca="1" si="30"/>
        <v>0</v>
      </c>
      <c r="T86" s="258">
        <f t="shared" si="31"/>
        <v>0</v>
      </c>
      <c r="U86" s="259">
        <f t="shared" ca="1" si="32"/>
        <v>0</v>
      </c>
      <c r="W86" s="41" t="str">
        <f t="shared" ca="1" si="33"/>
        <v/>
      </c>
      <c r="X86" t="str">
        <f ca="1">IF(ISNUMBER($A86),$W86*(Methuselahs!$A$4+1)+$A86,"")</f>
        <v/>
      </c>
      <c r="Y86" s="41" t="str">
        <f t="shared" ca="1" si="34"/>
        <v/>
      </c>
      <c r="Z86" t="str">
        <f ca="1">IF(ISNUMBER($A86),VLOOKUP($A86,Methuselahs!$A$7:$X$202,5),"")</f>
        <v/>
      </c>
      <c r="AA86" s="41" t="str">
        <f t="shared" ca="1" si="35"/>
        <v/>
      </c>
    </row>
    <row r="87" spans="1:27" ht="12.95" customHeight="1">
      <c r="A87" t="str">
        <f ca="1">IF(OR(ISBLANK('Tournament Info'!$B$11),'Tournament Info'!$B$11&lt;&gt;4),"",INDIRECT(ADDRESS(ROW(),3,1,1,"Optimal Seating "&amp;'Tournament Info'!$B$11-1&amp;"R+F")))</f>
        <v/>
      </c>
      <c r="B87" t="str">
        <f ca="1">IF(ISNUMBER(A87),VLOOKUP(A87,Methuselahs!$A$7:$E$202,2,FALSE()),"")</f>
        <v/>
      </c>
      <c r="C87" t="str">
        <f ca="1">IF(ISNUMBER(A87),VLOOKUP(A87,Methuselahs!$A$7:$E$202,3,FALSE()),"")</f>
        <v/>
      </c>
      <c r="D87" s="214" t="str">
        <f t="shared" ca="1" si="24"/>
        <v/>
      </c>
      <c r="E87" s="215"/>
      <c r="F87" s="265">
        <f t="shared" si="25"/>
        <v>0</v>
      </c>
      <c r="G87" s="216" t="str">
        <f t="shared" ca="1" si="26"/>
        <v/>
      </c>
      <c r="H87" t="str">
        <f ca="1">IF(ISNUMBER(A87),IF(OR($S87=$U87,NOT(ISNA(MATCH($D87*5+$V$4,Override!$C$6:$C$125,0)))),$Q87,0),"")</f>
        <v/>
      </c>
      <c r="I87" s="276" t="str">
        <f t="shared" ca="1" si="27"/>
        <v/>
      </c>
      <c r="J87" s="218">
        <f ca="1">COUNT(A87:A91)</f>
        <v>0</v>
      </c>
      <c r="K87" s="219" t="str">
        <f ca="1">IF(ISNUMBER(A87),_xlfn.RANK.EQ(F87,F87:F91),"")</f>
        <v/>
      </c>
      <c r="L87" s="220">
        <f ca="1">IF(J87=5,VLOOKUP(K87,TPMatrix!$A$6:$B$10,2,FALSE()),IF(J87=4,VLOOKUP(K87,TPMatrix!$D$6:$E$9,2,FALSE()),0))</f>
        <v>0</v>
      </c>
      <c r="M87" s="220">
        <f ca="1">IF(COUNTIF(K87:K91,K87)&gt;=2,IF(J87=5,VLOOKUP(K87+1,TPMatrix!$A$6:$B$10,2,FALSE()),IF(J87=4,VLOOKUP(K87+1,TPMatrix!$D$6:$E$9,2,FALSE()),0)),"")</f>
        <v>0</v>
      </c>
      <c r="N87" s="220">
        <f ca="1">IF(COUNTIF(K87:K91,K87)&gt;=3,IF(J87=5,VLOOKUP(K87+2,TPMatrix!$A$6:$B$10,2,FALSE()),IF(J87=4,VLOOKUP(K87+2,TPMatrix!$D$6:$E$9,2,FALSE()),0)),"")</f>
        <v>0</v>
      </c>
      <c r="O87" s="220">
        <f ca="1">IF(COUNTIF(K87:K91,K87)&gt;=4,IF(J87=5,VLOOKUP(K87+3,TPMatrix!$A$6:$B$10,2,FALSE()),IF(J87=4,VLOOKUP(K87+3,TPMatrix!$D$6:$E$9,2,FALSE()),0)),"")</f>
        <v>0</v>
      </c>
      <c r="P87" s="220">
        <f ca="1">IF(COUNTIF(K87:K91,K87)&gt;=5,IF(J87=5,VLOOKUP(K87+4,TPMatrix!$A$6:$B$10,2,FALSE()),IF(J87=4,VLOOKUP(K87+4,TPMatrix!$D$6:$E$9,2,FALSE()),0)),"")</f>
        <v>0</v>
      </c>
      <c r="Q87" s="220">
        <f t="shared" ca="1" si="28"/>
        <v>0</v>
      </c>
      <c r="R87" s="221">
        <f t="shared" ca="1" si="29"/>
        <v>5</v>
      </c>
      <c r="S87" s="222">
        <f t="shared" ca="1" si="30"/>
        <v>0</v>
      </c>
      <c r="T87" s="223">
        <f t="shared" si="31"/>
        <v>0</v>
      </c>
      <c r="U87" s="224">
        <f t="shared" ca="1" si="32"/>
        <v>0</v>
      </c>
      <c r="W87" s="41" t="str">
        <f t="shared" ca="1" si="33"/>
        <v/>
      </c>
      <c r="X87" t="str">
        <f ca="1">IF(ISNUMBER($A87),$W87*(Methuselahs!$A$4+1)+$A87,"")</f>
        <v/>
      </c>
      <c r="Y87" s="41" t="str">
        <f t="shared" ca="1" si="34"/>
        <v/>
      </c>
      <c r="Z87" t="str">
        <f ca="1">IF(ISNUMBER($A87),VLOOKUP($A87,Methuselahs!$A$7:$X$202,5),"")</f>
        <v/>
      </c>
      <c r="AA87" s="41" t="str">
        <f t="shared" ca="1" si="35"/>
        <v/>
      </c>
    </row>
    <row r="88" spans="1:27" ht="12.95" customHeight="1">
      <c r="A88" t="str">
        <f ca="1">IF(OR(ISBLANK('Tournament Info'!$B$11),'Tournament Info'!$B$11&lt;&gt;4),"",INDIRECT(ADDRESS(ROW(),3,1,1,"Optimal Seating "&amp;'Tournament Info'!$B$11-1&amp;"R+F")))</f>
        <v/>
      </c>
      <c r="B88" t="str">
        <f ca="1">IF(ISNUMBER(A88),VLOOKUP(A88,Methuselahs!$A$7:$E$202,2,FALSE()),"")</f>
        <v/>
      </c>
      <c r="C88" t="str">
        <f ca="1">IF(ISNUMBER(A88),VLOOKUP(A88,Methuselahs!$A$7:$E$202,3,FALSE()),"")</f>
        <v/>
      </c>
      <c r="D88" s="228" t="str">
        <f t="shared" ca="1" si="24"/>
        <v/>
      </c>
      <c r="E88" s="229"/>
      <c r="F88" s="267">
        <f t="shared" si="25"/>
        <v>0</v>
      </c>
      <c r="G88" s="230" t="str">
        <f t="shared" ca="1" si="26"/>
        <v/>
      </c>
      <c r="H88" t="str">
        <f ca="1">IF(ISNUMBER(A88),IF(OR($S88=$U88,NOT(ISNA(MATCH($D88*5+$V$4,Override!$C$6:$C$125,0)))),$Q88,0),"")</f>
        <v/>
      </c>
      <c r="I88" s="277" t="str">
        <f t="shared" ca="1" si="27"/>
        <v/>
      </c>
      <c r="J88" s="232">
        <f ca="1">COUNT(A87:A91)</f>
        <v>0</v>
      </c>
      <c r="K88" s="233" t="str">
        <f ca="1">IF(ISNUMBER(A88),_xlfn.RANK.EQ(F88,F87:F91),"")</f>
        <v/>
      </c>
      <c r="L88" s="234">
        <f ca="1">IF(J88=5,VLOOKUP(K88,TPMatrix!$A$6:$B$10,2,FALSE()),IF(J88=4,VLOOKUP(K88,TPMatrix!$D$6:$E$9,2,FALSE()),0))</f>
        <v>0</v>
      </c>
      <c r="M88" s="234">
        <f ca="1">IF(COUNTIF(K87:K91,K88)&gt;=2,IF(J88=5,VLOOKUP(K88+1,TPMatrix!$A$6:$B$10,2,FALSE()),IF(J88=4,VLOOKUP(K88+1,TPMatrix!$D$6:$E$9,2,FALSE()),0)),"")</f>
        <v>0</v>
      </c>
      <c r="N88" s="234">
        <f ca="1">IF(COUNTIF(K87:K91,K88)&gt;=3,IF(J88=5,VLOOKUP(K88+2,TPMatrix!$A$6:$B$10,2,FALSE()),IF(J88=4,VLOOKUP(K88+2,TPMatrix!$D$6:$E$9,2,FALSE()),0)),"")</f>
        <v>0</v>
      </c>
      <c r="O88" s="234">
        <f ca="1">IF(COUNTIF(K87:K91,K88)&gt;=4,IF(J88=5,VLOOKUP(K88+3,TPMatrix!$A$6:$B$10,2,FALSE()),IF(J88=4,VLOOKUP(K88+3,TPMatrix!$D$6:$E$9,2,FALSE()),0)),"")</f>
        <v>0</v>
      </c>
      <c r="P88" s="234">
        <f ca="1">IF(COUNTIF(K87:K91,K88)&gt;=5,IF(J88=5,VLOOKUP(K88+4,TPMatrix!$A$6:$B$10,2,FALSE()),IF(J88=4,VLOOKUP(K88+4,TPMatrix!$D$6:$E$9,2,FALSE()),0)),"")</f>
        <v>0</v>
      </c>
      <c r="Q88" s="234">
        <f t="shared" ca="1" si="28"/>
        <v>0</v>
      </c>
      <c r="R88" s="235">
        <f t="shared" ca="1" si="29"/>
        <v>5</v>
      </c>
      <c r="S88" s="233">
        <f t="shared" ca="1" si="30"/>
        <v>0</v>
      </c>
      <c r="T88" s="234">
        <f t="shared" si="31"/>
        <v>0</v>
      </c>
      <c r="U88" s="235">
        <f t="shared" ca="1" si="32"/>
        <v>0</v>
      </c>
      <c r="W88" s="41" t="str">
        <f t="shared" ca="1" si="33"/>
        <v/>
      </c>
      <c r="X88" t="str">
        <f ca="1">IF(ISNUMBER($A88),$W88*(Methuselahs!$A$4+1)+$A88,"")</f>
        <v/>
      </c>
      <c r="Y88" s="41" t="str">
        <f t="shared" ca="1" si="34"/>
        <v/>
      </c>
      <c r="Z88" t="str">
        <f ca="1">IF(ISNUMBER($A88),VLOOKUP($A88,Methuselahs!$A$7:$X$202,5),"")</f>
        <v/>
      </c>
      <c r="AA88" s="41" t="str">
        <f t="shared" ca="1" si="35"/>
        <v/>
      </c>
    </row>
    <row r="89" spans="1:27" ht="12.95" customHeight="1">
      <c r="A89" t="str">
        <f ca="1">IF(OR(ISBLANK('Tournament Info'!$B$11),'Tournament Info'!$B$11&lt;&gt;4),"",INDIRECT(ADDRESS(ROW(),3,1,1,"Optimal Seating "&amp;'Tournament Info'!$B$11-1&amp;"R+F")))</f>
        <v/>
      </c>
      <c r="B89" t="str">
        <f ca="1">IF(ISNUMBER(A89),VLOOKUP(A89,Methuselahs!$A$7:$E$202,2,FALSE()),"")</f>
        <v/>
      </c>
      <c r="C89" t="str">
        <f ca="1">IF(ISNUMBER(A89),VLOOKUP(A89,Methuselahs!$A$7:$E$202,3,FALSE()),"")</f>
        <v/>
      </c>
      <c r="D89" s="238" t="str">
        <f t="shared" ca="1" si="24"/>
        <v/>
      </c>
      <c r="E89" s="239"/>
      <c r="F89" s="269">
        <f t="shared" si="25"/>
        <v>0</v>
      </c>
      <c r="G89" s="240" t="str">
        <f t="shared" ca="1" si="26"/>
        <v/>
      </c>
      <c r="H89" t="str">
        <f ca="1">IF(ISNUMBER(A89),IF(OR($S89=$U89,NOT(ISNA(MATCH($D89*5+$V$4,Override!$C$6:$C$125,0)))),$Q89,0),"")</f>
        <v/>
      </c>
      <c r="I89" s="126" t="str">
        <f t="shared" ca="1" si="27"/>
        <v/>
      </c>
      <c r="J89" s="242">
        <f ca="1">COUNT(A87:A91)</f>
        <v>0</v>
      </c>
      <c r="K89" s="243" t="str">
        <f ca="1">IF(ISNUMBER(A89),_xlfn.RANK.EQ(F89,F87:F91),"")</f>
        <v/>
      </c>
      <c r="L89" s="244">
        <f ca="1">IF(J89=5,VLOOKUP(K89,TPMatrix!$A$6:$B$10,2,FALSE()),IF(J89=4,VLOOKUP(K89,TPMatrix!$D$6:$E$9,2,FALSE()),0))</f>
        <v>0</v>
      </c>
      <c r="M89" s="244">
        <f ca="1">IF(COUNTIF(K87:K91,K89)&gt;=2,IF(J89=5,VLOOKUP(K89+1,TPMatrix!$A$6:$B$10,2,FALSE()),IF(J89=4,VLOOKUP(K89+1,TPMatrix!$D$6:$E$9,2,FALSE()),0)),"")</f>
        <v>0</v>
      </c>
      <c r="N89" s="244">
        <f ca="1">IF(COUNTIF(K87:K91,K89)&gt;=3,IF(J89=5,VLOOKUP(K89+2,TPMatrix!$A$6:$B$10,2,FALSE()),IF(J89=4,VLOOKUP(K89+2,TPMatrix!$D$6:$E$9,2,FALSE()),0)),"")</f>
        <v>0</v>
      </c>
      <c r="O89" s="244">
        <f ca="1">IF(COUNTIF(K87:K91,K89)&gt;=4,IF(J89=5,VLOOKUP(K89+3,TPMatrix!$A$6:$B$10,2,FALSE()),IF(J89=4,VLOOKUP(K89+3,TPMatrix!$D$6:$E$9,2,FALSE()),0)),"")</f>
        <v>0</v>
      </c>
      <c r="P89" s="244">
        <f ca="1">IF(COUNTIF(K87:K91,K89)&gt;=5,IF(J89=5,VLOOKUP(K89+4,TPMatrix!$A$6:$B$10,2,FALSE()),IF(J89=4,VLOOKUP(K89+4,TPMatrix!$D$6:$E$9,2,FALSE()),0)),"")</f>
        <v>0</v>
      </c>
      <c r="Q89" s="244">
        <f t="shared" ca="1" si="28"/>
        <v>0</v>
      </c>
      <c r="R89" s="245">
        <f t="shared" ca="1" si="29"/>
        <v>5</v>
      </c>
      <c r="S89" s="243">
        <f t="shared" ca="1" si="30"/>
        <v>0</v>
      </c>
      <c r="T89" s="244">
        <f t="shared" si="31"/>
        <v>0</v>
      </c>
      <c r="U89" s="245">
        <f t="shared" ca="1" si="32"/>
        <v>0</v>
      </c>
      <c r="W89" s="41" t="str">
        <f t="shared" ca="1" si="33"/>
        <v/>
      </c>
      <c r="X89" t="str">
        <f ca="1">IF(ISNUMBER($A89),$W89*(Methuselahs!$A$4+1)+$A89,"")</f>
        <v/>
      </c>
      <c r="Y89" s="41" t="str">
        <f t="shared" ca="1" si="34"/>
        <v/>
      </c>
      <c r="Z89" t="str">
        <f ca="1">IF(ISNUMBER($A89),VLOOKUP($A89,Methuselahs!$A$7:$X$202,5),"")</f>
        <v/>
      </c>
      <c r="AA89" s="41" t="str">
        <f t="shared" ca="1" si="35"/>
        <v/>
      </c>
    </row>
    <row r="90" spans="1:27" ht="12.95" customHeight="1">
      <c r="A90" t="str">
        <f ca="1">IF(OR(ISBLANK('Tournament Info'!$B$11),'Tournament Info'!$B$11&lt;&gt;4),"",INDIRECT(ADDRESS(ROW(),3,1,1,"Optimal Seating "&amp;'Tournament Info'!$B$11-1&amp;"R+F")))</f>
        <v/>
      </c>
      <c r="B90" t="str">
        <f ca="1">IF(ISNUMBER(A90),VLOOKUP(A90,Methuselahs!$A$7:$E$202,2,FALSE()),"")</f>
        <v/>
      </c>
      <c r="C90" t="str">
        <f ca="1">IF(ISNUMBER(A90),VLOOKUP(A90,Methuselahs!$A$7:$E$202,3,FALSE()),"")</f>
        <v/>
      </c>
      <c r="D90" s="248" t="str">
        <f t="shared" ca="1" si="24"/>
        <v/>
      </c>
      <c r="E90" s="249"/>
      <c r="F90" s="271">
        <f t="shared" si="25"/>
        <v>0</v>
      </c>
      <c r="G90" s="230" t="str">
        <f t="shared" ca="1" si="26"/>
        <v/>
      </c>
      <c r="H90" t="str">
        <f ca="1">IF(ISNUMBER(A90),IF(OR($S90=$U90,NOT(ISNA(MATCH($D90*5+$V$4,Override!$C$6:$C$125,0)))),$Q90,0),"")</f>
        <v/>
      </c>
      <c r="I90" s="277" t="str">
        <f t="shared" ca="1" si="27"/>
        <v/>
      </c>
      <c r="J90" s="250">
        <f ca="1">COUNT(A87:A91)</f>
        <v>0</v>
      </c>
      <c r="K90" s="233" t="str">
        <f ca="1">IF(ISNUMBER(A90),_xlfn.RANK.EQ(F90,F87:F91),"")</f>
        <v/>
      </c>
      <c r="L90" s="234">
        <f ca="1">IF(J90=5,VLOOKUP(K90,TPMatrix!$A$6:$B$10,2,FALSE()),IF(J90=4,VLOOKUP(K90,TPMatrix!$D$6:$E$9,2,FALSE()),0))</f>
        <v>0</v>
      </c>
      <c r="M90" s="234">
        <f ca="1">IF(COUNTIF(K87:K91,K90)&gt;=2,IF(J90=5,VLOOKUP(K90+1,TPMatrix!$A$6:$B$10,2,FALSE()),IF(J90=4,VLOOKUP(K90+1,TPMatrix!$D$6:$E$9,2,FALSE()),0)),"")</f>
        <v>0</v>
      </c>
      <c r="N90" s="234">
        <f ca="1">IF(COUNTIF(K87:K91,K90)&gt;=3,IF(J90=5,VLOOKUP(K90+2,TPMatrix!$A$6:$B$10,2,FALSE()),IF(J90=4,VLOOKUP(K90+2,TPMatrix!$D$6:$E$9,2,FALSE()),0)),"")</f>
        <v>0</v>
      </c>
      <c r="O90" s="234">
        <f ca="1">IF(COUNTIF(K87:K91,K90)&gt;=4,IF(J90=5,VLOOKUP(K90+3,TPMatrix!$A$6:$B$10,2,FALSE()),IF(J90=4,VLOOKUP(K90+3,TPMatrix!$D$6:$E$9,2,FALSE()),0)),"")</f>
        <v>0</v>
      </c>
      <c r="P90" s="234">
        <f ca="1">IF(COUNTIF(K87:K91,K90)&gt;=5,IF(J90=5,VLOOKUP(K90+4,TPMatrix!$A$6:$B$10,2,FALSE()),IF(J90=4,VLOOKUP(K90+4,TPMatrix!$D$6:$E$9,2,FALSE()),0)),"")</f>
        <v>0</v>
      </c>
      <c r="Q90" s="234">
        <f t="shared" ca="1" si="28"/>
        <v>0</v>
      </c>
      <c r="R90" s="235">
        <f t="shared" ca="1" si="29"/>
        <v>5</v>
      </c>
      <c r="S90" s="233">
        <f t="shared" ca="1" si="30"/>
        <v>0</v>
      </c>
      <c r="T90" s="234">
        <f t="shared" si="31"/>
        <v>0</v>
      </c>
      <c r="U90" s="235">
        <f t="shared" ca="1" si="32"/>
        <v>0</v>
      </c>
      <c r="W90" s="41" t="str">
        <f t="shared" ca="1" si="33"/>
        <v/>
      </c>
      <c r="X90" t="str">
        <f ca="1">IF(ISNUMBER($A90),$W90*(Methuselahs!$A$4+1)+$A90,"")</f>
        <v/>
      </c>
      <c r="Y90" s="41" t="str">
        <f t="shared" ca="1" si="34"/>
        <v/>
      </c>
      <c r="Z90" t="str">
        <f ca="1">IF(ISNUMBER($A90),VLOOKUP($A90,Methuselahs!$A$7:$X$202,5),"")</f>
        <v/>
      </c>
      <c r="AA90" s="41" t="str">
        <f t="shared" ca="1" si="35"/>
        <v/>
      </c>
    </row>
    <row r="91" spans="1:27" ht="12.95" customHeight="1" thickBot="1">
      <c r="A91" t="str">
        <f ca="1">IF(OR(ISBLANK('Tournament Info'!$B$11),'Tournament Info'!$B$11&lt;&gt;4),"",INDIRECT(ADDRESS(ROW(),3,1,1,"Optimal Seating "&amp;'Tournament Info'!$B$11-1&amp;"R+F")))</f>
        <v/>
      </c>
      <c r="B91" t="str">
        <f ca="1">IF(ISNUMBER(A91),VLOOKUP(A91,Methuselahs!$A$7:$E$202,2,FALSE()),"")</f>
        <v/>
      </c>
      <c r="C91" t="str">
        <f ca="1">IF(ISNUMBER(A91),VLOOKUP(A91,Methuselahs!$A$7:$E$202,3,FALSE()),"")</f>
        <v/>
      </c>
      <c r="D91" s="254" t="str">
        <f t="shared" ca="1" si="24"/>
        <v/>
      </c>
      <c r="E91" s="255"/>
      <c r="F91" s="272">
        <f t="shared" si="25"/>
        <v>0</v>
      </c>
      <c r="G91" s="240" t="str">
        <f t="shared" ca="1" si="26"/>
        <v/>
      </c>
      <c r="H91" t="str">
        <f ca="1">IF(ISNUMBER(A91),IF(OR($S91=$U91,NOT(ISNA(MATCH($D91*5+$V$4,Override!$C$6:$C$125,0)))),$Q91,0),"")</f>
        <v/>
      </c>
      <c r="I91" s="126" t="str">
        <f t="shared" ca="1" si="27"/>
        <v/>
      </c>
      <c r="J91" s="256">
        <f ca="1">COUNT(A87:A91)</f>
        <v>0</v>
      </c>
      <c r="K91" s="257" t="str">
        <f ca="1">IF(ISNUMBER(A91),_xlfn.RANK.EQ(F91,F87:F91),"")</f>
        <v/>
      </c>
      <c r="L91" s="258">
        <f ca="1">IF(J91=5,VLOOKUP(K91,TPMatrix!$A$6:$B$10,2,FALSE()),IF(J91=4,VLOOKUP(K91,TPMatrix!$D$6:$E$9,2,FALSE()),0))</f>
        <v>0</v>
      </c>
      <c r="M91" s="258">
        <f ca="1">IF(COUNTIF(K87:K91,K91)&gt;=2,IF(J91=5,VLOOKUP(K91+1,TPMatrix!$A$6:$B$10,2,FALSE()),IF(J91=4,VLOOKUP(K91+1,TPMatrix!$D$6:$E$9,2,FALSE()),0)),"")</f>
        <v>0</v>
      </c>
      <c r="N91" s="258">
        <f ca="1">IF(COUNTIF(K87:K91,K91)&gt;=3,IF(J91=5,VLOOKUP(K91+2,TPMatrix!$A$6:$B$10,2,FALSE()),IF(J91=4,VLOOKUP(K91+2,TPMatrix!$D$6:$E$9,2,FALSE()),0)),"")</f>
        <v>0</v>
      </c>
      <c r="O91" s="258">
        <f ca="1">IF(COUNTIF(K87:K91,K91)&gt;=4,IF(J91=5,VLOOKUP(K91+3,TPMatrix!$A$6:$B$10,2,FALSE()),IF(J91=4,VLOOKUP(K91+3,TPMatrix!$D$6:$E$9,2,FALSE()),0)),"")</f>
        <v>0</v>
      </c>
      <c r="P91" s="258">
        <f ca="1">IF(COUNTIF(K87:K91,K91)&gt;=5,IF(J91=5,VLOOKUP(K91+4,TPMatrix!$A$6:$B$10,2,FALSE()),IF(J91=4,VLOOKUP(K91+4,TPMatrix!$D$6:$E$9,2,FALSE()),0)),"")</f>
        <v>0</v>
      </c>
      <c r="Q91" s="258">
        <f t="shared" ca="1" si="28"/>
        <v>0</v>
      </c>
      <c r="R91" s="259">
        <f t="shared" ca="1" si="29"/>
        <v>5</v>
      </c>
      <c r="S91" s="257">
        <f t="shared" ca="1" si="30"/>
        <v>0</v>
      </c>
      <c r="T91" s="258">
        <f t="shared" si="31"/>
        <v>0</v>
      </c>
      <c r="U91" s="259">
        <f t="shared" ca="1" si="32"/>
        <v>0</v>
      </c>
      <c r="W91" s="41" t="str">
        <f t="shared" ca="1" si="33"/>
        <v/>
      </c>
      <c r="X91" t="str">
        <f ca="1">IF(ISNUMBER($A91),$W91*(Methuselahs!$A$4+1)+$A91,"")</f>
        <v/>
      </c>
      <c r="Y91" s="41" t="str">
        <f t="shared" ca="1" si="34"/>
        <v/>
      </c>
      <c r="Z91" t="str">
        <f ca="1">IF(ISNUMBER($A91),VLOOKUP($A91,Methuselahs!$A$7:$X$202,5),"")</f>
        <v/>
      </c>
      <c r="AA91" s="41" t="str">
        <f t="shared" ca="1" si="35"/>
        <v/>
      </c>
    </row>
    <row r="92" spans="1:27" ht="12.95" customHeight="1">
      <c r="A92" t="str">
        <f ca="1">IF(OR(ISBLANK('Tournament Info'!$B$11),'Tournament Info'!$B$11&lt;&gt;4),"",INDIRECT(ADDRESS(ROW(),3,1,1,"Optimal Seating "&amp;'Tournament Info'!$B$11-1&amp;"R+F")))</f>
        <v/>
      </c>
      <c r="B92" t="str">
        <f ca="1">IF(ISNUMBER(A92),VLOOKUP(A92,Methuselahs!$A$7:$E$202,2,FALSE()),"")</f>
        <v/>
      </c>
      <c r="C92" t="str">
        <f ca="1">IF(ISNUMBER(A92),VLOOKUP(A92,Methuselahs!$A$7:$E$202,3,FALSE()),"")</f>
        <v/>
      </c>
      <c r="D92" s="214" t="str">
        <f t="shared" ca="1" si="24"/>
        <v/>
      </c>
      <c r="E92" s="215"/>
      <c r="F92" s="265">
        <f t="shared" si="25"/>
        <v>0</v>
      </c>
      <c r="G92" s="216" t="str">
        <f t="shared" ca="1" si="26"/>
        <v/>
      </c>
      <c r="H92" t="str">
        <f ca="1">IF(ISNUMBER(A92),IF(OR($S92=$U92,NOT(ISNA(MATCH($D92*5+$V$4,Override!$C$6:$C$125,0)))),$Q92,0),"")</f>
        <v/>
      </c>
      <c r="I92" s="276" t="str">
        <f t="shared" ca="1" si="27"/>
        <v/>
      </c>
      <c r="J92" s="218">
        <f ca="1">COUNT(A92:A96)</f>
        <v>0</v>
      </c>
      <c r="K92" s="219" t="str">
        <f ca="1">IF(ISNUMBER(A92),_xlfn.RANK.EQ(F92,F92:F96),"")</f>
        <v/>
      </c>
      <c r="L92" s="220">
        <f ca="1">IF(J92=5,VLOOKUP(K92,TPMatrix!$A$6:$B$10,2,FALSE()),IF(J92=4,VLOOKUP(K92,TPMatrix!$D$6:$E$9,2,FALSE()),0))</f>
        <v>0</v>
      </c>
      <c r="M92" s="220">
        <f ca="1">IF(COUNTIF(K92:K96,K92)&gt;=2,IF(J92=5,VLOOKUP(K92+1,TPMatrix!$A$6:$B$10,2,FALSE()),IF(J92=4,VLOOKUP(K92+1,TPMatrix!$D$6:$E$9,2,FALSE()),0)),"")</f>
        <v>0</v>
      </c>
      <c r="N92" s="220">
        <f ca="1">IF(COUNTIF(K92:K96,K92)&gt;=3,IF(J92=5,VLOOKUP(K92+2,TPMatrix!$A$6:$B$10,2,FALSE()),IF(J92=4,VLOOKUP(K92+2,TPMatrix!$D$6:$E$9,2,FALSE()),0)),"")</f>
        <v>0</v>
      </c>
      <c r="O92" s="220">
        <f ca="1">IF(COUNTIF(K92:K96,K92)&gt;=4,IF(J92=5,VLOOKUP(K92+3,TPMatrix!$A$6:$B$10,2,FALSE()),IF(J92=4,VLOOKUP(K92+3,TPMatrix!$D$6:$E$9,2,FALSE()),0)),"")</f>
        <v>0</v>
      </c>
      <c r="P92" s="220">
        <f ca="1">IF(COUNTIF(K92:K96,K92)&gt;=5,IF(J92=5,VLOOKUP(K92+4,TPMatrix!$A$6:$B$10,2,FALSE()),IF(J92=4,VLOOKUP(K92+4,TPMatrix!$D$6:$E$9,2,FALSE()),0)),"")</f>
        <v>0</v>
      </c>
      <c r="Q92" s="220">
        <f t="shared" ca="1" si="28"/>
        <v>0</v>
      </c>
      <c r="R92" s="221">
        <f t="shared" ca="1" si="29"/>
        <v>5</v>
      </c>
      <c r="S92" s="222">
        <f t="shared" ca="1" si="30"/>
        <v>0</v>
      </c>
      <c r="T92" s="223">
        <f t="shared" si="31"/>
        <v>0</v>
      </c>
      <c r="U92" s="224">
        <f t="shared" ca="1" si="32"/>
        <v>0</v>
      </c>
      <c r="W92" s="41" t="str">
        <f t="shared" ca="1" si="33"/>
        <v/>
      </c>
      <c r="X92" t="str">
        <f ca="1">IF(ISNUMBER($A92),$W92*(Methuselahs!$A$4+1)+$A92,"")</f>
        <v/>
      </c>
      <c r="Y92" s="41" t="str">
        <f t="shared" ca="1" si="34"/>
        <v/>
      </c>
      <c r="Z92" t="str">
        <f ca="1">IF(ISNUMBER($A92),VLOOKUP($A92,Methuselahs!$A$7:$X$202,5),"")</f>
        <v/>
      </c>
      <c r="AA92" s="41" t="str">
        <f t="shared" ca="1" si="35"/>
        <v/>
      </c>
    </row>
    <row r="93" spans="1:27" ht="12.95" customHeight="1">
      <c r="A93" t="str">
        <f ca="1">IF(OR(ISBLANK('Tournament Info'!$B$11),'Tournament Info'!$B$11&lt;&gt;4),"",INDIRECT(ADDRESS(ROW(),3,1,1,"Optimal Seating "&amp;'Tournament Info'!$B$11-1&amp;"R+F")))</f>
        <v/>
      </c>
      <c r="B93" t="str">
        <f ca="1">IF(ISNUMBER(A93),VLOOKUP(A93,Methuselahs!$A$7:$E$202,2,FALSE()),"")</f>
        <v/>
      </c>
      <c r="C93" t="str">
        <f ca="1">IF(ISNUMBER(A93),VLOOKUP(A93,Methuselahs!$A$7:$E$202,3,FALSE()),"")</f>
        <v/>
      </c>
      <c r="D93" s="228" t="str">
        <f t="shared" ca="1" si="24"/>
        <v/>
      </c>
      <c r="E93" s="229"/>
      <c r="F93" s="267">
        <f t="shared" si="25"/>
        <v>0</v>
      </c>
      <c r="G93" s="230" t="str">
        <f t="shared" ca="1" si="26"/>
        <v/>
      </c>
      <c r="H93" t="str">
        <f ca="1">IF(ISNUMBER(A93),IF(OR($S93=$U93,NOT(ISNA(MATCH($D93*5+$V$4,Override!$C$6:$C$125,0)))),$Q93,0),"")</f>
        <v/>
      </c>
      <c r="I93" s="277" t="str">
        <f t="shared" ca="1" si="27"/>
        <v/>
      </c>
      <c r="J93" s="232">
        <f ca="1">COUNT(A92:A96)</f>
        <v>0</v>
      </c>
      <c r="K93" s="233" t="str">
        <f ca="1">IF(ISNUMBER(A93),_xlfn.RANK.EQ(F93,F92:F96),"")</f>
        <v/>
      </c>
      <c r="L93" s="234">
        <f ca="1">IF(J93=5,VLOOKUP(K93,TPMatrix!$A$6:$B$10,2,FALSE()),IF(J93=4,VLOOKUP(K93,TPMatrix!$D$6:$E$9,2,FALSE()),0))</f>
        <v>0</v>
      </c>
      <c r="M93" s="234">
        <f ca="1">IF(COUNTIF(K92:K96,K93)&gt;=2,IF(J93=5,VLOOKUP(K93+1,TPMatrix!$A$6:$B$10,2,FALSE()),IF(J93=4,VLOOKUP(K93+1,TPMatrix!$D$6:$E$9,2,FALSE()),0)),"")</f>
        <v>0</v>
      </c>
      <c r="N93" s="234">
        <f ca="1">IF(COUNTIF(K92:K96,K93)&gt;=3,IF(J93=5,VLOOKUP(K93+2,TPMatrix!$A$6:$B$10,2,FALSE()),IF(J93=4,VLOOKUP(K93+2,TPMatrix!$D$6:$E$9,2,FALSE()),0)),"")</f>
        <v>0</v>
      </c>
      <c r="O93" s="234">
        <f ca="1">IF(COUNTIF(K92:K96,K93)&gt;=4,IF(J93=5,VLOOKUP(K93+3,TPMatrix!$A$6:$B$10,2,FALSE()),IF(J93=4,VLOOKUP(K93+3,TPMatrix!$D$6:$E$9,2,FALSE()),0)),"")</f>
        <v>0</v>
      </c>
      <c r="P93" s="234">
        <f ca="1">IF(COUNTIF(K92:K96,K93)&gt;=5,IF(J93=5,VLOOKUP(K93+4,TPMatrix!$A$6:$B$10,2,FALSE()),IF(J93=4,VLOOKUP(K93+4,TPMatrix!$D$6:$E$9,2,FALSE()),0)),"")</f>
        <v>0</v>
      </c>
      <c r="Q93" s="234">
        <f t="shared" ca="1" si="28"/>
        <v>0</v>
      </c>
      <c r="R93" s="235">
        <f t="shared" ca="1" si="29"/>
        <v>5</v>
      </c>
      <c r="S93" s="233">
        <f t="shared" ca="1" si="30"/>
        <v>0</v>
      </c>
      <c r="T93" s="234">
        <f t="shared" si="31"/>
        <v>0</v>
      </c>
      <c r="U93" s="235">
        <f t="shared" ca="1" si="32"/>
        <v>0</v>
      </c>
      <c r="W93" s="41" t="str">
        <f t="shared" ca="1" si="33"/>
        <v/>
      </c>
      <c r="X93" t="str">
        <f ca="1">IF(ISNUMBER($A93),$W93*(Methuselahs!$A$4+1)+$A93,"")</f>
        <v/>
      </c>
      <c r="Y93" s="41" t="str">
        <f t="shared" ca="1" si="34"/>
        <v/>
      </c>
      <c r="Z93" t="str">
        <f ca="1">IF(ISNUMBER($A93),VLOOKUP($A93,Methuselahs!$A$7:$X$202,5),"")</f>
        <v/>
      </c>
      <c r="AA93" s="41" t="str">
        <f t="shared" ca="1" si="35"/>
        <v/>
      </c>
    </row>
    <row r="94" spans="1:27" ht="12.95" customHeight="1">
      <c r="A94" t="str">
        <f ca="1">IF(OR(ISBLANK('Tournament Info'!$B$11),'Tournament Info'!$B$11&lt;&gt;4),"",INDIRECT(ADDRESS(ROW(),3,1,1,"Optimal Seating "&amp;'Tournament Info'!$B$11-1&amp;"R+F")))</f>
        <v/>
      </c>
      <c r="B94" t="str">
        <f ca="1">IF(ISNUMBER(A94),VLOOKUP(A94,Methuselahs!$A$7:$E$202,2,FALSE()),"")</f>
        <v/>
      </c>
      <c r="C94" t="str">
        <f ca="1">IF(ISNUMBER(A94),VLOOKUP(A94,Methuselahs!$A$7:$E$202,3,FALSE()),"")</f>
        <v/>
      </c>
      <c r="D94" s="238" t="str">
        <f t="shared" ca="1" si="24"/>
        <v/>
      </c>
      <c r="E94" s="239"/>
      <c r="F94" s="269">
        <f t="shared" si="25"/>
        <v>0</v>
      </c>
      <c r="G94" s="240" t="str">
        <f t="shared" ca="1" si="26"/>
        <v/>
      </c>
      <c r="H94" t="str">
        <f ca="1">IF(ISNUMBER(A94),IF(OR($S94=$U94,NOT(ISNA(MATCH($D94*5+$V$4,Override!$C$6:$C$125,0)))),$Q94,0),"")</f>
        <v/>
      </c>
      <c r="I94" s="126" t="str">
        <f t="shared" ca="1" si="27"/>
        <v/>
      </c>
      <c r="J94" s="242">
        <f ca="1">COUNT(A92:A96)</f>
        <v>0</v>
      </c>
      <c r="K94" s="243" t="str">
        <f ca="1">IF(ISNUMBER(A94),_xlfn.RANK.EQ(F94,F92:F96),"")</f>
        <v/>
      </c>
      <c r="L94" s="244">
        <f ca="1">IF(J94=5,VLOOKUP(K94,TPMatrix!$A$6:$B$10,2,FALSE()),IF(J94=4,VLOOKUP(K94,TPMatrix!$D$6:$E$9,2,FALSE()),0))</f>
        <v>0</v>
      </c>
      <c r="M94" s="244">
        <f ca="1">IF(COUNTIF(K92:K96,K94)&gt;=2,IF(J94=5,VLOOKUP(K94+1,TPMatrix!$A$6:$B$10,2,FALSE()),IF(J94=4,VLOOKUP(K94+1,TPMatrix!$D$6:$E$9,2,FALSE()),0)),"")</f>
        <v>0</v>
      </c>
      <c r="N94" s="244">
        <f ca="1">IF(COUNTIF(K92:K96,K94)&gt;=3,IF(J94=5,VLOOKUP(K94+2,TPMatrix!$A$6:$B$10,2,FALSE()),IF(J94=4,VLOOKUP(K94+2,TPMatrix!$D$6:$E$9,2,FALSE()),0)),"")</f>
        <v>0</v>
      </c>
      <c r="O94" s="244">
        <f ca="1">IF(COUNTIF(K92:K96,K94)&gt;=4,IF(J94=5,VLOOKUP(K94+3,TPMatrix!$A$6:$B$10,2,FALSE()),IF(J94=4,VLOOKUP(K94+3,TPMatrix!$D$6:$E$9,2,FALSE()),0)),"")</f>
        <v>0</v>
      </c>
      <c r="P94" s="244">
        <f ca="1">IF(COUNTIF(K92:K96,K94)&gt;=5,IF(J94=5,VLOOKUP(K94+4,TPMatrix!$A$6:$B$10,2,FALSE()),IF(J94=4,VLOOKUP(K94+4,TPMatrix!$D$6:$E$9,2,FALSE()),0)),"")</f>
        <v>0</v>
      </c>
      <c r="Q94" s="244">
        <f t="shared" ca="1" si="28"/>
        <v>0</v>
      </c>
      <c r="R94" s="245">
        <f t="shared" ca="1" si="29"/>
        <v>5</v>
      </c>
      <c r="S94" s="243">
        <f t="shared" ca="1" si="30"/>
        <v>0</v>
      </c>
      <c r="T94" s="244">
        <f t="shared" si="31"/>
        <v>0</v>
      </c>
      <c r="U94" s="245">
        <f t="shared" ca="1" si="32"/>
        <v>0</v>
      </c>
      <c r="W94" s="41" t="str">
        <f t="shared" ca="1" si="33"/>
        <v/>
      </c>
      <c r="X94" t="str">
        <f ca="1">IF(ISNUMBER($A94),$W94*(Methuselahs!$A$4+1)+$A94,"")</f>
        <v/>
      </c>
      <c r="Y94" s="41" t="str">
        <f t="shared" ca="1" si="34"/>
        <v/>
      </c>
      <c r="Z94" t="str">
        <f ca="1">IF(ISNUMBER($A94),VLOOKUP($A94,Methuselahs!$A$7:$X$202,5),"")</f>
        <v/>
      </c>
      <c r="AA94" s="41" t="str">
        <f t="shared" ca="1" si="35"/>
        <v/>
      </c>
    </row>
    <row r="95" spans="1:27" ht="12.95" customHeight="1">
      <c r="A95" t="str">
        <f ca="1">IF(OR(ISBLANK('Tournament Info'!$B$11),'Tournament Info'!$B$11&lt;&gt;4),"",INDIRECT(ADDRESS(ROW(),3,1,1,"Optimal Seating "&amp;'Tournament Info'!$B$11-1&amp;"R+F")))</f>
        <v/>
      </c>
      <c r="B95" t="str">
        <f ca="1">IF(ISNUMBER(A95),VLOOKUP(A95,Methuselahs!$A$7:$E$202,2,FALSE()),"")</f>
        <v/>
      </c>
      <c r="C95" t="str">
        <f ca="1">IF(ISNUMBER(A95),VLOOKUP(A95,Methuselahs!$A$7:$E$202,3,FALSE()),"")</f>
        <v/>
      </c>
      <c r="D95" s="248" t="str">
        <f t="shared" ca="1" si="24"/>
        <v/>
      </c>
      <c r="E95" s="249"/>
      <c r="F95" s="271">
        <f t="shared" si="25"/>
        <v>0</v>
      </c>
      <c r="G95" s="230" t="str">
        <f t="shared" ca="1" si="26"/>
        <v/>
      </c>
      <c r="H95" t="str">
        <f ca="1">IF(ISNUMBER(A95),IF(OR($S95=$U95,NOT(ISNA(MATCH($D95*5+$V$4,Override!$C$6:$C$125,0)))),$Q95,0),"")</f>
        <v/>
      </c>
      <c r="I95" s="277" t="str">
        <f t="shared" ca="1" si="27"/>
        <v/>
      </c>
      <c r="J95" s="250">
        <f ca="1">COUNT(A92:A96)</f>
        <v>0</v>
      </c>
      <c r="K95" s="233" t="str">
        <f ca="1">IF(ISNUMBER(A95),_xlfn.RANK.EQ(F95,F92:F96),"")</f>
        <v/>
      </c>
      <c r="L95" s="234">
        <f ca="1">IF(J95=5,VLOOKUP(K95,TPMatrix!$A$6:$B$10,2,FALSE()),IF(J95=4,VLOOKUP(K95,TPMatrix!$D$6:$E$9,2,FALSE()),0))</f>
        <v>0</v>
      </c>
      <c r="M95" s="234">
        <f ca="1">IF(COUNTIF(K92:K96,K95)&gt;=2,IF(J95=5,VLOOKUP(K95+1,TPMatrix!$A$6:$B$10,2,FALSE()),IF(J95=4,VLOOKUP(K95+1,TPMatrix!$D$6:$E$9,2,FALSE()),0)),"")</f>
        <v>0</v>
      </c>
      <c r="N95" s="234">
        <f ca="1">IF(COUNTIF(K92:K96,K95)&gt;=3,IF(J95=5,VLOOKUP(K95+2,TPMatrix!$A$6:$B$10,2,FALSE()),IF(J95=4,VLOOKUP(K95+2,TPMatrix!$D$6:$E$9,2,FALSE()),0)),"")</f>
        <v>0</v>
      </c>
      <c r="O95" s="234">
        <f ca="1">IF(COUNTIF(K92:K96,K95)&gt;=4,IF(J95=5,VLOOKUP(K95+3,TPMatrix!$A$6:$B$10,2,FALSE()),IF(J95=4,VLOOKUP(K95+3,TPMatrix!$D$6:$E$9,2,FALSE()),0)),"")</f>
        <v>0</v>
      </c>
      <c r="P95" s="234">
        <f ca="1">IF(COUNTIF(K92:K96,K95)&gt;=5,IF(J95=5,VLOOKUP(K95+4,TPMatrix!$A$6:$B$10,2,FALSE()),IF(J95=4,VLOOKUP(K95+4,TPMatrix!$D$6:$E$9,2,FALSE()),0)),"")</f>
        <v>0</v>
      </c>
      <c r="Q95" s="234">
        <f t="shared" ca="1" si="28"/>
        <v>0</v>
      </c>
      <c r="R95" s="235">
        <f t="shared" ca="1" si="29"/>
        <v>5</v>
      </c>
      <c r="S95" s="233">
        <f t="shared" ca="1" si="30"/>
        <v>0</v>
      </c>
      <c r="T95" s="234">
        <f t="shared" si="31"/>
        <v>0</v>
      </c>
      <c r="U95" s="235">
        <f t="shared" ca="1" si="32"/>
        <v>0</v>
      </c>
      <c r="W95" s="41" t="str">
        <f t="shared" ca="1" si="33"/>
        <v/>
      </c>
      <c r="X95" t="str">
        <f ca="1">IF(ISNUMBER($A95),$W95*(Methuselahs!$A$4+1)+$A95,"")</f>
        <v/>
      </c>
      <c r="Y95" s="41" t="str">
        <f t="shared" ca="1" si="34"/>
        <v/>
      </c>
      <c r="Z95" t="str">
        <f ca="1">IF(ISNUMBER($A95),VLOOKUP($A95,Methuselahs!$A$7:$X$202,5),"")</f>
        <v/>
      </c>
      <c r="AA95" s="41" t="str">
        <f t="shared" ca="1" si="35"/>
        <v/>
      </c>
    </row>
    <row r="96" spans="1:27" ht="12.95" customHeight="1" thickBot="1">
      <c r="A96" t="str">
        <f ca="1">IF(OR(ISBLANK('Tournament Info'!$B$11),'Tournament Info'!$B$11&lt;&gt;4),"",INDIRECT(ADDRESS(ROW(),3,1,1,"Optimal Seating "&amp;'Tournament Info'!$B$11-1&amp;"R+F")))</f>
        <v/>
      </c>
      <c r="B96" t="str">
        <f ca="1">IF(ISNUMBER(A96),VLOOKUP(A96,Methuselahs!$A$7:$E$202,2,FALSE()),"")</f>
        <v/>
      </c>
      <c r="C96" t="str">
        <f ca="1">IF(ISNUMBER(A96),VLOOKUP(A96,Methuselahs!$A$7:$E$202,3,FALSE()),"")</f>
        <v/>
      </c>
      <c r="D96" s="254" t="str">
        <f t="shared" ca="1" si="24"/>
        <v/>
      </c>
      <c r="E96" s="255"/>
      <c r="F96" s="272">
        <f t="shared" si="25"/>
        <v>0</v>
      </c>
      <c r="G96" s="240" t="str">
        <f t="shared" ca="1" si="26"/>
        <v/>
      </c>
      <c r="H96" t="str">
        <f ca="1">IF(ISNUMBER(A96),IF(OR($S96=$U96,NOT(ISNA(MATCH($D96*5+$V$4,Override!$C$6:$C$125,0)))),$Q96,0),"")</f>
        <v/>
      </c>
      <c r="I96" s="126" t="str">
        <f t="shared" ca="1" si="27"/>
        <v/>
      </c>
      <c r="J96" s="256">
        <f ca="1">COUNT(A92:A96)</f>
        <v>0</v>
      </c>
      <c r="K96" s="257" t="str">
        <f ca="1">IF(ISNUMBER(A96),_xlfn.RANK.EQ(F96,F92:F96),"")</f>
        <v/>
      </c>
      <c r="L96" s="258">
        <f ca="1">IF(J96=5,VLOOKUP(K96,TPMatrix!$A$6:$B$10,2,FALSE()),IF(J96=4,VLOOKUP(K96,TPMatrix!$D$6:$E$9,2,FALSE()),0))</f>
        <v>0</v>
      </c>
      <c r="M96" s="258">
        <f ca="1">IF(COUNTIF(K92:K96,K96)&gt;=2,IF(J96=5,VLOOKUP(K96+1,TPMatrix!$A$6:$B$10,2,FALSE()),IF(J96=4,VLOOKUP(K96+1,TPMatrix!$D$6:$E$9,2,FALSE()),0)),"")</f>
        <v>0</v>
      </c>
      <c r="N96" s="258">
        <f ca="1">IF(COUNTIF(K92:K96,K96)&gt;=3,IF(J96=5,VLOOKUP(K96+2,TPMatrix!$A$6:$B$10,2,FALSE()),IF(J96=4,VLOOKUP(K96+2,TPMatrix!$D$6:$E$9,2,FALSE()),0)),"")</f>
        <v>0</v>
      </c>
      <c r="O96" s="258">
        <f ca="1">IF(COUNTIF(K92:K96,K96)&gt;=4,IF(J96=5,VLOOKUP(K96+3,TPMatrix!$A$6:$B$10,2,FALSE()),IF(J96=4,VLOOKUP(K96+3,TPMatrix!$D$6:$E$9,2,FALSE()),0)),"")</f>
        <v>0</v>
      </c>
      <c r="P96" s="258">
        <f ca="1">IF(COUNTIF(K92:K96,K96)&gt;=5,IF(J96=5,VLOOKUP(K96+4,TPMatrix!$A$6:$B$10,2,FALSE()),IF(J96=4,VLOOKUP(K96+4,TPMatrix!$D$6:$E$9,2,FALSE()),0)),"")</f>
        <v>0</v>
      </c>
      <c r="Q96" s="258">
        <f t="shared" ca="1" si="28"/>
        <v>0</v>
      </c>
      <c r="R96" s="259">
        <f t="shared" ca="1" si="29"/>
        <v>5</v>
      </c>
      <c r="S96" s="257">
        <f t="shared" ca="1" si="30"/>
        <v>0</v>
      </c>
      <c r="T96" s="258">
        <f t="shared" si="31"/>
        <v>0</v>
      </c>
      <c r="U96" s="259">
        <f t="shared" ca="1" si="32"/>
        <v>0</v>
      </c>
      <c r="W96" s="41" t="str">
        <f t="shared" ca="1" si="33"/>
        <v/>
      </c>
      <c r="X96" t="str">
        <f ca="1">IF(ISNUMBER($A96),$W96*(Methuselahs!$A$4+1)+$A96,"")</f>
        <v/>
      </c>
      <c r="Y96" s="41" t="str">
        <f t="shared" ca="1" si="34"/>
        <v/>
      </c>
      <c r="Z96" t="str">
        <f ca="1">IF(ISNUMBER($A96),VLOOKUP($A96,Methuselahs!$A$7:$X$202,5),"")</f>
        <v/>
      </c>
      <c r="AA96" s="41" t="str">
        <f t="shared" ca="1" si="35"/>
        <v/>
      </c>
    </row>
    <row r="97" spans="1:27" ht="12.95" customHeight="1">
      <c r="A97" t="str">
        <f ca="1">IF(OR(ISBLANK('Tournament Info'!$B$11),'Tournament Info'!$B$11&lt;&gt;4),"",INDIRECT(ADDRESS(ROW(),3,1,1,"Optimal Seating "&amp;'Tournament Info'!$B$11-1&amp;"R+F")))</f>
        <v/>
      </c>
      <c r="B97" t="str">
        <f ca="1">IF(ISNUMBER(A97),VLOOKUP(A97,Methuselahs!$A$7:$E$202,2,FALSE()),"")</f>
        <v/>
      </c>
      <c r="C97" t="str">
        <f ca="1">IF(ISNUMBER(A97),VLOOKUP(A97,Methuselahs!$A$7:$E$202,3,FALSE()),"")</f>
        <v/>
      </c>
      <c r="D97" s="214" t="str">
        <f t="shared" ca="1" si="24"/>
        <v/>
      </c>
      <c r="E97" s="215"/>
      <c r="F97" s="265">
        <f t="shared" si="25"/>
        <v>0</v>
      </c>
      <c r="G97" s="216" t="str">
        <f t="shared" ca="1" si="26"/>
        <v/>
      </c>
      <c r="H97" t="str">
        <f ca="1">IF(ISNUMBER(A97),IF(OR($S97=$U97,NOT(ISNA(MATCH($D97*5+$V$4,Override!$C$6:$C$125,0)))),$Q97,0),"")</f>
        <v/>
      </c>
      <c r="I97" s="276" t="str">
        <f t="shared" ca="1" si="27"/>
        <v/>
      </c>
      <c r="J97" s="218">
        <f ca="1">COUNT(A97:A101)</f>
        <v>0</v>
      </c>
      <c r="K97" s="219" t="str">
        <f ca="1">IF(ISNUMBER(A97),_xlfn.RANK.EQ(F97,F97:F101),"")</f>
        <v/>
      </c>
      <c r="L97" s="220">
        <f ca="1">IF(J97=5,VLOOKUP(K97,TPMatrix!$A$6:$B$10,2,FALSE()),IF(J97=4,VLOOKUP(K97,TPMatrix!$D$6:$E$9,2,FALSE()),0))</f>
        <v>0</v>
      </c>
      <c r="M97" s="220">
        <f ca="1">IF(COUNTIF(K97:K101,K97)&gt;=2,IF(J97=5,VLOOKUP(K97+1,TPMatrix!$A$6:$B$10,2,FALSE()),IF(J97=4,VLOOKUP(K97+1,TPMatrix!$D$6:$E$9,2,FALSE()),0)),"")</f>
        <v>0</v>
      </c>
      <c r="N97" s="220">
        <f ca="1">IF(COUNTIF(K97:K101,K97)&gt;=3,IF(J97=5,VLOOKUP(K97+2,TPMatrix!$A$6:$B$10,2,FALSE()),IF(J97=4,VLOOKUP(K97+2,TPMatrix!$D$6:$E$9,2,FALSE()),0)),"")</f>
        <v>0</v>
      </c>
      <c r="O97" s="220">
        <f ca="1">IF(COUNTIF(K97:K101,K97)&gt;=4,IF(J97=5,VLOOKUP(K97+3,TPMatrix!$A$6:$B$10,2,FALSE()),IF(J97=4,VLOOKUP(K97+3,TPMatrix!$D$6:$E$9,2,FALSE()),0)),"")</f>
        <v>0</v>
      </c>
      <c r="P97" s="220">
        <f ca="1">IF(COUNTIF(K97:K101,K97)&gt;=5,IF(J97=5,VLOOKUP(K97+4,TPMatrix!$A$6:$B$10,2,FALSE()),IF(J97=4,VLOOKUP(K97+4,TPMatrix!$D$6:$E$9,2,FALSE()),0)),"")</f>
        <v>0</v>
      </c>
      <c r="Q97" s="220">
        <f t="shared" ca="1" si="28"/>
        <v>0</v>
      </c>
      <c r="R97" s="221">
        <f t="shared" ca="1" si="29"/>
        <v>5</v>
      </c>
      <c r="S97" s="222">
        <f t="shared" ca="1" si="30"/>
        <v>0</v>
      </c>
      <c r="T97" s="223">
        <f t="shared" si="31"/>
        <v>0</v>
      </c>
      <c r="U97" s="224">
        <f t="shared" ca="1" si="32"/>
        <v>0</v>
      </c>
      <c r="W97" s="41" t="str">
        <f t="shared" ca="1" si="33"/>
        <v/>
      </c>
      <c r="X97" t="str">
        <f ca="1">IF(ISNUMBER($A97),$W97*(Methuselahs!$A$4+1)+$A97,"")</f>
        <v/>
      </c>
      <c r="Y97" s="41" t="str">
        <f t="shared" ca="1" si="34"/>
        <v/>
      </c>
      <c r="Z97" t="str">
        <f ca="1">IF(ISNUMBER($A97),VLOOKUP($A97,Methuselahs!$A$7:$X$202,5),"")</f>
        <v/>
      </c>
      <c r="AA97" s="41" t="str">
        <f t="shared" ca="1" si="35"/>
        <v/>
      </c>
    </row>
    <row r="98" spans="1:27" ht="12.95" customHeight="1">
      <c r="A98" t="str">
        <f ca="1">IF(OR(ISBLANK('Tournament Info'!$B$11),'Tournament Info'!$B$11&lt;&gt;4),"",INDIRECT(ADDRESS(ROW(),3,1,1,"Optimal Seating "&amp;'Tournament Info'!$B$11-1&amp;"R+F")))</f>
        <v/>
      </c>
      <c r="B98" t="str">
        <f ca="1">IF(ISNUMBER(A98),VLOOKUP(A98,Methuselahs!$A$7:$E$202,2,FALSE()),"")</f>
        <v/>
      </c>
      <c r="C98" t="str">
        <f ca="1">IF(ISNUMBER(A98),VLOOKUP(A98,Methuselahs!$A$7:$E$202,3,FALSE()),"")</f>
        <v/>
      </c>
      <c r="D98" s="228" t="str">
        <f t="shared" ca="1" si="24"/>
        <v/>
      </c>
      <c r="E98" s="229"/>
      <c r="F98" s="267">
        <f t="shared" si="25"/>
        <v>0</v>
      </c>
      <c r="G98" s="230" t="str">
        <f t="shared" ca="1" si="26"/>
        <v/>
      </c>
      <c r="H98" t="str">
        <f ca="1">IF(ISNUMBER(A98),IF(OR($S98=$U98,NOT(ISNA(MATCH($D98*5+$V$4,Override!$C$6:$C$125,0)))),$Q98,0),"")</f>
        <v/>
      </c>
      <c r="I98" s="277" t="str">
        <f t="shared" ca="1" si="27"/>
        <v/>
      </c>
      <c r="J98" s="232">
        <f ca="1">COUNT(A97:A101)</f>
        <v>0</v>
      </c>
      <c r="K98" s="233" t="str">
        <f ca="1">IF(ISNUMBER(A98),_xlfn.RANK.EQ(F98,F97:F101),"")</f>
        <v/>
      </c>
      <c r="L98" s="234">
        <f ca="1">IF(J98=5,VLOOKUP(K98,TPMatrix!$A$6:$B$10,2,FALSE()),IF(J98=4,VLOOKUP(K98,TPMatrix!$D$6:$E$9,2,FALSE()),0))</f>
        <v>0</v>
      </c>
      <c r="M98" s="234">
        <f ca="1">IF(COUNTIF(K97:K101,K98)&gt;=2,IF(J98=5,VLOOKUP(K98+1,TPMatrix!$A$6:$B$10,2,FALSE()),IF(J98=4,VLOOKUP(K98+1,TPMatrix!$D$6:$E$9,2,FALSE()),0)),"")</f>
        <v>0</v>
      </c>
      <c r="N98" s="234">
        <f ca="1">IF(COUNTIF(K97:K101,K98)&gt;=3,IF(J98=5,VLOOKUP(K98+2,TPMatrix!$A$6:$B$10,2,FALSE()),IF(J98=4,VLOOKUP(K98+2,TPMatrix!$D$6:$E$9,2,FALSE()),0)),"")</f>
        <v>0</v>
      </c>
      <c r="O98" s="234">
        <f ca="1">IF(COUNTIF(K97:K101,K98)&gt;=4,IF(J98=5,VLOOKUP(K98+3,TPMatrix!$A$6:$B$10,2,FALSE()),IF(J98=4,VLOOKUP(K98+3,TPMatrix!$D$6:$E$9,2,FALSE()),0)),"")</f>
        <v>0</v>
      </c>
      <c r="P98" s="234">
        <f ca="1">IF(COUNTIF(K97:K101,K98)&gt;=5,IF(J98=5,VLOOKUP(K98+4,TPMatrix!$A$6:$B$10,2,FALSE()),IF(J98=4,VLOOKUP(K98+4,TPMatrix!$D$6:$E$9,2,FALSE()),0)),"")</f>
        <v>0</v>
      </c>
      <c r="Q98" s="234">
        <f t="shared" ca="1" si="28"/>
        <v>0</v>
      </c>
      <c r="R98" s="235">
        <f t="shared" ca="1" si="29"/>
        <v>5</v>
      </c>
      <c r="S98" s="233">
        <f t="shared" ca="1" si="30"/>
        <v>0</v>
      </c>
      <c r="T98" s="234">
        <f t="shared" si="31"/>
        <v>0</v>
      </c>
      <c r="U98" s="235">
        <f t="shared" ca="1" si="32"/>
        <v>0</v>
      </c>
      <c r="W98" s="41" t="str">
        <f t="shared" ca="1" si="33"/>
        <v/>
      </c>
      <c r="X98" t="str">
        <f ca="1">IF(ISNUMBER($A98),$W98*(Methuselahs!$A$4+1)+$A98,"")</f>
        <v/>
      </c>
      <c r="Y98" s="41" t="str">
        <f t="shared" ca="1" si="34"/>
        <v/>
      </c>
      <c r="Z98" t="str">
        <f ca="1">IF(ISNUMBER($A98),VLOOKUP($A98,Methuselahs!$A$7:$X$202,5),"")</f>
        <v/>
      </c>
      <c r="AA98" s="41" t="str">
        <f t="shared" ca="1" si="35"/>
        <v/>
      </c>
    </row>
    <row r="99" spans="1:27" ht="12.95" customHeight="1">
      <c r="A99" t="str">
        <f ca="1">IF(OR(ISBLANK('Tournament Info'!$B$11),'Tournament Info'!$B$11&lt;&gt;4),"",INDIRECT(ADDRESS(ROW(),3,1,1,"Optimal Seating "&amp;'Tournament Info'!$B$11-1&amp;"R+F")))</f>
        <v/>
      </c>
      <c r="B99" t="str">
        <f ca="1">IF(ISNUMBER(A99),VLOOKUP(A99,Methuselahs!$A$7:$E$202,2,FALSE()),"")</f>
        <v/>
      </c>
      <c r="C99" t="str">
        <f ca="1">IF(ISNUMBER(A99),VLOOKUP(A99,Methuselahs!$A$7:$E$202,3,FALSE()),"")</f>
        <v/>
      </c>
      <c r="D99" s="238" t="str">
        <f t="shared" ca="1" si="24"/>
        <v/>
      </c>
      <c r="E99" s="239"/>
      <c r="F99" s="269">
        <f t="shared" si="25"/>
        <v>0</v>
      </c>
      <c r="G99" s="240" t="str">
        <f t="shared" ca="1" si="26"/>
        <v/>
      </c>
      <c r="H99" t="str">
        <f ca="1">IF(ISNUMBER(A99),IF(OR($S99=$U99,NOT(ISNA(MATCH($D99*5+$V$4,Override!$C$6:$C$125,0)))),$Q99,0),"")</f>
        <v/>
      </c>
      <c r="I99" s="126" t="str">
        <f t="shared" ca="1" si="27"/>
        <v/>
      </c>
      <c r="J99" s="242">
        <f ca="1">COUNT(A97:A101)</f>
        <v>0</v>
      </c>
      <c r="K99" s="243" t="str">
        <f ca="1">IF(ISNUMBER(A99),_xlfn.RANK.EQ(F99,F97:F101),"")</f>
        <v/>
      </c>
      <c r="L99" s="244">
        <f ca="1">IF(J99=5,VLOOKUP(K99,TPMatrix!$A$6:$B$10,2,FALSE()),IF(J99=4,VLOOKUP(K99,TPMatrix!$D$6:$E$9,2,FALSE()),0))</f>
        <v>0</v>
      </c>
      <c r="M99" s="244">
        <f ca="1">IF(COUNTIF(K97:K101,K99)&gt;=2,IF(J99=5,VLOOKUP(K99+1,TPMatrix!$A$6:$B$10,2,FALSE()),IF(J99=4,VLOOKUP(K99+1,TPMatrix!$D$6:$E$9,2,FALSE()),0)),"")</f>
        <v>0</v>
      </c>
      <c r="N99" s="244">
        <f ca="1">IF(COUNTIF(K97:K101,K99)&gt;=3,IF(J99=5,VLOOKUP(K99+2,TPMatrix!$A$6:$B$10,2,FALSE()),IF(J99=4,VLOOKUP(K99+2,TPMatrix!$D$6:$E$9,2,FALSE()),0)),"")</f>
        <v>0</v>
      </c>
      <c r="O99" s="244">
        <f ca="1">IF(COUNTIF(K97:K101,K99)&gt;=4,IF(J99=5,VLOOKUP(K99+3,TPMatrix!$A$6:$B$10,2,FALSE()),IF(J99=4,VLOOKUP(K99+3,TPMatrix!$D$6:$E$9,2,FALSE()),0)),"")</f>
        <v>0</v>
      </c>
      <c r="P99" s="244">
        <f ca="1">IF(COUNTIF(K97:K101,K99)&gt;=5,IF(J99=5,VLOOKUP(K99+4,TPMatrix!$A$6:$B$10,2,FALSE()),IF(J99=4,VLOOKUP(K99+4,TPMatrix!$D$6:$E$9,2,FALSE()),0)),"")</f>
        <v>0</v>
      </c>
      <c r="Q99" s="244">
        <f t="shared" ca="1" si="28"/>
        <v>0</v>
      </c>
      <c r="R99" s="245">
        <f t="shared" ca="1" si="29"/>
        <v>5</v>
      </c>
      <c r="S99" s="243">
        <f t="shared" ca="1" si="30"/>
        <v>0</v>
      </c>
      <c r="T99" s="244">
        <f t="shared" si="31"/>
        <v>0</v>
      </c>
      <c r="U99" s="245">
        <f t="shared" ca="1" si="32"/>
        <v>0</v>
      </c>
      <c r="W99" s="41" t="str">
        <f t="shared" ca="1" si="33"/>
        <v/>
      </c>
      <c r="X99" t="str">
        <f ca="1">IF(ISNUMBER($A99),$W99*(Methuselahs!$A$4+1)+$A99,"")</f>
        <v/>
      </c>
      <c r="Y99" s="41" t="str">
        <f t="shared" ca="1" si="34"/>
        <v/>
      </c>
      <c r="Z99" t="str">
        <f ca="1">IF(ISNUMBER($A99),VLOOKUP($A99,Methuselahs!$A$7:$X$202,5),"")</f>
        <v/>
      </c>
      <c r="AA99" s="41" t="str">
        <f t="shared" ca="1" si="35"/>
        <v/>
      </c>
    </row>
    <row r="100" spans="1:27" ht="12.95" customHeight="1">
      <c r="A100" t="str">
        <f ca="1">IF(OR(ISBLANK('Tournament Info'!$B$11),'Tournament Info'!$B$11&lt;&gt;4),"",INDIRECT(ADDRESS(ROW(),3,1,1,"Optimal Seating "&amp;'Tournament Info'!$B$11-1&amp;"R+F")))</f>
        <v/>
      </c>
      <c r="B100" t="str">
        <f ca="1">IF(ISNUMBER(A100),VLOOKUP(A100,Methuselahs!$A$7:$E$202,2,FALSE()),"")</f>
        <v/>
      </c>
      <c r="C100" t="str">
        <f ca="1">IF(ISNUMBER(A100),VLOOKUP(A100,Methuselahs!$A$7:$E$202,3,FALSE()),"")</f>
        <v/>
      </c>
      <c r="D100" s="248" t="str">
        <f t="shared" ca="1" si="24"/>
        <v/>
      </c>
      <c r="E100" s="249"/>
      <c r="F100" s="271">
        <f t="shared" si="25"/>
        <v>0</v>
      </c>
      <c r="G100" s="230" t="str">
        <f t="shared" ca="1" si="26"/>
        <v/>
      </c>
      <c r="H100" t="str">
        <f ca="1">IF(ISNUMBER(A100),IF(OR($S100=$U100,NOT(ISNA(MATCH($D100*5+$V$4,Override!$C$6:$C$125,0)))),$Q100,0),"")</f>
        <v/>
      </c>
      <c r="I100" s="277" t="str">
        <f t="shared" ca="1" si="27"/>
        <v/>
      </c>
      <c r="J100" s="250">
        <f ca="1">COUNT(A97:A101)</f>
        <v>0</v>
      </c>
      <c r="K100" s="233" t="str">
        <f ca="1">IF(ISNUMBER(A100),_xlfn.RANK.EQ(F100,F97:F101),"")</f>
        <v/>
      </c>
      <c r="L100" s="234">
        <f ca="1">IF(J100=5,VLOOKUP(K100,TPMatrix!$A$6:$B$10,2,FALSE()),IF(J100=4,VLOOKUP(K100,TPMatrix!$D$6:$E$9,2,FALSE()),0))</f>
        <v>0</v>
      </c>
      <c r="M100" s="234">
        <f ca="1">IF(COUNTIF(K97:K101,K100)&gt;=2,IF(J100=5,VLOOKUP(K100+1,TPMatrix!$A$6:$B$10,2,FALSE()),IF(J100=4,VLOOKUP(K100+1,TPMatrix!$D$6:$E$9,2,FALSE()),0)),"")</f>
        <v>0</v>
      </c>
      <c r="N100" s="234">
        <f ca="1">IF(COUNTIF(K97:K101,K100)&gt;=3,IF(J100=5,VLOOKUP(K100+2,TPMatrix!$A$6:$B$10,2,FALSE()),IF(J100=4,VLOOKUP(K100+2,TPMatrix!$D$6:$E$9,2,FALSE()),0)),"")</f>
        <v>0</v>
      </c>
      <c r="O100" s="234">
        <f ca="1">IF(COUNTIF(K97:K101,K100)&gt;=4,IF(J100=5,VLOOKUP(K100+3,TPMatrix!$A$6:$B$10,2,FALSE()),IF(J100=4,VLOOKUP(K100+3,TPMatrix!$D$6:$E$9,2,FALSE()),0)),"")</f>
        <v>0</v>
      </c>
      <c r="P100" s="234">
        <f ca="1">IF(COUNTIF(K97:K101,K100)&gt;=5,IF(J100=5,VLOOKUP(K100+4,TPMatrix!$A$6:$B$10,2,FALSE()),IF(J100=4,VLOOKUP(K100+4,TPMatrix!$D$6:$E$9,2,FALSE()),0)),"")</f>
        <v>0</v>
      </c>
      <c r="Q100" s="234">
        <f t="shared" ca="1" si="28"/>
        <v>0</v>
      </c>
      <c r="R100" s="235">
        <f t="shared" ca="1" si="29"/>
        <v>5</v>
      </c>
      <c r="S100" s="233">
        <f t="shared" ca="1" si="30"/>
        <v>0</v>
      </c>
      <c r="T100" s="234">
        <f t="shared" si="31"/>
        <v>0</v>
      </c>
      <c r="U100" s="235">
        <f t="shared" ca="1" si="32"/>
        <v>0</v>
      </c>
      <c r="W100" s="41" t="str">
        <f t="shared" ca="1" si="33"/>
        <v/>
      </c>
      <c r="X100" t="str">
        <f ca="1">IF(ISNUMBER($A100),$W100*(Methuselahs!$A$4+1)+$A100,"")</f>
        <v/>
      </c>
      <c r="Y100" s="41" t="str">
        <f t="shared" ca="1" si="34"/>
        <v/>
      </c>
      <c r="Z100" t="str">
        <f ca="1">IF(ISNUMBER($A100),VLOOKUP($A100,Methuselahs!$A$7:$X$202,5),"")</f>
        <v/>
      </c>
      <c r="AA100" s="41" t="str">
        <f t="shared" ca="1" si="35"/>
        <v/>
      </c>
    </row>
    <row r="101" spans="1:27" ht="12.95" customHeight="1" thickBot="1">
      <c r="A101" t="str">
        <f ca="1">IF(OR(ISBLANK('Tournament Info'!$B$11),'Tournament Info'!$B$11&lt;&gt;4),"",INDIRECT(ADDRESS(ROW(),3,1,1,"Optimal Seating "&amp;'Tournament Info'!$B$11-1&amp;"R+F")))</f>
        <v/>
      </c>
      <c r="B101" t="str">
        <f ca="1">IF(ISNUMBER(A101),VLOOKUP(A101,Methuselahs!$A$7:$E$202,2,FALSE()),"")</f>
        <v/>
      </c>
      <c r="C101" t="str">
        <f ca="1">IF(ISNUMBER(A101),VLOOKUP(A101,Methuselahs!$A$7:$E$202,3,FALSE()),"")</f>
        <v/>
      </c>
      <c r="D101" s="254" t="str">
        <f t="shared" ca="1" si="24"/>
        <v/>
      </c>
      <c r="E101" s="255"/>
      <c r="F101" s="272">
        <f t="shared" si="25"/>
        <v>0</v>
      </c>
      <c r="G101" s="240" t="str">
        <f t="shared" ca="1" si="26"/>
        <v/>
      </c>
      <c r="H101" t="str">
        <f ca="1">IF(ISNUMBER(A101),IF(OR($S101=$U101,NOT(ISNA(MATCH($D101*5+$V$4,Override!$C$6:$C$125,0)))),$Q101,0),"")</f>
        <v/>
      </c>
      <c r="I101" s="126" t="str">
        <f t="shared" ca="1" si="27"/>
        <v/>
      </c>
      <c r="J101" s="256">
        <f ca="1">COUNT(A97:A101)</f>
        <v>0</v>
      </c>
      <c r="K101" s="257" t="str">
        <f ca="1">IF(ISNUMBER(A101),_xlfn.RANK.EQ(F101,F97:F101),"")</f>
        <v/>
      </c>
      <c r="L101" s="258">
        <f ca="1">IF(J101=5,VLOOKUP(K101,TPMatrix!$A$6:$B$10,2,FALSE()),IF(J101=4,VLOOKUP(K101,TPMatrix!$D$6:$E$9,2,FALSE()),0))</f>
        <v>0</v>
      </c>
      <c r="M101" s="258">
        <f ca="1">IF(COUNTIF(K97:K101,K101)&gt;=2,IF(J101=5,VLOOKUP(K101+1,TPMatrix!$A$6:$B$10,2,FALSE()),IF(J101=4,VLOOKUP(K101+1,TPMatrix!$D$6:$E$9,2,FALSE()),0)),"")</f>
        <v>0</v>
      </c>
      <c r="N101" s="258">
        <f ca="1">IF(COUNTIF(K97:K101,K101)&gt;=3,IF(J101=5,VLOOKUP(K101+2,TPMatrix!$A$6:$B$10,2,FALSE()),IF(J101=4,VLOOKUP(K101+2,TPMatrix!$D$6:$E$9,2,FALSE()),0)),"")</f>
        <v>0</v>
      </c>
      <c r="O101" s="258">
        <f ca="1">IF(COUNTIF(K97:K101,K101)&gt;=4,IF(J101=5,VLOOKUP(K101+3,TPMatrix!$A$6:$B$10,2,FALSE()),IF(J101=4,VLOOKUP(K101+3,TPMatrix!$D$6:$E$9,2,FALSE()),0)),"")</f>
        <v>0</v>
      </c>
      <c r="P101" s="258">
        <f ca="1">IF(COUNTIF(K97:K101,K101)&gt;=5,IF(J101=5,VLOOKUP(K101+4,TPMatrix!$A$6:$B$10,2,FALSE()),IF(J101=4,VLOOKUP(K101+4,TPMatrix!$D$6:$E$9,2,FALSE()),0)),"")</f>
        <v>0</v>
      </c>
      <c r="Q101" s="258">
        <f t="shared" ca="1" si="28"/>
        <v>0</v>
      </c>
      <c r="R101" s="259">
        <f t="shared" ca="1" si="29"/>
        <v>5</v>
      </c>
      <c r="S101" s="257">
        <f t="shared" ca="1" si="30"/>
        <v>0</v>
      </c>
      <c r="T101" s="258">
        <f t="shared" si="31"/>
        <v>0</v>
      </c>
      <c r="U101" s="259">
        <f t="shared" ca="1" si="32"/>
        <v>0</v>
      </c>
      <c r="W101" s="41" t="str">
        <f t="shared" ca="1" si="33"/>
        <v/>
      </c>
      <c r="X101" t="str">
        <f ca="1">IF(ISNUMBER($A101),$W101*(Methuselahs!$A$4+1)+$A101,"")</f>
        <v/>
      </c>
      <c r="Y101" s="41" t="str">
        <f t="shared" ca="1" si="34"/>
        <v/>
      </c>
      <c r="Z101" t="str">
        <f ca="1">IF(ISNUMBER($A101),VLOOKUP($A101,Methuselahs!$A$7:$X$202,5),"")</f>
        <v/>
      </c>
      <c r="AA101" s="41" t="str">
        <f t="shared" ca="1" si="35"/>
        <v/>
      </c>
    </row>
    <row r="102" spans="1:27" ht="12.95" customHeight="1">
      <c r="A102" t="str">
        <f ca="1">IF(OR(ISBLANK('Tournament Info'!$B$11),'Tournament Info'!$B$11&lt;&gt;4),"",INDIRECT(ADDRESS(ROW(),3,1,1,"Optimal Seating "&amp;'Tournament Info'!$B$11-1&amp;"R+F")))</f>
        <v/>
      </c>
      <c r="B102" t="str">
        <f ca="1">IF(ISNUMBER(A102),VLOOKUP(A102,Methuselahs!$A$7:$E$202,2,FALSE()),"")</f>
        <v/>
      </c>
      <c r="C102" t="str">
        <f ca="1">IF(ISNUMBER(A102),VLOOKUP(A102,Methuselahs!$A$7:$E$202,3,FALSE()),"")</f>
        <v/>
      </c>
      <c r="D102" s="214" t="str">
        <f t="shared" ca="1" si="24"/>
        <v/>
      </c>
      <c r="E102" s="215"/>
      <c r="F102" s="265">
        <f t="shared" si="25"/>
        <v>0</v>
      </c>
      <c r="G102" s="216" t="str">
        <f t="shared" ca="1" si="26"/>
        <v/>
      </c>
      <c r="H102" t="str">
        <f ca="1">IF(ISNUMBER(A102),IF(OR($S102=$U102,NOT(ISNA(MATCH($D102*5+$V$4,Override!$C$6:$C$125,0)))),$Q102,0),"")</f>
        <v/>
      </c>
      <c r="I102" s="276" t="str">
        <f t="shared" ca="1" si="27"/>
        <v/>
      </c>
      <c r="J102" s="218">
        <f ca="1">COUNT(A102:A106)</f>
        <v>0</v>
      </c>
      <c r="K102" s="219" t="str">
        <f ca="1">IF(ISNUMBER(A102),_xlfn.RANK.EQ(F102,F102:F106),"")</f>
        <v/>
      </c>
      <c r="L102" s="220">
        <f ca="1">IF(J102=5,VLOOKUP(K102,TPMatrix!$A$6:$B$10,2,FALSE()),IF(J102=4,VLOOKUP(K102,TPMatrix!$D$6:$E$9,2,FALSE()),0))</f>
        <v>0</v>
      </c>
      <c r="M102" s="220">
        <f ca="1">IF(COUNTIF(K102:K106,K102)&gt;=2,IF(J102=5,VLOOKUP(K102+1,TPMatrix!$A$6:$B$10,2,FALSE()),IF(J102=4,VLOOKUP(K102+1,TPMatrix!$D$6:$E$9,2,FALSE()),0)),"")</f>
        <v>0</v>
      </c>
      <c r="N102" s="220">
        <f ca="1">IF(COUNTIF(K102:K106,K102)&gt;=3,IF(J102=5,VLOOKUP(K102+2,TPMatrix!$A$6:$B$10,2,FALSE()),IF(J102=4,VLOOKUP(K102+2,TPMatrix!$D$6:$E$9,2,FALSE()),0)),"")</f>
        <v>0</v>
      </c>
      <c r="O102" s="220">
        <f ca="1">IF(COUNTIF(K102:K106,K102)&gt;=4,IF(J102=5,VLOOKUP(K102+3,TPMatrix!$A$6:$B$10,2,FALSE()),IF(J102=4,VLOOKUP(K102+3,TPMatrix!$D$6:$E$9,2,FALSE()),0)),"")</f>
        <v>0</v>
      </c>
      <c r="P102" s="220">
        <f ca="1">IF(COUNTIF(K102:K106,K102)&gt;=5,IF(J102=5,VLOOKUP(K102+4,TPMatrix!$A$6:$B$10,2,FALSE()),IF(J102=4,VLOOKUP(K102+4,TPMatrix!$D$6:$E$9,2,FALSE()),0)),"")</f>
        <v>0</v>
      </c>
      <c r="Q102" s="220">
        <f t="shared" ca="1" si="28"/>
        <v>0</v>
      </c>
      <c r="R102" s="221">
        <f t="shared" ca="1" si="29"/>
        <v>5</v>
      </c>
      <c r="S102" s="222">
        <f t="shared" ca="1" si="30"/>
        <v>0</v>
      </c>
      <c r="T102" s="223">
        <f t="shared" si="31"/>
        <v>0</v>
      </c>
      <c r="U102" s="224">
        <f t="shared" ca="1" si="32"/>
        <v>0</v>
      </c>
      <c r="W102" s="41" t="str">
        <f t="shared" ca="1" si="33"/>
        <v/>
      </c>
      <c r="X102" t="str">
        <f ca="1">IF(ISNUMBER($A102),$W102*(Methuselahs!$A$4+1)+$A102,"")</f>
        <v/>
      </c>
      <c r="Y102" s="41" t="str">
        <f t="shared" ca="1" si="34"/>
        <v/>
      </c>
      <c r="Z102" t="str">
        <f ca="1">IF(ISNUMBER($A102),VLOOKUP($A102,Methuselahs!$A$7:$X$202,5),"")</f>
        <v/>
      </c>
      <c r="AA102" s="41" t="str">
        <f t="shared" ca="1" si="35"/>
        <v/>
      </c>
    </row>
    <row r="103" spans="1:27" ht="12.95" customHeight="1">
      <c r="A103" t="str">
        <f ca="1">IF(OR(ISBLANK('Tournament Info'!$B$11),'Tournament Info'!$B$11&lt;&gt;4),"",INDIRECT(ADDRESS(ROW(),3,1,1,"Optimal Seating "&amp;'Tournament Info'!$B$11-1&amp;"R+F")))</f>
        <v/>
      </c>
      <c r="B103" t="str">
        <f ca="1">IF(ISNUMBER(A103),VLOOKUP(A103,Methuselahs!$A$7:$E$202,2,FALSE()),"")</f>
        <v/>
      </c>
      <c r="C103" t="str">
        <f ca="1">IF(ISNUMBER(A103),VLOOKUP(A103,Methuselahs!$A$7:$E$202,3,FALSE()),"")</f>
        <v/>
      </c>
      <c r="D103" s="228" t="str">
        <f t="shared" ref="D103:D134" ca="1" si="36">IF(ISNUMBER(A103),FLOOR((ROW()-ROW($A$7))/5,1)+1,"")</f>
        <v/>
      </c>
      <c r="E103" s="229"/>
      <c r="F103" s="267">
        <f t="shared" ref="F103:F134" si="37">IF(ISNUMBER(E103),E103,0)</f>
        <v>0</v>
      </c>
      <c r="G103" s="230" t="str">
        <f t="shared" ref="G103:G134" ca="1" si="38">IF(ISNUMBER($A103),IF(AND($F103&gt;=2,$H103=60),1,0),"")</f>
        <v/>
      </c>
      <c r="H103" t="str">
        <f ca="1">IF(ISNUMBER(A103),IF(OR($S103=$U103,NOT(ISNA(MATCH($D103*5+$V$4,Override!$C$6:$C$125,0)))),$Q103,0),"")</f>
        <v/>
      </c>
      <c r="I103" s="277" t="str">
        <f t="shared" ref="I103:I134" ca="1" si="39">IF(ISNUMBER(A103),IF(J103=5,K103,IF(AND(J103=4,OR(K103=4,K103=3)),K103+1,K103)),"")</f>
        <v/>
      </c>
      <c r="J103" s="232">
        <f ca="1">COUNT(A102:A106)</f>
        <v>0</v>
      </c>
      <c r="K103" s="233" t="str">
        <f ca="1">IF(ISNUMBER(A103),_xlfn.RANK.EQ(F103,F102:F106),"")</f>
        <v/>
      </c>
      <c r="L103" s="234">
        <f ca="1">IF(J103=5,VLOOKUP(K103,TPMatrix!$A$6:$B$10,2,FALSE()),IF(J103=4,VLOOKUP(K103,TPMatrix!$D$6:$E$9,2,FALSE()),0))</f>
        <v>0</v>
      </c>
      <c r="M103" s="234">
        <f ca="1">IF(COUNTIF(K102:K106,K103)&gt;=2,IF(J103=5,VLOOKUP(K103+1,TPMatrix!$A$6:$B$10,2,FALSE()),IF(J103=4,VLOOKUP(K103+1,TPMatrix!$D$6:$E$9,2,FALSE()),0)),"")</f>
        <v>0</v>
      </c>
      <c r="N103" s="234">
        <f ca="1">IF(COUNTIF(K102:K106,K103)&gt;=3,IF(J103=5,VLOOKUP(K103+2,TPMatrix!$A$6:$B$10,2,FALSE()),IF(J103=4,VLOOKUP(K103+2,TPMatrix!$D$6:$E$9,2,FALSE()),0)),"")</f>
        <v>0</v>
      </c>
      <c r="O103" s="234">
        <f ca="1">IF(COUNTIF(K102:K106,K103)&gt;=4,IF(J103=5,VLOOKUP(K103+3,TPMatrix!$A$6:$B$10,2,FALSE()),IF(J103=4,VLOOKUP(K103+3,TPMatrix!$D$6:$E$9,2,FALSE()),0)),"")</f>
        <v>0</v>
      </c>
      <c r="P103" s="234">
        <f ca="1">IF(COUNTIF(K102:K106,K103)&gt;=5,IF(J103=5,VLOOKUP(K103+4,TPMatrix!$A$6:$B$10,2,FALSE()),IF(J103=4,VLOOKUP(K103+4,TPMatrix!$D$6:$E$9,2,FALSE()),0)),"")</f>
        <v>0</v>
      </c>
      <c r="Q103" s="234">
        <f t="shared" ref="Q103:Q134" ca="1" si="40">SUM(L103:P103)/COUNT(L103:P103)</f>
        <v>0</v>
      </c>
      <c r="R103" s="235">
        <f t="shared" ref="R103:R134" ca="1" si="41">COUNT(L103:P103)</f>
        <v>5</v>
      </c>
      <c r="S103" s="233">
        <f t="shared" ref="S103:S134" ca="1" si="42">IF(ISNUMBER($A103),COUNTIF($D$7:$D$206,$D103),0)</f>
        <v>0</v>
      </c>
      <c r="T103" s="234">
        <f t="shared" ref="T103:T134" si="43">CEILING($F103,1)</f>
        <v>0</v>
      </c>
      <c r="U103" s="235">
        <f t="shared" ref="U103:U134" ca="1" si="44">SUM(OFFSET(T103,-MOD(ROW()-ROW($U$7),5),0,5,1))</f>
        <v>0</v>
      </c>
      <c r="W103" s="41" t="str">
        <f t="shared" ref="W103:W134" ca="1" si="45">$I103</f>
        <v/>
      </c>
      <c r="X103" t="str">
        <f ca="1">IF(ISNUMBER($A103),$W103*(Methuselahs!$A$4+1)+$A103,"")</f>
        <v/>
      </c>
      <c r="Y103" s="41" t="str">
        <f t="shared" ref="Y103:Y134" ca="1" si="46">IF(ISNUMBER($A103),_xlfn.RANK.EQ($X103,$X103:$X107,1),"")</f>
        <v/>
      </c>
      <c r="Z103" t="str">
        <f ca="1">IF(ISNUMBER($A103),VLOOKUP($A103,Methuselahs!$A$7:$X$202,5),"")</f>
        <v/>
      </c>
      <c r="AA103" s="41" t="str">
        <f t="shared" ref="AA103:AA134" ca="1" si="47">$I103</f>
        <v/>
      </c>
    </row>
    <row r="104" spans="1:27" ht="12.95" customHeight="1">
      <c r="A104" t="str">
        <f ca="1">IF(OR(ISBLANK('Tournament Info'!$B$11),'Tournament Info'!$B$11&lt;&gt;4),"",INDIRECT(ADDRESS(ROW(),3,1,1,"Optimal Seating "&amp;'Tournament Info'!$B$11-1&amp;"R+F")))</f>
        <v/>
      </c>
      <c r="B104" t="str">
        <f ca="1">IF(ISNUMBER(A104),VLOOKUP(A104,Methuselahs!$A$7:$E$202,2,FALSE()),"")</f>
        <v/>
      </c>
      <c r="C104" t="str">
        <f ca="1">IF(ISNUMBER(A104),VLOOKUP(A104,Methuselahs!$A$7:$E$202,3,FALSE()),"")</f>
        <v/>
      </c>
      <c r="D104" s="238" t="str">
        <f t="shared" ca="1" si="36"/>
        <v/>
      </c>
      <c r="E104" s="239"/>
      <c r="F104" s="269">
        <f t="shared" si="37"/>
        <v>0</v>
      </c>
      <c r="G104" s="240" t="str">
        <f t="shared" ca="1" si="38"/>
        <v/>
      </c>
      <c r="H104" t="str">
        <f ca="1">IF(ISNUMBER(A104),IF(OR($S104=$U104,NOT(ISNA(MATCH($D104*5+$V$4,Override!$C$6:$C$125,0)))),$Q104,0),"")</f>
        <v/>
      </c>
      <c r="I104" s="126" t="str">
        <f t="shared" ca="1" si="39"/>
        <v/>
      </c>
      <c r="J104" s="242">
        <f ca="1">COUNT(A102:A106)</f>
        <v>0</v>
      </c>
      <c r="K104" s="243" t="str">
        <f ca="1">IF(ISNUMBER(A104),_xlfn.RANK.EQ(F104,F102:F106),"")</f>
        <v/>
      </c>
      <c r="L104" s="244">
        <f ca="1">IF(J104=5,VLOOKUP(K104,TPMatrix!$A$6:$B$10,2,FALSE()),IF(J104=4,VLOOKUP(K104,TPMatrix!$D$6:$E$9,2,FALSE()),0))</f>
        <v>0</v>
      </c>
      <c r="M104" s="244">
        <f ca="1">IF(COUNTIF(K102:K106,K104)&gt;=2,IF(J104=5,VLOOKUP(K104+1,TPMatrix!$A$6:$B$10,2,FALSE()),IF(J104=4,VLOOKUP(K104+1,TPMatrix!$D$6:$E$9,2,FALSE()),0)),"")</f>
        <v>0</v>
      </c>
      <c r="N104" s="244">
        <f ca="1">IF(COUNTIF(K102:K106,K104)&gt;=3,IF(J104=5,VLOOKUP(K104+2,TPMatrix!$A$6:$B$10,2,FALSE()),IF(J104=4,VLOOKUP(K104+2,TPMatrix!$D$6:$E$9,2,FALSE()),0)),"")</f>
        <v>0</v>
      </c>
      <c r="O104" s="244">
        <f ca="1">IF(COUNTIF(K102:K106,K104)&gt;=4,IF(J104=5,VLOOKUP(K104+3,TPMatrix!$A$6:$B$10,2,FALSE()),IF(J104=4,VLOOKUP(K104+3,TPMatrix!$D$6:$E$9,2,FALSE()),0)),"")</f>
        <v>0</v>
      </c>
      <c r="P104" s="244">
        <f ca="1">IF(COUNTIF(K102:K106,K104)&gt;=5,IF(J104=5,VLOOKUP(K104+4,TPMatrix!$A$6:$B$10,2,FALSE()),IF(J104=4,VLOOKUP(K104+4,TPMatrix!$D$6:$E$9,2,FALSE()),0)),"")</f>
        <v>0</v>
      </c>
      <c r="Q104" s="244">
        <f t="shared" ca="1" si="40"/>
        <v>0</v>
      </c>
      <c r="R104" s="245">
        <f t="shared" ca="1" si="41"/>
        <v>5</v>
      </c>
      <c r="S104" s="243">
        <f t="shared" ca="1" si="42"/>
        <v>0</v>
      </c>
      <c r="T104" s="244">
        <f t="shared" si="43"/>
        <v>0</v>
      </c>
      <c r="U104" s="245">
        <f t="shared" ca="1" si="44"/>
        <v>0</v>
      </c>
      <c r="W104" s="41" t="str">
        <f t="shared" ca="1" si="45"/>
        <v/>
      </c>
      <c r="X104" t="str">
        <f ca="1">IF(ISNUMBER($A104),$W104*(Methuselahs!$A$4+1)+$A104,"")</f>
        <v/>
      </c>
      <c r="Y104" s="41" t="str">
        <f t="shared" ca="1" si="46"/>
        <v/>
      </c>
      <c r="Z104" t="str">
        <f ca="1">IF(ISNUMBER($A104),VLOOKUP($A104,Methuselahs!$A$7:$X$202,5),"")</f>
        <v/>
      </c>
      <c r="AA104" s="41" t="str">
        <f t="shared" ca="1" si="47"/>
        <v/>
      </c>
    </row>
    <row r="105" spans="1:27" ht="12.95" customHeight="1">
      <c r="A105" t="str">
        <f ca="1">IF(OR(ISBLANK('Tournament Info'!$B$11),'Tournament Info'!$B$11&lt;&gt;4),"",INDIRECT(ADDRESS(ROW(),3,1,1,"Optimal Seating "&amp;'Tournament Info'!$B$11-1&amp;"R+F")))</f>
        <v/>
      </c>
      <c r="B105" t="str">
        <f ca="1">IF(ISNUMBER(A105),VLOOKUP(A105,Methuselahs!$A$7:$E$202,2,FALSE()),"")</f>
        <v/>
      </c>
      <c r="C105" t="str">
        <f ca="1">IF(ISNUMBER(A105),VLOOKUP(A105,Methuselahs!$A$7:$E$202,3,FALSE()),"")</f>
        <v/>
      </c>
      <c r="D105" s="248" t="str">
        <f t="shared" ca="1" si="36"/>
        <v/>
      </c>
      <c r="E105" s="249"/>
      <c r="F105" s="271">
        <f t="shared" si="37"/>
        <v>0</v>
      </c>
      <c r="G105" s="230" t="str">
        <f t="shared" ca="1" si="38"/>
        <v/>
      </c>
      <c r="H105" t="str">
        <f ca="1">IF(ISNUMBER(A105),IF(OR($S105=$U105,NOT(ISNA(MATCH($D105*5+$V$4,Override!$C$6:$C$125,0)))),$Q105,0),"")</f>
        <v/>
      </c>
      <c r="I105" s="277" t="str">
        <f t="shared" ca="1" si="39"/>
        <v/>
      </c>
      <c r="J105" s="250">
        <f ca="1">COUNT(A102:A106)</f>
        <v>0</v>
      </c>
      <c r="K105" s="233" t="str">
        <f ca="1">IF(ISNUMBER(A105),_xlfn.RANK.EQ(F105,F102:F106),"")</f>
        <v/>
      </c>
      <c r="L105" s="234">
        <f ca="1">IF(J105=5,VLOOKUP(K105,TPMatrix!$A$6:$B$10,2,FALSE()),IF(J105=4,VLOOKUP(K105,TPMatrix!$D$6:$E$9,2,FALSE()),0))</f>
        <v>0</v>
      </c>
      <c r="M105" s="234">
        <f ca="1">IF(COUNTIF(K102:K106,K105)&gt;=2,IF(J105=5,VLOOKUP(K105+1,TPMatrix!$A$6:$B$10,2,FALSE()),IF(J105=4,VLOOKUP(K105+1,TPMatrix!$D$6:$E$9,2,FALSE()),0)),"")</f>
        <v>0</v>
      </c>
      <c r="N105" s="234">
        <f ca="1">IF(COUNTIF(K102:K106,K105)&gt;=3,IF(J105=5,VLOOKUP(K105+2,TPMatrix!$A$6:$B$10,2,FALSE()),IF(J105=4,VLOOKUP(K105+2,TPMatrix!$D$6:$E$9,2,FALSE()),0)),"")</f>
        <v>0</v>
      </c>
      <c r="O105" s="234">
        <f ca="1">IF(COUNTIF(K102:K106,K105)&gt;=4,IF(J105=5,VLOOKUP(K105+3,TPMatrix!$A$6:$B$10,2,FALSE()),IF(J105=4,VLOOKUP(K105+3,TPMatrix!$D$6:$E$9,2,FALSE()),0)),"")</f>
        <v>0</v>
      </c>
      <c r="P105" s="234">
        <f ca="1">IF(COUNTIF(K102:K106,K105)&gt;=5,IF(J105=5,VLOOKUP(K105+4,TPMatrix!$A$6:$B$10,2,FALSE()),IF(J105=4,VLOOKUP(K105+4,TPMatrix!$D$6:$E$9,2,FALSE()),0)),"")</f>
        <v>0</v>
      </c>
      <c r="Q105" s="234">
        <f t="shared" ca="1" si="40"/>
        <v>0</v>
      </c>
      <c r="R105" s="235">
        <f t="shared" ca="1" si="41"/>
        <v>5</v>
      </c>
      <c r="S105" s="233">
        <f t="shared" ca="1" si="42"/>
        <v>0</v>
      </c>
      <c r="T105" s="234">
        <f t="shared" si="43"/>
        <v>0</v>
      </c>
      <c r="U105" s="235">
        <f t="shared" ca="1" si="44"/>
        <v>0</v>
      </c>
      <c r="W105" s="41" t="str">
        <f t="shared" ca="1" si="45"/>
        <v/>
      </c>
      <c r="X105" t="str">
        <f ca="1">IF(ISNUMBER($A105),$W105*(Methuselahs!$A$4+1)+$A105,"")</f>
        <v/>
      </c>
      <c r="Y105" s="41" t="str">
        <f t="shared" ca="1" si="46"/>
        <v/>
      </c>
      <c r="Z105" t="str">
        <f ca="1">IF(ISNUMBER($A105),VLOOKUP($A105,Methuselahs!$A$7:$X$202,5),"")</f>
        <v/>
      </c>
      <c r="AA105" s="41" t="str">
        <f t="shared" ca="1" si="47"/>
        <v/>
      </c>
    </row>
    <row r="106" spans="1:27" ht="12.95" customHeight="1" thickBot="1">
      <c r="A106" t="str">
        <f ca="1">IF(OR(ISBLANK('Tournament Info'!$B$11),'Tournament Info'!$B$11&lt;&gt;4),"",INDIRECT(ADDRESS(ROW(),3,1,1,"Optimal Seating "&amp;'Tournament Info'!$B$11-1&amp;"R+F")))</f>
        <v/>
      </c>
      <c r="B106" t="str">
        <f ca="1">IF(ISNUMBER(A106),VLOOKUP(A106,Methuselahs!$A$7:$E$202,2,FALSE()),"")</f>
        <v/>
      </c>
      <c r="C106" t="str">
        <f ca="1">IF(ISNUMBER(A106),VLOOKUP(A106,Methuselahs!$A$7:$E$202,3,FALSE()),"")</f>
        <v/>
      </c>
      <c r="D106" s="254" t="str">
        <f t="shared" ca="1" si="36"/>
        <v/>
      </c>
      <c r="E106" s="255"/>
      <c r="F106" s="272">
        <f t="shared" si="37"/>
        <v>0</v>
      </c>
      <c r="G106" s="240" t="str">
        <f t="shared" ca="1" si="38"/>
        <v/>
      </c>
      <c r="H106" t="str">
        <f ca="1">IF(ISNUMBER(A106),IF(OR($S106=$U106,NOT(ISNA(MATCH($D106*5+$V$4,Override!$C$6:$C$125,0)))),$Q106,0),"")</f>
        <v/>
      </c>
      <c r="I106" s="126" t="str">
        <f t="shared" ca="1" si="39"/>
        <v/>
      </c>
      <c r="J106" s="256">
        <f ca="1">COUNT(A102:A106)</f>
        <v>0</v>
      </c>
      <c r="K106" s="257" t="str">
        <f ca="1">IF(ISNUMBER(A106),_xlfn.RANK.EQ(F106,F102:F106),"")</f>
        <v/>
      </c>
      <c r="L106" s="258">
        <f ca="1">IF(J106=5,VLOOKUP(K106,TPMatrix!$A$6:$B$10,2,FALSE()),IF(J106=4,VLOOKUP(K106,TPMatrix!$D$6:$E$9,2,FALSE()),0))</f>
        <v>0</v>
      </c>
      <c r="M106" s="258">
        <f ca="1">IF(COUNTIF(K102:K106,K106)&gt;=2,IF(J106=5,VLOOKUP(K106+1,TPMatrix!$A$6:$B$10,2,FALSE()),IF(J106=4,VLOOKUP(K106+1,TPMatrix!$D$6:$E$9,2,FALSE()),0)),"")</f>
        <v>0</v>
      </c>
      <c r="N106" s="258">
        <f ca="1">IF(COUNTIF(K102:K106,K106)&gt;=3,IF(J106=5,VLOOKUP(K106+2,TPMatrix!$A$6:$B$10,2,FALSE()),IF(J106=4,VLOOKUP(K106+2,TPMatrix!$D$6:$E$9,2,FALSE()),0)),"")</f>
        <v>0</v>
      </c>
      <c r="O106" s="258">
        <f ca="1">IF(COUNTIF(K102:K106,K106)&gt;=4,IF(J106=5,VLOOKUP(K106+3,TPMatrix!$A$6:$B$10,2,FALSE()),IF(J106=4,VLOOKUP(K106+3,TPMatrix!$D$6:$E$9,2,FALSE()),0)),"")</f>
        <v>0</v>
      </c>
      <c r="P106" s="258">
        <f ca="1">IF(COUNTIF(K102:K106,K106)&gt;=5,IF(J106=5,VLOOKUP(K106+4,TPMatrix!$A$6:$B$10,2,FALSE()),IF(J106=4,VLOOKUP(K106+4,TPMatrix!$D$6:$E$9,2,FALSE()),0)),"")</f>
        <v>0</v>
      </c>
      <c r="Q106" s="258">
        <f t="shared" ca="1" si="40"/>
        <v>0</v>
      </c>
      <c r="R106" s="259">
        <f t="shared" ca="1" si="41"/>
        <v>5</v>
      </c>
      <c r="S106" s="257">
        <f t="shared" ca="1" si="42"/>
        <v>0</v>
      </c>
      <c r="T106" s="258">
        <f t="shared" si="43"/>
        <v>0</v>
      </c>
      <c r="U106" s="259">
        <f t="shared" ca="1" si="44"/>
        <v>0</v>
      </c>
      <c r="W106" s="41" t="str">
        <f t="shared" ca="1" si="45"/>
        <v/>
      </c>
      <c r="X106" t="str">
        <f ca="1">IF(ISNUMBER($A106),$W106*(Methuselahs!$A$4+1)+$A106,"")</f>
        <v/>
      </c>
      <c r="Y106" s="41" t="str">
        <f t="shared" ca="1" si="46"/>
        <v/>
      </c>
      <c r="Z106" t="str">
        <f ca="1">IF(ISNUMBER($A106),VLOOKUP($A106,Methuselahs!$A$7:$X$202,5),"")</f>
        <v/>
      </c>
      <c r="AA106" s="41" t="str">
        <f t="shared" ca="1" si="47"/>
        <v/>
      </c>
    </row>
    <row r="107" spans="1:27" ht="12.95" customHeight="1">
      <c r="A107" t="str">
        <f ca="1">IF(OR(ISBLANK('Tournament Info'!$B$11),'Tournament Info'!$B$11&lt;&gt;4),"",INDIRECT(ADDRESS(ROW(),3,1,1,"Optimal Seating "&amp;'Tournament Info'!$B$11-1&amp;"R+F")))</f>
        <v/>
      </c>
      <c r="B107" t="str">
        <f ca="1">IF(ISNUMBER(A107),VLOOKUP(A107,Methuselahs!$A$7:$E$202,2,FALSE()),"")</f>
        <v/>
      </c>
      <c r="C107" t="str">
        <f ca="1">IF(ISNUMBER(A107),VLOOKUP(A107,Methuselahs!$A$7:$E$202,3,FALSE()),"")</f>
        <v/>
      </c>
      <c r="D107" s="214" t="str">
        <f t="shared" ca="1" si="36"/>
        <v/>
      </c>
      <c r="E107" s="215"/>
      <c r="F107" s="265">
        <f t="shared" si="37"/>
        <v>0</v>
      </c>
      <c r="G107" s="216" t="str">
        <f t="shared" ca="1" si="38"/>
        <v/>
      </c>
      <c r="H107" t="str">
        <f ca="1">IF(ISNUMBER(A107),IF(OR($S107=$U107,NOT(ISNA(MATCH($D107*5+$V$4,Override!$C$6:$C$125,0)))),$Q107,0),"")</f>
        <v/>
      </c>
      <c r="I107" s="276" t="str">
        <f t="shared" ca="1" si="39"/>
        <v/>
      </c>
      <c r="J107" s="218">
        <f ca="1">COUNT(A107:A111)</f>
        <v>0</v>
      </c>
      <c r="K107" s="219" t="str">
        <f ca="1">IF(ISNUMBER(A107),_xlfn.RANK.EQ(F107,F107:F111),"")</f>
        <v/>
      </c>
      <c r="L107" s="220">
        <f ca="1">IF(J107=5,VLOOKUP(K107,TPMatrix!$A$6:$B$10,2,FALSE()),IF(J107=4,VLOOKUP(K107,TPMatrix!$D$6:$E$9,2,FALSE()),0))</f>
        <v>0</v>
      </c>
      <c r="M107" s="220">
        <f ca="1">IF(COUNTIF(K107:K111,K107)&gt;=2,IF(J107=5,VLOOKUP(K107+1,TPMatrix!$A$6:$B$10,2,FALSE()),IF(J107=4,VLOOKUP(K107+1,TPMatrix!$D$6:$E$9,2,FALSE()),0)),"")</f>
        <v>0</v>
      </c>
      <c r="N107" s="220">
        <f ca="1">IF(COUNTIF(K107:K111,K107)&gt;=3,IF(J107=5,VLOOKUP(K107+2,TPMatrix!$A$6:$B$10,2,FALSE()),IF(J107=4,VLOOKUP(K107+2,TPMatrix!$D$6:$E$9,2,FALSE()),0)),"")</f>
        <v>0</v>
      </c>
      <c r="O107" s="220">
        <f ca="1">IF(COUNTIF(K107:K111,K107)&gt;=4,IF(J107=5,VLOOKUP(K107+3,TPMatrix!$A$6:$B$10,2,FALSE()),IF(J107=4,VLOOKUP(K107+3,TPMatrix!$D$6:$E$9,2,FALSE()),0)),"")</f>
        <v>0</v>
      </c>
      <c r="P107" s="220">
        <f ca="1">IF(COUNTIF(K107:K111,K107)&gt;=5,IF(J107=5,VLOOKUP(K107+4,TPMatrix!$A$6:$B$10,2,FALSE()),IF(J107=4,VLOOKUP(K107+4,TPMatrix!$D$6:$E$9,2,FALSE()),0)),"")</f>
        <v>0</v>
      </c>
      <c r="Q107" s="220">
        <f t="shared" ca="1" si="40"/>
        <v>0</v>
      </c>
      <c r="R107" s="221">
        <f t="shared" ca="1" si="41"/>
        <v>5</v>
      </c>
      <c r="S107" s="222">
        <f t="shared" ca="1" si="42"/>
        <v>0</v>
      </c>
      <c r="T107" s="223">
        <f t="shared" si="43"/>
        <v>0</v>
      </c>
      <c r="U107" s="224">
        <f t="shared" ca="1" si="44"/>
        <v>0</v>
      </c>
      <c r="W107" s="41" t="str">
        <f t="shared" ca="1" si="45"/>
        <v/>
      </c>
      <c r="X107" t="str">
        <f ca="1">IF(ISNUMBER($A107),$W107*(Methuselahs!$A$4+1)+$A107,"")</f>
        <v/>
      </c>
      <c r="Y107" s="41" t="str">
        <f t="shared" ca="1" si="46"/>
        <v/>
      </c>
      <c r="Z107" t="str">
        <f ca="1">IF(ISNUMBER($A107),VLOOKUP($A107,Methuselahs!$A$7:$X$202,5),"")</f>
        <v/>
      </c>
      <c r="AA107" s="41" t="str">
        <f t="shared" ca="1" si="47"/>
        <v/>
      </c>
    </row>
    <row r="108" spans="1:27" ht="12.95" customHeight="1">
      <c r="A108" t="str">
        <f ca="1">IF(OR(ISBLANK('Tournament Info'!$B$11),'Tournament Info'!$B$11&lt;&gt;4),"",INDIRECT(ADDRESS(ROW(),3,1,1,"Optimal Seating "&amp;'Tournament Info'!$B$11-1&amp;"R+F")))</f>
        <v/>
      </c>
      <c r="B108" t="str">
        <f ca="1">IF(ISNUMBER(A108),VLOOKUP(A108,Methuselahs!$A$7:$E$202,2,FALSE()),"")</f>
        <v/>
      </c>
      <c r="C108" t="str">
        <f ca="1">IF(ISNUMBER(A108),VLOOKUP(A108,Methuselahs!$A$7:$E$202,3,FALSE()),"")</f>
        <v/>
      </c>
      <c r="D108" s="228" t="str">
        <f t="shared" ca="1" si="36"/>
        <v/>
      </c>
      <c r="E108" s="229"/>
      <c r="F108" s="267">
        <f t="shared" si="37"/>
        <v>0</v>
      </c>
      <c r="G108" s="230" t="str">
        <f t="shared" ca="1" si="38"/>
        <v/>
      </c>
      <c r="H108" t="str">
        <f ca="1">IF(ISNUMBER(A108),IF(OR($S108=$U108,NOT(ISNA(MATCH($D108*5+$V$4,Override!$C$6:$C$125,0)))),$Q108,0),"")</f>
        <v/>
      </c>
      <c r="I108" s="277" t="str">
        <f t="shared" ca="1" si="39"/>
        <v/>
      </c>
      <c r="J108" s="232">
        <f ca="1">COUNT(A107:A111)</f>
        <v>0</v>
      </c>
      <c r="K108" s="233" t="str">
        <f ca="1">IF(ISNUMBER(A108),_xlfn.RANK.EQ(F108,F107:F111),"")</f>
        <v/>
      </c>
      <c r="L108" s="234">
        <f ca="1">IF(J108=5,VLOOKUP(K108,TPMatrix!$A$6:$B$10,2,FALSE()),IF(J108=4,VLOOKUP(K108,TPMatrix!$D$6:$E$9,2,FALSE()),0))</f>
        <v>0</v>
      </c>
      <c r="M108" s="234">
        <f ca="1">IF(COUNTIF(K107:K111,K108)&gt;=2,IF(J108=5,VLOOKUP(K108+1,TPMatrix!$A$6:$B$10,2,FALSE()),IF(J108=4,VLOOKUP(K108+1,TPMatrix!$D$6:$E$9,2,FALSE()),0)),"")</f>
        <v>0</v>
      </c>
      <c r="N108" s="234">
        <f ca="1">IF(COUNTIF(K107:K111,K108)&gt;=3,IF(J108=5,VLOOKUP(K108+2,TPMatrix!$A$6:$B$10,2,FALSE()),IF(J108=4,VLOOKUP(K108+2,TPMatrix!$D$6:$E$9,2,FALSE()),0)),"")</f>
        <v>0</v>
      </c>
      <c r="O108" s="234">
        <f ca="1">IF(COUNTIF(K107:K111,K108)&gt;=4,IF(J108=5,VLOOKUP(K108+3,TPMatrix!$A$6:$B$10,2,FALSE()),IF(J108=4,VLOOKUP(K108+3,TPMatrix!$D$6:$E$9,2,FALSE()),0)),"")</f>
        <v>0</v>
      </c>
      <c r="P108" s="234">
        <f ca="1">IF(COUNTIF(K107:K111,K108)&gt;=5,IF(J108=5,VLOOKUP(K108+4,TPMatrix!$A$6:$B$10,2,FALSE()),IF(J108=4,VLOOKUP(K108+4,TPMatrix!$D$6:$E$9,2,FALSE()),0)),"")</f>
        <v>0</v>
      </c>
      <c r="Q108" s="234">
        <f t="shared" ca="1" si="40"/>
        <v>0</v>
      </c>
      <c r="R108" s="235">
        <f t="shared" ca="1" si="41"/>
        <v>5</v>
      </c>
      <c r="S108" s="233">
        <f t="shared" ca="1" si="42"/>
        <v>0</v>
      </c>
      <c r="T108" s="234">
        <f t="shared" si="43"/>
        <v>0</v>
      </c>
      <c r="U108" s="235">
        <f t="shared" ca="1" si="44"/>
        <v>0</v>
      </c>
      <c r="W108" s="41" t="str">
        <f t="shared" ca="1" si="45"/>
        <v/>
      </c>
      <c r="X108" t="str">
        <f ca="1">IF(ISNUMBER($A108),$W108*(Methuselahs!$A$4+1)+$A108,"")</f>
        <v/>
      </c>
      <c r="Y108" s="41" t="str">
        <f t="shared" ca="1" si="46"/>
        <v/>
      </c>
      <c r="Z108" t="str">
        <f ca="1">IF(ISNUMBER($A108),VLOOKUP($A108,Methuselahs!$A$7:$X$202,5),"")</f>
        <v/>
      </c>
      <c r="AA108" s="41" t="str">
        <f t="shared" ca="1" si="47"/>
        <v/>
      </c>
    </row>
    <row r="109" spans="1:27" ht="12.95" customHeight="1">
      <c r="A109" t="str">
        <f ca="1">IF(OR(ISBLANK('Tournament Info'!$B$11),'Tournament Info'!$B$11&lt;&gt;4),"",INDIRECT(ADDRESS(ROW(),3,1,1,"Optimal Seating "&amp;'Tournament Info'!$B$11-1&amp;"R+F")))</f>
        <v/>
      </c>
      <c r="B109" t="str">
        <f ca="1">IF(ISNUMBER(A109),VLOOKUP(A109,Methuselahs!$A$7:$E$202,2,FALSE()),"")</f>
        <v/>
      </c>
      <c r="C109" t="str">
        <f ca="1">IF(ISNUMBER(A109),VLOOKUP(A109,Methuselahs!$A$7:$E$202,3,FALSE()),"")</f>
        <v/>
      </c>
      <c r="D109" s="238" t="str">
        <f t="shared" ca="1" si="36"/>
        <v/>
      </c>
      <c r="E109" s="239"/>
      <c r="F109" s="269">
        <f t="shared" si="37"/>
        <v>0</v>
      </c>
      <c r="G109" s="240" t="str">
        <f t="shared" ca="1" si="38"/>
        <v/>
      </c>
      <c r="H109" t="str">
        <f ca="1">IF(ISNUMBER(A109),IF(OR($S109=$U109,NOT(ISNA(MATCH($D109*5+$V$4,Override!$C$6:$C$125,0)))),$Q109,0),"")</f>
        <v/>
      </c>
      <c r="I109" s="126" t="str">
        <f t="shared" ca="1" si="39"/>
        <v/>
      </c>
      <c r="J109" s="242">
        <f ca="1">COUNT(A107:A111)</f>
        <v>0</v>
      </c>
      <c r="K109" s="243" t="str">
        <f ca="1">IF(ISNUMBER(A109),_xlfn.RANK.EQ(F109,F107:F111),"")</f>
        <v/>
      </c>
      <c r="L109" s="244">
        <f ca="1">IF(J109=5,VLOOKUP(K109,TPMatrix!$A$6:$B$10,2,FALSE()),IF(J109=4,VLOOKUP(K109,TPMatrix!$D$6:$E$9,2,FALSE()),0))</f>
        <v>0</v>
      </c>
      <c r="M109" s="244">
        <f ca="1">IF(COUNTIF(K107:K111,K109)&gt;=2,IF(J109=5,VLOOKUP(K109+1,TPMatrix!$A$6:$B$10,2,FALSE()),IF(J109=4,VLOOKUP(K109+1,TPMatrix!$D$6:$E$9,2,FALSE()),0)),"")</f>
        <v>0</v>
      </c>
      <c r="N109" s="244">
        <f ca="1">IF(COUNTIF(K107:K111,K109)&gt;=3,IF(J109=5,VLOOKUP(K109+2,TPMatrix!$A$6:$B$10,2,FALSE()),IF(J109=4,VLOOKUP(K109+2,TPMatrix!$D$6:$E$9,2,FALSE()),0)),"")</f>
        <v>0</v>
      </c>
      <c r="O109" s="244">
        <f ca="1">IF(COUNTIF(K107:K111,K109)&gt;=4,IF(J109=5,VLOOKUP(K109+3,TPMatrix!$A$6:$B$10,2,FALSE()),IF(J109=4,VLOOKUP(K109+3,TPMatrix!$D$6:$E$9,2,FALSE()),0)),"")</f>
        <v>0</v>
      </c>
      <c r="P109" s="244">
        <f ca="1">IF(COUNTIF(K107:K111,K109)&gt;=5,IF(J109=5,VLOOKUP(K109+4,TPMatrix!$A$6:$B$10,2,FALSE()),IF(J109=4,VLOOKUP(K109+4,TPMatrix!$D$6:$E$9,2,FALSE()),0)),"")</f>
        <v>0</v>
      </c>
      <c r="Q109" s="244">
        <f t="shared" ca="1" si="40"/>
        <v>0</v>
      </c>
      <c r="R109" s="245">
        <f t="shared" ca="1" si="41"/>
        <v>5</v>
      </c>
      <c r="S109" s="243">
        <f t="shared" ca="1" si="42"/>
        <v>0</v>
      </c>
      <c r="T109" s="244">
        <f t="shared" si="43"/>
        <v>0</v>
      </c>
      <c r="U109" s="245">
        <f t="shared" ca="1" si="44"/>
        <v>0</v>
      </c>
      <c r="W109" s="41" t="str">
        <f t="shared" ca="1" si="45"/>
        <v/>
      </c>
      <c r="X109" t="str">
        <f ca="1">IF(ISNUMBER($A109),$W109*(Methuselahs!$A$4+1)+$A109,"")</f>
        <v/>
      </c>
      <c r="Y109" s="41" t="str">
        <f t="shared" ca="1" si="46"/>
        <v/>
      </c>
      <c r="Z109" t="str">
        <f ca="1">IF(ISNUMBER($A109),VLOOKUP($A109,Methuselahs!$A$7:$X$202,5),"")</f>
        <v/>
      </c>
      <c r="AA109" s="41" t="str">
        <f t="shared" ca="1" si="47"/>
        <v/>
      </c>
    </row>
    <row r="110" spans="1:27" ht="12.95" customHeight="1">
      <c r="A110" t="str">
        <f ca="1">IF(OR(ISBLANK('Tournament Info'!$B$11),'Tournament Info'!$B$11&lt;&gt;4),"",INDIRECT(ADDRESS(ROW(),3,1,1,"Optimal Seating "&amp;'Tournament Info'!$B$11-1&amp;"R+F")))</f>
        <v/>
      </c>
      <c r="B110" t="str">
        <f ca="1">IF(ISNUMBER(A110),VLOOKUP(A110,Methuselahs!$A$7:$E$202,2,FALSE()),"")</f>
        <v/>
      </c>
      <c r="C110" t="str">
        <f ca="1">IF(ISNUMBER(A110),VLOOKUP(A110,Methuselahs!$A$7:$E$202,3,FALSE()),"")</f>
        <v/>
      </c>
      <c r="D110" s="248" t="str">
        <f t="shared" ca="1" si="36"/>
        <v/>
      </c>
      <c r="E110" s="249"/>
      <c r="F110" s="271">
        <f t="shared" si="37"/>
        <v>0</v>
      </c>
      <c r="G110" s="230" t="str">
        <f t="shared" ca="1" si="38"/>
        <v/>
      </c>
      <c r="H110" t="str">
        <f ca="1">IF(ISNUMBER(A110),IF(OR($S110=$U110,NOT(ISNA(MATCH($D110*5+$V$4,Override!$C$6:$C$125,0)))),$Q110,0),"")</f>
        <v/>
      </c>
      <c r="I110" s="277" t="str">
        <f t="shared" ca="1" si="39"/>
        <v/>
      </c>
      <c r="J110" s="250">
        <f ca="1">COUNT(A107:A111)</f>
        <v>0</v>
      </c>
      <c r="K110" s="233" t="str">
        <f ca="1">IF(ISNUMBER(A110),_xlfn.RANK.EQ(F110,F107:F111),"")</f>
        <v/>
      </c>
      <c r="L110" s="234">
        <f ca="1">IF(J110=5,VLOOKUP(K110,TPMatrix!$A$6:$B$10,2,FALSE()),IF(J110=4,VLOOKUP(K110,TPMatrix!$D$6:$E$9,2,FALSE()),0))</f>
        <v>0</v>
      </c>
      <c r="M110" s="234">
        <f ca="1">IF(COUNTIF(K107:K111,K110)&gt;=2,IF(J110=5,VLOOKUP(K110+1,TPMatrix!$A$6:$B$10,2,FALSE()),IF(J110=4,VLOOKUP(K110+1,TPMatrix!$D$6:$E$9,2,FALSE()),0)),"")</f>
        <v>0</v>
      </c>
      <c r="N110" s="234">
        <f ca="1">IF(COUNTIF(K107:K111,K110)&gt;=3,IF(J110=5,VLOOKUP(K110+2,TPMatrix!$A$6:$B$10,2,FALSE()),IF(J110=4,VLOOKUP(K110+2,TPMatrix!$D$6:$E$9,2,FALSE()),0)),"")</f>
        <v>0</v>
      </c>
      <c r="O110" s="234">
        <f ca="1">IF(COUNTIF(K107:K111,K110)&gt;=4,IF(J110=5,VLOOKUP(K110+3,TPMatrix!$A$6:$B$10,2,FALSE()),IF(J110=4,VLOOKUP(K110+3,TPMatrix!$D$6:$E$9,2,FALSE()),0)),"")</f>
        <v>0</v>
      </c>
      <c r="P110" s="234">
        <f ca="1">IF(COUNTIF(K107:K111,K110)&gt;=5,IF(J110=5,VLOOKUP(K110+4,TPMatrix!$A$6:$B$10,2,FALSE()),IF(J110=4,VLOOKUP(K110+4,TPMatrix!$D$6:$E$9,2,FALSE()),0)),"")</f>
        <v>0</v>
      </c>
      <c r="Q110" s="234">
        <f t="shared" ca="1" si="40"/>
        <v>0</v>
      </c>
      <c r="R110" s="235">
        <f t="shared" ca="1" si="41"/>
        <v>5</v>
      </c>
      <c r="S110" s="233">
        <f t="shared" ca="1" si="42"/>
        <v>0</v>
      </c>
      <c r="T110" s="234">
        <f t="shared" si="43"/>
        <v>0</v>
      </c>
      <c r="U110" s="235">
        <f t="shared" ca="1" si="44"/>
        <v>0</v>
      </c>
      <c r="W110" s="41" t="str">
        <f t="shared" ca="1" si="45"/>
        <v/>
      </c>
      <c r="X110" t="str">
        <f ca="1">IF(ISNUMBER($A110),$W110*(Methuselahs!$A$4+1)+$A110,"")</f>
        <v/>
      </c>
      <c r="Y110" s="41" t="str">
        <f t="shared" ca="1" si="46"/>
        <v/>
      </c>
      <c r="Z110" t="str">
        <f ca="1">IF(ISNUMBER($A110),VLOOKUP($A110,Methuselahs!$A$7:$X$202,5),"")</f>
        <v/>
      </c>
      <c r="AA110" s="41" t="str">
        <f t="shared" ca="1" si="47"/>
        <v/>
      </c>
    </row>
    <row r="111" spans="1:27" ht="12.95" customHeight="1" thickBot="1">
      <c r="A111" t="str">
        <f ca="1">IF(OR(ISBLANK('Tournament Info'!$B$11),'Tournament Info'!$B$11&lt;&gt;4),"",INDIRECT(ADDRESS(ROW(),3,1,1,"Optimal Seating "&amp;'Tournament Info'!$B$11-1&amp;"R+F")))</f>
        <v/>
      </c>
      <c r="B111" t="str">
        <f ca="1">IF(ISNUMBER(A111),VLOOKUP(A111,Methuselahs!$A$7:$E$202,2,FALSE()),"")</f>
        <v/>
      </c>
      <c r="C111" t="str">
        <f ca="1">IF(ISNUMBER(A111),VLOOKUP(A111,Methuselahs!$A$7:$E$202,3,FALSE()),"")</f>
        <v/>
      </c>
      <c r="D111" s="254" t="str">
        <f t="shared" ca="1" si="36"/>
        <v/>
      </c>
      <c r="E111" s="255"/>
      <c r="F111" s="272">
        <f t="shared" si="37"/>
        <v>0</v>
      </c>
      <c r="G111" s="240" t="str">
        <f t="shared" ca="1" si="38"/>
        <v/>
      </c>
      <c r="H111" t="str">
        <f ca="1">IF(ISNUMBER(A111),IF(OR($S111=$U111,NOT(ISNA(MATCH($D111*5+$V$4,Override!$C$6:$C$125,0)))),$Q111,0),"")</f>
        <v/>
      </c>
      <c r="I111" s="126" t="str">
        <f t="shared" ca="1" si="39"/>
        <v/>
      </c>
      <c r="J111" s="256">
        <f ca="1">COUNT(A107:A111)</f>
        <v>0</v>
      </c>
      <c r="K111" s="257" t="str">
        <f ca="1">IF(ISNUMBER(A111),_xlfn.RANK.EQ(F111,F107:F111),"")</f>
        <v/>
      </c>
      <c r="L111" s="258">
        <f ca="1">IF(J111=5,VLOOKUP(K111,TPMatrix!$A$6:$B$10,2,FALSE()),IF(J111=4,VLOOKUP(K111,TPMatrix!$D$6:$E$9,2,FALSE()),0))</f>
        <v>0</v>
      </c>
      <c r="M111" s="258">
        <f ca="1">IF(COUNTIF(K107:K111,K111)&gt;=2,IF(J111=5,VLOOKUP(K111+1,TPMatrix!$A$6:$B$10,2,FALSE()),IF(J111=4,VLOOKUP(K111+1,TPMatrix!$D$6:$E$9,2,FALSE()),0)),"")</f>
        <v>0</v>
      </c>
      <c r="N111" s="258">
        <f ca="1">IF(COUNTIF(K107:K111,K111)&gt;=3,IF(J111=5,VLOOKUP(K111+2,TPMatrix!$A$6:$B$10,2,FALSE()),IF(J111=4,VLOOKUP(K111+2,TPMatrix!$D$6:$E$9,2,FALSE()),0)),"")</f>
        <v>0</v>
      </c>
      <c r="O111" s="258">
        <f ca="1">IF(COUNTIF(K107:K111,K111)&gt;=4,IF(J111=5,VLOOKUP(K111+3,TPMatrix!$A$6:$B$10,2,FALSE()),IF(J111=4,VLOOKUP(K111+3,TPMatrix!$D$6:$E$9,2,FALSE()),0)),"")</f>
        <v>0</v>
      </c>
      <c r="P111" s="258">
        <f ca="1">IF(COUNTIF(K107:K111,K111)&gt;=5,IF(J111=5,VLOOKUP(K111+4,TPMatrix!$A$6:$B$10,2,FALSE()),IF(J111=4,VLOOKUP(K111+4,TPMatrix!$D$6:$E$9,2,FALSE()),0)),"")</f>
        <v>0</v>
      </c>
      <c r="Q111" s="258">
        <f t="shared" ca="1" si="40"/>
        <v>0</v>
      </c>
      <c r="R111" s="259">
        <f t="shared" ca="1" si="41"/>
        <v>5</v>
      </c>
      <c r="S111" s="257">
        <f t="shared" ca="1" si="42"/>
        <v>0</v>
      </c>
      <c r="T111" s="258">
        <f t="shared" si="43"/>
        <v>0</v>
      </c>
      <c r="U111" s="259">
        <f t="shared" ca="1" si="44"/>
        <v>0</v>
      </c>
      <c r="W111" s="41" t="str">
        <f t="shared" ca="1" si="45"/>
        <v/>
      </c>
      <c r="X111" t="str">
        <f ca="1">IF(ISNUMBER($A111),$W111*(Methuselahs!$A$4+1)+$A111,"")</f>
        <v/>
      </c>
      <c r="Y111" s="41" t="str">
        <f t="shared" ca="1" si="46"/>
        <v/>
      </c>
      <c r="Z111" t="str">
        <f ca="1">IF(ISNUMBER($A111),VLOOKUP($A111,Methuselahs!$A$7:$X$202,5),"")</f>
        <v/>
      </c>
      <c r="AA111" s="41" t="str">
        <f t="shared" ca="1" si="47"/>
        <v/>
      </c>
    </row>
    <row r="112" spans="1:27" ht="12.95" customHeight="1">
      <c r="A112" t="str">
        <f ca="1">IF(OR(ISBLANK('Tournament Info'!$B$11),'Tournament Info'!$B$11&lt;&gt;4),"",INDIRECT(ADDRESS(ROW(),3,1,1,"Optimal Seating "&amp;'Tournament Info'!$B$11-1&amp;"R+F")))</f>
        <v/>
      </c>
      <c r="B112" t="str">
        <f ca="1">IF(ISNUMBER(A112),VLOOKUP(A112,Methuselahs!$A$7:$E$202,2,FALSE()),"")</f>
        <v/>
      </c>
      <c r="C112" t="str">
        <f ca="1">IF(ISNUMBER(A112),VLOOKUP(A112,Methuselahs!$A$7:$E$202,3,FALSE()),"")</f>
        <v/>
      </c>
      <c r="D112" s="214" t="str">
        <f t="shared" ca="1" si="36"/>
        <v/>
      </c>
      <c r="E112" s="215"/>
      <c r="F112" s="265">
        <f t="shared" si="37"/>
        <v>0</v>
      </c>
      <c r="G112" s="216" t="str">
        <f t="shared" ca="1" si="38"/>
        <v/>
      </c>
      <c r="H112" t="str">
        <f ca="1">IF(ISNUMBER(A112),IF(OR($S112=$U112,NOT(ISNA(MATCH($D112*5+$V$4,Override!$C$6:$C$125,0)))),$Q112,0),"")</f>
        <v/>
      </c>
      <c r="I112" s="276" t="str">
        <f t="shared" ca="1" si="39"/>
        <v/>
      </c>
      <c r="J112" s="218">
        <f ca="1">COUNT(A112:A116)</f>
        <v>0</v>
      </c>
      <c r="K112" s="219" t="str">
        <f ca="1">IF(ISNUMBER(A112),_xlfn.RANK.EQ(F112,F112:F116),"")</f>
        <v/>
      </c>
      <c r="L112" s="220">
        <f ca="1">IF(J112=5,VLOOKUP(K112,TPMatrix!$A$6:$B$10,2,FALSE()),IF(J112=4,VLOOKUP(K112,TPMatrix!$D$6:$E$9,2,FALSE()),0))</f>
        <v>0</v>
      </c>
      <c r="M112" s="220">
        <f ca="1">IF(COUNTIF(K112:K116,K112)&gt;=2,IF(J112=5,VLOOKUP(K112+1,TPMatrix!$A$6:$B$10,2,FALSE()),IF(J112=4,VLOOKUP(K112+1,TPMatrix!$D$6:$E$9,2,FALSE()),0)),"")</f>
        <v>0</v>
      </c>
      <c r="N112" s="220">
        <f ca="1">IF(COUNTIF(K112:K116,K112)&gt;=3,IF(J112=5,VLOOKUP(K112+2,TPMatrix!$A$6:$B$10,2,FALSE()),IF(J112=4,VLOOKUP(K112+2,TPMatrix!$D$6:$E$9,2,FALSE()),0)),"")</f>
        <v>0</v>
      </c>
      <c r="O112" s="220">
        <f ca="1">IF(COUNTIF(K112:K116,K112)&gt;=4,IF(J112=5,VLOOKUP(K112+3,TPMatrix!$A$6:$B$10,2,FALSE()),IF(J112=4,VLOOKUP(K112+3,TPMatrix!$D$6:$E$9,2,FALSE()),0)),"")</f>
        <v>0</v>
      </c>
      <c r="P112" s="220">
        <f ca="1">IF(COUNTIF(K112:K116,K112)&gt;=5,IF(J112=5,VLOOKUP(K112+4,TPMatrix!$A$6:$B$10,2,FALSE()),IF(J112=4,VLOOKUP(K112+4,TPMatrix!$D$6:$E$9,2,FALSE()),0)),"")</f>
        <v>0</v>
      </c>
      <c r="Q112" s="220">
        <f t="shared" ca="1" si="40"/>
        <v>0</v>
      </c>
      <c r="R112" s="221">
        <f t="shared" ca="1" si="41"/>
        <v>5</v>
      </c>
      <c r="S112" s="222">
        <f t="shared" ca="1" si="42"/>
        <v>0</v>
      </c>
      <c r="T112" s="223">
        <f t="shared" si="43"/>
        <v>0</v>
      </c>
      <c r="U112" s="224">
        <f t="shared" ca="1" si="44"/>
        <v>0</v>
      </c>
      <c r="W112" s="41" t="str">
        <f t="shared" ca="1" si="45"/>
        <v/>
      </c>
      <c r="X112" t="str">
        <f ca="1">IF(ISNUMBER($A112),$W112*(Methuselahs!$A$4+1)+$A112,"")</f>
        <v/>
      </c>
      <c r="Y112" s="41" t="str">
        <f t="shared" ca="1" si="46"/>
        <v/>
      </c>
      <c r="Z112" t="str">
        <f ca="1">IF(ISNUMBER($A112),VLOOKUP($A112,Methuselahs!$A$7:$X$202,5),"")</f>
        <v/>
      </c>
      <c r="AA112" s="41" t="str">
        <f t="shared" ca="1" si="47"/>
        <v/>
      </c>
    </row>
    <row r="113" spans="1:27" ht="12.95" customHeight="1">
      <c r="A113" t="str">
        <f ca="1">IF(OR(ISBLANK('Tournament Info'!$B$11),'Tournament Info'!$B$11&lt;&gt;4),"",INDIRECT(ADDRESS(ROW(),3,1,1,"Optimal Seating "&amp;'Tournament Info'!$B$11-1&amp;"R+F")))</f>
        <v/>
      </c>
      <c r="B113" t="str">
        <f ca="1">IF(ISNUMBER(A113),VLOOKUP(A113,Methuselahs!$A$7:$E$202,2,FALSE()),"")</f>
        <v/>
      </c>
      <c r="C113" t="str">
        <f ca="1">IF(ISNUMBER(A113),VLOOKUP(A113,Methuselahs!$A$7:$E$202,3,FALSE()),"")</f>
        <v/>
      </c>
      <c r="D113" s="228" t="str">
        <f t="shared" ca="1" si="36"/>
        <v/>
      </c>
      <c r="E113" s="229"/>
      <c r="F113" s="267">
        <f t="shared" si="37"/>
        <v>0</v>
      </c>
      <c r="G113" s="230" t="str">
        <f t="shared" ca="1" si="38"/>
        <v/>
      </c>
      <c r="H113" t="str">
        <f ca="1">IF(ISNUMBER(A113),IF(OR($S113=$U113,NOT(ISNA(MATCH($D113*5+$V$4,Override!$C$6:$C$125,0)))),$Q113,0),"")</f>
        <v/>
      </c>
      <c r="I113" s="277" t="str">
        <f t="shared" ca="1" si="39"/>
        <v/>
      </c>
      <c r="J113" s="232">
        <f ca="1">COUNT(A112:A116)</f>
        <v>0</v>
      </c>
      <c r="K113" s="233" t="str">
        <f ca="1">IF(ISNUMBER(A113),_xlfn.RANK.EQ(F113,F112:F116),"")</f>
        <v/>
      </c>
      <c r="L113" s="234">
        <f ca="1">IF(J113=5,VLOOKUP(K113,TPMatrix!$A$6:$B$10,2,FALSE()),IF(J113=4,VLOOKUP(K113,TPMatrix!$D$6:$E$9,2,FALSE()),0))</f>
        <v>0</v>
      </c>
      <c r="M113" s="234">
        <f ca="1">IF(COUNTIF(K112:K116,K113)&gt;=2,IF(J113=5,VLOOKUP(K113+1,TPMatrix!$A$6:$B$10,2,FALSE()),IF(J113=4,VLOOKUP(K113+1,TPMatrix!$D$6:$E$9,2,FALSE()),0)),"")</f>
        <v>0</v>
      </c>
      <c r="N113" s="234">
        <f ca="1">IF(COUNTIF(K112:K116,K113)&gt;=3,IF(J113=5,VLOOKUP(K113+2,TPMatrix!$A$6:$B$10,2,FALSE()),IF(J113=4,VLOOKUP(K113+2,TPMatrix!$D$6:$E$9,2,FALSE()),0)),"")</f>
        <v>0</v>
      </c>
      <c r="O113" s="234">
        <f ca="1">IF(COUNTIF(K112:K116,K113)&gt;=4,IF(J113=5,VLOOKUP(K113+3,TPMatrix!$A$6:$B$10,2,FALSE()),IF(J113=4,VLOOKUP(K113+3,TPMatrix!$D$6:$E$9,2,FALSE()),0)),"")</f>
        <v>0</v>
      </c>
      <c r="P113" s="234">
        <f ca="1">IF(COUNTIF(K112:K116,K113)&gt;=5,IF(J113=5,VLOOKUP(K113+4,TPMatrix!$A$6:$B$10,2,FALSE()),IF(J113=4,VLOOKUP(K113+4,TPMatrix!$D$6:$E$9,2,FALSE()),0)),"")</f>
        <v>0</v>
      </c>
      <c r="Q113" s="234">
        <f t="shared" ca="1" si="40"/>
        <v>0</v>
      </c>
      <c r="R113" s="235">
        <f t="shared" ca="1" si="41"/>
        <v>5</v>
      </c>
      <c r="S113" s="233">
        <f t="shared" ca="1" si="42"/>
        <v>0</v>
      </c>
      <c r="T113" s="234">
        <f t="shared" si="43"/>
        <v>0</v>
      </c>
      <c r="U113" s="235">
        <f t="shared" ca="1" si="44"/>
        <v>0</v>
      </c>
      <c r="W113" s="41" t="str">
        <f t="shared" ca="1" si="45"/>
        <v/>
      </c>
      <c r="X113" t="str">
        <f ca="1">IF(ISNUMBER($A113),$W113*(Methuselahs!$A$4+1)+$A113,"")</f>
        <v/>
      </c>
      <c r="Y113" s="41" t="str">
        <f t="shared" ca="1" si="46"/>
        <v/>
      </c>
      <c r="Z113" t="str">
        <f ca="1">IF(ISNUMBER($A113),VLOOKUP($A113,Methuselahs!$A$7:$X$202,5),"")</f>
        <v/>
      </c>
      <c r="AA113" s="41" t="str">
        <f t="shared" ca="1" si="47"/>
        <v/>
      </c>
    </row>
    <row r="114" spans="1:27" ht="12.95" customHeight="1">
      <c r="A114" t="str">
        <f ca="1">IF(OR(ISBLANK('Tournament Info'!$B$11),'Tournament Info'!$B$11&lt;&gt;4),"",INDIRECT(ADDRESS(ROW(),3,1,1,"Optimal Seating "&amp;'Tournament Info'!$B$11-1&amp;"R+F")))</f>
        <v/>
      </c>
      <c r="B114" t="str">
        <f ca="1">IF(ISNUMBER(A114),VLOOKUP(A114,Methuselahs!$A$7:$E$202,2,FALSE()),"")</f>
        <v/>
      </c>
      <c r="C114" t="str">
        <f ca="1">IF(ISNUMBER(A114),VLOOKUP(A114,Methuselahs!$A$7:$E$202,3,FALSE()),"")</f>
        <v/>
      </c>
      <c r="D114" s="238" t="str">
        <f t="shared" ca="1" si="36"/>
        <v/>
      </c>
      <c r="E114" s="239"/>
      <c r="F114" s="269">
        <f t="shared" si="37"/>
        <v>0</v>
      </c>
      <c r="G114" s="240" t="str">
        <f t="shared" ca="1" si="38"/>
        <v/>
      </c>
      <c r="H114" t="str">
        <f ca="1">IF(ISNUMBER(A114),IF(OR($S114=$U114,NOT(ISNA(MATCH($D114*5+$V$4,Override!$C$6:$C$125,0)))),$Q114,0),"")</f>
        <v/>
      </c>
      <c r="I114" s="126" t="str">
        <f t="shared" ca="1" si="39"/>
        <v/>
      </c>
      <c r="J114" s="242">
        <f ca="1">COUNT(A112:A116)</f>
        <v>0</v>
      </c>
      <c r="K114" s="243" t="str">
        <f ca="1">IF(ISNUMBER(A114),_xlfn.RANK.EQ(F114,F112:F116),"")</f>
        <v/>
      </c>
      <c r="L114" s="244">
        <f ca="1">IF(J114=5,VLOOKUP(K114,TPMatrix!$A$6:$B$10,2,FALSE()),IF(J114=4,VLOOKUP(K114,TPMatrix!$D$6:$E$9,2,FALSE()),0))</f>
        <v>0</v>
      </c>
      <c r="M114" s="244">
        <f ca="1">IF(COUNTIF(K112:K116,K114)&gt;=2,IF(J114=5,VLOOKUP(K114+1,TPMatrix!$A$6:$B$10,2,FALSE()),IF(J114=4,VLOOKUP(K114+1,TPMatrix!$D$6:$E$9,2,FALSE()),0)),"")</f>
        <v>0</v>
      </c>
      <c r="N114" s="244">
        <f ca="1">IF(COUNTIF(K112:K116,K114)&gt;=3,IF(J114=5,VLOOKUP(K114+2,TPMatrix!$A$6:$B$10,2,FALSE()),IF(J114=4,VLOOKUP(K114+2,TPMatrix!$D$6:$E$9,2,FALSE()),0)),"")</f>
        <v>0</v>
      </c>
      <c r="O114" s="244">
        <f ca="1">IF(COUNTIF(K112:K116,K114)&gt;=4,IF(J114=5,VLOOKUP(K114+3,TPMatrix!$A$6:$B$10,2,FALSE()),IF(J114=4,VLOOKUP(K114+3,TPMatrix!$D$6:$E$9,2,FALSE()),0)),"")</f>
        <v>0</v>
      </c>
      <c r="P114" s="244">
        <f ca="1">IF(COUNTIF(K112:K116,K114)&gt;=5,IF(J114=5,VLOOKUP(K114+4,TPMatrix!$A$6:$B$10,2,FALSE()),IF(J114=4,VLOOKUP(K114+4,TPMatrix!$D$6:$E$9,2,FALSE()),0)),"")</f>
        <v>0</v>
      </c>
      <c r="Q114" s="244">
        <f t="shared" ca="1" si="40"/>
        <v>0</v>
      </c>
      <c r="R114" s="245">
        <f t="shared" ca="1" si="41"/>
        <v>5</v>
      </c>
      <c r="S114" s="243">
        <f t="shared" ca="1" si="42"/>
        <v>0</v>
      </c>
      <c r="T114" s="244">
        <f t="shared" si="43"/>
        <v>0</v>
      </c>
      <c r="U114" s="245">
        <f t="shared" ca="1" si="44"/>
        <v>0</v>
      </c>
      <c r="W114" s="41" t="str">
        <f t="shared" ca="1" si="45"/>
        <v/>
      </c>
      <c r="X114" t="str">
        <f ca="1">IF(ISNUMBER($A114),$W114*(Methuselahs!$A$4+1)+$A114,"")</f>
        <v/>
      </c>
      <c r="Y114" s="41" t="str">
        <f t="shared" ca="1" si="46"/>
        <v/>
      </c>
      <c r="Z114" t="str">
        <f ca="1">IF(ISNUMBER($A114),VLOOKUP($A114,Methuselahs!$A$7:$X$202,5),"")</f>
        <v/>
      </c>
      <c r="AA114" s="41" t="str">
        <f t="shared" ca="1" si="47"/>
        <v/>
      </c>
    </row>
    <row r="115" spans="1:27" ht="12.95" customHeight="1">
      <c r="A115" t="str">
        <f ca="1">IF(OR(ISBLANK('Tournament Info'!$B$11),'Tournament Info'!$B$11&lt;&gt;4),"",INDIRECT(ADDRESS(ROW(),3,1,1,"Optimal Seating "&amp;'Tournament Info'!$B$11-1&amp;"R+F")))</f>
        <v/>
      </c>
      <c r="B115" t="str">
        <f ca="1">IF(ISNUMBER(A115),VLOOKUP(A115,Methuselahs!$A$7:$E$202,2,FALSE()),"")</f>
        <v/>
      </c>
      <c r="C115" t="str">
        <f ca="1">IF(ISNUMBER(A115),VLOOKUP(A115,Methuselahs!$A$7:$E$202,3,FALSE()),"")</f>
        <v/>
      </c>
      <c r="D115" s="248" t="str">
        <f t="shared" ca="1" si="36"/>
        <v/>
      </c>
      <c r="E115" s="249"/>
      <c r="F115" s="271">
        <f t="shared" si="37"/>
        <v>0</v>
      </c>
      <c r="G115" s="230" t="str">
        <f t="shared" ca="1" si="38"/>
        <v/>
      </c>
      <c r="H115" t="str">
        <f ca="1">IF(ISNUMBER(A115),IF(OR($S115=$U115,NOT(ISNA(MATCH($D115*5+$V$4,Override!$C$6:$C$125,0)))),$Q115,0),"")</f>
        <v/>
      </c>
      <c r="I115" s="277" t="str">
        <f t="shared" ca="1" si="39"/>
        <v/>
      </c>
      <c r="J115" s="250">
        <f ca="1">COUNT(A112:A116)</f>
        <v>0</v>
      </c>
      <c r="K115" s="233" t="str">
        <f ca="1">IF(ISNUMBER(A115),_xlfn.RANK.EQ(F115,F112:F116),"")</f>
        <v/>
      </c>
      <c r="L115" s="234">
        <f ca="1">IF(J115=5,VLOOKUP(K115,TPMatrix!$A$6:$B$10,2,FALSE()),IF(J115=4,VLOOKUP(K115,TPMatrix!$D$6:$E$9,2,FALSE()),0))</f>
        <v>0</v>
      </c>
      <c r="M115" s="234">
        <f ca="1">IF(COUNTIF(K112:K116,K115)&gt;=2,IF(J115=5,VLOOKUP(K115+1,TPMatrix!$A$6:$B$10,2,FALSE()),IF(J115=4,VLOOKUP(K115+1,TPMatrix!$D$6:$E$9,2,FALSE()),0)),"")</f>
        <v>0</v>
      </c>
      <c r="N115" s="234">
        <f ca="1">IF(COUNTIF(K112:K116,K115)&gt;=3,IF(J115=5,VLOOKUP(K115+2,TPMatrix!$A$6:$B$10,2,FALSE()),IF(J115=4,VLOOKUP(K115+2,TPMatrix!$D$6:$E$9,2,FALSE()),0)),"")</f>
        <v>0</v>
      </c>
      <c r="O115" s="234">
        <f ca="1">IF(COUNTIF(K112:K116,K115)&gt;=4,IF(J115=5,VLOOKUP(K115+3,TPMatrix!$A$6:$B$10,2,FALSE()),IF(J115=4,VLOOKUP(K115+3,TPMatrix!$D$6:$E$9,2,FALSE()),0)),"")</f>
        <v>0</v>
      </c>
      <c r="P115" s="234">
        <f ca="1">IF(COUNTIF(K112:K116,K115)&gt;=5,IF(J115=5,VLOOKUP(K115+4,TPMatrix!$A$6:$B$10,2,FALSE()),IF(J115=4,VLOOKUP(K115+4,TPMatrix!$D$6:$E$9,2,FALSE()),0)),"")</f>
        <v>0</v>
      </c>
      <c r="Q115" s="234">
        <f t="shared" ca="1" si="40"/>
        <v>0</v>
      </c>
      <c r="R115" s="235">
        <f t="shared" ca="1" si="41"/>
        <v>5</v>
      </c>
      <c r="S115" s="233">
        <f t="shared" ca="1" si="42"/>
        <v>0</v>
      </c>
      <c r="T115" s="234">
        <f t="shared" si="43"/>
        <v>0</v>
      </c>
      <c r="U115" s="235">
        <f t="shared" ca="1" si="44"/>
        <v>0</v>
      </c>
      <c r="W115" s="41" t="str">
        <f t="shared" ca="1" si="45"/>
        <v/>
      </c>
      <c r="X115" t="str">
        <f ca="1">IF(ISNUMBER($A115),$W115*(Methuselahs!$A$4+1)+$A115,"")</f>
        <v/>
      </c>
      <c r="Y115" s="41" t="str">
        <f t="shared" ca="1" si="46"/>
        <v/>
      </c>
      <c r="Z115" t="str">
        <f ca="1">IF(ISNUMBER($A115),VLOOKUP($A115,Methuselahs!$A$7:$X$202,5),"")</f>
        <v/>
      </c>
      <c r="AA115" s="41" t="str">
        <f t="shared" ca="1" si="47"/>
        <v/>
      </c>
    </row>
    <row r="116" spans="1:27" ht="12.95" customHeight="1" thickBot="1">
      <c r="A116" t="str">
        <f ca="1">IF(OR(ISBLANK('Tournament Info'!$B$11),'Tournament Info'!$B$11&lt;&gt;4),"",INDIRECT(ADDRESS(ROW(),3,1,1,"Optimal Seating "&amp;'Tournament Info'!$B$11-1&amp;"R+F")))</f>
        <v/>
      </c>
      <c r="B116" t="str">
        <f ca="1">IF(ISNUMBER(A116),VLOOKUP(A116,Methuselahs!$A$7:$E$202,2,FALSE()),"")</f>
        <v/>
      </c>
      <c r="C116" t="str">
        <f ca="1">IF(ISNUMBER(A116),VLOOKUP(A116,Methuselahs!$A$7:$E$202,3,FALSE()),"")</f>
        <v/>
      </c>
      <c r="D116" s="254" t="str">
        <f t="shared" ca="1" si="36"/>
        <v/>
      </c>
      <c r="E116" s="255"/>
      <c r="F116" s="272">
        <f t="shared" si="37"/>
        <v>0</v>
      </c>
      <c r="G116" s="240" t="str">
        <f t="shared" ca="1" si="38"/>
        <v/>
      </c>
      <c r="H116" t="str">
        <f ca="1">IF(ISNUMBER(A116),IF(OR($S116=$U116,NOT(ISNA(MATCH($D116*5+$V$4,Override!$C$6:$C$125,0)))),$Q116,0),"")</f>
        <v/>
      </c>
      <c r="I116" s="126" t="str">
        <f t="shared" ca="1" si="39"/>
        <v/>
      </c>
      <c r="J116" s="256">
        <f ca="1">COUNT(A112:A116)</f>
        <v>0</v>
      </c>
      <c r="K116" s="257" t="str">
        <f ca="1">IF(ISNUMBER(A116),_xlfn.RANK.EQ(F116,F112:F116),"")</f>
        <v/>
      </c>
      <c r="L116" s="258">
        <f ca="1">IF(J116=5,VLOOKUP(K116,TPMatrix!$A$6:$B$10,2,FALSE()),IF(J116=4,VLOOKUP(K116,TPMatrix!$D$6:$E$9,2,FALSE()),0))</f>
        <v>0</v>
      </c>
      <c r="M116" s="258">
        <f ca="1">IF(COUNTIF(K112:K116,K116)&gt;=2,IF(J116=5,VLOOKUP(K116+1,TPMatrix!$A$6:$B$10,2,FALSE()),IF(J116=4,VLOOKUP(K116+1,TPMatrix!$D$6:$E$9,2,FALSE()),0)),"")</f>
        <v>0</v>
      </c>
      <c r="N116" s="258">
        <f ca="1">IF(COUNTIF(K112:K116,K116)&gt;=3,IF(J116=5,VLOOKUP(K116+2,TPMatrix!$A$6:$B$10,2,FALSE()),IF(J116=4,VLOOKUP(K116+2,TPMatrix!$D$6:$E$9,2,FALSE()),0)),"")</f>
        <v>0</v>
      </c>
      <c r="O116" s="258">
        <f ca="1">IF(COUNTIF(K112:K116,K116)&gt;=4,IF(J116=5,VLOOKUP(K116+3,TPMatrix!$A$6:$B$10,2,FALSE()),IF(J116=4,VLOOKUP(K116+3,TPMatrix!$D$6:$E$9,2,FALSE()),0)),"")</f>
        <v>0</v>
      </c>
      <c r="P116" s="258">
        <f ca="1">IF(COUNTIF(K112:K116,K116)&gt;=5,IF(J116=5,VLOOKUP(K116+4,TPMatrix!$A$6:$B$10,2,FALSE()),IF(J116=4,VLOOKUP(K116+4,TPMatrix!$D$6:$E$9,2,FALSE()),0)),"")</f>
        <v>0</v>
      </c>
      <c r="Q116" s="258">
        <f t="shared" ca="1" si="40"/>
        <v>0</v>
      </c>
      <c r="R116" s="259">
        <f t="shared" ca="1" si="41"/>
        <v>5</v>
      </c>
      <c r="S116" s="257">
        <f t="shared" ca="1" si="42"/>
        <v>0</v>
      </c>
      <c r="T116" s="258">
        <f t="shared" si="43"/>
        <v>0</v>
      </c>
      <c r="U116" s="259">
        <f t="shared" ca="1" si="44"/>
        <v>0</v>
      </c>
      <c r="W116" s="41" t="str">
        <f t="shared" ca="1" si="45"/>
        <v/>
      </c>
      <c r="X116" t="str">
        <f ca="1">IF(ISNUMBER($A116),$W116*(Methuselahs!$A$4+1)+$A116,"")</f>
        <v/>
      </c>
      <c r="Y116" s="41" t="str">
        <f t="shared" ca="1" si="46"/>
        <v/>
      </c>
      <c r="Z116" t="str">
        <f ca="1">IF(ISNUMBER($A116),VLOOKUP($A116,Methuselahs!$A$7:$X$202,5),"")</f>
        <v/>
      </c>
      <c r="AA116" s="41" t="str">
        <f t="shared" ca="1" si="47"/>
        <v/>
      </c>
    </row>
    <row r="117" spans="1:27" ht="12.95" customHeight="1">
      <c r="A117" t="str">
        <f ca="1">IF(OR(ISBLANK('Tournament Info'!$B$11),'Tournament Info'!$B$11&lt;&gt;4),"",INDIRECT(ADDRESS(ROW(),3,1,1,"Optimal Seating "&amp;'Tournament Info'!$B$11-1&amp;"R+F")))</f>
        <v/>
      </c>
      <c r="B117" t="str">
        <f ca="1">IF(ISNUMBER(A117),VLOOKUP(A117,Methuselahs!$A$7:$E$202,2,FALSE()),"")</f>
        <v/>
      </c>
      <c r="C117" t="str">
        <f ca="1">IF(ISNUMBER(A117),VLOOKUP(A117,Methuselahs!$A$7:$E$202,3,FALSE()),"")</f>
        <v/>
      </c>
      <c r="D117" s="214" t="str">
        <f t="shared" ca="1" si="36"/>
        <v/>
      </c>
      <c r="E117" s="215"/>
      <c r="F117" s="265">
        <f t="shared" si="37"/>
        <v>0</v>
      </c>
      <c r="G117" s="216" t="str">
        <f t="shared" ca="1" si="38"/>
        <v/>
      </c>
      <c r="H117" t="str">
        <f ca="1">IF(ISNUMBER(A117),IF(OR($S117=$U117,NOT(ISNA(MATCH($D117*5+$V$4,Override!$C$6:$C$125,0)))),$Q117,0),"")</f>
        <v/>
      </c>
      <c r="I117" s="276" t="str">
        <f t="shared" ca="1" si="39"/>
        <v/>
      </c>
      <c r="J117" s="218">
        <f ca="1">COUNT(A117:A121)</f>
        <v>0</v>
      </c>
      <c r="K117" s="219" t="str">
        <f ca="1">IF(ISNUMBER(A117),_xlfn.RANK.EQ(F117,F117:F121),"")</f>
        <v/>
      </c>
      <c r="L117" s="220">
        <f ca="1">IF(J117=5,VLOOKUP(K117,TPMatrix!$A$6:$B$10,2,FALSE()),IF(J117=4,VLOOKUP(K117,TPMatrix!$D$6:$E$9,2,FALSE()),0))</f>
        <v>0</v>
      </c>
      <c r="M117" s="220">
        <f ca="1">IF(COUNTIF(K117:K121,K117)&gt;=2,IF(J117=5,VLOOKUP(K117+1,TPMatrix!$A$6:$B$10,2,FALSE()),IF(J117=4,VLOOKUP(K117+1,TPMatrix!$D$6:$E$9,2,FALSE()),0)),"")</f>
        <v>0</v>
      </c>
      <c r="N117" s="220">
        <f ca="1">IF(COUNTIF(K117:K121,K117)&gt;=3,IF(J117=5,VLOOKUP(K117+2,TPMatrix!$A$6:$B$10,2,FALSE()),IF(J117=4,VLOOKUP(K117+2,TPMatrix!$D$6:$E$9,2,FALSE()),0)),"")</f>
        <v>0</v>
      </c>
      <c r="O117" s="220">
        <f ca="1">IF(COUNTIF(K117:K121,K117)&gt;=4,IF(J117=5,VLOOKUP(K117+3,TPMatrix!$A$6:$B$10,2,FALSE()),IF(J117=4,VLOOKUP(K117+3,TPMatrix!$D$6:$E$9,2,FALSE()),0)),"")</f>
        <v>0</v>
      </c>
      <c r="P117" s="220">
        <f ca="1">IF(COUNTIF(K117:K121,K117)&gt;=5,IF(J117=5,VLOOKUP(K117+4,TPMatrix!$A$6:$B$10,2,FALSE()),IF(J117=4,VLOOKUP(K117+4,TPMatrix!$D$6:$E$9,2,FALSE()),0)),"")</f>
        <v>0</v>
      </c>
      <c r="Q117" s="220">
        <f t="shared" ca="1" si="40"/>
        <v>0</v>
      </c>
      <c r="R117" s="221">
        <f t="shared" ca="1" si="41"/>
        <v>5</v>
      </c>
      <c r="S117" s="222">
        <f t="shared" ca="1" si="42"/>
        <v>0</v>
      </c>
      <c r="T117" s="223">
        <f t="shared" si="43"/>
        <v>0</v>
      </c>
      <c r="U117" s="224">
        <f t="shared" ca="1" si="44"/>
        <v>0</v>
      </c>
      <c r="W117" s="41" t="str">
        <f t="shared" ca="1" si="45"/>
        <v/>
      </c>
      <c r="X117" t="str">
        <f ca="1">IF(ISNUMBER($A117),$W117*(Methuselahs!$A$4+1)+$A117,"")</f>
        <v/>
      </c>
      <c r="Y117" s="41" t="str">
        <f t="shared" ca="1" si="46"/>
        <v/>
      </c>
      <c r="Z117" t="str">
        <f ca="1">IF(ISNUMBER($A117),VLOOKUP($A117,Methuselahs!$A$7:$X$202,5),"")</f>
        <v/>
      </c>
      <c r="AA117" s="41" t="str">
        <f t="shared" ca="1" si="47"/>
        <v/>
      </c>
    </row>
    <row r="118" spans="1:27" ht="12.95" customHeight="1">
      <c r="A118" t="str">
        <f ca="1">IF(OR(ISBLANK('Tournament Info'!$B$11),'Tournament Info'!$B$11&lt;&gt;4),"",INDIRECT(ADDRESS(ROW(),3,1,1,"Optimal Seating "&amp;'Tournament Info'!$B$11-1&amp;"R+F")))</f>
        <v/>
      </c>
      <c r="B118" t="str">
        <f ca="1">IF(ISNUMBER(A118),VLOOKUP(A118,Methuselahs!$A$7:$E$202,2,FALSE()),"")</f>
        <v/>
      </c>
      <c r="C118" t="str">
        <f ca="1">IF(ISNUMBER(A118),VLOOKUP(A118,Methuselahs!$A$7:$E$202,3,FALSE()),"")</f>
        <v/>
      </c>
      <c r="D118" s="228" t="str">
        <f t="shared" ca="1" si="36"/>
        <v/>
      </c>
      <c r="E118" s="229"/>
      <c r="F118" s="267">
        <f t="shared" si="37"/>
        <v>0</v>
      </c>
      <c r="G118" s="230" t="str">
        <f t="shared" ca="1" si="38"/>
        <v/>
      </c>
      <c r="H118" t="str">
        <f ca="1">IF(ISNUMBER(A118),IF(OR($S118=$U118,NOT(ISNA(MATCH($D118*5+$V$4,Override!$C$6:$C$125,0)))),$Q118,0),"")</f>
        <v/>
      </c>
      <c r="I118" s="277" t="str">
        <f t="shared" ca="1" si="39"/>
        <v/>
      </c>
      <c r="J118" s="232">
        <f ca="1">COUNT(A117:A121)</f>
        <v>0</v>
      </c>
      <c r="K118" s="233" t="str">
        <f ca="1">IF(ISNUMBER(A118),_xlfn.RANK.EQ(F118,F117:F121),"")</f>
        <v/>
      </c>
      <c r="L118" s="234">
        <f ca="1">IF(J118=5,VLOOKUP(K118,TPMatrix!$A$6:$B$10,2,FALSE()),IF(J118=4,VLOOKUP(K118,TPMatrix!$D$6:$E$9,2,FALSE()),0))</f>
        <v>0</v>
      </c>
      <c r="M118" s="234">
        <f ca="1">IF(COUNTIF(K117:K121,K118)&gt;=2,IF(J118=5,VLOOKUP(K118+1,TPMatrix!$A$6:$B$10,2,FALSE()),IF(J118=4,VLOOKUP(K118+1,TPMatrix!$D$6:$E$9,2,FALSE()),0)),"")</f>
        <v>0</v>
      </c>
      <c r="N118" s="234">
        <f ca="1">IF(COUNTIF(K117:K121,K118)&gt;=3,IF(J118=5,VLOOKUP(K118+2,TPMatrix!$A$6:$B$10,2,FALSE()),IF(J118=4,VLOOKUP(K118+2,TPMatrix!$D$6:$E$9,2,FALSE()),0)),"")</f>
        <v>0</v>
      </c>
      <c r="O118" s="234">
        <f ca="1">IF(COUNTIF(K117:K121,K118)&gt;=4,IF(J118=5,VLOOKUP(K118+3,TPMatrix!$A$6:$B$10,2,FALSE()),IF(J118=4,VLOOKUP(K118+3,TPMatrix!$D$6:$E$9,2,FALSE()),0)),"")</f>
        <v>0</v>
      </c>
      <c r="P118" s="234">
        <f ca="1">IF(COUNTIF(K117:K121,K118)&gt;=5,IF(J118=5,VLOOKUP(K118+4,TPMatrix!$A$6:$B$10,2,FALSE()),IF(J118=4,VLOOKUP(K118+4,TPMatrix!$D$6:$E$9,2,FALSE()),0)),"")</f>
        <v>0</v>
      </c>
      <c r="Q118" s="234">
        <f t="shared" ca="1" si="40"/>
        <v>0</v>
      </c>
      <c r="R118" s="235">
        <f t="shared" ca="1" si="41"/>
        <v>5</v>
      </c>
      <c r="S118" s="233">
        <f t="shared" ca="1" si="42"/>
        <v>0</v>
      </c>
      <c r="T118" s="234">
        <f t="shared" si="43"/>
        <v>0</v>
      </c>
      <c r="U118" s="235">
        <f t="shared" ca="1" si="44"/>
        <v>0</v>
      </c>
      <c r="W118" s="41" t="str">
        <f t="shared" ca="1" si="45"/>
        <v/>
      </c>
      <c r="X118" t="str">
        <f ca="1">IF(ISNUMBER($A118),$W118*(Methuselahs!$A$4+1)+$A118,"")</f>
        <v/>
      </c>
      <c r="Y118" s="41" t="str">
        <f t="shared" ca="1" si="46"/>
        <v/>
      </c>
      <c r="Z118" t="str">
        <f ca="1">IF(ISNUMBER($A118),VLOOKUP($A118,Methuselahs!$A$7:$X$202,5),"")</f>
        <v/>
      </c>
      <c r="AA118" s="41" t="str">
        <f t="shared" ca="1" si="47"/>
        <v/>
      </c>
    </row>
    <row r="119" spans="1:27" ht="12.95" customHeight="1">
      <c r="A119" t="str">
        <f ca="1">IF(OR(ISBLANK('Tournament Info'!$B$11),'Tournament Info'!$B$11&lt;&gt;4),"",INDIRECT(ADDRESS(ROW(),3,1,1,"Optimal Seating "&amp;'Tournament Info'!$B$11-1&amp;"R+F")))</f>
        <v/>
      </c>
      <c r="B119" t="str">
        <f ca="1">IF(ISNUMBER(A119),VLOOKUP(A119,Methuselahs!$A$7:$E$202,2,FALSE()),"")</f>
        <v/>
      </c>
      <c r="C119" t="str">
        <f ca="1">IF(ISNUMBER(A119),VLOOKUP(A119,Methuselahs!$A$7:$E$202,3,FALSE()),"")</f>
        <v/>
      </c>
      <c r="D119" s="238" t="str">
        <f t="shared" ca="1" si="36"/>
        <v/>
      </c>
      <c r="E119" s="239"/>
      <c r="F119" s="269">
        <f t="shared" si="37"/>
        <v>0</v>
      </c>
      <c r="G119" s="240" t="str">
        <f t="shared" ca="1" si="38"/>
        <v/>
      </c>
      <c r="H119" t="str">
        <f ca="1">IF(ISNUMBER(A119),IF(OR($S119=$U119,NOT(ISNA(MATCH($D119*5+$V$4,Override!$C$6:$C$125,0)))),$Q119,0),"")</f>
        <v/>
      </c>
      <c r="I119" s="126" t="str">
        <f t="shared" ca="1" si="39"/>
        <v/>
      </c>
      <c r="J119" s="242">
        <f ca="1">COUNT(A117:A121)</f>
        <v>0</v>
      </c>
      <c r="K119" s="243" t="str">
        <f ca="1">IF(ISNUMBER(A119),_xlfn.RANK.EQ(F119,F117:F121),"")</f>
        <v/>
      </c>
      <c r="L119" s="244">
        <f ca="1">IF(J119=5,VLOOKUP(K119,TPMatrix!$A$6:$B$10,2,FALSE()),IF(J119=4,VLOOKUP(K119,TPMatrix!$D$6:$E$9,2,FALSE()),0))</f>
        <v>0</v>
      </c>
      <c r="M119" s="244">
        <f ca="1">IF(COUNTIF(K117:K121,K119)&gt;=2,IF(J119=5,VLOOKUP(K119+1,TPMatrix!$A$6:$B$10,2,FALSE()),IF(J119=4,VLOOKUP(K119+1,TPMatrix!$D$6:$E$9,2,FALSE()),0)),"")</f>
        <v>0</v>
      </c>
      <c r="N119" s="244">
        <f ca="1">IF(COUNTIF(K117:K121,K119)&gt;=3,IF(J119=5,VLOOKUP(K119+2,TPMatrix!$A$6:$B$10,2,FALSE()),IF(J119=4,VLOOKUP(K119+2,TPMatrix!$D$6:$E$9,2,FALSE()),0)),"")</f>
        <v>0</v>
      </c>
      <c r="O119" s="244">
        <f ca="1">IF(COUNTIF(K117:K121,K119)&gt;=4,IF(J119=5,VLOOKUP(K119+3,TPMatrix!$A$6:$B$10,2,FALSE()),IF(J119=4,VLOOKUP(K119+3,TPMatrix!$D$6:$E$9,2,FALSE()),0)),"")</f>
        <v>0</v>
      </c>
      <c r="P119" s="244">
        <f ca="1">IF(COUNTIF(K117:K121,K119)&gt;=5,IF(J119=5,VLOOKUP(K119+4,TPMatrix!$A$6:$B$10,2,FALSE()),IF(J119=4,VLOOKUP(K119+4,TPMatrix!$D$6:$E$9,2,FALSE()),0)),"")</f>
        <v>0</v>
      </c>
      <c r="Q119" s="244">
        <f t="shared" ca="1" si="40"/>
        <v>0</v>
      </c>
      <c r="R119" s="245">
        <f t="shared" ca="1" si="41"/>
        <v>5</v>
      </c>
      <c r="S119" s="243">
        <f t="shared" ca="1" si="42"/>
        <v>0</v>
      </c>
      <c r="T119" s="244">
        <f t="shared" si="43"/>
        <v>0</v>
      </c>
      <c r="U119" s="245">
        <f t="shared" ca="1" si="44"/>
        <v>0</v>
      </c>
      <c r="W119" s="41" t="str">
        <f t="shared" ca="1" si="45"/>
        <v/>
      </c>
      <c r="X119" t="str">
        <f ca="1">IF(ISNUMBER($A119),$W119*(Methuselahs!$A$4+1)+$A119,"")</f>
        <v/>
      </c>
      <c r="Y119" s="41" t="str">
        <f t="shared" ca="1" si="46"/>
        <v/>
      </c>
      <c r="Z119" t="str">
        <f ca="1">IF(ISNUMBER($A119),VLOOKUP($A119,Methuselahs!$A$7:$X$202,5),"")</f>
        <v/>
      </c>
      <c r="AA119" s="41" t="str">
        <f t="shared" ca="1" si="47"/>
        <v/>
      </c>
    </row>
    <row r="120" spans="1:27" ht="12.95" customHeight="1">
      <c r="A120" t="str">
        <f ca="1">IF(OR(ISBLANK('Tournament Info'!$B$11),'Tournament Info'!$B$11&lt;&gt;4),"",INDIRECT(ADDRESS(ROW(),3,1,1,"Optimal Seating "&amp;'Tournament Info'!$B$11-1&amp;"R+F")))</f>
        <v/>
      </c>
      <c r="B120" t="str">
        <f ca="1">IF(ISNUMBER(A120),VLOOKUP(A120,Methuselahs!$A$7:$E$202,2,FALSE()),"")</f>
        <v/>
      </c>
      <c r="C120" t="str">
        <f ca="1">IF(ISNUMBER(A120),VLOOKUP(A120,Methuselahs!$A$7:$E$202,3,FALSE()),"")</f>
        <v/>
      </c>
      <c r="D120" s="248" t="str">
        <f t="shared" ca="1" si="36"/>
        <v/>
      </c>
      <c r="E120" s="249"/>
      <c r="F120" s="271">
        <f t="shared" si="37"/>
        <v>0</v>
      </c>
      <c r="G120" s="230" t="str">
        <f t="shared" ca="1" si="38"/>
        <v/>
      </c>
      <c r="H120" t="str">
        <f ca="1">IF(ISNUMBER(A120),IF(OR($S120=$U120,NOT(ISNA(MATCH($D120*5+$V$4,Override!$C$6:$C$125,0)))),$Q120,0),"")</f>
        <v/>
      </c>
      <c r="I120" s="277" t="str">
        <f t="shared" ca="1" si="39"/>
        <v/>
      </c>
      <c r="J120" s="250">
        <f ca="1">COUNT(A117:A121)</f>
        <v>0</v>
      </c>
      <c r="K120" s="233" t="str">
        <f ca="1">IF(ISNUMBER(A120),_xlfn.RANK.EQ(F120,F117:F121),"")</f>
        <v/>
      </c>
      <c r="L120" s="234">
        <f ca="1">IF(J120=5,VLOOKUP(K120,TPMatrix!$A$6:$B$10,2,FALSE()),IF(J120=4,VLOOKUP(K120,TPMatrix!$D$6:$E$9,2,FALSE()),0))</f>
        <v>0</v>
      </c>
      <c r="M120" s="234">
        <f ca="1">IF(COUNTIF(K117:K121,K120)&gt;=2,IF(J120=5,VLOOKUP(K120+1,TPMatrix!$A$6:$B$10,2,FALSE()),IF(J120=4,VLOOKUP(K120+1,TPMatrix!$D$6:$E$9,2,FALSE()),0)),"")</f>
        <v>0</v>
      </c>
      <c r="N120" s="234">
        <f ca="1">IF(COUNTIF(K117:K121,K120)&gt;=3,IF(J120=5,VLOOKUP(K120+2,TPMatrix!$A$6:$B$10,2,FALSE()),IF(J120=4,VLOOKUP(K120+2,TPMatrix!$D$6:$E$9,2,FALSE()),0)),"")</f>
        <v>0</v>
      </c>
      <c r="O120" s="234">
        <f ca="1">IF(COUNTIF(K117:K121,K120)&gt;=4,IF(J120=5,VLOOKUP(K120+3,TPMatrix!$A$6:$B$10,2,FALSE()),IF(J120=4,VLOOKUP(K120+3,TPMatrix!$D$6:$E$9,2,FALSE()),0)),"")</f>
        <v>0</v>
      </c>
      <c r="P120" s="234">
        <f ca="1">IF(COUNTIF(K117:K121,K120)&gt;=5,IF(J120=5,VLOOKUP(K120+4,TPMatrix!$A$6:$B$10,2,FALSE()),IF(J120=4,VLOOKUP(K120+4,TPMatrix!$D$6:$E$9,2,FALSE()),0)),"")</f>
        <v>0</v>
      </c>
      <c r="Q120" s="234">
        <f t="shared" ca="1" si="40"/>
        <v>0</v>
      </c>
      <c r="R120" s="235">
        <f t="shared" ca="1" si="41"/>
        <v>5</v>
      </c>
      <c r="S120" s="233">
        <f t="shared" ca="1" si="42"/>
        <v>0</v>
      </c>
      <c r="T120" s="234">
        <f t="shared" si="43"/>
        <v>0</v>
      </c>
      <c r="U120" s="235">
        <f t="shared" ca="1" si="44"/>
        <v>0</v>
      </c>
      <c r="W120" s="41" t="str">
        <f t="shared" ca="1" si="45"/>
        <v/>
      </c>
      <c r="X120" t="str">
        <f ca="1">IF(ISNUMBER($A120),$W120*(Methuselahs!$A$4+1)+$A120,"")</f>
        <v/>
      </c>
      <c r="Y120" s="41" t="str">
        <f t="shared" ca="1" si="46"/>
        <v/>
      </c>
      <c r="Z120" t="str">
        <f ca="1">IF(ISNUMBER($A120),VLOOKUP($A120,Methuselahs!$A$7:$X$202,5),"")</f>
        <v/>
      </c>
      <c r="AA120" s="41" t="str">
        <f t="shared" ca="1" si="47"/>
        <v/>
      </c>
    </row>
    <row r="121" spans="1:27" ht="12.95" customHeight="1" thickBot="1">
      <c r="A121" t="str">
        <f ca="1">IF(OR(ISBLANK('Tournament Info'!$B$11),'Tournament Info'!$B$11&lt;&gt;4),"",INDIRECT(ADDRESS(ROW(),3,1,1,"Optimal Seating "&amp;'Tournament Info'!$B$11-1&amp;"R+F")))</f>
        <v/>
      </c>
      <c r="B121" t="str">
        <f ca="1">IF(ISNUMBER(A121),VLOOKUP(A121,Methuselahs!$A$7:$E$202,2,FALSE()),"")</f>
        <v/>
      </c>
      <c r="C121" t="str">
        <f ca="1">IF(ISNUMBER(A121),VLOOKUP(A121,Methuselahs!$A$7:$E$202,3,FALSE()),"")</f>
        <v/>
      </c>
      <c r="D121" s="254" t="str">
        <f t="shared" ca="1" si="36"/>
        <v/>
      </c>
      <c r="E121" s="255"/>
      <c r="F121" s="272">
        <f t="shared" si="37"/>
        <v>0</v>
      </c>
      <c r="G121" s="240" t="str">
        <f t="shared" ca="1" si="38"/>
        <v/>
      </c>
      <c r="H121" t="str">
        <f ca="1">IF(ISNUMBER(A121),IF(OR($S121=$U121,NOT(ISNA(MATCH($D121*5+$V$4,Override!$C$6:$C$125,0)))),$Q121,0),"")</f>
        <v/>
      </c>
      <c r="I121" s="126" t="str">
        <f t="shared" ca="1" si="39"/>
        <v/>
      </c>
      <c r="J121" s="256">
        <f ca="1">COUNT(A117:A121)</f>
        <v>0</v>
      </c>
      <c r="K121" s="257" t="str">
        <f ca="1">IF(ISNUMBER(A121),_xlfn.RANK.EQ(F121,F117:F121),"")</f>
        <v/>
      </c>
      <c r="L121" s="258">
        <f ca="1">IF(J121=5,VLOOKUP(K121,TPMatrix!$A$6:$B$10,2,FALSE()),IF(J121=4,VLOOKUP(K121,TPMatrix!$D$6:$E$9,2,FALSE()),0))</f>
        <v>0</v>
      </c>
      <c r="M121" s="258">
        <f ca="1">IF(COUNTIF(K117:K121,K121)&gt;=2,IF(J121=5,VLOOKUP(K121+1,TPMatrix!$A$6:$B$10,2,FALSE()),IF(J121=4,VLOOKUP(K121+1,TPMatrix!$D$6:$E$9,2,FALSE()),0)),"")</f>
        <v>0</v>
      </c>
      <c r="N121" s="258">
        <f ca="1">IF(COUNTIF(K117:K121,K121)&gt;=3,IF(J121=5,VLOOKUP(K121+2,TPMatrix!$A$6:$B$10,2,FALSE()),IF(J121=4,VLOOKUP(K121+2,TPMatrix!$D$6:$E$9,2,FALSE()),0)),"")</f>
        <v>0</v>
      </c>
      <c r="O121" s="258">
        <f ca="1">IF(COUNTIF(K117:K121,K121)&gt;=4,IF(J121=5,VLOOKUP(K121+3,TPMatrix!$A$6:$B$10,2,FALSE()),IF(J121=4,VLOOKUP(K121+3,TPMatrix!$D$6:$E$9,2,FALSE()),0)),"")</f>
        <v>0</v>
      </c>
      <c r="P121" s="258">
        <f ca="1">IF(COUNTIF(K117:K121,K121)&gt;=5,IF(J121=5,VLOOKUP(K121+4,TPMatrix!$A$6:$B$10,2,FALSE()),IF(J121=4,VLOOKUP(K121+4,TPMatrix!$D$6:$E$9,2,FALSE()),0)),"")</f>
        <v>0</v>
      </c>
      <c r="Q121" s="258">
        <f t="shared" ca="1" si="40"/>
        <v>0</v>
      </c>
      <c r="R121" s="259">
        <f t="shared" ca="1" si="41"/>
        <v>5</v>
      </c>
      <c r="S121" s="257">
        <f t="shared" ca="1" si="42"/>
        <v>0</v>
      </c>
      <c r="T121" s="258">
        <f t="shared" si="43"/>
        <v>0</v>
      </c>
      <c r="U121" s="259">
        <f t="shared" ca="1" si="44"/>
        <v>0</v>
      </c>
      <c r="W121" s="41" t="str">
        <f t="shared" ca="1" si="45"/>
        <v/>
      </c>
      <c r="X121" t="str">
        <f ca="1">IF(ISNUMBER($A121),$W121*(Methuselahs!$A$4+1)+$A121,"")</f>
        <v/>
      </c>
      <c r="Y121" s="41" t="str">
        <f t="shared" ca="1" si="46"/>
        <v/>
      </c>
      <c r="Z121" t="str">
        <f ca="1">IF(ISNUMBER($A121),VLOOKUP($A121,Methuselahs!$A$7:$X$202,5),"")</f>
        <v/>
      </c>
      <c r="AA121" s="41" t="str">
        <f t="shared" ca="1" si="47"/>
        <v/>
      </c>
    </row>
    <row r="122" spans="1:27" ht="12.95" customHeight="1">
      <c r="A122" t="str">
        <f ca="1">IF(OR(ISBLANK('Tournament Info'!$B$11),'Tournament Info'!$B$11&lt;&gt;4),"",INDIRECT(ADDRESS(ROW(),3,1,1,"Optimal Seating "&amp;'Tournament Info'!$B$11-1&amp;"R+F")))</f>
        <v/>
      </c>
      <c r="B122" t="str">
        <f ca="1">IF(ISNUMBER(A122),VLOOKUP(A122,Methuselahs!$A$7:$E$202,2,FALSE()),"")</f>
        <v/>
      </c>
      <c r="C122" t="str">
        <f ca="1">IF(ISNUMBER(A122),VLOOKUP(A122,Methuselahs!$A$7:$E$202,3,FALSE()),"")</f>
        <v/>
      </c>
      <c r="D122" s="214" t="str">
        <f t="shared" ca="1" si="36"/>
        <v/>
      </c>
      <c r="E122" s="215"/>
      <c r="F122" s="265">
        <f t="shared" si="37"/>
        <v>0</v>
      </c>
      <c r="G122" s="216" t="str">
        <f t="shared" ca="1" si="38"/>
        <v/>
      </c>
      <c r="H122" t="str">
        <f ca="1">IF(ISNUMBER(A122),IF(OR($S122=$U122,NOT(ISNA(MATCH($D122*5+$V$4,Override!$C$6:$C$125,0)))),$Q122,0),"")</f>
        <v/>
      </c>
      <c r="I122" s="276" t="str">
        <f t="shared" ca="1" si="39"/>
        <v/>
      </c>
      <c r="J122" s="218">
        <f ca="1">COUNT(A122:A126)</f>
        <v>0</v>
      </c>
      <c r="K122" s="219" t="str">
        <f ca="1">IF(ISNUMBER(A122),_xlfn.RANK.EQ(F122,F122:F126),"")</f>
        <v/>
      </c>
      <c r="L122" s="220">
        <f ca="1">IF(J122=5,VLOOKUP(K122,TPMatrix!$A$6:$B$10,2,FALSE()),IF(J122=4,VLOOKUP(K122,TPMatrix!$D$6:$E$9,2,FALSE()),0))</f>
        <v>0</v>
      </c>
      <c r="M122" s="220">
        <f ca="1">IF(COUNTIF(K122:K126,K122)&gt;=2,IF(J122=5,VLOOKUP(K122+1,TPMatrix!$A$6:$B$10,2,FALSE()),IF(J122=4,VLOOKUP(K122+1,TPMatrix!$D$6:$E$9,2,FALSE()),0)),"")</f>
        <v>0</v>
      </c>
      <c r="N122" s="220">
        <f ca="1">IF(COUNTIF(K122:K126,K122)&gt;=3,IF(J122=5,VLOOKUP(K122+2,TPMatrix!$A$6:$B$10,2,FALSE()),IF(J122=4,VLOOKUP(K122+2,TPMatrix!$D$6:$E$9,2,FALSE()),0)),"")</f>
        <v>0</v>
      </c>
      <c r="O122" s="220">
        <f ca="1">IF(COUNTIF(K122:K126,K122)&gt;=4,IF(J122=5,VLOOKUP(K122+3,TPMatrix!$A$6:$B$10,2,FALSE()),IF(J122=4,VLOOKUP(K122+3,TPMatrix!$D$6:$E$9,2,FALSE()),0)),"")</f>
        <v>0</v>
      </c>
      <c r="P122" s="220">
        <f ca="1">IF(COUNTIF(K122:K126,K122)&gt;=5,IF(J122=5,VLOOKUP(K122+4,TPMatrix!$A$6:$B$10,2,FALSE()),IF(J122=4,VLOOKUP(K122+4,TPMatrix!$D$6:$E$9,2,FALSE()),0)),"")</f>
        <v>0</v>
      </c>
      <c r="Q122" s="220">
        <f t="shared" ca="1" si="40"/>
        <v>0</v>
      </c>
      <c r="R122" s="221">
        <f t="shared" ca="1" si="41"/>
        <v>5</v>
      </c>
      <c r="S122" s="222">
        <f t="shared" ca="1" si="42"/>
        <v>0</v>
      </c>
      <c r="T122" s="223">
        <f t="shared" si="43"/>
        <v>0</v>
      </c>
      <c r="U122" s="224">
        <f t="shared" ca="1" si="44"/>
        <v>0</v>
      </c>
      <c r="W122" s="41" t="str">
        <f t="shared" ca="1" si="45"/>
        <v/>
      </c>
      <c r="X122" t="str">
        <f ca="1">IF(ISNUMBER($A122),$W122*(Methuselahs!$A$4+1)+$A122,"")</f>
        <v/>
      </c>
      <c r="Y122" s="41" t="str">
        <f t="shared" ca="1" si="46"/>
        <v/>
      </c>
      <c r="Z122" t="str">
        <f ca="1">IF(ISNUMBER($A122),VLOOKUP($A122,Methuselahs!$A$7:$X$202,5),"")</f>
        <v/>
      </c>
      <c r="AA122" s="41" t="str">
        <f t="shared" ca="1" si="47"/>
        <v/>
      </c>
    </row>
    <row r="123" spans="1:27" ht="12.95" customHeight="1">
      <c r="A123" t="str">
        <f ca="1">IF(OR(ISBLANK('Tournament Info'!$B$11),'Tournament Info'!$B$11&lt;&gt;4),"",INDIRECT(ADDRESS(ROW(),3,1,1,"Optimal Seating "&amp;'Tournament Info'!$B$11-1&amp;"R+F")))</f>
        <v/>
      </c>
      <c r="B123" t="str">
        <f ca="1">IF(ISNUMBER(A123),VLOOKUP(A123,Methuselahs!$A$7:$E$202,2,FALSE()),"")</f>
        <v/>
      </c>
      <c r="C123" t="str">
        <f ca="1">IF(ISNUMBER(A123),VLOOKUP(A123,Methuselahs!$A$7:$E$202,3,FALSE()),"")</f>
        <v/>
      </c>
      <c r="D123" s="228" t="str">
        <f t="shared" ca="1" si="36"/>
        <v/>
      </c>
      <c r="E123" s="229"/>
      <c r="F123" s="267">
        <f t="shared" si="37"/>
        <v>0</v>
      </c>
      <c r="G123" s="230" t="str">
        <f t="shared" ca="1" si="38"/>
        <v/>
      </c>
      <c r="H123" t="str">
        <f ca="1">IF(ISNUMBER(A123),IF(OR($S123=$U123,NOT(ISNA(MATCH($D123*5+$V$4,Override!$C$6:$C$125,0)))),$Q123,0),"")</f>
        <v/>
      </c>
      <c r="I123" s="277" t="str">
        <f t="shared" ca="1" si="39"/>
        <v/>
      </c>
      <c r="J123" s="232">
        <f ca="1">COUNT(A122:A126)</f>
        <v>0</v>
      </c>
      <c r="K123" s="233" t="str">
        <f ca="1">IF(ISNUMBER(A123),_xlfn.RANK.EQ(F123,F122:F126),"")</f>
        <v/>
      </c>
      <c r="L123" s="234">
        <f ca="1">IF(J123=5,VLOOKUP(K123,TPMatrix!$A$6:$B$10,2,FALSE()),IF(J123=4,VLOOKUP(K123,TPMatrix!$D$6:$E$9,2,FALSE()),0))</f>
        <v>0</v>
      </c>
      <c r="M123" s="234">
        <f ca="1">IF(COUNTIF(K122:K126,K123)&gt;=2,IF(J123=5,VLOOKUP(K123+1,TPMatrix!$A$6:$B$10,2,FALSE()),IF(J123=4,VLOOKUP(K123+1,TPMatrix!$D$6:$E$9,2,FALSE()),0)),"")</f>
        <v>0</v>
      </c>
      <c r="N123" s="234">
        <f ca="1">IF(COUNTIF(K122:K126,K123)&gt;=3,IF(J123=5,VLOOKUP(K123+2,TPMatrix!$A$6:$B$10,2,FALSE()),IF(J123=4,VLOOKUP(K123+2,TPMatrix!$D$6:$E$9,2,FALSE()),0)),"")</f>
        <v>0</v>
      </c>
      <c r="O123" s="234">
        <f ca="1">IF(COUNTIF(K122:K126,K123)&gt;=4,IF(J123=5,VLOOKUP(K123+3,TPMatrix!$A$6:$B$10,2,FALSE()),IF(J123=4,VLOOKUP(K123+3,TPMatrix!$D$6:$E$9,2,FALSE()),0)),"")</f>
        <v>0</v>
      </c>
      <c r="P123" s="234">
        <f ca="1">IF(COUNTIF(K122:K126,K123)&gt;=5,IF(J123=5,VLOOKUP(K123+4,TPMatrix!$A$6:$B$10,2,FALSE()),IF(J123=4,VLOOKUP(K123+4,TPMatrix!$D$6:$E$9,2,FALSE()),0)),"")</f>
        <v>0</v>
      </c>
      <c r="Q123" s="234">
        <f t="shared" ca="1" si="40"/>
        <v>0</v>
      </c>
      <c r="R123" s="235">
        <f t="shared" ca="1" si="41"/>
        <v>5</v>
      </c>
      <c r="S123" s="233">
        <f t="shared" ca="1" si="42"/>
        <v>0</v>
      </c>
      <c r="T123" s="234">
        <f t="shared" si="43"/>
        <v>0</v>
      </c>
      <c r="U123" s="235">
        <f t="shared" ca="1" si="44"/>
        <v>0</v>
      </c>
      <c r="W123" s="41" t="str">
        <f t="shared" ca="1" si="45"/>
        <v/>
      </c>
      <c r="X123" t="str">
        <f ca="1">IF(ISNUMBER($A123),$W123*(Methuselahs!$A$4+1)+$A123,"")</f>
        <v/>
      </c>
      <c r="Y123" s="41" t="str">
        <f t="shared" ca="1" si="46"/>
        <v/>
      </c>
      <c r="Z123" t="str">
        <f ca="1">IF(ISNUMBER($A123),VLOOKUP($A123,Methuselahs!$A$7:$X$202,5),"")</f>
        <v/>
      </c>
      <c r="AA123" s="41" t="str">
        <f t="shared" ca="1" si="47"/>
        <v/>
      </c>
    </row>
    <row r="124" spans="1:27" ht="12.95" customHeight="1">
      <c r="A124" t="str">
        <f ca="1">IF(OR(ISBLANK('Tournament Info'!$B$11),'Tournament Info'!$B$11&lt;&gt;4),"",INDIRECT(ADDRESS(ROW(),3,1,1,"Optimal Seating "&amp;'Tournament Info'!$B$11-1&amp;"R+F")))</f>
        <v/>
      </c>
      <c r="B124" t="str">
        <f ca="1">IF(ISNUMBER(A124),VLOOKUP(A124,Methuselahs!$A$7:$E$202,2,FALSE()),"")</f>
        <v/>
      </c>
      <c r="C124" t="str">
        <f ca="1">IF(ISNUMBER(A124),VLOOKUP(A124,Methuselahs!$A$7:$E$202,3,FALSE()),"")</f>
        <v/>
      </c>
      <c r="D124" s="238" t="str">
        <f t="shared" ca="1" si="36"/>
        <v/>
      </c>
      <c r="E124" s="239"/>
      <c r="F124" s="269">
        <f t="shared" si="37"/>
        <v>0</v>
      </c>
      <c r="G124" s="240" t="str">
        <f t="shared" ca="1" si="38"/>
        <v/>
      </c>
      <c r="H124" t="str">
        <f ca="1">IF(ISNUMBER(A124),IF(OR($S124=$U124,NOT(ISNA(MATCH($D124*5+$V$4,Override!$C$6:$C$125,0)))),$Q124,0),"")</f>
        <v/>
      </c>
      <c r="I124" s="126" t="str">
        <f t="shared" ca="1" si="39"/>
        <v/>
      </c>
      <c r="J124" s="242">
        <f ca="1">COUNT(A122:A126)</f>
        <v>0</v>
      </c>
      <c r="K124" s="243" t="str">
        <f ca="1">IF(ISNUMBER(A124),_xlfn.RANK.EQ(F124,F122:F126),"")</f>
        <v/>
      </c>
      <c r="L124" s="244">
        <f ca="1">IF(J124=5,VLOOKUP(K124,TPMatrix!$A$6:$B$10,2,FALSE()),IF(J124=4,VLOOKUP(K124,TPMatrix!$D$6:$E$9,2,FALSE()),0))</f>
        <v>0</v>
      </c>
      <c r="M124" s="244">
        <f ca="1">IF(COUNTIF(K122:K126,K124)&gt;=2,IF(J124=5,VLOOKUP(K124+1,TPMatrix!$A$6:$B$10,2,FALSE()),IF(J124=4,VLOOKUP(K124+1,TPMatrix!$D$6:$E$9,2,FALSE()),0)),"")</f>
        <v>0</v>
      </c>
      <c r="N124" s="244">
        <f ca="1">IF(COUNTIF(K122:K126,K124)&gt;=3,IF(J124=5,VLOOKUP(K124+2,TPMatrix!$A$6:$B$10,2,FALSE()),IF(J124=4,VLOOKUP(K124+2,TPMatrix!$D$6:$E$9,2,FALSE()),0)),"")</f>
        <v>0</v>
      </c>
      <c r="O124" s="244">
        <f ca="1">IF(COUNTIF(K122:K126,K124)&gt;=4,IF(J124=5,VLOOKUP(K124+3,TPMatrix!$A$6:$B$10,2,FALSE()),IF(J124=4,VLOOKUP(K124+3,TPMatrix!$D$6:$E$9,2,FALSE()),0)),"")</f>
        <v>0</v>
      </c>
      <c r="P124" s="244">
        <f ca="1">IF(COUNTIF(K122:K126,K124)&gt;=5,IF(J124=5,VLOOKUP(K124+4,TPMatrix!$A$6:$B$10,2,FALSE()),IF(J124=4,VLOOKUP(K124+4,TPMatrix!$D$6:$E$9,2,FALSE()),0)),"")</f>
        <v>0</v>
      </c>
      <c r="Q124" s="244">
        <f t="shared" ca="1" si="40"/>
        <v>0</v>
      </c>
      <c r="R124" s="245">
        <f t="shared" ca="1" si="41"/>
        <v>5</v>
      </c>
      <c r="S124" s="243">
        <f t="shared" ca="1" si="42"/>
        <v>0</v>
      </c>
      <c r="T124" s="244">
        <f t="shared" si="43"/>
        <v>0</v>
      </c>
      <c r="U124" s="245">
        <f t="shared" ca="1" si="44"/>
        <v>0</v>
      </c>
      <c r="W124" s="41" t="str">
        <f t="shared" ca="1" si="45"/>
        <v/>
      </c>
      <c r="X124" t="str">
        <f ca="1">IF(ISNUMBER($A124),$W124*(Methuselahs!$A$4+1)+$A124,"")</f>
        <v/>
      </c>
      <c r="Y124" s="41" t="str">
        <f t="shared" ca="1" si="46"/>
        <v/>
      </c>
      <c r="Z124" t="str">
        <f ca="1">IF(ISNUMBER($A124),VLOOKUP($A124,Methuselahs!$A$7:$X$202,5),"")</f>
        <v/>
      </c>
      <c r="AA124" s="41" t="str">
        <f t="shared" ca="1" si="47"/>
        <v/>
      </c>
    </row>
    <row r="125" spans="1:27" ht="12.95" customHeight="1">
      <c r="A125" t="str">
        <f ca="1">IF(OR(ISBLANK('Tournament Info'!$B$11),'Tournament Info'!$B$11&lt;&gt;4),"",INDIRECT(ADDRESS(ROW(),3,1,1,"Optimal Seating "&amp;'Tournament Info'!$B$11-1&amp;"R+F")))</f>
        <v/>
      </c>
      <c r="B125" t="str">
        <f ca="1">IF(ISNUMBER(A125),VLOOKUP(A125,Methuselahs!$A$7:$E$202,2,FALSE()),"")</f>
        <v/>
      </c>
      <c r="C125" t="str">
        <f ca="1">IF(ISNUMBER(A125),VLOOKUP(A125,Methuselahs!$A$7:$E$202,3,FALSE()),"")</f>
        <v/>
      </c>
      <c r="D125" s="248" t="str">
        <f t="shared" ca="1" si="36"/>
        <v/>
      </c>
      <c r="E125" s="249"/>
      <c r="F125" s="271">
        <f t="shared" si="37"/>
        <v>0</v>
      </c>
      <c r="G125" s="230" t="str">
        <f t="shared" ca="1" si="38"/>
        <v/>
      </c>
      <c r="H125" t="str">
        <f ca="1">IF(ISNUMBER(A125),IF(OR($S125=$U125,NOT(ISNA(MATCH($D125*5+$V$4,Override!$C$6:$C$125,0)))),$Q125,0),"")</f>
        <v/>
      </c>
      <c r="I125" s="277" t="str">
        <f t="shared" ca="1" si="39"/>
        <v/>
      </c>
      <c r="J125" s="250">
        <f ca="1">COUNT(A122:A126)</f>
        <v>0</v>
      </c>
      <c r="K125" s="233" t="str">
        <f ca="1">IF(ISNUMBER(A125),_xlfn.RANK.EQ(F125,F122:F126),"")</f>
        <v/>
      </c>
      <c r="L125" s="234">
        <f ca="1">IF(J125=5,VLOOKUP(K125,TPMatrix!$A$6:$B$10,2,FALSE()),IF(J125=4,VLOOKUP(K125,TPMatrix!$D$6:$E$9,2,FALSE()),0))</f>
        <v>0</v>
      </c>
      <c r="M125" s="234">
        <f ca="1">IF(COUNTIF(K122:K126,K125)&gt;=2,IF(J125=5,VLOOKUP(K125+1,TPMatrix!$A$6:$B$10,2,FALSE()),IF(J125=4,VLOOKUP(K125+1,TPMatrix!$D$6:$E$9,2,FALSE()),0)),"")</f>
        <v>0</v>
      </c>
      <c r="N125" s="234">
        <f ca="1">IF(COUNTIF(K122:K126,K125)&gt;=3,IF(J125=5,VLOOKUP(K125+2,TPMatrix!$A$6:$B$10,2,FALSE()),IF(J125=4,VLOOKUP(K125+2,TPMatrix!$D$6:$E$9,2,FALSE()),0)),"")</f>
        <v>0</v>
      </c>
      <c r="O125" s="234">
        <f ca="1">IF(COUNTIF(K122:K126,K125)&gt;=4,IF(J125=5,VLOOKUP(K125+3,TPMatrix!$A$6:$B$10,2,FALSE()),IF(J125=4,VLOOKUP(K125+3,TPMatrix!$D$6:$E$9,2,FALSE()),0)),"")</f>
        <v>0</v>
      </c>
      <c r="P125" s="234">
        <f ca="1">IF(COUNTIF(K122:K126,K125)&gt;=5,IF(J125=5,VLOOKUP(K125+4,TPMatrix!$A$6:$B$10,2,FALSE()),IF(J125=4,VLOOKUP(K125+4,TPMatrix!$D$6:$E$9,2,FALSE()),0)),"")</f>
        <v>0</v>
      </c>
      <c r="Q125" s="234">
        <f t="shared" ca="1" si="40"/>
        <v>0</v>
      </c>
      <c r="R125" s="235">
        <f t="shared" ca="1" si="41"/>
        <v>5</v>
      </c>
      <c r="S125" s="233">
        <f t="shared" ca="1" si="42"/>
        <v>0</v>
      </c>
      <c r="T125" s="234">
        <f t="shared" si="43"/>
        <v>0</v>
      </c>
      <c r="U125" s="235">
        <f t="shared" ca="1" si="44"/>
        <v>0</v>
      </c>
      <c r="W125" s="41" t="str">
        <f t="shared" ca="1" si="45"/>
        <v/>
      </c>
      <c r="X125" t="str">
        <f ca="1">IF(ISNUMBER($A125),$W125*(Methuselahs!$A$4+1)+$A125,"")</f>
        <v/>
      </c>
      <c r="Y125" s="41" t="str">
        <f t="shared" ca="1" si="46"/>
        <v/>
      </c>
      <c r="Z125" t="str">
        <f ca="1">IF(ISNUMBER($A125),VLOOKUP($A125,Methuselahs!$A$7:$X$202,5),"")</f>
        <v/>
      </c>
      <c r="AA125" s="41" t="str">
        <f t="shared" ca="1" si="47"/>
        <v/>
      </c>
    </row>
    <row r="126" spans="1:27" ht="12.95" customHeight="1" thickBot="1">
      <c r="A126" t="str">
        <f ca="1">IF(OR(ISBLANK('Tournament Info'!$B$11),'Tournament Info'!$B$11&lt;&gt;4),"",INDIRECT(ADDRESS(ROW(),3,1,1,"Optimal Seating "&amp;'Tournament Info'!$B$11-1&amp;"R+F")))</f>
        <v/>
      </c>
      <c r="B126" t="str">
        <f ca="1">IF(ISNUMBER(A126),VLOOKUP(A126,Methuselahs!$A$7:$E$202,2,FALSE()),"")</f>
        <v/>
      </c>
      <c r="C126" t="str">
        <f ca="1">IF(ISNUMBER(A126),VLOOKUP(A126,Methuselahs!$A$7:$E$202,3,FALSE()),"")</f>
        <v/>
      </c>
      <c r="D126" s="254" t="str">
        <f t="shared" ca="1" si="36"/>
        <v/>
      </c>
      <c r="E126" s="255"/>
      <c r="F126" s="272">
        <f t="shared" si="37"/>
        <v>0</v>
      </c>
      <c r="G126" s="240" t="str">
        <f t="shared" ca="1" si="38"/>
        <v/>
      </c>
      <c r="H126" t="str">
        <f ca="1">IF(ISNUMBER(A126),IF(OR($S126=$U126,NOT(ISNA(MATCH($D126*5+$V$4,Override!$C$6:$C$125,0)))),$Q126,0),"")</f>
        <v/>
      </c>
      <c r="I126" s="126" t="str">
        <f t="shared" ca="1" si="39"/>
        <v/>
      </c>
      <c r="J126" s="256">
        <f ca="1">COUNT(A122:A126)</f>
        <v>0</v>
      </c>
      <c r="K126" s="257" t="str">
        <f ca="1">IF(ISNUMBER(A126),_xlfn.RANK.EQ(F126,F122:F126),"")</f>
        <v/>
      </c>
      <c r="L126" s="258">
        <f ca="1">IF(J126=5,VLOOKUP(K126,TPMatrix!$A$6:$B$10,2,FALSE()),IF(J126=4,VLOOKUP(K126,TPMatrix!$D$6:$E$9,2,FALSE()),0))</f>
        <v>0</v>
      </c>
      <c r="M126" s="258">
        <f ca="1">IF(COUNTIF(K122:K126,K126)&gt;=2,IF(J126=5,VLOOKUP(K126+1,TPMatrix!$A$6:$B$10,2,FALSE()),IF(J126=4,VLOOKUP(K126+1,TPMatrix!$D$6:$E$9,2,FALSE()),0)),"")</f>
        <v>0</v>
      </c>
      <c r="N126" s="258">
        <f ca="1">IF(COUNTIF(K122:K126,K126)&gt;=3,IF(J126=5,VLOOKUP(K126+2,TPMatrix!$A$6:$B$10,2,FALSE()),IF(J126=4,VLOOKUP(K126+2,TPMatrix!$D$6:$E$9,2,FALSE()),0)),"")</f>
        <v>0</v>
      </c>
      <c r="O126" s="258">
        <f ca="1">IF(COUNTIF(K122:K126,K126)&gt;=4,IF(J126=5,VLOOKUP(K126+3,TPMatrix!$A$6:$B$10,2,FALSE()),IF(J126=4,VLOOKUP(K126+3,TPMatrix!$D$6:$E$9,2,FALSE()),0)),"")</f>
        <v>0</v>
      </c>
      <c r="P126" s="258">
        <f ca="1">IF(COUNTIF(K122:K126,K126)&gt;=5,IF(J126=5,VLOOKUP(K126+4,TPMatrix!$A$6:$B$10,2,FALSE()),IF(J126=4,VLOOKUP(K126+4,TPMatrix!$D$6:$E$9,2,FALSE()),0)),"")</f>
        <v>0</v>
      </c>
      <c r="Q126" s="258">
        <f t="shared" ca="1" si="40"/>
        <v>0</v>
      </c>
      <c r="R126" s="259">
        <f t="shared" ca="1" si="41"/>
        <v>5</v>
      </c>
      <c r="S126" s="257">
        <f t="shared" ca="1" si="42"/>
        <v>0</v>
      </c>
      <c r="T126" s="258">
        <f t="shared" si="43"/>
        <v>0</v>
      </c>
      <c r="U126" s="259">
        <f t="shared" ca="1" si="44"/>
        <v>0</v>
      </c>
      <c r="W126" s="41" t="str">
        <f t="shared" ca="1" si="45"/>
        <v/>
      </c>
      <c r="X126" t="str">
        <f ca="1">IF(ISNUMBER($A126),$W126*(Methuselahs!$A$4+1)+$A126,"")</f>
        <v/>
      </c>
      <c r="Y126" s="41" t="str">
        <f t="shared" ca="1" si="46"/>
        <v/>
      </c>
      <c r="Z126" t="str">
        <f ca="1">IF(ISNUMBER($A126),VLOOKUP($A126,Methuselahs!$A$7:$X$202,5),"")</f>
        <v/>
      </c>
      <c r="AA126" s="41" t="str">
        <f t="shared" ca="1" si="47"/>
        <v/>
      </c>
    </row>
    <row r="127" spans="1:27" ht="12.95" customHeight="1">
      <c r="A127" t="str">
        <f ca="1">IF(OR(ISBLANK('Tournament Info'!$B$11),'Tournament Info'!$B$11&lt;&gt;4),"",INDIRECT(ADDRESS(ROW(),3,1,1,"Optimal Seating "&amp;'Tournament Info'!$B$11-1&amp;"R+F")))</f>
        <v/>
      </c>
      <c r="B127" t="str">
        <f ca="1">IF(ISNUMBER(A127),VLOOKUP(A127,Methuselahs!$A$7:$E$202,2,FALSE()),"")</f>
        <v/>
      </c>
      <c r="C127" t="str">
        <f ca="1">IF(ISNUMBER(A127),VLOOKUP(A127,Methuselahs!$A$7:$E$202,3,FALSE()),"")</f>
        <v/>
      </c>
      <c r="D127" s="214" t="str">
        <f t="shared" ca="1" si="36"/>
        <v/>
      </c>
      <c r="E127" s="215"/>
      <c r="F127" s="265">
        <f t="shared" si="37"/>
        <v>0</v>
      </c>
      <c r="G127" s="216" t="str">
        <f t="shared" ca="1" si="38"/>
        <v/>
      </c>
      <c r="H127" t="str">
        <f ca="1">IF(ISNUMBER(A127),IF(OR($S127=$U127,NOT(ISNA(MATCH($D127*5+$V$4,Override!$C$6:$C$125,0)))),$Q127,0),"")</f>
        <v/>
      </c>
      <c r="I127" s="276" t="str">
        <f t="shared" ca="1" si="39"/>
        <v/>
      </c>
      <c r="J127" s="218">
        <f ca="1">COUNT(A127:A131)</f>
        <v>0</v>
      </c>
      <c r="K127" s="219" t="str">
        <f ca="1">IF(ISNUMBER(A127),_xlfn.RANK.EQ(F127,F127:F131),"")</f>
        <v/>
      </c>
      <c r="L127" s="220">
        <f ca="1">IF(J127=5,VLOOKUP(K127,TPMatrix!$A$6:$B$10,2,FALSE()),IF(J127=4,VLOOKUP(K127,TPMatrix!$D$6:$E$9,2,FALSE()),0))</f>
        <v>0</v>
      </c>
      <c r="M127" s="220">
        <f ca="1">IF(COUNTIF(K127:K131,K127)&gt;=2,IF(J127=5,VLOOKUP(K127+1,TPMatrix!$A$6:$B$10,2,FALSE()),IF(J127=4,VLOOKUP(K127+1,TPMatrix!$D$6:$E$9,2,FALSE()),0)),"")</f>
        <v>0</v>
      </c>
      <c r="N127" s="220">
        <f ca="1">IF(COUNTIF(K127:K131,K127)&gt;=3,IF(J127=5,VLOOKUP(K127+2,TPMatrix!$A$6:$B$10,2,FALSE()),IF(J127=4,VLOOKUP(K127+2,TPMatrix!$D$6:$E$9,2,FALSE()),0)),"")</f>
        <v>0</v>
      </c>
      <c r="O127" s="220">
        <f ca="1">IF(COUNTIF(K127:K131,K127)&gt;=4,IF(J127=5,VLOOKUP(K127+3,TPMatrix!$A$6:$B$10,2,FALSE()),IF(J127=4,VLOOKUP(K127+3,TPMatrix!$D$6:$E$9,2,FALSE()),0)),"")</f>
        <v>0</v>
      </c>
      <c r="P127" s="220">
        <f ca="1">IF(COUNTIF(K127:K131,K127)&gt;=5,IF(J127=5,VLOOKUP(K127+4,TPMatrix!$A$6:$B$10,2,FALSE()),IF(J127=4,VLOOKUP(K127+4,TPMatrix!$D$6:$E$9,2,FALSE()),0)),"")</f>
        <v>0</v>
      </c>
      <c r="Q127" s="220">
        <f t="shared" ca="1" si="40"/>
        <v>0</v>
      </c>
      <c r="R127" s="221">
        <f t="shared" ca="1" si="41"/>
        <v>5</v>
      </c>
      <c r="S127" s="222">
        <f t="shared" ca="1" si="42"/>
        <v>0</v>
      </c>
      <c r="T127" s="223">
        <f t="shared" si="43"/>
        <v>0</v>
      </c>
      <c r="U127" s="224">
        <f t="shared" ca="1" si="44"/>
        <v>0</v>
      </c>
      <c r="W127" s="41" t="str">
        <f t="shared" ca="1" si="45"/>
        <v/>
      </c>
      <c r="X127" t="str">
        <f ca="1">IF(ISNUMBER($A127),$W127*(Methuselahs!$A$4+1)+$A127,"")</f>
        <v/>
      </c>
      <c r="Y127" s="41" t="str">
        <f t="shared" ca="1" si="46"/>
        <v/>
      </c>
      <c r="Z127" t="str">
        <f ca="1">IF(ISNUMBER($A127),VLOOKUP($A127,Methuselahs!$A$7:$X$202,5),"")</f>
        <v/>
      </c>
      <c r="AA127" s="41" t="str">
        <f t="shared" ca="1" si="47"/>
        <v/>
      </c>
    </row>
    <row r="128" spans="1:27" ht="12.95" customHeight="1">
      <c r="A128" t="str">
        <f ca="1">IF(OR(ISBLANK('Tournament Info'!$B$11),'Tournament Info'!$B$11&lt;&gt;4),"",INDIRECT(ADDRESS(ROW(),3,1,1,"Optimal Seating "&amp;'Tournament Info'!$B$11-1&amp;"R+F")))</f>
        <v/>
      </c>
      <c r="B128" t="str">
        <f ca="1">IF(ISNUMBER(A128),VLOOKUP(A128,Methuselahs!$A$7:$E$202,2,FALSE()),"")</f>
        <v/>
      </c>
      <c r="C128" t="str">
        <f ca="1">IF(ISNUMBER(A128),VLOOKUP(A128,Methuselahs!$A$7:$E$202,3,FALSE()),"")</f>
        <v/>
      </c>
      <c r="D128" s="228" t="str">
        <f t="shared" ca="1" si="36"/>
        <v/>
      </c>
      <c r="E128" s="229"/>
      <c r="F128" s="267">
        <f t="shared" si="37"/>
        <v>0</v>
      </c>
      <c r="G128" s="230" t="str">
        <f t="shared" ca="1" si="38"/>
        <v/>
      </c>
      <c r="H128" t="str">
        <f ca="1">IF(ISNUMBER(A128),IF(OR($S128=$U128,NOT(ISNA(MATCH($D128*5+$V$4,Override!$C$6:$C$125,0)))),$Q128,0),"")</f>
        <v/>
      </c>
      <c r="I128" s="277" t="str">
        <f t="shared" ca="1" si="39"/>
        <v/>
      </c>
      <c r="J128" s="232">
        <f ca="1">COUNT(A127:A131)</f>
        <v>0</v>
      </c>
      <c r="K128" s="233" t="str">
        <f ca="1">IF(ISNUMBER(A128),_xlfn.RANK.EQ(F128,F127:F131),"")</f>
        <v/>
      </c>
      <c r="L128" s="234">
        <f ca="1">IF(J128=5,VLOOKUP(K128,TPMatrix!$A$6:$B$10,2,FALSE()),IF(J128=4,VLOOKUP(K128,TPMatrix!$D$6:$E$9,2,FALSE()),0))</f>
        <v>0</v>
      </c>
      <c r="M128" s="234">
        <f ca="1">IF(COUNTIF(K127:K131,K128)&gt;=2,IF(J128=5,VLOOKUP(K128+1,TPMatrix!$A$6:$B$10,2,FALSE()),IF(J128=4,VLOOKUP(K128+1,TPMatrix!$D$6:$E$9,2,FALSE()),0)),"")</f>
        <v>0</v>
      </c>
      <c r="N128" s="234">
        <f ca="1">IF(COUNTIF(K127:K131,K128)&gt;=3,IF(J128=5,VLOOKUP(K128+2,TPMatrix!$A$6:$B$10,2,FALSE()),IF(J128=4,VLOOKUP(K128+2,TPMatrix!$D$6:$E$9,2,FALSE()),0)),"")</f>
        <v>0</v>
      </c>
      <c r="O128" s="234">
        <f ca="1">IF(COUNTIF(K127:K131,K128)&gt;=4,IF(J128=5,VLOOKUP(K128+3,TPMatrix!$A$6:$B$10,2,FALSE()),IF(J128=4,VLOOKUP(K128+3,TPMatrix!$D$6:$E$9,2,FALSE()),0)),"")</f>
        <v>0</v>
      </c>
      <c r="P128" s="234">
        <f ca="1">IF(COUNTIF(K127:K131,K128)&gt;=5,IF(J128=5,VLOOKUP(K128+4,TPMatrix!$A$6:$B$10,2,FALSE()),IF(J128=4,VLOOKUP(K128+4,TPMatrix!$D$6:$E$9,2,FALSE()),0)),"")</f>
        <v>0</v>
      </c>
      <c r="Q128" s="234">
        <f t="shared" ca="1" si="40"/>
        <v>0</v>
      </c>
      <c r="R128" s="235">
        <f t="shared" ca="1" si="41"/>
        <v>5</v>
      </c>
      <c r="S128" s="233">
        <f t="shared" ca="1" si="42"/>
        <v>0</v>
      </c>
      <c r="T128" s="234">
        <f t="shared" si="43"/>
        <v>0</v>
      </c>
      <c r="U128" s="235">
        <f t="shared" ca="1" si="44"/>
        <v>0</v>
      </c>
      <c r="W128" s="41" t="str">
        <f t="shared" ca="1" si="45"/>
        <v/>
      </c>
      <c r="X128" t="str">
        <f ca="1">IF(ISNUMBER($A128),$W128*(Methuselahs!$A$4+1)+$A128,"")</f>
        <v/>
      </c>
      <c r="Y128" s="41" t="str">
        <f t="shared" ca="1" si="46"/>
        <v/>
      </c>
      <c r="Z128" t="str">
        <f ca="1">IF(ISNUMBER($A128),VLOOKUP($A128,Methuselahs!$A$7:$X$202,5),"")</f>
        <v/>
      </c>
      <c r="AA128" s="41" t="str">
        <f t="shared" ca="1" si="47"/>
        <v/>
      </c>
    </row>
    <row r="129" spans="1:27" ht="12.95" customHeight="1">
      <c r="A129" t="str">
        <f ca="1">IF(OR(ISBLANK('Tournament Info'!$B$11),'Tournament Info'!$B$11&lt;&gt;4),"",INDIRECT(ADDRESS(ROW(),3,1,1,"Optimal Seating "&amp;'Tournament Info'!$B$11-1&amp;"R+F")))</f>
        <v/>
      </c>
      <c r="B129" t="str">
        <f ca="1">IF(ISNUMBER(A129),VLOOKUP(A129,Methuselahs!$A$7:$E$202,2,FALSE()),"")</f>
        <v/>
      </c>
      <c r="C129" t="str">
        <f ca="1">IF(ISNUMBER(A129),VLOOKUP(A129,Methuselahs!$A$7:$E$202,3,FALSE()),"")</f>
        <v/>
      </c>
      <c r="D129" s="238" t="str">
        <f t="shared" ca="1" si="36"/>
        <v/>
      </c>
      <c r="E129" s="239"/>
      <c r="F129" s="269">
        <f t="shared" si="37"/>
        <v>0</v>
      </c>
      <c r="G129" s="240" t="str">
        <f t="shared" ca="1" si="38"/>
        <v/>
      </c>
      <c r="H129" t="str">
        <f ca="1">IF(ISNUMBER(A129),IF(OR($S129=$U129,NOT(ISNA(MATCH($D129*5+$V$4,Override!$C$6:$C$125,0)))),$Q129,0),"")</f>
        <v/>
      </c>
      <c r="I129" s="126" t="str">
        <f t="shared" ca="1" si="39"/>
        <v/>
      </c>
      <c r="J129" s="242">
        <f ca="1">COUNT(A127:A131)</f>
        <v>0</v>
      </c>
      <c r="K129" s="243" t="str">
        <f ca="1">IF(ISNUMBER(A129),_xlfn.RANK.EQ(F129,F127:F131),"")</f>
        <v/>
      </c>
      <c r="L129" s="244">
        <f ca="1">IF(J129=5,VLOOKUP(K129,TPMatrix!$A$6:$B$10,2,FALSE()),IF(J129=4,VLOOKUP(K129,TPMatrix!$D$6:$E$9,2,FALSE()),0))</f>
        <v>0</v>
      </c>
      <c r="M129" s="244">
        <f ca="1">IF(COUNTIF(K127:K131,K129)&gt;=2,IF(J129=5,VLOOKUP(K129+1,TPMatrix!$A$6:$B$10,2,FALSE()),IF(J129=4,VLOOKUP(K129+1,TPMatrix!$D$6:$E$9,2,FALSE()),0)),"")</f>
        <v>0</v>
      </c>
      <c r="N129" s="244">
        <f ca="1">IF(COUNTIF(K127:K131,K129)&gt;=3,IF(J129=5,VLOOKUP(K129+2,TPMatrix!$A$6:$B$10,2,FALSE()),IF(J129=4,VLOOKUP(K129+2,TPMatrix!$D$6:$E$9,2,FALSE()),0)),"")</f>
        <v>0</v>
      </c>
      <c r="O129" s="244">
        <f ca="1">IF(COUNTIF(K127:K131,K129)&gt;=4,IF(J129=5,VLOOKUP(K129+3,TPMatrix!$A$6:$B$10,2,FALSE()),IF(J129=4,VLOOKUP(K129+3,TPMatrix!$D$6:$E$9,2,FALSE()),0)),"")</f>
        <v>0</v>
      </c>
      <c r="P129" s="244">
        <f ca="1">IF(COUNTIF(K127:K131,K129)&gt;=5,IF(J129=5,VLOOKUP(K129+4,TPMatrix!$A$6:$B$10,2,FALSE()),IF(J129=4,VLOOKUP(K129+4,TPMatrix!$D$6:$E$9,2,FALSE()),0)),"")</f>
        <v>0</v>
      </c>
      <c r="Q129" s="244">
        <f t="shared" ca="1" si="40"/>
        <v>0</v>
      </c>
      <c r="R129" s="245">
        <f t="shared" ca="1" si="41"/>
        <v>5</v>
      </c>
      <c r="S129" s="243">
        <f t="shared" ca="1" si="42"/>
        <v>0</v>
      </c>
      <c r="T129" s="244">
        <f t="shared" si="43"/>
        <v>0</v>
      </c>
      <c r="U129" s="245">
        <f t="shared" ca="1" si="44"/>
        <v>0</v>
      </c>
      <c r="W129" s="41" t="str">
        <f t="shared" ca="1" si="45"/>
        <v/>
      </c>
      <c r="X129" t="str">
        <f ca="1">IF(ISNUMBER($A129),$W129*(Methuselahs!$A$4+1)+$A129,"")</f>
        <v/>
      </c>
      <c r="Y129" s="41" t="str">
        <f t="shared" ca="1" si="46"/>
        <v/>
      </c>
      <c r="Z129" t="str">
        <f ca="1">IF(ISNUMBER($A129),VLOOKUP($A129,Methuselahs!$A$7:$X$202,5),"")</f>
        <v/>
      </c>
      <c r="AA129" s="41" t="str">
        <f t="shared" ca="1" si="47"/>
        <v/>
      </c>
    </row>
    <row r="130" spans="1:27" ht="12.95" customHeight="1">
      <c r="A130" t="str">
        <f ca="1">IF(OR(ISBLANK('Tournament Info'!$B$11),'Tournament Info'!$B$11&lt;&gt;4),"",INDIRECT(ADDRESS(ROW(),3,1,1,"Optimal Seating "&amp;'Tournament Info'!$B$11-1&amp;"R+F")))</f>
        <v/>
      </c>
      <c r="B130" t="str">
        <f ca="1">IF(ISNUMBER(A130),VLOOKUP(A130,Methuselahs!$A$7:$E$202,2,FALSE()),"")</f>
        <v/>
      </c>
      <c r="C130" t="str">
        <f ca="1">IF(ISNUMBER(A130),VLOOKUP(A130,Methuselahs!$A$7:$E$202,3,FALSE()),"")</f>
        <v/>
      </c>
      <c r="D130" s="248" t="str">
        <f t="shared" ca="1" si="36"/>
        <v/>
      </c>
      <c r="E130" s="249"/>
      <c r="F130" s="271">
        <f t="shared" si="37"/>
        <v>0</v>
      </c>
      <c r="G130" s="230" t="str">
        <f t="shared" ca="1" si="38"/>
        <v/>
      </c>
      <c r="H130" t="str">
        <f ca="1">IF(ISNUMBER(A130),IF(OR($S130=$U130,NOT(ISNA(MATCH($D130*5+$V$4,Override!$C$6:$C$125,0)))),$Q130,0),"")</f>
        <v/>
      </c>
      <c r="I130" s="277" t="str">
        <f t="shared" ca="1" si="39"/>
        <v/>
      </c>
      <c r="J130" s="250">
        <f ca="1">COUNT(A127:A131)</f>
        <v>0</v>
      </c>
      <c r="K130" s="233" t="str">
        <f ca="1">IF(ISNUMBER(A130),_xlfn.RANK.EQ(F130,F127:F131),"")</f>
        <v/>
      </c>
      <c r="L130" s="234">
        <f ca="1">IF(J130=5,VLOOKUP(K130,TPMatrix!$A$6:$B$10,2,FALSE()),IF(J130=4,VLOOKUP(K130,TPMatrix!$D$6:$E$9,2,FALSE()),0))</f>
        <v>0</v>
      </c>
      <c r="M130" s="234">
        <f ca="1">IF(COUNTIF(K127:K131,K130)&gt;=2,IF(J130=5,VLOOKUP(K130+1,TPMatrix!$A$6:$B$10,2,FALSE()),IF(J130=4,VLOOKUP(K130+1,TPMatrix!$D$6:$E$9,2,FALSE()),0)),"")</f>
        <v>0</v>
      </c>
      <c r="N130" s="234">
        <f ca="1">IF(COUNTIF(K127:K131,K130)&gt;=3,IF(J130=5,VLOOKUP(K130+2,TPMatrix!$A$6:$B$10,2,FALSE()),IF(J130=4,VLOOKUP(K130+2,TPMatrix!$D$6:$E$9,2,FALSE()),0)),"")</f>
        <v>0</v>
      </c>
      <c r="O130" s="234">
        <f ca="1">IF(COUNTIF(K127:K131,K130)&gt;=4,IF(J130=5,VLOOKUP(K130+3,TPMatrix!$A$6:$B$10,2,FALSE()),IF(J130=4,VLOOKUP(K130+3,TPMatrix!$D$6:$E$9,2,FALSE()),0)),"")</f>
        <v>0</v>
      </c>
      <c r="P130" s="234">
        <f ca="1">IF(COUNTIF(K127:K131,K130)&gt;=5,IF(J130=5,VLOOKUP(K130+4,TPMatrix!$A$6:$B$10,2,FALSE()),IF(J130=4,VLOOKUP(K130+4,TPMatrix!$D$6:$E$9,2,FALSE()),0)),"")</f>
        <v>0</v>
      </c>
      <c r="Q130" s="234">
        <f t="shared" ca="1" si="40"/>
        <v>0</v>
      </c>
      <c r="R130" s="235">
        <f t="shared" ca="1" si="41"/>
        <v>5</v>
      </c>
      <c r="S130" s="233">
        <f t="shared" ca="1" si="42"/>
        <v>0</v>
      </c>
      <c r="T130" s="234">
        <f t="shared" si="43"/>
        <v>0</v>
      </c>
      <c r="U130" s="235">
        <f t="shared" ca="1" si="44"/>
        <v>0</v>
      </c>
      <c r="W130" s="41" t="str">
        <f t="shared" ca="1" si="45"/>
        <v/>
      </c>
      <c r="X130" t="str">
        <f ca="1">IF(ISNUMBER($A130),$W130*(Methuselahs!$A$4+1)+$A130,"")</f>
        <v/>
      </c>
      <c r="Y130" s="41" t="str">
        <f t="shared" ca="1" si="46"/>
        <v/>
      </c>
      <c r="Z130" t="str">
        <f ca="1">IF(ISNUMBER($A130),VLOOKUP($A130,Methuselahs!$A$7:$X$202,5),"")</f>
        <v/>
      </c>
      <c r="AA130" s="41" t="str">
        <f t="shared" ca="1" si="47"/>
        <v/>
      </c>
    </row>
    <row r="131" spans="1:27" ht="12.95" customHeight="1" thickBot="1">
      <c r="A131" t="str">
        <f ca="1">IF(OR(ISBLANK('Tournament Info'!$B$11),'Tournament Info'!$B$11&lt;&gt;4),"",INDIRECT(ADDRESS(ROW(),3,1,1,"Optimal Seating "&amp;'Tournament Info'!$B$11-1&amp;"R+F")))</f>
        <v/>
      </c>
      <c r="B131" t="str">
        <f ca="1">IF(ISNUMBER(A131),VLOOKUP(A131,Methuselahs!$A$7:$E$202,2,FALSE()),"")</f>
        <v/>
      </c>
      <c r="C131" t="str">
        <f ca="1">IF(ISNUMBER(A131),VLOOKUP(A131,Methuselahs!$A$7:$E$202,3,FALSE()),"")</f>
        <v/>
      </c>
      <c r="D131" s="254" t="str">
        <f t="shared" ca="1" si="36"/>
        <v/>
      </c>
      <c r="E131" s="255"/>
      <c r="F131" s="272">
        <f t="shared" si="37"/>
        <v>0</v>
      </c>
      <c r="G131" s="240" t="str">
        <f t="shared" ca="1" si="38"/>
        <v/>
      </c>
      <c r="H131" t="str">
        <f ca="1">IF(ISNUMBER(A131),IF(OR($S131=$U131,NOT(ISNA(MATCH($D131*5+$V$4,Override!$C$6:$C$125,0)))),$Q131,0),"")</f>
        <v/>
      </c>
      <c r="I131" s="126" t="str">
        <f t="shared" ca="1" si="39"/>
        <v/>
      </c>
      <c r="J131" s="256">
        <f ca="1">COUNT(A127:A131)</f>
        <v>0</v>
      </c>
      <c r="K131" s="257" t="str">
        <f ca="1">IF(ISNUMBER(A131),_xlfn.RANK.EQ(F131,F127:F131),"")</f>
        <v/>
      </c>
      <c r="L131" s="258">
        <f ca="1">IF(J131=5,VLOOKUP(K131,TPMatrix!$A$6:$B$10,2,FALSE()),IF(J131=4,VLOOKUP(K131,TPMatrix!$D$6:$E$9,2,FALSE()),0))</f>
        <v>0</v>
      </c>
      <c r="M131" s="258">
        <f ca="1">IF(COUNTIF(K127:K131,K131)&gt;=2,IF(J131=5,VLOOKUP(K131+1,TPMatrix!$A$6:$B$10,2,FALSE()),IF(J131=4,VLOOKUP(K131+1,TPMatrix!$D$6:$E$9,2,FALSE()),0)),"")</f>
        <v>0</v>
      </c>
      <c r="N131" s="258">
        <f ca="1">IF(COUNTIF(K127:K131,K131)&gt;=3,IF(J131=5,VLOOKUP(K131+2,TPMatrix!$A$6:$B$10,2,FALSE()),IF(J131=4,VLOOKUP(K131+2,TPMatrix!$D$6:$E$9,2,FALSE()),0)),"")</f>
        <v>0</v>
      </c>
      <c r="O131" s="258">
        <f ca="1">IF(COUNTIF(K127:K131,K131)&gt;=4,IF(J131=5,VLOOKUP(K131+3,TPMatrix!$A$6:$B$10,2,FALSE()),IF(J131=4,VLOOKUP(K131+3,TPMatrix!$D$6:$E$9,2,FALSE()),0)),"")</f>
        <v>0</v>
      </c>
      <c r="P131" s="258">
        <f ca="1">IF(COUNTIF(K127:K131,K131)&gt;=5,IF(J131=5,VLOOKUP(K131+4,TPMatrix!$A$6:$B$10,2,FALSE()),IF(J131=4,VLOOKUP(K131+4,TPMatrix!$D$6:$E$9,2,FALSE()),0)),"")</f>
        <v>0</v>
      </c>
      <c r="Q131" s="258">
        <f t="shared" ca="1" si="40"/>
        <v>0</v>
      </c>
      <c r="R131" s="259">
        <f t="shared" ca="1" si="41"/>
        <v>5</v>
      </c>
      <c r="S131" s="257">
        <f t="shared" ca="1" si="42"/>
        <v>0</v>
      </c>
      <c r="T131" s="258">
        <f t="shared" si="43"/>
        <v>0</v>
      </c>
      <c r="U131" s="259">
        <f t="shared" ca="1" si="44"/>
        <v>0</v>
      </c>
      <c r="W131" s="41" t="str">
        <f t="shared" ca="1" si="45"/>
        <v/>
      </c>
      <c r="X131" t="str">
        <f ca="1">IF(ISNUMBER($A131),$W131*(Methuselahs!$A$4+1)+$A131,"")</f>
        <v/>
      </c>
      <c r="Y131" s="41" t="str">
        <f t="shared" ca="1" si="46"/>
        <v/>
      </c>
      <c r="Z131" t="str">
        <f ca="1">IF(ISNUMBER($A131),VLOOKUP($A131,Methuselahs!$A$7:$X$202,5),"")</f>
        <v/>
      </c>
      <c r="AA131" s="41" t="str">
        <f t="shared" ca="1" si="47"/>
        <v/>
      </c>
    </row>
    <row r="132" spans="1:27" ht="12.95" customHeight="1">
      <c r="A132" t="str">
        <f ca="1">IF(OR(ISBLANK('Tournament Info'!$B$11),'Tournament Info'!$B$11&lt;&gt;4),"",INDIRECT(ADDRESS(ROW(),3,1,1,"Optimal Seating "&amp;'Tournament Info'!$B$11-1&amp;"R+F")))</f>
        <v/>
      </c>
      <c r="B132" t="str">
        <f ca="1">IF(ISNUMBER(A132),VLOOKUP(A132,Methuselahs!$A$7:$E$202,2,FALSE()),"")</f>
        <v/>
      </c>
      <c r="C132" t="str">
        <f ca="1">IF(ISNUMBER(A132),VLOOKUP(A132,Methuselahs!$A$7:$E$202,3,FALSE()),"")</f>
        <v/>
      </c>
      <c r="D132" s="214" t="str">
        <f t="shared" ca="1" si="36"/>
        <v/>
      </c>
      <c r="E132" s="215"/>
      <c r="F132" s="265">
        <f t="shared" si="37"/>
        <v>0</v>
      </c>
      <c r="G132" s="216" t="str">
        <f t="shared" ca="1" si="38"/>
        <v/>
      </c>
      <c r="H132" t="str">
        <f ca="1">IF(ISNUMBER(A132),IF(OR($S132=$U132,NOT(ISNA(MATCH($D132*5+$V$4,Override!$C$6:$C$125,0)))),$Q132,0),"")</f>
        <v/>
      </c>
      <c r="I132" s="276" t="str">
        <f t="shared" ca="1" si="39"/>
        <v/>
      </c>
      <c r="J132" s="218">
        <f ca="1">COUNT(A132:A136)</f>
        <v>0</v>
      </c>
      <c r="K132" s="219" t="str">
        <f ca="1">IF(ISNUMBER(A132),_xlfn.RANK.EQ(F132,F132:F136),"")</f>
        <v/>
      </c>
      <c r="L132" s="220">
        <f ca="1">IF(J132=5,VLOOKUP(K132,TPMatrix!$A$6:$B$10,2,FALSE()),IF(J132=4,VLOOKUP(K132,TPMatrix!$D$6:$E$9,2,FALSE()),0))</f>
        <v>0</v>
      </c>
      <c r="M132" s="220">
        <f ca="1">IF(COUNTIF(K132:K136,K132)&gt;=2,IF(J132=5,VLOOKUP(K132+1,TPMatrix!$A$6:$B$10,2,FALSE()),IF(J132=4,VLOOKUP(K132+1,TPMatrix!$D$6:$E$9,2,FALSE()),0)),"")</f>
        <v>0</v>
      </c>
      <c r="N132" s="220">
        <f ca="1">IF(COUNTIF(K132:K136,K132)&gt;=3,IF(J132=5,VLOOKUP(K132+2,TPMatrix!$A$6:$B$10,2,FALSE()),IF(J132=4,VLOOKUP(K132+2,TPMatrix!$D$6:$E$9,2,FALSE()),0)),"")</f>
        <v>0</v>
      </c>
      <c r="O132" s="220">
        <f ca="1">IF(COUNTIF(K132:K136,K132)&gt;=4,IF(J132=5,VLOOKUP(K132+3,TPMatrix!$A$6:$B$10,2,FALSE()),IF(J132=4,VLOOKUP(K132+3,TPMatrix!$D$6:$E$9,2,FALSE()),0)),"")</f>
        <v>0</v>
      </c>
      <c r="P132" s="220">
        <f ca="1">IF(COUNTIF(K132:K136,K132)&gt;=5,IF(J132=5,VLOOKUP(K132+4,TPMatrix!$A$6:$B$10,2,FALSE()),IF(J132=4,VLOOKUP(K132+4,TPMatrix!$D$6:$E$9,2,FALSE()),0)),"")</f>
        <v>0</v>
      </c>
      <c r="Q132" s="220">
        <f t="shared" ca="1" si="40"/>
        <v>0</v>
      </c>
      <c r="R132" s="221">
        <f t="shared" ca="1" si="41"/>
        <v>5</v>
      </c>
      <c r="S132" s="222">
        <f t="shared" ca="1" si="42"/>
        <v>0</v>
      </c>
      <c r="T132" s="223">
        <f t="shared" si="43"/>
        <v>0</v>
      </c>
      <c r="U132" s="224">
        <f t="shared" ca="1" si="44"/>
        <v>0</v>
      </c>
      <c r="W132" s="41" t="str">
        <f t="shared" ca="1" si="45"/>
        <v/>
      </c>
      <c r="X132" t="str">
        <f ca="1">IF(ISNUMBER($A132),$W132*(Methuselahs!$A$4+1)+$A132,"")</f>
        <v/>
      </c>
      <c r="Y132" s="41" t="str">
        <f t="shared" ca="1" si="46"/>
        <v/>
      </c>
      <c r="Z132" t="str">
        <f ca="1">IF(ISNUMBER($A132),VLOOKUP($A132,Methuselahs!$A$7:$X$202,5),"")</f>
        <v/>
      </c>
      <c r="AA132" s="41" t="str">
        <f t="shared" ca="1" si="47"/>
        <v/>
      </c>
    </row>
    <row r="133" spans="1:27" ht="12.95" customHeight="1">
      <c r="A133" t="str">
        <f ca="1">IF(OR(ISBLANK('Tournament Info'!$B$11),'Tournament Info'!$B$11&lt;&gt;4),"",INDIRECT(ADDRESS(ROW(),3,1,1,"Optimal Seating "&amp;'Tournament Info'!$B$11-1&amp;"R+F")))</f>
        <v/>
      </c>
      <c r="B133" t="str">
        <f ca="1">IF(ISNUMBER(A133),VLOOKUP(A133,Methuselahs!$A$7:$E$202,2,FALSE()),"")</f>
        <v/>
      </c>
      <c r="C133" t="str">
        <f ca="1">IF(ISNUMBER(A133),VLOOKUP(A133,Methuselahs!$A$7:$E$202,3,FALSE()),"")</f>
        <v/>
      </c>
      <c r="D133" s="228" t="str">
        <f t="shared" ca="1" si="36"/>
        <v/>
      </c>
      <c r="E133" s="229"/>
      <c r="F133" s="267">
        <f t="shared" si="37"/>
        <v>0</v>
      </c>
      <c r="G133" s="230" t="str">
        <f t="shared" ca="1" si="38"/>
        <v/>
      </c>
      <c r="H133" t="str">
        <f ca="1">IF(ISNUMBER(A133),IF(OR($S133=$U133,NOT(ISNA(MATCH($D133*5+$V$4,Override!$C$6:$C$125,0)))),$Q133,0),"")</f>
        <v/>
      </c>
      <c r="I133" s="277" t="str">
        <f t="shared" ca="1" si="39"/>
        <v/>
      </c>
      <c r="J133" s="232">
        <f ca="1">COUNT(A132:A136)</f>
        <v>0</v>
      </c>
      <c r="K133" s="233" t="str">
        <f ca="1">IF(ISNUMBER(A133),_xlfn.RANK.EQ(F133,F132:F136),"")</f>
        <v/>
      </c>
      <c r="L133" s="234">
        <f ca="1">IF(J133=5,VLOOKUP(K133,TPMatrix!$A$6:$B$10,2,FALSE()),IF(J133=4,VLOOKUP(K133,TPMatrix!$D$6:$E$9,2,FALSE()),0))</f>
        <v>0</v>
      </c>
      <c r="M133" s="234">
        <f ca="1">IF(COUNTIF(K132:K136,K133)&gt;=2,IF(J133=5,VLOOKUP(K133+1,TPMatrix!$A$6:$B$10,2,FALSE()),IF(J133=4,VLOOKUP(K133+1,TPMatrix!$D$6:$E$9,2,FALSE()),0)),"")</f>
        <v>0</v>
      </c>
      <c r="N133" s="234">
        <f ca="1">IF(COUNTIF(K132:K136,K133)&gt;=3,IF(J133=5,VLOOKUP(K133+2,TPMatrix!$A$6:$B$10,2,FALSE()),IF(J133=4,VLOOKUP(K133+2,TPMatrix!$D$6:$E$9,2,FALSE()),0)),"")</f>
        <v>0</v>
      </c>
      <c r="O133" s="234">
        <f ca="1">IF(COUNTIF(K132:K136,K133)&gt;=4,IF(J133=5,VLOOKUP(K133+3,TPMatrix!$A$6:$B$10,2,FALSE()),IF(J133=4,VLOOKUP(K133+3,TPMatrix!$D$6:$E$9,2,FALSE()),0)),"")</f>
        <v>0</v>
      </c>
      <c r="P133" s="234">
        <f ca="1">IF(COUNTIF(K132:K136,K133)&gt;=5,IF(J133=5,VLOOKUP(K133+4,TPMatrix!$A$6:$B$10,2,FALSE()),IF(J133=4,VLOOKUP(K133+4,TPMatrix!$D$6:$E$9,2,FALSE()),0)),"")</f>
        <v>0</v>
      </c>
      <c r="Q133" s="234">
        <f t="shared" ca="1" si="40"/>
        <v>0</v>
      </c>
      <c r="R133" s="235">
        <f t="shared" ca="1" si="41"/>
        <v>5</v>
      </c>
      <c r="S133" s="233">
        <f t="shared" ca="1" si="42"/>
        <v>0</v>
      </c>
      <c r="T133" s="234">
        <f t="shared" si="43"/>
        <v>0</v>
      </c>
      <c r="U133" s="235">
        <f t="shared" ca="1" si="44"/>
        <v>0</v>
      </c>
      <c r="W133" s="41" t="str">
        <f t="shared" ca="1" si="45"/>
        <v/>
      </c>
      <c r="X133" t="str">
        <f ca="1">IF(ISNUMBER($A133),$W133*(Methuselahs!$A$4+1)+$A133,"")</f>
        <v/>
      </c>
      <c r="Y133" s="41" t="str">
        <f t="shared" ca="1" si="46"/>
        <v/>
      </c>
      <c r="Z133" t="str">
        <f ca="1">IF(ISNUMBER($A133),VLOOKUP($A133,Methuselahs!$A$7:$X$202,5),"")</f>
        <v/>
      </c>
      <c r="AA133" s="41" t="str">
        <f t="shared" ca="1" si="47"/>
        <v/>
      </c>
    </row>
    <row r="134" spans="1:27" ht="12.95" customHeight="1">
      <c r="A134" t="str">
        <f ca="1">IF(OR(ISBLANK('Tournament Info'!$B$11),'Tournament Info'!$B$11&lt;&gt;4),"",INDIRECT(ADDRESS(ROW(),3,1,1,"Optimal Seating "&amp;'Tournament Info'!$B$11-1&amp;"R+F")))</f>
        <v/>
      </c>
      <c r="B134" t="str">
        <f ca="1">IF(ISNUMBER(A134),VLOOKUP(A134,Methuselahs!$A$7:$E$202,2,FALSE()),"")</f>
        <v/>
      </c>
      <c r="C134" t="str">
        <f ca="1">IF(ISNUMBER(A134),VLOOKUP(A134,Methuselahs!$A$7:$E$202,3,FALSE()),"")</f>
        <v/>
      </c>
      <c r="D134" s="238" t="str">
        <f t="shared" ca="1" si="36"/>
        <v/>
      </c>
      <c r="E134" s="239"/>
      <c r="F134" s="269">
        <f t="shared" si="37"/>
        <v>0</v>
      </c>
      <c r="G134" s="240" t="str">
        <f t="shared" ca="1" si="38"/>
        <v/>
      </c>
      <c r="H134" t="str">
        <f ca="1">IF(ISNUMBER(A134),IF(OR($S134=$U134,NOT(ISNA(MATCH($D134*5+$V$4,Override!$C$6:$C$125,0)))),$Q134,0),"")</f>
        <v/>
      </c>
      <c r="I134" s="126" t="str">
        <f t="shared" ca="1" si="39"/>
        <v/>
      </c>
      <c r="J134" s="242">
        <f ca="1">COUNT(A132:A136)</f>
        <v>0</v>
      </c>
      <c r="K134" s="243" t="str">
        <f ca="1">IF(ISNUMBER(A134),_xlfn.RANK.EQ(F134,F132:F136),"")</f>
        <v/>
      </c>
      <c r="L134" s="244">
        <f ca="1">IF(J134=5,VLOOKUP(K134,TPMatrix!$A$6:$B$10,2,FALSE()),IF(J134=4,VLOOKUP(K134,TPMatrix!$D$6:$E$9,2,FALSE()),0))</f>
        <v>0</v>
      </c>
      <c r="M134" s="244">
        <f ca="1">IF(COUNTIF(K132:K136,K134)&gt;=2,IF(J134=5,VLOOKUP(K134+1,TPMatrix!$A$6:$B$10,2,FALSE()),IF(J134=4,VLOOKUP(K134+1,TPMatrix!$D$6:$E$9,2,FALSE()),0)),"")</f>
        <v>0</v>
      </c>
      <c r="N134" s="244">
        <f ca="1">IF(COUNTIF(K132:K136,K134)&gt;=3,IF(J134=5,VLOOKUP(K134+2,TPMatrix!$A$6:$B$10,2,FALSE()),IF(J134=4,VLOOKUP(K134+2,TPMatrix!$D$6:$E$9,2,FALSE()),0)),"")</f>
        <v>0</v>
      </c>
      <c r="O134" s="244">
        <f ca="1">IF(COUNTIF(K132:K136,K134)&gt;=4,IF(J134=5,VLOOKUP(K134+3,TPMatrix!$A$6:$B$10,2,FALSE()),IF(J134=4,VLOOKUP(K134+3,TPMatrix!$D$6:$E$9,2,FALSE()),0)),"")</f>
        <v>0</v>
      </c>
      <c r="P134" s="244">
        <f ca="1">IF(COUNTIF(K132:K136,K134)&gt;=5,IF(J134=5,VLOOKUP(K134+4,TPMatrix!$A$6:$B$10,2,FALSE()),IF(J134=4,VLOOKUP(K134+4,TPMatrix!$D$6:$E$9,2,FALSE()),0)),"")</f>
        <v>0</v>
      </c>
      <c r="Q134" s="244">
        <f t="shared" ca="1" si="40"/>
        <v>0</v>
      </c>
      <c r="R134" s="245">
        <f t="shared" ca="1" si="41"/>
        <v>5</v>
      </c>
      <c r="S134" s="243">
        <f t="shared" ca="1" si="42"/>
        <v>0</v>
      </c>
      <c r="T134" s="244">
        <f t="shared" si="43"/>
        <v>0</v>
      </c>
      <c r="U134" s="245">
        <f t="shared" ca="1" si="44"/>
        <v>0</v>
      </c>
      <c r="W134" s="41" t="str">
        <f t="shared" ca="1" si="45"/>
        <v/>
      </c>
      <c r="X134" t="str">
        <f ca="1">IF(ISNUMBER($A134),$W134*(Methuselahs!$A$4+1)+$A134,"")</f>
        <v/>
      </c>
      <c r="Y134" s="41" t="str">
        <f t="shared" ca="1" si="46"/>
        <v/>
      </c>
      <c r="Z134" t="str">
        <f ca="1">IF(ISNUMBER($A134),VLOOKUP($A134,Methuselahs!$A$7:$X$202,5),"")</f>
        <v/>
      </c>
      <c r="AA134" s="41" t="str">
        <f t="shared" ca="1" si="47"/>
        <v/>
      </c>
    </row>
    <row r="135" spans="1:27" ht="12.95" customHeight="1">
      <c r="A135" t="str">
        <f ca="1">IF(OR(ISBLANK('Tournament Info'!$B$11),'Tournament Info'!$B$11&lt;&gt;4),"",INDIRECT(ADDRESS(ROW(),3,1,1,"Optimal Seating "&amp;'Tournament Info'!$B$11-1&amp;"R+F")))</f>
        <v/>
      </c>
      <c r="B135" t="str">
        <f ca="1">IF(ISNUMBER(A135),VLOOKUP(A135,Methuselahs!$A$7:$E$202,2,FALSE()),"")</f>
        <v/>
      </c>
      <c r="C135" t="str">
        <f ca="1">IF(ISNUMBER(A135),VLOOKUP(A135,Methuselahs!$A$7:$E$202,3,FALSE()),"")</f>
        <v/>
      </c>
      <c r="D135" s="248" t="str">
        <f t="shared" ref="D135:D166" ca="1" si="48">IF(ISNUMBER(A135),FLOOR((ROW()-ROW($A$7))/5,1)+1,"")</f>
        <v/>
      </c>
      <c r="E135" s="249"/>
      <c r="F135" s="271">
        <f t="shared" ref="F135:F166" si="49">IF(ISNUMBER(E135),E135,0)</f>
        <v>0</v>
      </c>
      <c r="G135" s="230" t="str">
        <f t="shared" ref="G135:G166" ca="1" si="50">IF(ISNUMBER($A135),IF(AND($F135&gt;=2,$H135=60),1,0),"")</f>
        <v/>
      </c>
      <c r="H135" t="str">
        <f ca="1">IF(ISNUMBER(A135),IF(OR($S135=$U135,NOT(ISNA(MATCH($D135*5+$V$4,Override!$C$6:$C$125,0)))),$Q135,0),"")</f>
        <v/>
      </c>
      <c r="I135" s="277" t="str">
        <f t="shared" ref="I135:I166" ca="1" si="51">IF(ISNUMBER(A135),IF(J135=5,K135,IF(AND(J135=4,OR(K135=4,K135=3)),K135+1,K135)),"")</f>
        <v/>
      </c>
      <c r="J135" s="250">
        <f ca="1">COUNT(A132:A136)</f>
        <v>0</v>
      </c>
      <c r="K135" s="233" t="str">
        <f ca="1">IF(ISNUMBER(A135),_xlfn.RANK.EQ(F135,F132:F136),"")</f>
        <v/>
      </c>
      <c r="L135" s="234">
        <f ca="1">IF(J135=5,VLOOKUP(K135,TPMatrix!$A$6:$B$10,2,FALSE()),IF(J135=4,VLOOKUP(K135,TPMatrix!$D$6:$E$9,2,FALSE()),0))</f>
        <v>0</v>
      </c>
      <c r="M135" s="234">
        <f ca="1">IF(COUNTIF(K132:K136,K135)&gt;=2,IF(J135=5,VLOOKUP(K135+1,TPMatrix!$A$6:$B$10,2,FALSE()),IF(J135=4,VLOOKUP(K135+1,TPMatrix!$D$6:$E$9,2,FALSE()),0)),"")</f>
        <v>0</v>
      </c>
      <c r="N135" s="234">
        <f ca="1">IF(COUNTIF(K132:K136,K135)&gt;=3,IF(J135=5,VLOOKUP(K135+2,TPMatrix!$A$6:$B$10,2,FALSE()),IF(J135=4,VLOOKUP(K135+2,TPMatrix!$D$6:$E$9,2,FALSE()),0)),"")</f>
        <v>0</v>
      </c>
      <c r="O135" s="234">
        <f ca="1">IF(COUNTIF(K132:K136,K135)&gt;=4,IF(J135=5,VLOOKUP(K135+3,TPMatrix!$A$6:$B$10,2,FALSE()),IF(J135=4,VLOOKUP(K135+3,TPMatrix!$D$6:$E$9,2,FALSE()),0)),"")</f>
        <v>0</v>
      </c>
      <c r="P135" s="234">
        <f ca="1">IF(COUNTIF(K132:K136,K135)&gt;=5,IF(J135=5,VLOOKUP(K135+4,TPMatrix!$A$6:$B$10,2,FALSE()),IF(J135=4,VLOOKUP(K135+4,TPMatrix!$D$6:$E$9,2,FALSE()),0)),"")</f>
        <v>0</v>
      </c>
      <c r="Q135" s="234">
        <f t="shared" ref="Q135:Q166" ca="1" si="52">SUM(L135:P135)/COUNT(L135:P135)</f>
        <v>0</v>
      </c>
      <c r="R135" s="235">
        <f t="shared" ref="R135:R166" ca="1" si="53">COUNT(L135:P135)</f>
        <v>5</v>
      </c>
      <c r="S135" s="233">
        <f t="shared" ref="S135:S166" ca="1" si="54">IF(ISNUMBER($A135),COUNTIF($D$7:$D$206,$D135),0)</f>
        <v>0</v>
      </c>
      <c r="T135" s="234">
        <f t="shared" ref="T135:T166" si="55">CEILING($F135,1)</f>
        <v>0</v>
      </c>
      <c r="U135" s="235">
        <f t="shared" ref="U135:U166" ca="1" si="56">SUM(OFFSET(T135,-MOD(ROW()-ROW($U$7),5),0,5,1))</f>
        <v>0</v>
      </c>
      <c r="W135" s="41" t="str">
        <f t="shared" ref="W135:W166" ca="1" si="57">$I135</f>
        <v/>
      </c>
      <c r="X135" t="str">
        <f ca="1">IF(ISNUMBER($A135),$W135*(Methuselahs!$A$4+1)+$A135,"")</f>
        <v/>
      </c>
      <c r="Y135" s="41" t="str">
        <f t="shared" ref="Y135:Y166" ca="1" si="58">IF(ISNUMBER($A135),_xlfn.RANK.EQ($X135,$X135:$X139,1),"")</f>
        <v/>
      </c>
      <c r="Z135" t="str">
        <f ca="1">IF(ISNUMBER($A135),VLOOKUP($A135,Methuselahs!$A$7:$X$202,5),"")</f>
        <v/>
      </c>
      <c r="AA135" s="41" t="str">
        <f t="shared" ref="AA135:AA166" ca="1" si="59">$I135</f>
        <v/>
      </c>
    </row>
    <row r="136" spans="1:27" ht="12.95" customHeight="1" thickBot="1">
      <c r="A136" t="str">
        <f ca="1">IF(OR(ISBLANK('Tournament Info'!$B$11),'Tournament Info'!$B$11&lt;&gt;4),"",INDIRECT(ADDRESS(ROW(),3,1,1,"Optimal Seating "&amp;'Tournament Info'!$B$11-1&amp;"R+F")))</f>
        <v/>
      </c>
      <c r="B136" t="str">
        <f ca="1">IF(ISNUMBER(A136),VLOOKUP(A136,Methuselahs!$A$7:$E$202,2,FALSE()),"")</f>
        <v/>
      </c>
      <c r="C136" t="str">
        <f ca="1">IF(ISNUMBER(A136),VLOOKUP(A136,Methuselahs!$A$7:$E$202,3,FALSE()),"")</f>
        <v/>
      </c>
      <c r="D136" s="254" t="str">
        <f t="shared" ca="1" si="48"/>
        <v/>
      </c>
      <c r="E136" s="255"/>
      <c r="F136" s="272">
        <f t="shared" si="49"/>
        <v>0</v>
      </c>
      <c r="G136" s="240" t="str">
        <f t="shared" ca="1" si="50"/>
        <v/>
      </c>
      <c r="H136" t="str">
        <f ca="1">IF(ISNUMBER(A136),IF(OR($S136=$U136,NOT(ISNA(MATCH($D136*5+$V$4,Override!$C$6:$C$125,0)))),$Q136,0),"")</f>
        <v/>
      </c>
      <c r="I136" s="126" t="str">
        <f t="shared" ca="1" si="51"/>
        <v/>
      </c>
      <c r="J136" s="256">
        <f ca="1">COUNT(A132:A136)</f>
        <v>0</v>
      </c>
      <c r="K136" s="257" t="str">
        <f ca="1">IF(ISNUMBER(A136),_xlfn.RANK.EQ(F136,F132:F136),"")</f>
        <v/>
      </c>
      <c r="L136" s="258">
        <f ca="1">IF(J136=5,VLOOKUP(K136,TPMatrix!$A$6:$B$10,2,FALSE()),IF(J136=4,VLOOKUP(K136,TPMatrix!$D$6:$E$9,2,FALSE()),0))</f>
        <v>0</v>
      </c>
      <c r="M136" s="258">
        <f ca="1">IF(COUNTIF(K132:K136,K136)&gt;=2,IF(J136=5,VLOOKUP(K136+1,TPMatrix!$A$6:$B$10,2,FALSE()),IF(J136=4,VLOOKUP(K136+1,TPMatrix!$D$6:$E$9,2,FALSE()),0)),"")</f>
        <v>0</v>
      </c>
      <c r="N136" s="258">
        <f ca="1">IF(COUNTIF(K132:K136,K136)&gt;=3,IF(J136=5,VLOOKUP(K136+2,TPMatrix!$A$6:$B$10,2,FALSE()),IF(J136=4,VLOOKUP(K136+2,TPMatrix!$D$6:$E$9,2,FALSE()),0)),"")</f>
        <v>0</v>
      </c>
      <c r="O136" s="258">
        <f ca="1">IF(COUNTIF(K132:K136,K136)&gt;=4,IF(J136=5,VLOOKUP(K136+3,TPMatrix!$A$6:$B$10,2,FALSE()),IF(J136=4,VLOOKUP(K136+3,TPMatrix!$D$6:$E$9,2,FALSE()),0)),"")</f>
        <v>0</v>
      </c>
      <c r="P136" s="258">
        <f ca="1">IF(COUNTIF(K132:K136,K136)&gt;=5,IF(J136=5,VLOOKUP(K136+4,TPMatrix!$A$6:$B$10,2,FALSE()),IF(J136=4,VLOOKUP(K136+4,TPMatrix!$D$6:$E$9,2,FALSE()),0)),"")</f>
        <v>0</v>
      </c>
      <c r="Q136" s="258">
        <f t="shared" ca="1" si="52"/>
        <v>0</v>
      </c>
      <c r="R136" s="259">
        <f t="shared" ca="1" si="53"/>
        <v>5</v>
      </c>
      <c r="S136" s="257">
        <f t="shared" ca="1" si="54"/>
        <v>0</v>
      </c>
      <c r="T136" s="258">
        <f t="shared" si="55"/>
        <v>0</v>
      </c>
      <c r="U136" s="259">
        <f t="shared" ca="1" si="56"/>
        <v>0</v>
      </c>
      <c r="W136" s="41" t="str">
        <f t="shared" ca="1" si="57"/>
        <v/>
      </c>
      <c r="X136" t="str">
        <f ca="1">IF(ISNUMBER($A136),$W136*(Methuselahs!$A$4+1)+$A136,"")</f>
        <v/>
      </c>
      <c r="Y136" s="41" t="str">
        <f t="shared" ca="1" si="58"/>
        <v/>
      </c>
      <c r="Z136" t="str">
        <f ca="1">IF(ISNUMBER($A136),VLOOKUP($A136,Methuselahs!$A$7:$X$202,5),"")</f>
        <v/>
      </c>
      <c r="AA136" s="41" t="str">
        <f t="shared" ca="1" si="59"/>
        <v/>
      </c>
    </row>
    <row r="137" spans="1:27" ht="12.95" customHeight="1">
      <c r="A137" t="str">
        <f ca="1">IF(OR(ISBLANK('Tournament Info'!$B$11),'Tournament Info'!$B$11&lt;&gt;4),"",INDIRECT(ADDRESS(ROW(),3,1,1,"Optimal Seating "&amp;'Tournament Info'!$B$11-1&amp;"R+F")))</f>
        <v/>
      </c>
      <c r="B137" t="str">
        <f ca="1">IF(ISNUMBER(A137),VLOOKUP(A137,Methuselahs!$A$7:$E$202,2,FALSE()),"")</f>
        <v/>
      </c>
      <c r="C137" t="str">
        <f ca="1">IF(ISNUMBER(A137),VLOOKUP(A137,Methuselahs!$A$7:$E$202,3,FALSE()),"")</f>
        <v/>
      </c>
      <c r="D137" s="214" t="str">
        <f t="shared" ca="1" si="48"/>
        <v/>
      </c>
      <c r="E137" s="215"/>
      <c r="F137" s="265">
        <f t="shared" si="49"/>
        <v>0</v>
      </c>
      <c r="G137" s="216" t="str">
        <f t="shared" ca="1" si="50"/>
        <v/>
      </c>
      <c r="H137" t="str">
        <f ca="1">IF(ISNUMBER(A137),IF(OR($S137=$U137,NOT(ISNA(MATCH($D137*5+$V$4,Override!$C$6:$C$125,0)))),$Q137,0),"")</f>
        <v/>
      </c>
      <c r="I137" s="276" t="str">
        <f t="shared" ca="1" si="51"/>
        <v/>
      </c>
      <c r="J137" s="218">
        <f ca="1">COUNT(A137:A141)</f>
        <v>0</v>
      </c>
      <c r="K137" s="219" t="str">
        <f ca="1">IF(ISNUMBER(A137),_xlfn.RANK.EQ(F137,F137:F141),"")</f>
        <v/>
      </c>
      <c r="L137" s="220">
        <f ca="1">IF(J137=5,VLOOKUP(K137,TPMatrix!$A$6:$B$10,2,FALSE()),IF(J137=4,VLOOKUP(K137,TPMatrix!$D$6:$E$9,2,FALSE()),0))</f>
        <v>0</v>
      </c>
      <c r="M137" s="220">
        <f ca="1">IF(COUNTIF(K137:K141,K137)&gt;=2,IF(J137=5,VLOOKUP(K137+1,TPMatrix!$A$6:$B$10,2,FALSE()),IF(J137=4,VLOOKUP(K137+1,TPMatrix!$D$6:$E$9,2,FALSE()),0)),"")</f>
        <v>0</v>
      </c>
      <c r="N137" s="220">
        <f ca="1">IF(COUNTIF(K137:K141,K137)&gt;=3,IF(J137=5,VLOOKUP(K137+2,TPMatrix!$A$6:$B$10,2,FALSE()),IF(J137=4,VLOOKUP(K137+2,TPMatrix!$D$6:$E$9,2,FALSE()),0)),"")</f>
        <v>0</v>
      </c>
      <c r="O137" s="220">
        <f ca="1">IF(COUNTIF(K137:K141,K137)&gt;=4,IF(J137=5,VLOOKUP(K137+3,TPMatrix!$A$6:$B$10,2,FALSE()),IF(J137=4,VLOOKUP(K137+3,TPMatrix!$D$6:$E$9,2,FALSE()),0)),"")</f>
        <v>0</v>
      </c>
      <c r="P137" s="220">
        <f ca="1">IF(COUNTIF(K137:K141,K137)&gt;=5,IF(J137=5,VLOOKUP(K137+4,TPMatrix!$A$6:$B$10,2,FALSE()),IF(J137=4,VLOOKUP(K137+4,TPMatrix!$D$6:$E$9,2,FALSE()),0)),"")</f>
        <v>0</v>
      </c>
      <c r="Q137" s="220">
        <f t="shared" ca="1" si="52"/>
        <v>0</v>
      </c>
      <c r="R137" s="221">
        <f t="shared" ca="1" si="53"/>
        <v>5</v>
      </c>
      <c r="S137" s="222">
        <f t="shared" ca="1" si="54"/>
        <v>0</v>
      </c>
      <c r="T137" s="223">
        <f t="shared" si="55"/>
        <v>0</v>
      </c>
      <c r="U137" s="224">
        <f t="shared" ca="1" si="56"/>
        <v>0</v>
      </c>
      <c r="W137" s="41" t="str">
        <f t="shared" ca="1" si="57"/>
        <v/>
      </c>
      <c r="X137" t="str">
        <f ca="1">IF(ISNUMBER($A137),$W137*(Methuselahs!$A$4+1)+$A137,"")</f>
        <v/>
      </c>
      <c r="Y137" s="41" t="str">
        <f t="shared" ca="1" si="58"/>
        <v/>
      </c>
      <c r="Z137" t="str">
        <f ca="1">IF(ISNUMBER($A137),VLOOKUP($A137,Methuselahs!$A$7:$X$202,5),"")</f>
        <v/>
      </c>
      <c r="AA137" s="41" t="str">
        <f t="shared" ca="1" si="59"/>
        <v/>
      </c>
    </row>
    <row r="138" spans="1:27" ht="12.95" customHeight="1">
      <c r="A138" t="str">
        <f ca="1">IF(OR(ISBLANK('Tournament Info'!$B$11),'Tournament Info'!$B$11&lt;&gt;4),"",INDIRECT(ADDRESS(ROW(),3,1,1,"Optimal Seating "&amp;'Tournament Info'!$B$11-1&amp;"R+F")))</f>
        <v/>
      </c>
      <c r="B138" t="str">
        <f ca="1">IF(ISNUMBER(A138),VLOOKUP(A138,Methuselahs!$A$7:$E$202,2,FALSE()),"")</f>
        <v/>
      </c>
      <c r="C138" t="str">
        <f ca="1">IF(ISNUMBER(A138),VLOOKUP(A138,Methuselahs!$A$7:$E$202,3,FALSE()),"")</f>
        <v/>
      </c>
      <c r="D138" s="228" t="str">
        <f t="shared" ca="1" si="48"/>
        <v/>
      </c>
      <c r="E138" s="229"/>
      <c r="F138" s="267">
        <f t="shared" si="49"/>
        <v>0</v>
      </c>
      <c r="G138" s="230" t="str">
        <f t="shared" ca="1" si="50"/>
        <v/>
      </c>
      <c r="H138" t="str">
        <f ca="1">IF(ISNUMBER(A138),IF(OR($S138=$U138,NOT(ISNA(MATCH($D138*5+$V$4,Override!$C$6:$C$125,0)))),$Q138,0),"")</f>
        <v/>
      </c>
      <c r="I138" s="277" t="str">
        <f t="shared" ca="1" si="51"/>
        <v/>
      </c>
      <c r="J138" s="232">
        <f ca="1">COUNT(A137:A141)</f>
        <v>0</v>
      </c>
      <c r="K138" s="233" t="str">
        <f ca="1">IF(ISNUMBER(A138),_xlfn.RANK.EQ(F138,F137:F141),"")</f>
        <v/>
      </c>
      <c r="L138" s="234">
        <f ca="1">IF(J138=5,VLOOKUP(K138,TPMatrix!$A$6:$B$10,2,FALSE()),IF(J138=4,VLOOKUP(K138,TPMatrix!$D$6:$E$9,2,FALSE()),0))</f>
        <v>0</v>
      </c>
      <c r="M138" s="234">
        <f ca="1">IF(COUNTIF(K137:K141,K138)&gt;=2,IF(J138=5,VLOOKUP(K138+1,TPMatrix!$A$6:$B$10,2,FALSE()),IF(J138=4,VLOOKUP(K138+1,TPMatrix!$D$6:$E$9,2,FALSE()),0)),"")</f>
        <v>0</v>
      </c>
      <c r="N138" s="234">
        <f ca="1">IF(COUNTIF(K137:K141,K138)&gt;=3,IF(J138=5,VLOOKUP(K138+2,TPMatrix!$A$6:$B$10,2,FALSE()),IF(J138=4,VLOOKUP(K138+2,TPMatrix!$D$6:$E$9,2,FALSE()),0)),"")</f>
        <v>0</v>
      </c>
      <c r="O138" s="234">
        <f ca="1">IF(COUNTIF(K137:K141,K138)&gt;=4,IF(J138=5,VLOOKUP(K138+3,TPMatrix!$A$6:$B$10,2,FALSE()),IF(J138=4,VLOOKUP(K138+3,TPMatrix!$D$6:$E$9,2,FALSE()),0)),"")</f>
        <v>0</v>
      </c>
      <c r="P138" s="234">
        <f ca="1">IF(COUNTIF(K137:K141,K138)&gt;=5,IF(J138=5,VLOOKUP(K138+4,TPMatrix!$A$6:$B$10,2,FALSE()),IF(J138=4,VLOOKUP(K138+4,TPMatrix!$D$6:$E$9,2,FALSE()),0)),"")</f>
        <v>0</v>
      </c>
      <c r="Q138" s="234">
        <f t="shared" ca="1" si="52"/>
        <v>0</v>
      </c>
      <c r="R138" s="235">
        <f t="shared" ca="1" si="53"/>
        <v>5</v>
      </c>
      <c r="S138" s="233">
        <f t="shared" ca="1" si="54"/>
        <v>0</v>
      </c>
      <c r="T138" s="234">
        <f t="shared" si="55"/>
        <v>0</v>
      </c>
      <c r="U138" s="235">
        <f t="shared" ca="1" si="56"/>
        <v>0</v>
      </c>
      <c r="W138" s="41" t="str">
        <f t="shared" ca="1" si="57"/>
        <v/>
      </c>
      <c r="X138" t="str">
        <f ca="1">IF(ISNUMBER($A138),$W138*(Methuselahs!$A$4+1)+$A138,"")</f>
        <v/>
      </c>
      <c r="Y138" s="41" t="str">
        <f t="shared" ca="1" si="58"/>
        <v/>
      </c>
      <c r="Z138" t="str">
        <f ca="1">IF(ISNUMBER($A138),VLOOKUP($A138,Methuselahs!$A$7:$X$202,5),"")</f>
        <v/>
      </c>
      <c r="AA138" s="41" t="str">
        <f t="shared" ca="1" si="59"/>
        <v/>
      </c>
    </row>
    <row r="139" spans="1:27" ht="12.95" customHeight="1">
      <c r="A139" t="str">
        <f ca="1">IF(OR(ISBLANK('Tournament Info'!$B$11),'Tournament Info'!$B$11&lt;&gt;4),"",INDIRECT(ADDRESS(ROW(),3,1,1,"Optimal Seating "&amp;'Tournament Info'!$B$11-1&amp;"R+F")))</f>
        <v/>
      </c>
      <c r="B139" t="str">
        <f ca="1">IF(ISNUMBER(A139),VLOOKUP(A139,Methuselahs!$A$7:$E$202,2,FALSE()),"")</f>
        <v/>
      </c>
      <c r="C139" t="str">
        <f ca="1">IF(ISNUMBER(A139),VLOOKUP(A139,Methuselahs!$A$7:$E$202,3,FALSE()),"")</f>
        <v/>
      </c>
      <c r="D139" s="238" t="str">
        <f t="shared" ca="1" si="48"/>
        <v/>
      </c>
      <c r="E139" s="239"/>
      <c r="F139" s="269">
        <f t="shared" si="49"/>
        <v>0</v>
      </c>
      <c r="G139" s="240" t="str">
        <f t="shared" ca="1" si="50"/>
        <v/>
      </c>
      <c r="H139" t="str">
        <f ca="1">IF(ISNUMBER(A139),IF(OR($S139=$U139,NOT(ISNA(MATCH($D139*5+$V$4,Override!$C$6:$C$125,0)))),$Q139,0),"")</f>
        <v/>
      </c>
      <c r="I139" s="126" t="str">
        <f t="shared" ca="1" si="51"/>
        <v/>
      </c>
      <c r="J139" s="242">
        <f ca="1">COUNT(A137:A141)</f>
        <v>0</v>
      </c>
      <c r="K139" s="243" t="str">
        <f ca="1">IF(ISNUMBER(A139),_xlfn.RANK.EQ(F139,F137:F141),"")</f>
        <v/>
      </c>
      <c r="L139" s="244">
        <f ca="1">IF(J139=5,VLOOKUP(K139,TPMatrix!$A$6:$B$10,2,FALSE()),IF(J139=4,VLOOKUP(K139,TPMatrix!$D$6:$E$9,2,FALSE()),0))</f>
        <v>0</v>
      </c>
      <c r="M139" s="244">
        <f ca="1">IF(COUNTIF(K137:K141,K139)&gt;=2,IF(J139=5,VLOOKUP(K139+1,TPMatrix!$A$6:$B$10,2,FALSE()),IF(J139=4,VLOOKUP(K139+1,TPMatrix!$D$6:$E$9,2,FALSE()),0)),"")</f>
        <v>0</v>
      </c>
      <c r="N139" s="244">
        <f ca="1">IF(COUNTIF(K137:K141,K139)&gt;=3,IF(J139=5,VLOOKUP(K139+2,TPMatrix!$A$6:$B$10,2,FALSE()),IF(J139=4,VLOOKUP(K139+2,TPMatrix!$D$6:$E$9,2,FALSE()),0)),"")</f>
        <v>0</v>
      </c>
      <c r="O139" s="244">
        <f ca="1">IF(COUNTIF(K137:K141,K139)&gt;=4,IF(J139=5,VLOOKUP(K139+3,TPMatrix!$A$6:$B$10,2,FALSE()),IF(J139=4,VLOOKUP(K139+3,TPMatrix!$D$6:$E$9,2,FALSE()),0)),"")</f>
        <v>0</v>
      </c>
      <c r="P139" s="244">
        <f ca="1">IF(COUNTIF(K137:K141,K139)&gt;=5,IF(J139=5,VLOOKUP(K139+4,TPMatrix!$A$6:$B$10,2,FALSE()),IF(J139=4,VLOOKUP(K139+4,TPMatrix!$D$6:$E$9,2,FALSE()),0)),"")</f>
        <v>0</v>
      </c>
      <c r="Q139" s="244">
        <f t="shared" ca="1" si="52"/>
        <v>0</v>
      </c>
      <c r="R139" s="245">
        <f t="shared" ca="1" si="53"/>
        <v>5</v>
      </c>
      <c r="S139" s="243">
        <f t="shared" ca="1" si="54"/>
        <v>0</v>
      </c>
      <c r="T139" s="244">
        <f t="shared" si="55"/>
        <v>0</v>
      </c>
      <c r="U139" s="245">
        <f t="shared" ca="1" si="56"/>
        <v>0</v>
      </c>
      <c r="W139" s="41" t="str">
        <f t="shared" ca="1" si="57"/>
        <v/>
      </c>
      <c r="X139" t="str">
        <f ca="1">IF(ISNUMBER($A139),$W139*(Methuselahs!$A$4+1)+$A139,"")</f>
        <v/>
      </c>
      <c r="Y139" s="41" t="str">
        <f t="shared" ca="1" si="58"/>
        <v/>
      </c>
      <c r="Z139" t="str">
        <f ca="1">IF(ISNUMBER($A139),VLOOKUP($A139,Methuselahs!$A$7:$X$202,5),"")</f>
        <v/>
      </c>
      <c r="AA139" s="41" t="str">
        <f t="shared" ca="1" si="59"/>
        <v/>
      </c>
    </row>
    <row r="140" spans="1:27" ht="12.95" customHeight="1">
      <c r="A140" t="str">
        <f ca="1">IF(OR(ISBLANK('Tournament Info'!$B$11),'Tournament Info'!$B$11&lt;&gt;4),"",INDIRECT(ADDRESS(ROW(),3,1,1,"Optimal Seating "&amp;'Tournament Info'!$B$11-1&amp;"R+F")))</f>
        <v/>
      </c>
      <c r="B140" t="str">
        <f ca="1">IF(ISNUMBER(A140),VLOOKUP(A140,Methuselahs!$A$7:$E$202,2,FALSE()),"")</f>
        <v/>
      </c>
      <c r="C140" t="str">
        <f ca="1">IF(ISNUMBER(A140),VLOOKUP(A140,Methuselahs!$A$7:$E$202,3,FALSE()),"")</f>
        <v/>
      </c>
      <c r="D140" s="248" t="str">
        <f t="shared" ca="1" si="48"/>
        <v/>
      </c>
      <c r="E140" s="249"/>
      <c r="F140" s="271">
        <f t="shared" si="49"/>
        <v>0</v>
      </c>
      <c r="G140" s="230" t="str">
        <f t="shared" ca="1" si="50"/>
        <v/>
      </c>
      <c r="H140" t="str">
        <f ca="1">IF(ISNUMBER(A140),IF(OR($S140=$U140,NOT(ISNA(MATCH($D140*5+$V$4,Override!$C$6:$C$125,0)))),$Q140,0),"")</f>
        <v/>
      </c>
      <c r="I140" s="277" t="str">
        <f t="shared" ca="1" si="51"/>
        <v/>
      </c>
      <c r="J140" s="250">
        <f ca="1">COUNT(A137:A141)</f>
        <v>0</v>
      </c>
      <c r="K140" s="233" t="str">
        <f ca="1">IF(ISNUMBER(A140),_xlfn.RANK.EQ(F140,F137:F141),"")</f>
        <v/>
      </c>
      <c r="L140" s="234">
        <f ca="1">IF(J140=5,VLOOKUP(K140,TPMatrix!$A$6:$B$10,2,FALSE()),IF(J140=4,VLOOKUP(K140,TPMatrix!$D$6:$E$9,2,FALSE()),0))</f>
        <v>0</v>
      </c>
      <c r="M140" s="234">
        <f ca="1">IF(COUNTIF(K137:K141,K140)&gt;=2,IF(J140=5,VLOOKUP(K140+1,TPMatrix!$A$6:$B$10,2,FALSE()),IF(J140=4,VLOOKUP(K140+1,TPMatrix!$D$6:$E$9,2,FALSE()),0)),"")</f>
        <v>0</v>
      </c>
      <c r="N140" s="234">
        <f ca="1">IF(COUNTIF(K137:K141,K140)&gt;=3,IF(J140=5,VLOOKUP(K140+2,TPMatrix!$A$6:$B$10,2,FALSE()),IF(J140=4,VLOOKUP(K140+2,TPMatrix!$D$6:$E$9,2,FALSE()),0)),"")</f>
        <v>0</v>
      </c>
      <c r="O140" s="234">
        <f ca="1">IF(COUNTIF(K137:K141,K140)&gt;=4,IF(J140=5,VLOOKUP(K140+3,TPMatrix!$A$6:$B$10,2,FALSE()),IF(J140=4,VLOOKUP(K140+3,TPMatrix!$D$6:$E$9,2,FALSE()),0)),"")</f>
        <v>0</v>
      </c>
      <c r="P140" s="234">
        <f ca="1">IF(COUNTIF(K137:K141,K140)&gt;=5,IF(J140=5,VLOOKUP(K140+4,TPMatrix!$A$6:$B$10,2,FALSE()),IF(J140=4,VLOOKUP(K140+4,TPMatrix!$D$6:$E$9,2,FALSE()),0)),"")</f>
        <v>0</v>
      </c>
      <c r="Q140" s="234">
        <f t="shared" ca="1" si="52"/>
        <v>0</v>
      </c>
      <c r="R140" s="235">
        <f t="shared" ca="1" si="53"/>
        <v>5</v>
      </c>
      <c r="S140" s="233">
        <f t="shared" ca="1" si="54"/>
        <v>0</v>
      </c>
      <c r="T140" s="234">
        <f t="shared" si="55"/>
        <v>0</v>
      </c>
      <c r="U140" s="235">
        <f t="shared" ca="1" si="56"/>
        <v>0</v>
      </c>
      <c r="W140" s="41" t="str">
        <f t="shared" ca="1" si="57"/>
        <v/>
      </c>
      <c r="X140" t="str">
        <f ca="1">IF(ISNUMBER($A140),$W140*(Methuselahs!$A$4+1)+$A140,"")</f>
        <v/>
      </c>
      <c r="Y140" s="41" t="str">
        <f t="shared" ca="1" si="58"/>
        <v/>
      </c>
      <c r="Z140" t="str">
        <f ca="1">IF(ISNUMBER($A140),VLOOKUP($A140,Methuselahs!$A$7:$X$202,5),"")</f>
        <v/>
      </c>
      <c r="AA140" s="41" t="str">
        <f t="shared" ca="1" si="59"/>
        <v/>
      </c>
    </row>
    <row r="141" spans="1:27" ht="12.95" customHeight="1" thickBot="1">
      <c r="A141" t="str">
        <f ca="1">IF(OR(ISBLANK('Tournament Info'!$B$11),'Tournament Info'!$B$11&lt;&gt;4),"",INDIRECT(ADDRESS(ROW(),3,1,1,"Optimal Seating "&amp;'Tournament Info'!$B$11-1&amp;"R+F")))</f>
        <v/>
      </c>
      <c r="B141" t="str">
        <f ca="1">IF(ISNUMBER(A141),VLOOKUP(A141,Methuselahs!$A$7:$E$202,2,FALSE()),"")</f>
        <v/>
      </c>
      <c r="C141" t="str">
        <f ca="1">IF(ISNUMBER(A141),VLOOKUP(A141,Methuselahs!$A$7:$E$202,3,FALSE()),"")</f>
        <v/>
      </c>
      <c r="D141" s="254" t="str">
        <f t="shared" ca="1" si="48"/>
        <v/>
      </c>
      <c r="E141" s="255"/>
      <c r="F141" s="272">
        <f t="shared" si="49"/>
        <v>0</v>
      </c>
      <c r="G141" s="240" t="str">
        <f t="shared" ca="1" si="50"/>
        <v/>
      </c>
      <c r="H141" t="str">
        <f ca="1">IF(ISNUMBER(A141),IF(OR($S141=$U141,NOT(ISNA(MATCH($D141*5+$V$4,Override!$C$6:$C$125,0)))),$Q141,0),"")</f>
        <v/>
      </c>
      <c r="I141" s="126" t="str">
        <f t="shared" ca="1" si="51"/>
        <v/>
      </c>
      <c r="J141" s="256">
        <f ca="1">COUNT(A137:A141)</f>
        <v>0</v>
      </c>
      <c r="K141" s="257" t="str">
        <f ca="1">IF(ISNUMBER(A141),_xlfn.RANK.EQ(F141,F137:F141),"")</f>
        <v/>
      </c>
      <c r="L141" s="258">
        <f ca="1">IF(J141=5,VLOOKUP(K141,TPMatrix!$A$6:$B$10,2,FALSE()),IF(J141=4,VLOOKUP(K141,TPMatrix!$D$6:$E$9,2,FALSE()),0))</f>
        <v>0</v>
      </c>
      <c r="M141" s="258">
        <f ca="1">IF(COUNTIF(K137:K141,K141)&gt;=2,IF(J141=5,VLOOKUP(K141+1,TPMatrix!$A$6:$B$10,2,FALSE()),IF(J141=4,VLOOKUP(K141+1,TPMatrix!$D$6:$E$9,2,FALSE()),0)),"")</f>
        <v>0</v>
      </c>
      <c r="N141" s="258">
        <f ca="1">IF(COUNTIF(K137:K141,K141)&gt;=3,IF(J141=5,VLOOKUP(K141+2,TPMatrix!$A$6:$B$10,2,FALSE()),IF(J141=4,VLOOKUP(K141+2,TPMatrix!$D$6:$E$9,2,FALSE()),0)),"")</f>
        <v>0</v>
      </c>
      <c r="O141" s="258">
        <f ca="1">IF(COUNTIF(K137:K141,K141)&gt;=4,IF(J141=5,VLOOKUP(K141+3,TPMatrix!$A$6:$B$10,2,FALSE()),IF(J141=4,VLOOKUP(K141+3,TPMatrix!$D$6:$E$9,2,FALSE()),0)),"")</f>
        <v>0</v>
      </c>
      <c r="P141" s="258">
        <f ca="1">IF(COUNTIF(K137:K141,K141)&gt;=5,IF(J141=5,VLOOKUP(K141+4,TPMatrix!$A$6:$B$10,2,FALSE()),IF(J141=4,VLOOKUP(K141+4,TPMatrix!$D$6:$E$9,2,FALSE()),0)),"")</f>
        <v>0</v>
      </c>
      <c r="Q141" s="258">
        <f t="shared" ca="1" si="52"/>
        <v>0</v>
      </c>
      <c r="R141" s="259">
        <f t="shared" ca="1" si="53"/>
        <v>5</v>
      </c>
      <c r="S141" s="257">
        <f t="shared" ca="1" si="54"/>
        <v>0</v>
      </c>
      <c r="T141" s="258">
        <f t="shared" si="55"/>
        <v>0</v>
      </c>
      <c r="U141" s="259">
        <f t="shared" ca="1" si="56"/>
        <v>0</v>
      </c>
      <c r="W141" s="41" t="str">
        <f t="shared" ca="1" si="57"/>
        <v/>
      </c>
      <c r="X141" t="str">
        <f ca="1">IF(ISNUMBER($A141),$W141*(Methuselahs!$A$4+1)+$A141,"")</f>
        <v/>
      </c>
      <c r="Y141" s="41" t="str">
        <f t="shared" ca="1" si="58"/>
        <v/>
      </c>
      <c r="Z141" t="str">
        <f ca="1">IF(ISNUMBER($A141),VLOOKUP($A141,Methuselahs!$A$7:$X$202,5),"")</f>
        <v/>
      </c>
      <c r="AA141" s="41" t="str">
        <f t="shared" ca="1" si="59"/>
        <v/>
      </c>
    </row>
    <row r="142" spans="1:27" ht="12.95" customHeight="1">
      <c r="A142" t="str">
        <f ca="1">IF(OR(ISBLANK('Tournament Info'!$B$11),'Tournament Info'!$B$11&lt;&gt;4),"",INDIRECT(ADDRESS(ROW(),3,1,1,"Optimal Seating "&amp;'Tournament Info'!$B$11-1&amp;"R+F")))</f>
        <v/>
      </c>
      <c r="B142" t="str">
        <f ca="1">IF(ISNUMBER(A142),VLOOKUP(A142,Methuselahs!$A$7:$E$202,2,FALSE()),"")</f>
        <v/>
      </c>
      <c r="C142" t="str">
        <f ca="1">IF(ISNUMBER(A142),VLOOKUP(A142,Methuselahs!$A$7:$E$202,3,FALSE()),"")</f>
        <v/>
      </c>
      <c r="D142" s="214" t="str">
        <f t="shared" ca="1" si="48"/>
        <v/>
      </c>
      <c r="E142" s="215"/>
      <c r="F142" s="265">
        <f t="shared" si="49"/>
        <v>0</v>
      </c>
      <c r="G142" s="216" t="str">
        <f t="shared" ca="1" si="50"/>
        <v/>
      </c>
      <c r="H142" t="str">
        <f ca="1">IF(ISNUMBER(A142),IF(OR($S142=$U142,NOT(ISNA(MATCH($D142*5+$V$4,Override!$C$6:$C$125,0)))),$Q142,0),"")</f>
        <v/>
      </c>
      <c r="I142" s="276" t="str">
        <f t="shared" ca="1" si="51"/>
        <v/>
      </c>
      <c r="J142" s="218">
        <f ca="1">COUNT(A142:A146)</f>
        <v>0</v>
      </c>
      <c r="K142" s="219" t="str">
        <f ca="1">IF(ISNUMBER(A142),_xlfn.RANK.EQ(F142,F142:F146),"")</f>
        <v/>
      </c>
      <c r="L142" s="220">
        <f ca="1">IF(J142=5,VLOOKUP(K142,TPMatrix!$A$6:$B$10,2,FALSE()),IF(J142=4,VLOOKUP(K142,TPMatrix!$D$6:$E$9,2,FALSE()),0))</f>
        <v>0</v>
      </c>
      <c r="M142" s="220">
        <f ca="1">IF(COUNTIF(K142:K146,K142)&gt;=2,IF(J142=5,VLOOKUP(K142+1,TPMatrix!$A$6:$B$10,2,FALSE()),IF(J142=4,VLOOKUP(K142+1,TPMatrix!$D$6:$E$9,2,FALSE()),0)),"")</f>
        <v>0</v>
      </c>
      <c r="N142" s="220">
        <f ca="1">IF(COUNTIF(K142:K146,K142)&gt;=3,IF(J142=5,VLOOKUP(K142+2,TPMatrix!$A$6:$B$10,2,FALSE()),IF(J142=4,VLOOKUP(K142+2,TPMatrix!$D$6:$E$9,2,FALSE()),0)),"")</f>
        <v>0</v>
      </c>
      <c r="O142" s="220">
        <f ca="1">IF(COUNTIF(K142:K146,K142)&gt;=4,IF(J142=5,VLOOKUP(K142+3,TPMatrix!$A$6:$B$10,2,FALSE()),IF(J142=4,VLOOKUP(K142+3,TPMatrix!$D$6:$E$9,2,FALSE()),0)),"")</f>
        <v>0</v>
      </c>
      <c r="P142" s="220">
        <f ca="1">IF(COUNTIF(K142:K146,K142)&gt;=5,IF(J142=5,VLOOKUP(K142+4,TPMatrix!$A$6:$B$10,2,FALSE()),IF(J142=4,VLOOKUP(K142+4,TPMatrix!$D$6:$E$9,2,FALSE()),0)),"")</f>
        <v>0</v>
      </c>
      <c r="Q142" s="220">
        <f t="shared" ca="1" si="52"/>
        <v>0</v>
      </c>
      <c r="R142" s="221">
        <f t="shared" ca="1" si="53"/>
        <v>5</v>
      </c>
      <c r="S142" s="222">
        <f t="shared" ca="1" si="54"/>
        <v>0</v>
      </c>
      <c r="T142" s="223">
        <f t="shared" si="55"/>
        <v>0</v>
      </c>
      <c r="U142" s="224">
        <f t="shared" ca="1" si="56"/>
        <v>0</v>
      </c>
      <c r="W142" s="41" t="str">
        <f t="shared" ca="1" si="57"/>
        <v/>
      </c>
      <c r="X142" t="str">
        <f ca="1">IF(ISNUMBER($A142),$W142*(Methuselahs!$A$4+1)+$A142,"")</f>
        <v/>
      </c>
      <c r="Y142" s="41" t="str">
        <f t="shared" ca="1" si="58"/>
        <v/>
      </c>
      <c r="Z142" t="str">
        <f ca="1">IF(ISNUMBER($A142),VLOOKUP($A142,Methuselahs!$A$7:$X$202,5),"")</f>
        <v/>
      </c>
      <c r="AA142" s="41" t="str">
        <f t="shared" ca="1" si="59"/>
        <v/>
      </c>
    </row>
    <row r="143" spans="1:27" ht="12.95" customHeight="1">
      <c r="A143" t="str">
        <f ca="1">IF(OR(ISBLANK('Tournament Info'!$B$11),'Tournament Info'!$B$11&lt;&gt;4),"",INDIRECT(ADDRESS(ROW(),3,1,1,"Optimal Seating "&amp;'Tournament Info'!$B$11-1&amp;"R+F")))</f>
        <v/>
      </c>
      <c r="B143" t="str">
        <f ca="1">IF(ISNUMBER(A143),VLOOKUP(A143,Methuselahs!$A$7:$E$202,2,FALSE()),"")</f>
        <v/>
      </c>
      <c r="C143" t="str">
        <f ca="1">IF(ISNUMBER(A143),VLOOKUP(A143,Methuselahs!$A$7:$E$202,3,FALSE()),"")</f>
        <v/>
      </c>
      <c r="D143" s="228" t="str">
        <f t="shared" ca="1" si="48"/>
        <v/>
      </c>
      <c r="E143" s="229"/>
      <c r="F143" s="267">
        <f t="shared" si="49"/>
        <v>0</v>
      </c>
      <c r="G143" s="230" t="str">
        <f t="shared" ca="1" si="50"/>
        <v/>
      </c>
      <c r="H143" t="str">
        <f ca="1">IF(ISNUMBER(A143),IF(OR($S143=$U143,NOT(ISNA(MATCH($D143*5+$V$4,Override!$C$6:$C$125,0)))),$Q143,0),"")</f>
        <v/>
      </c>
      <c r="I143" s="277" t="str">
        <f t="shared" ca="1" si="51"/>
        <v/>
      </c>
      <c r="J143" s="232">
        <f ca="1">COUNT(A142:A146)</f>
        <v>0</v>
      </c>
      <c r="K143" s="233" t="str">
        <f ca="1">IF(ISNUMBER(A143),_xlfn.RANK.EQ(F143,F142:F146),"")</f>
        <v/>
      </c>
      <c r="L143" s="234">
        <f ca="1">IF(J143=5,VLOOKUP(K143,TPMatrix!$A$6:$B$10,2,FALSE()),IF(J143=4,VLOOKUP(K143,TPMatrix!$D$6:$E$9,2,FALSE()),0))</f>
        <v>0</v>
      </c>
      <c r="M143" s="234">
        <f ca="1">IF(COUNTIF(K142:K146,K143)&gt;=2,IF(J143=5,VLOOKUP(K143+1,TPMatrix!$A$6:$B$10,2,FALSE()),IF(J143=4,VLOOKUP(K143+1,TPMatrix!$D$6:$E$9,2,FALSE()),0)),"")</f>
        <v>0</v>
      </c>
      <c r="N143" s="234">
        <f ca="1">IF(COUNTIF(K142:K146,K143)&gt;=3,IF(J143=5,VLOOKUP(K143+2,TPMatrix!$A$6:$B$10,2,FALSE()),IF(J143=4,VLOOKUP(K143+2,TPMatrix!$D$6:$E$9,2,FALSE()),0)),"")</f>
        <v>0</v>
      </c>
      <c r="O143" s="234">
        <f ca="1">IF(COUNTIF(K142:K146,K143)&gt;=4,IF(J143=5,VLOOKUP(K143+3,TPMatrix!$A$6:$B$10,2,FALSE()),IF(J143=4,VLOOKUP(K143+3,TPMatrix!$D$6:$E$9,2,FALSE()),0)),"")</f>
        <v>0</v>
      </c>
      <c r="P143" s="234">
        <f ca="1">IF(COUNTIF(K142:K146,K143)&gt;=5,IF(J143=5,VLOOKUP(K143+4,TPMatrix!$A$6:$B$10,2,FALSE()),IF(J143=4,VLOOKUP(K143+4,TPMatrix!$D$6:$E$9,2,FALSE()),0)),"")</f>
        <v>0</v>
      </c>
      <c r="Q143" s="234">
        <f t="shared" ca="1" si="52"/>
        <v>0</v>
      </c>
      <c r="R143" s="235">
        <f t="shared" ca="1" si="53"/>
        <v>5</v>
      </c>
      <c r="S143" s="233">
        <f t="shared" ca="1" si="54"/>
        <v>0</v>
      </c>
      <c r="T143" s="234">
        <f t="shared" si="55"/>
        <v>0</v>
      </c>
      <c r="U143" s="235">
        <f t="shared" ca="1" si="56"/>
        <v>0</v>
      </c>
      <c r="W143" s="41" t="str">
        <f t="shared" ca="1" si="57"/>
        <v/>
      </c>
      <c r="X143" t="str">
        <f ca="1">IF(ISNUMBER($A143),$W143*(Methuselahs!$A$4+1)+$A143,"")</f>
        <v/>
      </c>
      <c r="Y143" s="41" t="str">
        <f t="shared" ca="1" si="58"/>
        <v/>
      </c>
      <c r="Z143" t="str">
        <f ca="1">IF(ISNUMBER($A143),VLOOKUP($A143,Methuselahs!$A$7:$X$202,5),"")</f>
        <v/>
      </c>
      <c r="AA143" s="41" t="str">
        <f t="shared" ca="1" si="59"/>
        <v/>
      </c>
    </row>
    <row r="144" spans="1:27" ht="12.95" customHeight="1">
      <c r="A144" t="str">
        <f ca="1">IF(OR(ISBLANK('Tournament Info'!$B$11),'Tournament Info'!$B$11&lt;&gt;4),"",INDIRECT(ADDRESS(ROW(),3,1,1,"Optimal Seating "&amp;'Tournament Info'!$B$11-1&amp;"R+F")))</f>
        <v/>
      </c>
      <c r="B144" t="str">
        <f ca="1">IF(ISNUMBER(A144),VLOOKUP(A144,Methuselahs!$A$7:$E$202,2,FALSE()),"")</f>
        <v/>
      </c>
      <c r="C144" t="str">
        <f ca="1">IF(ISNUMBER(A144),VLOOKUP(A144,Methuselahs!$A$7:$E$202,3,FALSE()),"")</f>
        <v/>
      </c>
      <c r="D144" s="238" t="str">
        <f t="shared" ca="1" si="48"/>
        <v/>
      </c>
      <c r="E144" s="239"/>
      <c r="F144" s="269">
        <f t="shared" si="49"/>
        <v>0</v>
      </c>
      <c r="G144" s="240" t="str">
        <f t="shared" ca="1" si="50"/>
        <v/>
      </c>
      <c r="H144" t="str">
        <f ca="1">IF(ISNUMBER(A144),IF(OR($S144=$U144,NOT(ISNA(MATCH($D144*5+$V$4,Override!$C$6:$C$125,0)))),$Q144,0),"")</f>
        <v/>
      </c>
      <c r="I144" s="126" t="str">
        <f t="shared" ca="1" si="51"/>
        <v/>
      </c>
      <c r="J144" s="242">
        <f ca="1">COUNT(A142:A146)</f>
        <v>0</v>
      </c>
      <c r="K144" s="243" t="str">
        <f ca="1">IF(ISNUMBER(A144),_xlfn.RANK.EQ(F144,F142:F146),"")</f>
        <v/>
      </c>
      <c r="L144" s="244">
        <f ca="1">IF(J144=5,VLOOKUP(K144,TPMatrix!$A$6:$B$10,2,FALSE()),IF(J144=4,VLOOKUP(K144,TPMatrix!$D$6:$E$9,2,FALSE()),0))</f>
        <v>0</v>
      </c>
      <c r="M144" s="244">
        <f ca="1">IF(COUNTIF(K142:K146,K144)&gt;=2,IF(J144=5,VLOOKUP(K144+1,TPMatrix!$A$6:$B$10,2,FALSE()),IF(J144=4,VLOOKUP(K144+1,TPMatrix!$D$6:$E$9,2,FALSE()),0)),"")</f>
        <v>0</v>
      </c>
      <c r="N144" s="244">
        <f ca="1">IF(COUNTIF(K142:K146,K144)&gt;=3,IF(J144=5,VLOOKUP(K144+2,TPMatrix!$A$6:$B$10,2,FALSE()),IF(J144=4,VLOOKUP(K144+2,TPMatrix!$D$6:$E$9,2,FALSE()),0)),"")</f>
        <v>0</v>
      </c>
      <c r="O144" s="244">
        <f ca="1">IF(COUNTIF(K142:K146,K144)&gt;=4,IF(J144=5,VLOOKUP(K144+3,TPMatrix!$A$6:$B$10,2,FALSE()),IF(J144=4,VLOOKUP(K144+3,TPMatrix!$D$6:$E$9,2,FALSE()),0)),"")</f>
        <v>0</v>
      </c>
      <c r="P144" s="244">
        <f ca="1">IF(COUNTIF(K142:K146,K144)&gt;=5,IF(J144=5,VLOOKUP(K144+4,TPMatrix!$A$6:$B$10,2,FALSE()),IF(J144=4,VLOOKUP(K144+4,TPMatrix!$D$6:$E$9,2,FALSE()),0)),"")</f>
        <v>0</v>
      </c>
      <c r="Q144" s="244">
        <f t="shared" ca="1" si="52"/>
        <v>0</v>
      </c>
      <c r="R144" s="245">
        <f t="shared" ca="1" si="53"/>
        <v>5</v>
      </c>
      <c r="S144" s="243">
        <f t="shared" ca="1" si="54"/>
        <v>0</v>
      </c>
      <c r="T144" s="244">
        <f t="shared" si="55"/>
        <v>0</v>
      </c>
      <c r="U144" s="245">
        <f t="shared" ca="1" si="56"/>
        <v>0</v>
      </c>
      <c r="W144" s="41" t="str">
        <f t="shared" ca="1" si="57"/>
        <v/>
      </c>
      <c r="X144" t="str">
        <f ca="1">IF(ISNUMBER($A144),$W144*(Methuselahs!$A$4+1)+$A144,"")</f>
        <v/>
      </c>
      <c r="Y144" s="41" t="str">
        <f t="shared" ca="1" si="58"/>
        <v/>
      </c>
      <c r="Z144" t="str">
        <f ca="1">IF(ISNUMBER($A144),VLOOKUP($A144,Methuselahs!$A$7:$X$202,5),"")</f>
        <v/>
      </c>
      <c r="AA144" s="41" t="str">
        <f t="shared" ca="1" si="59"/>
        <v/>
      </c>
    </row>
    <row r="145" spans="1:27" ht="12.95" customHeight="1">
      <c r="A145" t="str">
        <f ca="1">IF(OR(ISBLANK('Tournament Info'!$B$11),'Tournament Info'!$B$11&lt;&gt;4),"",INDIRECT(ADDRESS(ROW(),3,1,1,"Optimal Seating "&amp;'Tournament Info'!$B$11-1&amp;"R+F")))</f>
        <v/>
      </c>
      <c r="B145" t="str">
        <f ca="1">IF(ISNUMBER(A145),VLOOKUP(A145,Methuselahs!$A$7:$E$202,2,FALSE()),"")</f>
        <v/>
      </c>
      <c r="C145" t="str">
        <f ca="1">IF(ISNUMBER(A145),VLOOKUP(A145,Methuselahs!$A$7:$E$202,3,FALSE()),"")</f>
        <v/>
      </c>
      <c r="D145" s="248" t="str">
        <f t="shared" ca="1" si="48"/>
        <v/>
      </c>
      <c r="E145" s="249"/>
      <c r="F145" s="271">
        <f t="shared" si="49"/>
        <v>0</v>
      </c>
      <c r="G145" s="230" t="str">
        <f t="shared" ca="1" si="50"/>
        <v/>
      </c>
      <c r="H145" t="str">
        <f ca="1">IF(ISNUMBER(A145),IF(OR($S145=$U145,NOT(ISNA(MATCH($D145*5+$V$4,Override!$C$6:$C$125,0)))),$Q145,0),"")</f>
        <v/>
      </c>
      <c r="I145" s="277" t="str">
        <f t="shared" ca="1" si="51"/>
        <v/>
      </c>
      <c r="J145" s="250">
        <f ca="1">COUNT(A142:A146)</f>
        <v>0</v>
      </c>
      <c r="K145" s="233" t="str">
        <f ca="1">IF(ISNUMBER(A145),_xlfn.RANK.EQ(F145,F142:F146),"")</f>
        <v/>
      </c>
      <c r="L145" s="234">
        <f ca="1">IF(J145=5,VLOOKUP(K145,TPMatrix!$A$6:$B$10,2,FALSE()),IF(J145=4,VLOOKUP(K145,TPMatrix!$D$6:$E$9,2,FALSE()),0))</f>
        <v>0</v>
      </c>
      <c r="M145" s="234">
        <f ca="1">IF(COUNTIF(K142:K146,K145)&gt;=2,IF(J145=5,VLOOKUP(K145+1,TPMatrix!$A$6:$B$10,2,FALSE()),IF(J145=4,VLOOKUP(K145+1,TPMatrix!$D$6:$E$9,2,FALSE()),0)),"")</f>
        <v>0</v>
      </c>
      <c r="N145" s="234">
        <f ca="1">IF(COUNTIF(K142:K146,K145)&gt;=3,IF(J145=5,VLOOKUP(K145+2,TPMatrix!$A$6:$B$10,2,FALSE()),IF(J145=4,VLOOKUP(K145+2,TPMatrix!$D$6:$E$9,2,FALSE()),0)),"")</f>
        <v>0</v>
      </c>
      <c r="O145" s="234">
        <f ca="1">IF(COUNTIF(K142:K146,K145)&gt;=4,IF(J145=5,VLOOKUP(K145+3,TPMatrix!$A$6:$B$10,2,FALSE()),IF(J145=4,VLOOKUP(K145+3,TPMatrix!$D$6:$E$9,2,FALSE()),0)),"")</f>
        <v>0</v>
      </c>
      <c r="P145" s="234">
        <f ca="1">IF(COUNTIF(K142:K146,K145)&gt;=5,IF(J145=5,VLOOKUP(K145+4,TPMatrix!$A$6:$B$10,2,FALSE()),IF(J145=4,VLOOKUP(K145+4,TPMatrix!$D$6:$E$9,2,FALSE()),0)),"")</f>
        <v>0</v>
      </c>
      <c r="Q145" s="234">
        <f t="shared" ca="1" si="52"/>
        <v>0</v>
      </c>
      <c r="R145" s="235">
        <f t="shared" ca="1" si="53"/>
        <v>5</v>
      </c>
      <c r="S145" s="233">
        <f t="shared" ca="1" si="54"/>
        <v>0</v>
      </c>
      <c r="T145" s="234">
        <f t="shared" si="55"/>
        <v>0</v>
      </c>
      <c r="U145" s="235">
        <f t="shared" ca="1" si="56"/>
        <v>0</v>
      </c>
      <c r="W145" s="41" t="str">
        <f t="shared" ca="1" si="57"/>
        <v/>
      </c>
      <c r="X145" t="str">
        <f ca="1">IF(ISNUMBER($A145),$W145*(Methuselahs!$A$4+1)+$A145,"")</f>
        <v/>
      </c>
      <c r="Y145" s="41" t="str">
        <f t="shared" ca="1" si="58"/>
        <v/>
      </c>
      <c r="Z145" t="str">
        <f ca="1">IF(ISNUMBER($A145),VLOOKUP($A145,Methuselahs!$A$7:$X$202,5),"")</f>
        <v/>
      </c>
      <c r="AA145" s="41" t="str">
        <f t="shared" ca="1" si="59"/>
        <v/>
      </c>
    </row>
    <row r="146" spans="1:27" ht="12.95" customHeight="1" thickBot="1">
      <c r="A146" t="str">
        <f ca="1">IF(OR(ISBLANK('Tournament Info'!$B$11),'Tournament Info'!$B$11&lt;&gt;4),"",INDIRECT(ADDRESS(ROW(),3,1,1,"Optimal Seating "&amp;'Tournament Info'!$B$11-1&amp;"R+F")))</f>
        <v/>
      </c>
      <c r="B146" t="str">
        <f ca="1">IF(ISNUMBER(A146),VLOOKUP(A146,Methuselahs!$A$7:$E$202,2,FALSE()),"")</f>
        <v/>
      </c>
      <c r="C146" t="str">
        <f ca="1">IF(ISNUMBER(A146),VLOOKUP(A146,Methuselahs!$A$7:$E$202,3,FALSE()),"")</f>
        <v/>
      </c>
      <c r="D146" s="254" t="str">
        <f t="shared" ca="1" si="48"/>
        <v/>
      </c>
      <c r="E146" s="255"/>
      <c r="F146" s="272">
        <f t="shared" si="49"/>
        <v>0</v>
      </c>
      <c r="G146" s="240" t="str">
        <f t="shared" ca="1" si="50"/>
        <v/>
      </c>
      <c r="H146" t="str">
        <f ca="1">IF(ISNUMBER(A146),IF(OR($S146=$U146,NOT(ISNA(MATCH($D146*5+$V$4,Override!$C$6:$C$125,0)))),$Q146,0),"")</f>
        <v/>
      </c>
      <c r="I146" s="126" t="str">
        <f t="shared" ca="1" si="51"/>
        <v/>
      </c>
      <c r="J146" s="256">
        <f ca="1">COUNT(A142:A146)</f>
        <v>0</v>
      </c>
      <c r="K146" s="257" t="str">
        <f ca="1">IF(ISNUMBER(A146),_xlfn.RANK.EQ(F146,F142:F146),"")</f>
        <v/>
      </c>
      <c r="L146" s="258">
        <f ca="1">IF(J146=5,VLOOKUP(K146,TPMatrix!$A$6:$B$10,2,FALSE()),IF(J146=4,VLOOKUP(K146,TPMatrix!$D$6:$E$9,2,FALSE()),0))</f>
        <v>0</v>
      </c>
      <c r="M146" s="258">
        <f ca="1">IF(COUNTIF(K142:K146,K146)&gt;=2,IF(J146=5,VLOOKUP(K146+1,TPMatrix!$A$6:$B$10,2,FALSE()),IF(J146=4,VLOOKUP(K146+1,TPMatrix!$D$6:$E$9,2,FALSE()),0)),"")</f>
        <v>0</v>
      </c>
      <c r="N146" s="258">
        <f ca="1">IF(COUNTIF(K142:K146,K146)&gt;=3,IF(J146=5,VLOOKUP(K146+2,TPMatrix!$A$6:$B$10,2,FALSE()),IF(J146=4,VLOOKUP(K146+2,TPMatrix!$D$6:$E$9,2,FALSE()),0)),"")</f>
        <v>0</v>
      </c>
      <c r="O146" s="258">
        <f ca="1">IF(COUNTIF(K142:K146,K146)&gt;=4,IF(J146=5,VLOOKUP(K146+3,TPMatrix!$A$6:$B$10,2,FALSE()),IF(J146=4,VLOOKUP(K146+3,TPMatrix!$D$6:$E$9,2,FALSE()),0)),"")</f>
        <v>0</v>
      </c>
      <c r="P146" s="258">
        <f ca="1">IF(COUNTIF(K142:K146,K146)&gt;=5,IF(J146=5,VLOOKUP(K146+4,TPMatrix!$A$6:$B$10,2,FALSE()),IF(J146=4,VLOOKUP(K146+4,TPMatrix!$D$6:$E$9,2,FALSE()),0)),"")</f>
        <v>0</v>
      </c>
      <c r="Q146" s="258">
        <f t="shared" ca="1" si="52"/>
        <v>0</v>
      </c>
      <c r="R146" s="259">
        <f t="shared" ca="1" si="53"/>
        <v>5</v>
      </c>
      <c r="S146" s="257">
        <f t="shared" ca="1" si="54"/>
        <v>0</v>
      </c>
      <c r="T146" s="258">
        <f t="shared" si="55"/>
        <v>0</v>
      </c>
      <c r="U146" s="259">
        <f t="shared" ca="1" si="56"/>
        <v>0</v>
      </c>
      <c r="W146" s="41" t="str">
        <f t="shared" ca="1" si="57"/>
        <v/>
      </c>
      <c r="X146" t="str">
        <f ca="1">IF(ISNUMBER($A146),$W146*(Methuselahs!$A$4+1)+$A146,"")</f>
        <v/>
      </c>
      <c r="Y146" s="41" t="str">
        <f t="shared" ca="1" si="58"/>
        <v/>
      </c>
      <c r="Z146" t="str">
        <f ca="1">IF(ISNUMBER($A146),VLOOKUP($A146,Methuselahs!$A$7:$X$202,5),"")</f>
        <v/>
      </c>
      <c r="AA146" s="41" t="str">
        <f t="shared" ca="1" si="59"/>
        <v/>
      </c>
    </row>
    <row r="147" spans="1:27" ht="12.95" customHeight="1">
      <c r="A147" t="str">
        <f ca="1">IF(OR(ISBLANK('Tournament Info'!$B$11),'Tournament Info'!$B$11&lt;&gt;4),"",INDIRECT(ADDRESS(ROW(),3,1,1,"Optimal Seating "&amp;'Tournament Info'!$B$11-1&amp;"R+F")))</f>
        <v/>
      </c>
      <c r="B147" t="str">
        <f ca="1">IF(ISNUMBER(A147),VLOOKUP(A147,Methuselahs!$A$7:$E$202,2,FALSE()),"")</f>
        <v/>
      </c>
      <c r="C147" t="str">
        <f ca="1">IF(ISNUMBER(A147),VLOOKUP(A147,Methuselahs!$A$7:$E$202,3,FALSE()),"")</f>
        <v/>
      </c>
      <c r="D147" s="214" t="str">
        <f t="shared" ca="1" si="48"/>
        <v/>
      </c>
      <c r="E147" s="215"/>
      <c r="F147" s="265">
        <f t="shared" si="49"/>
        <v>0</v>
      </c>
      <c r="G147" s="216" t="str">
        <f t="shared" ca="1" si="50"/>
        <v/>
      </c>
      <c r="H147" t="str">
        <f ca="1">IF(ISNUMBER(A147),IF(OR($S147=$U147,NOT(ISNA(MATCH($D147*5+$V$4,Override!$C$6:$C$125,0)))),$Q147,0),"")</f>
        <v/>
      </c>
      <c r="I147" s="276" t="str">
        <f t="shared" ca="1" si="51"/>
        <v/>
      </c>
      <c r="J147" s="218">
        <f ca="1">COUNT(A147:A151)</f>
        <v>0</v>
      </c>
      <c r="K147" s="219" t="str">
        <f ca="1">IF(ISNUMBER(A147),_xlfn.RANK.EQ(F147,F147:F151),"")</f>
        <v/>
      </c>
      <c r="L147" s="220">
        <f ca="1">IF(J147=5,VLOOKUP(K147,TPMatrix!$A$6:$B$10,2,FALSE()),IF(J147=4,VLOOKUP(K147,TPMatrix!$D$6:$E$9,2,FALSE()),0))</f>
        <v>0</v>
      </c>
      <c r="M147" s="220">
        <f ca="1">IF(COUNTIF(K147:K151,K147)&gt;=2,IF(J147=5,VLOOKUP(K147+1,TPMatrix!$A$6:$B$10,2,FALSE()),IF(J147=4,VLOOKUP(K147+1,TPMatrix!$D$6:$E$9,2,FALSE()),0)),"")</f>
        <v>0</v>
      </c>
      <c r="N147" s="220">
        <f ca="1">IF(COUNTIF(K147:K151,K147)&gt;=3,IF(J147=5,VLOOKUP(K147+2,TPMatrix!$A$6:$B$10,2,FALSE()),IF(J147=4,VLOOKUP(K147+2,TPMatrix!$D$6:$E$9,2,FALSE()),0)),"")</f>
        <v>0</v>
      </c>
      <c r="O147" s="220">
        <f ca="1">IF(COUNTIF(K147:K151,K147)&gt;=4,IF(J147=5,VLOOKUP(K147+3,TPMatrix!$A$6:$B$10,2,FALSE()),IF(J147=4,VLOOKUP(K147+3,TPMatrix!$D$6:$E$9,2,FALSE()),0)),"")</f>
        <v>0</v>
      </c>
      <c r="P147" s="220">
        <f ca="1">IF(COUNTIF(K147:K151,K147)&gt;=5,IF(J147=5,VLOOKUP(K147+4,TPMatrix!$A$6:$B$10,2,FALSE()),IF(J147=4,VLOOKUP(K147+4,TPMatrix!$D$6:$E$9,2,FALSE()),0)),"")</f>
        <v>0</v>
      </c>
      <c r="Q147" s="220">
        <f t="shared" ca="1" si="52"/>
        <v>0</v>
      </c>
      <c r="R147" s="221">
        <f t="shared" ca="1" si="53"/>
        <v>5</v>
      </c>
      <c r="S147" s="222">
        <f t="shared" ca="1" si="54"/>
        <v>0</v>
      </c>
      <c r="T147" s="223">
        <f t="shared" si="55"/>
        <v>0</v>
      </c>
      <c r="U147" s="224">
        <f t="shared" ca="1" si="56"/>
        <v>0</v>
      </c>
      <c r="W147" s="41" t="str">
        <f t="shared" ca="1" si="57"/>
        <v/>
      </c>
      <c r="X147" t="str">
        <f ca="1">IF(ISNUMBER($A147),$W147*(Methuselahs!$A$4+1)+$A147,"")</f>
        <v/>
      </c>
      <c r="Y147" s="41" t="str">
        <f t="shared" ca="1" si="58"/>
        <v/>
      </c>
      <c r="Z147" t="str">
        <f ca="1">IF(ISNUMBER($A147),VLOOKUP($A147,Methuselahs!$A$7:$X$202,5),"")</f>
        <v/>
      </c>
      <c r="AA147" s="41" t="str">
        <f t="shared" ca="1" si="59"/>
        <v/>
      </c>
    </row>
    <row r="148" spans="1:27" ht="12.95" customHeight="1">
      <c r="A148" t="str">
        <f ca="1">IF(OR(ISBLANK('Tournament Info'!$B$11),'Tournament Info'!$B$11&lt;&gt;4),"",INDIRECT(ADDRESS(ROW(),3,1,1,"Optimal Seating "&amp;'Tournament Info'!$B$11-1&amp;"R+F")))</f>
        <v/>
      </c>
      <c r="B148" t="str">
        <f ca="1">IF(ISNUMBER(A148),VLOOKUP(A148,Methuselahs!$A$7:$E$202,2,FALSE()),"")</f>
        <v/>
      </c>
      <c r="C148" t="str">
        <f ca="1">IF(ISNUMBER(A148),VLOOKUP(A148,Methuselahs!$A$7:$E$202,3,FALSE()),"")</f>
        <v/>
      </c>
      <c r="D148" s="228" t="str">
        <f t="shared" ca="1" si="48"/>
        <v/>
      </c>
      <c r="E148" s="229"/>
      <c r="F148" s="267">
        <f t="shared" si="49"/>
        <v>0</v>
      </c>
      <c r="G148" s="230" t="str">
        <f t="shared" ca="1" si="50"/>
        <v/>
      </c>
      <c r="H148" t="str">
        <f ca="1">IF(ISNUMBER(A148),IF(OR($S148=$U148,NOT(ISNA(MATCH($D148*5+$V$4,Override!$C$6:$C$125,0)))),$Q148,0),"")</f>
        <v/>
      </c>
      <c r="I148" s="277" t="str">
        <f t="shared" ca="1" si="51"/>
        <v/>
      </c>
      <c r="J148" s="232">
        <f ca="1">COUNT(A147:A151)</f>
        <v>0</v>
      </c>
      <c r="K148" s="233" t="str">
        <f ca="1">IF(ISNUMBER(A148),_xlfn.RANK.EQ(F148,F147:F151),"")</f>
        <v/>
      </c>
      <c r="L148" s="234">
        <f ca="1">IF(J148=5,VLOOKUP(K148,TPMatrix!$A$6:$B$10,2,FALSE()),IF(J148=4,VLOOKUP(K148,TPMatrix!$D$6:$E$9,2,FALSE()),0))</f>
        <v>0</v>
      </c>
      <c r="M148" s="234">
        <f ca="1">IF(COUNTIF(K147:K151,K148)&gt;=2,IF(J148=5,VLOOKUP(K148+1,TPMatrix!$A$6:$B$10,2,FALSE()),IF(J148=4,VLOOKUP(K148+1,TPMatrix!$D$6:$E$9,2,FALSE()),0)),"")</f>
        <v>0</v>
      </c>
      <c r="N148" s="234">
        <f ca="1">IF(COUNTIF(K147:K151,K148)&gt;=3,IF(J148=5,VLOOKUP(K148+2,TPMatrix!$A$6:$B$10,2,FALSE()),IF(J148=4,VLOOKUP(K148+2,TPMatrix!$D$6:$E$9,2,FALSE()),0)),"")</f>
        <v>0</v>
      </c>
      <c r="O148" s="234">
        <f ca="1">IF(COUNTIF(K147:K151,K148)&gt;=4,IF(J148=5,VLOOKUP(K148+3,TPMatrix!$A$6:$B$10,2,FALSE()),IF(J148=4,VLOOKUP(K148+3,TPMatrix!$D$6:$E$9,2,FALSE()),0)),"")</f>
        <v>0</v>
      </c>
      <c r="P148" s="234">
        <f ca="1">IF(COUNTIF(K147:K151,K148)&gt;=5,IF(J148=5,VLOOKUP(K148+4,TPMatrix!$A$6:$B$10,2,FALSE()),IF(J148=4,VLOOKUP(K148+4,TPMatrix!$D$6:$E$9,2,FALSE()),0)),"")</f>
        <v>0</v>
      </c>
      <c r="Q148" s="234">
        <f t="shared" ca="1" si="52"/>
        <v>0</v>
      </c>
      <c r="R148" s="235">
        <f t="shared" ca="1" si="53"/>
        <v>5</v>
      </c>
      <c r="S148" s="233">
        <f t="shared" ca="1" si="54"/>
        <v>0</v>
      </c>
      <c r="T148" s="234">
        <f t="shared" si="55"/>
        <v>0</v>
      </c>
      <c r="U148" s="235">
        <f t="shared" ca="1" si="56"/>
        <v>0</v>
      </c>
      <c r="W148" s="41" t="str">
        <f t="shared" ca="1" si="57"/>
        <v/>
      </c>
      <c r="X148" t="str">
        <f ca="1">IF(ISNUMBER($A148),$W148*(Methuselahs!$A$4+1)+$A148,"")</f>
        <v/>
      </c>
      <c r="Y148" s="41" t="str">
        <f t="shared" ca="1" si="58"/>
        <v/>
      </c>
      <c r="Z148" t="str">
        <f ca="1">IF(ISNUMBER($A148),VLOOKUP($A148,Methuselahs!$A$7:$X$202,5),"")</f>
        <v/>
      </c>
      <c r="AA148" s="41" t="str">
        <f t="shared" ca="1" si="59"/>
        <v/>
      </c>
    </row>
    <row r="149" spans="1:27" ht="12.95" customHeight="1">
      <c r="A149" t="str">
        <f ca="1">IF(OR(ISBLANK('Tournament Info'!$B$11),'Tournament Info'!$B$11&lt;&gt;4),"",INDIRECT(ADDRESS(ROW(),3,1,1,"Optimal Seating "&amp;'Tournament Info'!$B$11-1&amp;"R+F")))</f>
        <v/>
      </c>
      <c r="B149" t="str">
        <f ca="1">IF(ISNUMBER(A149),VLOOKUP(A149,Methuselahs!$A$7:$E$202,2,FALSE()),"")</f>
        <v/>
      </c>
      <c r="C149" t="str">
        <f ca="1">IF(ISNUMBER(A149),VLOOKUP(A149,Methuselahs!$A$7:$E$202,3,FALSE()),"")</f>
        <v/>
      </c>
      <c r="D149" s="238" t="str">
        <f t="shared" ca="1" si="48"/>
        <v/>
      </c>
      <c r="E149" s="239"/>
      <c r="F149" s="269">
        <f t="shared" si="49"/>
        <v>0</v>
      </c>
      <c r="G149" s="240" t="str">
        <f t="shared" ca="1" si="50"/>
        <v/>
      </c>
      <c r="H149" t="str">
        <f ca="1">IF(ISNUMBER(A149),IF(OR($S149=$U149,NOT(ISNA(MATCH($D149*5+$V$4,Override!$C$6:$C$125,0)))),$Q149,0),"")</f>
        <v/>
      </c>
      <c r="I149" s="126" t="str">
        <f t="shared" ca="1" si="51"/>
        <v/>
      </c>
      <c r="J149" s="242">
        <f ca="1">COUNT(A147:A151)</f>
        <v>0</v>
      </c>
      <c r="K149" s="243" t="str">
        <f ca="1">IF(ISNUMBER(A149),_xlfn.RANK.EQ(F149,F147:F151),"")</f>
        <v/>
      </c>
      <c r="L149" s="244">
        <f ca="1">IF(J149=5,VLOOKUP(K149,TPMatrix!$A$6:$B$10,2,FALSE()),IF(J149=4,VLOOKUP(K149,TPMatrix!$D$6:$E$9,2,FALSE()),0))</f>
        <v>0</v>
      </c>
      <c r="M149" s="244">
        <f ca="1">IF(COUNTIF(K147:K151,K149)&gt;=2,IF(J149=5,VLOOKUP(K149+1,TPMatrix!$A$6:$B$10,2,FALSE()),IF(J149=4,VLOOKUP(K149+1,TPMatrix!$D$6:$E$9,2,FALSE()),0)),"")</f>
        <v>0</v>
      </c>
      <c r="N149" s="244">
        <f ca="1">IF(COUNTIF(K147:K151,K149)&gt;=3,IF(J149=5,VLOOKUP(K149+2,TPMatrix!$A$6:$B$10,2,FALSE()),IF(J149=4,VLOOKUP(K149+2,TPMatrix!$D$6:$E$9,2,FALSE()),0)),"")</f>
        <v>0</v>
      </c>
      <c r="O149" s="244">
        <f ca="1">IF(COUNTIF(K147:K151,K149)&gt;=4,IF(J149=5,VLOOKUP(K149+3,TPMatrix!$A$6:$B$10,2,FALSE()),IF(J149=4,VLOOKUP(K149+3,TPMatrix!$D$6:$E$9,2,FALSE()),0)),"")</f>
        <v>0</v>
      </c>
      <c r="P149" s="244">
        <f ca="1">IF(COUNTIF(K147:K151,K149)&gt;=5,IF(J149=5,VLOOKUP(K149+4,TPMatrix!$A$6:$B$10,2,FALSE()),IF(J149=4,VLOOKUP(K149+4,TPMatrix!$D$6:$E$9,2,FALSE()),0)),"")</f>
        <v>0</v>
      </c>
      <c r="Q149" s="244">
        <f t="shared" ca="1" si="52"/>
        <v>0</v>
      </c>
      <c r="R149" s="245">
        <f t="shared" ca="1" si="53"/>
        <v>5</v>
      </c>
      <c r="S149" s="243">
        <f t="shared" ca="1" si="54"/>
        <v>0</v>
      </c>
      <c r="T149" s="244">
        <f t="shared" si="55"/>
        <v>0</v>
      </c>
      <c r="U149" s="245">
        <f t="shared" ca="1" si="56"/>
        <v>0</v>
      </c>
      <c r="W149" s="41" t="str">
        <f t="shared" ca="1" si="57"/>
        <v/>
      </c>
      <c r="X149" t="str">
        <f ca="1">IF(ISNUMBER($A149),$W149*(Methuselahs!$A$4+1)+$A149,"")</f>
        <v/>
      </c>
      <c r="Y149" s="41" t="str">
        <f t="shared" ca="1" si="58"/>
        <v/>
      </c>
      <c r="Z149" t="str">
        <f ca="1">IF(ISNUMBER($A149),VLOOKUP($A149,Methuselahs!$A$7:$X$202,5),"")</f>
        <v/>
      </c>
      <c r="AA149" s="41" t="str">
        <f t="shared" ca="1" si="59"/>
        <v/>
      </c>
    </row>
    <row r="150" spans="1:27" ht="12.95" customHeight="1">
      <c r="A150" t="str">
        <f ca="1">IF(OR(ISBLANK('Tournament Info'!$B$11),'Tournament Info'!$B$11&lt;&gt;4),"",INDIRECT(ADDRESS(ROW(),3,1,1,"Optimal Seating "&amp;'Tournament Info'!$B$11-1&amp;"R+F")))</f>
        <v/>
      </c>
      <c r="B150" t="str">
        <f ca="1">IF(ISNUMBER(A150),VLOOKUP(A150,Methuselahs!$A$7:$E$202,2,FALSE()),"")</f>
        <v/>
      </c>
      <c r="C150" t="str">
        <f ca="1">IF(ISNUMBER(A150),VLOOKUP(A150,Methuselahs!$A$7:$E$202,3,FALSE()),"")</f>
        <v/>
      </c>
      <c r="D150" s="248" t="str">
        <f t="shared" ca="1" si="48"/>
        <v/>
      </c>
      <c r="E150" s="249"/>
      <c r="F150" s="271">
        <f t="shared" si="49"/>
        <v>0</v>
      </c>
      <c r="G150" s="230" t="str">
        <f t="shared" ca="1" si="50"/>
        <v/>
      </c>
      <c r="H150" t="str">
        <f ca="1">IF(ISNUMBER(A150),IF(OR($S150=$U150,NOT(ISNA(MATCH($D150*5+$V$4,Override!$C$6:$C$125,0)))),$Q150,0),"")</f>
        <v/>
      </c>
      <c r="I150" s="277" t="str">
        <f t="shared" ca="1" si="51"/>
        <v/>
      </c>
      <c r="J150" s="250">
        <f ca="1">COUNT(A147:A151)</f>
        <v>0</v>
      </c>
      <c r="K150" s="233" t="str">
        <f ca="1">IF(ISNUMBER(A150),_xlfn.RANK.EQ(F150,F147:F151),"")</f>
        <v/>
      </c>
      <c r="L150" s="234">
        <f ca="1">IF(J150=5,VLOOKUP(K150,TPMatrix!$A$6:$B$10,2,FALSE()),IF(J150=4,VLOOKUP(K150,TPMatrix!$D$6:$E$9,2,FALSE()),0))</f>
        <v>0</v>
      </c>
      <c r="M150" s="234">
        <f ca="1">IF(COUNTIF(K147:K151,K150)&gt;=2,IF(J150=5,VLOOKUP(K150+1,TPMatrix!$A$6:$B$10,2,FALSE()),IF(J150=4,VLOOKUP(K150+1,TPMatrix!$D$6:$E$9,2,FALSE()),0)),"")</f>
        <v>0</v>
      </c>
      <c r="N150" s="234">
        <f ca="1">IF(COUNTIF(K147:K151,K150)&gt;=3,IF(J150=5,VLOOKUP(K150+2,TPMatrix!$A$6:$B$10,2,FALSE()),IF(J150=4,VLOOKUP(K150+2,TPMatrix!$D$6:$E$9,2,FALSE()),0)),"")</f>
        <v>0</v>
      </c>
      <c r="O150" s="234">
        <f ca="1">IF(COUNTIF(K147:K151,K150)&gt;=4,IF(J150=5,VLOOKUP(K150+3,TPMatrix!$A$6:$B$10,2,FALSE()),IF(J150=4,VLOOKUP(K150+3,TPMatrix!$D$6:$E$9,2,FALSE()),0)),"")</f>
        <v>0</v>
      </c>
      <c r="P150" s="234">
        <f ca="1">IF(COUNTIF(K147:K151,K150)&gt;=5,IF(J150=5,VLOOKUP(K150+4,TPMatrix!$A$6:$B$10,2,FALSE()),IF(J150=4,VLOOKUP(K150+4,TPMatrix!$D$6:$E$9,2,FALSE()),0)),"")</f>
        <v>0</v>
      </c>
      <c r="Q150" s="234">
        <f t="shared" ca="1" si="52"/>
        <v>0</v>
      </c>
      <c r="R150" s="235">
        <f t="shared" ca="1" si="53"/>
        <v>5</v>
      </c>
      <c r="S150" s="233">
        <f t="shared" ca="1" si="54"/>
        <v>0</v>
      </c>
      <c r="T150" s="234">
        <f t="shared" si="55"/>
        <v>0</v>
      </c>
      <c r="U150" s="235">
        <f t="shared" ca="1" si="56"/>
        <v>0</v>
      </c>
      <c r="W150" s="41" t="str">
        <f t="shared" ca="1" si="57"/>
        <v/>
      </c>
      <c r="X150" t="str">
        <f ca="1">IF(ISNUMBER($A150),$W150*(Methuselahs!$A$4+1)+$A150,"")</f>
        <v/>
      </c>
      <c r="Y150" s="41" t="str">
        <f t="shared" ca="1" si="58"/>
        <v/>
      </c>
      <c r="Z150" t="str">
        <f ca="1">IF(ISNUMBER($A150),VLOOKUP($A150,Methuselahs!$A$7:$X$202,5),"")</f>
        <v/>
      </c>
      <c r="AA150" s="41" t="str">
        <f t="shared" ca="1" si="59"/>
        <v/>
      </c>
    </row>
    <row r="151" spans="1:27" ht="12.95" customHeight="1" thickBot="1">
      <c r="A151" t="str">
        <f ca="1">IF(OR(ISBLANK('Tournament Info'!$B$11),'Tournament Info'!$B$11&lt;&gt;4),"",INDIRECT(ADDRESS(ROW(),3,1,1,"Optimal Seating "&amp;'Tournament Info'!$B$11-1&amp;"R+F")))</f>
        <v/>
      </c>
      <c r="B151" t="str">
        <f ca="1">IF(ISNUMBER(A151),VLOOKUP(A151,Methuselahs!$A$7:$E$202,2,FALSE()),"")</f>
        <v/>
      </c>
      <c r="C151" t="str">
        <f ca="1">IF(ISNUMBER(A151),VLOOKUP(A151,Methuselahs!$A$7:$E$202,3,FALSE()),"")</f>
        <v/>
      </c>
      <c r="D151" s="254" t="str">
        <f t="shared" ca="1" si="48"/>
        <v/>
      </c>
      <c r="E151" s="255"/>
      <c r="F151" s="272">
        <f t="shared" si="49"/>
        <v>0</v>
      </c>
      <c r="G151" s="240" t="str">
        <f t="shared" ca="1" si="50"/>
        <v/>
      </c>
      <c r="H151" t="str">
        <f ca="1">IF(ISNUMBER(A151),IF(OR($S151=$U151,NOT(ISNA(MATCH($D151*5+$V$4,Override!$C$6:$C$125,0)))),$Q151,0),"")</f>
        <v/>
      </c>
      <c r="I151" s="126" t="str">
        <f t="shared" ca="1" si="51"/>
        <v/>
      </c>
      <c r="J151" s="256">
        <f ca="1">COUNT(A147:A151)</f>
        <v>0</v>
      </c>
      <c r="K151" s="257" t="str">
        <f ca="1">IF(ISNUMBER(A151),_xlfn.RANK.EQ(F151,F147:F151),"")</f>
        <v/>
      </c>
      <c r="L151" s="258">
        <f ca="1">IF(J151=5,VLOOKUP(K151,TPMatrix!$A$6:$B$10,2,FALSE()),IF(J151=4,VLOOKUP(K151,TPMatrix!$D$6:$E$9,2,FALSE()),0))</f>
        <v>0</v>
      </c>
      <c r="M151" s="258">
        <f ca="1">IF(COUNTIF(K147:K151,K151)&gt;=2,IF(J151=5,VLOOKUP(K151+1,TPMatrix!$A$6:$B$10,2,FALSE()),IF(J151=4,VLOOKUP(K151+1,TPMatrix!$D$6:$E$9,2,FALSE()),0)),"")</f>
        <v>0</v>
      </c>
      <c r="N151" s="258">
        <f ca="1">IF(COUNTIF(K147:K151,K151)&gt;=3,IF(J151=5,VLOOKUP(K151+2,TPMatrix!$A$6:$B$10,2,FALSE()),IF(J151=4,VLOOKUP(K151+2,TPMatrix!$D$6:$E$9,2,FALSE()),0)),"")</f>
        <v>0</v>
      </c>
      <c r="O151" s="258">
        <f ca="1">IF(COUNTIF(K147:K151,K151)&gt;=4,IF(J151=5,VLOOKUP(K151+3,TPMatrix!$A$6:$B$10,2,FALSE()),IF(J151=4,VLOOKUP(K151+3,TPMatrix!$D$6:$E$9,2,FALSE()),0)),"")</f>
        <v>0</v>
      </c>
      <c r="P151" s="258">
        <f ca="1">IF(COUNTIF(K147:K151,K151)&gt;=5,IF(J151=5,VLOOKUP(K151+4,TPMatrix!$A$6:$B$10,2,FALSE()),IF(J151=4,VLOOKUP(K151+4,TPMatrix!$D$6:$E$9,2,FALSE()),0)),"")</f>
        <v>0</v>
      </c>
      <c r="Q151" s="258">
        <f t="shared" ca="1" si="52"/>
        <v>0</v>
      </c>
      <c r="R151" s="259">
        <f t="shared" ca="1" si="53"/>
        <v>5</v>
      </c>
      <c r="S151" s="257">
        <f t="shared" ca="1" si="54"/>
        <v>0</v>
      </c>
      <c r="T151" s="258">
        <f t="shared" si="55"/>
        <v>0</v>
      </c>
      <c r="U151" s="259">
        <f t="shared" ca="1" si="56"/>
        <v>0</v>
      </c>
      <c r="W151" s="41" t="str">
        <f t="shared" ca="1" si="57"/>
        <v/>
      </c>
      <c r="X151" t="str">
        <f ca="1">IF(ISNUMBER($A151),$W151*(Methuselahs!$A$4+1)+$A151,"")</f>
        <v/>
      </c>
      <c r="Y151" s="41" t="str">
        <f t="shared" ca="1" si="58"/>
        <v/>
      </c>
      <c r="Z151" t="str">
        <f ca="1">IF(ISNUMBER($A151),VLOOKUP($A151,Methuselahs!$A$7:$X$202,5),"")</f>
        <v/>
      </c>
      <c r="AA151" s="41" t="str">
        <f t="shared" ca="1" si="59"/>
        <v/>
      </c>
    </row>
    <row r="152" spans="1:27" ht="12.95" customHeight="1">
      <c r="A152" t="str">
        <f ca="1">IF(OR(ISBLANK('Tournament Info'!$B$11),'Tournament Info'!$B$11&lt;&gt;4),"",INDIRECT(ADDRESS(ROW(),3,1,1,"Optimal Seating "&amp;'Tournament Info'!$B$11-1&amp;"R+F")))</f>
        <v/>
      </c>
      <c r="B152" t="str">
        <f ca="1">IF(ISNUMBER(A152),VLOOKUP(A152,Methuselahs!$A$7:$E$202,2,FALSE()),"")</f>
        <v/>
      </c>
      <c r="C152" t="str">
        <f ca="1">IF(ISNUMBER(A152),VLOOKUP(A152,Methuselahs!$A$7:$E$202,3,FALSE()),"")</f>
        <v/>
      </c>
      <c r="D152" s="214" t="str">
        <f t="shared" ca="1" si="48"/>
        <v/>
      </c>
      <c r="E152" s="215"/>
      <c r="F152" s="265">
        <f t="shared" si="49"/>
        <v>0</v>
      </c>
      <c r="G152" s="216" t="str">
        <f t="shared" ca="1" si="50"/>
        <v/>
      </c>
      <c r="H152" t="str">
        <f ca="1">IF(ISNUMBER(A152),IF(OR($S152=$U152,NOT(ISNA(MATCH($D152*5+$V$4,Override!$C$6:$C$125,0)))),$Q152,0),"")</f>
        <v/>
      </c>
      <c r="I152" s="276" t="str">
        <f t="shared" ca="1" si="51"/>
        <v/>
      </c>
      <c r="J152" s="218">
        <f ca="1">COUNT(A152:A156)</f>
        <v>0</v>
      </c>
      <c r="K152" s="219" t="str">
        <f ca="1">IF(ISNUMBER(A152),_xlfn.RANK.EQ(F152,F152:F156),"")</f>
        <v/>
      </c>
      <c r="L152" s="220">
        <f ca="1">IF(J152=5,VLOOKUP(K152,TPMatrix!$A$6:$B$10,2,FALSE()),IF(J152=4,VLOOKUP(K152,TPMatrix!$D$6:$E$9,2,FALSE()),0))</f>
        <v>0</v>
      </c>
      <c r="M152" s="220">
        <f ca="1">IF(COUNTIF(K152:K156,K152)&gt;=2,IF(J152=5,VLOOKUP(K152+1,TPMatrix!$A$6:$B$10,2,FALSE()),IF(J152=4,VLOOKUP(K152+1,TPMatrix!$D$6:$E$9,2,FALSE()),0)),"")</f>
        <v>0</v>
      </c>
      <c r="N152" s="220">
        <f ca="1">IF(COUNTIF(K152:K156,K152)&gt;=3,IF(J152=5,VLOOKUP(K152+2,TPMatrix!$A$6:$B$10,2,FALSE()),IF(J152=4,VLOOKUP(K152+2,TPMatrix!$D$6:$E$9,2,FALSE()),0)),"")</f>
        <v>0</v>
      </c>
      <c r="O152" s="220">
        <f ca="1">IF(COUNTIF(K152:K156,K152)&gt;=4,IF(J152=5,VLOOKUP(K152+3,TPMatrix!$A$6:$B$10,2,FALSE()),IF(J152=4,VLOOKUP(K152+3,TPMatrix!$D$6:$E$9,2,FALSE()),0)),"")</f>
        <v>0</v>
      </c>
      <c r="P152" s="220">
        <f ca="1">IF(COUNTIF(K152:K156,K152)&gt;=5,IF(J152=5,VLOOKUP(K152+4,TPMatrix!$A$6:$B$10,2,FALSE()),IF(J152=4,VLOOKUP(K152+4,TPMatrix!$D$6:$E$9,2,FALSE()),0)),"")</f>
        <v>0</v>
      </c>
      <c r="Q152" s="220">
        <f t="shared" ca="1" si="52"/>
        <v>0</v>
      </c>
      <c r="R152" s="221">
        <f t="shared" ca="1" si="53"/>
        <v>5</v>
      </c>
      <c r="S152" s="222">
        <f t="shared" ca="1" si="54"/>
        <v>0</v>
      </c>
      <c r="T152" s="223">
        <f t="shared" si="55"/>
        <v>0</v>
      </c>
      <c r="U152" s="224">
        <f t="shared" ca="1" si="56"/>
        <v>0</v>
      </c>
      <c r="W152" s="41" t="str">
        <f t="shared" ca="1" si="57"/>
        <v/>
      </c>
      <c r="X152" t="str">
        <f ca="1">IF(ISNUMBER($A152),$W152*(Methuselahs!$A$4+1)+$A152,"")</f>
        <v/>
      </c>
      <c r="Y152" s="41" t="str">
        <f t="shared" ca="1" si="58"/>
        <v/>
      </c>
      <c r="Z152" t="str">
        <f ca="1">IF(ISNUMBER($A152),VLOOKUP($A152,Methuselahs!$A$7:$X$202,5),"")</f>
        <v/>
      </c>
      <c r="AA152" s="41" t="str">
        <f t="shared" ca="1" si="59"/>
        <v/>
      </c>
    </row>
    <row r="153" spans="1:27" ht="12.95" customHeight="1">
      <c r="A153" t="str">
        <f ca="1">IF(OR(ISBLANK('Tournament Info'!$B$11),'Tournament Info'!$B$11&lt;&gt;4),"",INDIRECT(ADDRESS(ROW(),3,1,1,"Optimal Seating "&amp;'Tournament Info'!$B$11-1&amp;"R+F")))</f>
        <v/>
      </c>
      <c r="B153" t="str">
        <f ca="1">IF(ISNUMBER(A153),VLOOKUP(A153,Methuselahs!$A$7:$E$202,2,FALSE()),"")</f>
        <v/>
      </c>
      <c r="C153" t="str">
        <f ca="1">IF(ISNUMBER(A153),VLOOKUP(A153,Methuselahs!$A$7:$E$202,3,FALSE()),"")</f>
        <v/>
      </c>
      <c r="D153" s="228" t="str">
        <f t="shared" ca="1" si="48"/>
        <v/>
      </c>
      <c r="E153" s="229"/>
      <c r="F153" s="267">
        <f t="shared" si="49"/>
        <v>0</v>
      </c>
      <c r="G153" s="230" t="str">
        <f t="shared" ca="1" si="50"/>
        <v/>
      </c>
      <c r="H153" t="str">
        <f ca="1">IF(ISNUMBER(A153),IF(OR($S153=$U153,NOT(ISNA(MATCH($D153*5+$V$4,Override!$C$6:$C$125,0)))),$Q153,0),"")</f>
        <v/>
      </c>
      <c r="I153" s="277" t="str">
        <f t="shared" ca="1" si="51"/>
        <v/>
      </c>
      <c r="J153" s="232">
        <f ca="1">COUNT(A152:A156)</f>
        <v>0</v>
      </c>
      <c r="K153" s="233" t="str">
        <f ca="1">IF(ISNUMBER(A153),_xlfn.RANK.EQ(F153,F152:F156),"")</f>
        <v/>
      </c>
      <c r="L153" s="234">
        <f ca="1">IF(J153=5,VLOOKUP(K153,TPMatrix!$A$6:$B$10,2,FALSE()),IF(J153=4,VLOOKUP(K153,TPMatrix!$D$6:$E$9,2,FALSE()),0))</f>
        <v>0</v>
      </c>
      <c r="M153" s="234">
        <f ca="1">IF(COUNTIF(K152:K156,K153)&gt;=2,IF(J153=5,VLOOKUP(K153+1,TPMatrix!$A$6:$B$10,2,FALSE()),IF(J153=4,VLOOKUP(K153+1,TPMatrix!$D$6:$E$9,2,FALSE()),0)),"")</f>
        <v>0</v>
      </c>
      <c r="N153" s="234">
        <f ca="1">IF(COUNTIF(K152:K156,K153)&gt;=3,IF(J153=5,VLOOKUP(K153+2,TPMatrix!$A$6:$B$10,2,FALSE()),IF(J153=4,VLOOKUP(K153+2,TPMatrix!$D$6:$E$9,2,FALSE()),0)),"")</f>
        <v>0</v>
      </c>
      <c r="O153" s="234">
        <f ca="1">IF(COUNTIF(K152:K156,K153)&gt;=4,IF(J153=5,VLOOKUP(K153+3,TPMatrix!$A$6:$B$10,2,FALSE()),IF(J153=4,VLOOKUP(K153+3,TPMatrix!$D$6:$E$9,2,FALSE()),0)),"")</f>
        <v>0</v>
      </c>
      <c r="P153" s="234">
        <f ca="1">IF(COUNTIF(K152:K156,K153)&gt;=5,IF(J153=5,VLOOKUP(K153+4,TPMatrix!$A$6:$B$10,2,FALSE()),IF(J153=4,VLOOKUP(K153+4,TPMatrix!$D$6:$E$9,2,FALSE()),0)),"")</f>
        <v>0</v>
      </c>
      <c r="Q153" s="234">
        <f t="shared" ca="1" si="52"/>
        <v>0</v>
      </c>
      <c r="R153" s="235">
        <f t="shared" ca="1" si="53"/>
        <v>5</v>
      </c>
      <c r="S153" s="233">
        <f t="shared" ca="1" si="54"/>
        <v>0</v>
      </c>
      <c r="T153" s="234">
        <f t="shared" si="55"/>
        <v>0</v>
      </c>
      <c r="U153" s="235">
        <f t="shared" ca="1" si="56"/>
        <v>0</v>
      </c>
      <c r="W153" s="41" t="str">
        <f t="shared" ca="1" si="57"/>
        <v/>
      </c>
      <c r="X153" t="str">
        <f ca="1">IF(ISNUMBER($A153),$W153*(Methuselahs!$A$4+1)+$A153,"")</f>
        <v/>
      </c>
      <c r="Y153" s="41" t="str">
        <f t="shared" ca="1" si="58"/>
        <v/>
      </c>
      <c r="Z153" t="str">
        <f ca="1">IF(ISNUMBER($A153),VLOOKUP($A153,Methuselahs!$A$7:$X$202,5),"")</f>
        <v/>
      </c>
      <c r="AA153" s="41" t="str">
        <f t="shared" ca="1" si="59"/>
        <v/>
      </c>
    </row>
    <row r="154" spans="1:27" ht="12.95" customHeight="1">
      <c r="A154" t="str">
        <f ca="1">IF(OR(ISBLANK('Tournament Info'!$B$11),'Tournament Info'!$B$11&lt;&gt;4),"",INDIRECT(ADDRESS(ROW(),3,1,1,"Optimal Seating "&amp;'Tournament Info'!$B$11-1&amp;"R+F")))</f>
        <v/>
      </c>
      <c r="B154" t="str">
        <f ca="1">IF(ISNUMBER(A154),VLOOKUP(A154,Methuselahs!$A$7:$E$202,2,FALSE()),"")</f>
        <v/>
      </c>
      <c r="C154" t="str">
        <f ca="1">IF(ISNUMBER(A154),VLOOKUP(A154,Methuselahs!$A$7:$E$202,3,FALSE()),"")</f>
        <v/>
      </c>
      <c r="D154" s="238" t="str">
        <f t="shared" ca="1" si="48"/>
        <v/>
      </c>
      <c r="E154" s="239"/>
      <c r="F154" s="269">
        <f t="shared" si="49"/>
        <v>0</v>
      </c>
      <c r="G154" s="240" t="str">
        <f t="shared" ca="1" si="50"/>
        <v/>
      </c>
      <c r="H154" t="str">
        <f ca="1">IF(ISNUMBER(A154),IF(OR($S154=$U154,NOT(ISNA(MATCH($D154*5+$V$4,Override!$C$6:$C$125,0)))),$Q154,0),"")</f>
        <v/>
      </c>
      <c r="I154" s="126" t="str">
        <f t="shared" ca="1" si="51"/>
        <v/>
      </c>
      <c r="J154" s="242">
        <f ca="1">COUNT(A152:A156)</f>
        <v>0</v>
      </c>
      <c r="K154" s="243" t="str">
        <f ca="1">IF(ISNUMBER(A154),_xlfn.RANK.EQ(F154,F152:F156),"")</f>
        <v/>
      </c>
      <c r="L154" s="244">
        <f ca="1">IF(J154=5,VLOOKUP(K154,TPMatrix!$A$6:$B$10,2,FALSE()),IF(J154=4,VLOOKUP(K154,TPMatrix!$D$6:$E$9,2,FALSE()),0))</f>
        <v>0</v>
      </c>
      <c r="M154" s="244">
        <f ca="1">IF(COUNTIF(K152:K156,K154)&gt;=2,IF(J154=5,VLOOKUP(K154+1,TPMatrix!$A$6:$B$10,2,FALSE()),IF(J154=4,VLOOKUP(K154+1,TPMatrix!$D$6:$E$9,2,FALSE()),0)),"")</f>
        <v>0</v>
      </c>
      <c r="N154" s="244">
        <f ca="1">IF(COUNTIF(K152:K156,K154)&gt;=3,IF(J154=5,VLOOKUP(K154+2,TPMatrix!$A$6:$B$10,2,FALSE()),IF(J154=4,VLOOKUP(K154+2,TPMatrix!$D$6:$E$9,2,FALSE()),0)),"")</f>
        <v>0</v>
      </c>
      <c r="O154" s="244">
        <f ca="1">IF(COUNTIF(K152:K156,K154)&gt;=4,IF(J154=5,VLOOKUP(K154+3,TPMatrix!$A$6:$B$10,2,FALSE()),IF(J154=4,VLOOKUP(K154+3,TPMatrix!$D$6:$E$9,2,FALSE()),0)),"")</f>
        <v>0</v>
      </c>
      <c r="P154" s="244">
        <f ca="1">IF(COUNTIF(K152:K156,K154)&gt;=5,IF(J154=5,VLOOKUP(K154+4,TPMatrix!$A$6:$B$10,2,FALSE()),IF(J154=4,VLOOKUP(K154+4,TPMatrix!$D$6:$E$9,2,FALSE()),0)),"")</f>
        <v>0</v>
      </c>
      <c r="Q154" s="244">
        <f t="shared" ca="1" si="52"/>
        <v>0</v>
      </c>
      <c r="R154" s="245">
        <f t="shared" ca="1" si="53"/>
        <v>5</v>
      </c>
      <c r="S154" s="243">
        <f t="shared" ca="1" si="54"/>
        <v>0</v>
      </c>
      <c r="T154" s="244">
        <f t="shared" si="55"/>
        <v>0</v>
      </c>
      <c r="U154" s="245">
        <f t="shared" ca="1" si="56"/>
        <v>0</v>
      </c>
      <c r="W154" s="41" t="str">
        <f t="shared" ca="1" si="57"/>
        <v/>
      </c>
      <c r="X154" t="str">
        <f ca="1">IF(ISNUMBER($A154),$W154*(Methuselahs!$A$4+1)+$A154,"")</f>
        <v/>
      </c>
      <c r="Y154" s="41" t="str">
        <f t="shared" ca="1" si="58"/>
        <v/>
      </c>
      <c r="Z154" t="str">
        <f ca="1">IF(ISNUMBER($A154),VLOOKUP($A154,Methuselahs!$A$7:$X$202,5),"")</f>
        <v/>
      </c>
      <c r="AA154" s="41" t="str">
        <f t="shared" ca="1" si="59"/>
        <v/>
      </c>
    </row>
    <row r="155" spans="1:27" ht="12.95" customHeight="1">
      <c r="A155" t="str">
        <f ca="1">IF(OR(ISBLANK('Tournament Info'!$B$11),'Tournament Info'!$B$11&lt;&gt;4),"",INDIRECT(ADDRESS(ROW(),3,1,1,"Optimal Seating "&amp;'Tournament Info'!$B$11-1&amp;"R+F")))</f>
        <v/>
      </c>
      <c r="B155" t="str">
        <f ca="1">IF(ISNUMBER(A155),VLOOKUP(A155,Methuselahs!$A$7:$E$202,2,FALSE()),"")</f>
        <v/>
      </c>
      <c r="C155" t="str">
        <f ca="1">IF(ISNUMBER(A155),VLOOKUP(A155,Methuselahs!$A$7:$E$202,3,FALSE()),"")</f>
        <v/>
      </c>
      <c r="D155" s="248" t="str">
        <f t="shared" ca="1" si="48"/>
        <v/>
      </c>
      <c r="E155" s="249"/>
      <c r="F155" s="271">
        <f t="shared" si="49"/>
        <v>0</v>
      </c>
      <c r="G155" s="230" t="str">
        <f t="shared" ca="1" si="50"/>
        <v/>
      </c>
      <c r="H155" t="str">
        <f ca="1">IF(ISNUMBER(A155),IF(OR($S155=$U155,NOT(ISNA(MATCH($D155*5+$V$4,Override!$C$6:$C$125,0)))),$Q155,0),"")</f>
        <v/>
      </c>
      <c r="I155" s="277" t="str">
        <f t="shared" ca="1" si="51"/>
        <v/>
      </c>
      <c r="J155" s="250">
        <f ca="1">COUNT(A152:A156)</f>
        <v>0</v>
      </c>
      <c r="K155" s="233" t="str">
        <f ca="1">IF(ISNUMBER(A155),_xlfn.RANK.EQ(F155,F152:F156),"")</f>
        <v/>
      </c>
      <c r="L155" s="234">
        <f ca="1">IF(J155=5,VLOOKUP(K155,TPMatrix!$A$6:$B$10,2,FALSE()),IF(J155=4,VLOOKUP(K155,TPMatrix!$D$6:$E$9,2,FALSE()),0))</f>
        <v>0</v>
      </c>
      <c r="M155" s="234">
        <f ca="1">IF(COUNTIF(K152:K156,K155)&gt;=2,IF(J155=5,VLOOKUP(K155+1,TPMatrix!$A$6:$B$10,2,FALSE()),IF(J155=4,VLOOKUP(K155+1,TPMatrix!$D$6:$E$9,2,FALSE()),0)),"")</f>
        <v>0</v>
      </c>
      <c r="N155" s="234">
        <f ca="1">IF(COUNTIF(K152:K156,K155)&gt;=3,IF(J155=5,VLOOKUP(K155+2,TPMatrix!$A$6:$B$10,2,FALSE()),IF(J155=4,VLOOKUP(K155+2,TPMatrix!$D$6:$E$9,2,FALSE()),0)),"")</f>
        <v>0</v>
      </c>
      <c r="O155" s="234">
        <f ca="1">IF(COUNTIF(K152:K156,K155)&gt;=4,IF(J155=5,VLOOKUP(K155+3,TPMatrix!$A$6:$B$10,2,FALSE()),IF(J155=4,VLOOKUP(K155+3,TPMatrix!$D$6:$E$9,2,FALSE()),0)),"")</f>
        <v>0</v>
      </c>
      <c r="P155" s="234">
        <f ca="1">IF(COUNTIF(K152:K156,K155)&gt;=5,IF(J155=5,VLOOKUP(K155+4,TPMatrix!$A$6:$B$10,2,FALSE()),IF(J155=4,VLOOKUP(K155+4,TPMatrix!$D$6:$E$9,2,FALSE()),0)),"")</f>
        <v>0</v>
      </c>
      <c r="Q155" s="234">
        <f t="shared" ca="1" si="52"/>
        <v>0</v>
      </c>
      <c r="R155" s="235">
        <f t="shared" ca="1" si="53"/>
        <v>5</v>
      </c>
      <c r="S155" s="233">
        <f t="shared" ca="1" si="54"/>
        <v>0</v>
      </c>
      <c r="T155" s="234">
        <f t="shared" si="55"/>
        <v>0</v>
      </c>
      <c r="U155" s="235">
        <f t="shared" ca="1" si="56"/>
        <v>0</v>
      </c>
      <c r="W155" s="41" t="str">
        <f t="shared" ca="1" si="57"/>
        <v/>
      </c>
      <c r="X155" t="str">
        <f ca="1">IF(ISNUMBER($A155),$W155*(Methuselahs!$A$4+1)+$A155,"")</f>
        <v/>
      </c>
      <c r="Y155" s="41" t="str">
        <f t="shared" ca="1" si="58"/>
        <v/>
      </c>
      <c r="Z155" t="str">
        <f ca="1">IF(ISNUMBER($A155),VLOOKUP($A155,Methuselahs!$A$7:$X$202,5),"")</f>
        <v/>
      </c>
      <c r="AA155" s="41" t="str">
        <f t="shared" ca="1" si="59"/>
        <v/>
      </c>
    </row>
    <row r="156" spans="1:27" ht="12.95" customHeight="1" thickBot="1">
      <c r="A156" t="str">
        <f ca="1">IF(OR(ISBLANK('Tournament Info'!$B$11),'Tournament Info'!$B$11&lt;&gt;4),"",INDIRECT(ADDRESS(ROW(),3,1,1,"Optimal Seating "&amp;'Tournament Info'!$B$11-1&amp;"R+F")))</f>
        <v/>
      </c>
      <c r="B156" t="str">
        <f ca="1">IF(ISNUMBER(A156),VLOOKUP(A156,Methuselahs!$A$7:$E$202,2,FALSE()),"")</f>
        <v/>
      </c>
      <c r="C156" t="str">
        <f ca="1">IF(ISNUMBER(A156),VLOOKUP(A156,Methuselahs!$A$7:$E$202,3,FALSE()),"")</f>
        <v/>
      </c>
      <c r="D156" s="254" t="str">
        <f t="shared" ca="1" si="48"/>
        <v/>
      </c>
      <c r="E156" s="255"/>
      <c r="F156" s="272">
        <f t="shared" si="49"/>
        <v>0</v>
      </c>
      <c r="G156" s="240" t="str">
        <f t="shared" ca="1" si="50"/>
        <v/>
      </c>
      <c r="H156" t="str">
        <f ca="1">IF(ISNUMBER(A156),IF(OR($S156=$U156,NOT(ISNA(MATCH($D156*5+$V$4,Override!$C$6:$C$125,0)))),$Q156,0),"")</f>
        <v/>
      </c>
      <c r="I156" s="126" t="str">
        <f t="shared" ca="1" si="51"/>
        <v/>
      </c>
      <c r="J156" s="256">
        <f ca="1">COUNT(A152:A156)</f>
        <v>0</v>
      </c>
      <c r="K156" s="257" t="str">
        <f ca="1">IF(ISNUMBER(A156),_xlfn.RANK.EQ(F156,F152:F156),"")</f>
        <v/>
      </c>
      <c r="L156" s="258">
        <f ca="1">IF(J156=5,VLOOKUP(K156,TPMatrix!$A$6:$B$10,2,FALSE()),IF(J156=4,VLOOKUP(K156,TPMatrix!$D$6:$E$9,2,FALSE()),0))</f>
        <v>0</v>
      </c>
      <c r="M156" s="258">
        <f ca="1">IF(COUNTIF(K152:K156,K156)&gt;=2,IF(J156=5,VLOOKUP(K156+1,TPMatrix!$A$6:$B$10,2,FALSE()),IF(J156=4,VLOOKUP(K156+1,TPMatrix!$D$6:$E$9,2,FALSE()),0)),"")</f>
        <v>0</v>
      </c>
      <c r="N156" s="258">
        <f ca="1">IF(COUNTIF(K152:K156,K156)&gt;=3,IF(J156=5,VLOOKUP(K156+2,TPMatrix!$A$6:$B$10,2,FALSE()),IF(J156=4,VLOOKUP(K156+2,TPMatrix!$D$6:$E$9,2,FALSE()),0)),"")</f>
        <v>0</v>
      </c>
      <c r="O156" s="258">
        <f ca="1">IF(COUNTIF(K152:K156,K156)&gt;=4,IF(J156=5,VLOOKUP(K156+3,TPMatrix!$A$6:$B$10,2,FALSE()),IF(J156=4,VLOOKUP(K156+3,TPMatrix!$D$6:$E$9,2,FALSE()),0)),"")</f>
        <v>0</v>
      </c>
      <c r="P156" s="258">
        <f ca="1">IF(COUNTIF(K152:K156,K156)&gt;=5,IF(J156=5,VLOOKUP(K156+4,TPMatrix!$A$6:$B$10,2,FALSE()),IF(J156=4,VLOOKUP(K156+4,TPMatrix!$D$6:$E$9,2,FALSE()),0)),"")</f>
        <v>0</v>
      </c>
      <c r="Q156" s="258">
        <f t="shared" ca="1" si="52"/>
        <v>0</v>
      </c>
      <c r="R156" s="259">
        <f t="shared" ca="1" si="53"/>
        <v>5</v>
      </c>
      <c r="S156" s="257">
        <f t="shared" ca="1" si="54"/>
        <v>0</v>
      </c>
      <c r="T156" s="258">
        <f t="shared" si="55"/>
        <v>0</v>
      </c>
      <c r="U156" s="259">
        <f t="shared" ca="1" si="56"/>
        <v>0</v>
      </c>
      <c r="W156" s="41" t="str">
        <f t="shared" ca="1" si="57"/>
        <v/>
      </c>
      <c r="X156" t="str">
        <f ca="1">IF(ISNUMBER($A156),$W156*(Methuselahs!$A$4+1)+$A156,"")</f>
        <v/>
      </c>
      <c r="Y156" s="41" t="str">
        <f t="shared" ca="1" si="58"/>
        <v/>
      </c>
      <c r="Z156" t="str">
        <f ca="1">IF(ISNUMBER($A156),VLOOKUP($A156,Methuselahs!$A$7:$X$202,5),"")</f>
        <v/>
      </c>
      <c r="AA156" s="41" t="str">
        <f t="shared" ca="1" si="59"/>
        <v/>
      </c>
    </row>
    <row r="157" spans="1:27" ht="12.95" customHeight="1">
      <c r="A157" t="str">
        <f ca="1">IF(OR(ISBLANK('Tournament Info'!$B$11),'Tournament Info'!$B$11&lt;&gt;4),"",INDIRECT(ADDRESS(ROW(),3,1,1,"Optimal Seating "&amp;'Tournament Info'!$B$11-1&amp;"R+F")))</f>
        <v/>
      </c>
      <c r="B157" t="str">
        <f ca="1">IF(ISNUMBER(A157),VLOOKUP(A157,Methuselahs!$A$7:$E$202,2,FALSE()),"")</f>
        <v/>
      </c>
      <c r="C157" t="str">
        <f ca="1">IF(ISNUMBER(A157),VLOOKUP(A157,Methuselahs!$A$7:$E$202,3,FALSE()),"")</f>
        <v/>
      </c>
      <c r="D157" s="214" t="str">
        <f t="shared" ca="1" si="48"/>
        <v/>
      </c>
      <c r="E157" s="215"/>
      <c r="F157" s="265">
        <f t="shared" si="49"/>
        <v>0</v>
      </c>
      <c r="G157" s="216" t="str">
        <f t="shared" ca="1" si="50"/>
        <v/>
      </c>
      <c r="H157" t="str">
        <f ca="1">IF(ISNUMBER(A157),IF(OR($S157=$U157,NOT(ISNA(MATCH($D157*5+$V$4,Override!$C$6:$C$125,0)))),$Q157,0),"")</f>
        <v/>
      </c>
      <c r="I157" s="276" t="str">
        <f t="shared" ca="1" si="51"/>
        <v/>
      </c>
      <c r="J157" s="218">
        <f ca="1">COUNT(A157:A161)</f>
        <v>0</v>
      </c>
      <c r="K157" s="219" t="str">
        <f ca="1">IF(ISNUMBER(A157),_xlfn.RANK.EQ(F157,F157:F161),"")</f>
        <v/>
      </c>
      <c r="L157" s="220">
        <f ca="1">IF(J157=5,VLOOKUP(K157,TPMatrix!$A$6:$B$10,2,FALSE()),IF(J157=4,VLOOKUP(K157,TPMatrix!$D$6:$E$9,2,FALSE()),0))</f>
        <v>0</v>
      </c>
      <c r="M157" s="220">
        <f ca="1">IF(COUNTIF(K157:K161,K157)&gt;=2,IF(J157=5,VLOOKUP(K157+1,TPMatrix!$A$6:$B$10,2,FALSE()),IF(J157=4,VLOOKUP(K157+1,TPMatrix!$D$6:$E$9,2,FALSE()),0)),"")</f>
        <v>0</v>
      </c>
      <c r="N157" s="220">
        <f ca="1">IF(COUNTIF(K157:K161,K157)&gt;=3,IF(J157=5,VLOOKUP(K157+2,TPMatrix!$A$6:$B$10,2,FALSE()),IF(J157=4,VLOOKUP(K157+2,TPMatrix!$D$6:$E$9,2,FALSE()),0)),"")</f>
        <v>0</v>
      </c>
      <c r="O157" s="220">
        <f ca="1">IF(COUNTIF(K157:K161,K157)&gt;=4,IF(J157=5,VLOOKUP(K157+3,TPMatrix!$A$6:$B$10,2,FALSE()),IF(J157=4,VLOOKUP(K157+3,TPMatrix!$D$6:$E$9,2,FALSE()),0)),"")</f>
        <v>0</v>
      </c>
      <c r="P157" s="220">
        <f ca="1">IF(COUNTIF(K157:K161,K157)&gt;=5,IF(J157=5,VLOOKUP(K157+4,TPMatrix!$A$6:$B$10,2,FALSE()),IF(J157=4,VLOOKUP(K157+4,TPMatrix!$D$6:$E$9,2,FALSE()),0)),"")</f>
        <v>0</v>
      </c>
      <c r="Q157" s="220">
        <f t="shared" ca="1" si="52"/>
        <v>0</v>
      </c>
      <c r="R157" s="221">
        <f t="shared" ca="1" si="53"/>
        <v>5</v>
      </c>
      <c r="S157" s="222">
        <f t="shared" ca="1" si="54"/>
        <v>0</v>
      </c>
      <c r="T157" s="223">
        <f t="shared" si="55"/>
        <v>0</v>
      </c>
      <c r="U157" s="224">
        <f t="shared" ca="1" si="56"/>
        <v>0</v>
      </c>
      <c r="W157" s="41" t="str">
        <f t="shared" ca="1" si="57"/>
        <v/>
      </c>
      <c r="X157" t="str">
        <f ca="1">IF(ISNUMBER($A157),$W157*(Methuselahs!$A$4+1)+$A157,"")</f>
        <v/>
      </c>
      <c r="Y157" s="41" t="str">
        <f t="shared" ca="1" si="58"/>
        <v/>
      </c>
      <c r="Z157" t="str">
        <f ca="1">IF(ISNUMBER($A157),VLOOKUP($A157,Methuselahs!$A$7:$X$202,5),"")</f>
        <v/>
      </c>
      <c r="AA157" s="41" t="str">
        <f t="shared" ca="1" si="59"/>
        <v/>
      </c>
    </row>
    <row r="158" spans="1:27" ht="12.95" customHeight="1">
      <c r="A158" t="str">
        <f ca="1">IF(OR(ISBLANK('Tournament Info'!$B$11),'Tournament Info'!$B$11&lt;&gt;4),"",INDIRECT(ADDRESS(ROW(),3,1,1,"Optimal Seating "&amp;'Tournament Info'!$B$11-1&amp;"R+F")))</f>
        <v/>
      </c>
      <c r="B158" t="str">
        <f ca="1">IF(ISNUMBER(A158),VLOOKUP(A158,Methuselahs!$A$7:$E$202,2,FALSE()),"")</f>
        <v/>
      </c>
      <c r="C158" t="str">
        <f ca="1">IF(ISNUMBER(A158),VLOOKUP(A158,Methuselahs!$A$7:$E$202,3,FALSE()),"")</f>
        <v/>
      </c>
      <c r="D158" s="228" t="str">
        <f t="shared" ca="1" si="48"/>
        <v/>
      </c>
      <c r="E158" s="229"/>
      <c r="F158" s="267">
        <f t="shared" si="49"/>
        <v>0</v>
      </c>
      <c r="G158" s="230" t="str">
        <f t="shared" ca="1" si="50"/>
        <v/>
      </c>
      <c r="H158" t="str">
        <f ca="1">IF(ISNUMBER(A158),IF(OR($S158=$U158,NOT(ISNA(MATCH($D158*5+$V$4,Override!$C$6:$C$125,0)))),$Q158,0),"")</f>
        <v/>
      </c>
      <c r="I158" s="277" t="str">
        <f t="shared" ca="1" si="51"/>
        <v/>
      </c>
      <c r="J158" s="232">
        <f ca="1">COUNT(A157:A161)</f>
        <v>0</v>
      </c>
      <c r="K158" s="233" t="str">
        <f ca="1">IF(ISNUMBER(A158),_xlfn.RANK.EQ(F158,F157:F161),"")</f>
        <v/>
      </c>
      <c r="L158" s="234">
        <f ca="1">IF(J158=5,VLOOKUP(K158,TPMatrix!$A$6:$B$10,2,FALSE()),IF(J158=4,VLOOKUP(K158,TPMatrix!$D$6:$E$9,2,FALSE()),0))</f>
        <v>0</v>
      </c>
      <c r="M158" s="234">
        <f ca="1">IF(COUNTIF(K157:K161,K158)&gt;=2,IF(J158=5,VLOOKUP(K158+1,TPMatrix!$A$6:$B$10,2,FALSE()),IF(J158=4,VLOOKUP(K158+1,TPMatrix!$D$6:$E$9,2,FALSE()),0)),"")</f>
        <v>0</v>
      </c>
      <c r="N158" s="234">
        <f ca="1">IF(COUNTIF(K157:K161,K158)&gt;=3,IF(J158=5,VLOOKUP(K158+2,TPMatrix!$A$6:$B$10,2,FALSE()),IF(J158=4,VLOOKUP(K158+2,TPMatrix!$D$6:$E$9,2,FALSE()),0)),"")</f>
        <v>0</v>
      </c>
      <c r="O158" s="234">
        <f ca="1">IF(COUNTIF(K157:K161,K158)&gt;=4,IF(J158=5,VLOOKUP(K158+3,TPMatrix!$A$6:$B$10,2,FALSE()),IF(J158=4,VLOOKUP(K158+3,TPMatrix!$D$6:$E$9,2,FALSE()),0)),"")</f>
        <v>0</v>
      </c>
      <c r="P158" s="234">
        <f ca="1">IF(COUNTIF(K157:K161,K158)&gt;=5,IF(J158=5,VLOOKUP(K158+4,TPMatrix!$A$6:$B$10,2,FALSE()),IF(J158=4,VLOOKUP(K158+4,TPMatrix!$D$6:$E$9,2,FALSE()),0)),"")</f>
        <v>0</v>
      </c>
      <c r="Q158" s="234">
        <f t="shared" ca="1" si="52"/>
        <v>0</v>
      </c>
      <c r="R158" s="235">
        <f t="shared" ca="1" si="53"/>
        <v>5</v>
      </c>
      <c r="S158" s="233">
        <f t="shared" ca="1" si="54"/>
        <v>0</v>
      </c>
      <c r="T158" s="234">
        <f t="shared" si="55"/>
        <v>0</v>
      </c>
      <c r="U158" s="235">
        <f t="shared" ca="1" si="56"/>
        <v>0</v>
      </c>
      <c r="W158" s="41" t="str">
        <f t="shared" ca="1" si="57"/>
        <v/>
      </c>
      <c r="X158" t="str">
        <f ca="1">IF(ISNUMBER($A158),$W158*(Methuselahs!$A$4+1)+$A158,"")</f>
        <v/>
      </c>
      <c r="Y158" s="41" t="str">
        <f t="shared" ca="1" si="58"/>
        <v/>
      </c>
      <c r="Z158" t="str">
        <f ca="1">IF(ISNUMBER($A158),VLOOKUP($A158,Methuselahs!$A$7:$X$202,5),"")</f>
        <v/>
      </c>
      <c r="AA158" s="41" t="str">
        <f t="shared" ca="1" si="59"/>
        <v/>
      </c>
    </row>
    <row r="159" spans="1:27" ht="12.95" customHeight="1">
      <c r="A159" t="str">
        <f ca="1">IF(OR(ISBLANK('Tournament Info'!$B$11),'Tournament Info'!$B$11&lt;&gt;4),"",INDIRECT(ADDRESS(ROW(),3,1,1,"Optimal Seating "&amp;'Tournament Info'!$B$11-1&amp;"R+F")))</f>
        <v/>
      </c>
      <c r="B159" t="str">
        <f ca="1">IF(ISNUMBER(A159),VLOOKUP(A159,Methuselahs!$A$7:$E$202,2,FALSE()),"")</f>
        <v/>
      </c>
      <c r="C159" t="str">
        <f ca="1">IF(ISNUMBER(A159),VLOOKUP(A159,Methuselahs!$A$7:$E$202,3,FALSE()),"")</f>
        <v/>
      </c>
      <c r="D159" s="238" t="str">
        <f t="shared" ca="1" si="48"/>
        <v/>
      </c>
      <c r="E159" s="239"/>
      <c r="F159" s="269">
        <f t="shared" si="49"/>
        <v>0</v>
      </c>
      <c r="G159" s="240" t="str">
        <f t="shared" ca="1" si="50"/>
        <v/>
      </c>
      <c r="H159" t="str">
        <f ca="1">IF(ISNUMBER(A159),IF(OR($S159=$U159,NOT(ISNA(MATCH($D159*5+$V$4,Override!$C$6:$C$125,0)))),$Q159,0),"")</f>
        <v/>
      </c>
      <c r="I159" s="126" t="str">
        <f t="shared" ca="1" si="51"/>
        <v/>
      </c>
      <c r="J159" s="242">
        <f ca="1">COUNT(A157:A161)</f>
        <v>0</v>
      </c>
      <c r="K159" s="243" t="str">
        <f ca="1">IF(ISNUMBER(A159),_xlfn.RANK.EQ(F159,F157:F161),"")</f>
        <v/>
      </c>
      <c r="L159" s="244">
        <f ca="1">IF(J159=5,VLOOKUP(K159,TPMatrix!$A$6:$B$10,2,FALSE()),IF(J159=4,VLOOKUP(K159,TPMatrix!$D$6:$E$9,2,FALSE()),0))</f>
        <v>0</v>
      </c>
      <c r="M159" s="244">
        <f ca="1">IF(COUNTIF(K157:K161,K159)&gt;=2,IF(J159=5,VLOOKUP(K159+1,TPMatrix!$A$6:$B$10,2,FALSE()),IF(J159=4,VLOOKUP(K159+1,TPMatrix!$D$6:$E$9,2,FALSE()),0)),"")</f>
        <v>0</v>
      </c>
      <c r="N159" s="244">
        <f ca="1">IF(COUNTIF(K157:K161,K159)&gt;=3,IF(J159=5,VLOOKUP(K159+2,TPMatrix!$A$6:$B$10,2,FALSE()),IF(J159=4,VLOOKUP(K159+2,TPMatrix!$D$6:$E$9,2,FALSE()),0)),"")</f>
        <v>0</v>
      </c>
      <c r="O159" s="244">
        <f ca="1">IF(COUNTIF(K157:K161,K159)&gt;=4,IF(J159=5,VLOOKUP(K159+3,TPMatrix!$A$6:$B$10,2,FALSE()),IF(J159=4,VLOOKUP(K159+3,TPMatrix!$D$6:$E$9,2,FALSE()),0)),"")</f>
        <v>0</v>
      </c>
      <c r="P159" s="244">
        <f ca="1">IF(COUNTIF(K157:K161,K159)&gt;=5,IF(J159=5,VLOOKUP(K159+4,TPMatrix!$A$6:$B$10,2,FALSE()),IF(J159=4,VLOOKUP(K159+4,TPMatrix!$D$6:$E$9,2,FALSE()),0)),"")</f>
        <v>0</v>
      </c>
      <c r="Q159" s="244">
        <f t="shared" ca="1" si="52"/>
        <v>0</v>
      </c>
      <c r="R159" s="245">
        <f t="shared" ca="1" si="53"/>
        <v>5</v>
      </c>
      <c r="S159" s="243">
        <f t="shared" ca="1" si="54"/>
        <v>0</v>
      </c>
      <c r="T159" s="244">
        <f t="shared" si="55"/>
        <v>0</v>
      </c>
      <c r="U159" s="245">
        <f t="shared" ca="1" si="56"/>
        <v>0</v>
      </c>
      <c r="W159" s="41" t="str">
        <f t="shared" ca="1" si="57"/>
        <v/>
      </c>
      <c r="X159" t="str">
        <f ca="1">IF(ISNUMBER($A159),$W159*(Methuselahs!$A$4+1)+$A159,"")</f>
        <v/>
      </c>
      <c r="Y159" s="41" t="str">
        <f t="shared" ca="1" si="58"/>
        <v/>
      </c>
      <c r="Z159" t="str">
        <f ca="1">IF(ISNUMBER($A159),VLOOKUP($A159,Methuselahs!$A$7:$X$202,5),"")</f>
        <v/>
      </c>
      <c r="AA159" s="41" t="str">
        <f t="shared" ca="1" si="59"/>
        <v/>
      </c>
    </row>
    <row r="160" spans="1:27" ht="12.95" customHeight="1">
      <c r="A160" t="str">
        <f ca="1">IF(OR(ISBLANK('Tournament Info'!$B$11),'Tournament Info'!$B$11&lt;&gt;4),"",INDIRECT(ADDRESS(ROW(),3,1,1,"Optimal Seating "&amp;'Tournament Info'!$B$11-1&amp;"R+F")))</f>
        <v/>
      </c>
      <c r="B160" t="str">
        <f ca="1">IF(ISNUMBER(A160),VLOOKUP(A160,Methuselahs!$A$7:$E$202,2,FALSE()),"")</f>
        <v/>
      </c>
      <c r="C160" t="str">
        <f ca="1">IF(ISNUMBER(A160),VLOOKUP(A160,Methuselahs!$A$7:$E$202,3,FALSE()),"")</f>
        <v/>
      </c>
      <c r="D160" s="248" t="str">
        <f t="shared" ca="1" si="48"/>
        <v/>
      </c>
      <c r="E160" s="249"/>
      <c r="F160" s="271">
        <f t="shared" si="49"/>
        <v>0</v>
      </c>
      <c r="G160" s="230" t="str">
        <f t="shared" ca="1" si="50"/>
        <v/>
      </c>
      <c r="H160" t="str">
        <f ca="1">IF(ISNUMBER(A160),IF(OR($S160=$U160,NOT(ISNA(MATCH($D160*5+$V$4,Override!$C$6:$C$125,0)))),$Q160,0),"")</f>
        <v/>
      </c>
      <c r="I160" s="277" t="str">
        <f t="shared" ca="1" si="51"/>
        <v/>
      </c>
      <c r="J160" s="250">
        <f ca="1">COUNT(A157:A161)</f>
        <v>0</v>
      </c>
      <c r="K160" s="233" t="str">
        <f ca="1">IF(ISNUMBER(A160),_xlfn.RANK.EQ(F160,F157:F161),"")</f>
        <v/>
      </c>
      <c r="L160" s="234">
        <f ca="1">IF(J160=5,VLOOKUP(K160,TPMatrix!$A$6:$B$10,2,FALSE()),IF(J160=4,VLOOKUP(K160,TPMatrix!$D$6:$E$9,2,FALSE()),0))</f>
        <v>0</v>
      </c>
      <c r="M160" s="234">
        <f ca="1">IF(COUNTIF(K157:K161,K160)&gt;=2,IF(J160=5,VLOOKUP(K160+1,TPMatrix!$A$6:$B$10,2,FALSE()),IF(J160=4,VLOOKUP(K160+1,TPMatrix!$D$6:$E$9,2,FALSE()),0)),"")</f>
        <v>0</v>
      </c>
      <c r="N160" s="234">
        <f ca="1">IF(COUNTIF(K157:K161,K160)&gt;=3,IF(J160=5,VLOOKUP(K160+2,TPMatrix!$A$6:$B$10,2,FALSE()),IF(J160=4,VLOOKUP(K160+2,TPMatrix!$D$6:$E$9,2,FALSE()),0)),"")</f>
        <v>0</v>
      </c>
      <c r="O160" s="234">
        <f ca="1">IF(COUNTIF(K157:K161,K160)&gt;=4,IF(J160=5,VLOOKUP(K160+3,TPMatrix!$A$6:$B$10,2,FALSE()),IF(J160=4,VLOOKUP(K160+3,TPMatrix!$D$6:$E$9,2,FALSE()),0)),"")</f>
        <v>0</v>
      </c>
      <c r="P160" s="234">
        <f ca="1">IF(COUNTIF(K157:K161,K160)&gt;=5,IF(J160=5,VLOOKUP(K160+4,TPMatrix!$A$6:$B$10,2,FALSE()),IF(J160=4,VLOOKUP(K160+4,TPMatrix!$D$6:$E$9,2,FALSE()),0)),"")</f>
        <v>0</v>
      </c>
      <c r="Q160" s="234">
        <f t="shared" ca="1" si="52"/>
        <v>0</v>
      </c>
      <c r="R160" s="235">
        <f t="shared" ca="1" si="53"/>
        <v>5</v>
      </c>
      <c r="S160" s="233">
        <f t="shared" ca="1" si="54"/>
        <v>0</v>
      </c>
      <c r="T160" s="234">
        <f t="shared" si="55"/>
        <v>0</v>
      </c>
      <c r="U160" s="235">
        <f t="shared" ca="1" si="56"/>
        <v>0</v>
      </c>
      <c r="W160" s="41" t="str">
        <f t="shared" ca="1" si="57"/>
        <v/>
      </c>
      <c r="X160" t="str">
        <f ca="1">IF(ISNUMBER($A160),$W160*(Methuselahs!$A$4+1)+$A160,"")</f>
        <v/>
      </c>
      <c r="Y160" s="41" t="str">
        <f t="shared" ca="1" si="58"/>
        <v/>
      </c>
      <c r="Z160" t="str">
        <f ca="1">IF(ISNUMBER($A160),VLOOKUP($A160,Methuselahs!$A$7:$X$202,5),"")</f>
        <v/>
      </c>
      <c r="AA160" s="41" t="str">
        <f t="shared" ca="1" si="59"/>
        <v/>
      </c>
    </row>
    <row r="161" spans="1:27" ht="12.95" customHeight="1" thickBot="1">
      <c r="A161" t="str">
        <f ca="1">IF(OR(ISBLANK('Tournament Info'!$B$11),'Tournament Info'!$B$11&lt;&gt;4),"",INDIRECT(ADDRESS(ROW(),3,1,1,"Optimal Seating "&amp;'Tournament Info'!$B$11-1&amp;"R+F")))</f>
        <v/>
      </c>
      <c r="B161" t="str">
        <f ca="1">IF(ISNUMBER(A161),VLOOKUP(A161,Methuselahs!$A$7:$E$202,2,FALSE()),"")</f>
        <v/>
      </c>
      <c r="C161" t="str">
        <f ca="1">IF(ISNUMBER(A161),VLOOKUP(A161,Methuselahs!$A$7:$E$202,3,FALSE()),"")</f>
        <v/>
      </c>
      <c r="D161" s="254" t="str">
        <f t="shared" ca="1" si="48"/>
        <v/>
      </c>
      <c r="E161" s="255"/>
      <c r="F161" s="272">
        <f t="shared" si="49"/>
        <v>0</v>
      </c>
      <c r="G161" s="240" t="str">
        <f t="shared" ca="1" si="50"/>
        <v/>
      </c>
      <c r="H161" t="str">
        <f ca="1">IF(ISNUMBER(A161),IF(OR($S161=$U161,NOT(ISNA(MATCH($D161*5+$V$4,Override!$C$6:$C$125,0)))),$Q161,0),"")</f>
        <v/>
      </c>
      <c r="I161" s="126" t="str">
        <f t="shared" ca="1" si="51"/>
        <v/>
      </c>
      <c r="J161" s="256">
        <f ca="1">COUNT(A157:A161)</f>
        <v>0</v>
      </c>
      <c r="K161" s="257" t="str">
        <f ca="1">IF(ISNUMBER(A161),_xlfn.RANK.EQ(F161,F157:F161),"")</f>
        <v/>
      </c>
      <c r="L161" s="258">
        <f ca="1">IF(J161=5,VLOOKUP(K161,TPMatrix!$A$6:$B$10,2,FALSE()),IF(J161=4,VLOOKUP(K161,TPMatrix!$D$6:$E$9,2,FALSE()),0))</f>
        <v>0</v>
      </c>
      <c r="M161" s="258">
        <f ca="1">IF(COUNTIF(K157:K161,K161)&gt;=2,IF(J161=5,VLOOKUP(K161+1,TPMatrix!$A$6:$B$10,2,FALSE()),IF(J161=4,VLOOKUP(K161+1,TPMatrix!$D$6:$E$9,2,FALSE()),0)),"")</f>
        <v>0</v>
      </c>
      <c r="N161" s="258">
        <f ca="1">IF(COUNTIF(K157:K161,K161)&gt;=3,IF(J161=5,VLOOKUP(K161+2,TPMatrix!$A$6:$B$10,2,FALSE()),IF(J161=4,VLOOKUP(K161+2,TPMatrix!$D$6:$E$9,2,FALSE()),0)),"")</f>
        <v>0</v>
      </c>
      <c r="O161" s="258">
        <f ca="1">IF(COUNTIF(K157:K161,K161)&gt;=4,IF(J161=5,VLOOKUP(K161+3,TPMatrix!$A$6:$B$10,2,FALSE()),IF(J161=4,VLOOKUP(K161+3,TPMatrix!$D$6:$E$9,2,FALSE()),0)),"")</f>
        <v>0</v>
      </c>
      <c r="P161" s="258">
        <f ca="1">IF(COUNTIF(K157:K161,K161)&gt;=5,IF(J161=5,VLOOKUP(K161+4,TPMatrix!$A$6:$B$10,2,FALSE()),IF(J161=4,VLOOKUP(K161+4,TPMatrix!$D$6:$E$9,2,FALSE()),0)),"")</f>
        <v>0</v>
      </c>
      <c r="Q161" s="258">
        <f t="shared" ca="1" si="52"/>
        <v>0</v>
      </c>
      <c r="R161" s="259">
        <f t="shared" ca="1" si="53"/>
        <v>5</v>
      </c>
      <c r="S161" s="257">
        <f t="shared" ca="1" si="54"/>
        <v>0</v>
      </c>
      <c r="T161" s="258">
        <f t="shared" si="55"/>
        <v>0</v>
      </c>
      <c r="U161" s="259">
        <f t="shared" ca="1" si="56"/>
        <v>0</v>
      </c>
      <c r="W161" s="41" t="str">
        <f t="shared" ca="1" si="57"/>
        <v/>
      </c>
      <c r="X161" t="str">
        <f ca="1">IF(ISNUMBER($A161),$W161*(Methuselahs!$A$4+1)+$A161,"")</f>
        <v/>
      </c>
      <c r="Y161" s="41" t="str">
        <f t="shared" ca="1" si="58"/>
        <v/>
      </c>
      <c r="Z161" t="str">
        <f ca="1">IF(ISNUMBER($A161),VLOOKUP($A161,Methuselahs!$A$7:$X$202,5),"")</f>
        <v/>
      </c>
      <c r="AA161" s="41" t="str">
        <f t="shared" ca="1" si="59"/>
        <v/>
      </c>
    </row>
    <row r="162" spans="1:27" ht="12.95" customHeight="1">
      <c r="A162" t="str">
        <f ca="1">IF(OR(ISBLANK('Tournament Info'!$B$11),'Tournament Info'!$B$11&lt;&gt;4),"",INDIRECT(ADDRESS(ROW(),3,1,1,"Optimal Seating "&amp;'Tournament Info'!$B$11-1&amp;"R+F")))</f>
        <v/>
      </c>
      <c r="B162" t="str">
        <f ca="1">IF(ISNUMBER(A162),VLOOKUP(A162,Methuselahs!$A$7:$E$202,2,FALSE()),"")</f>
        <v/>
      </c>
      <c r="C162" t="str">
        <f ca="1">IF(ISNUMBER(A162),VLOOKUP(A162,Methuselahs!$A$7:$E$202,3,FALSE()),"")</f>
        <v/>
      </c>
      <c r="D162" s="214" t="str">
        <f t="shared" ca="1" si="48"/>
        <v/>
      </c>
      <c r="E162" s="215"/>
      <c r="F162" s="265">
        <f t="shared" si="49"/>
        <v>0</v>
      </c>
      <c r="G162" s="216" t="str">
        <f t="shared" ca="1" si="50"/>
        <v/>
      </c>
      <c r="H162" t="str">
        <f ca="1">IF(ISNUMBER(A162),IF(OR($S162=$U162,NOT(ISNA(MATCH($D162*5+$V$4,Override!$C$6:$C$125,0)))),$Q162,0),"")</f>
        <v/>
      </c>
      <c r="I162" s="276" t="str">
        <f t="shared" ca="1" si="51"/>
        <v/>
      </c>
      <c r="J162" s="218">
        <f ca="1">COUNT(A162:A166)</f>
        <v>0</v>
      </c>
      <c r="K162" s="219" t="str">
        <f ca="1">IF(ISNUMBER(A162),_xlfn.RANK.EQ(F162,F162:F166),"")</f>
        <v/>
      </c>
      <c r="L162" s="220">
        <f ca="1">IF(J162=5,VLOOKUP(K162,TPMatrix!$A$6:$B$10,2,FALSE()),IF(J162=4,VLOOKUP(K162,TPMatrix!$D$6:$E$9,2,FALSE()),0))</f>
        <v>0</v>
      </c>
      <c r="M162" s="220">
        <f ca="1">IF(COUNTIF(K162:K166,K162)&gt;=2,IF(J162=5,VLOOKUP(K162+1,TPMatrix!$A$6:$B$10,2,FALSE()),IF(J162=4,VLOOKUP(K162+1,TPMatrix!$D$6:$E$9,2,FALSE()),0)),"")</f>
        <v>0</v>
      </c>
      <c r="N162" s="220">
        <f ca="1">IF(COUNTIF(K162:K166,K162)&gt;=3,IF(J162=5,VLOOKUP(K162+2,TPMatrix!$A$6:$B$10,2,FALSE()),IF(J162=4,VLOOKUP(K162+2,TPMatrix!$D$6:$E$9,2,FALSE()),0)),"")</f>
        <v>0</v>
      </c>
      <c r="O162" s="220">
        <f ca="1">IF(COUNTIF(K162:K166,K162)&gt;=4,IF(J162=5,VLOOKUP(K162+3,TPMatrix!$A$6:$B$10,2,FALSE()),IF(J162=4,VLOOKUP(K162+3,TPMatrix!$D$6:$E$9,2,FALSE()),0)),"")</f>
        <v>0</v>
      </c>
      <c r="P162" s="220">
        <f ca="1">IF(COUNTIF(K162:K166,K162)&gt;=5,IF(J162=5,VLOOKUP(K162+4,TPMatrix!$A$6:$B$10,2,FALSE()),IF(J162=4,VLOOKUP(K162+4,TPMatrix!$D$6:$E$9,2,FALSE()),0)),"")</f>
        <v>0</v>
      </c>
      <c r="Q162" s="220">
        <f t="shared" ca="1" si="52"/>
        <v>0</v>
      </c>
      <c r="R162" s="221">
        <f t="shared" ca="1" si="53"/>
        <v>5</v>
      </c>
      <c r="S162" s="222">
        <f t="shared" ca="1" si="54"/>
        <v>0</v>
      </c>
      <c r="T162" s="223">
        <f t="shared" si="55"/>
        <v>0</v>
      </c>
      <c r="U162" s="224">
        <f t="shared" ca="1" si="56"/>
        <v>0</v>
      </c>
      <c r="W162" s="41" t="str">
        <f t="shared" ca="1" si="57"/>
        <v/>
      </c>
      <c r="X162" t="str">
        <f ca="1">IF(ISNUMBER($A162),$W162*(Methuselahs!$A$4+1)+$A162,"")</f>
        <v/>
      </c>
      <c r="Y162" s="41" t="str">
        <f t="shared" ca="1" si="58"/>
        <v/>
      </c>
      <c r="Z162" t="str">
        <f ca="1">IF(ISNUMBER($A162),VLOOKUP($A162,Methuselahs!$A$7:$X$202,5),"")</f>
        <v/>
      </c>
      <c r="AA162" s="41" t="str">
        <f t="shared" ca="1" si="59"/>
        <v/>
      </c>
    </row>
    <row r="163" spans="1:27" ht="12.95" customHeight="1">
      <c r="A163" t="str">
        <f ca="1">IF(OR(ISBLANK('Tournament Info'!$B$11),'Tournament Info'!$B$11&lt;&gt;4),"",INDIRECT(ADDRESS(ROW(),3,1,1,"Optimal Seating "&amp;'Tournament Info'!$B$11-1&amp;"R+F")))</f>
        <v/>
      </c>
      <c r="B163" t="str">
        <f ca="1">IF(ISNUMBER(A163),VLOOKUP(A163,Methuselahs!$A$7:$E$202,2,FALSE()),"")</f>
        <v/>
      </c>
      <c r="C163" t="str">
        <f ca="1">IF(ISNUMBER(A163),VLOOKUP(A163,Methuselahs!$A$7:$E$202,3,FALSE()),"")</f>
        <v/>
      </c>
      <c r="D163" s="228" t="str">
        <f t="shared" ca="1" si="48"/>
        <v/>
      </c>
      <c r="E163" s="229"/>
      <c r="F163" s="267">
        <f t="shared" si="49"/>
        <v>0</v>
      </c>
      <c r="G163" s="230" t="str">
        <f t="shared" ca="1" si="50"/>
        <v/>
      </c>
      <c r="H163" t="str">
        <f ca="1">IF(ISNUMBER(A163),IF(OR($S163=$U163,NOT(ISNA(MATCH($D163*5+$V$4,Override!$C$6:$C$125,0)))),$Q163,0),"")</f>
        <v/>
      </c>
      <c r="I163" s="277" t="str">
        <f t="shared" ca="1" si="51"/>
        <v/>
      </c>
      <c r="J163" s="232">
        <f ca="1">COUNT(A162:A166)</f>
        <v>0</v>
      </c>
      <c r="K163" s="233" t="str">
        <f ca="1">IF(ISNUMBER(A163),_xlfn.RANK.EQ(F163,F162:F166),"")</f>
        <v/>
      </c>
      <c r="L163" s="234">
        <f ca="1">IF(J163=5,VLOOKUP(K163,TPMatrix!$A$6:$B$10,2,FALSE()),IF(J163=4,VLOOKUP(K163,TPMatrix!$D$6:$E$9,2,FALSE()),0))</f>
        <v>0</v>
      </c>
      <c r="M163" s="234">
        <f ca="1">IF(COUNTIF(K162:K166,K163)&gt;=2,IF(J163=5,VLOOKUP(K163+1,TPMatrix!$A$6:$B$10,2,FALSE()),IF(J163=4,VLOOKUP(K163+1,TPMatrix!$D$6:$E$9,2,FALSE()),0)),"")</f>
        <v>0</v>
      </c>
      <c r="N163" s="234">
        <f ca="1">IF(COUNTIF(K162:K166,K163)&gt;=3,IF(J163=5,VLOOKUP(K163+2,TPMatrix!$A$6:$B$10,2,FALSE()),IF(J163=4,VLOOKUP(K163+2,TPMatrix!$D$6:$E$9,2,FALSE()),0)),"")</f>
        <v>0</v>
      </c>
      <c r="O163" s="234">
        <f ca="1">IF(COUNTIF(K162:K166,K163)&gt;=4,IF(J163=5,VLOOKUP(K163+3,TPMatrix!$A$6:$B$10,2,FALSE()),IF(J163=4,VLOOKUP(K163+3,TPMatrix!$D$6:$E$9,2,FALSE()),0)),"")</f>
        <v>0</v>
      </c>
      <c r="P163" s="234">
        <f ca="1">IF(COUNTIF(K162:K166,K163)&gt;=5,IF(J163=5,VLOOKUP(K163+4,TPMatrix!$A$6:$B$10,2,FALSE()),IF(J163=4,VLOOKUP(K163+4,TPMatrix!$D$6:$E$9,2,FALSE()),0)),"")</f>
        <v>0</v>
      </c>
      <c r="Q163" s="234">
        <f t="shared" ca="1" si="52"/>
        <v>0</v>
      </c>
      <c r="R163" s="235">
        <f t="shared" ca="1" si="53"/>
        <v>5</v>
      </c>
      <c r="S163" s="233">
        <f t="shared" ca="1" si="54"/>
        <v>0</v>
      </c>
      <c r="T163" s="234">
        <f t="shared" si="55"/>
        <v>0</v>
      </c>
      <c r="U163" s="235">
        <f t="shared" ca="1" si="56"/>
        <v>0</v>
      </c>
      <c r="W163" s="41" t="str">
        <f t="shared" ca="1" si="57"/>
        <v/>
      </c>
      <c r="X163" t="str">
        <f ca="1">IF(ISNUMBER($A163),$W163*(Methuselahs!$A$4+1)+$A163,"")</f>
        <v/>
      </c>
      <c r="Y163" s="41" t="str">
        <f t="shared" ca="1" si="58"/>
        <v/>
      </c>
      <c r="Z163" t="str">
        <f ca="1">IF(ISNUMBER($A163),VLOOKUP($A163,Methuselahs!$A$7:$X$202,5),"")</f>
        <v/>
      </c>
      <c r="AA163" s="41" t="str">
        <f t="shared" ca="1" si="59"/>
        <v/>
      </c>
    </row>
    <row r="164" spans="1:27" ht="12.95" customHeight="1">
      <c r="A164" t="str">
        <f ca="1">IF(OR(ISBLANK('Tournament Info'!$B$11),'Tournament Info'!$B$11&lt;&gt;4),"",INDIRECT(ADDRESS(ROW(),3,1,1,"Optimal Seating "&amp;'Tournament Info'!$B$11-1&amp;"R+F")))</f>
        <v/>
      </c>
      <c r="B164" t="str">
        <f ca="1">IF(ISNUMBER(A164),VLOOKUP(A164,Methuselahs!$A$7:$E$202,2,FALSE()),"")</f>
        <v/>
      </c>
      <c r="C164" t="str">
        <f ca="1">IF(ISNUMBER(A164),VLOOKUP(A164,Methuselahs!$A$7:$E$202,3,FALSE()),"")</f>
        <v/>
      </c>
      <c r="D164" s="238" t="str">
        <f t="shared" ca="1" si="48"/>
        <v/>
      </c>
      <c r="E164" s="239"/>
      <c r="F164" s="269">
        <f t="shared" si="49"/>
        <v>0</v>
      </c>
      <c r="G164" s="240" t="str">
        <f t="shared" ca="1" si="50"/>
        <v/>
      </c>
      <c r="H164" t="str">
        <f ca="1">IF(ISNUMBER(A164),IF(OR($S164=$U164,NOT(ISNA(MATCH($D164*5+$V$4,Override!$C$6:$C$125,0)))),$Q164,0),"")</f>
        <v/>
      </c>
      <c r="I164" s="126" t="str">
        <f t="shared" ca="1" si="51"/>
        <v/>
      </c>
      <c r="J164" s="242">
        <f ca="1">COUNT(A162:A166)</f>
        <v>0</v>
      </c>
      <c r="K164" s="243" t="str">
        <f ca="1">IF(ISNUMBER(A164),_xlfn.RANK.EQ(F164,F162:F166),"")</f>
        <v/>
      </c>
      <c r="L164" s="244">
        <f ca="1">IF(J164=5,VLOOKUP(K164,TPMatrix!$A$6:$B$10,2,FALSE()),IF(J164=4,VLOOKUP(K164,TPMatrix!$D$6:$E$9,2,FALSE()),0))</f>
        <v>0</v>
      </c>
      <c r="M164" s="244">
        <f ca="1">IF(COUNTIF(K162:K166,K164)&gt;=2,IF(J164=5,VLOOKUP(K164+1,TPMatrix!$A$6:$B$10,2,FALSE()),IF(J164=4,VLOOKUP(K164+1,TPMatrix!$D$6:$E$9,2,FALSE()),0)),"")</f>
        <v>0</v>
      </c>
      <c r="N164" s="244">
        <f ca="1">IF(COUNTIF(K162:K166,K164)&gt;=3,IF(J164=5,VLOOKUP(K164+2,TPMatrix!$A$6:$B$10,2,FALSE()),IF(J164=4,VLOOKUP(K164+2,TPMatrix!$D$6:$E$9,2,FALSE()),0)),"")</f>
        <v>0</v>
      </c>
      <c r="O164" s="244">
        <f ca="1">IF(COUNTIF(K162:K166,K164)&gt;=4,IF(J164=5,VLOOKUP(K164+3,TPMatrix!$A$6:$B$10,2,FALSE()),IF(J164=4,VLOOKUP(K164+3,TPMatrix!$D$6:$E$9,2,FALSE()),0)),"")</f>
        <v>0</v>
      </c>
      <c r="P164" s="244">
        <f ca="1">IF(COUNTIF(K162:K166,K164)&gt;=5,IF(J164=5,VLOOKUP(K164+4,TPMatrix!$A$6:$B$10,2,FALSE()),IF(J164=4,VLOOKUP(K164+4,TPMatrix!$D$6:$E$9,2,FALSE()),0)),"")</f>
        <v>0</v>
      </c>
      <c r="Q164" s="244">
        <f t="shared" ca="1" si="52"/>
        <v>0</v>
      </c>
      <c r="R164" s="245">
        <f t="shared" ca="1" si="53"/>
        <v>5</v>
      </c>
      <c r="S164" s="243">
        <f t="shared" ca="1" si="54"/>
        <v>0</v>
      </c>
      <c r="T164" s="244">
        <f t="shared" si="55"/>
        <v>0</v>
      </c>
      <c r="U164" s="245">
        <f t="shared" ca="1" si="56"/>
        <v>0</v>
      </c>
      <c r="W164" s="41" t="str">
        <f t="shared" ca="1" si="57"/>
        <v/>
      </c>
      <c r="X164" t="str">
        <f ca="1">IF(ISNUMBER($A164),$W164*(Methuselahs!$A$4+1)+$A164,"")</f>
        <v/>
      </c>
      <c r="Y164" s="41" t="str">
        <f t="shared" ca="1" si="58"/>
        <v/>
      </c>
      <c r="Z164" t="str">
        <f ca="1">IF(ISNUMBER($A164),VLOOKUP($A164,Methuselahs!$A$7:$X$202,5),"")</f>
        <v/>
      </c>
      <c r="AA164" s="41" t="str">
        <f t="shared" ca="1" si="59"/>
        <v/>
      </c>
    </row>
    <row r="165" spans="1:27" ht="12.95" customHeight="1">
      <c r="A165" t="str">
        <f ca="1">IF(OR(ISBLANK('Tournament Info'!$B$11),'Tournament Info'!$B$11&lt;&gt;4),"",INDIRECT(ADDRESS(ROW(),3,1,1,"Optimal Seating "&amp;'Tournament Info'!$B$11-1&amp;"R+F")))</f>
        <v/>
      </c>
      <c r="B165" t="str">
        <f ca="1">IF(ISNUMBER(A165),VLOOKUP(A165,Methuselahs!$A$7:$E$202,2,FALSE()),"")</f>
        <v/>
      </c>
      <c r="C165" t="str">
        <f ca="1">IF(ISNUMBER(A165),VLOOKUP(A165,Methuselahs!$A$7:$E$202,3,FALSE()),"")</f>
        <v/>
      </c>
      <c r="D165" s="248" t="str">
        <f t="shared" ca="1" si="48"/>
        <v/>
      </c>
      <c r="E165" s="249"/>
      <c r="F165" s="271">
        <f t="shared" si="49"/>
        <v>0</v>
      </c>
      <c r="G165" s="230" t="str">
        <f t="shared" ca="1" si="50"/>
        <v/>
      </c>
      <c r="H165" t="str">
        <f ca="1">IF(ISNUMBER(A165),IF(OR($S165=$U165,NOT(ISNA(MATCH($D165*5+$V$4,Override!$C$6:$C$125,0)))),$Q165,0),"")</f>
        <v/>
      </c>
      <c r="I165" s="277" t="str">
        <f t="shared" ca="1" si="51"/>
        <v/>
      </c>
      <c r="J165" s="250">
        <f ca="1">COUNT(A162:A166)</f>
        <v>0</v>
      </c>
      <c r="K165" s="233" t="str">
        <f ca="1">IF(ISNUMBER(A165),_xlfn.RANK.EQ(F165,F162:F166),"")</f>
        <v/>
      </c>
      <c r="L165" s="234">
        <f ca="1">IF(J165=5,VLOOKUP(K165,TPMatrix!$A$6:$B$10,2,FALSE()),IF(J165=4,VLOOKUP(K165,TPMatrix!$D$6:$E$9,2,FALSE()),0))</f>
        <v>0</v>
      </c>
      <c r="M165" s="234">
        <f ca="1">IF(COUNTIF(K162:K166,K165)&gt;=2,IF(J165=5,VLOOKUP(K165+1,TPMatrix!$A$6:$B$10,2,FALSE()),IF(J165=4,VLOOKUP(K165+1,TPMatrix!$D$6:$E$9,2,FALSE()),0)),"")</f>
        <v>0</v>
      </c>
      <c r="N165" s="234">
        <f ca="1">IF(COUNTIF(K162:K166,K165)&gt;=3,IF(J165=5,VLOOKUP(K165+2,TPMatrix!$A$6:$B$10,2,FALSE()),IF(J165=4,VLOOKUP(K165+2,TPMatrix!$D$6:$E$9,2,FALSE()),0)),"")</f>
        <v>0</v>
      </c>
      <c r="O165" s="234">
        <f ca="1">IF(COUNTIF(K162:K166,K165)&gt;=4,IF(J165=5,VLOOKUP(K165+3,TPMatrix!$A$6:$B$10,2,FALSE()),IF(J165=4,VLOOKUP(K165+3,TPMatrix!$D$6:$E$9,2,FALSE()),0)),"")</f>
        <v>0</v>
      </c>
      <c r="P165" s="234">
        <f ca="1">IF(COUNTIF(K162:K166,K165)&gt;=5,IF(J165=5,VLOOKUP(K165+4,TPMatrix!$A$6:$B$10,2,FALSE()),IF(J165=4,VLOOKUP(K165+4,TPMatrix!$D$6:$E$9,2,FALSE()),0)),"")</f>
        <v>0</v>
      </c>
      <c r="Q165" s="234">
        <f t="shared" ca="1" si="52"/>
        <v>0</v>
      </c>
      <c r="R165" s="235">
        <f t="shared" ca="1" si="53"/>
        <v>5</v>
      </c>
      <c r="S165" s="233">
        <f t="shared" ca="1" si="54"/>
        <v>0</v>
      </c>
      <c r="T165" s="234">
        <f t="shared" si="55"/>
        <v>0</v>
      </c>
      <c r="U165" s="235">
        <f t="shared" ca="1" si="56"/>
        <v>0</v>
      </c>
      <c r="W165" s="41" t="str">
        <f t="shared" ca="1" si="57"/>
        <v/>
      </c>
      <c r="X165" t="str">
        <f ca="1">IF(ISNUMBER($A165),$W165*(Methuselahs!$A$4+1)+$A165,"")</f>
        <v/>
      </c>
      <c r="Y165" s="41" t="str">
        <f t="shared" ca="1" si="58"/>
        <v/>
      </c>
      <c r="Z165" t="str">
        <f ca="1">IF(ISNUMBER($A165),VLOOKUP($A165,Methuselahs!$A$7:$X$202,5),"")</f>
        <v/>
      </c>
      <c r="AA165" s="41" t="str">
        <f t="shared" ca="1" si="59"/>
        <v/>
      </c>
    </row>
    <row r="166" spans="1:27" ht="12.95" customHeight="1" thickBot="1">
      <c r="A166" t="str">
        <f ca="1">IF(OR(ISBLANK('Tournament Info'!$B$11),'Tournament Info'!$B$11&lt;&gt;4),"",INDIRECT(ADDRESS(ROW(),3,1,1,"Optimal Seating "&amp;'Tournament Info'!$B$11-1&amp;"R+F")))</f>
        <v/>
      </c>
      <c r="B166" t="str">
        <f ca="1">IF(ISNUMBER(A166),VLOOKUP(A166,Methuselahs!$A$7:$E$202,2,FALSE()),"")</f>
        <v/>
      </c>
      <c r="C166" t="str">
        <f ca="1">IF(ISNUMBER(A166),VLOOKUP(A166,Methuselahs!$A$7:$E$202,3,FALSE()),"")</f>
        <v/>
      </c>
      <c r="D166" s="254" t="str">
        <f t="shared" ca="1" si="48"/>
        <v/>
      </c>
      <c r="E166" s="255"/>
      <c r="F166" s="272">
        <f t="shared" si="49"/>
        <v>0</v>
      </c>
      <c r="G166" s="240" t="str">
        <f t="shared" ca="1" si="50"/>
        <v/>
      </c>
      <c r="H166" t="str">
        <f ca="1">IF(ISNUMBER(A166),IF(OR($S166=$U166,NOT(ISNA(MATCH($D166*5+$V$4,Override!$C$6:$C$125,0)))),$Q166,0),"")</f>
        <v/>
      </c>
      <c r="I166" s="126" t="str">
        <f t="shared" ca="1" si="51"/>
        <v/>
      </c>
      <c r="J166" s="256">
        <f ca="1">COUNT(A162:A166)</f>
        <v>0</v>
      </c>
      <c r="K166" s="257" t="str">
        <f ca="1">IF(ISNUMBER(A166),_xlfn.RANK.EQ(F166,F162:F166),"")</f>
        <v/>
      </c>
      <c r="L166" s="258">
        <f ca="1">IF(J166=5,VLOOKUP(K166,TPMatrix!$A$6:$B$10,2,FALSE()),IF(J166=4,VLOOKUP(K166,TPMatrix!$D$6:$E$9,2,FALSE()),0))</f>
        <v>0</v>
      </c>
      <c r="M166" s="258">
        <f ca="1">IF(COUNTIF(K162:K166,K166)&gt;=2,IF(J166=5,VLOOKUP(K166+1,TPMatrix!$A$6:$B$10,2,FALSE()),IF(J166=4,VLOOKUP(K166+1,TPMatrix!$D$6:$E$9,2,FALSE()),0)),"")</f>
        <v>0</v>
      </c>
      <c r="N166" s="258">
        <f ca="1">IF(COUNTIF(K162:K166,K166)&gt;=3,IF(J166=5,VLOOKUP(K166+2,TPMatrix!$A$6:$B$10,2,FALSE()),IF(J166=4,VLOOKUP(K166+2,TPMatrix!$D$6:$E$9,2,FALSE()),0)),"")</f>
        <v>0</v>
      </c>
      <c r="O166" s="258">
        <f ca="1">IF(COUNTIF(K162:K166,K166)&gt;=4,IF(J166=5,VLOOKUP(K166+3,TPMatrix!$A$6:$B$10,2,FALSE()),IF(J166=4,VLOOKUP(K166+3,TPMatrix!$D$6:$E$9,2,FALSE()),0)),"")</f>
        <v>0</v>
      </c>
      <c r="P166" s="258">
        <f ca="1">IF(COUNTIF(K162:K166,K166)&gt;=5,IF(J166=5,VLOOKUP(K166+4,TPMatrix!$A$6:$B$10,2,FALSE()),IF(J166=4,VLOOKUP(K166+4,TPMatrix!$D$6:$E$9,2,FALSE()),0)),"")</f>
        <v>0</v>
      </c>
      <c r="Q166" s="258">
        <f t="shared" ca="1" si="52"/>
        <v>0</v>
      </c>
      <c r="R166" s="259">
        <f t="shared" ca="1" si="53"/>
        <v>5</v>
      </c>
      <c r="S166" s="257">
        <f t="shared" ca="1" si="54"/>
        <v>0</v>
      </c>
      <c r="T166" s="258">
        <f t="shared" si="55"/>
        <v>0</v>
      </c>
      <c r="U166" s="259">
        <f t="shared" ca="1" si="56"/>
        <v>0</v>
      </c>
      <c r="W166" s="41" t="str">
        <f t="shared" ca="1" si="57"/>
        <v/>
      </c>
      <c r="X166" t="str">
        <f ca="1">IF(ISNUMBER($A166),$W166*(Methuselahs!$A$4+1)+$A166,"")</f>
        <v/>
      </c>
      <c r="Y166" s="41" t="str">
        <f t="shared" ca="1" si="58"/>
        <v/>
      </c>
      <c r="Z166" t="str">
        <f ca="1">IF(ISNUMBER($A166),VLOOKUP($A166,Methuselahs!$A$7:$X$202,5),"")</f>
        <v/>
      </c>
      <c r="AA166" s="41" t="str">
        <f t="shared" ca="1" si="59"/>
        <v/>
      </c>
    </row>
    <row r="167" spans="1:27" ht="12.95" customHeight="1">
      <c r="A167" t="str">
        <f ca="1">IF(OR(ISBLANK('Tournament Info'!$B$11),'Tournament Info'!$B$11&lt;&gt;4),"",INDIRECT(ADDRESS(ROW(),3,1,1,"Optimal Seating "&amp;'Tournament Info'!$B$11-1&amp;"R+F")))</f>
        <v/>
      </c>
      <c r="B167" t="str">
        <f ca="1">IF(ISNUMBER(A167),VLOOKUP(A167,Methuselahs!$A$7:$E$202,2,FALSE()),"")</f>
        <v/>
      </c>
      <c r="C167" t="str">
        <f ca="1">IF(ISNUMBER(A167),VLOOKUP(A167,Methuselahs!$A$7:$E$202,3,FALSE()),"")</f>
        <v/>
      </c>
      <c r="D167" s="214" t="str">
        <f t="shared" ref="D167:D198" ca="1" si="60">IF(ISNUMBER(A167),FLOOR((ROW()-ROW($A$7))/5,1)+1,"")</f>
        <v/>
      </c>
      <c r="E167" s="215"/>
      <c r="F167" s="265">
        <f t="shared" ref="F167:F198" si="61">IF(ISNUMBER(E167),E167,0)</f>
        <v>0</v>
      </c>
      <c r="G167" s="216" t="str">
        <f t="shared" ref="G167:G198" ca="1" si="62">IF(ISNUMBER($A167),IF(AND($F167&gt;=2,$H167=60),1,0),"")</f>
        <v/>
      </c>
      <c r="H167" t="str">
        <f ca="1">IF(ISNUMBER(A167),IF(OR($S167=$U167,NOT(ISNA(MATCH($D167*5+$V$4,Override!$C$6:$C$125,0)))),$Q167,0),"")</f>
        <v/>
      </c>
      <c r="I167" s="276" t="str">
        <f t="shared" ref="I167:I198" ca="1" si="63">IF(ISNUMBER(A167),IF(J167=5,K167,IF(AND(J167=4,OR(K167=4,K167=3)),K167+1,K167)),"")</f>
        <v/>
      </c>
      <c r="J167" s="218">
        <f ca="1">COUNT(A167:A171)</f>
        <v>0</v>
      </c>
      <c r="K167" s="219" t="str">
        <f ca="1">IF(ISNUMBER(A167),_xlfn.RANK.EQ(F167,F167:F171),"")</f>
        <v/>
      </c>
      <c r="L167" s="220">
        <f ca="1">IF(J167=5,VLOOKUP(K167,TPMatrix!$A$6:$B$10,2,FALSE()),IF(J167=4,VLOOKUP(K167,TPMatrix!$D$6:$E$9,2,FALSE()),0))</f>
        <v>0</v>
      </c>
      <c r="M167" s="220">
        <f ca="1">IF(COUNTIF(K167:K171,K167)&gt;=2,IF(J167=5,VLOOKUP(K167+1,TPMatrix!$A$6:$B$10,2,FALSE()),IF(J167=4,VLOOKUP(K167+1,TPMatrix!$D$6:$E$9,2,FALSE()),0)),"")</f>
        <v>0</v>
      </c>
      <c r="N167" s="220">
        <f ca="1">IF(COUNTIF(K167:K171,K167)&gt;=3,IF(J167=5,VLOOKUP(K167+2,TPMatrix!$A$6:$B$10,2,FALSE()),IF(J167=4,VLOOKUP(K167+2,TPMatrix!$D$6:$E$9,2,FALSE()),0)),"")</f>
        <v>0</v>
      </c>
      <c r="O167" s="220">
        <f ca="1">IF(COUNTIF(K167:K171,K167)&gt;=4,IF(J167=5,VLOOKUP(K167+3,TPMatrix!$A$6:$B$10,2,FALSE()),IF(J167=4,VLOOKUP(K167+3,TPMatrix!$D$6:$E$9,2,FALSE()),0)),"")</f>
        <v>0</v>
      </c>
      <c r="P167" s="220">
        <f ca="1">IF(COUNTIF(K167:K171,K167)&gt;=5,IF(J167=5,VLOOKUP(K167+4,TPMatrix!$A$6:$B$10,2,FALSE()),IF(J167=4,VLOOKUP(K167+4,TPMatrix!$D$6:$E$9,2,FALSE()),0)),"")</f>
        <v>0</v>
      </c>
      <c r="Q167" s="220">
        <f t="shared" ref="Q167:Q198" ca="1" si="64">SUM(L167:P167)/COUNT(L167:P167)</f>
        <v>0</v>
      </c>
      <c r="R167" s="221">
        <f t="shared" ref="R167:R198" ca="1" si="65">COUNT(L167:P167)</f>
        <v>5</v>
      </c>
      <c r="S167" s="222">
        <f t="shared" ref="S167:S198" ca="1" si="66">IF(ISNUMBER($A167),COUNTIF($D$7:$D$206,$D167),0)</f>
        <v>0</v>
      </c>
      <c r="T167" s="223">
        <f t="shared" ref="T167:T198" si="67">CEILING($F167,1)</f>
        <v>0</v>
      </c>
      <c r="U167" s="224">
        <f t="shared" ref="U167:U198" ca="1" si="68">SUM(OFFSET(T167,-MOD(ROW()-ROW($U$7),5),0,5,1))</f>
        <v>0</v>
      </c>
      <c r="W167" s="41" t="str">
        <f t="shared" ref="W167:W198" ca="1" si="69">$I167</f>
        <v/>
      </c>
      <c r="X167" t="str">
        <f ca="1">IF(ISNUMBER($A167),$W167*(Methuselahs!$A$4+1)+$A167,"")</f>
        <v/>
      </c>
      <c r="Y167" s="41" t="str">
        <f t="shared" ref="Y167:Y198" ca="1" si="70">IF(ISNUMBER($A167),_xlfn.RANK.EQ($X167,$X167:$X171,1),"")</f>
        <v/>
      </c>
      <c r="Z167" t="str">
        <f ca="1">IF(ISNUMBER($A167),VLOOKUP($A167,Methuselahs!$A$7:$X$202,5),"")</f>
        <v/>
      </c>
      <c r="AA167" s="41" t="str">
        <f t="shared" ref="AA167:AA198" ca="1" si="71">$I167</f>
        <v/>
      </c>
    </row>
    <row r="168" spans="1:27" ht="12.95" customHeight="1">
      <c r="A168" t="str">
        <f ca="1">IF(OR(ISBLANK('Tournament Info'!$B$11),'Tournament Info'!$B$11&lt;&gt;4),"",INDIRECT(ADDRESS(ROW(),3,1,1,"Optimal Seating "&amp;'Tournament Info'!$B$11-1&amp;"R+F")))</f>
        <v/>
      </c>
      <c r="B168" t="str">
        <f ca="1">IF(ISNUMBER(A168),VLOOKUP(A168,Methuselahs!$A$7:$E$202,2,FALSE()),"")</f>
        <v/>
      </c>
      <c r="C168" t="str">
        <f ca="1">IF(ISNUMBER(A168),VLOOKUP(A168,Methuselahs!$A$7:$E$202,3,FALSE()),"")</f>
        <v/>
      </c>
      <c r="D168" s="228" t="str">
        <f t="shared" ca="1" si="60"/>
        <v/>
      </c>
      <c r="E168" s="229"/>
      <c r="F168" s="267">
        <f t="shared" si="61"/>
        <v>0</v>
      </c>
      <c r="G168" s="230" t="str">
        <f t="shared" ca="1" si="62"/>
        <v/>
      </c>
      <c r="H168" t="str">
        <f ca="1">IF(ISNUMBER(A168),IF(OR($S168=$U168,NOT(ISNA(MATCH($D168*5+$V$4,Override!$C$6:$C$125,0)))),$Q168,0),"")</f>
        <v/>
      </c>
      <c r="I168" s="277" t="str">
        <f t="shared" ca="1" si="63"/>
        <v/>
      </c>
      <c r="J168" s="232">
        <f ca="1">COUNT(A167:A171)</f>
        <v>0</v>
      </c>
      <c r="K168" s="233" t="str">
        <f ca="1">IF(ISNUMBER(A168),_xlfn.RANK.EQ(F168,F167:F171),"")</f>
        <v/>
      </c>
      <c r="L168" s="234">
        <f ca="1">IF(J168=5,VLOOKUP(K168,TPMatrix!$A$6:$B$10,2,FALSE()),IF(J168=4,VLOOKUP(K168,TPMatrix!$D$6:$E$9,2,FALSE()),0))</f>
        <v>0</v>
      </c>
      <c r="M168" s="234">
        <f ca="1">IF(COUNTIF(K167:K171,K168)&gt;=2,IF(J168=5,VLOOKUP(K168+1,TPMatrix!$A$6:$B$10,2,FALSE()),IF(J168=4,VLOOKUP(K168+1,TPMatrix!$D$6:$E$9,2,FALSE()),0)),"")</f>
        <v>0</v>
      </c>
      <c r="N168" s="234">
        <f ca="1">IF(COUNTIF(K167:K171,K168)&gt;=3,IF(J168=5,VLOOKUP(K168+2,TPMatrix!$A$6:$B$10,2,FALSE()),IF(J168=4,VLOOKUP(K168+2,TPMatrix!$D$6:$E$9,2,FALSE()),0)),"")</f>
        <v>0</v>
      </c>
      <c r="O168" s="234">
        <f ca="1">IF(COUNTIF(K167:K171,K168)&gt;=4,IF(J168=5,VLOOKUP(K168+3,TPMatrix!$A$6:$B$10,2,FALSE()),IF(J168=4,VLOOKUP(K168+3,TPMatrix!$D$6:$E$9,2,FALSE()),0)),"")</f>
        <v>0</v>
      </c>
      <c r="P168" s="234">
        <f ca="1">IF(COUNTIF(K167:K171,K168)&gt;=5,IF(J168=5,VLOOKUP(K168+4,TPMatrix!$A$6:$B$10,2,FALSE()),IF(J168=4,VLOOKUP(K168+4,TPMatrix!$D$6:$E$9,2,FALSE()),0)),"")</f>
        <v>0</v>
      </c>
      <c r="Q168" s="234">
        <f t="shared" ca="1" si="64"/>
        <v>0</v>
      </c>
      <c r="R168" s="235">
        <f t="shared" ca="1" si="65"/>
        <v>5</v>
      </c>
      <c r="S168" s="233">
        <f t="shared" ca="1" si="66"/>
        <v>0</v>
      </c>
      <c r="T168" s="234">
        <f t="shared" si="67"/>
        <v>0</v>
      </c>
      <c r="U168" s="235">
        <f t="shared" ca="1" si="68"/>
        <v>0</v>
      </c>
      <c r="W168" s="41" t="str">
        <f t="shared" ca="1" si="69"/>
        <v/>
      </c>
      <c r="X168" t="str">
        <f ca="1">IF(ISNUMBER($A168),$W168*(Methuselahs!$A$4+1)+$A168,"")</f>
        <v/>
      </c>
      <c r="Y168" s="41" t="str">
        <f t="shared" ca="1" si="70"/>
        <v/>
      </c>
      <c r="Z168" t="str">
        <f ca="1">IF(ISNUMBER($A168),VLOOKUP($A168,Methuselahs!$A$7:$X$202,5),"")</f>
        <v/>
      </c>
      <c r="AA168" s="41" t="str">
        <f t="shared" ca="1" si="71"/>
        <v/>
      </c>
    </row>
    <row r="169" spans="1:27" ht="12.95" customHeight="1">
      <c r="A169" t="str">
        <f ca="1">IF(OR(ISBLANK('Tournament Info'!$B$11),'Tournament Info'!$B$11&lt;&gt;4),"",INDIRECT(ADDRESS(ROW(),3,1,1,"Optimal Seating "&amp;'Tournament Info'!$B$11-1&amp;"R+F")))</f>
        <v/>
      </c>
      <c r="B169" t="str">
        <f ca="1">IF(ISNUMBER(A169),VLOOKUP(A169,Methuselahs!$A$7:$E$202,2,FALSE()),"")</f>
        <v/>
      </c>
      <c r="C169" t="str">
        <f ca="1">IF(ISNUMBER(A169),VLOOKUP(A169,Methuselahs!$A$7:$E$202,3,FALSE()),"")</f>
        <v/>
      </c>
      <c r="D169" s="238" t="str">
        <f t="shared" ca="1" si="60"/>
        <v/>
      </c>
      <c r="E169" s="239"/>
      <c r="F169" s="269">
        <f t="shared" si="61"/>
        <v>0</v>
      </c>
      <c r="G169" s="240" t="str">
        <f t="shared" ca="1" si="62"/>
        <v/>
      </c>
      <c r="H169" t="str">
        <f ca="1">IF(ISNUMBER(A169),IF(OR($S169=$U169,NOT(ISNA(MATCH($D169*5+$V$4,Override!$C$6:$C$125,0)))),$Q169,0),"")</f>
        <v/>
      </c>
      <c r="I169" s="126" t="str">
        <f t="shared" ca="1" si="63"/>
        <v/>
      </c>
      <c r="J169" s="242">
        <f ca="1">COUNT(A167:A171)</f>
        <v>0</v>
      </c>
      <c r="K169" s="243" t="str">
        <f ca="1">IF(ISNUMBER(A169),_xlfn.RANK.EQ(F169,F167:F171),"")</f>
        <v/>
      </c>
      <c r="L169" s="244">
        <f ca="1">IF(J169=5,VLOOKUP(K169,TPMatrix!$A$6:$B$10,2,FALSE()),IF(J169=4,VLOOKUP(K169,TPMatrix!$D$6:$E$9,2,FALSE()),0))</f>
        <v>0</v>
      </c>
      <c r="M169" s="244">
        <f ca="1">IF(COUNTIF(K167:K171,K169)&gt;=2,IF(J169=5,VLOOKUP(K169+1,TPMatrix!$A$6:$B$10,2,FALSE()),IF(J169=4,VLOOKUP(K169+1,TPMatrix!$D$6:$E$9,2,FALSE()),0)),"")</f>
        <v>0</v>
      </c>
      <c r="N169" s="244">
        <f ca="1">IF(COUNTIF(K167:K171,K169)&gt;=3,IF(J169=5,VLOOKUP(K169+2,TPMatrix!$A$6:$B$10,2,FALSE()),IF(J169=4,VLOOKUP(K169+2,TPMatrix!$D$6:$E$9,2,FALSE()),0)),"")</f>
        <v>0</v>
      </c>
      <c r="O169" s="244">
        <f ca="1">IF(COUNTIF(K167:K171,K169)&gt;=4,IF(J169=5,VLOOKUP(K169+3,TPMatrix!$A$6:$B$10,2,FALSE()),IF(J169=4,VLOOKUP(K169+3,TPMatrix!$D$6:$E$9,2,FALSE()),0)),"")</f>
        <v>0</v>
      </c>
      <c r="P169" s="244">
        <f ca="1">IF(COUNTIF(K167:K171,K169)&gt;=5,IF(J169=5,VLOOKUP(K169+4,TPMatrix!$A$6:$B$10,2,FALSE()),IF(J169=4,VLOOKUP(K169+4,TPMatrix!$D$6:$E$9,2,FALSE()),0)),"")</f>
        <v>0</v>
      </c>
      <c r="Q169" s="244">
        <f t="shared" ca="1" si="64"/>
        <v>0</v>
      </c>
      <c r="R169" s="245">
        <f t="shared" ca="1" si="65"/>
        <v>5</v>
      </c>
      <c r="S169" s="243">
        <f t="shared" ca="1" si="66"/>
        <v>0</v>
      </c>
      <c r="T169" s="244">
        <f t="shared" si="67"/>
        <v>0</v>
      </c>
      <c r="U169" s="245">
        <f t="shared" ca="1" si="68"/>
        <v>0</v>
      </c>
      <c r="W169" s="41" t="str">
        <f t="shared" ca="1" si="69"/>
        <v/>
      </c>
      <c r="X169" t="str">
        <f ca="1">IF(ISNUMBER($A169),$W169*(Methuselahs!$A$4+1)+$A169,"")</f>
        <v/>
      </c>
      <c r="Y169" s="41" t="str">
        <f t="shared" ca="1" si="70"/>
        <v/>
      </c>
      <c r="Z169" t="str">
        <f ca="1">IF(ISNUMBER($A169),VLOOKUP($A169,Methuselahs!$A$7:$X$202,5),"")</f>
        <v/>
      </c>
      <c r="AA169" s="41" t="str">
        <f t="shared" ca="1" si="71"/>
        <v/>
      </c>
    </row>
    <row r="170" spans="1:27" ht="12.95" customHeight="1">
      <c r="A170" t="str">
        <f ca="1">IF(OR(ISBLANK('Tournament Info'!$B$11),'Tournament Info'!$B$11&lt;&gt;4),"",INDIRECT(ADDRESS(ROW(),3,1,1,"Optimal Seating "&amp;'Tournament Info'!$B$11-1&amp;"R+F")))</f>
        <v/>
      </c>
      <c r="B170" t="str">
        <f ca="1">IF(ISNUMBER(A170),VLOOKUP(A170,Methuselahs!$A$7:$E$202,2,FALSE()),"")</f>
        <v/>
      </c>
      <c r="C170" t="str">
        <f ca="1">IF(ISNUMBER(A170),VLOOKUP(A170,Methuselahs!$A$7:$E$202,3,FALSE()),"")</f>
        <v/>
      </c>
      <c r="D170" s="248" t="str">
        <f t="shared" ca="1" si="60"/>
        <v/>
      </c>
      <c r="E170" s="249"/>
      <c r="F170" s="271">
        <f t="shared" si="61"/>
        <v>0</v>
      </c>
      <c r="G170" s="230" t="str">
        <f t="shared" ca="1" si="62"/>
        <v/>
      </c>
      <c r="H170" t="str">
        <f ca="1">IF(ISNUMBER(A170),IF(OR($S170=$U170,NOT(ISNA(MATCH($D170*5+$V$4,Override!$C$6:$C$125,0)))),$Q170,0),"")</f>
        <v/>
      </c>
      <c r="I170" s="277" t="str">
        <f t="shared" ca="1" si="63"/>
        <v/>
      </c>
      <c r="J170" s="250">
        <f ca="1">COUNT(A167:A171)</f>
        <v>0</v>
      </c>
      <c r="K170" s="233" t="str">
        <f ca="1">IF(ISNUMBER(A170),_xlfn.RANK.EQ(F170,F167:F171),"")</f>
        <v/>
      </c>
      <c r="L170" s="234">
        <f ca="1">IF(J170=5,VLOOKUP(K170,TPMatrix!$A$6:$B$10,2,FALSE()),IF(J170=4,VLOOKUP(K170,TPMatrix!$D$6:$E$9,2,FALSE()),0))</f>
        <v>0</v>
      </c>
      <c r="M170" s="234">
        <f ca="1">IF(COUNTIF(K167:K171,K170)&gt;=2,IF(J170=5,VLOOKUP(K170+1,TPMatrix!$A$6:$B$10,2,FALSE()),IF(J170=4,VLOOKUP(K170+1,TPMatrix!$D$6:$E$9,2,FALSE()),0)),"")</f>
        <v>0</v>
      </c>
      <c r="N170" s="234">
        <f ca="1">IF(COUNTIF(K167:K171,K170)&gt;=3,IF(J170=5,VLOOKUP(K170+2,TPMatrix!$A$6:$B$10,2,FALSE()),IF(J170=4,VLOOKUP(K170+2,TPMatrix!$D$6:$E$9,2,FALSE()),0)),"")</f>
        <v>0</v>
      </c>
      <c r="O170" s="234">
        <f ca="1">IF(COUNTIF(K167:K171,K170)&gt;=4,IF(J170=5,VLOOKUP(K170+3,TPMatrix!$A$6:$B$10,2,FALSE()),IF(J170=4,VLOOKUP(K170+3,TPMatrix!$D$6:$E$9,2,FALSE()),0)),"")</f>
        <v>0</v>
      </c>
      <c r="P170" s="234">
        <f ca="1">IF(COUNTIF(K167:K171,K170)&gt;=5,IF(J170=5,VLOOKUP(K170+4,TPMatrix!$A$6:$B$10,2,FALSE()),IF(J170=4,VLOOKUP(K170+4,TPMatrix!$D$6:$E$9,2,FALSE()),0)),"")</f>
        <v>0</v>
      </c>
      <c r="Q170" s="234">
        <f t="shared" ca="1" si="64"/>
        <v>0</v>
      </c>
      <c r="R170" s="235">
        <f t="shared" ca="1" si="65"/>
        <v>5</v>
      </c>
      <c r="S170" s="233">
        <f t="shared" ca="1" si="66"/>
        <v>0</v>
      </c>
      <c r="T170" s="234">
        <f t="shared" si="67"/>
        <v>0</v>
      </c>
      <c r="U170" s="235">
        <f t="shared" ca="1" si="68"/>
        <v>0</v>
      </c>
      <c r="W170" s="41" t="str">
        <f t="shared" ca="1" si="69"/>
        <v/>
      </c>
      <c r="X170" t="str">
        <f ca="1">IF(ISNUMBER($A170),$W170*(Methuselahs!$A$4+1)+$A170,"")</f>
        <v/>
      </c>
      <c r="Y170" s="41" t="str">
        <f t="shared" ca="1" si="70"/>
        <v/>
      </c>
      <c r="Z170" t="str">
        <f ca="1">IF(ISNUMBER($A170),VLOOKUP($A170,Methuselahs!$A$7:$X$202,5),"")</f>
        <v/>
      </c>
      <c r="AA170" s="41" t="str">
        <f t="shared" ca="1" si="71"/>
        <v/>
      </c>
    </row>
    <row r="171" spans="1:27" ht="12.95" customHeight="1" thickBot="1">
      <c r="A171" t="str">
        <f ca="1">IF(OR(ISBLANK('Tournament Info'!$B$11),'Tournament Info'!$B$11&lt;&gt;4),"",INDIRECT(ADDRESS(ROW(),3,1,1,"Optimal Seating "&amp;'Tournament Info'!$B$11-1&amp;"R+F")))</f>
        <v/>
      </c>
      <c r="B171" t="str">
        <f ca="1">IF(ISNUMBER(A171),VLOOKUP(A171,Methuselahs!$A$7:$E$202,2,FALSE()),"")</f>
        <v/>
      </c>
      <c r="C171" t="str">
        <f ca="1">IF(ISNUMBER(A171),VLOOKUP(A171,Methuselahs!$A$7:$E$202,3,FALSE()),"")</f>
        <v/>
      </c>
      <c r="D171" s="254" t="str">
        <f t="shared" ca="1" si="60"/>
        <v/>
      </c>
      <c r="E171" s="255"/>
      <c r="F171" s="272">
        <f t="shared" si="61"/>
        <v>0</v>
      </c>
      <c r="G171" s="240" t="str">
        <f t="shared" ca="1" si="62"/>
        <v/>
      </c>
      <c r="H171" t="str">
        <f ca="1">IF(ISNUMBER(A171),IF(OR($S171=$U171,NOT(ISNA(MATCH($D171*5+$V$4,Override!$C$6:$C$125,0)))),$Q171,0),"")</f>
        <v/>
      </c>
      <c r="I171" s="126" t="str">
        <f t="shared" ca="1" si="63"/>
        <v/>
      </c>
      <c r="J171" s="256">
        <f ca="1">COUNT(A167:A171)</f>
        <v>0</v>
      </c>
      <c r="K171" s="257" t="str">
        <f ca="1">IF(ISNUMBER(A171),_xlfn.RANK.EQ(F171,F167:F171),"")</f>
        <v/>
      </c>
      <c r="L171" s="258">
        <f ca="1">IF(J171=5,VLOOKUP(K171,TPMatrix!$A$6:$B$10,2,FALSE()),IF(J171=4,VLOOKUP(K171,TPMatrix!$D$6:$E$9,2,FALSE()),0))</f>
        <v>0</v>
      </c>
      <c r="M171" s="258">
        <f ca="1">IF(COUNTIF(K167:K171,K171)&gt;=2,IF(J171=5,VLOOKUP(K171+1,TPMatrix!$A$6:$B$10,2,FALSE()),IF(J171=4,VLOOKUP(K171+1,TPMatrix!$D$6:$E$9,2,FALSE()),0)),"")</f>
        <v>0</v>
      </c>
      <c r="N171" s="258">
        <f ca="1">IF(COUNTIF(K167:K171,K171)&gt;=3,IF(J171=5,VLOOKUP(K171+2,TPMatrix!$A$6:$B$10,2,FALSE()),IF(J171=4,VLOOKUP(K171+2,TPMatrix!$D$6:$E$9,2,FALSE()),0)),"")</f>
        <v>0</v>
      </c>
      <c r="O171" s="258">
        <f ca="1">IF(COUNTIF(K167:K171,K171)&gt;=4,IF(J171=5,VLOOKUP(K171+3,TPMatrix!$A$6:$B$10,2,FALSE()),IF(J171=4,VLOOKUP(K171+3,TPMatrix!$D$6:$E$9,2,FALSE()),0)),"")</f>
        <v>0</v>
      </c>
      <c r="P171" s="258">
        <f ca="1">IF(COUNTIF(K167:K171,K171)&gt;=5,IF(J171=5,VLOOKUP(K171+4,TPMatrix!$A$6:$B$10,2,FALSE()),IF(J171=4,VLOOKUP(K171+4,TPMatrix!$D$6:$E$9,2,FALSE()),0)),"")</f>
        <v>0</v>
      </c>
      <c r="Q171" s="258">
        <f t="shared" ca="1" si="64"/>
        <v>0</v>
      </c>
      <c r="R171" s="259">
        <f t="shared" ca="1" si="65"/>
        <v>5</v>
      </c>
      <c r="S171" s="257">
        <f t="shared" ca="1" si="66"/>
        <v>0</v>
      </c>
      <c r="T171" s="258">
        <f t="shared" si="67"/>
        <v>0</v>
      </c>
      <c r="U171" s="259">
        <f t="shared" ca="1" si="68"/>
        <v>0</v>
      </c>
      <c r="W171" s="41" t="str">
        <f t="shared" ca="1" si="69"/>
        <v/>
      </c>
      <c r="X171" t="str">
        <f ca="1">IF(ISNUMBER($A171),$W171*(Methuselahs!$A$4+1)+$A171,"")</f>
        <v/>
      </c>
      <c r="Y171" s="41" t="str">
        <f t="shared" ca="1" si="70"/>
        <v/>
      </c>
      <c r="Z171" t="str">
        <f ca="1">IF(ISNUMBER($A171),VLOOKUP($A171,Methuselahs!$A$7:$X$202,5),"")</f>
        <v/>
      </c>
      <c r="AA171" s="41" t="str">
        <f t="shared" ca="1" si="71"/>
        <v/>
      </c>
    </row>
    <row r="172" spans="1:27" ht="12.95" customHeight="1">
      <c r="A172" t="str">
        <f ca="1">IF(OR(ISBLANK('Tournament Info'!$B$11),'Tournament Info'!$B$11&lt;&gt;4),"",INDIRECT(ADDRESS(ROW(),3,1,1,"Optimal Seating "&amp;'Tournament Info'!$B$11-1&amp;"R+F")))</f>
        <v/>
      </c>
      <c r="B172" t="str">
        <f ca="1">IF(ISNUMBER(A172),VLOOKUP(A172,Methuselahs!$A$7:$E$202,2,FALSE()),"")</f>
        <v/>
      </c>
      <c r="C172" t="str">
        <f ca="1">IF(ISNUMBER(A172),VLOOKUP(A172,Methuselahs!$A$7:$E$202,3,FALSE()),"")</f>
        <v/>
      </c>
      <c r="D172" s="214" t="str">
        <f t="shared" ca="1" si="60"/>
        <v/>
      </c>
      <c r="E172" s="215"/>
      <c r="F172" s="265">
        <f t="shared" si="61"/>
        <v>0</v>
      </c>
      <c r="G172" s="216" t="str">
        <f t="shared" ca="1" si="62"/>
        <v/>
      </c>
      <c r="H172" t="str">
        <f ca="1">IF(ISNUMBER(A172),IF(OR($S172=$U172,NOT(ISNA(MATCH($D172*5+$V$4,Override!$C$6:$C$125,0)))),$Q172,0),"")</f>
        <v/>
      </c>
      <c r="I172" s="276" t="str">
        <f t="shared" ca="1" si="63"/>
        <v/>
      </c>
      <c r="J172" s="218">
        <f ca="1">COUNT(A172:A176)</f>
        <v>0</v>
      </c>
      <c r="K172" s="219" t="str">
        <f ca="1">IF(ISNUMBER(A172),_xlfn.RANK.EQ(F172,F172:F176),"")</f>
        <v/>
      </c>
      <c r="L172" s="220">
        <f ca="1">IF(J172=5,VLOOKUP(K172,TPMatrix!$A$6:$B$10,2,FALSE()),IF(J172=4,VLOOKUP(K172,TPMatrix!$D$6:$E$9,2,FALSE()),0))</f>
        <v>0</v>
      </c>
      <c r="M172" s="220">
        <f ca="1">IF(COUNTIF(K172:K176,K172)&gt;=2,IF(J172=5,VLOOKUP(K172+1,TPMatrix!$A$6:$B$10,2,FALSE()),IF(J172=4,VLOOKUP(K172+1,TPMatrix!$D$6:$E$9,2,FALSE()),0)),"")</f>
        <v>0</v>
      </c>
      <c r="N172" s="220">
        <f ca="1">IF(COUNTIF(K172:K176,K172)&gt;=3,IF(J172=5,VLOOKUP(K172+2,TPMatrix!$A$6:$B$10,2,FALSE()),IF(J172=4,VLOOKUP(K172+2,TPMatrix!$D$6:$E$9,2,FALSE()),0)),"")</f>
        <v>0</v>
      </c>
      <c r="O172" s="220">
        <f ca="1">IF(COUNTIF(K172:K176,K172)&gt;=4,IF(J172=5,VLOOKUP(K172+3,TPMatrix!$A$6:$B$10,2,FALSE()),IF(J172=4,VLOOKUP(K172+3,TPMatrix!$D$6:$E$9,2,FALSE()),0)),"")</f>
        <v>0</v>
      </c>
      <c r="P172" s="220">
        <f ca="1">IF(COUNTIF(K172:K176,K172)&gt;=5,IF(J172=5,VLOOKUP(K172+4,TPMatrix!$A$6:$B$10,2,FALSE()),IF(J172=4,VLOOKUP(K172+4,TPMatrix!$D$6:$E$9,2,FALSE()),0)),"")</f>
        <v>0</v>
      </c>
      <c r="Q172" s="220">
        <f t="shared" ca="1" si="64"/>
        <v>0</v>
      </c>
      <c r="R172" s="221">
        <f t="shared" ca="1" si="65"/>
        <v>5</v>
      </c>
      <c r="S172" s="222">
        <f t="shared" ca="1" si="66"/>
        <v>0</v>
      </c>
      <c r="T172" s="223">
        <f t="shared" si="67"/>
        <v>0</v>
      </c>
      <c r="U172" s="224">
        <f t="shared" ca="1" si="68"/>
        <v>0</v>
      </c>
      <c r="W172" s="41" t="str">
        <f t="shared" ca="1" si="69"/>
        <v/>
      </c>
      <c r="X172" t="str">
        <f ca="1">IF(ISNUMBER($A172),$W172*(Methuselahs!$A$4+1)+$A172,"")</f>
        <v/>
      </c>
      <c r="Y172" s="41" t="str">
        <f t="shared" ca="1" si="70"/>
        <v/>
      </c>
      <c r="Z172" t="str">
        <f ca="1">IF(ISNUMBER($A172),VLOOKUP($A172,Methuselahs!$A$7:$X$202,5),"")</f>
        <v/>
      </c>
      <c r="AA172" s="41" t="str">
        <f t="shared" ca="1" si="71"/>
        <v/>
      </c>
    </row>
    <row r="173" spans="1:27" ht="12.95" customHeight="1">
      <c r="A173" t="str">
        <f ca="1">IF(OR(ISBLANK('Tournament Info'!$B$11),'Tournament Info'!$B$11&lt;&gt;4),"",INDIRECT(ADDRESS(ROW(),3,1,1,"Optimal Seating "&amp;'Tournament Info'!$B$11-1&amp;"R+F")))</f>
        <v/>
      </c>
      <c r="B173" t="str">
        <f ca="1">IF(ISNUMBER(A173),VLOOKUP(A173,Methuselahs!$A$7:$E$202,2,FALSE()),"")</f>
        <v/>
      </c>
      <c r="C173" t="str">
        <f ca="1">IF(ISNUMBER(A173),VLOOKUP(A173,Methuselahs!$A$7:$E$202,3,FALSE()),"")</f>
        <v/>
      </c>
      <c r="D173" s="228" t="str">
        <f t="shared" ca="1" si="60"/>
        <v/>
      </c>
      <c r="E173" s="229"/>
      <c r="F173" s="267">
        <f t="shared" si="61"/>
        <v>0</v>
      </c>
      <c r="G173" s="230" t="str">
        <f t="shared" ca="1" si="62"/>
        <v/>
      </c>
      <c r="H173" t="str">
        <f ca="1">IF(ISNUMBER(A173),IF(OR($S173=$U173,NOT(ISNA(MATCH($D173*5+$V$4,Override!$C$6:$C$125,0)))),$Q173,0),"")</f>
        <v/>
      </c>
      <c r="I173" s="277" t="str">
        <f t="shared" ca="1" si="63"/>
        <v/>
      </c>
      <c r="J173" s="232">
        <f ca="1">COUNT(A172:A176)</f>
        <v>0</v>
      </c>
      <c r="K173" s="233" t="str">
        <f ca="1">IF(ISNUMBER(A173),_xlfn.RANK.EQ(F173,F172:F176),"")</f>
        <v/>
      </c>
      <c r="L173" s="234">
        <f ca="1">IF(J173=5,VLOOKUP(K173,TPMatrix!$A$6:$B$10,2,FALSE()),IF(J173=4,VLOOKUP(K173,TPMatrix!$D$6:$E$9,2,FALSE()),0))</f>
        <v>0</v>
      </c>
      <c r="M173" s="234">
        <f ca="1">IF(COUNTIF(K172:K176,K173)&gt;=2,IF(J173=5,VLOOKUP(K173+1,TPMatrix!$A$6:$B$10,2,FALSE()),IF(J173=4,VLOOKUP(K173+1,TPMatrix!$D$6:$E$9,2,FALSE()),0)),"")</f>
        <v>0</v>
      </c>
      <c r="N173" s="234">
        <f ca="1">IF(COUNTIF(K172:K176,K173)&gt;=3,IF(J173=5,VLOOKUP(K173+2,TPMatrix!$A$6:$B$10,2,FALSE()),IF(J173=4,VLOOKUP(K173+2,TPMatrix!$D$6:$E$9,2,FALSE()),0)),"")</f>
        <v>0</v>
      </c>
      <c r="O173" s="234">
        <f ca="1">IF(COUNTIF(K172:K176,K173)&gt;=4,IF(J173=5,VLOOKUP(K173+3,TPMatrix!$A$6:$B$10,2,FALSE()),IF(J173=4,VLOOKUP(K173+3,TPMatrix!$D$6:$E$9,2,FALSE()),0)),"")</f>
        <v>0</v>
      </c>
      <c r="P173" s="234">
        <f ca="1">IF(COUNTIF(K172:K176,K173)&gt;=5,IF(J173=5,VLOOKUP(K173+4,TPMatrix!$A$6:$B$10,2,FALSE()),IF(J173=4,VLOOKUP(K173+4,TPMatrix!$D$6:$E$9,2,FALSE()),0)),"")</f>
        <v>0</v>
      </c>
      <c r="Q173" s="234">
        <f t="shared" ca="1" si="64"/>
        <v>0</v>
      </c>
      <c r="R173" s="235">
        <f t="shared" ca="1" si="65"/>
        <v>5</v>
      </c>
      <c r="S173" s="233">
        <f t="shared" ca="1" si="66"/>
        <v>0</v>
      </c>
      <c r="T173" s="234">
        <f t="shared" si="67"/>
        <v>0</v>
      </c>
      <c r="U173" s="235">
        <f t="shared" ca="1" si="68"/>
        <v>0</v>
      </c>
      <c r="W173" s="41" t="str">
        <f t="shared" ca="1" si="69"/>
        <v/>
      </c>
      <c r="X173" t="str">
        <f ca="1">IF(ISNUMBER($A173),$W173*(Methuselahs!$A$4+1)+$A173,"")</f>
        <v/>
      </c>
      <c r="Y173" s="41" t="str">
        <f t="shared" ca="1" si="70"/>
        <v/>
      </c>
      <c r="Z173" t="str">
        <f ca="1">IF(ISNUMBER($A173),VLOOKUP($A173,Methuselahs!$A$7:$X$202,5),"")</f>
        <v/>
      </c>
      <c r="AA173" s="41" t="str">
        <f t="shared" ca="1" si="71"/>
        <v/>
      </c>
    </row>
    <row r="174" spans="1:27" ht="12.95" customHeight="1">
      <c r="A174" t="str">
        <f ca="1">IF(OR(ISBLANK('Tournament Info'!$B$11),'Tournament Info'!$B$11&lt;&gt;4),"",INDIRECT(ADDRESS(ROW(),3,1,1,"Optimal Seating "&amp;'Tournament Info'!$B$11-1&amp;"R+F")))</f>
        <v/>
      </c>
      <c r="B174" t="str">
        <f ca="1">IF(ISNUMBER(A174),VLOOKUP(A174,Methuselahs!$A$7:$E$202,2,FALSE()),"")</f>
        <v/>
      </c>
      <c r="C174" t="str">
        <f ca="1">IF(ISNUMBER(A174),VLOOKUP(A174,Methuselahs!$A$7:$E$202,3,FALSE()),"")</f>
        <v/>
      </c>
      <c r="D174" s="238" t="str">
        <f t="shared" ca="1" si="60"/>
        <v/>
      </c>
      <c r="E174" s="239"/>
      <c r="F174" s="269">
        <f t="shared" si="61"/>
        <v>0</v>
      </c>
      <c r="G174" s="240" t="str">
        <f t="shared" ca="1" si="62"/>
        <v/>
      </c>
      <c r="H174" t="str">
        <f ca="1">IF(ISNUMBER(A174),IF(OR($S174=$U174,NOT(ISNA(MATCH($D174*5+$V$4,Override!$C$6:$C$125,0)))),$Q174,0),"")</f>
        <v/>
      </c>
      <c r="I174" s="126" t="str">
        <f t="shared" ca="1" si="63"/>
        <v/>
      </c>
      <c r="J174" s="242">
        <f ca="1">COUNT(A172:A176)</f>
        <v>0</v>
      </c>
      <c r="K174" s="243" t="str">
        <f ca="1">IF(ISNUMBER(A174),_xlfn.RANK.EQ(F174,F172:F176),"")</f>
        <v/>
      </c>
      <c r="L174" s="244">
        <f ca="1">IF(J174=5,VLOOKUP(K174,TPMatrix!$A$6:$B$10,2,FALSE()),IF(J174=4,VLOOKUP(K174,TPMatrix!$D$6:$E$9,2,FALSE()),0))</f>
        <v>0</v>
      </c>
      <c r="M174" s="244">
        <f ca="1">IF(COUNTIF(K172:K176,K174)&gt;=2,IF(J174=5,VLOOKUP(K174+1,TPMatrix!$A$6:$B$10,2,FALSE()),IF(J174=4,VLOOKUP(K174+1,TPMatrix!$D$6:$E$9,2,FALSE()),0)),"")</f>
        <v>0</v>
      </c>
      <c r="N174" s="244">
        <f ca="1">IF(COUNTIF(K172:K176,K174)&gt;=3,IF(J174=5,VLOOKUP(K174+2,TPMatrix!$A$6:$B$10,2,FALSE()),IF(J174=4,VLOOKUP(K174+2,TPMatrix!$D$6:$E$9,2,FALSE()),0)),"")</f>
        <v>0</v>
      </c>
      <c r="O174" s="244">
        <f ca="1">IF(COUNTIF(K172:K176,K174)&gt;=4,IF(J174=5,VLOOKUP(K174+3,TPMatrix!$A$6:$B$10,2,FALSE()),IF(J174=4,VLOOKUP(K174+3,TPMatrix!$D$6:$E$9,2,FALSE()),0)),"")</f>
        <v>0</v>
      </c>
      <c r="P174" s="244">
        <f ca="1">IF(COUNTIF(K172:K176,K174)&gt;=5,IF(J174=5,VLOOKUP(K174+4,TPMatrix!$A$6:$B$10,2,FALSE()),IF(J174=4,VLOOKUP(K174+4,TPMatrix!$D$6:$E$9,2,FALSE()),0)),"")</f>
        <v>0</v>
      </c>
      <c r="Q174" s="244">
        <f t="shared" ca="1" si="64"/>
        <v>0</v>
      </c>
      <c r="R174" s="245">
        <f t="shared" ca="1" si="65"/>
        <v>5</v>
      </c>
      <c r="S174" s="243">
        <f t="shared" ca="1" si="66"/>
        <v>0</v>
      </c>
      <c r="T174" s="244">
        <f t="shared" si="67"/>
        <v>0</v>
      </c>
      <c r="U174" s="245">
        <f t="shared" ca="1" si="68"/>
        <v>0</v>
      </c>
      <c r="W174" s="41" t="str">
        <f t="shared" ca="1" si="69"/>
        <v/>
      </c>
      <c r="X174" t="str">
        <f ca="1">IF(ISNUMBER($A174),$W174*(Methuselahs!$A$4+1)+$A174,"")</f>
        <v/>
      </c>
      <c r="Y174" s="41" t="str">
        <f t="shared" ca="1" si="70"/>
        <v/>
      </c>
      <c r="Z174" t="str">
        <f ca="1">IF(ISNUMBER($A174),VLOOKUP($A174,Methuselahs!$A$7:$X$202,5),"")</f>
        <v/>
      </c>
      <c r="AA174" s="41" t="str">
        <f t="shared" ca="1" si="71"/>
        <v/>
      </c>
    </row>
    <row r="175" spans="1:27" ht="12.95" customHeight="1">
      <c r="A175" t="str">
        <f ca="1">IF(OR(ISBLANK('Tournament Info'!$B$11),'Tournament Info'!$B$11&lt;&gt;4),"",INDIRECT(ADDRESS(ROW(),3,1,1,"Optimal Seating "&amp;'Tournament Info'!$B$11-1&amp;"R+F")))</f>
        <v/>
      </c>
      <c r="B175" t="str">
        <f ca="1">IF(ISNUMBER(A175),VLOOKUP(A175,Methuselahs!$A$7:$E$202,2,FALSE()),"")</f>
        <v/>
      </c>
      <c r="C175" t="str">
        <f ca="1">IF(ISNUMBER(A175),VLOOKUP(A175,Methuselahs!$A$7:$E$202,3,FALSE()),"")</f>
        <v/>
      </c>
      <c r="D175" s="248" t="str">
        <f t="shared" ca="1" si="60"/>
        <v/>
      </c>
      <c r="E175" s="249"/>
      <c r="F175" s="271">
        <f t="shared" si="61"/>
        <v>0</v>
      </c>
      <c r="G175" s="230" t="str">
        <f t="shared" ca="1" si="62"/>
        <v/>
      </c>
      <c r="H175" t="str">
        <f ca="1">IF(ISNUMBER(A175),IF(OR($S175=$U175,NOT(ISNA(MATCH($D175*5+$V$4,Override!$C$6:$C$125,0)))),$Q175,0),"")</f>
        <v/>
      </c>
      <c r="I175" s="277" t="str">
        <f t="shared" ca="1" si="63"/>
        <v/>
      </c>
      <c r="J175" s="250">
        <f ca="1">COUNT(A172:A176)</f>
        <v>0</v>
      </c>
      <c r="K175" s="233" t="str">
        <f ca="1">IF(ISNUMBER(A175),_xlfn.RANK.EQ(F175,F172:F176),"")</f>
        <v/>
      </c>
      <c r="L175" s="234">
        <f ca="1">IF(J175=5,VLOOKUP(K175,TPMatrix!$A$6:$B$10,2,FALSE()),IF(J175=4,VLOOKUP(K175,TPMatrix!$D$6:$E$9,2,FALSE()),0))</f>
        <v>0</v>
      </c>
      <c r="M175" s="234">
        <f ca="1">IF(COUNTIF(K172:K176,K175)&gt;=2,IF(J175=5,VLOOKUP(K175+1,TPMatrix!$A$6:$B$10,2,FALSE()),IF(J175=4,VLOOKUP(K175+1,TPMatrix!$D$6:$E$9,2,FALSE()),0)),"")</f>
        <v>0</v>
      </c>
      <c r="N175" s="234">
        <f ca="1">IF(COUNTIF(K172:K176,K175)&gt;=3,IF(J175=5,VLOOKUP(K175+2,TPMatrix!$A$6:$B$10,2,FALSE()),IF(J175=4,VLOOKUP(K175+2,TPMatrix!$D$6:$E$9,2,FALSE()),0)),"")</f>
        <v>0</v>
      </c>
      <c r="O175" s="234">
        <f ca="1">IF(COUNTIF(K172:K176,K175)&gt;=4,IF(J175=5,VLOOKUP(K175+3,TPMatrix!$A$6:$B$10,2,FALSE()),IF(J175=4,VLOOKUP(K175+3,TPMatrix!$D$6:$E$9,2,FALSE()),0)),"")</f>
        <v>0</v>
      </c>
      <c r="P175" s="234">
        <f ca="1">IF(COUNTIF(K172:K176,K175)&gt;=5,IF(J175=5,VLOOKUP(K175+4,TPMatrix!$A$6:$B$10,2,FALSE()),IF(J175=4,VLOOKUP(K175+4,TPMatrix!$D$6:$E$9,2,FALSE()),0)),"")</f>
        <v>0</v>
      </c>
      <c r="Q175" s="234">
        <f t="shared" ca="1" si="64"/>
        <v>0</v>
      </c>
      <c r="R175" s="235">
        <f t="shared" ca="1" si="65"/>
        <v>5</v>
      </c>
      <c r="S175" s="233">
        <f t="shared" ca="1" si="66"/>
        <v>0</v>
      </c>
      <c r="T175" s="234">
        <f t="shared" si="67"/>
        <v>0</v>
      </c>
      <c r="U175" s="235">
        <f t="shared" ca="1" si="68"/>
        <v>0</v>
      </c>
      <c r="W175" s="41" t="str">
        <f t="shared" ca="1" si="69"/>
        <v/>
      </c>
      <c r="X175" t="str">
        <f ca="1">IF(ISNUMBER($A175),$W175*(Methuselahs!$A$4+1)+$A175,"")</f>
        <v/>
      </c>
      <c r="Y175" s="41" t="str">
        <f t="shared" ca="1" si="70"/>
        <v/>
      </c>
      <c r="Z175" t="str">
        <f ca="1">IF(ISNUMBER($A175),VLOOKUP($A175,Methuselahs!$A$7:$X$202,5),"")</f>
        <v/>
      </c>
      <c r="AA175" s="41" t="str">
        <f t="shared" ca="1" si="71"/>
        <v/>
      </c>
    </row>
    <row r="176" spans="1:27" ht="12.95" customHeight="1" thickBot="1">
      <c r="A176" t="str">
        <f ca="1">IF(OR(ISBLANK('Tournament Info'!$B$11),'Tournament Info'!$B$11&lt;&gt;4),"",INDIRECT(ADDRESS(ROW(),3,1,1,"Optimal Seating "&amp;'Tournament Info'!$B$11-1&amp;"R+F")))</f>
        <v/>
      </c>
      <c r="B176" t="str">
        <f ca="1">IF(ISNUMBER(A176),VLOOKUP(A176,Methuselahs!$A$7:$E$202,2,FALSE()),"")</f>
        <v/>
      </c>
      <c r="C176" t="str">
        <f ca="1">IF(ISNUMBER(A176),VLOOKUP(A176,Methuselahs!$A$7:$E$202,3,FALSE()),"")</f>
        <v/>
      </c>
      <c r="D176" s="254" t="str">
        <f t="shared" ca="1" si="60"/>
        <v/>
      </c>
      <c r="E176" s="255"/>
      <c r="F176" s="272">
        <f t="shared" si="61"/>
        <v>0</v>
      </c>
      <c r="G176" s="240" t="str">
        <f t="shared" ca="1" si="62"/>
        <v/>
      </c>
      <c r="H176" t="str">
        <f ca="1">IF(ISNUMBER(A176),IF(OR($S176=$U176,NOT(ISNA(MATCH($D176*5+$V$4,Override!$C$6:$C$125,0)))),$Q176,0),"")</f>
        <v/>
      </c>
      <c r="I176" s="126" t="str">
        <f t="shared" ca="1" si="63"/>
        <v/>
      </c>
      <c r="J176" s="256">
        <f ca="1">COUNT(A172:A176)</f>
        <v>0</v>
      </c>
      <c r="K176" s="257" t="str">
        <f ca="1">IF(ISNUMBER(A176),_xlfn.RANK.EQ(F176,F172:F176),"")</f>
        <v/>
      </c>
      <c r="L176" s="258">
        <f ca="1">IF(J176=5,VLOOKUP(K176,TPMatrix!$A$6:$B$10,2,FALSE()),IF(J176=4,VLOOKUP(K176,TPMatrix!$D$6:$E$9,2,FALSE()),0))</f>
        <v>0</v>
      </c>
      <c r="M176" s="258">
        <f ca="1">IF(COUNTIF(K172:K176,K176)&gt;=2,IF(J176=5,VLOOKUP(K176+1,TPMatrix!$A$6:$B$10,2,FALSE()),IF(J176=4,VLOOKUP(K176+1,TPMatrix!$D$6:$E$9,2,FALSE()),0)),"")</f>
        <v>0</v>
      </c>
      <c r="N176" s="258">
        <f ca="1">IF(COUNTIF(K172:K176,K176)&gt;=3,IF(J176=5,VLOOKUP(K176+2,TPMatrix!$A$6:$B$10,2,FALSE()),IF(J176=4,VLOOKUP(K176+2,TPMatrix!$D$6:$E$9,2,FALSE()),0)),"")</f>
        <v>0</v>
      </c>
      <c r="O176" s="258">
        <f ca="1">IF(COUNTIF(K172:K176,K176)&gt;=4,IF(J176=5,VLOOKUP(K176+3,TPMatrix!$A$6:$B$10,2,FALSE()),IF(J176=4,VLOOKUP(K176+3,TPMatrix!$D$6:$E$9,2,FALSE()),0)),"")</f>
        <v>0</v>
      </c>
      <c r="P176" s="258">
        <f ca="1">IF(COUNTIF(K172:K176,K176)&gt;=5,IF(J176=5,VLOOKUP(K176+4,TPMatrix!$A$6:$B$10,2,FALSE()),IF(J176=4,VLOOKUP(K176+4,TPMatrix!$D$6:$E$9,2,FALSE()),0)),"")</f>
        <v>0</v>
      </c>
      <c r="Q176" s="258">
        <f t="shared" ca="1" si="64"/>
        <v>0</v>
      </c>
      <c r="R176" s="259">
        <f t="shared" ca="1" si="65"/>
        <v>5</v>
      </c>
      <c r="S176" s="257">
        <f t="shared" ca="1" si="66"/>
        <v>0</v>
      </c>
      <c r="T176" s="258">
        <f t="shared" si="67"/>
        <v>0</v>
      </c>
      <c r="U176" s="259">
        <f t="shared" ca="1" si="68"/>
        <v>0</v>
      </c>
      <c r="W176" s="41" t="str">
        <f t="shared" ca="1" si="69"/>
        <v/>
      </c>
      <c r="X176" t="str">
        <f ca="1">IF(ISNUMBER($A176),$W176*(Methuselahs!$A$4+1)+$A176,"")</f>
        <v/>
      </c>
      <c r="Y176" s="41" t="str">
        <f t="shared" ca="1" si="70"/>
        <v/>
      </c>
      <c r="Z176" t="str">
        <f ca="1">IF(ISNUMBER($A176),VLOOKUP($A176,Methuselahs!$A$7:$X$202,5),"")</f>
        <v/>
      </c>
      <c r="AA176" s="41" t="str">
        <f t="shared" ca="1" si="71"/>
        <v/>
      </c>
    </row>
    <row r="177" spans="1:27" ht="12.95" customHeight="1">
      <c r="A177" t="str">
        <f ca="1">IF(OR(ISBLANK('Tournament Info'!$B$11),'Tournament Info'!$B$11&lt;&gt;4),"",INDIRECT(ADDRESS(ROW(),3,1,1,"Optimal Seating "&amp;'Tournament Info'!$B$11-1&amp;"R+F")))</f>
        <v/>
      </c>
      <c r="B177" t="str">
        <f ca="1">IF(ISNUMBER(A177),VLOOKUP(A177,Methuselahs!$A$7:$E$202,2,FALSE()),"")</f>
        <v/>
      </c>
      <c r="C177" t="str">
        <f ca="1">IF(ISNUMBER(A177),VLOOKUP(A177,Methuselahs!$A$7:$E$202,3,FALSE()),"")</f>
        <v/>
      </c>
      <c r="D177" s="214" t="str">
        <f t="shared" ca="1" si="60"/>
        <v/>
      </c>
      <c r="E177" s="215"/>
      <c r="F177" s="265">
        <f t="shared" si="61"/>
        <v>0</v>
      </c>
      <c r="G177" s="216" t="str">
        <f t="shared" ca="1" si="62"/>
        <v/>
      </c>
      <c r="H177" t="str">
        <f ca="1">IF(ISNUMBER(A177),IF(OR($S177=$U177,NOT(ISNA(MATCH($D177*5+$V$4,Override!$C$6:$C$125,0)))),$Q177,0),"")</f>
        <v/>
      </c>
      <c r="I177" s="276" t="str">
        <f t="shared" ca="1" si="63"/>
        <v/>
      </c>
      <c r="J177" s="218">
        <f ca="1">COUNT(A177:A181)</f>
        <v>0</v>
      </c>
      <c r="K177" s="219" t="str">
        <f ca="1">IF(ISNUMBER(A177),_xlfn.RANK.EQ(F177,F177:F181),"")</f>
        <v/>
      </c>
      <c r="L177" s="220">
        <f ca="1">IF(J177=5,VLOOKUP(K177,TPMatrix!$A$6:$B$10,2,FALSE()),IF(J177=4,VLOOKUP(K177,TPMatrix!$D$6:$E$9,2,FALSE()),0))</f>
        <v>0</v>
      </c>
      <c r="M177" s="220">
        <f ca="1">IF(COUNTIF(K177:K181,K177)&gt;=2,IF(J177=5,VLOOKUP(K177+1,TPMatrix!$A$6:$B$10,2,FALSE()),IF(J177=4,VLOOKUP(K177+1,TPMatrix!$D$6:$E$9,2,FALSE()),0)),"")</f>
        <v>0</v>
      </c>
      <c r="N177" s="220">
        <f ca="1">IF(COUNTIF(K177:K181,K177)&gt;=3,IF(J177=5,VLOOKUP(K177+2,TPMatrix!$A$6:$B$10,2,FALSE()),IF(J177=4,VLOOKUP(K177+2,TPMatrix!$D$6:$E$9,2,FALSE()),0)),"")</f>
        <v>0</v>
      </c>
      <c r="O177" s="220">
        <f ca="1">IF(COUNTIF(K177:K181,K177)&gt;=4,IF(J177=5,VLOOKUP(K177+3,TPMatrix!$A$6:$B$10,2,FALSE()),IF(J177=4,VLOOKUP(K177+3,TPMatrix!$D$6:$E$9,2,FALSE()),0)),"")</f>
        <v>0</v>
      </c>
      <c r="P177" s="220">
        <f ca="1">IF(COUNTIF(K177:K181,K177)&gt;=5,IF(J177=5,VLOOKUP(K177+4,TPMatrix!$A$6:$B$10,2,FALSE()),IF(J177=4,VLOOKUP(K177+4,TPMatrix!$D$6:$E$9,2,FALSE()),0)),"")</f>
        <v>0</v>
      </c>
      <c r="Q177" s="220">
        <f t="shared" ca="1" si="64"/>
        <v>0</v>
      </c>
      <c r="R177" s="221">
        <f t="shared" ca="1" si="65"/>
        <v>5</v>
      </c>
      <c r="S177" s="222">
        <f t="shared" ca="1" si="66"/>
        <v>0</v>
      </c>
      <c r="T177" s="223">
        <f t="shared" si="67"/>
        <v>0</v>
      </c>
      <c r="U177" s="224">
        <f t="shared" ca="1" si="68"/>
        <v>0</v>
      </c>
      <c r="W177" s="41" t="str">
        <f t="shared" ca="1" si="69"/>
        <v/>
      </c>
      <c r="X177" t="str">
        <f ca="1">IF(ISNUMBER($A177),$W177*(Methuselahs!$A$4+1)+$A177,"")</f>
        <v/>
      </c>
      <c r="Y177" s="41" t="str">
        <f t="shared" ca="1" si="70"/>
        <v/>
      </c>
      <c r="Z177" t="str">
        <f ca="1">IF(ISNUMBER($A177),VLOOKUP($A177,Methuselahs!$A$7:$X$202,5),"")</f>
        <v/>
      </c>
      <c r="AA177" s="41" t="str">
        <f t="shared" ca="1" si="71"/>
        <v/>
      </c>
    </row>
    <row r="178" spans="1:27" ht="12.95" customHeight="1">
      <c r="A178" t="str">
        <f ca="1">IF(OR(ISBLANK('Tournament Info'!$B$11),'Tournament Info'!$B$11&lt;&gt;4),"",INDIRECT(ADDRESS(ROW(),3,1,1,"Optimal Seating "&amp;'Tournament Info'!$B$11-1&amp;"R+F")))</f>
        <v/>
      </c>
      <c r="B178" t="str">
        <f ca="1">IF(ISNUMBER(A178),VLOOKUP(A178,Methuselahs!$A$7:$E$202,2,FALSE()),"")</f>
        <v/>
      </c>
      <c r="C178" t="str">
        <f ca="1">IF(ISNUMBER(A178),VLOOKUP(A178,Methuselahs!$A$7:$E$202,3,FALSE()),"")</f>
        <v/>
      </c>
      <c r="D178" s="228" t="str">
        <f t="shared" ca="1" si="60"/>
        <v/>
      </c>
      <c r="E178" s="229"/>
      <c r="F178" s="267">
        <f t="shared" si="61"/>
        <v>0</v>
      </c>
      <c r="G178" s="230" t="str">
        <f t="shared" ca="1" si="62"/>
        <v/>
      </c>
      <c r="H178" t="str">
        <f ca="1">IF(ISNUMBER(A178),IF(OR($S178=$U178,NOT(ISNA(MATCH($D178*5+$V$4,Override!$C$6:$C$125,0)))),$Q178,0),"")</f>
        <v/>
      </c>
      <c r="I178" s="277" t="str">
        <f t="shared" ca="1" si="63"/>
        <v/>
      </c>
      <c r="J178" s="232">
        <f ca="1">COUNT(A177:A181)</f>
        <v>0</v>
      </c>
      <c r="K178" s="233" t="str">
        <f ca="1">IF(ISNUMBER(A178),_xlfn.RANK.EQ(F178,F177:F181),"")</f>
        <v/>
      </c>
      <c r="L178" s="234">
        <f ca="1">IF(J178=5,VLOOKUP(K178,TPMatrix!$A$6:$B$10,2,FALSE()),IF(J178=4,VLOOKUP(K178,TPMatrix!$D$6:$E$9,2,FALSE()),0))</f>
        <v>0</v>
      </c>
      <c r="M178" s="234">
        <f ca="1">IF(COUNTIF(K177:K181,K178)&gt;=2,IF(J178=5,VLOOKUP(K178+1,TPMatrix!$A$6:$B$10,2,FALSE()),IF(J178=4,VLOOKUP(K178+1,TPMatrix!$D$6:$E$9,2,FALSE()),0)),"")</f>
        <v>0</v>
      </c>
      <c r="N178" s="234">
        <f ca="1">IF(COUNTIF(K177:K181,K178)&gt;=3,IF(J178=5,VLOOKUP(K178+2,TPMatrix!$A$6:$B$10,2,FALSE()),IF(J178=4,VLOOKUP(K178+2,TPMatrix!$D$6:$E$9,2,FALSE()),0)),"")</f>
        <v>0</v>
      </c>
      <c r="O178" s="234">
        <f ca="1">IF(COUNTIF(K177:K181,K178)&gt;=4,IF(J178=5,VLOOKUP(K178+3,TPMatrix!$A$6:$B$10,2,FALSE()),IF(J178=4,VLOOKUP(K178+3,TPMatrix!$D$6:$E$9,2,FALSE()),0)),"")</f>
        <v>0</v>
      </c>
      <c r="P178" s="234">
        <f ca="1">IF(COUNTIF(K177:K181,K178)&gt;=5,IF(J178=5,VLOOKUP(K178+4,TPMatrix!$A$6:$B$10,2,FALSE()),IF(J178=4,VLOOKUP(K178+4,TPMatrix!$D$6:$E$9,2,FALSE()),0)),"")</f>
        <v>0</v>
      </c>
      <c r="Q178" s="234">
        <f t="shared" ca="1" si="64"/>
        <v>0</v>
      </c>
      <c r="R178" s="235">
        <f t="shared" ca="1" si="65"/>
        <v>5</v>
      </c>
      <c r="S178" s="233">
        <f t="shared" ca="1" si="66"/>
        <v>0</v>
      </c>
      <c r="T178" s="234">
        <f t="shared" si="67"/>
        <v>0</v>
      </c>
      <c r="U178" s="235">
        <f t="shared" ca="1" si="68"/>
        <v>0</v>
      </c>
      <c r="W178" s="41" t="str">
        <f t="shared" ca="1" si="69"/>
        <v/>
      </c>
      <c r="X178" t="str">
        <f ca="1">IF(ISNUMBER($A178),$W178*(Methuselahs!$A$4+1)+$A178,"")</f>
        <v/>
      </c>
      <c r="Y178" s="41" t="str">
        <f t="shared" ca="1" si="70"/>
        <v/>
      </c>
      <c r="Z178" t="str">
        <f ca="1">IF(ISNUMBER($A178),VLOOKUP($A178,Methuselahs!$A$7:$X$202,5),"")</f>
        <v/>
      </c>
      <c r="AA178" s="41" t="str">
        <f t="shared" ca="1" si="71"/>
        <v/>
      </c>
    </row>
    <row r="179" spans="1:27" ht="12.95" customHeight="1">
      <c r="A179" t="str">
        <f ca="1">IF(OR(ISBLANK('Tournament Info'!$B$11),'Tournament Info'!$B$11&lt;&gt;4),"",INDIRECT(ADDRESS(ROW(),3,1,1,"Optimal Seating "&amp;'Tournament Info'!$B$11-1&amp;"R+F")))</f>
        <v/>
      </c>
      <c r="B179" t="str">
        <f ca="1">IF(ISNUMBER(A179),VLOOKUP(A179,Methuselahs!$A$7:$E$202,2,FALSE()),"")</f>
        <v/>
      </c>
      <c r="C179" t="str">
        <f ca="1">IF(ISNUMBER(A179),VLOOKUP(A179,Methuselahs!$A$7:$E$202,3,FALSE()),"")</f>
        <v/>
      </c>
      <c r="D179" s="238" t="str">
        <f t="shared" ca="1" si="60"/>
        <v/>
      </c>
      <c r="E179" s="239"/>
      <c r="F179" s="269">
        <f t="shared" si="61"/>
        <v>0</v>
      </c>
      <c r="G179" s="240" t="str">
        <f t="shared" ca="1" si="62"/>
        <v/>
      </c>
      <c r="H179" t="str">
        <f ca="1">IF(ISNUMBER(A179),IF(OR($S179=$U179,NOT(ISNA(MATCH($D179*5+$V$4,Override!$C$6:$C$125,0)))),$Q179,0),"")</f>
        <v/>
      </c>
      <c r="I179" s="126" t="str">
        <f t="shared" ca="1" si="63"/>
        <v/>
      </c>
      <c r="J179" s="242">
        <f ca="1">COUNT(A177:A181)</f>
        <v>0</v>
      </c>
      <c r="K179" s="243" t="str">
        <f ca="1">IF(ISNUMBER(A179),_xlfn.RANK.EQ(F179,F177:F181),"")</f>
        <v/>
      </c>
      <c r="L179" s="244">
        <f ca="1">IF(J179=5,VLOOKUP(K179,TPMatrix!$A$6:$B$10,2,FALSE()),IF(J179=4,VLOOKUP(K179,TPMatrix!$D$6:$E$9,2,FALSE()),0))</f>
        <v>0</v>
      </c>
      <c r="M179" s="244">
        <f ca="1">IF(COUNTIF(K177:K181,K179)&gt;=2,IF(J179=5,VLOOKUP(K179+1,TPMatrix!$A$6:$B$10,2,FALSE()),IF(J179=4,VLOOKUP(K179+1,TPMatrix!$D$6:$E$9,2,FALSE()),0)),"")</f>
        <v>0</v>
      </c>
      <c r="N179" s="244">
        <f ca="1">IF(COUNTIF(K177:K181,K179)&gt;=3,IF(J179=5,VLOOKUP(K179+2,TPMatrix!$A$6:$B$10,2,FALSE()),IF(J179=4,VLOOKUP(K179+2,TPMatrix!$D$6:$E$9,2,FALSE()),0)),"")</f>
        <v>0</v>
      </c>
      <c r="O179" s="244">
        <f ca="1">IF(COUNTIF(K177:K181,K179)&gt;=4,IF(J179=5,VLOOKUP(K179+3,TPMatrix!$A$6:$B$10,2,FALSE()),IF(J179=4,VLOOKUP(K179+3,TPMatrix!$D$6:$E$9,2,FALSE()),0)),"")</f>
        <v>0</v>
      </c>
      <c r="P179" s="244">
        <f ca="1">IF(COUNTIF(K177:K181,K179)&gt;=5,IF(J179=5,VLOOKUP(K179+4,TPMatrix!$A$6:$B$10,2,FALSE()),IF(J179=4,VLOOKUP(K179+4,TPMatrix!$D$6:$E$9,2,FALSE()),0)),"")</f>
        <v>0</v>
      </c>
      <c r="Q179" s="244">
        <f t="shared" ca="1" si="64"/>
        <v>0</v>
      </c>
      <c r="R179" s="245">
        <f t="shared" ca="1" si="65"/>
        <v>5</v>
      </c>
      <c r="S179" s="243">
        <f t="shared" ca="1" si="66"/>
        <v>0</v>
      </c>
      <c r="T179" s="244">
        <f t="shared" si="67"/>
        <v>0</v>
      </c>
      <c r="U179" s="245">
        <f t="shared" ca="1" si="68"/>
        <v>0</v>
      </c>
      <c r="W179" s="41" t="str">
        <f t="shared" ca="1" si="69"/>
        <v/>
      </c>
      <c r="X179" t="str">
        <f ca="1">IF(ISNUMBER($A179),$W179*(Methuselahs!$A$4+1)+$A179,"")</f>
        <v/>
      </c>
      <c r="Y179" s="41" t="str">
        <f t="shared" ca="1" si="70"/>
        <v/>
      </c>
      <c r="Z179" t="str">
        <f ca="1">IF(ISNUMBER($A179),VLOOKUP($A179,Methuselahs!$A$7:$X$202,5),"")</f>
        <v/>
      </c>
      <c r="AA179" s="41" t="str">
        <f t="shared" ca="1" si="71"/>
        <v/>
      </c>
    </row>
    <row r="180" spans="1:27" ht="12.95" customHeight="1">
      <c r="A180" t="str">
        <f ca="1">IF(OR(ISBLANK('Tournament Info'!$B$11),'Tournament Info'!$B$11&lt;&gt;4),"",INDIRECT(ADDRESS(ROW(),3,1,1,"Optimal Seating "&amp;'Tournament Info'!$B$11-1&amp;"R+F")))</f>
        <v/>
      </c>
      <c r="B180" t="str">
        <f ca="1">IF(ISNUMBER(A180),VLOOKUP(A180,Methuselahs!$A$7:$E$202,2,FALSE()),"")</f>
        <v/>
      </c>
      <c r="C180" t="str">
        <f ca="1">IF(ISNUMBER(A180),VLOOKUP(A180,Methuselahs!$A$7:$E$202,3,FALSE()),"")</f>
        <v/>
      </c>
      <c r="D180" s="248" t="str">
        <f t="shared" ca="1" si="60"/>
        <v/>
      </c>
      <c r="E180" s="249"/>
      <c r="F180" s="271">
        <f t="shared" si="61"/>
        <v>0</v>
      </c>
      <c r="G180" s="230" t="str">
        <f t="shared" ca="1" si="62"/>
        <v/>
      </c>
      <c r="H180" t="str">
        <f ca="1">IF(ISNUMBER(A180),IF(OR($S180=$U180,NOT(ISNA(MATCH($D180*5+$V$4,Override!$C$6:$C$125,0)))),$Q180,0),"")</f>
        <v/>
      </c>
      <c r="I180" s="277" t="str">
        <f t="shared" ca="1" si="63"/>
        <v/>
      </c>
      <c r="J180" s="250">
        <f ca="1">COUNT(A177:A181)</f>
        <v>0</v>
      </c>
      <c r="K180" s="233" t="str">
        <f ca="1">IF(ISNUMBER(A180),_xlfn.RANK.EQ(F180,F177:F181),"")</f>
        <v/>
      </c>
      <c r="L180" s="234">
        <f ca="1">IF(J180=5,VLOOKUP(K180,TPMatrix!$A$6:$B$10,2,FALSE()),IF(J180=4,VLOOKUP(K180,TPMatrix!$D$6:$E$9,2,FALSE()),0))</f>
        <v>0</v>
      </c>
      <c r="M180" s="234">
        <f ca="1">IF(COUNTIF(K177:K181,K180)&gt;=2,IF(J180=5,VLOOKUP(K180+1,TPMatrix!$A$6:$B$10,2,FALSE()),IF(J180=4,VLOOKUP(K180+1,TPMatrix!$D$6:$E$9,2,FALSE()),0)),"")</f>
        <v>0</v>
      </c>
      <c r="N180" s="234">
        <f ca="1">IF(COUNTIF(K177:K181,K180)&gt;=3,IF(J180=5,VLOOKUP(K180+2,TPMatrix!$A$6:$B$10,2,FALSE()),IF(J180=4,VLOOKUP(K180+2,TPMatrix!$D$6:$E$9,2,FALSE()),0)),"")</f>
        <v>0</v>
      </c>
      <c r="O180" s="234">
        <f ca="1">IF(COUNTIF(K177:K181,K180)&gt;=4,IF(J180=5,VLOOKUP(K180+3,TPMatrix!$A$6:$B$10,2,FALSE()),IF(J180=4,VLOOKUP(K180+3,TPMatrix!$D$6:$E$9,2,FALSE()),0)),"")</f>
        <v>0</v>
      </c>
      <c r="P180" s="234">
        <f ca="1">IF(COUNTIF(K177:K181,K180)&gt;=5,IF(J180=5,VLOOKUP(K180+4,TPMatrix!$A$6:$B$10,2,FALSE()),IF(J180=4,VLOOKUP(K180+4,TPMatrix!$D$6:$E$9,2,FALSE()),0)),"")</f>
        <v>0</v>
      </c>
      <c r="Q180" s="234">
        <f t="shared" ca="1" si="64"/>
        <v>0</v>
      </c>
      <c r="R180" s="235">
        <f t="shared" ca="1" si="65"/>
        <v>5</v>
      </c>
      <c r="S180" s="233">
        <f t="shared" ca="1" si="66"/>
        <v>0</v>
      </c>
      <c r="T180" s="234">
        <f t="shared" si="67"/>
        <v>0</v>
      </c>
      <c r="U180" s="235">
        <f t="shared" ca="1" si="68"/>
        <v>0</v>
      </c>
      <c r="W180" s="41" t="str">
        <f t="shared" ca="1" si="69"/>
        <v/>
      </c>
      <c r="X180" t="str">
        <f ca="1">IF(ISNUMBER($A180),$W180*(Methuselahs!$A$4+1)+$A180,"")</f>
        <v/>
      </c>
      <c r="Y180" s="41" t="str">
        <f t="shared" ca="1" si="70"/>
        <v/>
      </c>
      <c r="Z180" t="str">
        <f ca="1">IF(ISNUMBER($A180),VLOOKUP($A180,Methuselahs!$A$7:$X$202,5),"")</f>
        <v/>
      </c>
      <c r="AA180" s="41" t="str">
        <f t="shared" ca="1" si="71"/>
        <v/>
      </c>
    </row>
    <row r="181" spans="1:27" ht="12.95" customHeight="1" thickBot="1">
      <c r="A181" t="str">
        <f ca="1">IF(OR(ISBLANK('Tournament Info'!$B$11),'Tournament Info'!$B$11&lt;&gt;4),"",INDIRECT(ADDRESS(ROW(),3,1,1,"Optimal Seating "&amp;'Tournament Info'!$B$11-1&amp;"R+F")))</f>
        <v/>
      </c>
      <c r="B181" t="str">
        <f ca="1">IF(ISNUMBER(A181),VLOOKUP(A181,Methuselahs!$A$7:$E$202,2,FALSE()),"")</f>
        <v/>
      </c>
      <c r="C181" t="str">
        <f ca="1">IF(ISNUMBER(A181),VLOOKUP(A181,Methuselahs!$A$7:$E$202,3,FALSE()),"")</f>
        <v/>
      </c>
      <c r="D181" s="254" t="str">
        <f t="shared" ca="1" si="60"/>
        <v/>
      </c>
      <c r="E181" s="255"/>
      <c r="F181" s="272">
        <f t="shared" si="61"/>
        <v>0</v>
      </c>
      <c r="G181" s="240" t="str">
        <f t="shared" ca="1" si="62"/>
        <v/>
      </c>
      <c r="H181" t="str">
        <f ca="1">IF(ISNUMBER(A181),IF(OR($S181=$U181,NOT(ISNA(MATCH($D181*5+$V$4,Override!$C$6:$C$125,0)))),$Q181,0),"")</f>
        <v/>
      </c>
      <c r="I181" s="126" t="str">
        <f t="shared" ca="1" si="63"/>
        <v/>
      </c>
      <c r="J181" s="256">
        <f ca="1">COUNT(A177:A181)</f>
        <v>0</v>
      </c>
      <c r="K181" s="257" t="str">
        <f ca="1">IF(ISNUMBER(A181),_xlfn.RANK.EQ(F181,F177:F181),"")</f>
        <v/>
      </c>
      <c r="L181" s="258">
        <f ca="1">IF(J181=5,VLOOKUP(K181,TPMatrix!$A$6:$B$10,2,FALSE()),IF(J181=4,VLOOKUP(K181,TPMatrix!$D$6:$E$9,2,FALSE()),0))</f>
        <v>0</v>
      </c>
      <c r="M181" s="258">
        <f ca="1">IF(COUNTIF(K177:K181,K181)&gt;=2,IF(J181=5,VLOOKUP(K181+1,TPMatrix!$A$6:$B$10,2,FALSE()),IF(J181=4,VLOOKUP(K181+1,TPMatrix!$D$6:$E$9,2,FALSE()),0)),"")</f>
        <v>0</v>
      </c>
      <c r="N181" s="258">
        <f ca="1">IF(COUNTIF(K177:K181,K181)&gt;=3,IF(J181=5,VLOOKUP(K181+2,TPMatrix!$A$6:$B$10,2,FALSE()),IF(J181=4,VLOOKUP(K181+2,TPMatrix!$D$6:$E$9,2,FALSE()),0)),"")</f>
        <v>0</v>
      </c>
      <c r="O181" s="258">
        <f ca="1">IF(COUNTIF(K177:K181,K181)&gt;=4,IF(J181=5,VLOOKUP(K181+3,TPMatrix!$A$6:$B$10,2,FALSE()),IF(J181=4,VLOOKUP(K181+3,TPMatrix!$D$6:$E$9,2,FALSE()),0)),"")</f>
        <v>0</v>
      </c>
      <c r="P181" s="258">
        <f ca="1">IF(COUNTIF(K177:K181,K181)&gt;=5,IF(J181=5,VLOOKUP(K181+4,TPMatrix!$A$6:$B$10,2,FALSE()),IF(J181=4,VLOOKUP(K181+4,TPMatrix!$D$6:$E$9,2,FALSE()),0)),"")</f>
        <v>0</v>
      </c>
      <c r="Q181" s="258">
        <f t="shared" ca="1" si="64"/>
        <v>0</v>
      </c>
      <c r="R181" s="259">
        <f t="shared" ca="1" si="65"/>
        <v>5</v>
      </c>
      <c r="S181" s="257">
        <f t="shared" ca="1" si="66"/>
        <v>0</v>
      </c>
      <c r="T181" s="258">
        <f t="shared" si="67"/>
        <v>0</v>
      </c>
      <c r="U181" s="259">
        <f t="shared" ca="1" si="68"/>
        <v>0</v>
      </c>
      <c r="W181" s="41" t="str">
        <f t="shared" ca="1" si="69"/>
        <v/>
      </c>
      <c r="X181" t="str">
        <f ca="1">IF(ISNUMBER($A181),$W181*(Methuselahs!$A$4+1)+$A181,"")</f>
        <v/>
      </c>
      <c r="Y181" s="41" t="str">
        <f t="shared" ca="1" si="70"/>
        <v/>
      </c>
      <c r="Z181" t="str">
        <f ca="1">IF(ISNUMBER($A181),VLOOKUP($A181,Methuselahs!$A$7:$X$202,5),"")</f>
        <v/>
      </c>
      <c r="AA181" s="41" t="str">
        <f t="shared" ca="1" si="71"/>
        <v/>
      </c>
    </row>
    <row r="182" spans="1:27" ht="12.95" customHeight="1">
      <c r="A182" t="str">
        <f ca="1">IF(OR(ISBLANK('Tournament Info'!$B$11),'Tournament Info'!$B$11&lt;&gt;4),"",INDIRECT(ADDRESS(ROW(),3,1,1,"Optimal Seating "&amp;'Tournament Info'!$B$11-1&amp;"R+F")))</f>
        <v/>
      </c>
      <c r="B182" t="str">
        <f ca="1">IF(ISNUMBER(A182),VLOOKUP(A182,Methuselahs!$A$7:$E$202,2,FALSE()),"")</f>
        <v/>
      </c>
      <c r="C182" t="str">
        <f ca="1">IF(ISNUMBER(A182),VLOOKUP(A182,Methuselahs!$A$7:$E$202,3,FALSE()),"")</f>
        <v/>
      </c>
      <c r="D182" s="214" t="str">
        <f t="shared" ca="1" si="60"/>
        <v/>
      </c>
      <c r="E182" s="215"/>
      <c r="F182" s="265">
        <f t="shared" si="61"/>
        <v>0</v>
      </c>
      <c r="G182" s="216" t="str">
        <f t="shared" ca="1" si="62"/>
        <v/>
      </c>
      <c r="H182" t="str">
        <f ca="1">IF(ISNUMBER(A182),IF(OR($S182=$U182,NOT(ISNA(MATCH($D182*5+$V$4,Override!$C$6:$C$125,0)))),$Q182,0),"")</f>
        <v/>
      </c>
      <c r="I182" s="276" t="str">
        <f t="shared" ca="1" si="63"/>
        <v/>
      </c>
      <c r="J182" s="218">
        <f ca="1">COUNT(A182:A186)</f>
        <v>0</v>
      </c>
      <c r="K182" s="219" t="str">
        <f ca="1">IF(ISNUMBER(A182),_xlfn.RANK.EQ(F182,F182:F186),"")</f>
        <v/>
      </c>
      <c r="L182" s="220">
        <f ca="1">IF(J182=5,VLOOKUP(K182,TPMatrix!$A$6:$B$10,2,FALSE()),IF(J182=4,VLOOKUP(K182,TPMatrix!$D$6:$E$9,2,FALSE()),0))</f>
        <v>0</v>
      </c>
      <c r="M182" s="220">
        <f ca="1">IF(COUNTIF(K182:K186,K182)&gt;=2,IF(J182=5,VLOOKUP(K182+1,TPMatrix!$A$6:$B$10,2,FALSE()),IF(J182=4,VLOOKUP(K182+1,TPMatrix!$D$6:$E$9,2,FALSE()),0)),"")</f>
        <v>0</v>
      </c>
      <c r="N182" s="220">
        <f ca="1">IF(COUNTIF(K182:K186,K182)&gt;=3,IF(J182=5,VLOOKUP(K182+2,TPMatrix!$A$6:$B$10,2,FALSE()),IF(J182=4,VLOOKUP(K182+2,TPMatrix!$D$6:$E$9,2,FALSE()),0)),"")</f>
        <v>0</v>
      </c>
      <c r="O182" s="220">
        <f ca="1">IF(COUNTIF(K182:K186,K182)&gt;=4,IF(J182=5,VLOOKUP(K182+3,TPMatrix!$A$6:$B$10,2,FALSE()),IF(J182=4,VLOOKUP(K182+3,TPMatrix!$D$6:$E$9,2,FALSE()),0)),"")</f>
        <v>0</v>
      </c>
      <c r="P182" s="220">
        <f ca="1">IF(COUNTIF(K182:K186,K182)&gt;=5,IF(J182=5,VLOOKUP(K182+4,TPMatrix!$A$6:$B$10,2,FALSE()),IF(J182=4,VLOOKUP(K182+4,TPMatrix!$D$6:$E$9,2,FALSE()),0)),"")</f>
        <v>0</v>
      </c>
      <c r="Q182" s="220">
        <f t="shared" ca="1" si="64"/>
        <v>0</v>
      </c>
      <c r="R182" s="221">
        <f t="shared" ca="1" si="65"/>
        <v>5</v>
      </c>
      <c r="S182" s="222">
        <f t="shared" ca="1" si="66"/>
        <v>0</v>
      </c>
      <c r="T182" s="223">
        <f t="shared" si="67"/>
        <v>0</v>
      </c>
      <c r="U182" s="224">
        <f t="shared" ca="1" si="68"/>
        <v>0</v>
      </c>
      <c r="W182" s="41" t="str">
        <f t="shared" ca="1" si="69"/>
        <v/>
      </c>
      <c r="X182" t="str">
        <f ca="1">IF(ISNUMBER($A182),$W182*(Methuselahs!$A$4+1)+$A182,"")</f>
        <v/>
      </c>
      <c r="Y182" s="41" t="str">
        <f t="shared" ca="1" si="70"/>
        <v/>
      </c>
      <c r="Z182" t="str">
        <f ca="1">IF(ISNUMBER($A182),VLOOKUP($A182,Methuselahs!$A$7:$X$202,5),"")</f>
        <v/>
      </c>
      <c r="AA182" s="41" t="str">
        <f t="shared" ca="1" si="71"/>
        <v/>
      </c>
    </row>
    <row r="183" spans="1:27" ht="12.95" customHeight="1">
      <c r="A183" t="str">
        <f ca="1">IF(OR(ISBLANK('Tournament Info'!$B$11),'Tournament Info'!$B$11&lt;&gt;4),"",INDIRECT(ADDRESS(ROW(),3,1,1,"Optimal Seating "&amp;'Tournament Info'!$B$11-1&amp;"R+F")))</f>
        <v/>
      </c>
      <c r="B183" t="str">
        <f ca="1">IF(ISNUMBER(A183),VLOOKUP(A183,Methuselahs!$A$7:$E$202,2,FALSE()),"")</f>
        <v/>
      </c>
      <c r="C183" t="str">
        <f ca="1">IF(ISNUMBER(A183),VLOOKUP(A183,Methuselahs!$A$7:$E$202,3,FALSE()),"")</f>
        <v/>
      </c>
      <c r="D183" s="228" t="str">
        <f t="shared" ca="1" si="60"/>
        <v/>
      </c>
      <c r="E183" s="229"/>
      <c r="F183" s="267">
        <f t="shared" si="61"/>
        <v>0</v>
      </c>
      <c r="G183" s="230" t="str">
        <f t="shared" ca="1" si="62"/>
        <v/>
      </c>
      <c r="H183" t="str">
        <f ca="1">IF(ISNUMBER(A183),IF(OR($S183=$U183,NOT(ISNA(MATCH($D183*5+$V$4,Override!$C$6:$C$125,0)))),$Q183,0),"")</f>
        <v/>
      </c>
      <c r="I183" s="277" t="str">
        <f t="shared" ca="1" si="63"/>
        <v/>
      </c>
      <c r="J183" s="232">
        <f ca="1">COUNT(A182:A186)</f>
        <v>0</v>
      </c>
      <c r="K183" s="233" t="str">
        <f ca="1">IF(ISNUMBER(A183),_xlfn.RANK.EQ(F183,F182:F186),"")</f>
        <v/>
      </c>
      <c r="L183" s="234">
        <f ca="1">IF(J183=5,VLOOKUP(K183,TPMatrix!$A$6:$B$10,2,FALSE()),IF(J183=4,VLOOKUP(K183,TPMatrix!$D$6:$E$9,2,FALSE()),0))</f>
        <v>0</v>
      </c>
      <c r="M183" s="234">
        <f ca="1">IF(COUNTIF(K182:K186,K183)&gt;=2,IF(J183=5,VLOOKUP(K183+1,TPMatrix!$A$6:$B$10,2,FALSE()),IF(J183=4,VLOOKUP(K183+1,TPMatrix!$D$6:$E$9,2,FALSE()),0)),"")</f>
        <v>0</v>
      </c>
      <c r="N183" s="234">
        <f ca="1">IF(COUNTIF(K182:K186,K183)&gt;=3,IF(J183=5,VLOOKUP(K183+2,TPMatrix!$A$6:$B$10,2,FALSE()),IF(J183=4,VLOOKUP(K183+2,TPMatrix!$D$6:$E$9,2,FALSE()),0)),"")</f>
        <v>0</v>
      </c>
      <c r="O183" s="234">
        <f ca="1">IF(COUNTIF(K182:K186,K183)&gt;=4,IF(J183=5,VLOOKUP(K183+3,TPMatrix!$A$6:$B$10,2,FALSE()),IF(J183=4,VLOOKUP(K183+3,TPMatrix!$D$6:$E$9,2,FALSE()),0)),"")</f>
        <v>0</v>
      </c>
      <c r="P183" s="234">
        <f ca="1">IF(COUNTIF(K182:K186,K183)&gt;=5,IF(J183=5,VLOOKUP(K183+4,TPMatrix!$A$6:$B$10,2,FALSE()),IF(J183=4,VLOOKUP(K183+4,TPMatrix!$D$6:$E$9,2,FALSE()),0)),"")</f>
        <v>0</v>
      </c>
      <c r="Q183" s="234">
        <f t="shared" ca="1" si="64"/>
        <v>0</v>
      </c>
      <c r="R183" s="235">
        <f t="shared" ca="1" si="65"/>
        <v>5</v>
      </c>
      <c r="S183" s="233">
        <f t="shared" ca="1" si="66"/>
        <v>0</v>
      </c>
      <c r="T183" s="234">
        <f t="shared" si="67"/>
        <v>0</v>
      </c>
      <c r="U183" s="235">
        <f t="shared" ca="1" si="68"/>
        <v>0</v>
      </c>
      <c r="W183" s="41" t="str">
        <f t="shared" ca="1" si="69"/>
        <v/>
      </c>
      <c r="X183" t="str">
        <f ca="1">IF(ISNUMBER($A183),$W183*(Methuselahs!$A$4+1)+$A183,"")</f>
        <v/>
      </c>
      <c r="Y183" s="41" t="str">
        <f t="shared" ca="1" si="70"/>
        <v/>
      </c>
      <c r="Z183" t="str">
        <f ca="1">IF(ISNUMBER($A183),VLOOKUP($A183,Methuselahs!$A$7:$X$202,5),"")</f>
        <v/>
      </c>
      <c r="AA183" s="41" t="str">
        <f t="shared" ca="1" si="71"/>
        <v/>
      </c>
    </row>
    <row r="184" spans="1:27" ht="12.95" customHeight="1">
      <c r="A184" t="str">
        <f ca="1">IF(OR(ISBLANK('Tournament Info'!$B$11),'Tournament Info'!$B$11&lt;&gt;4),"",INDIRECT(ADDRESS(ROW(),3,1,1,"Optimal Seating "&amp;'Tournament Info'!$B$11-1&amp;"R+F")))</f>
        <v/>
      </c>
      <c r="B184" t="str">
        <f ca="1">IF(ISNUMBER(A184),VLOOKUP(A184,Methuselahs!$A$7:$E$202,2,FALSE()),"")</f>
        <v/>
      </c>
      <c r="C184" t="str">
        <f ca="1">IF(ISNUMBER(A184),VLOOKUP(A184,Methuselahs!$A$7:$E$202,3,FALSE()),"")</f>
        <v/>
      </c>
      <c r="D184" s="238" t="str">
        <f t="shared" ca="1" si="60"/>
        <v/>
      </c>
      <c r="E184" s="239"/>
      <c r="F184" s="269">
        <f t="shared" si="61"/>
        <v>0</v>
      </c>
      <c r="G184" s="240" t="str">
        <f t="shared" ca="1" si="62"/>
        <v/>
      </c>
      <c r="H184" t="str">
        <f ca="1">IF(ISNUMBER(A184),IF(OR($S184=$U184,NOT(ISNA(MATCH($D184*5+$V$4,Override!$C$6:$C$125,0)))),$Q184,0),"")</f>
        <v/>
      </c>
      <c r="I184" s="126" t="str">
        <f t="shared" ca="1" si="63"/>
        <v/>
      </c>
      <c r="J184" s="242">
        <f ca="1">COUNT(A182:A186)</f>
        <v>0</v>
      </c>
      <c r="K184" s="243" t="str">
        <f ca="1">IF(ISNUMBER(A184),_xlfn.RANK.EQ(F184,F182:F186),"")</f>
        <v/>
      </c>
      <c r="L184" s="244">
        <f ca="1">IF(J184=5,VLOOKUP(K184,TPMatrix!$A$6:$B$10,2,FALSE()),IF(J184=4,VLOOKUP(K184,TPMatrix!$D$6:$E$9,2,FALSE()),0))</f>
        <v>0</v>
      </c>
      <c r="M184" s="244">
        <f ca="1">IF(COUNTIF(K182:K186,K184)&gt;=2,IF(J184=5,VLOOKUP(K184+1,TPMatrix!$A$6:$B$10,2,FALSE()),IF(J184=4,VLOOKUP(K184+1,TPMatrix!$D$6:$E$9,2,FALSE()),0)),"")</f>
        <v>0</v>
      </c>
      <c r="N184" s="244">
        <f ca="1">IF(COUNTIF(K182:K186,K184)&gt;=3,IF(J184=5,VLOOKUP(K184+2,TPMatrix!$A$6:$B$10,2,FALSE()),IF(J184=4,VLOOKUP(K184+2,TPMatrix!$D$6:$E$9,2,FALSE()),0)),"")</f>
        <v>0</v>
      </c>
      <c r="O184" s="244">
        <f ca="1">IF(COUNTIF(K182:K186,K184)&gt;=4,IF(J184=5,VLOOKUP(K184+3,TPMatrix!$A$6:$B$10,2,FALSE()),IF(J184=4,VLOOKUP(K184+3,TPMatrix!$D$6:$E$9,2,FALSE()),0)),"")</f>
        <v>0</v>
      </c>
      <c r="P184" s="244">
        <f ca="1">IF(COUNTIF(K182:K186,K184)&gt;=5,IF(J184=5,VLOOKUP(K184+4,TPMatrix!$A$6:$B$10,2,FALSE()),IF(J184=4,VLOOKUP(K184+4,TPMatrix!$D$6:$E$9,2,FALSE()),0)),"")</f>
        <v>0</v>
      </c>
      <c r="Q184" s="244">
        <f t="shared" ca="1" si="64"/>
        <v>0</v>
      </c>
      <c r="R184" s="245">
        <f t="shared" ca="1" si="65"/>
        <v>5</v>
      </c>
      <c r="S184" s="243">
        <f t="shared" ca="1" si="66"/>
        <v>0</v>
      </c>
      <c r="T184" s="244">
        <f t="shared" si="67"/>
        <v>0</v>
      </c>
      <c r="U184" s="245">
        <f t="shared" ca="1" si="68"/>
        <v>0</v>
      </c>
      <c r="W184" s="41" t="str">
        <f t="shared" ca="1" si="69"/>
        <v/>
      </c>
      <c r="X184" t="str">
        <f ca="1">IF(ISNUMBER($A184),$W184*(Methuselahs!$A$4+1)+$A184,"")</f>
        <v/>
      </c>
      <c r="Y184" s="41" t="str">
        <f t="shared" ca="1" si="70"/>
        <v/>
      </c>
      <c r="Z184" t="str">
        <f ca="1">IF(ISNUMBER($A184),VLOOKUP($A184,Methuselahs!$A$7:$X$202,5),"")</f>
        <v/>
      </c>
      <c r="AA184" s="41" t="str">
        <f t="shared" ca="1" si="71"/>
        <v/>
      </c>
    </row>
    <row r="185" spans="1:27" ht="12.95" customHeight="1">
      <c r="A185" t="str">
        <f ca="1">IF(OR(ISBLANK('Tournament Info'!$B$11),'Tournament Info'!$B$11&lt;&gt;4),"",INDIRECT(ADDRESS(ROW(),3,1,1,"Optimal Seating "&amp;'Tournament Info'!$B$11-1&amp;"R+F")))</f>
        <v/>
      </c>
      <c r="B185" t="str">
        <f ca="1">IF(ISNUMBER(A185),VLOOKUP(A185,Methuselahs!$A$7:$E$202,2,FALSE()),"")</f>
        <v/>
      </c>
      <c r="C185" t="str">
        <f ca="1">IF(ISNUMBER(A185),VLOOKUP(A185,Methuselahs!$A$7:$E$202,3,FALSE()),"")</f>
        <v/>
      </c>
      <c r="D185" s="248" t="str">
        <f t="shared" ca="1" si="60"/>
        <v/>
      </c>
      <c r="E185" s="249"/>
      <c r="F185" s="271">
        <f t="shared" si="61"/>
        <v>0</v>
      </c>
      <c r="G185" s="230" t="str">
        <f t="shared" ca="1" si="62"/>
        <v/>
      </c>
      <c r="H185" t="str">
        <f ca="1">IF(ISNUMBER(A185),IF(OR($S185=$U185,NOT(ISNA(MATCH($D185*5+$V$4,Override!$C$6:$C$125,0)))),$Q185,0),"")</f>
        <v/>
      </c>
      <c r="I185" s="277" t="str">
        <f t="shared" ca="1" si="63"/>
        <v/>
      </c>
      <c r="J185" s="250">
        <f ca="1">COUNT(A182:A186)</f>
        <v>0</v>
      </c>
      <c r="K185" s="233" t="str">
        <f ca="1">IF(ISNUMBER(A185),_xlfn.RANK.EQ(F185,F182:F186),"")</f>
        <v/>
      </c>
      <c r="L185" s="234">
        <f ca="1">IF(J185=5,VLOOKUP(K185,TPMatrix!$A$6:$B$10,2,FALSE()),IF(J185=4,VLOOKUP(K185,TPMatrix!$D$6:$E$9,2,FALSE()),0))</f>
        <v>0</v>
      </c>
      <c r="M185" s="234">
        <f ca="1">IF(COUNTIF(K182:K186,K185)&gt;=2,IF(J185=5,VLOOKUP(K185+1,TPMatrix!$A$6:$B$10,2,FALSE()),IF(J185=4,VLOOKUP(K185+1,TPMatrix!$D$6:$E$9,2,FALSE()),0)),"")</f>
        <v>0</v>
      </c>
      <c r="N185" s="234">
        <f ca="1">IF(COUNTIF(K182:K186,K185)&gt;=3,IF(J185=5,VLOOKUP(K185+2,TPMatrix!$A$6:$B$10,2,FALSE()),IF(J185=4,VLOOKUP(K185+2,TPMatrix!$D$6:$E$9,2,FALSE()),0)),"")</f>
        <v>0</v>
      </c>
      <c r="O185" s="234">
        <f ca="1">IF(COUNTIF(K182:K186,K185)&gt;=4,IF(J185=5,VLOOKUP(K185+3,TPMatrix!$A$6:$B$10,2,FALSE()),IF(J185=4,VLOOKUP(K185+3,TPMatrix!$D$6:$E$9,2,FALSE()),0)),"")</f>
        <v>0</v>
      </c>
      <c r="P185" s="234">
        <f ca="1">IF(COUNTIF(K182:K186,K185)&gt;=5,IF(J185=5,VLOOKUP(K185+4,TPMatrix!$A$6:$B$10,2,FALSE()),IF(J185=4,VLOOKUP(K185+4,TPMatrix!$D$6:$E$9,2,FALSE()),0)),"")</f>
        <v>0</v>
      </c>
      <c r="Q185" s="234">
        <f t="shared" ca="1" si="64"/>
        <v>0</v>
      </c>
      <c r="R185" s="235">
        <f t="shared" ca="1" si="65"/>
        <v>5</v>
      </c>
      <c r="S185" s="233">
        <f t="shared" ca="1" si="66"/>
        <v>0</v>
      </c>
      <c r="T185" s="234">
        <f t="shared" si="67"/>
        <v>0</v>
      </c>
      <c r="U185" s="235">
        <f t="shared" ca="1" si="68"/>
        <v>0</v>
      </c>
      <c r="W185" s="41" t="str">
        <f t="shared" ca="1" si="69"/>
        <v/>
      </c>
      <c r="X185" t="str">
        <f ca="1">IF(ISNUMBER($A185),$W185*(Methuselahs!$A$4+1)+$A185,"")</f>
        <v/>
      </c>
      <c r="Y185" s="41" t="str">
        <f t="shared" ca="1" si="70"/>
        <v/>
      </c>
      <c r="Z185" t="str">
        <f ca="1">IF(ISNUMBER($A185),VLOOKUP($A185,Methuselahs!$A$7:$X$202,5),"")</f>
        <v/>
      </c>
      <c r="AA185" s="41" t="str">
        <f t="shared" ca="1" si="71"/>
        <v/>
      </c>
    </row>
    <row r="186" spans="1:27" ht="12.95" customHeight="1" thickBot="1">
      <c r="A186" t="str">
        <f ca="1">IF(OR(ISBLANK('Tournament Info'!$B$11),'Tournament Info'!$B$11&lt;&gt;4),"",INDIRECT(ADDRESS(ROW(),3,1,1,"Optimal Seating "&amp;'Tournament Info'!$B$11-1&amp;"R+F")))</f>
        <v/>
      </c>
      <c r="B186" t="str">
        <f ca="1">IF(ISNUMBER(A186),VLOOKUP(A186,Methuselahs!$A$7:$E$202,2,FALSE()),"")</f>
        <v/>
      </c>
      <c r="C186" t="str">
        <f ca="1">IF(ISNUMBER(A186),VLOOKUP(A186,Methuselahs!$A$7:$E$202,3,FALSE()),"")</f>
        <v/>
      </c>
      <c r="D186" s="254" t="str">
        <f t="shared" ca="1" si="60"/>
        <v/>
      </c>
      <c r="E186" s="255"/>
      <c r="F186" s="272">
        <f t="shared" si="61"/>
        <v>0</v>
      </c>
      <c r="G186" s="240" t="str">
        <f t="shared" ca="1" si="62"/>
        <v/>
      </c>
      <c r="H186" t="str">
        <f ca="1">IF(ISNUMBER(A186),IF(OR($S186=$U186,NOT(ISNA(MATCH($D186*5+$V$4,Override!$C$6:$C$125,0)))),$Q186,0),"")</f>
        <v/>
      </c>
      <c r="I186" s="126" t="str">
        <f t="shared" ca="1" si="63"/>
        <v/>
      </c>
      <c r="J186" s="256">
        <f ca="1">COUNT(A182:A186)</f>
        <v>0</v>
      </c>
      <c r="K186" s="257" t="str">
        <f ca="1">IF(ISNUMBER(A186),_xlfn.RANK.EQ(F186,F182:F186),"")</f>
        <v/>
      </c>
      <c r="L186" s="258">
        <f ca="1">IF(J186=5,VLOOKUP(K186,TPMatrix!$A$6:$B$10,2,FALSE()),IF(J186=4,VLOOKUP(K186,TPMatrix!$D$6:$E$9,2,FALSE()),0))</f>
        <v>0</v>
      </c>
      <c r="M186" s="258">
        <f ca="1">IF(COUNTIF(K182:K186,K186)&gt;=2,IF(J186=5,VLOOKUP(K186+1,TPMatrix!$A$6:$B$10,2,FALSE()),IF(J186=4,VLOOKUP(K186+1,TPMatrix!$D$6:$E$9,2,FALSE()),0)),"")</f>
        <v>0</v>
      </c>
      <c r="N186" s="258">
        <f ca="1">IF(COUNTIF(K182:K186,K186)&gt;=3,IF(J186=5,VLOOKUP(K186+2,TPMatrix!$A$6:$B$10,2,FALSE()),IF(J186=4,VLOOKUP(K186+2,TPMatrix!$D$6:$E$9,2,FALSE()),0)),"")</f>
        <v>0</v>
      </c>
      <c r="O186" s="258">
        <f ca="1">IF(COUNTIF(K182:K186,K186)&gt;=4,IF(J186=5,VLOOKUP(K186+3,TPMatrix!$A$6:$B$10,2,FALSE()),IF(J186=4,VLOOKUP(K186+3,TPMatrix!$D$6:$E$9,2,FALSE()),0)),"")</f>
        <v>0</v>
      </c>
      <c r="P186" s="258">
        <f ca="1">IF(COUNTIF(K182:K186,K186)&gt;=5,IF(J186=5,VLOOKUP(K186+4,TPMatrix!$A$6:$B$10,2,FALSE()),IF(J186=4,VLOOKUP(K186+4,TPMatrix!$D$6:$E$9,2,FALSE()),0)),"")</f>
        <v>0</v>
      </c>
      <c r="Q186" s="258">
        <f t="shared" ca="1" si="64"/>
        <v>0</v>
      </c>
      <c r="R186" s="259">
        <f t="shared" ca="1" si="65"/>
        <v>5</v>
      </c>
      <c r="S186" s="257">
        <f t="shared" ca="1" si="66"/>
        <v>0</v>
      </c>
      <c r="T186" s="258">
        <f t="shared" si="67"/>
        <v>0</v>
      </c>
      <c r="U186" s="259">
        <f t="shared" ca="1" si="68"/>
        <v>0</v>
      </c>
      <c r="W186" s="41" t="str">
        <f t="shared" ca="1" si="69"/>
        <v/>
      </c>
      <c r="X186" t="str">
        <f ca="1">IF(ISNUMBER($A186),$W186*(Methuselahs!$A$4+1)+$A186,"")</f>
        <v/>
      </c>
      <c r="Y186" s="41" t="str">
        <f t="shared" ca="1" si="70"/>
        <v/>
      </c>
      <c r="Z186" t="str">
        <f ca="1">IF(ISNUMBER($A186),VLOOKUP($A186,Methuselahs!$A$7:$X$202,5),"")</f>
        <v/>
      </c>
      <c r="AA186" s="41" t="str">
        <f t="shared" ca="1" si="71"/>
        <v/>
      </c>
    </row>
    <row r="187" spans="1:27" ht="12.95" customHeight="1">
      <c r="A187" t="str">
        <f ca="1">IF(OR(ISBLANK('Tournament Info'!$B$11),'Tournament Info'!$B$11&lt;&gt;4),"",INDIRECT(ADDRESS(ROW(),3,1,1,"Optimal Seating "&amp;'Tournament Info'!$B$11-1&amp;"R+F")))</f>
        <v/>
      </c>
      <c r="B187" t="str">
        <f ca="1">IF(ISNUMBER(A187),VLOOKUP(A187,Methuselahs!$A$7:$E$202,2,FALSE()),"")</f>
        <v/>
      </c>
      <c r="C187" t="str">
        <f ca="1">IF(ISNUMBER(A187),VLOOKUP(A187,Methuselahs!$A$7:$E$202,3,FALSE()),"")</f>
        <v/>
      </c>
      <c r="D187" s="214" t="str">
        <f t="shared" ca="1" si="60"/>
        <v/>
      </c>
      <c r="E187" s="215"/>
      <c r="F187" s="265">
        <f t="shared" si="61"/>
        <v>0</v>
      </c>
      <c r="G187" s="216" t="str">
        <f t="shared" ca="1" si="62"/>
        <v/>
      </c>
      <c r="H187" t="str">
        <f ca="1">IF(ISNUMBER(A187),IF(OR($S187=$U187,NOT(ISNA(MATCH($D187*5+$V$4,Override!$C$6:$C$125,0)))),$Q187,0),"")</f>
        <v/>
      </c>
      <c r="I187" s="276" t="str">
        <f t="shared" ca="1" si="63"/>
        <v/>
      </c>
      <c r="J187" s="218">
        <f ca="1">COUNT(A187:A191)</f>
        <v>0</v>
      </c>
      <c r="K187" s="219" t="str">
        <f ca="1">IF(ISNUMBER(A187),_xlfn.RANK.EQ(F187,F187:F191),"")</f>
        <v/>
      </c>
      <c r="L187" s="220">
        <f ca="1">IF(J187=5,VLOOKUP(K187,TPMatrix!$A$6:$B$10,2,FALSE()),IF(J187=4,VLOOKUP(K187,TPMatrix!$D$6:$E$9,2,FALSE()),0))</f>
        <v>0</v>
      </c>
      <c r="M187" s="220">
        <f ca="1">IF(COUNTIF(K187:K191,K187)&gt;=2,IF(J187=5,VLOOKUP(K187+1,TPMatrix!$A$6:$B$10,2,FALSE()),IF(J187=4,VLOOKUP(K187+1,TPMatrix!$D$6:$E$9,2,FALSE()),0)),"")</f>
        <v>0</v>
      </c>
      <c r="N187" s="220">
        <f ca="1">IF(COUNTIF(K187:K191,K187)&gt;=3,IF(J187=5,VLOOKUP(K187+2,TPMatrix!$A$6:$B$10,2,FALSE()),IF(J187=4,VLOOKUP(K187+2,TPMatrix!$D$6:$E$9,2,FALSE()),0)),"")</f>
        <v>0</v>
      </c>
      <c r="O187" s="220">
        <f ca="1">IF(COUNTIF(K187:K191,K187)&gt;=4,IF(J187=5,VLOOKUP(K187+3,TPMatrix!$A$6:$B$10,2,FALSE()),IF(J187=4,VLOOKUP(K187+3,TPMatrix!$D$6:$E$9,2,FALSE()),0)),"")</f>
        <v>0</v>
      </c>
      <c r="P187" s="220">
        <f ca="1">IF(COUNTIF(K187:K191,K187)&gt;=5,IF(J187=5,VLOOKUP(K187+4,TPMatrix!$A$6:$B$10,2,FALSE()),IF(J187=4,VLOOKUP(K187+4,TPMatrix!$D$6:$E$9,2,FALSE()),0)),"")</f>
        <v>0</v>
      </c>
      <c r="Q187" s="220">
        <f t="shared" ca="1" si="64"/>
        <v>0</v>
      </c>
      <c r="R187" s="221">
        <f t="shared" ca="1" si="65"/>
        <v>5</v>
      </c>
      <c r="S187" s="222">
        <f t="shared" ca="1" si="66"/>
        <v>0</v>
      </c>
      <c r="T187" s="223">
        <f t="shared" si="67"/>
        <v>0</v>
      </c>
      <c r="U187" s="224">
        <f t="shared" ca="1" si="68"/>
        <v>0</v>
      </c>
      <c r="W187" s="41" t="str">
        <f t="shared" ca="1" si="69"/>
        <v/>
      </c>
      <c r="X187" t="str">
        <f ca="1">IF(ISNUMBER($A187),$W187*(Methuselahs!$A$4+1)+$A187,"")</f>
        <v/>
      </c>
      <c r="Y187" s="41" t="str">
        <f t="shared" ca="1" si="70"/>
        <v/>
      </c>
      <c r="Z187" t="str">
        <f ca="1">IF(ISNUMBER($A187),VLOOKUP($A187,Methuselahs!$A$7:$X$202,5),"")</f>
        <v/>
      </c>
      <c r="AA187" s="41" t="str">
        <f t="shared" ca="1" si="71"/>
        <v/>
      </c>
    </row>
    <row r="188" spans="1:27" ht="12.95" customHeight="1">
      <c r="A188" t="str">
        <f ca="1">IF(OR(ISBLANK('Tournament Info'!$B$11),'Tournament Info'!$B$11&lt;&gt;4),"",INDIRECT(ADDRESS(ROW(),3,1,1,"Optimal Seating "&amp;'Tournament Info'!$B$11-1&amp;"R+F")))</f>
        <v/>
      </c>
      <c r="B188" t="str">
        <f ca="1">IF(ISNUMBER(A188),VLOOKUP(A188,Methuselahs!$A$7:$E$202,2,FALSE()),"")</f>
        <v/>
      </c>
      <c r="C188" t="str">
        <f ca="1">IF(ISNUMBER(A188),VLOOKUP(A188,Methuselahs!$A$7:$E$202,3,FALSE()),"")</f>
        <v/>
      </c>
      <c r="D188" s="228" t="str">
        <f t="shared" ca="1" si="60"/>
        <v/>
      </c>
      <c r="E188" s="229"/>
      <c r="F188" s="267">
        <f t="shared" si="61"/>
        <v>0</v>
      </c>
      <c r="G188" s="230" t="str">
        <f t="shared" ca="1" si="62"/>
        <v/>
      </c>
      <c r="H188" t="str">
        <f ca="1">IF(ISNUMBER(A188),IF(OR($S188=$U188,NOT(ISNA(MATCH($D188*5+$V$4,Override!$C$6:$C$125,0)))),$Q188,0),"")</f>
        <v/>
      </c>
      <c r="I188" s="277" t="str">
        <f t="shared" ca="1" si="63"/>
        <v/>
      </c>
      <c r="J188" s="232">
        <f ca="1">COUNT(A187:A191)</f>
        <v>0</v>
      </c>
      <c r="K188" s="233" t="str">
        <f ca="1">IF(ISNUMBER(A188),_xlfn.RANK.EQ(F188,F187:F191),"")</f>
        <v/>
      </c>
      <c r="L188" s="234">
        <f ca="1">IF(J188=5,VLOOKUP(K188,TPMatrix!$A$6:$B$10,2,FALSE()),IF(J188=4,VLOOKUP(K188,TPMatrix!$D$6:$E$9,2,FALSE()),0))</f>
        <v>0</v>
      </c>
      <c r="M188" s="234">
        <f ca="1">IF(COUNTIF(K187:K191,K188)&gt;=2,IF(J188=5,VLOOKUP(K188+1,TPMatrix!$A$6:$B$10,2,FALSE()),IF(J188=4,VLOOKUP(K188+1,TPMatrix!$D$6:$E$9,2,FALSE()),0)),"")</f>
        <v>0</v>
      </c>
      <c r="N188" s="234">
        <f ca="1">IF(COUNTIF(K187:K191,K188)&gt;=3,IF(J188=5,VLOOKUP(K188+2,TPMatrix!$A$6:$B$10,2,FALSE()),IF(J188=4,VLOOKUP(K188+2,TPMatrix!$D$6:$E$9,2,FALSE()),0)),"")</f>
        <v>0</v>
      </c>
      <c r="O188" s="234">
        <f ca="1">IF(COUNTIF(K187:K191,K188)&gt;=4,IF(J188=5,VLOOKUP(K188+3,TPMatrix!$A$6:$B$10,2,FALSE()),IF(J188=4,VLOOKUP(K188+3,TPMatrix!$D$6:$E$9,2,FALSE()),0)),"")</f>
        <v>0</v>
      </c>
      <c r="P188" s="234">
        <f ca="1">IF(COUNTIF(K187:K191,K188)&gt;=5,IF(J188=5,VLOOKUP(K188+4,TPMatrix!$A$6:$B$10,2,FALSE()),IF(J188=4,VLOOKUP(K188+4,TPMatrix!$D$6:$E$9,2,FALSE()),0)),"")</f>
        <v>0</v>
      </c>
      <c r="Q188" s="234">
        <f t="shared" ca="1" si="64"/>
        <v>0</v>
      </c>
      <c r="R188" s="235">
        <f t="shared" ca="1" si="65"/>
        <v>5</v>
      </c>
      <c r="S188" s="233">
        <f t="shared" ca="1" si="66"/>
        <v>0</v>
      </c>
      <c r="T188" s="234">
        <f t="shared" si="67"/>
        <v>0</v>
      </c>
      <c r="U188" s="235">
        <f t="shared" ca="1" si="68"/>
        <v>0</v>
      </c>
      <c r="W188" s="41" t="str">
        <f t="shared" ca="1" si="69"/>
        <v/>
      </c>
      <c r="X188" t="str">
        <f ca="1">IF(ISNUMBER($A188),$W188*(Methuselahs!$A$4+1)+$A188,"")</f>
        <v/>
      </c>
      <c r="Y188" s="41" t="str">
        <f t="shared" ca="1" si="70"/>
        <v/>
      </c>
      <c r="Z188" t="str">
        <f ca="1">IF(ISNUMBER($A188),VLOOKUP($A188,Methuselahs!$A$7:$X$202,5),"")</f>
        <v/>
      </c>
      <c r="AA188" s="41" t="str">
        <f t="shared" ca="1" si="71"/>
        <v/>
      </c>
    </row>
    <row r="189" spans="1:27" ht="12.95" customHeight="1">
      <c r="A189" t="str">
        <f ca="1">IF(OR(ISBLANK('Tournament Info'!$B$11),'Tournament Info'!$B$11&lt;&gt;4),"",INDIRECT(ADDRESS(ROW(),3,1,1,"Optimal Seating "&amp;'Tournament Info'!$B$11-1&amp;"R+F")))</f>
        <v/>
      </c>
      <c r="B189" t="str">
        <f ca="1">IF(ISNUMBER(A189),VLOOKUP(A189,Methuselahs!$A$7:$E$202,2,FALSE()),"")</f>
        <v/>
      </c>
      <c r="C189" t="str">
        <f ca="1">IF(ISNUMBER(A189),VLOOKUP(A189,Methuselahs!$A$7:$E$202,3,FALSE()),"")</f>
        <v/>
      </c>
      <c r="D189" s="238" t="str">
        <f t="shared" ca="1" si="60"/>
        <v/>
      </c>
      <c r="E189" s="239"/>
      <c r="F189" s="269">
        <f t="shared" si="61"/>
        <v>0</v>
      </c>
      <c r="G189" s="240" t="str">
        <f t="shared" ca="1" si="62"/>
        <v/>
      </c>
      <c r="H189" t="str">
        <f ca="1">IF(ISNUMBER(A189),IF(OR($S189=$U189,NOT(ISNA(MATCH($D189*5+$V$4,Override!$C$6:$C$125,0)))),$Q189,0),"")</f>
        <v/>
      </c>
      <c r="I189" s="126" t="str">
        <f t="shared" ca="1" si="63"/>
        <v/>
      </c>
      <c r="J189" s="242">
        <f ca="1">COUNT(A187:A191)</f>
        <v>0</v>
      </c>
      <c r="K189" s="243" t="str">
        <f ca="1">IF(ISNUMBER(A189),_xlfn.RANK.EQ(F189,F187:F191),"")</f>
        <v/>
      </c>
      <c r="L189" s="244">
        <f ca="1">IF(J189=5,VLOOKUP(K189,TPMatrix!$A$6:$B$10,2,FALSE()),IF(J189=4,VLOOKUP(K189,TPMatrix!$D$6:$E$9,2,FALSE()),0))</f>
        <v>0</v>
      </c>
      <c r="M189" s="244">
        <f ca="1">IF(COUNTIF(K187:K191,K189)&gt;=2,IF(J189=5,VLOOKUP(K189+1,TPMatrix!$A$6:$B$10,2,FALSE()),IF(J189=4,VLOOKUP(K189+1,TPMatrix!$D$6:$E$9,2,FALSE()),0)),"")</f>
        <v>0</v>
      </c>
      <c r="N189" s="244">
        <f ca="1">IF(COUNTIF(K187:K191,K189)&gt;=3,IF(J189=5,VLOOKUP(K189+2,TPMatrix!$A$6:$B$10,2,FALSE()),IF(J189=4,VLOOKUP(K189+2,TPMatrix!$D$6:$E$9,2,FALSE()),0)),"")</f>
        <v>0</v>
      </c>
      <c r="O189" s="244">
        <f ca="1">IF(COUNTIF(K187:K191,K189)&gt;=4,IF(J189=5,VLOOKUP(K189+3,TPMatrix!$A$6:$B$10,2,FALSE()),IF(J189=4,VLOOKUP(K189+3,TPMatrix!$D$6:$E$9,2,FALSE()),0)),"")</f>
        <v>0</v>
      </c>
      <c r="P189" s="244">
        <f ca="1">IF(COUNTIF(K187:K191,K189)&gt;=5,IF(J189=5,VLOOKUP(K189+4,TPMatrix!$A$6:$B$10,2,FALSE()),IF(J189=4,VLOOKUP(K189+4,TPMatrix!$D$6:$E$9,2,FALSE()),0)),"")</f>
        <v>0</v>
      </c>
      <c r="Q189" s="244">
        <f t="shared" ca="1" si="64"/>
        <v>0</v>
      </c>
      <c r="R189" s="245">
        <f t="shared" ca="1" si="65"/>
        <v>5</v>
      </c>
      <c r="S189" s="243">
        <f t="shared" ca="1" si="66"/>
        <v>0</v>
      </c>
      <c r="T189" s="244">
        <f t="shared" si="67"/>
        <v>0</v>
      </c>
      <c r="U189" s="245">
        <f t="shared" ca="1" si="68"/>
        <v>0</v>
      </c>
      <c r="W189" s="41" t="str">
        <f t="shared" ca="1" si="69"/>
        <v/>
      </c>
      <c r="X189" t="str">
        <f ca="1">IF(ISNUMBER($A189),$W189*(Methuselahs!$A$4+1)+$A189,"")</f>
        <v/>
      </c>
      <c r="Y189" s="41" t="str">
        <f t="shared" ca="1" si="70"/>
        <v/>
      </c>
      <c r="Z189" t="str">
        <f ca="1">IF(ISNUMBER($A189),VLOOKUP($A189,Methuselahs!$A$7:$X$202,5),"")</f>
        <v/>
      </c>
      <c r="AA189" s="41" t="str">
        <f t="shared" ca="1" si="71"/>
        <v/>
      </c>
    </row>
    <row r="190" spans="1:27" ht="12.95" customHeight="1">
      <c r="A190" t="str">
        <f ca="1">IF(OR(ISBLANK('Tournament Info'!$B$11),'Tournament Info'!$B$11&lt;&gt;4),"",INDIRECT(ADDRESS(ROW(),3,1,1,"Optimal Seating "&amp;'Tournament Info'!$B$11-1&amp;"R+F")))</f>
        <v/>
      </c>
      <c r="B190" t="str">
        <f ca="1">IF(ISNUMBER(A190),VLOOKUP(A190,Methuselahs!$A$7:$E$202,2,FALSE()),"")</f>
        <v/>
      </c>
      <c r="C190" t="str">
        <f ca="1">IF(ISNUMBER(A190),VLOOKUP(A190,Methuselahs!$A$7:$E$202,3,FALSE()),"")</f>
        <v/>
      </c>
      <c r="D190" s="248" t="str">
        <f t="shared" ca="1" si="60"/>
        <v/>
      </c>
      <c r="E190" s="249"/>
      <c r="F190" s="271">
        <f t="shared" si="61"/>
        <v>0</v>
      </c>
      <c r="G190" s="230" t="str">
        <f t="shared" ca="1" si="62"/>
        <v/>
      </c>
      <c r="H190" t="str">
        <f ca="1">IF(ISNUMBER(A190),IF(OR($S190=$U190,NOT(ISNA(MATCH($D190*5+$V$4,Override!$C$6:$C$125,0)))),$Q190,0),"")</f>
        <v/>
      </c>
      <c r="I190" s="277" t="str">
        <f t="shared" ca="1" si="63"/>
        <v/>
      </c>
      <c r="J190" s="250">
        <f ca="1">COUNT(A187:A191)</f>
        <v>0</v>
      </c>
      <c r="K190" s="233" t="str">
        <f ca="1">IF(ISNUMBER(A190),_xlfn.RANK.EQ(F190,F187:F191),"")</f>
        <v/>
      </c>
      <c r="L190" s="234">
        <f ca="1">IF(J190=5,VLOOKUP(K190,TPMatrix!$A$6:$B$10,2,FALSE()),IF(J190=4,VLOOKUP(K190,TPMatrix!$D$6:$E$9,2,FALSE()),0))</f>
        <v>0</v>
      </c>
      <c r="M190" s="234">
        <f ca="1">IF(COUNTIF(K187:K191,K190)&gt;=2,IF(J190=5,VLOOKUP(K190+1,TPMatrix!$A$6:$B$10,2,FALSE()),IF(J190=4,VLOOKUP(K190+1,TPMatrix!$D$6:$E$9,2,FALSE()),0)),"")</f>
        <v>0</v>
      </c>
      <c r="N190" s="234">
        <f ca="1">IF(COUNTIF(K187:K191,K190)&gt;=3,IF(J190=5,VLOOKUP(K190+2,TPMatrix!$A$6:$B$10,2,FALSE()),IF(J190=4,VLOOKUP(K190+2,TPMatrix!$D$6:$E$9,2,FALSE()),0)),"")</f>
        <v>0</v>
      </c>
      <c r="O190" s="234">
        <f ca="1">IF(COUNTIF(K187:K191,K190)&gt;=4,IF(J190=5,VLOOKUP(K190+3,TPMatrix!$A$6:$B$10,2,FALSE()),IF(J190=4,VLOOKUP(K190+3,TPMatrix!$D$6:$E$9,2,FALSE()),0)),"")</f>
        <v>0</v>
      </c>
      <c r="P190" s="234">
        <f ca="1">IF(COUNTIF(K187:K191,K190)&gt;=5,IF(J190=5,VLOOKUP(K190+4,TPMatrix!$A$6:$B$10,2,FALSE()),IF(J190=4,VLOOKUP(K190+4,TPMatrix!$D$6:$E$9,2,FALSE()),0)),"")</f>
        <v>0</v>
      </c>
      <c r="Q190" s="234">
        <f t="shared" ca="1" si="64"/>
        <v>0</v>
      </c>
      <c r="R190" s="235">
        <f t="shared" ca="1" si="65"/>
        <v>5</v>
      </c>
      <c r="S190" s="233">
        <f t="shared" ca="1" si="66"/>
        <v>0</v>
      </c>
      <c r="T190" s="234">
        <f t="shared" si="67"/>
        <v>0</v>
      </c>
      <c r="U190" s="235">
        <f t="shared" ca="1" si="68"/>
        <v>0</v>
      </c>
      <c r="W190" s="41" t="str">
        <f t="shared" ca="1" si="69"/>
        <v/>
      </c>
      <c r="X190" t="str">
        <f ca="1">IF(ISNUMBER($A190),$W190*(Methuselahs!$A$4+1)+$A190,"")</f>
        <v/>
      </c>
      <c r="Y190" s="41" t="str">
        <f t="shared" ca="1" si="70"/>
        <v/>
      </c>
      <c r="Z190" t="str">
        <f ca="1">IF(ISNUMBER($A190),VLOOKUP($A190,Methuselahs!$A$7:$X$202,5),"")</f>
        <v/>
      </c>
      <c r="AA190" s="41" t="str">
        <f t="shared" ca="1" si="71"/>
        <v/>
      </c>
    </row>
    <row r="191" spans="1:27" ht="12.95" customHeight="1" thickBot="1">
      <c r="A191" t="str">
        <f ca="1">IF(OR(ISBLANK('Tournament Info'!$B$11),'Tournament Info'!$B$11&lt;&gt;4),"",INDIRECT(ADDRESS(ROW(),3,1,1,"Optimal Seating "&amp;'Tournament Info'!$B$11-1&amp;"R+F")))</f>
        <v/>
      </c>
      <c r="B191" t="str">
        <f ca="1">IF(ISNUMBER(A191),VLOOKUP(A191,Methuselahs!$A$7:$E$202,2,FALSE()),"")</f>
        <v/>
      </c>
      <c r="C191" t="str">
        <f ca="1">IF(ISNUMBER(A191),VLOOKUP(A191,Methuselahs!$A$7:$E$202,3,FALSE()),"")</f>
        <v/>
      </c>
      <c r="D191" s="254" t="str">
        <f t="shared" ca="1" si="60"/>
        <v/>
      </c>
      <c r="E191" s="255"/>
      <c r="F191" s="272">
        <f t="shared" si="61"/>
        <v>0</v>
      </c>
      <c r="G191" s="240" t="str">
        <f t="shared" ca="1" si="62"/>
        <v/>
      </c>
      <c r="H191" t="str">
        <f ca="1">IF(ISNUMBER(A191),IF(OR($S191=$U191,NOT(ISNA(MATCH($D191*5+$V$4,Override!$C$6:$C$125,0)))),$Q191,0),"")</f>
        <v/>
      </c>
      <c r="I191" s="126" t="str">
        <f t="shared" ca="1" si="63"/>
        <v/>
      </c>
      <c r="J191" s="256">
        <f ca="1">COUNT(A187:A191)</f>
        <v>0</v>
      </c>
      <c r="K191" s="257" t="str">
        <f ca="1">IF(ISNUMBER(A191),_xlfn.RANK.EQ(F191,F187:F191),"")</f>
        <v/>
      </c>
      <c r="L191" s="258">
        <f ca="1">IF(J191=5,VLOOKUP(K191,TPMatrix!$A$6:$B$10,2,FALSE()),IF(J191=4,VLOOKUP(K191,TPMatrix!$D$6:$E$9,2,FALSE()),0))</f>
        <v>0</v>
      </c>
      <c r="M191" s="258">
        <f ca="1">IF(COUNTIF(K187:K191,K191)&gt;=2,IF(J191=5,VLOOKUP(K191+1,TPMatrix!$A$6:$B$10,2,FALSE()),IF(J191=4,VLOOKUP(K191+1,TPMatrix!$D$6:$E$9,2,FALSE()),0)),"")</f>
        <v>0</v>
      </c>
      <c r="N191" s="258">
        <f ca="1">IF(COUNTIF(K187:K191,K191)&gt;=3,IF(J191=5,VLOOKUP(K191+2,TPMatrix!$A$6:$B$10,2,FALSE()),IF(J191=4,VLOOKUP(K191+2,TPMatrix!$D$6:$E$9,2,FALSE()),0)),"")</f>
        <v>0</v>
      </c>
      <c r="O191" s="258">
        <f ca="1">IF(COUNTIF(K187:K191,K191)&gt;=4,IF(J191=5,VLOOKUP(K191+3,TPMatrix!$A$6:$B$10,2,FALSE()),IF(J191=4,VLOOKUP(K191+3,TPMatrix!$D$6:$E$9,2,FALSE()),0)),"")</f>
        <v>0</v>
      </c>
      <c r="P191" s="258">
        <f ca="1">IF(COUNTIF(K187:K191,K191)&gt;=5,IF(J191=5,VLOOKUP(K191+4,TPMatrix!$A$6:$B$10,2,FALSE()),IF(J191=4,VLOOKUP(K191+4,TPMatrix!$D$6:$E$9,2,FALSE()),0)),"")</f>
        <v>0</v>
      </c>
      <c r="Q191" s="258">
        <f t="shared" ca="1" si="64"/>
        <v>0</v>
      </c>
      <c r="R191" s="259">
        <f t="shared" ca="1" si="65"/>
        <v>5</v>
      </c>
      <c r="S191" s="257">
        <f t="shared" ca="1" si="66"/>
        <v>0</v>
      </c>
      <c r="T191" s="258">
        <f t="shared" si="67"/>
        <v>0</v>
      </c>
      <c r="U191" s="259">
        <f t="shared" ca="1" si="68"/>
        <v>0</v>
      </c>
      <c r="W191" s="41" t="str">
        <f t="shared" ca="1" si="69"/>
        <v/>
      </c>
      <c r="X191" t="str">
        <f ca="1">IF(ISNUMBER($A191),$W191*(Methuselahs!$A$4+1)+$A191,"")</f>
        <v/>
      </c>
      <c r="Y191" s="41" t="str">
        <f t="shared" ca="1" si="70"/>
        <v/>
      </c>
      <c r="Z191" t="str">
        <f ca="1">IF(ISNUMBER($A191),VLOOKUP($A191,Methuselahs!$A$7:$X$202,5),"")</f>
        <v/>
      </c>
      <c r="AA191" s="41" t="str">
        <f t="shared" ca="1" si="71"/>
        <v/>
      </c>
    </row>
    <row r="192" spans="1:27" ht="12.95" customHeight="1">
      <c r="A192" t="str">
        <f ca="1">IF(OR(ISBLANK('Tournament Info'!$B$11),'Tournament Info'!$B$11&lt;&gt;4),"",INDIRECT(ADDRESS(ROW(),3,1,1,"Optimal Seating "&amp;'Tournament Info'!$B$11-1&amp;"R+F")))</f>
        <v/>
      </c>
      <c r="B192" t="str">
        <f ca="1">IF(ISNUMBER(A192),VLOOKUP(A192,Methuselahs!$A$7:$E$202,2,FALSE()),"")</f>
        <v/>
      </c>
      <c r="C192" t="str">
        <f ca="1">IF(ISNUMBER(A192),VLOOKUP(A192,Methuselahs!$A$7:$E$202,3,FALSE()),"")</f>
        <v/>
      </c>
      <c r="D192" s="214" t="str">
        <f t="shared" ca="1" si="60"/>
        <v/>
      </c>
      <c r="E192" s="215"/>
      <c r="F192" s="265">
        <f t="shared" si="61"/>
        <v>0</v>
      </c>
      <c r="G192" s="216" t="str">
        <f t="shared" ca="1" si="62"/>
        <v/>
      </c>
      <c r="H192" t="str">
        <f ca="1">IF(ISNUMBER(A192),IF(OR($S192=$U192,NOT(ISNA(MATCH($D192*5+$V$4,Override!$C$6:$C$125,0)))),$Q192,0),"")</f>
        <v/>
      </c>
      <c r="I192" s="276" t="str">
        <f t="shared" ca="1" si="63"/>
        <v/>
      </c>
      <c r="J192" s="218">
        <f ca="1">COUNT(A192:A196)</f>
        <v>0</v>
      </c>
      <c r="K192" s="219" t="str">
        <f ca="1">IF(ISNUMBER(A192),_xlfn.RANK.EQ(F192,F192:F196),"")</f>
        <v/>
      </c>
      <c r="L192" s="220">
        <f ca="1">IF(J192=5,VLOOKUP(K192,TPMatrix!$A$6:$B$10,2,FALSE()),IF(J192=4,VLOOKUP(K192,TPMatrix!$D$6:$E$9,2,FALSE()),0))</f>
        <v>0</v>
      </c>
      <c r="M192" s="220">
        <f ca="1">IF(COUNTIF(K192:K196,K192)&gt;=2,IF(J192=5,VLOOKUP(K192+1,TPMatrix!$A$6:$B$10,2,FALSE()),IF(J192=4,VLOOKUP(K192+1,TPMatrix!$D$6:$E$9,2,FALSE()),0)),"")</f>
        <v>0</v>
      </c>
      <c r="N192" s="220">
        <f ca="1">IF(COUNTIF(K192:K196,K192)&gt;=3,IF(J192=5,VLOOKUP(K192+2,TPMatrix!$A$6:$B$10,2,FALSE()),IF(J192=4,VLOOKUP(K192+2,TPMatrix!$D$6:$E$9,2,FALSE()),0)),"")</f>
        <v>0</v>
      </c>
      <c r="O192" s="220">
        <f ca="1">IF(COUNTIF(K192:K196,K192)&gt;=4,IF(J192=5,VLOOKUP(K192+3,TPMatrix!$A$6:$B$10,2,FALSE()),IF(J192=4,VLOOKUP(K192+3,TPMatrix!$D$6:$E$9,2,FALSE()),0)),"")</f>
        <v>0</v>
      </c>
      <c r="P192" s="220">
        <f ca="1">IF(COUNTIF(K192:K196,K192)&gt;=5,IF(J192=5,VLOOKUP(K192+4,TPMatrix!$A$6:$B$10,2,FALSE()),IF(J192=4,VLOOKUP(K192+4,TPMatrix!$D$6:$E$9,2,FALSE()),0)),"")</f>
        <v>0</v>
      </c>
      <c r="Q192" s="220">
        <f t="shared" ca="1" si="64"/>
        <v>0</v>
      </c>
      <c r="R192" s="221">
        <f t="shared" ca="1" si="65"/>
        <v>5</v>
      </c>
      <c r="S192" s="222">
        <f t="shared" ca="1" si="66"/>
        <v>0</v>
      </c>
      <c r="T192" s="223">
        <f t="shared" si="67"/>
        <v>0</v>
      </c>
      <c r="U192" s="224">
        <f t="shared" ca="1" si="68"/>
        <v>0</v>
      </c>
      <c r="W192" s="41" t="str">
        <f t="shared" ca="1" si="69"/>
        <v/>
      </c>
      <c r="X192" t="str">
        <f ca="1">IF(ISNUMBER($A192),$W192*(Methuselahs!$A$4+1)+$A192,"")</f>
        <v/>
      </c>
      <c r="Y192" s="41" t="str">
        <f t="shared" ca="1" si="70"/>
        <v/>
      </c>
      <c r="Z192" t="str">
        <f ca="1">IF(ISNUMBER($A192),VLOOKUP($A192,Methuselahs!$A$7:$X$202,5),"")</f>
        <v/>
      </c>
      <c r="AA192" s="41" t="str">
        <f t="shared" ca="1" si="71"/>
        <v/>
      </c>
    </row>
    <row r="193" spans="1:27" ht="12.95" customHeight="1">
      <c r="A193" t="str">
        <f ca="1">IF(OR(ISBLANK('Tournament Info'!$B$11),'Tournament Info'!$B$11&lt;&gt;4),"",INDIRECT(ADDRESS(ROW(),3,1,1,"Optimal Seating "&amp;'Tournament Info'!$B$11-1&amp;"R+F")))</f>
        <v/>
      </c>
      <c r="B193" t="str">
        <f ca="1">IF(ISNUMBER(A193),VLOOKUP(A193,Methuselahs!$A$7:$E$202,2,FALSE()),"")</f>
        <v/>
      </c>
      <c r="C193" t="str">
        <f ca="1">IF(ISNUMBER(A193),VLOOKUP(A193,Methuselahs!$A$7:$E$202,3,FALSE()),"")</f>
        <v/>
      </c>
      <c r="D193" s="228" t="str">
        <f t="shared" ca="1" si="60"/>
        <v/>
      </c>
      <c r="E193" s="229"/>
      <c r="F193" s="267">
        <f t="shared" si="61"/>
        <v>0</v>
      </c>
      <c r="G193" s="230" t="str">
        <f t="shared" ca="1" si="62"/>
        <v/>
      </c>
      <c r="H193" t="str">
        <f ca="1">IF(ISNUMBER(A193),IF(OR($S193=$U193,NOT(ISNA(MATCH($D193*5+$V$4,Override!$C$6:$C$125,0)))),$Q193,0),"")</f>
        <v/>
      </c>
      <c r="I193" s="277" t="str">
        <f t="shared" ca="1" si="63"/>
        <v/>
      </c>
      <c r="J193" s="232">
        <f ca="1">COUNT(A192:A196)</f>
        <v>0</v>
      </c>
      <c r="K193" s="233" t="str">
        <f ca="1">IF(ISNUMBER(A193),_xlfn.RANK.EQ(F193,F192:F196),"")</f>
        <v/>
      </c>
      <c r="L193" s="234">
        <f ca="1">IF(J193=5,VLOOKUP(K193,TPMatrix!$A$6:$B$10,2,FALSE()),IF(J193=4,VLOOKUP(K193,TPMatrix!$D$6:$E$9,2,FALSE()),0))</f>
        <v>0</v>
      </c>
      <c r="M193" s="234">
        <f ca="1">IF(COUNTIF(K192:K196,K193)&gt;=2,IF(J193=5,VLOOKUP(K193+1,TPMatrix!$A$6:$B$10,2,FALSE()),IF(J193=4,VLOOKUP(K193+1,TPMatrix!$D$6:$E$9,2,FALSE()),0)),"")</f>
        <v>0</v>
      </c>
      <c r="N193" s="234">
        <f ca="1">IF(COUNTIF(K192:K196,K193)&gt;=3,IF(J193=5,VLOOKUP(K193+2,TPMatrix!$A$6:$B$10,2,FALSE()),IF(J193=4,VLOOKUP(K193+2,TPMatrix!$D$6:$E$9,2,FALSE()),0)),"")</f>
        <v>0</v>
      </c>
      <c r="O193" s="234">
        <f ca="1">IF(COUNTIF(K192:K196,K193)&gt;=4,IF(J193=5,VLOOKUP(K193+3,TPMatrix!$A$6:$B$10,2,FALSE()),IF(J193=4,VLOOKUP(K193+3,TPMatrix!$D$6:$E$9,2,FALSE()),0)),"")</f>
        <v>0</v>
      </c>
      <c r="P193" s="234">
        <f ca="1">IF(COUNTIF(K192:K196,K193)&gt;=5,IF(J193=5,VLOOKUP(K193+4,TPMatrix!$A$6:$B$10,2,FALSE()),IF(J193=4,VLOOKUP(K193+4,TPMatrix!$D$6:$E$9,2,FALSE()),0)),"")</f>
        <v>0</v>
      </c>
      <c r="Q193" s="234">
        <f t="shared" ca="1" si="64"/>
        <v>0</v>
      </c>
      <c r="R193" s="235">
        <f t="shared" ca="1" si="65"/>
        <v>5</v>
      </c>
      <c r="S193" s="233">
        <f t="shared" ca="1" si="66"/>
        <v>0</v>
      </c>
      <c r="T193" s="234">
        <f t="shared" si="67"/>
        <v>0</v>
      </c>
      <c r="U193" s="235">
        <f t="shared" ca="1" si="68"/>
        <v>0</v>
      </c>
      <c r="W193" s="41" t="str">
        <f t="shared" ca="1" si="69"/>
        <v/>
      </c>
      <c r="X193" t="str">
        <f ca="1">IF(ISNUMBER($A193),$W193*(Methuselahs!$A$4+1)+$A193,"")</f>
        <v/>
      </c>
      <c r="Y193" s="41" t="str">
        <f t="shared" ca="1" si="70"/>
        <v/>
      </c>
      <c r="Z193" t="str">
        <f ca="1">IF(ISNUMBER($A193),VLOOKUP($A193,Methuselahs!$A$7:$X$202,5),"")</f>
        <v/>
      </c>
      <c r="AA193" s="41" t="str">
        <f t="shared" ca="1" si="71"/>
        <v/>
      </c>
    </row>
    <row r="194" spans="1:27" ht="12.95" customHeight="1">
      <c r="A194" t="str">
        <f ca="1">IF(OR(ISBLANK('Tournament Info'!$B$11),'Tournament Info'!$B$11&lt;&gt;4),"",INDIRECT(ADDRESS(ROW(),3,1,1,"Optimal Seating "&amp;'Tournament Info'!$B$11-1&amp;"R+F")))</f>
        <v/>
      </c>
      <c r="B194" t="str">
        <f ca="1">IF(ISNUMBER(A194),VLOOKUP(A194,Methuselahs!$A$7:$E$202,2,FALSE()),"")</f>
        <v/>
      </c>
      <c r="C194" t="str">
        <f ca="1">IF(ISNUMBER(A194),VLOOKUP(A194,Methuselahs!$A$7:$E$202,3,FALSE()),"")</f>
        <v/>
      </c>
      <c r="D194" s="238" t="str">
        <f t="shared" ca="1" si="60"/>
        <v/>
      </c>
      <c r="E194" s="239"/>
      <c r="F194" s="269">
        <f t="shared" si="61"/>
        <v>0</v>
      </c>
      <c r="G194" s="240" t="str">
        <f t="shared" ca="1" si="62"/>
        <v/>
      </c>
      <c r="H194" t="str">
        <f ca="1">IF(ISNUMBER(A194),IF(OR($S194=$U194,NOT(ISNA(MATCH($D194*5+$V$4,Override!$C$6:$C$125,0)))),$Q194,0),"")</f>
        <v/>
      </c>
      <c r="I194" s="126" t="str">
        <f t="shared" ca="1" si="63"/>
        <v/>
      </c>
      <c r="J194" s="242">
        <f ca="1">COUNT(A192:A196)</f>
        <v>0</v>
      </c>
      <c r="K194" s="243" t="str">
        <f ca="1">IF(ISNUMBER(A194),_xlfn.RANK.EQ(F194,F192:F196),"")</f>
        <v/>
      </c>
      <c r="L194" s="244">
        <f ca="1">IF(J194=5,VLOOKUP(K194,TPMatrix!$A$6:$B$10,2,FALSE()),IF(J194=4,VLOOKUP(K194,TPMatrix!$D$6:$E$9,2,FALSE()),0))</f>
        <v>0</v>
      </c>
      <c r="M194" s="244">
        <f ca="1">IF(COUNTIF(K192:K196,K194)&gt;=2,IF(J194=5,VLOOKUP(K194+1,TPMatrix!$A$6:$B$10,2,FALSE()),IF(J194=4,VLOOKUP(K194+1,TPMatrix!$D$6:$E$9,2,FALSE()),0)),"")</f>
        <v>0</v>
      </c>
      <c r="N194" s="244">
        <f ca="1">IF(COUNTIF(K192:K196,K194)&gt;=3,IF(J194=5,VLOOKUP(K194+2,TPMatrix!$A$6:$B$10,2,FALSE()),IF(J194=4,VLOOKUP(K194+2,TPMatrix!$D$6:$E$9,2,FALSE()),0)),"")</f>
        <v>0</v>
      </c>
      <c r="O194" s="244">
        <f ca="1">IF(COUNTIF(K192:K196,K194)&gt;=4,IF(J194=5,VLOOKUP(K194+3,TPMatrix!$A$6:$B$10,2,FALSE()),IF(J194=4,VLOOKUP(K194+3,TPMatrix!$D$6:$E$9,2,FALSE()),0)),"")</f>
        <v>0</v>
      </c>
      <c r="P194" s="244">
        <f ca="1">IF(COUNTIF(K192:K196,K194)&gt;=5,IF(J194=5,VLOOKUP(K194+4,TPMatrix!$A$6:$B$10,2,FALSE()),IF(J194=4,VLOOKUP(K194+4,TPMatrix!$D$6:$E$9,2,FALSE()),0)),"")</f>
        <v>0</v>
      </c>
      <c r="Q194" s="244">
        <f t="shared" ca="1" si="64"/>
        <v>0</v>
      </c>
      <c r="R194" s="245">
        <f t="shared" ca="1" si="65"/>
        <v>5</v>
      </c>
      <c r="S194" s="243">
        <f t="shared" ca="1" si="66"/>
        <v>0</v>
      </c>
      <c r="T194" s="244">
        <f t="shared" si="67"/>
        <v>0</v>
      </c>
      <c r="U194" s="245">
        <f t="shared" ca="1" si="68"/>
        <v>0</v>
      </c>
      <c r="W194" s="41" t="str">
        <f t="shared" ca="1" si="69"/>
        <v/>
      </c>
      <c r="X194" t="str">
        <f ca="1">IF(ISNUMBER($A194),$W194*(Methuselahs!$A$4+1)+$A194,"")</f>
        <v/>
      </c>
      <c r="Y194" s="41" t="str">
        <f t="shared" ca="1" si="70"/>
        <v/>
      </c>
      <c r="Z194" t="str">
        <f ca="1">IF(ISNUMBER($A194),VLOOKUP($A194,Methuselahs!$A$7:$X$202,5),"")</f>
        <v/>
      </c>
      <c r="AA194" s="41" t="str">
        <f t="shared" ca="1" si="71"/>
        <v/>
      </c>
    </row>
    <row r="195" spans="1:27" ht="12.95" customHeight="1">
      <c r="A195" t="str">
        <f ca="1">IF(OR(ISBLANK('Tournament Info'!$B$11),'Tournament Info'!$B$11&lt;&gt;4),"",INDIRECT(ADDRESS(ROW(),3,1,1,"Optimal Seating "&amp;'Tournament Info'!$B$11-1&amp;"R+F")))</f>
        <v/>
      </c>
      <c r="B195" t="str">
        <f ca="1">IF(ISNUMBER(A195),VLOOKUP(A195,Methuselahs!$A$7:$E$202,2,FALSE()),"")</f>
        <v/>
      </c>
      <c r="C195" t="str">
        <f ca="1">IF(ISNUMBER(A195),VLOOKUP(A195,Methuselahs!$A$7:$E$202,3,FALSE()),"")</f>
        <v/>
      </c>
      <c r="D195" s="248" t="str">
        <f t="shared" ca="1" si="60"/>
        <v/>
      </c>
      <c r="E195" s="249"/>
      <c r="F195" s="271">
        <f t="shared" si="61"/>
        <v>0</v>
      </c>
      <c r="G195" s="230" t="str">
        <f t="shared" ca="1" si="62"/>
        <v/>
      </c>
      <c r="H195" t="str">
        <f ca="1">IF(ISNUMBER(A195),IF(OR($S195=$U195,NOT(ISNA(MATCH($D195*5+$V$4,Override!$C$6:$C$125,0)))),$Q195,0),"")</f>
        <v/>
      </c>
      <c r="I195" s="277" t="str">
        <f t="shared" ca="1" si="63"/>
        <v/>
      </c>
      <c r="J195" s="250">
        <f ca="1">COUNT(A192:A196)</f>
        <v>0</v>
      </c>
      <c r="K195" s="233" t="str">
        <f ca="1">IF(ISNUMBER(A195),_xlfn.RANK.EQ(F195,F192:F196),"")</f>
        <v/>
      </c>
      <c r="L195" s="234">
        <f ca="1">IF(J195=5,VLOOKUP(K195,TPMatrix!$A$6:$B$10,2,FALSE()),IF(J195=4,VLOOKUP(K195,TPMatrix!$D$6:$E$9,2,FALSE()),0))</f>
        <v>0</v>
      </c>
      <c r="M195" s="234">
        <f ca="1">IF(COUNTIF(K192:K196,K195)&gt;=2,IF(J195=5,VLOOKUP(K195+1,TPMatrix!$A$6:$B$10,2,FALSE()),IF(J195=4,VLOOKUP(K195+1,TPMatrix!$D$6:$E$9,2,FALSE()),0)),"")</f>
        <v>0</v>
      </c>
      <c r="N195" s="234">
        <f ca="1">IF(COUNTIF(K192:K196,K195)&gt;=3,IF(J195=5,VLOOKUP(K195+2,TPMatrix!$A$6:$B$10,2,FALSE()),IF(J195=4,VLOOKUP(K195+2,TPMatrix!$D$6:$E$9,2,FALSE()),0)),"")</f>
        <v>0</v>
      </c>
      <c r="O195" s="234">
        <f ca="1">IF(COUNTIF(K192:K196,K195)&gt;=4,IF(J195=5,VLOOKUP(K195+3,TPMatrix!$A$6:$B$10,2,FALSE()),IF(J195=4,VLOOKUP(K195+3,TPMatrix!$D$6:$E$9,2,FALSE()),0)),"")</f>
        <v>0</v>
      </c>
      <c r="P195" s="234">
        <f ca="1">IF(COUNTIF(K192:K196,K195)&gt;=5,IF(J195=5,VLOOKUP(K195+4,TPMatrix!$A$6:$B$10,2,FALSE()),IF(J195=4,VLOOKUP(K195+4,TPMatrix!$D$6:$E$9,2,FALSE()),0)),"")</f>
        <v>0</v>
      </c>
      <c r="Q195" s="234">
        <f t="shared" ca="1" si="64"/>
        <v>0</v>
      </c>
      <c r="R195" s="235">
        <f t="shared" ca="1" si="65"/>
        <v>5</v>
      </c>
      <c r="S195" s="233">
        <f t="shared" ca="1" si="66"/>
        <v>0</v>
      </c>
      <c r="T195" s="234">
        <f t="shared" si="67"/>
        <v>0</v>
      </c>
      <c r="U195" s="235">
        <f t="shared" ca="1" si="68"/>
        <v>0</v>
      </c>
      <c r="W195" s="41" t="str">
        <f t="shared" ca="1" si="69"/>
        <v/>
      </c>
      <c r="X195" t="str">
        <f ca="1">IF(ISNUMBER($A195),$W195*(Methuselahs!$A$4+1)+$A195,"")</f>
        <v/>
      </c>
      <c r="Y195" s="41" t="str">
        <f t="shared" ca="1" si="70"/>
        <v/>
      </c>
      <c r="Z195" t="str">
        <f ca="1">IF(ISNUMBER($A195),VLOOKUP($A195,Methuselahs!$A$7:$X$202,5),"")</f>
        <v/>
      </c>
      <c r="AA195" s="41" t="str">
        <f t="shared" ca="1" si="71"/>
        <v/>
      </c>
    </row>
    <row r="196" spans="1:27" ht="12.95" customHeight="1" thickBot="1">
      <c r="A196" t="str">
        <f ca="1">IF(OR(ISBLANK('Tournament Info'!$B$11),'Tournament Info'!$B$11&lt;&gt;4),"",INDIRECT(ADDRESS(ROW(),3,1,1,"Optimal Seating "&amp;'Tournament Info'!$B$11-1&amp;"R+F")))</f>
        <v/>
      </c>
      <c r="B196" t="str">
        <f ca="1">IF(ISNUMBER(A196),VLOOKUP(A196,Methuselahs!$A$7:$E$202,2,FALSE()),"")</f>
        <v/>
      </c>
      <c r="C196" t="str">
        <f ca="1">IF(ISNUMBER(A196),VLOOKUP(A196,Methuselahs!$A$7:$E$202,3,FALSE()),"")</f>
        <v/>
      </c>
      <c r="D196" s="254" t="str">
        <f t="shared" ca="1" si="60"/>
        <v/>
      </c>
      <c r="E196" s="255"/>
      <c r="F196" s="272">
        <f t="shared" si="61"/>
        <v>0</v>
      </c>
      <c r="G196" s="240" t="str">
        <f t="shared" ca="1" si="62"/>
        <v/>
      </c>
      <c r="H196" t="str">
        <f ca="1">IF(ISNUMBER(A196),IF(OR($S196=$U196,NOT(ISNA(MATCH($D196*5+$V$4,Override!$C$6:$C$125,0)))),$Q196,0),"")</f>
        <v/>
      </c>
      <c r="I196" s="126" t="str">
        <f t="shared" ca="1" si="63"/>
        <v/>
      </c>
      <c r="J196" s="256">
        <f ca="1">COUNT(A192:A196)</f>
        <v>0</v>
      </c>
      <c r="K196" s="257" t="str">
        <f ca="1">IF(ISNUMBER(A196),_xlfn.RANK.EQ(F196,F192:F196),"")</f>
        <v/>
      </c>
      <c r="L196" s="258">
        <f ca="1">IF(J196=5,VLOOKUP(K196,TPMatrix!$A$6:$B$10,2,FALSE()),IF(J196=4,VLOOKUP(K196,TPMatrix!$D$6:$E$9,2,FALSE()),0))</f>
        <v>0</v>
      </c>
      <c r="M196" s="258">
        <f ca="1">IF(COUNTIF(K192:K196,K196)&gt;=2,IF(J196=5,VLOOKUP(K196+1,TPMatrix!$A$6:$B$10,2,FALSE()),IF(J196=4,VLOOKUP(K196+1,TPMatrix!$D$6:$E$9,2,FALSE()),0)),"")</f>
        <v>0</v>
      </c>
      <c r="N196" s="258">
        <f ca="1">IF(COUNTIF(K192:K196,K196)&gt;=3,IF(J196=5,VLOOKUP(K196+2,TPMatrix!$A$6:$B$10,2,FALSE()),IF(J196=4,VLOOKUP(K196+2,TPMatrix!$D$6:$E$9,2,FALSE()),0)),"")</f>
        <v>0</v>
      </c>
      <c r="O196" s="258">
        <f ca="1">IF(COUNTIF(K192:K196,K196)&gt;=4,IF(J196=5,VLOOKUP(K196+3,TPMatrix!$A$6:$B$10,2,FALSE()),IF(J196=4,VLOOKUP(K196+3,TPMatrix!$D$6:$E$9,2,FALSE()),0)),"")</f>
        <v>0</v>
      </c>
      <c r="P196" s="258">
        <f ca="1">IF(COUNTIF(K192:K196,K196)&gt;=5,IF(J196=5,VLOOKUP(K196+4,TPMatrix!$A$6:$B$10,2,FALSE()),IF(J196=4,VLOOKUP(K196+4,TPMatrix!$D$6:$E$9,2,FALSE()),0)),"")</f>
        <v>0</v>
      </c>
      <c r="Q196" s="258">
        <f t="shared" ca="1" si="64"/>
        <v>0</v>
      </c>
      <c r="R196" s="259">
        <f t="shared" ca="1" si="65"/>
        <v>5</v>
      </c>
      <c r="S196" s="257">
        <f t="shared" ca="1" si="66"/>
        <v>0</v>
      </c>
      <c r="T196" s="258">
        <f t="shared" si="67"/>
        <v>0</v>
      </c>
      <c r="U196" s="259">
        <f t="shared" ca="1" si="68"/>
        <v>0</v>
      </c>
      <c r="W196" s="41" t="str">
        <f t="shared" ca="1" si="69"/>
        <v/>
      </c>
      <c r="X196" t="str">
        <f ca="1">IF(ISNUMBER($A196),$W196*(Methuselahs!$A$4+1)+$A196,"")</f>
        <v/>
      </c>
      <c r="Y196" s="41" t="str">
        <f t="shared" ca="1" si="70"/>
        <v/>
      </c>
      <c r="Z196" t="str">
        <f ca="1">IF(ISNUMBER($A196),VLOOKUP($A196,Methuselahs!$A$7:$X$202,5),"")</f>
        <v/>
      </c>
      <c r="AA196" s="41" t="str">
        <f t="shared" ca="1" si="71"/>
        <v/>
      </c>
    </row>
    <row r="197" spans="1:27" ht="12.95" customHeight="1">
      <c r="A197" t="str">
        <f ca="1">IF(OR(ISBLANK('Tournament Info'!$B$11),'Tournament Info'!$B$11&lt;&gt;4),"",INDIRECT(ADDRESS(ROW(),3,1,1,"Optimal Seating "&amp;'Tournament Info'!$B$11-1&amp;"R+F")))</f>
        <v/>
      </c>
      <c r="B197" t="str">
        <f ca="1">IF(ISNUMBER(A197),VLOOKUP(A197,Methuselahs!$A$7:$E$202,2,FALSE()),"")</f>
        <v/>
      </c>
      <c r="C197" t="str">
        <f ca="1">IF(ISNUMBER(A197),VLOOKUP(A197,Methuselahs!$A$7:$E$202,3,FALSE()),"")</f>
        <v/>
      </c>
      <c r="D197" s="214" t="str">
        <f t="shared" ca="1" si="60"/>
        <v/>
      </c>
      <c r="E197" s="215"/>
      <c r="F197" s="265">
        <f t="shared" si="61"/>
        <v>0</v>
      </c>
      <c r="G197" s="216" t="str">
        <f t="shared" ca="1" si="62"/>
        <v/>
      </c>
      <c r="H197" t="str">
        <f ca="1">IF(ISNUMBER(A197),IF(OR($S197=$U197,NOT(ISNA(MATCH($D197*5+$V$4,Override!$C$6:$C$125,0)))),$Q197,0),"")</f>
        <v/>
      </c>
      <c r="I197" s="276" t="str">
        <f t="shared" ca="1" si="63"/>
        <v/>
      </c>
      <c r="J197" s="218">
        <f ca="1">COUNT(A197:A201)</f>
        <v>0</v>
      </c>
      <c r="K197" s="219" t="str">
        <f ca="1">IF(ISNUMBER(A197),_xlfn.RANK.EQ(F197,F197:F201),"")</f>
        <v/>
      </c>
      <c r="L197" s="220">
        <f ca="1">IF(J197=5,VLOOKUP(K197,TPMatrix!$A$6:$B$10,2,FALSE()),IF(J197=4,VLOOKUP(K197,TPMatrix!$D$6:$E$9,2,FALSE()),0))</f>
        <v>0</v>
      </c>
      <c r="M197" s="220">
        <f ca="1">IF(COUNTIF(K197:K201,K197)&gt;=2,IF(J197=5,VLOOKUP(K197+1,TPMatrix!$A$6:$B$10,2,FALSE()),IF(J197=4,VLOOKUP(K197+1,TPMatrix!$D$6:$E$9,2,FALSE()),0)),"")</f>
        <v>0</v>
      </c>
      <c r="N197" s="220">
        <f ca="1">IF(COUNTIF(K197:K201,K197)&gt;=3,IF(J197=5,VLOOKUP(K197+2,TPMatrix!$A$6:$B$10,2,FALSE()),IF(J197=4,VLOOKUP(K197+2,TPMatrix!$D$6:$E$9,2,FALSE()),0)),"")</f>
        <v>0</v>
      </c>
      <c r="O197" s="220">
        <f ca="1">IF(COUNTIF(K197:K201,K197)&gt;=4,IF(J197=5,VLOOKUP(K197+3,TPMatrix!$A$6:$B$10,2,FALSE()),IF(J197=4,VLOOKUP(K197+3,TPMatrix!$D$6:$E$9,2,FALSE()),0)),"")</f>
        <v>0</v>
      </c>
      <c r="P197" s="220">
        <f ca="1">IF(COUNTIF(K197:K201,K197)&gt;=5,IF(J197=5,VLOOKUP(K197+4,TPMatrix!$A$6:$B$10,2,FALSE()),IF(J197=4,VLOOKUP(K197+4,TPMatrix!$D$6:$E$9,2,FALSE()),0)),"")</f>
        <v>0</v>
      </c>
      <c r="Q197" s="220">
        <f t="shared" ca="1" si="64"/>
        <v>0</v>
      </c>
      <c r="R197" s="221">
        <f t="shared" ca="1" si="65"/>
        <v>5</v>
      </c>
      <c r="S197" s="222">
        <f t="shared" ca="1" si="66"/>
        <v>0</v>
      </c>
      <c r="T197" s="223">
        <f t="shared" si="67"/>
        <v>0</v>
      </c>
      <c r="U197" s="224">
        <f t="shared" ca="1" si="68"/>
        <v>0</v>
      </c>
      <c r="W197" s="41" t="str">
        <f t="shared" ca="1" si="69"/>
        <v/>
      </c>
      <c r="X197" t="str">
        <f ca="1">IF(ISNUMBER($A197),$W197*(Methuselahs!$A$4+1)+$A197,"")</f>
        <v/>
      </c>
      <c r="Y197" s="41" t="str">
        <f t="shared" ca="1" si="70"/>
        <v/>
      </c>
      <c r="Z197" t="str">
        <f ca="1">IF(ISNUMBER($A197),VLOOKUP($A197,Methuselahs!$A$7:$X$202,5),"")</f>
        <v/>
      </c>
      <c r="AA197" s="41" t="str">
        <f t="shared" ca="1" si="71"/>
        <v/>
      </c>
    </row>
    <row r="198" spans="1:27" ht="12.95" customHeight="1">
      <c r="A198" t="str">
        <f ca="1">IF(OR(ISBLANK('Tournament Info'!$B$11),'Tournament Info'!$B$11&lt;&gt;4),"",INDIRECT(ADDRESS(ROW(),3,1,1,"Optimal Seating "&amp;'Tournament Info'!$B$11-1&amp;"R+F")))</f>
        <v/>
      </c>
      <c r="B198" t="str">
        <f ca="1">IF(ISNUMBER(A198),VLOOKUP(A198,Methuselahs!$A$7:$E$202,2,FALSE()),"")</f>
        <v/>
      </c>
      <c r="C198" t="str">
        <f ca="1">IF(ISNUMBER(A198),VLOOKUP(A198,Methuselahs!$A$7:$E$202,3,FALSE()),"")</f>
        <v/>
      </c>
      <c r="D198" s="228" t="str">
        <f t="shared" ca="1" si="60"/>
        <v/>
      </c>
      <c r="E198" s="229"/>
      <c r="F198" s="267">
        <f t="shared" si="61"/>
        <v>0</v>
      </c>
      <c r="G198" s="230" t="str">
        <f t="shared" ca="1" si="62"/>
        <v/>
      </c>
      <c r="H198" t="str">
        <f ca="1">IF(ISNUMBER(A198),IF(OR($S198=$U198,NOT(ISNA(MATCH($D198*5+$V$4,Override!$C$6:$C$125,0)))),$Q198,0),"")</f>
        <v/>
      </c>
      <c r="I198" s="277" t="str">
        <f t="shared" ca="1" si="63"/>
        <v/>
      </c>
      <c r="J198" s="232">
        <f ca="1">COUNT(A197:A201)</f>
        <v>0</v>
      </c>
      <c r="K198" s="233" t="str">
        <f ca="1">IF(ISNUMBER(A198),_xlfn.RANK.EQ(F198,F197:F201),"")</f>
        <v/>
      </c>
      <c r="L198" s="234">
        <f ca="1">IF(J198=5,VLOOKUP(K198,TPMatrix!$A$6:$B$10,2,FALSE()),IF(J198=4,VLOOKUP(K198,TPMatrix!$D$6:$E$9,2,FALSE()),0))</f>
        <v>0</v>
      </c>
      <c r="M198" s="234">
        <f ca="1">IF(COUNTIF(K197:K201,K198)&gt;=2,IF(J198=5,VLOOKUP(K198+1,TPMatrix!$A$6:$B$10,2,FALSE()),IF(J198=4,VLOOKUP(K198+1,TPMatrix!$D$6:$E$9,2,FALSE()),0)),"")</f>
        <v>0</v>
      </c>
      <c r="N198" s="234">
        <f ca="1">IF(COUNTIF(K197:K201,K198)&gt;=3,IF(J198=5,VLOOKUP(K198+2,TPMatrix!$A$6:$B$10,2,FALSE()),IF(J198=4,VLOOKUP(K198+2,TPMatrix!$D$6:$E$9,2,FALSE()),0)),"")</f>
        <v>0</v>
      </c>
      <c r="O198" s="234">
        <f ca="1">IF(COUNTIF(K197:K201,K198)&gt;=4,IF(J198=5,VLOOKUP(K198+3,TPMatrix!$A$6:$B$10,2,FALSE()),IF(J198=4,VLOOKUP(K198+3,TPMatrix!$D$6:$E$9,2,FALSE()),0)),"")</f>
        <v>0</v>
      </c>
      <c r="P198" s="234">
        <f ca="1">IF(COUNTIF(K197:K201,K198)&gt;=5,IF(J198=5,VLOOKUP(K198+4,TPMatrix!$A$6:$B$10,2,FALSE()),IF(J198=4,VLOOKUP(K198+4,TPMatrix!$D$6:$E$9,2,FALSE()),0)),"")</f>
        <v>0</v>
      </c>
      <c r="Q198" s="234">
        <f t="shared" ca="1" si="64"/>
        <v>0</v>
      </c>
      <c r="R198" s="235">
        <f t="shared" ca="1" si="65"/>
        <v>5</v>
      </c>
      <c r="S198" s="233">
        <f t="shared" ca="1" si="66"/>
        <v>0</v>
      </c>
      <c r="T198" s="234">
        <f t="shared" si="67"/>
        <v>0</v>
      </c>
      <c r="U198" s="235">
        <f t="shared" ca="1" si="68"/>
        <v>0</v>
      </c>
      <c r="W198" s="41" t="str">
        <f t="shared" ca="1" si="69"/>
        <v/>
      </c>
      <c r="X198" t="str">
        <f ca="1">IF(ISNUMBER($A198),$W198*(Methuselahs!$A$4+1)+$A198,"")</f>
        <v/>
      </c>
      <c r="Y198" s="41" t="str">
        <f t="shared" ca="1" si="70"/>
        <v/>
      </c>
      <c r="Z198" t="str">
        <f ca="1">IF(ISNUMBER($A198),VLOOKUP($A198,Methuselahs!$A$7:$X$202,5),"")</f>
        <v/>
      </c>
      <c r="AA198" s="41" t="str">
        <f t="shared" ca="1" si="71"/>
        <v/>
      </c>
    </row>
    <row r="199" spans="1:27" ht="12.95" customHeight="1">
      <c r="A199" t="str">
        <f ca="1">IF(OR(ISBLANK('Tournament Info'!$B$11),'Tournament Info'!$B$11&lt;&gt;4),"",INDIRECT(ADDRESS(ROW(),3,1,1,"Optimal Seating "&amp;'Tournament Info'!$B$11-1&amp;"R+F")))</f>
        <v/>
      </c>
      <c r="B199" t="str">
        <f ca="1">IF(ISNUMBER(A199),VLOOKUP(A199,Methuselahs!$A$7:$E$202,2,FALSE()),"")</f>
        <v/>
      </c>
      <c r="C199" t="str">
        <f ca="1">IF(ISNUMBER(A199),VLOOKUP(A199,Methuselahs!$A$7:$E$202,3,FALSE()),"")</f>
        <v/>
      </c>
      <c r="D199" s="238" t="str">
        <f t="shared" ref="D199:D206" ca="1" si="72">IF(ISNUMBER(A199),FLOOR((ROW()-ROW($A$7))/5,1)+1,"")</f>
        <v/>
      </c>
      <c r="E199" s="239"/>
      <c r="F199" s="269">
        <f t="shared" ref="F199:F206" si="73">IF(ISNUMBER(E199),E199,0)</f>
        <v>0</v>
      </c>
      <c r="G199" s="240" t="str">
        <f t="shared" ref="G199:G206" ca="1" si="74">IF(ISNUMBER($A199),IF(AND($F199&gt;=2,$H199=60),1,0),"")</f>
        <v/>
      </c>
      <c r="H199" t="str">
        <f ca="1">IF(ISNUMBER(A199),IF(OR($S199=$U199,NOT(ISNA(MATCH($D199*5+$V$4,Override!$C$6:$C$125,0)))),$Q199,0),"")</f>
        <v/>
      </c>
      <c r="I199" s="126" t="str">
        <f t="shared" ref="I199:I206" ca="1" si="75">IF(ISNUMBER(A199),IF(J199=5,K199,IF(AND(J199=4,OR(K199=4,K199=3)),K199+1,K199)),"")</f>
        <v/>
      </c>
      <c r="J199" s="242">
        <f ca="1">COUNT(A197:A201)</f>
        <v>0</v>
      </c>
      <c r="K199" s="243" t="str">
        <f ca="1">IF(ISNUMBER(A199),_xlfn.RANK.EQ(F199,F197:F201),"")</f>
        <v/>
      </c>
      <c r="L199" s="244">
        <f ca="1">IF(J199=5,VLOOKUP(K199,TPMatrix!$A$6:$B$10,2,FALSE()),IF(J199=4,VLOOKUP(K199,TPMatrix!$D$6:$E$9,2,FALSE()),0))</f>
        <v>0</v>
      </c>
      <c r="M199" s="244">
        <f ca="1">IF(COUNTIF(K197:K201,K199)&gt;=2,IF(J199=5,VLOOKUP(K199+1,TPMatrix!$A$6:$B$10,2,FALSE()),IF(J199=4,VLOOKUP(K199+1,TPMatrix!$D$6:$E$9,2,FALSE()),0)),"")</f>
        <v>0</v>
      </c>
      <c r="N199" s="244">
        <f ca="1">IF(COUNTIF(K197:K201,K199)&gt;=3,IF(J199=5,VLOOKUP(K199+2,TPMatrix!$A$6:$B$10,2,FALSE()),IF(J199=4,VLOOKUP(K199+2,TPMatrix!$D$6:$E$9,2,FALSE()),0)),"")</f>
        <v>0</v>
      </c>
      <c r="O199" s="244">
        <f ca="1">IF(COUNTIF(K197:K201,K199)&gt;=4,IF(J199=5,VLOOKUP(K199+3,TPMatrix!$A$6:$B$10,2,FALSE()),IF(J199=4,VLOOKUP(K199+3,TPMatrix!$D$6:$E$9,2,FALSE()),0)),"")</f>
        <v>0</v>
      </c>
      <c r="P199" s="244">
        <f ca="1">IF(COUNTIF(K197:K201,K199)&gt;=5,IF(J199=5,VLOOKUP(K199+4,TPMatrix!$A$6:$B$10,2,FALSE()),IF(J199=4,VLOOKUP(K199+4,TPMatrix!$D$6:$E$9,2,FALSE()),0)),"")</f>
        <v>0</v>
      </c>
      <c r="Q199" s="244">
        <f t="shared" ref="Q199:Q206" ca="1" si="76">SUM(L199:P199)/COUNT(L199:P199)</f>
        <v>0</v>
      </c>
      <c r="R199" s="245">
        <f t="shared" ref="R199:R206" ca="1" si="77">COUNT(L199:P199)</f>
        <v>5</v>
      </c>
      <c r="S199" s="243">
        <f t="shared" ref="S199:S206" ca="1" si="78">IF(ISNUMBER($A199),COUNTIF($D$7:$D$206,$D199),0)</f>
        <v>0</v>
      </c>
      <c r="T199" s="244">
        <f t="shared" ref="T199:T206" si="79">CEILING($F199,1)</f>
        <v>0</v>
      </c>
      <c r="U199" s="245">
        <f t="shared" ref="U199:U206" ca="1" si="80">SUM(OFFSET(T199,-MOD(ROW()-ROW($U$7),5),0,5,1))</f>
        <v>0</v>
      </c>
      <c r="W199" s="41" t="str">
        <f t="shared" ref="W199:W206" ca="1" si="81">$I199</f>
        <v/>
      </c>
      <c r="X199" t="str">
        <f ca="1">IF(ISNUMBER($A199),$W199*(Methuselahs!$A$4+1)+$A199,"")</f>
        <v/>
      </c>
      <c r="Y199" s="41" t="str">
        <f t="shared" ref="Y199:Y206" ca="1" si="82">IF(ISNUMBER($A199),_xlfn.RANK.EQ($X199,$X199:$X203,1),"")</f>
        <v/>
      </c>
      <c r="Z199" t="str">
        <f ca="1">IF(ISNUMBER($A199),VLOOKUP($A199,Methuselahs!$A$7:$X$202,5),"")</f>
        <v/>
      </c>
      <c r="AA199" s="41" t="str">
        <f t="shared" ref="AA199:AA206" ca="1" si="83">$I199</f>
        <v/>
      </c>
    </row>
    <row r="200" spans="1:27" ht="12.95" customHeight="1">
      <c r="A200" t="str">
        <f ca="1">IF(OR(ISBLANK('Tournament Info'!$B$11),'Tournament Info'!$B$11&lt;&gt;4),"",INDIRECT(ADDRESS(ROW(),3,1,1,"Optimal Seating "&amp;'Tournament Info'!$B$11-1&amp;"R+F")))</f>
        <v/>
      </c>
      <c r="B200" t="str">
        <f ca="1">IF(ISNUMBER(A200),VLOOKUP(A200,Methuselahs!$A$7:$E$202,2,FALSE()),"")</f>
        <v/>
      </c>
      <c r="C200" t="str">
        <f ca="1">IF(ISNUMBER(A200),VLOOKUP(A200,Methuselahs!$A$7:$E$202,3,FALSE()),"")</f>
        <v/>
      </c>
      <c r="D200" s="248" t="str">
        <f t="shared" ca="1" si="72"/>
        <v/>
      </c>
      <c r="E200" s="249"/>
      <c r="F200" s="271">
        <f t="shared" si="73"/>
        <v>0</v>
      </c>
      <c r="G200" s="230" t="str">
        <f t="shared" ca="1" si="74"/>
        <v/>
      </c>
      <c r="H200" t="str">
        <f ca="1">IF(ISNUMBER(A200),IF(OR($S200=$U200,NOT(ISNA(MATCH($D200*5+$V$4,Override!$C$6:$C$125,0)))),$Q200,0),"")</f>
        <v/>
      </c>
      <c r="I200" s="277" t="str">
        <f t="shared" ca="1" si="75"/>
        <v/>
      </c>
      <c r="J200" s="250">
        <f ca="1">COUNT(A197:A201)</f>
        <v>0</v>
      </c>
      <c r="K200" s="233" t="str">
        <f ca="1">IF(ISNUMBER(A200),_xlfn.RANK.EQ(F200,F197:F201),"")</f>
        <v/>
      </c>
      <c r="L200" s="234">
        <f ca="1">IF(J200=5,VLOOKUP(K200,TPMatrix!$A$6:$B$10,2,FALSE()),IF(J200=4,VLOOKUP(K200,TPMatrix!$D$6:$E$9,2,FALSE()),0))</f>
        <v>0</v>
      </c>
      <c r="M200" s="234">
        <f ca="1">IF(COUNTIF(K197:K201,K200)&gt;=2,IF(J200=5,VLOOKUP(K200+1,TPMatrix!$A$6:$B$10,2,FALSE()),IF(J200=4,VLOOKUP(K200+1,TPMatrix!$D$6:$E$9,2,FALSE()),0)),"")</f>
        <v>0</v>
      </c>
      <c r="N200" s="234">
        <f ca="1">IF(COUNTIF(K197:K201,K200)&gt;=3,IF(J200=5,VLOOKUP(K200+2,TPMatrix!$A$6:$B$10,2,FALSE()),IF(J200=4,VLOOKUP(K200+2,TPMatrix!$D$6:$E$9,2,FALSE()),0)),"")</f>
        <v>0</v>
      </c>
      <c r="O200" s="234">
        <f ca="1">IF(COUNTIF(K197:K201,K200)&gt;=4,IF(J200=5,VLOOKUP(K200+3,TPMatrix!$A$6:$B$10,2,FALSE()),IF(J200=4,VLOOKUP(K200+3,TPMatrix!$D$6:$E$9,2,FALSE()),0)),"")</f>
        <v>0</v>
      </c>
      <c r="P200" s="234">
        <f ca="1">IF(COUNTIF(K197:K201,K200)&gt;=5,IF(J200=5,VLOOKUP(K200+4,TPMatrix!$A$6:$B$10,2,FALSE()),IF(J200=4,VLOOKUP(K200+4,TPMatrix!$D$6:$E$9,2,FALSE()),0)),"")</f>
        <v>0</v>
      </c>
      <c r="Q200" s="234">
        <f t="shared" ca="1" si="76"/>
        <v>0</v>
      </c>
      <c r="R200" s="235">
        <f t="shared" ca="1" si="77"/>
        <v>5</v>
      </c>
      <c r="S200" s="233">
        <f t="shared" ca="1" si="78"/>
        <v>0</v>
      </c>
      <c r="T200" s="234">
        <f t="shared" si="79"/>
        <v>0</v>
      </c>
      <c r="U200" s="235">
        <f t="shared" ca="1" si="80"/>
        <v>0</v>
      </c>
      <c r="W200" s="41" t="str">
        <f t="shared" ca="1" si="81"/>
        <v/>
      </c>
      <c r="X200" t="str">
        <f ca="1">IF(ISNUMBER($A200),$W200*(Methuselahs!$A$4+1)+$A200,"")</f>
        <v/>
      </c>
      <c r="Y200" s="41" t="str">
        <f t="shared" ca="1" si="82"/>
        <v/>
      </c>
      <c r="Z200" t="str">
        <f ca="1">IF(ISNUMBER($A200),VLOOKUP($A200,Methuselahs!$A$7:$X$202,5),"")</f>
        <v/>
      </c>
      <c r="AA200" s="41" t="str">
        <f t="shared" ca="1" si="83"/>
        <v/>
      </c>
    </row>
    <row r="201" spans="1:27" ht="12.95" customHeight="1" thickBot="1">
      <c r="A201" t="str">
        <f ca="1">IF(OR(ISBLANK('Tournament Info'!$B$11),'Tournament Info'!$B$11&lt;&gt;4),"",INDIRECT(ADDRESS(ROW(),3,1,1,"Optimal Seating "&amp;'Tournament Info'!$B$11-1&amp;"R+F")))</f>
        <v/>
      </c>
      <c r="B201" t="str">
        <f ca="1">IF(ISNUMBER(A201),VLOOKUP(A201,Methuselahs!$A$7:$E$202,2,FALSE()),"")</f>
        <v/>
      </c>
      <c r="C201" t="str">
        <f ca="1">IF(ISNUMBER(A201),VLOOKUP(A201,Methuselahs!$A$7:$E$202,3,FALSE()),"")</f>
        <v/>
      </c>
      <c r="D201" s="254" t="str">
        <f t="shared" ca="1" si="72"/>
        <v/>
      </c>
      <c r="E201" s="255"/>
      <c r="F201" s="272">
        <f t="shared" si="73"/>
        <v>0</v>
      </c>
      <c r="G201" s="240" t="str">
        <f t="shared" ca="1" si="74"/>
        <v/>
      </c>
      <c r="H201" t="str">
        <f ca="1">IF(ISNUMBER(A201),IF(OR($S201=$U201,NOT(ISNA(MATCH($D201*5+$V$4,Override!$C$6:$C$125,0)))),$Q201,0),"")</f>
        <v/>
      </c>
      <c r="I201" s="126" t="str">
        <f t="shared" ca="1" si="75"/>
        <v/>
      </c>
      <c r="J201" s="256">
        <f ca="1">COUNT(A197:A201)</f>
        <v>0</v>
      </c>
      <c r="K201" s="257" t="str">
        <f ca="1">IF(ISNUMBER(A201),_xlfn.RANK.EQ(F201,F197:F201),"")</f>
        <v/>
      </c>
      <c r="L201" s="258">
        <f ca="1">IF(J201=5,VLOOKUP(K201,TPMatrix!$A$6:$B$10,2,FALSE()),IF(J201=4,VLOOKUP(K201,TPMatrix!$D$6:$E$9,2,FALSE()),0))</f>
        <v>0</v>
      </c>
      <c r="M201" s="258">
        <f ca="1">IF(COUNTIF(K197:K201,K201)&gt;=2,IF(J201=5,VLOOKUP(K201+1,TPMatrix!$A$6:$B$10,2,FALSE()),IF(J201=4,VLOOKUP(K201+1,TPMatrix!$D$6:$E$9,2,FALSE()),0)),"")</f>
        <v>0</v>
      </c>
      <c r="N201" s="258">
        <f ca="1">IF(COUNTIF(K197:K201,K201)&gt;=3,IF(J201=5,VLOOKUP(K201+2,TPMatrix!$A$6:$B$10,2,FALSE()),IF(J201=4,VLOOKUP(K201+2,TPMatrix!$D$6:$E$9,2,FALSE()),0)),"")</f>
        <v>0</v>
      </c>
      <c r="O201" s="258">
        <f ca="1">IF(COUNTIF(K197:K201,K201)&gt;=4,IF(J201=5,VLOOKUP(K201+3,TPMatrix!$A$6:$B$10,2,FALSE()),IF(J201=4,VLOOKUP(K201+3,TPMatrix!$D$6:$E$9,2,FALSE()),0)),"")</f>
        <v>0</v>
      </c>
      <c r="P201" s="258">
        <f ca="1">IF(COUNTIF(K197:K201,K201)&gt;=5,IF(J201=5,VLOOKUP(K201+4,TPMatrix!$A$6:$B$10,2,FALSE()),IF(J201=4,VLOOKUP(K201+4,TPMatrix!$D$6:$E$9,2,FALSE()),0)),"")</f>
        <v>0</v>
      </c>
      <c r="Q201" s="258">
        <f t="shared" ca="1" si="76"/>
        <v>0</v>
      </c>
      <c r="R201" s="259">
        <f t="shared" ca="1" si="77"/>
        <v>5</v>
      </c>
      <c r="S201" s="257">
        <f t="shared" ca="1" si="78"/>
        <v>0</v>
      </c>
      <c r="T201" s="258">
        <f t="shared" si="79"/>
        <v>0</v>
      </c>
      <c r="U201" s="259">
        <f t="shared" ca="1" si="80"/>
        <v>0</v>
      </c>
      <c r="W201" s="41" t="str">
        <f t="shared" ca="1" si="81"/>
        <v/>
      </c>
      <c r="X201" t="str">
        <f ca="1">IF(ISNUMBER($A201),$W201*(Methuselahs!$A$4+1)+$A201,"")</f>
        <v/>
      </c>
      <c r="Y201" s="41" t="str">
        <f t="shared" ca="1" si="82"/>
        <v/>
      </c>
      <c r="Z201" t="str">
        <f ca="1">IF(ISNUMBER($A201),VLOOKUP($A201,Methuselahs!$A$7:$X$202,5),"")</f>
        <v/>
      </c>
      <c r="AA201" s="41" t="str">
        <f t="shared" ca="1" si="83"/>
        <v/>
      </c>
    </row>
    <row r="202" spans="1:27" ht="12.95" customHeight="1">
      <c r="A202" t="str">
        <f ca="1">IF(OR(ISBLANK('Tournament Info'!$B$11),'Tournament Info'!$B$11&lt;&gt;4),"",INDIRECT(ADDRESS(ROW(),3,1,1,"Optimal Seating "&amp;'Tournament Info'!$B$11-1&amp;"R+F")))</f>
        <v/>
      </c>
      <c r="B202" t="str">
        <f ca="1">IF(ISNUMBER(A202),VLOOKUP(A202,Methuselahs!$A$7:$E$202,2,FALSE()),"")</f>
        <v/>
      </c>
      <c r="C202" t="str">
        <f ca="1">IF(ISNUMBER(A202),VLOOKUP(A202,Methuselahs!$A$7:$E$202,3,FALSE()),"")</f>
        <v/>
      </c>
      <c r="D202" s="214" t="str">
        <f t="shared" ca="1" si="72"/>
        <v/>
      </c>
      <c r="E202" s="215"/>
      <c r="F202" s="265">
        <f t="shared" si="73"/>
        <v>0</v>
      </c>
      <c r="G202" s="216" t="str">
        <f t="shared" ca="1" si="74"/>
        <v/>
      </c>
      <c r="H202" t="str">
        <f ca="1">IF(ISNUMBER(A202),IF(OR($S202=$U202,NOT(ISNA(MATCH($D202*5+$V$4,Override!$C$6:$C$125,0)))),$Q202,0),"")</f>
        <v/>
      </c>
      <c r="I202" s="276" t="str">
        <f t="shared" ca="1" si="75"/>
        <v/>
      </c>
      <c r="J202" s="218">
        <f ca="1">COUNT(A202:A206)</f>
        <v>0</v>
      </c>
      <c r="K202" s="219" t="str">
        <f ca="1">IF(ISNUMBER(A202),_xlfn.RANK.EQ(F202,F202:F206),"")</f>
        <v/>
      </c>
      <c r="L202" s="220">
        <f ca="1">IF(J202=5,VLOOKUP(K202,TPMatrix!$A$6:$B$10,2,FALSE()),IF(J202=4,VLOOKUP(K202,TPMatrix!$D$6:$E$9,2,FALSE()),0))</f>
        <v>0</v>
      </c>
      <c r="M202" s="220">
        <f ca="1">IF(COUNTIF(K202:K206,K202)&gt;=2,IF(J202=5,VLOOKUP(K202+1,TPMatrix!$A$6:$B$10,2,FALSE()),IF(J202=4,VLOOKUP(K202+1,TPMatrix!$D$6:$E$9,2,FALSE()),0)),"")</f>
        <v>0</v>
      </c>
      <c r="N202" s="220">
        <f ca="1">IF(COUNTIF(K202:K206,K202)&gt;=3,IF(J202=5,VLOOKUP(K202+2,TPMatrix!$A$6:$B$10,2,FALSE()),IF(J202=4,VLOOKUP(K202+2,TPMatrix!$D$6:$E$9,2,FALSE()),0)),"")</f>
        <v>0</v>
      </c>
      <c r="O202" s="220">
        <f ca="1">IF(COUNTIF(K202:K206,K202)&gt;=4,IF(J202=5,VLOOKUP(K202+3,TPMatrix!$A$6:$B$10,2,FALSE()),IF(J202=4,VLOOKUP(K202+3,TPMatrix!$D$6:$E$9,2,FALSE()),0)),"")</f>
        <v>0</v>
      </c>
      <c r="P202" s="220">
        <f ca="1">IF(COUNTIF(K202:K206,K202)&gt;=5,IF(J202=5,VLOOKUP(K202+4,TPMatrix!$A$6:$B$10,2,FALSE()),IF(J202=4,VLOOKUP(K202+4,TPMatrix!$D$6:$E$9,2,FALSE()),0)),"")</f>
        <v>0</v>
      </c>
      <c r="Q202" s="220">
        <f t="shared" ca="1" si="76"/>
        <v>0</v>
      </c>
      <c r="R202" s="221">
        <f t="shared" ca="1" si="77"/>
        <v>5</v>
      </c>
      <c r="S202" s="222">
        <f t="shared" ca="1" si="78"/>
        <v>0</v>
      </c>
      <c r="T202" s="223">
        <f t="shared" si="79"/>
        <v>0</v>
      </c>
      <c r="U202" s="224">
        <f t="shared" ca="1" si="80"/>
        <v>0</v>
      </c>
      <c r="W202" s="41" t="str">
        <f t="shared" ca="1" si="81"/>
        <v/>
      </c>
      <c r="X202" t="str">
        <f ca="1">IF(ISNUMBER($A202),$W202*(Methuselahs!$A$4+1)+$A202,"")</f>
        <v/>
      </c>
      <c r="Y202" s="41" t="str">
        <f t="shared" ca="1" si="82"/>
        <v/>
      </c>
      <c r="Z202" t="str">
        <f ca="1">IF(ISNUMBER($A202),VLOOKUP($A202,Methuselahs!$A$7:$X$202,5),"")</f>
        <v/>
      </c>
      <c r="AA202" s="41" t="str">
        <f t="shared" ca="1" si="83"/>
        <v/>
      </c>
    </row>
    <row r="203" spans="1:27" ht="12.95" customHeight="1">
      <c r="A203" t="str">
        <f ca="1">IF(OR(ISBLANK('Tournament Info'!$B$11),'Tournament Info'!$B$11&lt;&gt;4),"",INDIRECT(ADDRESS(ROW(),3,1,1,"Optimal Seating "&amp;'Tournament Info'!$B$11-1&amp;"R+F")))</f>
        <v/>
      </c>
      <c r="B203" t="str">
        <f ca="1">IF(ISNUMBER(A203),VLOOKUP(A203,Methuselahs!$A$7:$E$202,2,FALSE()),"")</f>
        <v/>
      </c>
      <c r="C203" t="str">
        <f ca="1">IF(ISNUMBER(A203),VLOOKUP(A203,Methuselahs!$A$7:$E$202,3,FALSE()),"")</f>
        <v/>
      </c>
      <c r="D203" s="228" t="str">
        <f t="shared" ca="1" si="72"/>
        <v/>
      </c>
      <c r="E203" s="229"/>
      <c r="F203" s="267">
        <f t="shared" si="73"/>
        <v>0</v>
      </c>
      <c r="G203" s="230" t="str">
        <f t="shared" ca="1" si="74"/>
        <v/>
      </c>
      <c r="H203" t="str">
        <f ca="1">IF(ISNUMBER(A203),IF(OR($S203=$U203,NOT(ISNA(MATCH($D203*5+$V$4,Override!$C$6:$C$125,0)))),$Q203,0),"")</f>
        <v/>
      </c>
      <c r="I203" s="277" t="str">
        <f t="shared" ca="1" si="75"/>
        <v/>
      </c>
      <c r="J203" s="232">
        <f ca="1">COUNT(A202:A206)</f>
        <v>0</v>
      </c>
      <c r="K203" s="233" t="str">
        <f ca="1">IF(ISNUMBER(A203),_xlfn.RANK.EQ(F203,F202:F206),"")</f>
        <v/>
      </c>
      <c r="L203" s="234">
        <f ca="1">IF(J203=5,VLOOKUP(K203,TPMatrix!$A$6:$B$10,2,FALSE()),IF(J203=4,VLOOKUP(K203,TPMatrix!$D$6:$E$9,2,FALSE()),0))</f>
        <v>0</v>
      </c>
      <c r="M203" s="234">
        <f ca="1">IF(COUNTIF(K202:K206,K203)&gt;=2,IF(J203=5,VLOOKUP(K203+1,TPMatrix!$A$6:$B$10,2,FALSE()),IF(J203=4,VLOOKUP(K203+1,TPMatrix!$D$6:$E$9,2,FALSE()),0)),"")</f>
        <v>0</v>
      </c>
      <c r="N203" s="234">
        <f ca="1">IF(COUNTIF(K202:K206,K203)&gt;=3,IF(J203=5,VLOOKUP(K203+2,TPMatrix!$A$6:$B$10,2,FALSE()),IF(J203=4,VLOOKUP(K203+2,TPMatrix!$D$6:$E$9,2,FALSE()),0)),"")</f>
        <v>0</v>
      </c>
      <c r="O203" s="234">
        <f ca="1">IF(COUNTIF(K202:K206,K203)&gt;=4,IF(J203=5,VLOOKUP(K203+3,TPMatrix!$A$6:$B$10,2,FALSE()),IF(J203=4,VLOOKUP(K203+3,TPMatrix!$D$6:$E$9,2,FALSE()),0)),"")</f>
        <v>0</v>
      </c>
      <c r="P203" s="234">
        <f ca="1">IF(COUNTIF(K202:K206,K203)&gt;=5,IF(J203=5,VLOOKUP(K203+4,TPMatrix!$A$6:$B$10,2,FALSE()),IF(J203=4,VLOOKUP(K203+4,TPMatrix!$D$6:$E$9,2,FALSE()),0)),"")</f>
        <v>0</v>
      </c>
      <c r="Q203" s="234">
        <f t="shared" ca="1" si="76"/>
        <v>0</v>
      </c>
      <c r="R203" s="235">
        <f t="shared" ca="1" si="77"/>
        <v>5</v>
      </c>
      <c r="S203" s="233">
        <f t="shared" ca="1" si="78"/>
        <v>0</v>
      </c>
      <c r="T203" s="234">
        <f t="shared" si="79"/>
        <v>0</v>
      </c>
      <c r="U203" s="235">
        <f t="shared" ca="1" si="80"/>
        <v>0</v>
      </c>
      <c r="W203" s="41" t="str">
        <f t="shared" ca="1" si="81"/>
        <v/>
      </c>
      <c r="X203" t="str">
        <f ca="1">IF(ISNUMBER($A203),$W203*(Methuselahs!$A$4+1)+$A203,"")</f>
        <v/>
      </c>
      <c r="Y203" s="41" t="str">
        <f t="shared" ca="1" si="82"/>
        <v/>
      </c>
      <c r="Z203" t="str">
        <f ca="1">IF(ISNUMBER($A203),VLOOKUP($A203,Methuselahs!$A$7:$X$202,5),"")</f>
        <v/>
      </c>
      <c r="AA203" s="41" t="str">
        <f t="shared" ca="1" si="83"/>
        <v/>
      </c>
    </row>
    <row r="204" spans="1:27" ht="12.95" customHeight="1">
      <c r="A204" t="str">
        <f ca="1">IF(OR(ISBLANK('Tournament Info'!$B$11),'Tournament Info'!$B$11&lt;&gt;4),"",INDIRECT(ADDRESS(ROW(),3,1,1,"Optimal Seating "&amp;'Tournament Info'!$B$11-1&amp;"R+F")))</f>
        <v/>
      </c>
      <c r="B204" t="str">
        <f ca="1">IF(ISNUMBER(A204),VLOOKUP(A204,Methuselahs!$A$7:$E$202,2,FALSE()),"")</f>
        <v/>
      </c>
      <c r="C204" t="str">
        <f ca="1">IF(ISNUMBER(A204),VLOOKUP(A204,Methuselahs!$A$7:$E$202,3,FALSE()),"")</f>
        <v/>
      </c>
      <c r="D204" s="238" t="str">
        <f t="shared" ca="1" si="72"/>
        <v/>
      </c>
      <c r="E204" s="239"/>
      <c r="F204" s="269">
        <f t="shared" si="73"/>
        <v>0</v>
      </c>
      <c r="G204" s="240" t="str">
        <f t="shared" ca="1" si="74"/>
        <v/>
      </c>
      <c r="H204" t="str">
        <f ca="1">IF(ISNUMBER(A204),IF(OR($S204=$U204,NOT(ISNA(MATCH($D204*5+$V$4,Override!$C$6:$C$125,0)))),$Q204,0),"")</f>
        <v/>
      </c>
      <c r="I204" s="126" t="str">
        <f t="shared" ca="1" si="75"/>
        <v/>
      </c>
      <c r="J204" s="242">
        <f ca="1">COUNT(A202:A206)</f>
        <v>0</v>
      </c>
      <c r="K204" s="243" t="str">
        <f ca="1">IF(ISNUMBER(A204),_xlfn.RANK.EQ(F204,F202:F206),"")</f>
        <v/>
      </c>
      <c r="L204" s="244">
        <f ca="1">IF(J204=5,VLOOKUP(K204,TPMatrix!$A$6:$B$10,2,FALSE()),IF(J204=4,VLOOKUP(K204,TPMatrix!$D$6:$E$9,2,FALSE()),0))</f>
        <v>0</v>
      </c>
      <c r="M204" s="244">
        <f ca="1">IF(COUNTIF(K202:K206,K204)&gt;=2,IF(J204=5,VLOOKUP(K204+1,TPMatrix!$A$6:$B$10,2,FALSE()),IF(J204=4,VLOOKUP(K204+1,TPMatrix!$D$6:$E$9,2,FALSE()),0)),"")</f>
        <v>0</v>
      </c>
      <c r="N204" s="244">
        <f ca="1">IF(COUNTIF(K202:K206,K204)&gt;=3,IF(J204=5,VLOOKUP(K204+2,TPMatrix!$A$6:$B$10,2,FALSE()),IF(J204=4,VLOOKUP(K204+2,TPMatrix!$D$6:$E$9,2,FALSE()),0)),"")</f>
        <v>0</v>
      </c>
      <c r="O204" s="244">
        <f ca="1">IF(COUNTIF(K202:K206,K204)&gt;=4,IF(J204=5,VLOOKUP(K204+3,TPMatrix!$A$6:$B$10,2,FALSE()),IF(J204=4,VLOOKUP(K204+3,TPMatrix!$D$6:$E$9,2,FALSE()),0)),"")</f>
        <v>0</v>
      </c>
      <c r="P204" s="244">
        <f ca="1">IF(COUNTIF(K202:K206,K204)&gt;=5,IF(J204=5,VLOOKUP(K204+4,TPMatrix!$A$6:$B$10,2,FALSE()),IF(J204=4,VLOOKUP(K204+4,TPMatrix!$D$6:$E$9,2,FALSE()),0)),"")</f>
        <v>0</v>
      </c>
      <c r="Q204" s="244">
        <f t="shared" ca="1" si="76"/>
        <v>0</v>
      </c>
      <c r="R204" s="245">
        <f t="shared" ca="1" si="77"/>
        <v>5</v>
      </c>
      <c r="S204" s="243">
        <f t="shared" ca="1" si="78"/>
        <v>0</v>
      </c>
      <c r="T204" s="244">
        <f t="shared" si="79"/>
        <v>0</v>
      </c>
      <c r="U204" s="245">
        <f t="shared" ca="1" si="80"/>
        <v>0</v>
      </c>
      <c r="W204" s="41" t="str">
        <f t="shared" ca="1" si="81"/>
        <v/>
      </c>
      <c r="X204" t="str">
        <f ca="1">IF(ISNUMBER($A204),$W204*(Methuselahs!$A$4+1)+$A204,"")</f>
        <v/>
      </c>
      <c r="Y204" s="41" t="str">
        <f t="shared" ca="1" si="82"/>
        <v/>
      </c>
      <c r="Z204" t="str">
        <f ca="1">IF(ISNUMBER($A204),VLOOKUP($A204,Methuselahs!$A$7:$X$202,5),"")</f>
        <v/>
      </c>
      <c r="AA204" s="41" t="str">
        <f t="shared" ca="1" si="83"/>
        <v/>
      </c>
    </row>
    <row r="205" spans="1:27" ht="12.95" customHeight="1">
      <c r="A205" t="str">
        <f ca="1">IF(OR(ISBLANK('Tournament Info'!$B$11),'Tournament Info'!$B$11&lt;&gt;4),"",INDIRECT(ADDRESS(ROW(),3,1,1,"Optimal Seating "&amp;'Tournament Info'!$B$11-1&amp;"R+F")))</f>
        <v/>
      </c>
      <c r="B205" t="str">
        <f ca="1">IF(ISNUMBER(A205),VLOOKUP(A205,Methuselahs!$A$7:$E$202,2,FALSE()),"")</f>
        <v/>
      </c>
      <c r="C205" t="str">
        <f ca="1">IF(ISNUMBER(A205),VLOOKUP(A205,Methuselahs!$A$7:$E$202,3,FALSE()),"")</f>
        <v/>
      </c>
      <c r="D205" s="248" t="str">
        <f t="shared" ca="1" si="72"/>
        <v/>
      </c>
      <c r="E205" s="249"/>
      <c r="F205" s="271">
        <f t="shared" si="73"/>
        <v>0</v>
      </c>
      <c r="G205" s="230" t="str">
        <f t="shared" ca="1" si="74"/>
        <v/>
      </c>
      <c r="H205" t="str">
        <f ca="1">IF(ISNUMBER(A205),IF(OR($S205=$U205,NOT(ISNA(MATCH($D205*5+$V$4,Override!$C$6:$C$125,0)))),$Q205,0),"")</f>
        <v/>
      </c>
      <c r="I205" s="277" t="str">
        <f t="shared" ca="1" si="75"/>
        <v/>
      </c>
      <c r="J205" s="250">
        <f ca="1">COUNT(A202:A206)</f>
        <v>0</v>
      </c>
      <c r="K205" s="233" t="str">
        <f ca="1">IF(ISNUMBER(A205),_xlfn.RANK.EQ(F205,F202:F206),"")</f>
        <v/>
      </c>
      <c r="L205" s="234">
        <f ca="1">IF(J205=5,VLOOKUP(K205,TPMatrix!$A$6:$B$10,2,FALSE()),IF(J205=4,VLOOKUP(K205,TPMatrix!$D$6:$E$9,2,FALSE()),0))</f>
        <v>0</v>
      </c>
      <c r="M205" s="234">
        <f ca="1">IF(COUNTIF(K202:K206,K205)&gt;=2,IF(J205=5,VLOOKUP(K205+1,TPMatrix!$A$6:$B$10,2,FALSE()),IF(J205=4,VLOOKUP(K205+1,TPMatrix!$D$6:$E$9,2,FALSE()),0)),"")</f>
        <v>0</v>
      </c>
      <c r="N205" s="234">
        <f ca="1">IF(COUNTIF(K202:K206,K205)&gt;=3,IF(J205=5,VLOOKUP(K205+2,TPMatrix!$A$6:$B$10,2,FALSE()),IF(J205=4,VLOOKUP(K205+2,TPMatrix!$D$6:$E$9,2,FALSE()),0)),"")</f>
        <v>0</v>
      </c>
      <c r="O205" s="234">
        <f ca="1">IF(COUNTIF(K202:K206,K205)&gt;=4,IF(J205=5,VLOOKUP(K205+3,TPMatrix!$A$6:$B$10,2,FALSE()),IF(J205=4,VLOOKUP(K205+3,TPMatrix!$D$6:$E$9,2,FALSE()),0)),"")</f>
        <v>0</v>
      </c>
      <c r="P205" s="234">
        <f ca="1">IF(COUNTIF(K202:K206,K205)&gt;=5,IF(J205=5,VLOOKUP(K205+4,TPMatrix!$A$6:$B$10,2,FALSE()),IF(J205=4,VLOOKUP(K205+4,TPMatrix!$D$6:$E$9,2,FALSE()),0)),"")</f>
        <v>0</v>
      </c>
      <c r="Q205" s="234">
        <f t="shared" ca="1" si="76"/>
        <v>0</v>
      </c>
      <c r="R205" s="235">
        <f t="shared" ca="1" si="77"/>
        <v>5</v>
      </c>
      <c r="S205" s="233">
        <f t="shared" ca="1" si="78"/>
        <v>0</v>
      </c>
      <c r="T205" s="234">
        <f t="shared" si="79"/>
        <v>0</v>
      </c>
      <c r="U205" s="235">
        <f t="shared" ca="1" si="80"/>
        <v>0</v>
      </c>
      <c r="W205" s="41" t="str">
        <f t="shared" ca="1" si="81"/>
        <v/>
      </c>
      <c r="X205" t="str">
        <f ca="1">IF(ISNUMBER($A205),$W205*(Methuselahs!$A$4+1)+$A205,"")</f>
        <v/>
      </c>
      <c r="Y205" s="41" t="str">
        <f t="shared" ca="1" si="82"/>
        <v/>
      </c>
      <c r="Z205" t="str">
        <f ca="1">IF(ISNUMBER($A205),VLOOKUP($A205,Methuselahs!$A$7:$X$202,5),"")</f>
        <v/>
      </c>
      <c r="AA205" s="41" t="str">
        <f t="shared" ca="1" si="83"/>
        <v/>
      </c>
    </row>
    <row r="206" spans="1:27" ht="12.95" customHeight="1" thickBot="1">
      <c r="A206" t="str">
        <f ca="1">IF(OR(ISBLANK('Tournament Info'!$B$11),'Tournament Info'!$B$11&lt;&gt;4),"",INDIRECT(ADDRESS(ROW(),3,1,1,"Optimal Seating "&amp;'Tournament Info'!$B$11-1&amp;"R+F")))</f>
        <v/>
      </c>
      <c r="B206" t="str">
        <f ca="1">IF(ISNUMBER(A206),VLOOKUP(A206,Methuselahs!$A$7:$E$202,2,FALSE()),"")</f>
        <v/>
      </c>
      <c r="C206" t="str">
        <f ca="1">IF(ISNUMBER(A206),VLOOKUP(A206,Methuselahs!$A$7:$E$202,3,FALSE()),"")</f>
        <v/>
      </c>
      <c r="D206" s="254" t="str">
        <f t="shared" ca="1" si="72"/>
        <v/>
      </c>
      <c r="E206" s="255"/>
      <c r="F206" s="272">
        <f t="shared" si="73"/>
        <v>0</v>
      </c>
      <c r="G206" s="260" t="str">
        <f t="shared" ca="1" si="74"/>
        <v/>
      </c>
      <c r="H206" t="str">
        <f ca="1">IF(ISNUMBER(A206),IF(OR($S206=$U206,NOT(ISNA(MATCH($D206*5+$V$4,Override!$C$6:$C$125,0)))),$Q206,0),"")</f>
        <v/>
      </c>
      <c r="I206" s="278" t="str">
        <f t="shared" ca="1" si="75"/>
        <v/>
      </c>
      <c r="J206" s="256">
        <f ca="1">COUNT(A202:A206)</f>
        <v>0</v>
      </c>
      <c r="K206" s="257" t="str">
        <f ca="1">IF(ISNUMBER(A206),_xlfn.RANK.EQ(F206,F202:F206),"")</f>
        <v/>
      </c>
      <c r="L206" s="258">
        <f ca="1">IF(J206=5,VLOOKUP(K206,TPMatrix!$A$6:$B$10,2,FALSE()),IF(J206=4,VLOOKUP(K206,TPMatrix!$D$6:$E$9,2,FALSE()),0))</f>
        <v>0</v>
      </c>
      <c r="M206" s="258">
        <f ca="1">IF(COUNTIF(K202:K206,K206)&gt;=2,IF(J206=5,VLOOKUP(K206+1,TPMatrix!$A$6:$B$10,2,FALSE()),IF(J206=4,VLOOKUP(K206+1,TPMatrix!$D$6:$E$9,2,FALSE()),0)),"")</f>
        <v>0</v>
      </c>
      <c r="N206" s="258">
        <f ca="1">IF(COUNTIF(K202:K206,K206)&gt;=3,IF(J206=5,VLOOKUP(K206+2,TPMatrix!$A$6:$B$10,2,FALSE()),IF(J206=4,VLOOKUP(K206+2,TPMatrix!$D$6:$E$9,2,FALSE()),0)),"")</f>
        <v>0</v>
      </c>
      <c r="O206" s="258">
        <f ca="1">IF(COUNTIF(K202:K206,K206)&gt;=4,IF(J206=5,VLOOKUP(K206+3,TPMatrix!$A$6:$B$10,2,FALSE()),IF(J206=4,VLOOKUP(K206+3,TPMatrix!$D$6:$E$9,2,FALSE()),0)),"")</f>
        <v>0</v>
      </c>
      <c r="P206" s="258">
        <f ca="1">IF(COUNTIF(K202:K206,K206)&gt;=5,IF(J206=5,VLOOKUP(K206+4,TPMatrix!$A$6:$B$10,2,FALSE()),IF(J206=4,VLOOKUP(K206+4,TPMatrix!$D$6:$E$9,2,FALSE()),0)),"")</f>
        <v>0</v>
      </c>
      <c r="Q206" s="258">
        <f t="shared" ca="1" si="76"/>
        <v>0</v>
      </c>
      <c r="R206" s="259">
        <f t="shared" ca="1" si="77"/>
        <v>5</v>
      </c>
      <c r="S206" s="257">
        <f t="shared" ca="1" si="78"/>
        <v>0</v>
      </c>
      <c r="T206" s="258">
        <f t="shared" si="79"/>
        <v>0</v>
      </c>
      <c r="U206" s="259">
        <f t="shared" ca="1" si="80"/>
        <v>0</v>
      </c>
      <c r="W206" s="41" t="str">
        <f t="shared" ca="1" si="81"/>
        <v/>
      </c>
      <c r="X206" t="str">
        <f ca="1">IF(ISNUMBER($A206),$W206*(Methuselahs!$A$4+1)+$A206,"")</f>
        <v/>
      </c>
      <c r="Y206" s="41" t="str">
        <f t="shared" ca="1" si="82"/>
        <v/>
      </c>
      <c r="Z206" t="str">
        <f ca="1">IF(ISNUMBER($A206),VLOOKUP($A206,Methuselahs!$A$7:$X$202,5),"")</f>
        <v/>
      </c>
      <c r="AA206" s="41" t="str">
        <f t="shared" ca="1" si="83"/>
        <v/>
      </c>
    </row>
  </sheetData>
  <sheetProtection sheet="1" objects="1" scenarios="1"/>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8FBE0-BDD4-49BB-BE3E-12C3F30ACF6C}">
  <dimension ref="A1:AMJ217"/>
  <sheetViews>
    <sheetView workbookViewId="0"/>
  </sheetViews>
  <sheetFormatPr defaultRowHeight="12.75"/>
  <cols>
    <col min="1" max="1" width="3.140625" style="175" customWidth="1"/>
    <col min="2" max="2" width="17.7109375" style="175" customWidth="1"/>
    <col min="3" max="3" width="19" style="175" customWidth="1"/>
    <col min="4" max="4" width="7.28515625" style="261" customWidth="1"/>
    <col min="5" max="5" width="9.7109375" style="175" hidden="1" customWidth="1"/>
    <col min="6" max="6" width="9.7109375" style="175" customWidth="1"/>
    <col min="7" max="7" width="8.140625" style="175" hidden="1" customWidth="1"/>
    <col min="8" max="9" width="8.140625" style="175" customWidth="1"/>
    <col min="10" max="10" width="10.28515625" style="175" customWidth="1"/>
    <col min="11" max="11" width="4.28515625" style="176" hidden="1" customWidth="1"/>
    <col min="12" max="17" width="11.42578125" style="41" hidden="1" customWidth="1"/>
    <col min="18" max="18" width="7.5703125" style="41" hidden="1" customWidth="1"/>
    <col min="19" max="19" width="10.28515625" style="41" hidden="1" customWidth="1"/>
    <col min="20" max="21" width="12.42578125" style="41" hidden="1" customWidth="1"/>
    <col min="22" max="22" width="9.85546875" style="41" hidden="1" customWidth="1"/>
    <col min="23" max="24" width="9.42578125" style="41" hidden="1" customWidth="1"/>
    <col min="25" max="25" width="9.85546875" style="41" hidden="1" customWidth="1"/>
    <col min="26" max="27" width="9.42578125" style="41" customWidth="1"/>
    <col min="28" max="28" width="9.7109375" style="41" customWidth="1"/>
    <col min="29" max="1024" width="9.42578125" style="41" customWidth="1"/>
  </cols>
  <sheetData>
    <row r="1" spans="1:27" ht="25.5">
      <c r="A1" s="40" t="str">
        <f>IF(ISBLANK('Tournament Info'!B3),"Vampire: The Eternal Struggle Tournament",'Tournament Info'!B3)</f>
        <v>Week of Nightmares 2024 - Day 3</v>
      </c>
      <c r="B1" s="63"/>
      <c r="C1" s="63"/>
      <c r="D1" s="65"/>
      <c r="E1" s="41"/>
      <c r="F1" s="41"/>
      <c r="G1" s="41"/>
      <c r="H1" s="41"/>
      <c r="I1" s="41"/>
      <c r="J1" s="41"/>
      <c r="K1" s="174"/>
    </row>
    <row r="2" spans="1:27" ht="13.7" customHeight="1">
      <c r="A2" s="41"/>
      <c r="B2" s="63"/>
      <c r="C2" s="63"/>
      <c r="D2" s="65"/>
      <c r="E2" s="41"/>
      <c r="F2" s="41"/>
      <c r="I2" s="41"/>
      <c r="J2" s="41" t="s">
        <v>321</v>
      </c>
      <c r="K2" s="174"/>
      <c r="AA2" s="177" t="s">
        <v>353</v>
      </c>
    </row>
    <row r="3" spans="1:27" s="26" customFormat="1" ht="15" customHeight="1">
      <c r="A3" s="178" t="s">
        <v>354</v>
      </c>
      <c r="B3" s="36"/>
      <c r="C3" s="36"/>
      <c r="D3" s="179"/>
      <c r="J3" s="26" t="s">
        <v>323</v>
      </c>
      <c r="K3" s="27"/>
      <c r="U3" s="180" t="s">
        <v>351</v>
      </c>
      <c r="W3" s="26" t="s">
        <v>355</v>
      </c>
      <c r="X3" s="26" t="s">
        <v>187</v>
      </c>
      <c r="AA3" s="181"/>
    </row>
    <row r="4" spans="1:27" s="26" customFormat="1" ht="12.95" customHeight="1" thickBot="1">
      <c r="A4" s="178"/>
      <c r="B4" s="36"/>
      <c r="C4" s="36"/>
      <c r="D4" s="179"/>
      <c r="K4" s="27"/>
      <c r="U4" s="180">
        <v>4</v>
      </c>
      <c r="X4" s="26">
        <v>90</v>
      </c>
    </row>
    <row r="5" spans="1:27" s="26" customFormat="1" ht="19.5" customHeight="1" thickBot="1">
      <c r="A5" s="279" t="str">
        <f ca="1">IF(COUNTIF('Round 3'!$H$7:$H$206,0)&gt;0,"Current Leaders","Finalists")</f>
        <v>Finalists</v>
      </c>
      <c r="B5" s="280"/>
      <c r="C5" s="280"/>
      <c r="D5" s="281" t="s">
        <v>356</v>
      </c>
      <c r="K5" s="27"/>
      <c r="X5" s="26">
        <v>30</v>
      </c>
    </row>
    <row r="6" spans="1:27" s="26" customFormat="1" ht="13.7" customHeight="1">
      <c r="A6" s="219">
        <f ca="1">IF(ISNA(VLOOKUP($D6,Methuselahs!$S$7:$T$202,2,FALSE())),"",VLOOKUP($D6,Methuselahs!$S$7:$T$202,2,FALSE()))</f>
        <v>24</v>
      </c>
      <c r="B6" s="212" t="str">
        <f ca="1">IF(ISNUMBER($A6),VLOOKUP($A6,Methuselahs!$A$7:$E$202,2,FALSE()),"")</f>
        <v>Tero</v>
      </c>
      <c r="C6" s="212" t="str">
        <f ca="1">IF(ISNUMBER($A6),VLOOKUP($A6,Methuselahs!$A$7:$E$202,3,FALSE()),"")</f>
        <v>Aalto</v>
      </c>
      <c r="D6" s="282">
        <v>1</v>
      </c>
      <c r="K6" s="27"/>
      <c r="V6" s="14"/>
      <c r="W6" s="26">
        <f>Methuselahs!$Z$2</f>
        <v>1.8590319406429501</v>
      </c>
      <c r="X6" s="26">
        <v>30</v>
      </c>
      <c r="Y6" s="14"/>
    </row>
    <row r="7" spans="1:27" s="26" customFormat="1" ht="13.7" customHeight="1">
      <c r="A7" s="283">
        <f ca="1">IF(ISNA(VLOOKUP($D7,Methuselahs!$S$7:$T$202,2,FALSE())),"",VLOOKUP($D7,Methuselahs!$S$7:$T$202,2,FALSE()))</f>
        <v>27</v>
      </c>
      <c r="B7" s="226" t="str">
        <f ca="1">IF(ISNUMBER($A7),VLOOKUP($A7,Methuselahs!$A$7:$E$202,2,FALSE()),"")</f>
        <v>Selim</v>
      </c>
      <c r="C7" s="226" t="str">
        <f ca="1">IF(ISNUMBER($A7),VLOOKUP($A7,Methuselahs!$A$7:$E$202,3,FALSE()),"")</f>
        <v>Ammouche</v>
      </c>
      <c r="D7" s="284">
        <v>2</v>
      </c>
      <c r="K7" s="27"/>
      <c r="X7" s="26">
        <v>30</v>
      </c>
    </row>
    <row r="8" spans="1:27" s="26" customFormat="1" ht="13.7" customHeight="1">
      <c r="A8" s="243">
        <f ca="1">IF(ISNA(VLOOKUP($D8,Methuselahs!$S$7:$T$202,2,FALSE())),"",VLOOKUP($D8,Methuselahs!$S$7:$T$202,2,FALSE()))</f>
        <v>41</v>
      </c>
      <c r="B8" s="212" t="str">
        <f ca="1">IF(ISNUMBER($A8),VLOOKUP($A8,Methuselahs!$A$7:$E$202,2,FALSE()),"")</f>
        <v>Nemanja</v>
      </c>
      <c r="C8" s="212" t="str">
        <f ca="1">IF(ISNUMBER($A8),VLOOKUP($A8,Methuselahs!$A$7:$E$202,3,FALSE()),"")</f>
        <v>Jovicic</v>
      </c>
      <c r="D8" s="285">
        <v>3</v>
      </c>
      <c r="K8" s="27"/>
      <c r="V8" s="14"/>
      <c r="W8" s="14"/>
      <c r="X8" s="26">
        <v>30</v>
      </c>
      <c r="Y8" s="14"/>
    </row>
    <row r="9" spans="1:27" s="26" customFormat="1" ht="13.7" customHeight="1">
      <c r="A9" s="233">
        <f ca="1">IF(ISNA(VLOOKUP($D9,Methuselahs!$S$7:$T$202,2,FALSE())),"",VLOOKUP($D9,Methuselahs!$S$7:$T$202,2,FALSE()))</f>
        <v>37</v>
      </c>
      <c r="B9" s="183" t="str">
        <f ca="1">IF(ISNUMBER($A9),VLOOKUP($A9,Methuselahs!$A$7:$E$202,2,FALSE()),"")</f>
        <v>Jozef</v>
      </c>
      <c r="C9" s="183" t="str">
        <f ca="1">IF(ISNUMBER($A9),VLOOKUP($A9,Methuselahs!$A$7:$E$202,3,FALSE()),"")</f>
        <v>Patrnciak</v>
      </c>
      <c r="D9" s="286">
        <v>4</v>
      </c>
      <c r="K9" s="287"/>
    </row>
    <row r="10" spans="1:27" s="26" customFormat="1" ht="13.7" customHeight="1" thickBot="1">
      <c r="A10" s="257">
        <f ca="1">IF(ISNA(VLOOKUP($D10,Methuselahs!$S$7:$T$202,2,FALSE())),"",VLOOKUP($D10,Methuselahs!$S$7:$T$202,2,FALSE()))</f>
        <v>14</v>
      </c>
      <c r="B10" s="252" t="str">
        <f ca="1">IF(ISNUMBER($A10),VLOOKUP($A10,Methuselahs!$A$7:$E$202,2,FALSE()),"")</f>
        <v>Magnus</v>
      </c>
      <c r="C10" s="252" t="str">
        <f ca="1">IF(ISNUMBER($A10),VLOOKUP($A10,Methuselahs!$A$7:$E$202,3,FALSE()),"")</f>
        <v>Soder</v>
      </c>
      <c r="D10" s="288">
        <v>5</v>
      </c>
      <c r="K10" s="27"/>
    </row>
    <row r="11" spans="1:27" ht="13.7" customHeight="1" thickBot="1">
      <c r="A11" s="41"/>
      <c r="B11" s="63"/>
      <c r="C11" s="63"/>
      <c r="D11" s="65"/>
      <c r="E11" s="41"/>
      <c r="F11" s="41"/>
      <c r="G11" s="41"/>
      <c r="H11" s="41"/>
      <c r="I11" s="41"/>
      <c r="J11" s="41"/>
      <c r="K11" s="174"/>
      <c r="W11" s="26"/>
      <c r="X11" s="26"/>
    </row>
    <row r="12" spans="1:27" s="302" customFormat="1" ht="20.100000000000001" customHeight="1" thickBot="1">
      <c r="A12" s="289" t="s">
        <v>324</v>
      </c>
      <c r="B12" s="290"/>
      <c r="C12" s="290"/>
      <c r="D12" s="291"/>
      <c r="E12" s="292"/>
      <c r="F12" s="293" t="s">
        <v>357</v>
      </c>
      <c r="G12" s="294"/>
      <c r="H12" s="294"/>
      <c r="I12" s="295"/>
      <c r="J12" s="296"/>
      <c r="K12" s="297"/>
      <c r="L12" s="298" t="s">
        <v>326</v>
      </c>
      <c r="M12" s="299"/>
      <c r="N12" s="299"/>
      <c r="O12" s="299"/>
      <c r="P12" s="299"/>
      <c r="Q12" s="299"/>
      <c r="R12" s="299"/>
      <c r="S12" s="300"/>
      <c r="T12" s="301" t="s">
        <v>358</v>
      </c>
      <c r="U12" s="301" t="s">
        <v>343</v>
      </c>
      <c r="Z12" s="303"/>
    </row>
    <row r="13" spans="1:27" s="318" customFormat="1" ht="12.95" customHeight="1" thickBot="1">
      <c r="A13" s="304" t="s">
        <v>316</v>
      </c>
      <c r="B13" s="305" t="s">
        <v>328</v>
      </c>
      <c r="C13" s="306" t="s">
        <v>329</v>
      </c>
      <c r="D13" s="307" t="s">
        <v>330</v>
      </c>
      <c r="E13" s="308" t="s">
        <v>332</v>
      </c>
      <c r="F13" s="309" t="s">
        <v>180</v>
      </c>
      <c r="G13" s="309" t="s">
        <v>180</v>
      </c>
      <c r="H13" s="309" t="s">
        <v>331</v>
      </c>
      <c r="I13" s="309" t="s">
        <v>181</v>
      </c>
      <c r="J13" s="310" t="s">
        <v>359</v>
      </c>
      <c r="K13" s="311" t="s">
        <v>333</v>
      </c>
      <c r="L13" s="312" t="s">
        <v>334</v>
      </c>
      <c r="M13" s="313" t="s">
        <v>335</v>
      </c>
      <c r="N13" s="313" t="s">
        <v>336</v>
      </c>
      <c r="O13" s="313" t="s">
        <v>337</v>
      </c>
      <c r="P13" s="313" t="s">
        <v>338</v>
      </c>
      <c r="Q13" s="313" t="s">
        <v>339</v>
      </c>
      <c r="R13" s="313" t="s">
        <v>340</v>
      </c>
      <c r="S13" s="314" t="s">
        <v>341</v>
      </c>
      <c r="T13" s="315">
        <v>5</v>
      </c>
      <c r="U13" s="315">
        <f>SUM(U14:U18)</f>
        <v>5</v>
      </c>
      <c r="V13" s="316" t="s">
        <v>345</v>
      </c>
      <c r="W13" s="316"/>
      <c r="X13" s="316"/>
      <c r="Y13" s="316" t="s">
        <v>345</v>
      </c>
      <c r="Z13" s="317" t="s">
        <v>187</v>
      </c>
    </row>
    <row r="14" spans="1:27" s="302" customFormat="1" ht="12.95" customHeight="1">
      <c r="A14" s="319">
        <v>41</v>
      </c>
      <c r="B14" s="320" t="str">
        <f>IF(ISBLANK(A14),"",VLOOKUP(A14,Methuselahs!$A$7:$E$202,2,FALSE()))</f>
        <v>Nemanja</v>
      </c>
      <c r="C14" s="321" t="str">
        <f>IF(ISBLANK(A14),"",VLOOKUP(A14,Methuselahs!$A$7:$E$202,3,FALSE()))</f>
        <v>Jovicic</v>
      </c>
      <c r="D14" s="322">
        <f>IF(ISBLANK(A14),"",1)</f>
        <v>1</v>
      </c>
      <c r="E14" s="323">
        <f>IF(ISBLANK(A14),"",IF(K14=5,L14,IF(AND(K14=4,OR(L14=4,L14=3)),L14+1,L14)))</f>
        <v>1</v>
      </c>
      <c r="F14" s="324">
        <v>0.5</v>
      </c>
      <c r="G14" s="325">
        <f>IF(ISNUMBER(F14),F14,0)</f>
        <v>0.5</v>
      </c>
      <c r="H14" s="326">
        <f>IF(ISNUMBER($A14),IF(AND($F14&gt;=2,$I14=60,$K14=$U$13),1,0),"")</f>
        <v>0</v>
      </c>
      <c r="I14" s="327">
        <f>IF(ISBLANK(A14),"",R14)</f>
        <v>36</v>
      </c>
      <c r="J14" s="328">
        <f ca="1">Y14</f>
        <v>2</v>
      </c>
      <c r="K14" s="329">
        <f>COUNT(A14:A18)</f>
        <v>5</v>
      </c>
      <c r="L14" s="330">
        <f>IF(ISBLANK(A14),"",_xlfn.RANK.EQ($G14,$G$14:$G$18))</f>
        <v>1</v>
      </c>
      <c r="M14" s="331">
        <f>IF(K14=5,VLOOKUP(L14,TPMatrix!$A$6:$B$10,2,FALSE()),IF(K14=4,VLOOKUP(L14,TPMatrix!$D$6:$E$9,2,FALSE()),0))</f>
        <v>60</v>
      </c>
      <c r="N14" s="331">
        <f>IF(COUNTIF(L14:L18,L14)&gt;=2,IF(K14=5,VLOOKUP(L14+1,TPMatrix!$A$6:$B$10,2,FALSE()),IF(K14=4,VLOOKUP(L14+1,TPMatrix!$D$6:$E$9,2,FALSE()),0)),"")</f>
        <v>48</v>
      </c>
      <c r="O14" s="331">
        <f>IF(COUNTIF(L14:L18,L14)&gt;=3,IF(K14=5,VLOOKUP(L14+2,TPMatrix!$A$6:$B$10,2,FALSE()),IF(K14=4,VLOOKUP(L14+2,TPMatrix!$D$6:$E$9,2,FALSE()),0)),"")</f>
        <v>36</v>
      </c>
      <c r="P14" s="331">
        <f>IF(COUNTIF(L14:L18,L14)&gt;=4,IF(K14=5,VLOOKUP(L14+3,TPMatrix!$A$6:$B$10,2,FALSE()),IF(K14=4,VLOOKUP(L14+3,TPMatrix!$D$6:$E$9,2,FALSE()),0)),"")</f>
        <v>24</v>
      </c>
      <c r="Q14" s="331">
        <f>IF(COUNTIF(L14:L18,L14)&gt;=5,IF(K14=5,VLOOKUP(L14+4,TPMatrix!$A$6:$B$10,2,FALSE()),IF(K14=4,VLOOKUP(L14+4,TPMatrix!$D$6:$E$9,2,FALSE()),0)),"")</f>
        <v>12</v>
      </c>
      <c r="R14" s="331">
        <f>SUM(M14:Q14)/COUNT(M14:Q14)</f>
        <v>36</v>
      </c>
      <c r="S14" s="332">
        <f>COUNT(M14:Q14)</f>
        <v>5</v>
      </c>
      <c r="T14" s="333">
        <f ca="1">IF(ISNUMBER($A14),$G14*$T$13*2+$T$13-VLOOKUP($A14,$A$6:$D$10,4,FALSE()),"")</f>
        <v>7</v>
      </c>
      <c r="U14" s="334">
        <f>CEILING($G14,1)</f>
        <v>1</v>
      </c>
      <c r="V14" s="335">
        <f ca="1">IF(ISBLANK($A14),"",_xlfn.RANK.EQ($T14,$T$14:$T$18))</f>
        <v>3</v>
      </c>
      <c r="Y14" s="336">
        <f ca="1">IF(ISBLANK($A14),"",MIN($V14,2))</f>
        <v>2</v>
      </c>
      <c r="Z14" s="337">
        <f ca="1">IF(N($J14)&gt;0,INDEX($X$4:$X$8,$J14)*$W$6,"")</f>
        <v>55.770958219288502</v>
      </c>
    </row>
    <row r="15" spans="1:27" s="302" customFormat="1" ht="12.95" customHeight="1">
      <c r="A15" s="338">
        <v>14</v>
      </c>
      <c r="B15" s="339" t="str">
        <f>IF(ISBLANK(A15),"",VLOOKUP(A15,Methuselahs!$A$7:$E$202,2,FALSE()))</f>
        <v>Magnus</v>
      </c>
      <c r="C15" s="340" t="str">
        <f>IF(ISBLANK(A15),"",VLOOKUP(A15,Methuselahs!$A$7:$E$202,3,FALSE()))</f>
        <v>Soder</v>
      </c>
      <c r="D15" s="341">
        <f>IF(ISBLANK(A15),"",1)</f>
        <v>1</v>
      </c>
      <c r="E15" s="342">
        <f>IF(ISBLANK(A15),"",IF(K15=5,L15,IF(AND(K15=4,OR(L15=4,L15=3)),L15+1,L15)))</f>
        <v>1</v>
      </c>
      <c r="F15" s="343">
        <v>0.5</v>
      </c>
      <c r="G15" s="344">
        <f>IF(ISNUMBER(F15),F15,0)</f>
        <v>0.5</v>
      </c>
      <c r="H15" s="345">
        <f>IF(ISNUMBER($A15),IF(AND($F15&gt;=2,$I15=60,$K15=$U$13),1,0),"")</f>
        <v>0</v>
      </c>
      <c r="I15" s="346">
        <f>IF(ISBLANK(A15),"",R15)</f>
        <v>36</v>
      </c>
      <c r="J15" s="347">
        <f ca="1">Y15</f>
        <v>2</v>
      </c>
      <c r="K15" s="348">
        <f>$K$14</f>
        <v>5</v>
      </c>
      <c r="L15" s="349">
        <f>IF(ISBLANK(A15),"",_xlfn.RANK.EQ($G15,$G$14:$G$18))</f>
        <v>1</v>
      </c>
      <c r="M15" s="350">
        <f>IF(K15=5,VLOOKUP(L15,TPMatrix!$A$6:$B$10,2,FALSE()),IF(K15=4,VLOOKUP(L15,TPMatrix!$D$6:$E$9,2,FALSE()),0))</f>
        <v>60</v>
      </c>
      <c r="N15" s="350">
        <f>IF(COUNTIF(L14:L18,L15)&gt;=2,IF(K15=5,VLOOKUP(L15+1,TPMatrix!$A$6:$B$10,2,FALSE()),IF(K15=4,VLOOKUP(L15+1,TPMatrix!$D$6:$E$9,2,FALSE()),0)),"")</f>
        <v>48</v>
      </c>
      <c r="O15" s="350">
        <f>IF(COUNTIF(L14:L18,L15)&gt;=3,IF(K15=5,VLOOKUP(L15+2,TPMatrix!$A$6:$B$10,2,FALSE()),IF(K15=4,VLOOKUP(L15+2,TPMatrix!$D$6:$E$9,2,FALSE()),0)),"")</f>
        <v>36</v>
      </c>
      <c r="P15" s="350">
        <f>IF(COUNTIF(L14:L18,L15)&gt;=4,IF(K15=5,VLOOKUP(L15+3,TPMatrix!$A$6:$B$10,2,FALSE()),IF(K15=4,VLOOKUP(L15+3,TPMatrix!$D$6:$E$9,2,FALSE()),0)),"")</f>
        <v>24</v>
      </c>
      <c r="Q15" s="350">
        <f>IF(COUNTIF(L14:L18,L15)&gt;=5,IF(K15=5,VLOOKUP(L15+4,TPMatrix!$A$6:$B$10,2,FALSE()),IF(K15=4,VLOOKUP(L15+4,TPMatrix!$D$6:$E$9,2,FALSE()),0)),"")</f>
        <v>12</v>
      </c>
      <c r="R15" s="350">
        <f>SUM(M15:Q15)/COUNT(M15:Q15)</f>
        <v>36</v>
      </c>
      <c r="S15" s="351">
        <f>COUNT(M15:Q15)</f>
        <v>5</v>
      </c>
      <c r="T15" s="352">
        <f ca="1">IF(ISNUMBER($A15),$G15*$T$13*2+$T$13-VLOOKUP($A15,$A$6:$D$10,4,FALSE()),"")</f>
        <v>5</v>
      </c>
      <c r="U15" s="353">
        <f>CEILING($G15,1)</f>
        <v>1</v>
      </c>
      <c r="V15" s="335">
        <f ca="1">IF(ISBLANK($A15),"",_xlfn.RANK.EQ($T15,$T$14:$T$18))</f>
        <v>5</v>
      </c>
      <c r="Y15" s="336">
        <f ca="1">IF(ISBLANK($A15),"",MIN($V15,2))</f>
        <v>2</v>
      </c>
      <c r="Z15" s="354">
        <f ca="1">IF(N($J15)&gt;0,INDEX($X$4:$X$8,$J15)*$W$6,"")</f>
        <v>55.770958219288502</v>
      </c>
    </row>
    <row r="16" spans="1:27" s="302" customFormat="1" ht="12.95" customHeight="1">
      <c r="A16" s="355">
        <v>37</v>
      </c>
      <c r="B16" s="320" t="str">
        <f>IF(ISBLANK(A16),"",VLOOKUP(A16,Methuselahs!$A$7:$E$202,2,FALSE()))</f>
        <v>Jozef</v>
      </c>
      <c r="C16" s="356" t="str">
        <f>IF(ISBLANK(A16),"",VLOOKUP(A16,Methuselahs!$A$7:$E$202,3,FALSE()))</f>
        <v>Patrnciak</v>
      </c>
      <c r="D16" s="357">
        <f>IF(ISBLANK(A16),"",1)</f>
        <v>1</v>
      </c>
      <c r="E16" s="358">
        <f>IF(ISBLANK(A16),"",IF(K16=5,L16,IF(AND(K16=4,OR(L16=4,L16=3)),L16+1,L16)))</f>
        <v>1</v>
      </c>
      <c r="F16" s="359">
        <v>0.5</v>
      </c>
      <c r="G16" s="360">
        <f>IF(ISNUMBER(F16),F16,0)</f>
        <v>0.5</v>
      </c>
      <c r="H16" s="361">
        <f>IF(ISNUMBER($A16),IF(AND($F16&gt;=2,$I16=60,$K16=$U$13),1,0),"")</f>
        <v>0</v>
      </c>
      <c r="I16" s="362">
        <f>IF(ISBLANK(A16),"",R16)</f>
        <v>36</v>
      </c>
      <c r="J16" s="363">
        <f ca="1">Y16</f>
        <v>2</v>
      </c>
      <c r="K16" s="364">
        <f>$K$14</f>
        <v>5</v>
      </c>
      <c r="L16" s="365">
        <f>IF(ISBLANK(A16),"",_xlfn.RANK.EQ($G16,$G$14:$G$18))</f>
        <v>1</v>
      </c>
      <c r="M16" s="366">
        <f>IF(K16=5,VLOOKUP(L16,TPMatrix!$A$6:$B$10,2,FALSE()),IF(K16=4,VLOOKUP(L16,TPMatrix!$D$6:$E$9,2,FALSE()),0))</f>
        <v>60</v>
      </c>
      <c r="N16" s="366">
        <f>IF(COUNTIF(L14:L18,L16)&gt;=2,IF(K16=5,VLOOKUP(L16+1,TPMatrix!$A$6:$B$10,2,FALSE()),IF(K16=4,VLOOKUP(L16+1,TPMatrix!$D$6:$E$9,2,FALSE()),0)),"")</f>
        <v>48</v>
      </c>
      <c r="O16" s="366">
        <f>IF(COUNTIF(L14:L18,L16)&gt;=3,IF(K16=5,VLOOKUP(L16+2,TPMatrix!$A$6:$B$10,2,FALSE()),IF(K16=4,VLOOKUP(L16+2,TPMatrix!$D$6:$E$9,2,FALSE()),0)),"")</f>
        <v>36</v>
      </c>
      <c r="P16" s="366">
        <f>IF(COUNTIF(L14:L18,L16)&gt;=4,IF(K16=5,VLOOKUP(L16+3,TPMatrix!$A$6:$B$10,2,FALSE()),IF(K16=4,VLOOKUP(L16+3,TPMatrix!$D$6:$E$9,2,FALSE()),0)),"")</f>
        <v>24</v>
      </c>
      <c r="Q16" s="366">
        <f>IF(COUNTIF(L14:L18,L16)&gt;=5,IF(K16=5,VLOOKUP(L16+4,TPMatrix!$A$6:$B$10,2,FALSE()),IF(K16=4,VLOOKUP(L16+4,TPMatrix!$D$6:$E$9,2,FALSE()),0)),"")</f>
        <v>12</v>
      </c>
      <c r="R16" s="366">
        <f>SUM(M16:Q16)/COUNT(M16:Q16)</f>
        <v>36</v>
      </c>
      <c r="S16" s="367">
        <f>COUNT(M16:Q16)</f>
        <v>5</v>
      </c>
      <c r="T16" s="368">
        <f ca="1">IF(ISNUMBER($A16),$G16*$T$13*2+$T$13-VLOOKUP($A16,$A$6:$D$10,4,FALSE()),"")</f>
        <v>6</v>
      </c>
      <c r="U16" s="369">
        <f>CEILING($G16,1)</f>
        <v>1</v>
      </c>
      <c r="V16" s="335">
        <f ca="1">IF(ISBLANK($A16),"",_xlfn.RANK.EQ($T16,$T$14:$T$18))</f>
        <v>4</v>
      </c>
      <c r="Y16" s="336">
        <f ca="1">IF(ISBLANK($A16),"",MIN($V16,2))</f>
        <v>2</v>
      </c>
      <c r="Z16" s="370">
        <f ca="1">IF(N($J16)&gt;0,INDEX($X$4:$X$8,$J16)*$W$6,"")</f>
        <v>55.770958219288502</v>
      </c>
    </row>
    <row r="17" spans="1:26" s="302" customFormat="1" ht="12.95" customHeight="1">
      <c r="A17" s="371">
        <v>24</v>
      </c>
      <c r="B17" s="372" t="str">
        <f>IF(ISBLANK(A17),"",VLOOKUP(A17,Methuselahs!$A$7:$E$202,2,FALSE()))</f>
        <v>Tero</v>
      </c>
      <c r="C17" s="373" t="str">
        <f>IF(ISBLANK(A17),"",VLOOKUP(A17,Methuselahs!$A$7:$E$202,3,FALSE()))</f>
        <v>Aalto</v>
      </c>
      <c r="D17" s="374">
        <f>IF(ISBLANK(A17),"",1)</f>
        <v>1</v>
      </c>
      <c r="E17" s="342">
        <f>IF(ISBLANK(A17),"",IF(K17=5,L17,IF(AND(K17=4,OR(L17=4,L17=3)),L17+1,L17)))</f>
        <v>1</v>
      </c>
      <c r="F17" s="343">
        <v>0.5</v>
      </c>
      <c r="G17" s="375">
        <f>IF(ISNUMBER(F17),F17,0)</f>
        <v>0.5</v>
      </c>
      <c r="H17" s="376">
        <f>IF(ISNUMBER($A17),IF(AND($F17&gt;=2,$I17=60,$K17=$U$13),1,0),"")</f>
        <v>0</v>
      </c>
      <c r="I17" s="346">
        <f>IF(ISBLANK(A17),"",R17)</f>
        <v>36</v>
      </c>
      <c r="J17" s="377">
        <f ca="1">Y17</f>
        <v>1</v>
      </c>
      <c r="K17" s="378">
        <f>$K$14</f>
        <v>5</v>
      </c>
      <c r="L17" s="349">
        <f>IF(ISBLANK(A17),"",_xlfn.RANK.EQ($G17,$G$14:$G$18))</f>
        <v>1</v>
      </c>
      <c r="M17" s="350">
        <f>IF(K17=5,VLOOKUP(L17,TPMatrix!$A$6:$B$10,2,FALSE()),IF(K17=4,VLOOKUP(L17,TPMatrix!$D$6:$E$9,2,FALSE()),0))</f>
        <v>60</v>
      </c>
      <c r="N17" s="350">
        <f>IF(COUNTIF(L14:L18,L17)&gt;=2,IF(K17=5,VLOOKUP(L17+1,TPMatrix!$A$6:$B$10,2,FALSE()),IF(K17=4,VLOOKUP(L17+1,TPMatrix!$D$6:$E$9,2,FALSE()),0)),"")</f>
        <v>48</v>
      </c>
      <c r="O17" s="350">
        <f>IF(COUNTIF(L14:L18,L17)&gt;=3,IF(K17=5,VLOOKUP(L17+2,TPMatrix!$A$6:$B$10,2,FALSE()),IF(K17=4,VLOOKUP(L17+2,TPMatrix!$D$6:$E$9,2,FALSE()),0)),"")</f>
        <v>36</v>
      </c>
      <c r="P17" s="350">
        <f>IF(COUNTIF(L14:L18,L17)&gt;=4,IF(K17=5,VLOOKUP(L17+3,TPMatrix!$A$6:$B$10,2,FALSE()),IF(K17=4,VLOOKUP(L17+3,TPMatrix!$D$6:$E$9,2,FALSE()),0)),"")</f>
        <v>24</v>
      </c>
      <c r="Q17" s="350">
        <f>IF(COUNTIF(L14:L18,L17)&gt;=5,IF(K17=5,VLOOKUP(L17+4,TPMatrix!$A$6:$B$10,2,FALSE()),IF(K17=4,VLOOKUP(L17+4,TPMatrix!$D$6:$E$9,2,FALSE()),0)),"")</f>
        <v>12</v>
      </c>
      <c r="R17" s="350">
        <f>SUM(M17:Q17)/COUNT(M17:Q17)</f>
        <v>36</v>
      </c>
      <c r="S17" s="351">
        <f>COUNT(M17:Q17)</f>
        <v>5</v>
      </c>
      <c r="T17" s="379">
        <f ca="1">IF(ISNUMBER($A17),$G17*$T$13*2+$T$13-VLOOKUP($A17,$A$6:$D$10,4,FALSE()),"")</f>
        <v>9</v>
      </c>
      <c r="U17" s="380">
        <f>CEILING($G17,1)</f>
        <v>1</v>
      </c>
      <c r="V17" s="335">
        <f ca="1">IF(ISBLANK($A17),"",_xlfn.RANK.EQ($T17,$T$14:$T$18))</f>
        <v>1</v>
      </c>
      <c r="Y17" s="336">
        <f ca="1">IF(ISBLANK($A17),"",MIN($V17,2))</f>
        <v>1</v>
      </c>
      <c r="Z17" s="381">
        <f ca="1">IF(N($J17)&gt;0,INDEX($X$4:$X$8,$J17)*$W$6,"")</f>
        <v>167.31287465786551</v>
      </c>
    </row>
    <row r="18" spans="1:26" s="302" customFormat="1" ht="12.95" customHeight="1" thickBot="1">
      <c r="A18" s="382">
        <v>27</v>
      </c>
      <c r="B18" s="383" t="str">
        <f>IF(ISBLANK(A18),"",VLOOKUP(A18,Methuselahs!$A$7:$E$202,2,FALSE()))</f>
        <v>Selim</v>
      </c>
      <c r="C18" s="384" t="str">
        <f>IF(ISBLANK(A18),"",VLOOKUP(A18,Methuselahs!$A$7:$E$202,3,FALSE()))</f>
        <v>Ammouche</v>
      </c>
      <c r="D18" s="385">
        <f>IF(ISBLANK(A18),"",1)</f>
        <v>1</v>
      </c>
      <c r="E18" s="386">
        <f>IF(ISBLANK(A18),"",IF(K18=5,L18,IF(AND(K18=4,OR(L18=4,L18=3)),L18+1,L18)))</f>
        <v>1</v>
      </c>
      <c r="F18" s="387">
        <v>0.5</v>
      </c>
      <c r="G18" s="388">
        <f>IF(ISNUMBER(F18),F18,0)</f>
        <v>0.5</v>
      </c>
      <c r="H18" s="389">
        <f>IF(ISNUMBER($A18),IF(AND($F18&gt;=2,$I18=60,$K18=$U$13),1,0),"")</f>
        <v>0</v>
      </c>
      <c r="I18" s="390">
        <f>IF(ISBLANK(A18),"",R18)</f>
        <v>36</v>
      </c>
      <c r="J18" s="391">
        <f ca="1">Y18</f>
        <v>2</v>
      </c>
      <c r="K18" s="392">
        <f>$K$14</f>
        <v>5</v>
      </c>
      <c r="L18" s="393">
        <f>IF(ISBLANK(A18),"",_xlfn.RANK.EQ($G18,$G$14:$G$18))</f>
        <v>1</v>
      </c>
      <c r="M18" s="394">
        <f>IF(K18=5,VLOOKUP(L18,TPMatrix!$A$6:$B$10,2,FALSE()),IF(K18=4,VLOOKUP(L18,TPMatrix!$D$6:$E$9,2,FALSE()),0))</f>
        <v>60</v>
      </c>
      <c r="N18" s="394">
        <f>IF(COUNTIF(L14:L18,L18)&gt;=2,IF(K18=5,VLOOKUP(L18+1,TPMatrix!$A$6:$B$10,2,FALSE()),IF(K18=4,VLOOKUP(L18+1,TPMatrix!$D$6:$E$9,2,FALSE()),0)),"")</f>
        <v>48</v>
      </c>
      <c r="O18" s="394">
        <f>IF(COUNTIF(L14:L18,L18)&gt;=3,IF(K18=5,VLOOKUP(L18+2,TPMatrix!$A$6:$B$10,2,FALSE()),IF(K18=4,VLOOKUP(L18+2,TPMatrix!$D$6:$E$9,2,FALSE()),0)),"")</f>
        <v>36</v>
      </c>
      <c r="P18" s="394">
        <f>IF(COUNTIF(L14:L18,L18)&gt;=4,IF(K18=5,VLOOKUP(L18+3,TPMatrix!$A$6:$B$10,2,FALSE()),IF(K18=4,VLOOKUP(L18+3,TPMatrix!$D$6:$E$9,2,FALSE()),0)),"")</f>
        <v>24</v>
      </c>
      <c r="Q18" s="394">
        <f>IF(COUNTIF(L14:L18,L18)&gt;=5,IF(K18=5,VLOOKUP(L18+4,TPMatrix!$A$6:$B$10,2,FALSE()),IF(K18=4,VLOOKUP(L18+4,TPMatrix!$D$6:$E$9,2,FALSE()),0)),"")</f>
        <v>12</v>
      </c>
      <c r="R18" s="394">
        <f>SUM(M18:Q18)/COUNT(M18:Q18)</f>
        <v>36</v>
      </c>
      <c r="S18" s="395">
        <f>COUNT(M18:Q18)</f>
        <v>5</v>
      </c>
      <c r="T18" s="396">
        <f ca="1">IF(ISNUMBER($A18),$G18*$T$13*2+$T$13-VLOOKUP($A18,$A$6:$D$10,4,FALSE()),"")</f>
        <v>8</v>
      </c>
      <c r="U18" s="397">
        <f>CEILING($G18,1)</f>
        <v>1</v>
      </c>
      <c r="V18" s="335">
        <f ca="1">IF(ISBLANK($A18),"",_xlfn.RANK.EQ($T18,$T$14:$T$18))</f>
        <v>2</v>
      </c>
      <c r="Y18" s="336">
        <f ca="1">IF(ISBLANK($A18),"",MIN($V18,2))</f>
        <v>2</v>
      </c>
      <c r="Z18" s="398">
        <f ca="1">IF(N($J18)&gt;0,INDEX($X$4:$X$8,$J18)*$W$6,"")</f>
        <v>55.770958219288502</v>
      </c>
    </row>
    <row r="19" spans="1:26">
      <c r="A19" s="41"/>
      <c r="B19" s="41"/>
      <c r="C19" s="41"/>
      <c r="D19" s="41"/>
      <c r="E19" s="41"/>
      <c r="F19" s="41"/>
      <c r="G19" s="41"/>
      <c r="H19" s="41"/>
      <c r="I19" s="41"/>
      <c r="J19" s="41"/>
      <c r="K19" s="41"/>
      <c r="U19" s="399"/>
      <c r="W19" t="str">
        <f>IF(ISBLANK($A19),"",$V19*(Methuselahs!$A$4+1)+$A19)</f>
        <v/>
      </c>
      <c r="X19" s="26" t="str">
        <f>IF(ISBLANK($A19),"",_xlfn.RANK.EQ($W19,$W17:$W21,1))</f>
        <v/>
      </c>
    </row>
    <row r="20" spans="1:26">
      <c r="A20" s="41"/>
      <c r="B20" s="41"/>
      <c r="C20" s="41"/>
      <c r="D20" s="41"/>
      <c r="E20" s="41"/>
      <c r="F20" s="41"/>
      <c r="G20" s="41"/>
      <c r="H20" s="41"/>
      <c r="I20" s="41"/>
      <c r="J20" s="41"/>
      <c r="K20" s="41"/>
      <c r="W20" t="str">
        <f>IF(ISBLANK($A20),"",$V20*(Methuselahs!$A$4+1)+$A20)</f>
        <v/>
      </c>
      <c r="X20" s="26" t="str">
        <f>IF(ISBLANK($A20),"",_xlfn.RANK.EQ($W20,$W17:$W21,1))</f>
        <v/>
      </c>
    </row>
    <row r="21" spans="1:26">
      <c r="A21" s="41"/>
      <c r="B21" s="41"/>
      <c r="C21" s="41"/>
      <c r="D21" s="41"/>
      <c r="E21" s="41"/>
      <c r="F21" s="41"/>
      <c r="G21" s="41"/>
      <c r="H21" s="41"/>
      <c r="I21" s="41"/>
      <c r="J21" s="400"/>
      <c r="K21" s="41"/>
      <c r="W21" t="str">
        <f>IF(ISBLANK($A21),"",$V21*(Methuselahs!$A$4+1)+$A21)</f>
        <v/>
      </c>
      <c r="X21" s="26" t="str">
        <f>IF(ISBLANK($A21),"",_xlfn.RANK.EQ($W21,$W17:$W21,1))</f>
        <v/>
      </c>
    </row>
    <row r="22" spans="1:26">
      <c r="A22" s="41"/>
      <c r="B22" s="41"/>
      <c r="C22" s="41"/>
      <c r="D22" s="41"/>
      <c r="E22" s="41"/>
      <c r="F22" s="41"/>
      <c r="G22" s="41"/>
      <c r="H22" s="41"/>
      <c r="I22" s="41"/>
      <c r="J22" s="41"/>
      <c r="K22" s="41"/>
      <c r="W22" t="str">
        <f>IF(ISBLANK($A22),"",$V22*(Methuselahs!$A$4+1)+$A22)</f>
        <v/>
      </c>
      <c r="X22" s="26" t="str">
        <f>IF(ISBLANK($A22),"",_xlfn.RANK.EQ($W22,$W22:$W26,1))</f>
        <v/>
      </c>
    </row>
    <row r="23" spans="1:26">
      <c r="A23" s="41"/>
      <c r="B23" s="41"/>
      <c r="C23" s="41"/>
      <c r="D23" s="41"/>
      <c r="E23" s="41"/>
      <c r="F23" s="41"/>
      <c r="G23" s="41"/>
      <c r="H23" s="41"/>
      <c r="I23" s="41"/>
      <c r="J23" s="41"/>
      <c r="K23" s="41"/>
      <c r="W23" t="str">
        <f>IF(ISBLANK($A23),"",$V23*(Methuselahs!$A$4+1)+$A23)</f>
        <v/>
      </c>
      <c r="X23" s="26" t="str">
        <f>IF(ISBLANK($A23),"",_xlfn.RANK.EQ($W23,$W22:$W26,1))</f>
        <v/>
      </c>
    </row>
    <row r="24" spans="1:26">
      <c r="A24" s="41"/>
      <c r="B24" s="41"/>
      <c r="C24" s="41"/>
      <c r="D24" s="41"/>
      <c r="E24" s="41"/>
      <c r="F24" s="41"/>
      <c r="G24" s="41"/>
      <c r="H24" s="41"/>
      <c r="I24" s="41"/>
      <c r="J24" s="41"/>
      <c r="K24" s="41"/>
      <c r="W24" t="str">
        <f>IF(ISBLANK($A24),"",$V24*(Methuselahs!$A$4+1)+$A24)</f>
        <v/>
      </c>
      <c r="X24" s="26" t="str">
        <f>IF(ISBLANK($A24),"",_xlfn.RANK.EQ($W24,$W22:$W26,1))</f>
        <v/>
      </c>
    </row>
    <row r="25" spans="1:26">
      <c r="A25" s="41"/>
      <c r="B25" s="41"/>
      <c r="C25" s="41"/>
      <c r="D25" s="41"/>
      <c r="E25" s="41"/>
      <c r="F25" s="41"/>
      <c r="G25" s="41"/>
      <c r="H25" s="41"/>
      <c r="I25" s="41"/>
      <c r="J25" s="41"/>
      <c r="K25" s="41"/>
      <c r="W25" t="str">
        <f>IF(ISBLANK($A25),"",$V25*(Methuselahs!$A$4+1)+$A25)</f>
        <v/>
      </c>
      <c r="X25" s="26" t="str">
        <f>IF(ISBLANK($A25),"",_xlfn.RANK.EQ($W25,$W22:$W26,1))</f>
        <v/>
      </c>
    </row>
    <row r="26" spans="1:26">
      <c r="A26" s="41"/>
      <c r="B26" s="41"/>
      <c r="C26" s="41"/>
      <c r="D26" s="41"/>
      <c r="E26" s="41"/>
      <c r="F26" s="41"/>
      <c r="G26" s="41"/>
      <c r="H26" s="41"/>
      <c r="I26" s="41"/>
      <c r="J26" s="41"/>
      <c r="K26" s="41"/>
      <c r="W26" t="str">
        <f>IF(ISBLANK($A26),"",$V26*(Methuselahs!$A$4+1)+$A26)</f>
        <v/>
      </c>
      <c r="X26" s="26" t="str">
        <f>IF(ISBLANK($A26),"",_xlfn.RANK.EQ($W26,$W22:$W26,1))</f>
        <v/>
      </c>
    </row>
    <row r="27" spans="1:26">
      <c r="A27" s="41"/>
      <c r="B27" s="41"/>
      <c r="C27" s="41"/>
      <c r="D27" s="41"/>
      <c r="E27" s="41"/>
      <c r="F27" s="41"/>
      <c r="G27" s="41"/>
      <c r="H27" s="41"/>
      <c r="I27" s="41"/>
      <c r="J27" s="41"/>
      <c r="K27" s="41"/>
      <c r="W27" t="str">
        <f>IF(ISBLANK($A27),"",$V27*(Methuselahs!$A$4+1)+$A27)</f>
        <v/>
      </c>
      <c r="X27" s="26" t="str">
        <f>IF(ISBLANK($A27),"",_xlfn.RANK.EQ($W27,$W27:$W31,1))</f>
        <v/>
      </c>
    </row>
    <row r="28" spans="1:26">
      <c r="A28" s="41"/>
      <c r="B28" s="41"/>
      <c r="C28" s="41"/>
      <c r="D28" s="41"/>
      <c r="E28" s="41"/>
      <c r="F28" s="41"/>
      <c r="G28" s="41"/>
      <c r="H28" s="41"/>
      <c r="I28" s="41"/>
      <c r="J28" s="41"/>
      <c r="K28" s="41"/>
      <c r="W28" t="str">
        <f>IF(ISBLANK($A28),"",$V28*(Methuselahs!$A$4+1)+$A28)</f>
        <v/>
      </c>
      <c r="X28" s="26" t="str">
        <f>IF(ISBLANK($A28),"",_xlfn.RANK.EQ($W28,$W27:$W31,1))</f>
        <v/>
      </c>
    </row>
    <row r="29" spans="1:26">
      <c r="A29" s="41"/>
      <c r="B29" s="41"/>
      <c r="C29" s="41"/>
      <c r="D29" s="41"/>
      <c r="E29" s="41"/>
      <c r="F29" s="41"/>
      <c r="G29" s="41"/>
      <c r="H29" s="41"/>
      <c r="I29" s="41"/>
      <c r="J29" s="41"/>
      <c r="K29" s="41"/>
      <c r="W29" t="str">
        <f>IF(ISBLANK($A29),"",$V29*(Methuselahs!$A$4+1)+$A29)</f>
        <v/>
      </c>
      <c r="X29" s="26" t="str">
        <f>IF(ISBLANK($A29),"",_xlfn.RANK.EQ($W29,$W27:$W31,1))</f>
        <v/>
      </c>
    </row>
    <row r="30" spans="1:26">
      <c r="A30" s="41"/>
      <c r="B30" s="41"/>
      <c r="C30" s="41"/>
      <c r="D30" s="41"/>
      <c r="E30" s="41"/>
      <c r="F30" s="41"/>
      <c r="G30" s="41"/>
      <c r="H30" s="41"/>
      <c r="I30" s="41"/>
      <c r="J30" s="41"/>
      <c r="K30" s="41"/>
      <c r="W30" t="str">
        <f>IF(ISBLANK($A30),"",$V30*(Methuselahs!$A$4+1)+$A30)</f>
        <v/>
      </c>
      <c r="X30" s="26" t="str">
        <f>IF(ISBLANK($A30),"",_xlfn.RANK.EQ($W30,$W27:$W31,1))</f>
        <v/>
      </c>
    </row>
    <row r="31" spans="1:26">
      <c r="A31" s="41"/>
      <c r="B31" s="41"/>
      <c r="C31" s="41"/>
      <c r="D31" s="41"/>
      <c r="E31" s="41"/>
      <c r="F31" s="41"/>
      <c r="G31" s="41"/>
      <c r="H31" s="41"/>
      <c r="I31" s="41"/>
      <c r="J31" s="41"/>
      <c r="K31" s="41"/>
      <c r="W31" t="str">
        <f>IF(ISBLANK($A31),"",$V31*(Methuselahs!$A$4+1)+$A31)</f>
        <v/>
      </c>
      <c r="X31" s="26" t="str">
        <f>IF(ISBLANK($A31),"",_xlfn.RANK.EQ($W31,$W27:$W31,1))</f>
        <v/>
      </c>
    </row>
    <row r="32" spans="1:26">
      <c r="A32" s="41"/>
      <c r="B32" s="41"/>
      <c r="C32" s="41"/>
      <c r="D32" s="41"/>
      <c r="E32" s="41"/>
      <c r="F32" s="41"/>
      <c r="G32" s="41"/>
      <c r="H32" s="41"/>
      <c r="I32" s="41"/>
      <c r="J32" s="41"/>
      <c r="K32" s="41"/>
      <c r="W32" t="str">
        <f>IF(ISBLANK($A32),"",$V32*(Methuselahs!$A$4+1)+$A32)</f>
        <v/>
      </c>
      <c r="X32" s="26" t="str">
        <f>IF(ISBLANK($A32),"",_xlfn.RANK.EQ($W32,$W32:$W36,1))</f>
        <v/>
      </c>
    </row>
    <row r="33" spans="23:24" s="41" customFormat="1">
      <c r="W33" t="str">
        <f>IF(ISBLANK($A33),"",$V33*(Methuselahs!$A$4+1)+$A33)</f>
        <v/>
      </c>
      <c r="X33" s="26" t="str">
        <f>IF(ISBLANK($A33),"",_xlfn.RANK.EQ($W33,$W32:$W36,1))</f>
        <v/>
      </c>
    </row>
    <row r="34" spans="23:24" s="41" customFormat="1">
      <c r="W34" t="str">
        <f>IF(ISBLANK($A34),"",$V34*(Methuselahs!$A$4+1)+$A34)</f>
        <v/>
      </c>
      <c r="X34" s="26" t="str">
        <f>IF(ISBLANK($A34),"",_xlfn.RANK.EQ($W34,$W32:$W36,1))</f>
        <v/>
      </c>
    </row>
    <row r="35" spans="23:24" s="41" customFormat="1">
      <c r="W35" t="str">
        <f>IF(ISBLANK($A35),"",$V35*(Methuselahs!$A$4+1)+$A35)</f>
        <v/>
      </c>
      <c r="X35" s="26" t="str">
        <f>IF(ISBLANK($A35),"",_xlfn.RANK.EQ($W35,$W32:$W36,1))</f>
        <v/>
      </c>
    </row>
    <row r="36" spans="23:24" s="41" customFormat="1">
      <c r="W36" t="str">
        <f>IF(ISBLANK($A36),"",$V36*(Methuselahs!$A$4+1)+$A36)</f>
        <v/>
      </c>
      <c r="X36" s="26" t="str">
        <f>IF(ISBLANK($A36),"",_xlfn.RANK.EQ($W36,$W32:$W36,1))</f>
        <v/>
      </c>
    </row>
    <row r="37" spans="23:24" s="41" customFormat="1">
      <c r="W37" t="str">
        <f>IF(ISBLANK($A37),"",$V37*(Methuselahs!$A$4+1)+$A37)</f>
        <v/>
      </c>
      <c r="X37" s="26" t="str">
        <f>IF(ISBLANK($A37),"",_xlfn.RANK.EQ($W37,$W37:$W41,1))</f>
        <v/>
      </c>
    </row>
    <row r="38" spans="23:24" s="41" customFormat="1">
      <c r="W38" t="str">
        <f>IF(ISBLANK($A38),"",$V38*(Methuselahs!$A$4+1)+$A38)</f>
        <v/>
      </c>
      <c r="X38" s="26" t="str">
        <f>IF(ISBLANK($A38),"",_xlfn.RANK.EQ($W38,$W37:$W41,1))</f>
        <v/>
      </c>
    </row>
    <row r="39" spans="23:24" s="41" customFormat="1">
      <c r="W39" t="str">
        <f>IF(ISBLANK($A39),"",$V39*(Methuselahs!$A$4+1)+$A39)</f>
        <v/>
      </c>
      <c r="X39" s="26" t="str">
        <f>IF(ISBLANK($A39),"",_xlfn.RANK.EQ($W39,$W37:$W41,1))</f>
        <v/>
      </c>
    </row>
    <row r="40" spans="23:24" s="41" customFormat="1">
      <c r="W40" t="str">
        <f>IF(ISBLANK($A40),"",$V40*(Methuselahs!$A$4+1)+$A40)</f>
        <v/>
      </c>
      <c r="X40" s="26" t="str">
        <f>IF(ISBLANK($A40),"",_xlfn.RANK.EQ($W40,$W37:$W41,1))</f>
        <v/>
      </c>
    </row>
    <row r="41" spans="23:24" s="41" customFormat="1">
      <c r="W41" t="str">
        <f>IF(ISBLANK($A41),"",$V41*(Methuselahs!$A$4+1)+$A41)</f>
        <v/>
      </c>
      <c r="X41" s="26" t="str">
        <f>IF(ISBLANK($A41),"",_xlfn.RANK.EQ($W41,$W37:$W41,1))</f>
        <v/>
      </c>
    </row>
    <row r="42" spans="23:24" s="41" customFormat="1">
      <c r="W42" t="str">
        <f>IF(ISBLANK($A42),"",$V42*(Methuselahs!$A$4+1)+$A42)</f>
        <v/>
      </c>
      <c r="X42" s="26" t="str">
        <f>IF(ISBLANK($A42),"",_xlfn.RANK.EQ($W42,$W42:$W46,1))</f>
        <v/>
      </c>
    </row>
    <row r="43" spans="23:24" s="41" customFormat="1">
      <c r="W43" t="str">
        <f>IF(ISBLANK($A43),"",$V43*(Methuselahs!$A$4+1)+$A43)</f>
        <v/>
      </c>
      <c r="X43" s="26" t="str">
        <f>IF(ISBLANK($A43),"",_xlfn.RANK.EQ($W43,$W42:$W46,1))</f>
        <v/>
      </c>
    </row>
    <row r="44" spans="23:24" s="41" customFormat="1">
      <c r="W44" t="str">
        <f>IF(ISBLANK($A44),"",$V44*(Methuselahs!$A$4+1)+$A44)</f>
        <v/>
      </c>
      <c r="X44" s="26" t="str">
        <f>IF(ISBLANK($A44),"",_xlfn.RANK.EQ($W44,$W42:$W46,1))</f>
        <v/>
      </c>
    </row>
    <row r="45" spans="23:24" s="41" customFormat="1">
      <c r="W45" t="str">
        <f>IF(ISBLANK($A45),"",$V45*(Methuselahs!$A$4+1)+$A45)</f>
        <v/>
      </c>
      <c r="X45" s="26" t="str">
        <f>IF(ISBLANK($A45),"",_xlfn.RANK.EQ($W45,$W42:$W46,1))</f>
        <v/>
      </c>
    </row>
    <row r="46" spans="23:24" s="41" customFormat="1">
      <c r="W46" t="str">
        <f>IF(ISBLANK($A46),"",$V46*(Methuselahs!$A$4+1)+$A46)</f>
        <v/>
      </c>
      <c r="X46" s="26" t="str">
        <f>IF(ISBLANK($A46),"",_xlfn.RANK.EQ($W46,$W42:$W46,1))</f>
        <v/>
      </c>
    </row>
    <row r="47" spans="23:24" s="41" customFormat="1">
      <c r="W47" t="str">
        <f>IF(ISBLANK($A47),"",$V47*(Methuselahs!$A$4+1)+$A47)</f>
        <v/>
      </c>
      <c r="X47" s="26" t="str">
        <f>IF(ISBLANK($A47),"",_xlfn.RANK.EQ($W47,$W47:$W51,1))</f>
        <v/>
      </c>
    </row>
    <row r="48" spans="23:24" s="41" customFormat="1">
      <c r="W48" t="str">
        <f>IF(ISBLANK($A48),"",$V48*(Methuselahs!$A$4+1)+$A48)</f>
        <v/>
      </c>
      <c r="X48" s="26" t="str">
        <f>IF(ISBLANK($A48),"",_xlfn.RANK.EQ($W48,$W47:$W51,1))</f>
        <v/>
      </c>
    </row>
    <row r="49" spans="23:24" s="41" customFormat="1">
      <c r="W49" t="str">
        <f>IF(ISBLANK($A49),"",$V49*(Methuselahs!$A$4+1)+$A49)</f>
        <v/>
      </c>
      <c r="X49" s="26" t="str">
        <f>IF(ISBLANK($A49),"",_xlfn.RANK.EQ($W49,$W47:$W51,1))</f>
        <v/>
      </c>
    </row>
    <row r="50" spans="23:24" s="41" customFormat="1">
      <c r="W50" t="str">
        <f>IF(ISBLANK($A50),"",$V50*(Methuselahs!$A$4+1)+$A50)</f>
        <v/>
      </c>
      <c r="X50" s="26" t="str">
        <f>IF(ISBLANK($A50),"",_xlfn.RANK.EQ($W50,$W47:$W51,1))</f>
        <v/>
      </c>
    </row>
    <row r="51" spans="23:24" s="41" customFormat="1">
      <c r="W51" t="str">
        <f>IF(ISBLANK($A51),"",$V51*(Methuselahs!$A$4+1)+$A51)</f>
        <v/>
      </c>
      <c r="X51" s="26" t="str">
        <f>IF(ISBLANK($A51),"",_xlfn.RANK.EQ($W51,$W47:$W51,1))</f>
        <v/>
      </c>
    </row>
    <row r="52" spans="23:24" s="41" customFormat="1">
      <c r="W52" t="str">
        <f>IF(ISBLANK($A52),"",$V52*(Methuselahs!$A$4+1)+$A52)</f>
        <v/>
      </c>
      <c r="X52" s="26" t="str">
        <f>IF(ISBLANK($A52),"",_xlfn.RANK.EQ($W52,$W52:$W56,1))</f>
        <v/>
      </c>
    </row>
    <row r="53" spans="23:24" s="41" customFormat="1">
      <c r="W53" t="str">
        <f>IF(ISBLANK($A53),"",$V53*(Methuselahs!$A$4+1)+$A53)</f>
        <v/>
      </c>
      <c r="X53" s="26" t="str">
        <f>IF(ISBLANK($A53),"",_xlfn.RANK.EQ($W53,$W52:$W56,1))</f>
        <v/>
      </c>
    </row>
    <row r="54" spans="23:24" s="41" customFormat="1">
      <c r="W54" t="str">
        <f>IF(ISBLANK($A54),"",$V54*(Methuselahs!$A$4+1)+$A54)</f>
        <v/>
      </c>
      <c r="X54" s="26" t="str">
        <f>IF(ISBLANK($A54),"",_xlfn.RANK.EQ($W54,$W52:$W56,1))</f>
        <v/>
      </c>
    </row>
    <row r="55" spans="23:24" s="41" customFormat="1">
      <c r="W55" t="str">
        <f>IF(ISBLANK($A55),"",$V55*(Methuselahs!$A$4+1)+$A55)</f>
        <v/>
      </c>
      <c r="X55" s="26" t="str">
        <f>IF(ISBLANK($A55),"",_xlfn.RANK.EQ($W55,$W52:$W56,1))</f>
        <v/>
      </c>
    </row>
    <row r="56" spans="23:24" s="41" customFormat="1">
      <c r="W56" t="str">
        <f>IF(ISBLANK($A56),"",$V56*(Methuselahs!$A$4+1)+$A56)</f>
        <v/>
      </c>
      <c r="X56" s="26" t="str">
        <f>IF(ISBLANK($A56),"",_xlfn.RANK.EQ($W56,$W52:$W56,1))</f>
        <v/>
      </c>
    </row>
    <row r="57" spans="23:24" s="41" customFormat="1">
      <c r="W57" t="str">
        <f>IF(ISBLANK($A57),"",$V57*(Methuselahs!$A$4+1)+$A57)</f>
        <v/>
      </c>
      <c r="X57" s="26" t="str">
        <f>IF(ISBLANK($A57),"",_xlfn.RANK.EQ($W57,$W57:$W61,1))</f>
        <v/>
      </c>
    </row>
    <row r="58" spans="23:24" s="41" customFormat="1">
      <c r="W58" t="str">
        <f>IF(ISBLANK($A58),"",$V58*(Methuselahs!$A$4+1)+$A58)</f>
        <v/>
      </c>
      <c r="X58" s="26" t="str">
        <f>IF(ISBLANK($A58),"",_xlfn.RANK.EQ($W58,$W57:$W61,1))</f>
        <v/>
      </c>
    </row>
    <row r="59" spans="23:24" s="41" customFormat="1">
      <c r="W59" t="str">
        <f>IF(ISBLANK($A59),"",$V59*(Methuselahs!$A$4+1)+$A59)</f>
        <v/>
      </c>
      <c r="X59" s="26" t="str">
        <f>IF(ISBLANK($A59),"",_xlfn.RANK.EQ($W59,$W57:$W61,1))</f>
        <v/>
      </c>
    </row>
    <row r="60" spans="23:24" s="41" customFormat="1">
      <c r="W60" t="str">
        <f>IF(ISBLANK($A60),"",$V60*(Methuselahs!$A$4+1)+$A60)</f>
        <v/>
      </c>
      <c r="X60" s="26" t="str">
        <f>IF(ISBLANK($A60),"",_xlfn.RANK.EQ($W60,$W57:$W61,1))</f>
        <v/>
      </c>
    </row>
    <row r="61" spans="23:24" s="41" customFormat="1">
      <c r="W61" t="str">
        <f>IF(ISBLANK($A61),"",$V61*(Methuselahs!$A$4+1)+$A61)</f>
        <v/>
      </c>
      <c r="X61" s="26" t="str">
        <f>IF(ISBLANK($A61),"",_xlfn.RANK.EQ($W61,$W57:$W61,1))</f>
        <v/>
      </c>
    </row>
    <row r="62" spans="23:24" s="41" customFormat="1">
      <c r="W62" t="str">
        <f>IF(ISBLANK($A62),"",$V62*(Methuselahs!$A$4+1)+$A62)</f>
        <v/>
      </c>
      <c r="X62" s="26" t="str">
        <f>IF(ISBLANK($A62),"",_xlfn.RANK.EQ($W62,$W62:$W66,1))</f>
        <v/>
      </c>
    </row>
    <row r="63" spans="23:24" s="41" customFormat="1">
      <c r="W63" t="str">
        <f>IF(ISBLANK($A63),"",$V63*(Methuselahs!$A$4+1)+$A63)</f>
        <v/>
      </c>
      <c r="X63" s="26" t="str">
        <f>IF(ISBLANK($A63),"",_xlfn.RANK.EQ($W63,$W62:$W66,1))</f>
        <v/>
      </c>
    </row>
    <row r="64" spans="23:24" s="41" customFormat="1">
      <c r="W64" t="str">
        <f>IF(ISBLANK($A64),"",$V64*(Methuselahs!$A$4+1)+$A64)</f>
        <v/>
      </c>
      <c r="X64" s="26" t="str">
        <f>IF(ISBLANK($A64),"",_xlfn.RANK.EQ($W64,$W62:$W66,1))</f>
        <v/>
      </c>
    </row>
    <row r="65" spans="23:24" s="41" customFormat="1">
      <c r="W65" t="str">
        <f>IF(ISBLANK($A65),"",$V65*(Methuselahs!$A$4+1)+$A65)</f>
        <v/>
      </c>
      <c r="X65" s="26" t="str">
        <f>IF(ISBLANK($A65),"",_xlfn.RANK.EQ($W65,$W62:$W66,1))</f>
        <v/>
      </c>
    </row>
    <row r="66" spans="23:24" s="41" customFormat="1">
      <c r="W66" t="str">
        <f>IF(ISBLANK($A66),"",$V66*(Methuselahs!$A$4+1)+$A66)</f>
        <v/>
      </c>
      <c r="X66" s="26" t="str">
        <f>IF(ISBLANK($A66),"",_xlfn.RANK.EQ($W66,$W62:$W66,1))</f>
        <v/>
      </c>
    </row>
    <row r="67" spans="23:24" s="41" customFormat="1">
      <c r="W67" t="str">
        <f>IF(ISBLANK($A67),"",$V67*(Methuselahs!$A$4+1)+$A67)</f>
        <v/>
      </c>
      <c r="X67" s="26" t="str">
        <f>IF(ISBLANK($A67),"",_xlfn.RANK.EQ($W67,$W67:$W71,1))</f>
        <v/>
      </c>
    </row>
    <row r="68" spans="23:24" s="41" customFormat="1">
      <c r="W68" t="str">
        <f>IF(ISBLANK($A68),"",$V68*(Methuselahs!$A$4+1)+$A68)</f>
        <v/>
      </c>
      <c r="X68" s="26" t="str">
        <f>IF(ISBLANK($A68),"",_xlfn.RANK.EQ($W68,$W67:$W71,1))</f>
        <v/>
      </c>
    </row>
    <row r="69" spans="23:24" s="41" customFormat="1">
      <c r="W69" t="str">
        <f>IF(ISBLANK($A69),"",$V69*(Methuselahs!$A$4+1)+$A69)</f>
        <v/>
      </c>
      <c r="X69" s="26" t="str">
        <f>IF(ISBLANK($A69),"",_xlfn.RANK.EQ($W69,$W67:$W71,1))</f>
        <v/>
      </c>
    </row>
    <row r="70" spans="23:24" s="41" customFormat="1">
      <c r="W70" t="str">
        <f>IF(ISBLANK($A70),"",$V70*(Methuselahs!$A$4+1)+$A70)</f>
        <v/>
      </c>
      <c r="X70" s="26" t="str">
        <f>IF(ISBLANK($A70),"",_xlfn.RANK.EQ($W70,$W67:$W71,1))</f>
        <v/>
      </c>
    </row>
    <row r="71" spans="23:24" s="41" customFormat="1">
      <c r="W71" t="str">
        <f>IF(ISBLANK($A71),"",$V71*(Methuselahs!$A$4+1)+$A71)</f>
        <v/>
      </c>
      <c r="X71" s="26" t="str">
        <f>IF(ISBLANK($A71),"",_xlfn.RANK.EQ($W71,$W67:$W71,1))</f>
        <v/>
      </c>
    </row>
    <row r="72" spans="23:24" s="41" customFormat="1">
      <c r="W72" t="str">
        <f>IF(ISBLANK($A72),"",$V72*(Methuselahs!$A$4+1)+$A72)</f>
        <v/>
      </c>
      <c r="X72" s="26" t="str">
        <f>IF(ISBLANK($A72),"",_xlfn.RANK.EQ($W72,$W72:$W76,1))</f>
        <v/>
      </c>
    </row>
    <row r="73" spans="23:24" s="41" customFormat="1">
      <c r="W73" t="str">
        <f>IF(ISBLANK($A73),"",$V73*(Methuselahs!$A$4+1)+$A73)</f>
        <v/>
      </c>
      <c r="X73" s="26" t="str">
        <f>IF(ISBLANK($A73),"",_xlfn.RANK.EQ($W73,$W72:$W76,1))</f>
        <v/>
      </c>
    </row>
    <row r="74" spans="23:24" s="41" customFormat="1">
      <c r="W74" t="str">
        <f>IF(ISBLANK($A74),"",$V74*(Methuselahs!$A$4+1)+$A74)</f>
        <v/>
      </c>
      <c r="X74" s="26" t="str">
        <f>IF(ISBLANK($A74),"",_xlfn.RANK.EQ($W74,$W72:$W76,1))</f>
        <v/>
      </c>
    </row>
    <row r="75" spans="23:24" s="41" customFormat="1">
      <c r="W75" t="str">
        <f>IF(ISBLANK($A75),"",$V75*(Methuselahs!$A$4+1)+$A75)</f>
        <v/>
      </c>
      <c r="X75" s="26" t="str">
        <f>IF(ISBLANK($A75),"",_xlfn.RANK.EQ($W75,$W72:$W76,1))</f>
        <v/>
      </c>
    </row>
    <row r="76" spans="23:24" s="41" customFormat="1">
      <c r="W76" t="str">
        <f>IF(ISBLANK($A76),"",$V76*(Methuselahs!$A$4+1)+$A76)</f>
        <v/>
      </c>
      <c r="X76" s="26" t="str">
        <f>IF(ISBLANK($A76),"",_xlfn.RANK.EQ($W76,$W72:$W76,1))</f>
        <v/>
      </c>
    </row>
    <row r="77" spans="23:24" s="41" customFormat="1">
      <c r="W77" t="str">
        <f>IF(ISBLANK($A77),"",$V77*(Methuselahs!$A$4+1)+$A77)</f>
        <v/>
      </c>
      <c r="X77" s="26" t="str">
        <f>IF(ISBLANK($A77),"",_xlfn.RANK.EQ($W77,$W77:$W81,1))</f>
        <v/>
      </c>
    </row>
    <row r="78" spans="23:24" s="41" customFormat="1">
      <c r="W78" t="str">
        <f>IF(ISBLANK($A78),"",$V78*(Methuselahs!$A$4+1)+$A78)</f>
        <v/>
      </c>
      <c r="X78" s="26" t="str">
        <f>IF(ISBLANK($A78),"",_xlfn.RANK.EQ($W78,$W77:$W81,1))</f>
        <v/>
      </c>
    </row>
    <row r="79" spans="23:24" s="41" customFormat="1">
      <c r="W79" t="str">
        <f>IF(ISBLANK($A79),"",$V79*(Methuselahs!$A$4+1)+$A79)</f>
        <v/>
      </c>
      <c r="X79" s="26" t="str">
        <f>IF(ISBLANK($A79),"",_xlfn.RANK.EQ($W79,$W77:$W81,1))</f>
        <v/>
      </c>
    </row>
    <row r="80" spans="23:24" s="41" customFormat="1">
      <c r="W80" t="str">
        <f>IF(ISBLANK($A80),"",$V80*(Methuselahs!$A$4+1)+$A80)</f>
        <v/>
      </c>
      <c r="X80" s="26" t="str">
        <f>IF(ISBLANK($A80),"",_xlfn.RANK.EQ($W80,$W77:$W81,1))</f>
        <v/>
      </c>
    </row>
    <row r="81" spans="23:24" s="41" customFormat="1">
      <c r="W81" t="str">
        <f>IF(ISBLANK($A81),"",$V81*(Methuselahs!$A$4+1)+$A81)</f>
        <v/>
      </c>
      <c r="X81" s="26" t="str">
        <f>IF(ISBLANK($A81),"",_xlfn.RANK.EQ($W81,$W77:$W81,1))</f>
        <v/>
      </c>
    </row>
    <row r="82" spans="23:24" s="41" customFormat="1">
      <c r="W82" t="str">
        <f>IF(ISBLANK($A82),"",$V82*(Methuselahs!$A$4+1)+$A82)</f>
        <v/>
      </c>
      <c r="X82" s="26" t="str">
        <f>IF(ISBLANK($A82),"",_xlfn.RANK.EQ($W82,$W82:$W86,1))</f>
        <v/>
      </c>
    </row>
    <row r="83" spans="23:24" s="41" customFormat="1">
      <c r="W83" t="str">
        <f>IF(ISBLANK($A83),"",$V83*(Methuselahs!$A$4+1)+$A83)</f>
        <v/>
      </c>
      <c r="X83" s="26" t="str">
        <f>IF(ISBLANK($A83),"",_xlfn.RANK.EQ($W83,$W82:$W86,1))</f>
        <v/>
      </c>
    </row>
    <row r="84" spans="23:24" s="41" customFormat="1">
      <c r="W84" t="str">
        <f>IF(ISBLANK($A84),"",$V84*(Methuselahs!$A$4+1)+$A84)</f>
        <v/>
      </c>
      <c r="X84" s="26" t="str">
        <f>IF(ISBLANK($A84),"",_xlfn.RANK.EQ($W84,$W82:$W86,1))</f>
        <v/>
      </c>
    </row>
    <row r="85" spans="23:24" s="41" customFormat="1">
      <c r="W85" t="str">
        <f>IF(ISBLANK($A85),"",$V85*(Methuselahs!$A$4+1)+$A85)</f>
        <v/>
      </c>
      <c r="X85" s="26" t="str">
        <f>IF(ISBLANK($A85),"",_xlfn.RANK.EQ($W85,$W82:$W86,1))</f>
        <v/>
      </c>
    </row>
    <row r="86" spans="23:24" s="41" customFormat="1">
      <c r="W86" t="str">
        <f>IF(ISBLANK($A86),"",$V86*(Methuselahs!$A$4+1)+$A86)</f>
        <v/>
      </c>
      <c r="X86" s="26" t="str">
        <f>IF(ISBLANK($A86),"",_xlfn.RANK.EQ($W86,$W82:$W86,1))</f>
        <v/>
      </c>
    </row>
    <row r="87" spans="23:24" s="41" customFormat="1">
      <c r="W87" t="str">
        <f>IF(ISBLANK($A87),"",$V87*(Methuselahs!$A$4+1)+$A87)</f>
        <v/>
      </c>
      <c r="X87" s="26" t="str">
        <f>IF(ISBLANK($A87),"",_xlfn.RANK.EQ($W87,$W87:$W91,1))</f>
        <v/>
      </c>
    </row>
    <row r="88" spans="23:24" s="41" customFormat="1">
      <c r="W88" t="str">
        <f>IF(ISBLANK($A88),"",$V88*(Methuselahs!$A$4+1)+$A88)</f>
        <v/>
      </c>
      <c r="X88" s="26" t="str">
        <f>IF(ISBLANK($A88),"",_xlfn.RANK.EQ($W88,$W87:$W91,1))</f>
        <v/>
      </c>
    </row>
    <row r="89" spans="23:24" s="41" customFormat="1">
      <c r="W89" t="str">
        <f>IF(ISBLANK($A89),"",$V89*(Methuselahs!$A$4+1)+$A89)</f>
        <v/>
      </c>
      <c r="X89" s="26" t="str">
        <f>IF(ISBLANK($A89),"",_xlfn.RANK.EQ($W89,$W87:$W91,1))</f>
        <v/>
      </c>
    </row>
    <row r="90" spans="23:24" s="41" customFormat="1">
      <c r="W90" t="str">
        <f>IF(ISBLANK($A90),"",$V90*(Methuselahs!$A$4+1)+$A90)</f>
        <v/>
      </c>
      <c r="X90" s="26" t="str">
        <f>IF(ISBLANK($A90),"",_xlfn.RANK.EQ($W90,$W87:$W91,1))</f>
        <v/>
      </c>
    </row>
    <row r="91" spans="23:24" s="41" customFormat="1">
      <c r="W91" t="str">
        <f>IF(ISBLANK($A91),"",$V91*(Methuselahs!$A$4+1)+$A91)</f>
        <v/>
      </c>
      <c r="X91" s="26" t="str">
        <f>IF(ISBLANK($A91),"",_xlfn.RANK.EQ($W91,$W87:$W91,1))</f>
        <v/>
      </c>
    </row>
    <row r="92" spans="23:24" s="41" customFormat="1">
      <c r="W92" t="str">
        <f>IF(ISBLANK($A92),"",$V92*(Methuselahs!$A$4+1)+$A92)</f>
        <v/>
      </c>
      <c r="X92" s="26" t="str">
        <f>IF(ISBLANK($A92),"",_xlfn.RANK.EQ($W92,$W92:$W96,1))</f>
        <v/>
      </c>
    </row>
    <row r="93" spans="23:24" s="41" customFormat="1">
      <c r="W93" t="str">
        <f>IF(ISBLANK($A93),"",$V93*(Methuselahs!$A$4+1)+$A93)</f>
        <v/>
      </c>
      <c r="X93" s="26" t="str">
        <f>IF(ISBLANK($A93),"",_xlfn.RANK.EQ($W93,$W92:$W96,1))</f>
        <v/>
      </c>
    </row>
    <row r="94" spans="23:24" s="41" customFormat="1">
      <c r="W94" t="str">
        <f>IF(ISBLANK($A94),"",$V94*(Methuselahs!$A$4+1)+$A94)</f>
        <v/>
      </c>
      <c r="X94" s="26" t="str">
        <f>IF(ISBLANK($A94),"",_xlfn.RANK.EQ($W94,$W92:$W96,1))</f>
        <v/>
      </c>
    </row>
    <row r="95" spans="23:24" s="41" customFormat="1">
      <c r="W95" t="str">
        <f>IF(ISBLANK($A95),"",$V95*(Methuselahs!$A$4+1)+$A95)</f>
        <v/>
      </c>
      <c r="X95" s="26" t="str">
        <f>IF(ISBLANK($A95),"",_xlfn.RANK.EQ($W95,$W92:$W96,1))</f>
        <v/>
      </c>
    </row>
    <row r="96" spans="23:24" s="41" customFormat="1">
      <c r="W96" t="str">
        <f>IF(ISBLANK($A96),"",$V96*(Methuselahs!$A$4+1)+$A96)</f>
        <v/>
      </c>
      <c r="X96" s="26" t="str">
        <f>IF(ISBLANK($A96),"",_xlfn.RANK.EQ($W96,$W92:$W96,1))</f>
        <v/>
      </c>
    </row>
    <row r="97" spans="23:24" s="41" customFormat="1">
      <c r="W97" t="str">
        <f>IF(ISBLANK($A97),"",$V97*(Methuselahs!$A$4+1)+$A97)</f>
        <v/>
      </c>
      <c r="X97" s="26" t="str">
        <f>IF(ISBLANK($A97),"",_xlfn.RANK.EQ($W97,$W97:$W101,1))</f>
        <v/>
      </c>
    </row>
    <row r="98" spans="23:24" s="41" customFormat="1">
      <c r="W98" t="str">
        <f>IF(ISBLANK($A98),"",$V98*(Methuselahs!$A$4+1)+$A98)</f>
        <v/>
      </c>
      <c r="X98" s="26" t="str">
        <f>IF(ISBLANK($A98),"",_xlfn.RANK.EQ($W98,$W97:$W101,1))</f>
        <v/>
      </c>
    </row>
    <row r="99" spans="23:24" s="41" customFormat="1">
      <c r="W99" t="str">
        <f>IF(ISBLANK($A99),"",$V99*(Methuselahs!$A$4+1)+$A99)</f>
        <v/>
      </c>
      <c r="X99" s="26" t="str">
        <f>IF(ISBLANK($A99),"",_xlfn.RANK.EQ($W99,$W97:$W101,1))</f>
        <v/>
      </c>
    </row>
    <row r="100" spans="23:24" s="41" customFormat="1">
      <c r="W100" t="str">
        <f>IF(ISBLANK($A100),"",$V100*(Methuselahs!$A$4+1)+$A100)</f>
        <v/>
      </c>
      <c r="X100" s="26" t="str">
        <f>IF(ISBLANK($A100),"",_xlfn.RANK.EQ($W100,$W97:$W101,1))</f>
        <v/>
      </c>
    </row>
    <row r="101" spans="23:24" s="41" customFormat="1">
      <c r="W101" t="str">
        <f>IF(ISBLANK($A101),"",$V101*(Methuselahs!$A$4+1)+$A101)</f>
        <v/>
      </c>
      <c r="X101" s="26" t="str">
        <f>IF(ISBLANK($A101),"",_xlfn.RANK.EQ($W101,$W97:$W101,1))</f>
        <v/>
      </c>
    </row>
    <row r="102" spans="23:24" s="41" customFormat="1">
      <c r="W102" t="str">
        <f>IF(ISBLANK($A102),"",$V102*(Methuselahs!$A$4+1)+$A102)</f>
        <v/>
      </c>
      <c r="X102" s="26" t="str">
        <f>IF(ISBLANK($A102),"",_xlfn.RANK.EQ($W102,$W102:$W106,1))</f>
        <v/>
      </c>
    </row>
    <row r="103" spans="23:24" s="41" customFormat="1">
      <c r="W103" t="str">
        <f>IF(ISBLANK($A103),"",$V103*(Methuselahs!$A$4+1)+$A103)</f>
        <v/>
      </c>
      <c r="X103" s="26" t="str">
        <f>IF(ISBLANK($A103),"",_xlfn.RANK.EQ($W103,$W102:$W106,1))</f>
        <v/>
      </c>
    </row>
    <row r="104" spans="23:24" s="41" customFormat="1">
      <c r="W104" t="str">
        <f>IF(ISBLANK($A104),"",$V104*(Methuselahs!$A$4+1)+$A104)</f>
        <v/>
      </c>
      <c r="X104" s="26" t="str">
        <f>IF(ISBLANK($A104),"",_xlfn.RANK.EQ($W104,$W102:$W106,1))</f>
        <v/>
      </c>
    </row>
    <row r="105" spans="23:24" s="41" customFormat="1">
      <c r="W105" t="str">
        <f>IF(ISBLANK($A105),"",$V105*(Methuselahs!$A$4+1)+$A105)</f>
        <v/>
      </c>
      <c r="X105" s="26" t="str">
        <f>IF(ISBLANK($A105),"",_xlfn.RANK.EQ($W105,$W102:$W106,1))</f>
        <v/>
      </c>
    </row>
    <row r="106" spans="23:24" s="41" customFormat="1">
      <c r="W106" t="str">
        <f>IF(ISBLANK($A106),"",$V106*(Methuselahs!$A$4+1)+$A106)</f>
        <v/>
      </c>
      <c r="X106" s="26" t="str">
        <f>IF(ISBLANK($A106),"",_xlfn.RANK.EQ($W106,$W102:$W106,1))</f>
        <v/>
      </c>
    </row>
    <row r="107" spans="23:24" s="41" customFormat="1">
      <c r="W107" t="str">
        <f>IF(ISBLANK($A107),"",$V107*(Methuselahs!$A$4+1)+$A107)</f>
        <v/>
      </c>
      <c r="X107" s="26" t="str">
        <f>IF(ISBLANK($A107),"",_xlfn.RANK.EQ($W107,$W107:$W111,1))</f>
        <v/>
      </c>
    </row>
    <row r="108" spans="23:24" s="41" customFormat="1">
      <c r="W108" t="str">
        <f>IF(ISBLANK($A108),"",$V108*(Methuselahs!$A$4+1)+$A108)</f>
        <v/>
      </c>
      <c r="X108" s="26" t="str">
        <f>IF(ISBLANK($A108),"",_xlfn.RANK.EQ($W108,$W107:$W111,1))</f>
        <v/>
      </c>
    </row>
    <row r="109" spans="23:24" s="41" customFormat="1">
      <c r="W109" t="str">
        <f>IF(ISBLANK($A109),"",$V109*(Methuselahs!$A$4+1)+$A109)</f>
        <v/>
      </c>
      <c r="X109" s="26" t="str">
        <f>IF(ISBLANK($A109),"",_xlfn.RANK.EQ($W109,$W107:$W111,1))</f>
        <v/>
      </c>
    </row>
    <row r="110" spans="23:24" s="41" customFormat="1">
      <c r="W110" t="str">
        <f>IF(ISBLANK($A110),"",$V110*(Methuselahs!$A$4+1)+$A110)</f>
        <v/>
      </c>
      <c r="X110" s="26" t="str">
        <f>IF(ISBLANK($A110),"",_xlfn.RANK.EQ($W110,$W107:$W111,1))</f>
        <v/>
      </c>
    </row>
    <row r="111" spans="23:24" s="41" customFormat="1">
      <c r="W111" t="str">
        <f>IF(ISBLANK($A111),"",$V111*(Methuselahs!$A$4+1)+$A111)</f>
        <v/>
      </c>
      <c r="X111" s="26" t="str">
        <f>IF(ISBLANK($A111),"",_xlfn.RANK.EQ($W111,$W107:$W111,1))</f>
        <v/>
      </c>
    </row>
    <row r="112" spans="23:24" s="41" customFormat="1">
      <c r="W112" t="str">
        <f>IF(ISBLANK($A112),"",$V112*(Methuselahs!$A$4+1)+$A112)</f>
        <v/>
      </c>
      <c r="X112" s="26" t="str">
        <f>IF(ISBLANK($A112),"",_xlfn.RANK.EQ($W112,$W112:$W116,1))</f>
        <v/>
      </c>
    </row>
    <row r="113" spans="23:24" s="41" customFormat="1">
      <c r="W113" t="str">
        <f>IF(ISBLANK($A113),"",$V113*(Methuselahs!$A$4+1)+$A113)</f>
        <v/>
      </c>
      <c r="X113" s="26" t="str">
        <f>IF(ISBLANK($A113),"",_xlfn.RANK.EQ($W113,$W112:$W116,1))</f>
        <v/>
      </c>
    </row>
    <row r="114" spans="23:24" s="41" customFormat="1">
      <c r="W114" t="str">
        <f>IF(ISBLANK($A114),"",$V114*(Methuselahs!$A$4+1)+$A114)</f>
        <v/>
      </c>
      <c r="X114" s="26" t="str">
        <f>IF(ISBLANK($A114),"",_xlfn.RANK.EQ($W114,$W112:$W116,1))</f>
        <v/>
      </c>
    </row>
    <row r="115" spans="23:24" s="41" customFormat="1">
      <c r="W115" t="str">
        <f>IF(ISBLANK($A115),"",$V115*(Methuselahs!$A$4+1)+$A115)</f>
        <v/>
      </c>
      <c r="X115" s="26" t="str">
        <f>IF(ISBLANK($A115),"",_xlfn.RANK.EQ($W115,$W112:$W116,1))</f>
        <v/>
      </c>
    </row>
    <row r="116" spans="23:24" s="41" customFormat="1">
      <c r="W116" t="str">
        <f>IF(ISBLANK($A116),"",$V116*(Methuselahs!$A$4+1)+$A116)</f>
        <v/>
      </c>
      <c r="X116" s="26" t="str">
        <f>IF(ISBLANK($A116),"",_xlfn.RANK.EQ($W116,$W112:$W116,1))</f>
        <v/>
      </c>
    </row>
    <row r="117" spans="23:24" s="41" customFormat="1">
      <c r="W117" t="str">
        <f>IF(ISBLANK($A117),"",$V117*(Methuselahs!$A$4+1)+$A117)</f>
        <v/>
      </c>
      <c r="X117" s="26" t="str">
        <f>IF(ISBLANK($A117),"",_xlfn.RANK.EQ($W117,$W117:$W121,1))</f>
        <v/>
      </c>
    </row>
    <row r="118" spans="23:24" s="41" customFormat="1">
      <c r="W118" t="str">
        <f>IF(ISBLANK($A118),"",$V118*(Methuselahs!$A$4+1)+$A118)</f>
        <v/>
      </c>
      <c r="X118" s="26" t="str">
        <f>IF(ISBLANK($A118),"",_xlfn.RANK.EQ($W118,$W117:$W121,1))</f>
        <v/>
      </c>
    </row>
    <row r="119" spans="23:24" s="41" customFormat="1">
      <c r="W119" t="str">
        <f>IF(ISBLANK($A119),"",$V119*(Methuselahs!$A$4+1)+$A119)</f>
        <v/>
      </c>
      <c r="X119" s="26" t="str">
        <f>IF(ISBLANK($A119),"",_xlfn.RANK.EQ($W119,$W117:$W121,1))</f>
        <v/>
      </c>
    </row>
    <row r="120" spans="23:24" s="41" customFormat="1">
      <c r="W120" t="str">
        <f>IF(ISBLANK($A120),"",$V120*(Methuselahs!$A$4+1)+$A120)</f>
        <v/>
      </c>
      <c r="X120" s="26" t="str">
        <f>IF(ISBLANK($A120),"",_xlfn.RANK.EQ($W120,$W117:$W121,1))</f>
        <v/>
      </c>
    </row>
    <row r="121" spans="23:24" s="41" customFormat="1">
      <c r="W121" t="str">
        <f>IF(ISBLANK($A121),"",$V121*(Methuselahs!$A$4+1)+$A121)</f>
        <v/>
      </c>
      <c r="X121" s="26" t="str">
        <f>IF(ISBLANK($A121),"",_xlfn.RANK.EQ($W121,$W117:$W121,1))</f>
        <v/>
      </c>
    </row>
    <row r="122" spans="23:24" s="41" customFormat="1">
      <c r="W122" t="str">
        <f>IF(ISBLANK($A122),"",$V122*(Methuselahs!$A$4+1)+$A122)</f>
        <v/>
      </c>
      <c r="X122" s="26" t="str">
        <f>IF(ISBLANK($A122),"",_xlfn.RANK.EQ($W122,$W122:$W126,1))</f>
        <v/>
      </c>
    </row>
    <row r="123" spans="23:24" s="41" customFormat="1">
      <c r="W123" t="str">
        <f>IF(ISBLANK($A123),"",$V123*(Methuselahs!$A$4+1)+$A123)</f>
        <v/>
      </c>
      <c r="X123" s="26" t="str">
        <f>IF(ISBLANK($A123),"",_xlfn.RANK.EQ($W123,$W122:$W126,1))</f>
        <v/>
      </c>
    </row>
    <row r="124" spans="23:24" s="41" customFormat="1">
      <c r="W124" t="str">
        <f>IF(ISBLANK($A124),"",$V124*(Methuselahs!$A$4+1)+$A124)</f>
        <v/>
      </c>
      <c r="X124" s="26" t="str">
        <f>IF(ISBLANK($A124),"",_xlfn.RANK.EQ($W124,$W122:$W126,1))</f>
        <v/>
      </c>
    </row>
    <row r="125" spans="23:24" s="41" customFormat="1">
      <c r="W125" t="str">
        <f>IF(ISBLANK($A125),"",$V125*(Methuselahs!$A$4+1)+$A125)</f>
        <v/>
      </c>
      <c r="X125" s="26" t="str">
        <f>IF(ISBLANK($A125),"",_xlfn.RANK.EQ($W125,$W122:$W126,1))</f>
        <v/>
      </c>
    </row>
    <row r="126" spans="23:24" s="41" customFormat="1">
      <c r="W126" t="str">
        <f>IF(ISBLANK($A126),"",$V126*(Methuselahs!$A$4+1)+$A126)</f>
        <v/>
      </c>
      <c r="X126" s="26" t="str">
        <f>IF(ISBLANK($A126),"",_xlfn.RANK.EQ($W126,$W122:$W126,1))</f>
        <v/>
      </c>
    </row>
    <row r="127" spans="23:24" s="41" customFormat="1">
      <c r="W127" t="str">
        <f>IF(ISBLANK($A127),"",$V127*(Methuselahs!$A$4+1)+$A127)</f>
        <v/>
      </c>
      <c r="X127" s="26" t="str">
        <f>IF(ISBLANK($A127),"",_xlfn.RANK.EQ($W127,$W127:$W131,1))</f>
        <v/>
      </c>
    </row>
    <row r="128" spans="23:24" s="41" customFormat="1">
      <c r="W128" t="str">
        <f>IF(ISBLANK($A128),"",$V128*(Methuselahs!$A$4+1)+$A128)</f>
        <v/>
      </c>
      <c r="X128" s="26" t="str">
        <f>IF(ISBLANK($A128),"",_xlfn.RANK.EQ($W128,$W127:$W131,1))</f>
        <v/>
      </c>
    </row>
    <row r="129" spans="23:24" s="41" customFormat="1">
      <c r="W129" t="str">
        <f>IF(ISBLANK($A129),"",$V129*(Methuselahs!$A$4+1)+$A129)</f>
        <v/>
      </c>
      <c r="X129" s="26" t="str">
        <f>IF(ISBLANK($A129),"",_xlfn.RANK.EQ($W129,$W127:$W131,1))</f>
        <v/>
      </c>
    </row>
    <row r="130" spans="23:24" s="41" customFormat="1">
      <c r="W130" t="str">
        <f>IF(ISBLANK($A130),"",$V130*(Methuselahs!$A$4+1)+$A130)</f>
        <v/>
      </c>
      <c r="X130" s="26" t="str">
        <f>IF(ISBLANK($A130),"",_xlfn.RANK.EQ($W130,$W127:$W131,1))</f>
        <v/>
      </c>
    </row>
    <row r="131" spans="23:24" s="41" customFormat="1">
      <c r="W131" t="str">
        <f>IF(ISBLANK($A131),"",$V131*(Methuselahs!$A$4+1)+$A131)</f>
        <v/>
      </c>
      <c r="X131" s="26" t="str">
        <f>IF(ISBLANK($A131),"",_xlfn.RANK.EQ($W131,$W127:$W131,1))</f>
        <v/>
      </c>
    </row>
    <row r="132" spans="23:24" s="41" customFormat="1">
      <c r="W132" t="str">
        <f>IF(ISBLANK($A132),"",$V132*(Methuselahs!$A$4+1)+$A132)</f>
        <v/>
      </c>
      <c r="X132" s="26" t="str">
        <f>IF(ISBLANK($A132),"",_xlfn.RANK.EQ($W132,$W132:$W136,1))</f>
        <v/>
      </c>
    </row>
    <row r="133" spans="23:24" s="41" customFormat="1">
      <c r="W133" t="str">
        <f>IF(ISBLANK($A133),"",$V133*(Methuselahs!$A$4+1)+$A133)</f>
        <v/>
      </c>
      <c r="X133" s="26" t="str">
        <f>IF(ISBLANK($A133),"",_xlfn.RANK.EQ($W133,$W132:$W136,1))</f>
        <v/>
      </c>
    </row>
    <row r="134" spans="23:24" s="41" customFormat="1">
      <c r="W134" t="str">
        <f>IF(ISBLANK($A134),"",$V134*(Methuselahs!$A$4+1)+$A134)</f>
        <v/>
      </c>
      <c r="X134" s="26" t="str">
        <f>IF(ISBLANK($A134),"",_xlfn.RANK.EQ($W134,$W132:$W136,1))</f>
        <v/>
      </c>
    </row>
    <row r="135" spans="23:24" s="41" customFormat="1">
      <c r="W135" t="str">
        <f>IF(ISBLANK($A135),"",$V135*(Methuselahs!$A$4+1)+$A135)</f>
        <v/>
      </c>
      <c r="X135" s="26" t="str">
        <f>IF(ISBLANK($A135),"",_xlfn.RANK.EQ($W135,$W132:$W136,1))</f>
        <v/>
      </c>
    </row>
    <row r="136" spans="23:24" s="41" customFormat="1">
      <c r="W136" t="str">
        <f>IF(ISBLANK($A136),"",$V136*(Methuselahs!$A$4+1)+$A136)</f>
        <v/>
      </c>
      <c r="X136" s="26" t="str">
        <f>IF(ISBLANK($A136),"",_xlfn.RANK.EQ($W136,$W132:$W136,1))</f>
        <v/>
      </c>
    </row>
    <row r="137" spans="23:24" s="41" customFormat="1">
      <c r="W137" t="str">
        <f>IF(ISBLANK($A137),"",$V137*(Methuselahs!$A$4+1)+$A137)</f>
        <v/>
      </c>
      <c r="X137" s="26" t="str">
        <f>IF(ISBLANK($A137),"",_xlfn.RANK.EQ($W137,$W137:$W141,1))</f>
        <v/>
      </c>
    </row>
    <row r="138" spans="23:24" s="41" customFormat="1">
      <c r="W138" t="str">
        <f>IF(ISBLANK($A138),"",$V138*(Methuselahs!$A$4+1)+$A138)</f>
        <v/>
      </c>
      <c r="X138" s="26" t="str">
        <f>IF(ISBLANK($A138),"",_xlfn.RANK.EQ($W138,$W137:$W141,1))</f>
        <v/>
      </c>
    </row>
    <row r="139" spans="23:24" s="41" customFormat="1">
      <c r="W139" t="str">
        <f>IF(ISBLANK($A139),"",$V139*(Methuselahs!$A$4+1)+$A139)</f>
        <v/>
      </c>
      <c r="X139" s="26" t="str">
        <f>IF(ISBLANK($A139),"",_xlfn.RANK.EQ($W139,$W137:$W141,1))</f>
        <v/>
      </c>
    </row>
    <row r="140" spans="23:24" s="41" customFormat="1">
      <c r="W140" t="str">
        <f>IF(ISBLANK($A140),"",$V140*(Methuselahs!$A$4+1)+$A140)</f>
        <v/>
      </c>
      <c r="X140" s="26" t="str">
        <f>IF(ISBLANK($A140),"",_xlfn.RANK.EQ($W140,$W137:$W141,1))</f>
        <v/>
      </c>
    </row>
    <row r="141" spans="23:24" s="41" customFormat="1">
      <c r="W141" t="str">
        <f>IF(ISBLANK($A141),"",$V141*(Methuselahs!$A$4+1)+$A141)</f>
        <v/>
      </c>
      <c r="X141" s="26" t="str">
        <f>IF(ISBLANK($A141),"",_xlfn.RANK.EQ($W141,$W137:$W141,1))</f>
        <v/>
      </c>
    </row>
    <row r="142" spans="23:24" s="41" customFormat="1">
      <c r="W142" t="str">
        <f>IF(ISBLANK($A142),"",$V142*(Methuselahs!$A$4+1)+$A142)</f>
        <v/>
      </c>
      <c r="X142" s="26" t="str">
        <f>IF(ISBLANK($A142),"",_xlfn.RANK.EQ($W142,$W142:$W146,1))</f>
        <v/>
      </c>
    </row>
    <row r="143" spans="23:24" s="41" customFormat="1">
      <c r="W143" t="str">
        <f>IF(ISBLANK($A143),"",$V143*(Methuselahs!$A$4+1)+$A143)</f>
        <v/>
      </c>
      <c r="X143" s="26" t="str">
        <f>IF(ISBLANK($A143),"",_xlfn.RANK.EQ($W143,$W142:$W146,1))</f>
        <v/>
      </c>
    </row>
    <row r="144" spans="23:24" s="41" customFormat="1">
      <c r="W144" t="str">
        <f>IF(ISBLANK($A144),"",$V144*(Methuselahs!$A$4+1)+$A144)</f>
        <v/>
      </c>
      <c r="X144" s="26" t="str">
        <f>IF(ISBLANK($A144),"",_xlfn.RANK.EQ($W144,$W142:$W146,1))</f>
        <v/>
      </c>
    </row>
    <row r="145" spans="23:24" s="41" customFormat="1">
      <c r="W145" t="str">
        <f>IF(ISBLANK($A145),"",$V145*(Methuselahs!$A$4+1)+$A145)</f>
        <v/>
      </c>
      <c r="X145" s="26" t="str">
        <f>IF(ISBLANK($A145),"",_xlfn.RANK.EQ($W145,$W142:$W146,1))</f>
        <v/>
      </c>
    </row>
    <row r="146" spans="23:24" s="41" customFormat="1">
      <c r="W146" t="str">
        <f>IF(ISBLANK($A146),"",$V146*(Methuselahs!$A$4+1)+$A146)</f>
        <v/>
      </c>
      <c r="X146" s="26" t="str">
        <f>IF(ISBLANK($A146),"",_xlfn.RANK.EQ($W146,$W142:$W146,1))</f>
        <v/>
      </c>
    </row>
    <row r="147" spans="23:24" s="41" customFormat="1">
      <c r="W147" t="str">
        <f>IF(ISBLANK($A147),"",$V147*(Methuselahs!$A$4+1)+$A147)</f>
        <v/>
      </c>
      <c r="X147" s="26" t="str">
        <f>IF(ISBLANK($A147),"",_xlfn.RANK.EQ($W147,$W147:$W151,1))</f>
        <v/>
      </c>
    </row>
    <row r="148" spans="23:24" s="41" customFormat="1">
      <c r="W148" t="str">
        <f>IF(ISBLANK($A148),"",$V148*(Methuselahs!$A$4+1)+$A148)</f>
        <v/>
      </c>
      <c r="X148" s="26" t="str">
        <f>IF(ISBLANK($A148),"",_xlfn.RANK.EQ($W148,$W147:$W151,1))</f>
        <v/>
      </c>
    </row>
    <row r="149" spans="23:24" s="41" customFormat="1">
      <c r="W149" t="str">
        <f>IF(ISBLANK($A149),"",$V149*(Methuselahs!$A$4+1)+$A149)</f>
        <v/>
      </c>
      <c r="X149" s="26" t="str">
        <f>IF(ISBLANK($A149),"",_xlfn.RANK.EQ($W149,$W147:$W151,1))</f>
        <v/>
      </c>
    </row>
    <row r="150" spans="23:24" s="41" customFormat="1">
      <c r="W150" t="str">
        <f>IF(ISBLANK($A150),"",$V150*(Methuselahs!$A$4+1)+$A150)</f>
        <v/>
      </c>
      <c r="X150" s="26" t="str">
        <f>IF(ISBLANK($A150),"",_xlfn.RANK.EQ($W150,$W147:$W151,1))</f>
        <v/>
      </c>
    </row>
    <row r="151" spans="23:24" s="41" customFormat="1">
      <c r="W151" t="str">
        <f>IF(ISBLANK($A151),"",$V151*(Methuselahs!$A$4+1)+$A151)</f>
        <v/>
      </c>
      <c r="X151" s="26" t="str">
        <f>IF(ISBLANK($A151),"",_xlfn.RANK.EQ($W151,$W147:$W151,1))</f>
        <v/>
      </c>
    </row>
    <row r="152" spans="23:24" s="41" customFormat="1">
      <c r="W152" t="str">
        <f>IF(ISBLANK($A152),"",$V152*(Methuselahs!$A$4+1)+$A152)</f>
        <v/>
      </c>
      <c r="X152" s="26" t="str">
        <f>IF(ISBLANK($A152),"",_xlfn.RANK.EQ($W152,$W152:$W156,1))</f>
        <v/>
      </c>
    </row>
    <row r="153" spans="23:24" s="41" customFormat="1">
      <c r="W153" t="str">
        <f>IF(ISBLANK($A153),"",$V153*(Methuselahs!$A$4+1)+$A153)</f>
        <v/>
      </c>
      <c r="X153" s="26" t="str">
        <f>IF(ISBLANK($A153),"",_xlfn.RANK.EQ($W153,$W152:$W156,1))</f>
        <v/>
      </c>
    </row>
    <row r="154" spans="23:24" s="41" customFormat="1">
      <c r="W154" t="str">
        <f>IF(ISBLANK($A154),"",$V154*(Methuselahs!$A$4+1)+$A154)</f>
        <v/>
      </c>
      <c r="X154" s="26" t="str">
        <f>IF(ISBLANK($A154),"",_xlfn.RANK.EQ($W154,$W152:$W156,1))</f>
        <v/>
      </c>
    </row>
    <row r="155" spans="23:24" s="41" customFormat="1">
      <c r="W155" t="str">
        <f>IF(ISBLANK($A155),"",$V155*(Methuselahs!$A$4+1)+$A155)</f>
        <v/>
      </c>
      <c r="X155" s="26" t="str">
        <f>IF(ISBLANK($A155),"",_xlfn.RANK.EQ($W155,$W152:$W156,1))</f>
        <v/>
      </c>
    </row>
    <row r="156" spans="23:24" s="41" customFormat="1">
      <c r="W156" t="str">
        <f>IF(ISBLANK($A156),"",$V156*(Methuselahs!$A$4+1)+$A156)</f>
        <v/>
      </c>
      <c r="X156" s="26" t="str">
        <f>IF(ISBLANK($A156),"",_xlfn.RANK.EQ($W156,$W152:$W156,1))</f>
        <v/>
      </c>
    </row>
    <row r="157" spans="23:24" s="41" customFormat="1">
      <c r="W157" t="str">
        <f>IF(ISBLANK($A157),"",$V157*(Methuselahs!$A$4+1)+$A157)</f>
        <v/>
      </c>
      <c r="X157" s="26" t="str">
        <f>IF(ISBLANK($A157),"",_xlfn.RANK.EQ($W157,$W157:$W161,1))</f>
        <v/>
      </c>
    </row>
    <row r="158" spans="23:24" s="41" customFormat="1">
      <c r="W158" t="str">
        <f>IF(ISBLANK($A158),"",$V158*(Methuselahs!$A$4+1)+$A158)</f>
        <v/>
      </c>
      <c r="X158" s="26" t="str">
        <f>IF(ISBLANK($A158),"",_xlfn.RANK.EQ($W158,$W157:$W161,1))</f>
        <v/>
      </c>
    </row>
    <row r="159" spans="23:24" s="41" customFormat="1">
      <c r="W159" t="str">
        <f>IF(ISBLANK($A159),"",$V159*(Methuselahs!$A$4+1)+$A159)</f>
        <v/>
      </c>
      <c r="X159" s="26" t="str">
        <f>IF(ISBLANK($A159),"",_xlfn.RANK.EQ($W159,$W157:$W161,1))</f>
        <v/>
      </c>
    </row>
    <row r="160" spans="23:24" s="41" customFormat="1">
      <c r="W160" t="str">
        <f>IF(ISBLANK($A160),"",$V160*(Methuselahs!$A$4+1)+$A160)</f>
        <v/>
      </c>
      <c r="X160" s="26" t="str">
        <f>IF(ISBLANK($A160),"",_xlfn.RANK.EQ($W160,$W157:$W161,1))</f>
        <v/>
      </c>
    </row>
    <row r="161" spans="23:24" s="41" customFormat="1">
      <c r="W161" t="str">
        <f>IF(ISBLANK($A161),"",$V161*(Methuselahs!$A$4+1)+$A161)</f>
        <v/>
      </c>
      <c r="X161" s="26" t="str">
        <f>IF(ISBLANK($A161),"",_xlfn.RANK.EQ($W161,$W157:$W161,1))</f>
        <v/>
      </c>
    </row>
    <row r="162" spans="23:24" s="41" customFormat="1">
      <c r="W162" t="str">
        <f>IF(ISBLANK($A162),"",$V162*(Methuselahs!$A$4+1)+$A162)</f>
        <v/>
      </c>
      <c r="X162" s="26" t="str">
        <f>IF(ISBLANK($A162),"",_xlfn.RANK.EQ($W162,$W162:$W166,1))</f>
        <v/>
      </c>
    </row>
    <row r="163" spans="23:24" s="41" customFormat="1">
      <c r="W163" t="str">
        <f>IF(ISBLANK($A163),"",$V163*(Methuselahs!$A$4+1)+$A163)</f>
        <v/>
      </c>
      <c r="X163" s="26" t="str">
        <f>IF(ISBLANK($A163),"",_xlfn.RANK.EQ($W163,$W162:$W166,1))</f>
        <v/>
      </c>
    </row>
    <row r="164" spans="23:24" s="41" customFormat="1">
      <c r="W164" t="str">
        <f>IF(ISBLANK($A164),"",$V164*(Methuselahs!$A$4+1)+$A164)</f>
        <v/>
      </c>
      <c r="X164" s="26" t="str">
        <f>IF(ISBLANK($A164),"",_xlfn.RANK.EQ($W164,$W162:$W166,1))</f>
        <v/>
      </c>
    </row>
    <row r="165" spans="23:24" s="41" customFormat="1">
      <c r="W165" t="str">
        <f>IF(ISBLANK($A165),"",$V165*(Methuselahs!$A$4+1)+$A165)</f>
        <v/>
      </c>
      <c r="X165" s="26" t="str">
        <f>IF(ISBLANK($A165),"",_xlfn.RANK.EQ($W165,$W162:$W166,1))</f>
        <v/>
      </c>
    </row>
    <row r="166" spans="23:24" s="41" customFormat="1">
      <c r="W166" t="str">
        <f>IF(ISBLANK($A166),"",$V166*(Methuselahs!$A$4+1)+$A166)</f>
        <v/>
      </c>
      <c r="X166" s="26" t="str">
        <f>IF(ISBLANK($A166),"",_xlfn.RANK.EQ($W166,$W162:$W166,1))</f>
        <v/>
      </c>
    </row>
    <row r="167" spans="23:24" s="41" customFormat="1">
      <c r="W167" t="str">
        <f>IF(ISBLANK($A167),"",$V167*(Methuselahs!$A$4+1)+$A167)</f>
        <v/>
      </c>
      <c r="X167" s="26" t="str">
        <f>IF(ISBLANK($A167),"",_xlfn.RANK.EQ($W167,$W167:$W171,1))</f>
        <v/>
      </c>
    </row>
    <row r="168" spans="23:24" s="41" customFormat="1">
      <c r="W168" t="str">
        <f>IF(ISBLANK($A168),"",$V168*(Methuselahs!$A$4+1)+$A168)</f>
        <v/>
      </c>
      <c r="X168" s="26" t="str">
        <f>IF(ISBLANK($A168),"",_xlfn.RANK.EQ($W168,$W167:$W171,1))</f>
        <v/>
      </c>
    </row>
    <row r="169" spans="23:24" s="41" customFormat="1">
      <c r="W169" t="str">
        <f>IF(ISBLANK($A169),"",$V169*(Methuselahs!$A$4+1)+$A169)</f>
        <v/>
      </c>
      <c r="X169" s="26" t="str">
        <f>IF(ISBLANK($A169),"",_xlfn.RANK.EQ($W169,$W167:$W171,1))</f>
        <v/>
      </c>
    </row>
    <row r="170" spans="23:24" s="41" customFormat="1">
      <c r="W170" t="str">
        <f>IF(ISBLANK($A170),"",$V170*(Methuselahs!$A$4+1)+$A170)</f>
        <v/>
      </c>
      <c r="X170" s="26" t="str">
        <f>IF(ISBLANK($A170),"",_xlfn.RANK.EQ($W170,$W167:$W171,1))</f>
        <v/>
      </c>
    </row>
    <row r="171" spans="23:24" s="41" customFormat="1">
      <c r="W171" t="str">
        <f>IF(ISBLANK($A171),"",$V171*(Methuselahs!$A$4+1)+$A171)</f>
        <v/>
      </c>
      <c r="X171" s="26" t="str">
        <f>IF(ISBLANK($A171),"",_xlfn.RANK.EQ($W171,$W167:$W171,1))</f>
        <v/>
      </c>
    </row>
    <row r="172" spans="23:24" s="41" customFormat="1">
      <c r="W172" t="str">
        <f>IF(ISBLANK($A172),"",$V172*(Methuselahs!$A$4+1)+$A172)</f>
        <v/>
      </c>
      <c r="X172" s="26" t="str">
        <f>IF(ISBLANK($A172),"",_xlfn.RANK.EQ($W172,$W172:$W176,1))</f>
        <v/>
      </c>
    </row>
    <row r="173" spans="23:24" s="41" customFormat="1">
      <c r="W173" t="str">
        <f>IF(ISBLANK($A173),"",$V173*(Methuselahs!$A$4+1)+$A173)</f>
        <v/>
      </c>
      <c r="X173" s="26" t="str">
        <f>IF(ISBLANK($A173),"",_xlfn.RANK.EQ($W173,$W172:$W176,1))</f>
        <v/>
      </c>
    </row>
    <row r="174" spans="23:24" s="41" customFormat="1">
      <c r="W174" t="str">
        <f>IF(ISBLANK($A174),"",$V174*(Methuselahs!$A$4+1)+$A174)</f>
        <v/>
      </c>
      <c r="X174" s="26" t="str">
        <f>IF(ISBLANK($A174),"",_xlfn.RANK.EQ($W174,$W172:$W176,1))</f>
        <v/>
      </c>
    </row>
    <row r="175" spans="23:24" s="41" customFormat="1">
      <c r="W175" t="str">
        <f>IF(ISBLANK($A175),"",$V175*(Methuselahs!$A$4+1)+$A175)</f>
        <v/>
      </c>
      <c r="X175" s="26" t="str">
        <f>IF(ISBLANK($A175),"",_xlfn.RANK.EQ($W175,$W172:$W176,1))</f>
        <v/>
      </c>
    </row>
    <row r="176" spans="23:24" s="41" customFormat="1">
      <c r="W176" t="str">
        <f>IF(ISBLANK($A176),"",$V176*(Methuselahs!$A$4+1)+$A176)</f>
        <v/>
      </c>
      <c r="X176" s="26" t="str">
        <f>IF(ISBLANK($A176),"",_xlfn.RANK.EQ($W176,$W172:$W176,1))</f>
        <v/>
      </c>
    </row>
    <row r="177" spans="23:24" s="41" customFormat="1">
      <c r="W177" t="str">
        <f>IF(ISBLANK($A177),"",$V177*(Methuselahs!$A$4+1)+$A177)</f>
        <v/>
      </c>
      <c r="X177" s="26" t="str">
        <f>IF(ISBLANK($A177),"",_xlfn.RANK.EQ($W177,$W177:$W181,1))</f>
        <v/>
      </c>
    </row>
    <row r="178" spans="23:24" s="41" customFormat="1">
      <c r="W178" t="str">
        <f>IF(ISBLANK($A178),"",$V178*(Methuselahs!$A$4+1)+$A178)</f>
        <v/>
      </c>
      <c r="X178" s="26" t="str">
        <f>IF(ISBLANK($A178),"",_xlfn.RANK.EQ($W178,$W177:$W181,1))</f>
        <v/>
      </c>
    </row>
    <row r="179" spans="23:24" s="41" customFormat="1">
      <c r="W179" t="str">
        <f>IF(ISBLANK($A179),"",$V179*(Methuselahs!$A$4+1)+$A179)</f>
        <v/>
      </c>
      <c r="X179" s="26" t="str">
        <f>IF(ISBLANK($A179),"",_xlfn.RANK.EQ($W179,$W177:$W181,1))</f>
        <v/>
      </c>
    </row>
    <row r="180" spans="23:24" s="41" customFormat="1">
      <c r="W180" t="str">
        <f>IF(ISBLANK($A180),"",$V180*(Methuselahs!$A$4+1)+$A180)</f>
        <v/>
      </c>
      <c r="X180" s="26" t="str">
        <f>IF(ISBLANK($A180),"",_xlfn.RANK.EQ($W180,$W177:$W181,1))</f>
        <v/>
      </c>
    </row>
    <row r="181" spans="23:24" s="41" customFormat="1">
      <c r="W181" t="str">
        <f>IF(ISBLANK($A181),"",$V181*(Methuselahs!$A$4+1)+$A181)</f>
        <v/>
      </c>
      <c r="X181" s="26" t="str">
        <f>IF(ISBLANK($A181),"",_xlfn.RANK.EQ($W181,$W177:$W181,1))</f>
        <v/>
      </c>
    </row>
    <row r="182" spans="23:24" s="41" customFormat="1">
      <c r="W182" t="str">
        <f>IF(ISBLANK($A182),"",$V182*(Methuselahs!$A$4+1)+$A182)</f>
        <v/>
      </c>
      <c r="X182" s="26" t="str">
        <f>IF(ISBLANK($A182),"",_xlfn.RANK.EQ($W182,$W182:$W186,1))</f>
        <v/>
      </c>
    </row>
    <row r="183" spans="23:24" s="41" customFormat="1">
      <c r="W183" t="str">
        <f>IF(ISBLANK($A183),"",$V183*(Methuselahs!$A$4+1)+$A183)</f>
        <v/>
      </c>
      <c r="X183" s="26" t="str">
        <f>IF(ISBLANK($A183),"",_xlfn.RANK.EQ($W183,$W182:$W186,1))</f>
        <v/>
      </c>
    </row>
    <row r="184" spans="23:24" s="41" customFormat="1">
      <c r="W184" t="str">
        <f>IF(ISBLANK($A184),"",$V184*(Methuselahs!$A$4+1)+$A184)</f>
        <v/>
      </c>
      <c r="X184" s="26" t="str">
        <f>IF(ISBLANK($A184),"",_xlfn.RANK.EQ($W184,$W182:$W186,1))</f>
        <v/>
      </c>
    </row>
    <row r="185" spans="23:24" s="41" customFormat="1">
      <c r="W185" t="str">
        <f>IF(ISBLANK($A185),"",$V185*(Methuselahs!$A$4+1)+$A185)</f>
        <v/>
      </c>
      <c r="X185" s="26" t="str">
        <f>IF(ISBLANK($A185),"",_xlfn.RANK.EQ($W185,$W182:$W186,1))</f>
        <v/>
      </c>
    </row>
    <row r="186" spans="23:24" s="41" customFormat="1">
      <c r="W186" t="str">
        <f>IF(ISBLANK($A186),"",$V186*(Methuselahs!$A$4+1)+$A186)</f>
        <v/>
      </c>
      <c r="X186" s="26" t="str">
        <f>IF(ISBLANK($A186),"",_xlfn.RANK.EQ($W186,$W182:$W186,1))</f>
        <v/>
      </c>
    </row>
    <row r="187" spans="23:24" s="41" customFormat="1">
      <c r="W187" t="str">
        <f>IF(ISBLANK($A187),"",$V187*(Methuselahs!$A$4+1)+$A187)</f>
        <v/>
      </c>
      <c r="X187" s="26" t="str">
        <f>IF(ISBLANK($A187),"",_xlfn.RANK.EQ($W187,$W187:$W191,1))</f>
        <v/>
      </c>
    </row>
    <row r="188" spans="23:24" s="41" customFormat="1">
      <c r="W188" t="str">
        <f>IF(ISBLANK($A188),"",$V188*(Methuselahs!$A$4+1)+$A188)</f>
        <v/>
      </c>
      <c r="X188" s="26" t="str">
        <f>IF(ISBLANK($A188),"",_xlfn.RANK.EQ($W188,$W187:$W191,1))</f>
        <v/>
      </c>
    </row>
    <row r="189" spans="23:24" s="41" customFormat="1">
      <c r="W189" t="str">
        <f>IF(ISBLANK($A189),"",$V189*(Methuselahs!$A$4+1)+$A189)</f>
        <v/>
      </c>
      <c r="X189" s="26" t="str">
        <f>IF(ISBLANK($A189),"",_xlfn.RANK.EQ($W189,$W187:$W191,1))</f>
        <v/>
      </c>
    </row>
    <row r="190" spans="23:24" s="41" customFormat="1">
      <c r="W190" t="str">
        <f>IF(ISBLANK($A190),"",$V190*(Methuselahs!$A$4+1)+$A190)</f>
        <v/>
      </c>
      <c r="X190" s="26" t="str">
        <f>IF(ISBLANK($A190),"",_xlfn.RANK.EQ($W190,$W187:$W191,1))</f>
        <v/>
      </c>
    </row>
    <row r="191" spans="23:24" s="41" customFormat="1">
      <c r="W191" t="str">
        <f>IF(ISBLANK($A191),"",$V191*(Methuselahs!$A$4+1)+$A191)</f>
        <v/>
      </c>
      <c r="X191" s="26" t="str">
        <f>IF(ISBLANK($A191),"",_xlfn.RANK.EQ($W191,$W187:$W191,1))</f>
        <v/>
      </c>
    </row>
    <row r="192" spans="23:24" s="41" customFormat="1">
      <c r="W192" t="str">
        <f>IF(ISBLANK($A192),"",$V192*(Methuselahs!$A$4+1)+$A192)</f>
        <v/>
      </c>
      <c r="X192" s="26" t="str">
        <f>IF(ISBLANK($A192),"",_xlfn.RANK.EQ($W192,$W192:$W196,1))</f>
        <v/>
      </c>
    </row>
    <row r="193" spans="23:24" s="41" customFormat="1">
      <c r="W193" t="str">
        <f>IF(ISBLANK($A193),"",$V193*(Methuselahs!$A$4+1)+$A193)</f>
        <v/>
      </c>
      <c r="X193" s="26" t="str">
        <f>IF(ISBLANK($A193),"",_xlfn.RANK.EQ($W193,$W192:$W196,1))</f>
        <v/>
      </c>
    </row>
    <row r="194" spans="23:24" s="41" customFormat="1">
      <c r="W194" t="str">
        <f>IF(ISBLANK($A194),"",$V194*(Methuselahs!$A$4+1)+$A194)</f>
        <v/>
      </c>
      <c r="X194" s="26" t="str">
        <f>IF(ISBLANK($A194),"",_xlfn.RANK.EQ($W194,$W192:$W196,1))</f>
        <v/>
      </c>
    </row>
    <row r="195" spans="23:24" s="41" customFormat="1">
      <c r="W195" t="str">
        <f>IF(ISBLANK($A195),"",$V195*(Methuselahs!$A$4+1)+$A195)</f>
        <v/>
      </c>
      <c r="X195" s="26" t="str">
        <f>IF(ISBLANK($A195),"",_xlfn.RANK.EQ($W195,$W192:$W196,1))</f>
        <v/>
      </c>
    </row>
    <row r="196" spans="23:24" s="41" customFormat="1">
      <c r="W196" t="str">
        <f>IF(ISBLANK($A196),"",$V196*(Methuselahs!$A$4+1)+$A196)</f>
        <v/>
      </c>
      <c r="X196" s="26" t="str">
        <f>IF(ISBLANK($A196),"",_xlfn.RANK.EQ($W196,$W192:$W196,1))</f>
        <v/>
      </c>
    </row>
    <row r="197" spans="23:24" s="41" customFormat="1">
      <c r="W197" t="str">
        <f>IF(ISBLANK($A197),"",$V197*(Methuselahs!$A$4+1)+$A197)</f>
        <v/>
      </c>
      <c r="X197" s="26" t="str">
        <f>IF(ISBLANK($A197),"",_xlfn.RANK.EQ($W197,$W197:$W201,1))</f>
        <v/>
      </c>
    </row>
    <row r="198" spans="23:24" s="41" customFormat="1">
      <c r="W198" t="str">
        <f>IF(ISBLANK($A198),"",$V198*(Methuselahs!$A$4+1)+$A198)</f>
        <v/>
      </c>
      <c r="X198" s="26" t="str">
        <f>IF(ISBLANK($A198),"",_xlfn.RANK.EQ($W198,$W197:$W201,1))</f>
        <v/>
      </c>
    </row>
    <row r="199" spans="23:24" s="41" customFormat="1">
      <c r="W199" t="str">
        <f>IF(ISBLANK($A199),"",$V199*(Methuselahs!$A$4+1)+$A199)</f>
        <v/>
      </c>
      <c r="X199" s="26" t="str">
        <f>IF(ISBLANK($A199),"",_xlfn.RANK.EQ($W199,$W197:$W201,1))</f>
        <v/>
      </c>
    </row>
    <row r="200" spans="23:24" s="41" customFormat="1">
      <c r="W200" t="str">
        <f>IF(ISBLANK($A200),"",$V200*(Methuselahs!$A$4+1)+$A200)</f>
        <v/>
      </c>
      <c r="X200" s="26" t="str">
        <f>IF(ISBLANK($A200),"",_xlfn.RANK.EQ($W200,$W197:$W201,1))</f>
        <v/>
      </c>
    </row>
    <row r="201" spans="23:24" s="41" customFormat="1">
      <c r="W201" t="str">
        <f>IF(ISBLANK($A201),"",$V201*(Methuselahs!$A$4+1)+$A201)</f>
        <v/>
      </c>
      <c r="X201" s="26" t="str">
        <f>IF(ISBLANK($A201),"",_xlfn.RANK.EQ($W201,$W197:$W201,1))</f>
        <v/>
      </c>
    </row>
    <row r="202" spans="23:24" s="41" customFormat="1">
      <c r="W202" t="str">
        <f>IF(ISBLANK($A202),"",$V202*(Methuselahs!$A$4+1)+$A202)</f>
        <v/>
      </c>
      <c r="X202" s="26" t="str">
        <f>IF(ISBLANK($A202),"",_xlfn.RANK.EQ($W202,$W202:$W206,1))</f>
        <v/>
      </c>
    </row>
    <row r="203" spans="23:24" s="41" customFormat="1">
      <c r="W203" t="str">
        <f>IF(ISBLANK($A203),"",$V203*(Methuselahs!$A$4+1)+$A203)</f>
        <v/>
      </c>
      <c r="X203" s="26" t="str">
        <f>IF(ISBLANK($A203),"",_xlfn.RANK.EQ($W203,$W202:$W206,1))</f>
        <v/>
      </c>
    </row>
    <row r="204" spans="23:24" s="41" customFormat="1">
      <c r="W204" t="str">
        <f>IF(ISBLANK($A204),"",$V204*(Methuselahs!$A$4+1)+$A204)</f>
        <v/>
      </c>
      <c r="X204" s="26" t="str">
        <f>IF(ISBLANK($A204),"",_xlfn.RANK.EQ($W204,$W202:$W206,1))</f>
        <v/>
      </c>
    </row>
    <row r="205" spans="23:24" s="41" customFormat="1">
      <c r="W205" t="str">
        <f>IF(ISBLANK($A205),"",$V205*(Methuselahs!$A$4+1)+$A205)</f>
        <v/>
      </c>
      <c r="X205" s="26" t="str">
        <f>IF(ISBLANK($A205),"",_xlfn.RANK.EQ($W205,$W202:$W206,1))</f>
        <v/>
      </c>
    </row>
    <row r="206" spans="23:24" s="41" customFormat="1">
      <c r="W206" t="str">
        <f>IF(ISBLANK($A206),"",$V206*(Methuselahs!$A$4+1)+$A206)</f>
        <v/>
      </c>
      <c r="X206" s="26" t="str">
        <f>IF(ISBLANK($A206),"",_xlfn.RANK.EQ($W206,$W202:$W206,1))</f>
        <v/>
      </c>
    </row>
    <row r="207" spans="23:24" s="41" customFormat="1"/>
    <row r="208" spans="23:24" s="41" customFormat="1"/>
    <row r="209" s="41" customFormat="1"/>
    <row r="210" s="41" customFormat="1"/>
    <row r="211" s="41" customFormat="1"/>
    <row r="212" s="41" customFormat="1"/>
    <row r="213" s="41" customFormat="1"/>
    <row r="214" s="41" customFormat="1"/>
    <row r="215" s="41" customFormat="1"/>
    <row r="216" s="41" customFormat="1"/>
    <row r="217" s="41" customFormat="1"/>
  </sheetData>
  <sheetProtection sheet="1" objects="1" scenarios="1"/>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0F220-A516-49E4-BF42-B621072C9CED}">
  <dimension ref="A1:D125"/>
  <sheetViews>
    <sheetView workbookViewId="0"/>
  </sheetViews>
  <sheetFormatPr defaultRowHeight="12.75"/>
  <cols>
    <col min="1" max="1" width="10.42578125" customWidth="1"/>
    <col min="2" max="2" width="9.42578125" customWidth="1"/>
    <col min="3" max="3" width="12.140625" hidden="1" customWidth="1"/>
    <col min="4" max="4" width="82" customWidth="1"/>
    <col min="5" max="1024" width="9.42578125" customWidth="1"/>
  </cols>
  <sheetData>
    <row r="1" spans="1:4" ht="25.5">
      <c r="A1" s="40" t="str">
        <f>IF(ISBLANK('Tournament Info'!B3),"Vampire: The Eternal Struggle Tournament",'Tournament Info'!B3)</f>
        <v>Week of Nightmares 2024 - Day 3</v>
      </c>
    </row>
    <row r="2" spans="1:4" ht="13.5" thickBot="1">
      <c r="A2" s="42"/>
    </row>
    <row r="3" spans="1:4" ht="20.25">
      <c r="A3" s="401" t="s">
        <v>360</v>
      </c>
      <c r="B3" s="402"/>
      <c r="C3" s="402"/>
      <c r="D3" s="403" t="s">
        <v>361</v>
      </c>
    </row>
    <row r="4" spans="1:4" s="407" customFormat="1" ht="15">
      <c r="A4" s="404" t="s">
        <v>362</v>
      </c>
      <c r="B4" s="405"/>
      <c r="C4" s="405"/>
      <c r="D4" s="406"/>
    </row>
    <row r="5" spans="1:4" s="407" customFormat="1" ht="14.25" customHeight="1" thickBot="1">
      <c r="A5" s="408" t="s">
        <v>363</v>
      </c>
      <c r="B5" s="409" t="s">
        <v>364</v>
      </c>
      <c r="C5" s="409" t="s">
        <v>365</v>
      </c>
      <c r="D5" s="410" t="s">
        <v>366</v>
      </c>
    </row>
    <row r="6" spans="1:4">
      <c r="A6" s="411">
        <v>1</v>
      </c>
      <c r="B6" s="412">
        <v>1</v>
      </c>
      <c r="C6" s="413">
        <f t="shared" ref="C6:C37" si="0">IF(A6="F","F",B6*5+A6)</f>
        <v>6</v>
      </c>
      <c r="D6" s="414" t="s">
        <v>367</v>
      </c>
    </row>
    <row r="7" spans="1:4">
      <c r="A7" s="415">
        <v>2</v>
      </c>
      <c r="B7" s="416">
        <v>6</v>
      </c>
      <c r="C7" s="417">
        <f t="shared" si="0"/>
        <v>32</v>
      </c>
      <c r="D7" s="418" t="s">
        <v>368</v>
      </c>
    </row>
    <row r="8" spans="1:4">
      <c r="A8" s="415"/>
      <c r="B8" s="416"/>
      <c r="C8" s="417">
        <f t="shared" si="0"/>
        <v>0</v>
      </c>
      <c r="D8" s="418"/>
    </row>
    <row r="9" spans="1:4">
      <c r="A9" s="415"/>
      <c r="B9" s="416"/>
      <c r="C9" s="417">
        <f t="shared" si="0"/>
        <v>0</v>
      </c>
      <c r="D9" s="418"/>
    </row>
    <row r="10" spans="1:4">
      <c r="A10" s="415"/>
      <c r="B10" s="416"/>
      <c r="C10" s="417">
        <f t="shared" si="0"/>
        <v>0</v>
      </c>
      <c r="D10" s="418"/>
    </row>
    <row r="11" spans="1:4">
      <c r="A11" s="415"/>
      <c r="B11" s="416"/>
      <c r="C11" s="417">
        <f t="shared" si="0"/>
        <v>0</v>
      </c>
      <c r="D11" s="418"/>
    </row>
    <row r="12" spans="1:4">
      <c r="A12" s="415"/>
      <c r="B12" s="416"/>
      <c r="C12" s="417">
        <f t="shared" si="0"/>
        <v>0</v>
      </c>
      <c r="D12" s="418"/>
    </row>
    <row r="13" spans="1:4">
      <c r="A13" s="415"/>
      <c r="B13" s="416"/>
      <c r="C13" s="417">
        <f t="shared" si="0"/>
        <v>0</v>
      </c>
      <c r="D13" s="418"/>
    </row>
    <row r="14" spans="1:4">
      <c r="A14" s="415"/>
      <c r="B14" s="416"/>
      <c r="C14" s="417">
        <f t="shared" si="0"/>
        <v>0</v>
      </c>
      <c r="D14" s="418"/>
    </row>
    <row r="15" spans="1:4">
      <c r="A15" s="415"/>
      <c r="B15" s="416"/>
      <c r="C15" s="417">
        <f t="shared" si="0"/>
        <v>0</v>
      </c>
      <c r="D15" s="418"/>
    </row>
    <row r="16" spans="1:4">
      <c r="A16" s="415"/>
      <c r="B16" s="416"/>
      <c r="C16" s="417">
        <f t="shared" si="0"/>
        <v>0</v>
      </c>
      <c r="D16" s="418"/>
    </row>
    <row r="17" spans="1:4">
      <c r="A17" s="415"/>
      <c r="B17" s="416"/>
      <c r="C17" s="417">
        <f t="shared" si="0"/>
        <v>0</v>
      </c>
      <c r="D17" s="418"/>
    </row>
    <row r="18" spans="1:4">
      <c r="A18" s="415"/>
      <c r="B18" s="416"/>
      <c r="C18" s="417">
        <f t="shared" si="0"/>
        <v>0</v>
      </c>
      <c r="D18" s="418"/>
    </row>
    <row r="19" spans="1:4">
      <c r="A19" s="415"/>
      <c r="B19" s="416"/>
      <c r="C19" s="417">
        <f t="shared" si="0"/>
        <v>0</v>
      </c>
      <c r="D19" s="418"/>
    </row>
    <row r="20" spans="1:4">
      <c r="A20" s="415"/>
      <c r="B20" s="416"/>
      <c r="C20" s="417">
        <f t="shared" si="0"/>
        <v>0</v>
      </c>
      <c r="D20" s="418"/>
    </row>
    <row r="21" spans="1:4">
      <c r="A21" s="415"/>
      <c r="B21" s="416"/>
      <c r="C21" s="417">
        <f t="shared" si="0"/>
        <v>0</v>
      </c>
      <c r="D21" s="418"/>
    </row>
    <row r="22" spans="1:4">
      <c r="A22" s="415"/>
      <c r="B22" s="416"/>
      <c r="C22" s="417">
        <f t="shared" si="0"/>
        <v>0</v>
      </c>
      <c r="D22" s="418"/>
    </row>
    <row r="23" spans="1:4">
      <c r="A23" s="415"/>
      <c r="B23" s="416"/>
      <c r="C23" s="417">
        <f t="shared" si="0"/>
        <v>0</v>
      </c>
      <c r="D23" s="418"/>
    </row>
    <row r="24" spans="1:4">
      <c r="A24" s="415"/>
      <c r="B24" s="416"/>
      <c r="C24" s="417">
        <f t="shared" si="0"/>
        <v>0</v>
      </c>
      <c r="D24" s="418"/>
    </row>
    <row r="25" spans="1:4">
      <c r="A25" s="415"/>
      <c r="B25" s="416"/>
      <c r="C25" s="417">
        <f t="shared" si="0"/>
        <v>0</v>
      </c>
      <c r="D25" s="418"/>
    </row>
    <row r="26" spans="1:4">
      <c r="A26" s="415"/>
      <c r="B26" s="416"/>
      <c r="C26" s="417">
        <f t="shared" si="0"/>
        <v>0</v>
      </c>
      <c r="D26" s="418"/>
    </row>
    <row r="27" spans="1:4">
      <c r="A27" s="415"/>
      <c r="B27" s="416"/>
      <c r="C27" s="417">
        <f t="shared" si="0"/>
        <v>0</v>
      </c>
      <c r="D27" s="418"/>
    </row>
    <row r="28" spans="1:4">
      <c r="A28" s="415"/>
      <c r="B28" s="416"/>
      <c r="C28" s="417">
        <f t="shared" si="0"/>
        <v>0</v>
      </c>
      <c r="D28" s="418"/>
    </row>
    <row r="29" spans="1:4">
      <c r="A29" s="415"/>
      <c r="B29" s="416"/>
      <c r="C29" s="417">
        <f t="shared" si="0"/>
        <v>0</v>
      </c>
      <c r="D29" s="418"/>
    </row>
    <row r="30" spans="1:4">
      <c r="A30" s="415"/>
      <c r="B30" s="416"/>
      <c r="C30" s="417">
        <f t="shared" si="0"/>
        <v>0</v>
      </c>
      <c r="D30" s="418"/>
    </row>
    <row r="31" spans="1:4">
      <c r="A31" s="415"/>
      <c r="B31" s="416"/>
      <c r="C31" s="417">
        <f t="shared" si="0"/>
        <v>0</v>
      </c>
      <c r="D31" s="418"/>
    </row>
    <row r="32" spans="1:4">
      <c r="A32" s="415"/>
      <c r="B32" s="416"/>
      <c r="C32" s="417">
        <f t="shared" si="0"/>
        <v>0</v>
      </c>
      <c r="D32" s="418"/>
    </row>
    <row r="33" spans="1:4">
      <c r="A33" s="415"/>
      <c r="B33" s="416"/>
      <c r="C33" s="417">
        <f t="shared" si="0"/>
        <v>0</v>
      </c>
      <c r="D33" s="418"/>
    </row>
    <row r="34" spans="1:4">
      <c r="A34" s="415"/>
      <c r="B34" s="416"/>
      <c r="C34" s="417">
        <f t="shared" si="0"/>
        <v>0</v>
      </c>
      <c r="D34" s="418"/>
    </row>
    <row r="35" spans="1:4">
      <c r="A35" s="415"/>
      <c r="B35" s="416"/>
      <c r="C35" s="417">
        <f t="shared" si="0"/>
        <v>0</v>
      </c>
      <c r="D35" s="418"/>
    </row>
    <row r="36" spans="1:4">
      <c r="A36" s="415"/>
      <c r="B36" s="416"/>
      <c r="C36" s="417">
        <f t="shared" si="0"/>
        <v>0</v>
      </c>
      <c r="D36" s="418"/>
    </row>
    <row r="37" spans="1:4">
      <c r="A37" s="415"/>
      <c r="B37" s="416"/>
      <c r="C37" s="417">
        <f t="shared" si="0"/>
        <v>0</v>
      </c>
      <c r="D37" s="418"/>
    </row>
    <row r="38" spans="1:4">
      <c r="A38" s="415"/>
      <c r="B38" s="416"/>
      <c r="C38" s="417">
        <f t="shared" ref="C38:C69" si="1">IF(A38="F","F",B38*5+A38)</f>
        <v>0</v>
      </c>
      <c r="D38" s="418"/>
    </row>
    <row r="39" spans="1:4">
      <c r="A39" s="415"/>
      <c r="B39" s="416"/>
      <c r="C39" s="417">
        <f t="shared" si="1"/>
        <v>0</v>
      </c>
      <c r="D39" s="418"/>
    </row>
    <row r="40" spans="1:4">
      <c r="A40" s="415"/>
      <c r="B40" s="416"/>
      <c r="C40" s="417">
        <f t="shared" si="1"/>
        <v>0</v>
      </c>
      <c r="D40" s="418"/>
    </row>
    <row r="41" spans="1:4">
      <c r="A41" s="415"/>
      <c r="B41" s="416"/>
      <c r="C41" s="417">
        <f t="shared" si="1"/>
        <v>0</v>
      </c>
      <c r="D41" s="418"/>
    </row>
    <row r="42" spans="1:4">
      <c r="A42" s="415"/>
      <c r="B42" s="416"/>
      <c r="C42" s="417">
        <f t="shared" si="1"/>
        <v>0</v>
      </c>
      <c r="D42" s="418"/>
    </row>
    <row r="43" spans="1:4">
      <c r="A43" s="415"/>
      <c r="B43" s="416"/>
      <c r="C43" s="417">
        <f t="shared" si="1"/>
        <v>0</v>
      </c>
      <c r="D43" s="418"/>
    </row>
    <row r="44" spans="1:4">
      <c r="A44" s="415"/>
      <c r="B44" s="416"/>
      <c r="C44" s="417">
        <f t="shared" si="1"/>
        <v>0</v>
      </c>
      <c r="D44" s="418"/>
    </row>
    <row r="45" spans="1:4">
      <c r="A45" s="415"/>
      <c r="B45" s="416"/>
      <c r="C45" s="417">
        <f t="shared" si="1"/>
        <v>0</v>
      </c>
      <c r="D45" s="418"/>
    </row>
    <row r="46" spans="1:4">
      <c r="A46" s="415"/>
      <c r="B46" s="416"/>
      <c r="C46" s="417">
        <f t="shared" si="1"/>
        <v>0</v>
      </c>
      <c r="D46" s="418"/>
    </row>
    <row r="47" spans="1:4">
      <c r="A47" s="415"/>
      <c r="B47" s="416"/>
      <c r="C47" s="417">
        <f t="shared" si="1"/>
        <v>0</v>
      </c>
      <c r="D47" s="418"/>
    </row>
    <row r="48" spans="1:4">
      <c r="A48" s="415"/>
      <c r="B48" s="416"/>
      <c r="C48" s="417">
        <f t="shared" si="1"/>
        <v>0</v>
      </c>
      <c r="D48" s="418"/>
    </row>
    <row r="49" spans="1:4">
      <c r="A49" s="415"/>
      <c r="B49" s="416"/>
      <c r="C49" s="417">
        <f t="shared" si="1"/>
        <v>0</v>
      </c>
      <c r="D49" s="418"/>
    </row>
    <row r="50" spans="1:4">
      <c r="A50" s="415"/>
      <c r="B50" s="416"/>
      <c r="C50" s="417">
        <f t="shared" si="1"/>
        <v>0</v>
      </c>
      <c r="D50" s="418"/>
    </row>
    <row r="51" spans="1:4">
      <c r="A51" s="415"/>
      <c r="B51" s="416"/>
      <c r="C51" s="417">
        <f t="shared" si="1"/>
        <v>0</v>
      </c>
      <c r="D51" s="418"/>
    </row>
    <row r="52" spans="1:4">
      <c r="A52" s="415"/>
      <c r="B52" s="416"/>
      <c r="C52" s="417">
        <f t="shared" si="1"/>
        <v>0</v>
      </c>
      <c r="D52" s="418"/>
    </row>
    <row r="53" spans="1:4">
      <c r="A53" s="415"/>
      <c r="B53" s="416"/>
      <c r="C53" s="417">
        <f t="shared" si="1"/>
        <v>0</v>
      </c>
      <c r="D53" s="418"/>
    </row>
    <row r="54" spans="1:4">
      <c r="A54" s="415"/>
      <c r="B54" s="416"/>
      <c r="C54" s="417">
        <f t="shared" si="1"/>
        <v>0</v>
      </c>
      <c r="D54" s="418"/>
    </row>
    <row r="55" spans="1:4">
      <c r="A55" s="415"/>
      <c r="B55" s="416"/>
      <c r="C55" s="417">
        <f t="shared" si="1"/>
        <v>0</v>
      </c>
      <c r="D55" s="418"/>
    </row>
    <row r="56" spans="1:4">
      <c r="A56" s="415"/>
      <c r="B56" s="416"/>
      <c r="C56" s="417">
        <f t="shared" si="1"/>
        <v>0</v>
      </c>
      <c r="D56" s="418"/>
    </row>
    <row r="57" spans="1:4">
      <c r="A57" s="415"/>
      <c r="B57" s="416"/>
      <c r="C57" s="417">
        <f t="shared" si="1"/>
        <v>0</v>
      </c>
      <c r="D57" s="418"/>
    </row>
    <row r="58" spans="1:4">
      <c r="A58" s="415"/>
      <c r="B58" s="416"/>
      <c r="C58" s="417">
        <f t="shared" si="1"/>
        <v>0</v>
      </c>
      <c r="D58" s="418"/>
    </row>
    <row r="59" spans="1:4">
      <c r="A59" s="415"/>
      <c r="B59" s="416"/>
      <c r="C59" s="417">
        <f t="shared" si="1"/>
        <v>0</v>
      </c>
      <c r="D59" s="418"/>
    </row>
    <row r="60" spans="1:4">
      <c r="A60" s="415"/>
      <c r="B60" s="416"/>
      <c r="C60" s="417">
        <f t="shared" si="1"/>
        <v>0</v>
      </c>
      <c r="D60" s="418"/>
    </row>
    <row r="61" spans="1:4">
      <c r="A61" s="415"/>
      <c r="B61" s="416"/>
      <c r="C61" s="417">
        <f t="shared" si="1"/>
        <v>0</v>
      </c>
      <c r="D61" s="418"/>
    </row>
    <row r="62" spans="1:4">
      <c r="A62" s="415"/>
      <c r="B62" s="416"/>
      <c r="C62" s="417">
        <f t="shared" si="1"/>
        <v>0</v>
      </c>
      <c r="D62" s="418"/>
    </row>
    <row r="63" spans="1:4">
      <c r="A63" s="415"/>
      <c r="B63" s="416"/>
      <c r="C63" s="417">
        <f t="shared" si="1"/>
        <v>0</v>
      </c>
      <c r="D63" s="418"/>
    </row>
    <row r="64" spans="1:4">
      <c r="A64" s="415"/>
      <c r="B64" s="416"/>
      <c r="C64" s="417">
        <f t="shared" si="1"/>
        <v>0</v>
      </c>
      <c r="D64" s="418"/>
    </row>
    <row r="65" spans="1:4">
      <c r="A65" s="415"/>
      <c r="B65" s="416"/>
      <c r="C65" s="417">
        <f t="shared" si="1"/>
        <v>0</v>
      </c>
      <c r="D65" s="418"/>
    </row>
    <row r="66" spans="1:4">
      <c r="A66" s="415"/>
      <c r="B66" s="416"/>
      <c r="C66" s="417">
        <f t="shared" si="1"/>
        <v>0</v>
      </c>
      <c r="D66" s="418"/>
    </row>
    <row r="67" spans="1:4">
      <c r="A67" s="415"/>
      <c r="B67" s="416"/>
      <c r="C67" s="417">
        <f t="shared" si="1"/>
        <v>0</v>
      </c>
      <c r="D67" s="418"/>
    </row>
    <row r="68" spans="1:4">
      <c r="A68" s="415"/>
      <c r="B68" s="416"/>
      <c r="C68" s="417">
        <f t="shared" si="1"/>
        <v>0</v>
      </c>
      <c r="D68" s="418"/>
    </row>
    <row r="69" spans="1:4">
      <c r="A69" s="415"/>
      <c r="B69" s="416"/>
      <c r="C69" s="417">
        <f t="shared" si="1"/>
        <v>0</v>
      </c>
      <c r="D69" s="418"/>
    </row>
    <row r="70" spans="1:4">
      <c r="A70" s="415"/>
      <c r="B70" s="416"/>
      <c r="C70" s="417">
        <f t="shared" ref="C70:C101" si="2">IF(A70="F","F",B70*5+A70)</f>
        <v>0</v>
      </c>
      <c r="D70" s="418"/>
    </row>
    <row r="71" spans="1:4">
      <c r="A71" s="415"/>
      <c r="B71" s="416"/>
      <c r="C71" s="417">
        <f t="shared" si="2"/>
        <v>0</v>
      </c>
      <c r="D71" s="418"/>
    </row>
    <row r="72" spans="1:4">
      <c r="A72" s="415"/>
      <c r="B72" s="416"/>
      <c r="C72" s="417">
        <f t="shared" si="2"/>
        <v>0</v>
      </c>
      <c r="D72" s="418"/>
    </row>
    <row r="73" spans="1:4">
      <c r="A73" s="415"/>
      <c r="B73" s="416"/>
      <c r="C73" s="417">
        <f t="shared" si="2"/>
        <v>0</v>
      </c>
      <c r="D73" s="418"/>
    </row>
    <row r="74" spans="1:4">
      <c r="A74" s="415"/>
      <c r="B74" s="416"/>
      <c r="C74" s="417">
        <f t="shared" si="2"/>
        <v>0</v>
      </c>
      <c r="D74" s="418"/>
    </row>
    <row r="75" spans="1:4">
      <c r="A75" s="415"/>
      <c r="B75" s="416"/>
      <c r="C75" s="417">
        <f t="shared" si="2"/>
        <v>0</v>
      </c>
      <c r="D75" s="418"/>
    </row>
    <row r="76" spans="1:4">
      <c r="A76" s="415"/>
      <c r="B76" s="416"/>
      <c r="C76" s="417">
        <f t="shared" si="2"/>
        <v>0</v>
      </c>
      <c r="D76" s="418"/>
    </row>
    <row r="77" spans="1:4">
      <c r="A77" s="415"/>
      <c r="B77" s="416"/>
      <c r="C77" s="417">
        <f t="shared" si="2"/>
        <v>0</v>
      </c>
      <c r="D77" s="418"/>
    </row>
    <row r="78" spans="1:4">
      <c r="A78" s="415"/>
      <c r="B78" s="416"/>
      <c r="C78" s="417">
        <f t="shared" si="2"/>
        <v>0</v>
      </c>
      <c r="D78" s="418"/>
    </row>
    <row r="79" spans="1:4">
      <c r="A79" s="415"/>
      <c r="B79" s="416"/>
      <c r="C79" s="417">
        <f t="shared" si="2"/>
        <v>0</v>
      </c>
      <c r="D79" s="418"/>
    </row>
    <row r="80" spans="1:4">
      <c r="A80" s="415"/>
      <c r="B80" s="416"/>
      <c r="C80" s="417">
        <f t="shared" si="2"/>
        <v>0</v>
      </c>
      <c r="D80" s="418"/>
    </row>
    <row r="81" spans="1:4">
      <c r="A81" s="415"/>
      <c r="B81" s="416"/>
      <c r="C81" s="417">
        <f t="shared" si="2"/>
        <v>0</v>
      </c>
      <c r="D81" s="418"/>
    </row>
    <row r="82" spans="1:4">
      <c r="A82" s="415"/>
      <c r="B82" s="416"/>
      <c r="C82" s="417">
        <f t="shared" si="2"/>
        <v>0</v>
      </c>
      <c r="D82" s="418"/>
    </row>
    <row r="83" spans="1:4">
      <c r="A83" s="415"/>
      <c r="B83" s="416"/>
      <c r="C83" s="417">
        <f t="shared" si="2"/>
        <v>0</v>
      </c>
      <c r="D83" s="418"/>
    </row>
    <row r="84" spans="1:4">
      <c r="A84" s="415"/>
      <c r="B84" s="416"/>
      <c r="C84" s="417">
        <f t="shared" si="2"/>
        <v>0</v>
      </c>
      <c r="D84" s="418"/>
    </row>
    <row r="85" spans="1:4">
      <c r="A85" s="415"/>
      <c r="B85" s="416"/>
      <c r="C85" s="417">
        <f t="shared" si="2"/>
        <v>0</v>
      </c>
      <c r="D85" s="418"/>
    </row>
    <row r="86" spans="1:4">
      <c r="A86" s="415"/>
      <c r="B86" s="416"/>
      <c r="C86" s="417">
        <f t="shared" si="2"/>
        <v>0</v>
      </c>
      <c r="D86" s="418"/>
    </row>
    <row r="87" spans="1:4">
      <c r="A87" s="415"/>
      <c r="B87" s="416"/>
      <c r="C87" s="417">
        <f t="shared" si="2"/>
        <v>0</v>
      </c>
      <c r="D87" s="418"/>
    </row>
    <row r="88" spans="1:4">
      <c r="A88" s="415"/>
      <c r="B88" s="416"/>
      <c r="C88" s="417">
        <f t="shared" si="2"/>
        <v>0</v>
      </c>
      <c r="D88" s="418"/>
    </row>
    <row r="89" spans="1:4">
      <c r="A89" s="415"/>
      <c r="B89" s="416"/>
      <c r="C89" s="417">
        <f t="shared" si="2"/>
        <v>0</v>
      </c>
      <c r="D89" s="418"/>
    </row>
    <row r="90" spans="1:4">
      <c r="A90" s="415"/>
      <c r="B90" s="416"/>
      <c r="C90" s="417">
        <f t="shared" si="2"/>
        <v>0</v>
      </c>
      <c r="D90" s="418"/>
    </row>
    <row r="91" spans="1:4">
      <c r="A91" s="415"/>
      <c r="B91" s="416"/>
      <c r="C91" s="417">
        <f t="shared" si="2"/>
        <v>0</v>
      </c>
      <c r="D91" s="418"/>
    </row>
    <row r="92" spans="1:4">
      <c r="A92" s="415"/>
      <c r="B92" s="416"/>
      <c r="C92" s="417">
        <f t="shared" si="2"/>
        <v>0</v>
      </c>
      <c r="D92" s="418"/>
    </row>
    <row r="93" spans="1:4">
      <c r="A93" s="415"/>
      <c r="B93" s="416"/>
      <c r="C93" s="417">
        <f t="shared" si="2"/>
        <v>0</v>
      </c>
      <c r="D93" s="418"/>
    </row>
    <row r="94" spans="1:4">
      <c r="A94" s="415"/>
      <c r="B94" s="416"/>
      <c r="C94" s="417">
        <f t="shared" si="2"/>
        <v>0</v>
      </c>
      <c r="D94" s="418"/>
    </row>
    <row r="95" spans="1:4">
      <c r="A95" s="415"/>
      <c r="B95" s="416"/>
      <c r="C95" s="417">
        <f t="shared" si="2"/>
        <v>0</v>
      </c>
      <c r="D95" s="418"/>
    </row>
    <row r="96" spans="1:4">
      <c r="A96" s="415"/>
      <c r="B96" s="416"/>
      <c r="C96" s="417">
        <f t="shared" si="2"/>
        <v>0</v>
      </c>
      <c r="D96" s="418"/>
    </row>
    <row r="97" spans="1:4">
      <c r="A97" s="415"/>
      <c r="B97" s="416"/>
      <c r="C97" s="417">
        <f t="shared" si="2"/>
        <v>0</v>
      </c>
      <c r="D97" s="418"/>
    </row>
    <row r="98" spans="1:4">
      <c r="A98" s="415"/>
      <c r="B98" s="416"/>
      <c r="C98" s="417">
        <f t="shared" si="2"/>
        <v>0</v>
      </c>
      <c r="D98" s="418"/>
    </row>
    <row r="99" spans="1:4">
      <c r="A99" s="415"/>
      <c r="B99" s="416"/>
      <c r="C99" s="417">
        <f t="shared" si="2"/>
        <v>0</v>
      </c>
      <c r="D99" s="418"/>
    </row>
    <row r="100" spans="1:4">
      <c r="A100" s="415"/>
      <c r="B100" s="416"/>
      <c r="C100" s="417">
        <f t="shared" si="2"/>
        <v>0</v>
      </c>
      <c r="D100" s="418"/>
    </row>
    <row r="101" spans="1:4">
      <c r="A101" s="415"/>
      <c r="B101" s="416"/>
      <c r="C101" s="417">
        <f t="shared" si="2"/>
        <v>0</v>
      </c>
      <c r="D101" s="418"/>
    </row>
    <row r="102" spans="1:4">
      <c r="A102" s="415"/>
      <c r="B102" s="416"/>
      <c r="C102" s="417">
        <f t="shared" ref="C102:C125" si="3">IF(A102="F","F",B102*5+A102)</f>
        <v>0</v>
      </c>
      <c r="D102" s="418"/>
    </row>
    <row r="103" spans="1:4">
      <c r="A103" s="415"/>
      <c r="B103" s="416"/>
      <c r="C103" s="417">
        <f t="shared" si="3"/>
        <v>0</v>
      </c>
      <c r="D103" s="418"/>
    </row>
    <row r="104" spans="1:4">
      <c r="A104" s="415"/>
      <c r="B104" s="416"/>
      <c r="C104" s="417">
        <f t="shared" si="3"/>
        <v>0</v>
      </c>
      <c r="D104" s="418"/>
    </row>
    <row r="105" spans="1:4">
      <c r="A105" s="415"/>
      <c r="B105" s="416"/>
      <c r="C105" s="417">
        <f t="shared" si="3"/>
        <v>0</v>
      </c>
      <c r="D105" s="418"/>
    </row>
    <row r="106" spans="1:4">
      <c r="A106" s="415"/>
      <c r="B106" s="416"/>
      <c r="C106" s="417">
        <f t="shared" si="3"/>
        <v>0</v>
      </c>
      <c r="D106" s="418"/>
    </row>
    <row r="107" spans="1:4">
      <c r="A107" s="415"/>
      <c r="B107" s="416"/>
      <c r="C107" s="417">
        <f t="shared" si="3"/>
        <v>0</v>
      </c>
      <c r="D107" s="418"/>
    </row>
    <row r="108" spans="1:4">
      <c r="A108" s="415"/>
      <c r="B108" s="416"/>
      <c r="C108" s="417">
        <f t="shared" si="3"/>
        <v>0</v>
      </c>
      <c r="D108" s="418"/>
    </row>
    <row r="109" spans="1:4">
      <c r="A109" s="415"/>
      <c r="B109" s="416"/>
      <c r="C109" s="417">
        <f t="shared" si="3"/>
        <v>0</v>
      </c>
      <c r="D109" s="418"/>
    </row>
    <row r="110" spans="1:4">
      <c r="A110" s="415"/>
      <c r="B110" s="416"/>
      <c r="C110" s="417">
        <f t="shared" si="3"/>
        <v>0</v>
      </c>
      <c r="D110" s="418"/>
    </row>
    <row r="111" spans="1:4">
      <c r="A111" s="415"/>
      <c r="B111" s="416"/>
      <c r="C111" s="417">
        <f t="shared" si="3"/>
        <v>0</v>
      </c>
      <c r="D111" s="418"/>
    </row>
    <row r="112" spans="1:4">
      <c r="A112" s="415"/>
      <c r="B112" s="416"/>
      <c r="C112" s="417">
        <f t="shared" si="3"/>
        <v>0</v>
      </c>
      <c r="D112" s="418"/>
    </row>
    <row r="113" spans="1:4">
      <c r="A113" s="415"/>
      <c r="B113" s="416"/>
      <c r="C113" s="417">
        <f t="shared" si="3"/>
        <v>0</v>
      </c>
      <c r="D113" s="418"/>
    </row>
    <row r="114" spans="1:4">
      <c r="A114" s="415"/>
      <c r="B114" s="416"/>
      <c r="C114" s="417">
        <f t="shared" si="3"/>
        <v>0</v>
      </c>
      <c r="D114" s="418"/>
    </row>
    <row r="115" spans="1:4">
      <c r="A115" s="415"/>
      <c r="B115" s="416"/>
      <c r="C115" s="417">
        <f t="shared" si="3"/>
        <v>0</v>
      </c>
      <c r="D115" s="418"/>
    </row>
    <row r="116" spans="1:4">
      <c r="A116" s="415"/>
      <c r="B116" s="416"/>
      <c r="C116" s="417">
        <f t="shared" si="3"/>
        <v>0</v>
      </c>
      <c r="D116" s="418"/>
    </row>
    <row r="117" spans="1:4">
      <c r="A117" s="415"/>
      <c r="B117" s="416"/>
      <c r="C117" s="417">
        <f t="shared" si="3"/>
        <v>0</v>
      </c>
      <c r="D117" s="418"/>
    </row>
    <row r="118" spans="1:4">
      <c r="A118" s="415"/>
      <c r="B118" s="416"/>
      <c r="C118" s="417">
        <f t="shared" si="3"/>
        <v>0</v>
      </c>
      <c r="D118" s="418"/>
    </row>
    <row r="119" spans="1:4">
      <c r="A119" s="415"/>
      <c r="B119" s="416"/>
      <c r="C119" s="417">
        <f t="shared" si="3"/>
        <v>0</v>
      </c>
      <c r="D119" s="418"/>
    </row>
    <row r="120" spans="1:4">
      <c r="A120" s="415"/>
      <c r="B120" s="416"/>
      <c r="C120" s="417">
        <f t="shared" si="3"/>
        <v>0</v>
      </c>
      <c r="D120" s="418"/>
    </row>
    <row r="121" spans="1:4">
      <c r="A121" s="415"/>
      <c r="B121" s="416"/>
      <c r="C121" s="417">
        <f t="shared" si="3"/>
        <v>0</v>
      </c>
      <c r="D121" s="418"/>
    </row>
    <row r="122" spans="1:4">
      <c r="A122" s="415"/>
      <c r="B122" s="416"/>
      <c r="C122" s="417">
        <f t="shared" si="3"/>
        <v>0</v>
      </c>
      <c r="D122" s="418"/>
    </row>
    <row r="123" spans="1:4">
      <c r="A123" s="415"/>
      <c r="B123" s="416"/>
      <c r="C123" s="417">
        <f t="shared" si="3"/>
        <v>0</v>
      </c>
      <c r="D123" s="418"/>
    </row>
    <row r="124" spans="1:4">
      <c r="A124" s="415"/>
      <c r="B124" s="416"/>
      <c r="C124" s="417">
        <f t="shared" si="3"/>
        <v>0</v>
      </c>
      <c r="D124" s="418"/>
    </row>
    <row r="125" spans="1:4" ht="13.5" thickBot="1">
      <c r="A125" s="419"/>
      <c r="B125" s="420"/>
      <c r="C125" s="421">
        <f t="shared" si="3"/>
        <v>0</v>
      </c>
      <c r="D125" s="422"/>
    </row>
  </sheetData>
  <pageMargins left="0.74800000000000011" right="0.74800000000000011" top="1.3776000000000002" bottom="1.3776000000000002" header="0.9839" footer="0.9839"/>
  <pageSetup paperSize="0" fitToWidth="0" fitToHeight="0" orientation="portrait" horizontalDpi="0" verticalDpi="0" copies="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043B9-F9C8-4872-A433-20E758E00E56}">
  <dimension ref="A1:O206"/>
  <sheetViews>
    <sheetView workbookViewId="0"/>
  </sheetViews>
  <sheetFormatPr defaultRowHeight="12.75"/>
  <cols>
    <col min="1" max="1" width="7.28515625" customWidth="1"/>
    <col min="2" max="2" width="14.140625" customWidth="1"/>
    <col min="3" max="3" width="35.42578125" customWidth="1"/>
    <col min="4" max="6" width="9.42578125" customWidth="1"/>
    <col min="7" max="7" width="11.5703125" customWidth="1"/>
    <col min="8" max="1024" width="9.42578125" customWidth="1"/>
  </cols>
  <sheetData>
    <row r="1" spans="1:15" ht="25.5">
      <c r="A1" s="488" t="str">
        <f>IF(ISBLANK('Tournament Info'!B3),"Vampire: The Eternal Struggle Tournament",'Tournament Info'!B3)</f>
        <v>Week of Nightmares 2024 - Day 3</v>
      </c>
      <c r="B1" s="488"/>
      <c r="C1" s="488"/>
      <c r="D1" s="488"/>
      <c r="E1" s="488"/>
      <c r="F1" s="488"/>
      <c r="G1" s="488"/>
      <c r="H1" s="488"/>
      <c r="I1" s="488"/>
      <c r="J1" s="488"/>
      <c r="K1" s="488"/>
      <c r="L1" s="488"/>
      <c r="M1" s="72"/>
      <c r="N1" s="72"/>
      <c r="O1" s="423"/>
    </row>
    <row r="2" spans="1:15" ht="15">
      <c r="A2" s="43"/>
      <c r="B2" s="43"/>
      <c r="C2" s="43"/>
      <c r="D2" s="43"/>
      <c r="E2" s="157"/>
      <c r="F2" s="43"/>
      <c r="G2" s="44"/>
      <c r="H2" s="43"/>
      <c r="I2" s="68"/>
      <c r="J2" s="44"/>
      <c r="K2" s="44"/>
      <c r="L2" s="43"/>
      <c r="M2" s="72"/>
      <c r="N2" s="72"/>
      <c r="O2" s="423"/>
    </row>
    <row r="3" spans="1:15" ht="20.25">
      <c r="A3" s="489" t="str">
        <f>IF( 'Final Round'!$I$14=0, "V:EKN Report (incomplete)", "V:EKN Report")</f>
        <v>V:EKN Report</v>
      </c>
      <c r="B3" s="489"/>
      <c r="C3" s="489"/>
      <c r="D3" s="489"/>
      <c r="E3" s="489"/>
      <c r="F3" s="489"/>
      <c r="G3" s="489"/>
      <c r="H3" s="489"/>
      <c r="I3" s="489"/>
      <c r="J3" s="489"/>
      <c r="K3" s="489"/>
      <c r="L3" s="489"/>
      <c r="M3" s="72"/>
      <c r="N3" s="72"/>
      <c r="O3" s="423"/>
    </row>
    <row r="4" spans="1:15" ht="15.75" thickBot="1">
      <c r="A4" s="43"/>
      <c r="B4" s="43"/>
      <c r="C4" s="43"/>
      <c r="D4" s="43"/>
      <c r="E4" s="43"/>
      <c r="F4" s="44"/>
      <c r="G4" s="44"/>
      <c r="H4" s="43"/>
      <c r="I4" s="68"/>
      <c r="J4" s="44"/>
      <c r="K4" s="44"/>
      <c r="L4" s="43"/>
      <c r="M4" s="72"/>
      <c r="N4" s="72"/>
      <c r="O4" s="423"/>
    </row>
    <row r="5" spans="1:15" ht="18" customHeight="1">
      <c r="A5" s="424" t="s">
        <v>158</v>
      </c>
      <c r="B5" s="425" t="s">
        <v>159</v>
      </c>
      <c r="C5" s="425"/>
      <c r="D5" s="425" t="s">
        <v>369</v>
      </c>
      <c r="E5" s="425" t="s">
        <v>369</v>
      </c>
      <c r="F5" s="425" t="s">
        <v>370</v>
      </c>
      <c r="G5" s="426"/>
    </row>
    <row r="6" spans="1:15" ht="18" customHeight="1" thickBot="1">
      <c r="A6" s="427" t="s">
        <v>186</v>
      </c>
      <c r="B6" s="428" t="s">
        <v>186</v>
      </c>
      <c r="C6" s="428" t="s">
        <v>317</v>
      </c>
      <c r="D6" s="429" t="s">
        <v>371</v>
      </c>
      <c r="E6" s="428" t="s">
        <v>372</v>
      </c>
      <c r="F6" s="428" t="s">
        <v>180</v>
      </c>
      <c r="G6" s="430" t="s">
        <v>182</v>
      </c>
    </row>
    <row r="7" spans="1:15" ht="13.5" thickTop="1">
      <c r="A7" s="431">
        <f ca="1">IF(ISNUMBER(Standings!$A6),Standings!$C6,"")</f>
        <v>24</v>
      </c>
      <c r="B7" s="432">
        <f ca="1">IF(ISNUMBER($A7),VLOOKUP($A7,Methuselahs!$A$7:$E$202,5,FALSE()),"")</f>
        <v>1001</v>
      </c>
      <c r="C7" s="433" t="str">
        <f ca="1">Standings!$D6</f>
        <v>Tero Aalto</v>
      </c>
      <c r="D7" s="434">
        <f ca="1">IF(ISNUMBER($A7),VLOOKUP($A7,Methuselahs!$A$7:$F$202,COLUMN(Methuselahs!$F$7),FALSE()),"")</f>
        <v>3</v>
      </c>
      <c r="E7" s="435">
        <f ca="1">IF(ISNUMBER($A7),Standings!$E6+IF(Standings!$B$4,1,0),"")</f>
        <v>3</v>
      </c>
      <c r="F7" s="436">
        <f ca="1">IF(ISNUMBER($A7),Standings!$F6+Standings!$G6,"")</f>
        <v>8</v>
      </c>
      <c r="G7" s="437">
        <f ca="1">IF(Standings!$A6&gt;5,"",Standings!$A6)</f>
        <v>1</v>
      </c>
    </row>
    <row r="8" spans="1:15">
      <c r="A8" s="438">
        <f ca="1">IF(ISNUMBER(Standings!$A7),Standings!$C7,"")</f>
        <v>14</v>
      </c>
      <c r="B8" s="110">
        <f ca="1">IF(ISNUMBER($A8),VLOOKUP($A8,Methuselahs!$A$7:$E$202,5,FALSE()),"")</f>
        <v>1002</v>
      </c>
      <c r="C8" s="439" t="str">
        <f ca="1">Standings!$D7</f>
        <v>Magnus Soder</v>
      </c>
      <c r="D8" s="110">
        <f ca="1">IF(ISNUMBER($A8),VLOOKUP($A8,Methuselahs!$A$7:$F$202,COLUMN(Methuselahs!$F$7),FALSE()),"")</f>
        <v>3</v>
      </c>
      <c r="E8" s="109">
        <f ca="1">IF(ISNUMBER($A8),Standings!$E7,"")</f>
        <v>1</v>
      </c>
      <c r="F8" s="440">
        <f ca="1">IF(ISNUMBER($A8),Standings!$F7+Standings!$G7,"")</f>
        <v>5.5</v>
      </c>
      <c r="G8" s="441">
        <f ca="1">IF(Standings!$A7&gt;5,"",Standings!$A7)</f>
        <v>2</v>
      </c>
    </row>
    <row r="9" spans="1:15">
      <c r="A9" s="438">
        <f ca="1">IF(ISNUMBER(Standings!$A8),Standings!$C8,"")</f>
        <v>27</v>
      </c>
      <c r="B9" s="110">
        <f ca="1">IF(ISNUMBER($A9),VLOOKUP($A9,Methuselahs!$A$7:$E$202,5,FALSE()),"")</f>
        <v>1003</v>
      </c>
      <c r="C9" s="439" t="str">
        <f ca="1">Standings!$D8</f>
        <v>Selim Ammouche</v>
      </c>
      <c r="D9" s="110">
        <f ca="1">IF(ISNUMBER($A9),VLOOKUP($A9,Methuselahs!$A$7:$F$202,COLUMN(Methuselahs!$F$7),FALSE()),"")</f>
        <v>3</v>
      </c>
      <c r="E9" s="109">
        <f ca="1">IF(ISNUMBER($A9),Standings!$E8,"")</f>
        <v>2</v>
      </c>
      <c r="F9" s="440">
        <f ca="1">IF(ISNUMBER($A9),Standings!$F8+Standings!$G8,"")</f>
        <v>7</v>
      </c>
      <c r="G9" s="441">
        <f ca="1">IF(Standings!$A8&gt;5,"",Standings!$A8)</f>
        <v>2</v>
      </c>
    </row>
    <row r="10" spans="1:15">
      <c r="A10" s="438">
        <f ca="1">IF(ISNUMBER(Standings!$A9),Standings!$C9,"")</f>
        <v>37</v>
      </c>
      <c r="B10" s="110">
        <f ca="1">IF(ISNUMBER($A10),VLOOKUP($A10,Methuselahs!$A$7:$E$202,5,FALSE()),"")</f>
        <v>1004</v>
      </c>
      <c r="C10" s="439" t="str">
        <f ca="1">Standings!$D9</f>
        <v>Jozef Patrnciak</v>
      </c>
      <c r="D10" s="110">
        <f ca="1">IF(ISNUMBER($A10),VLOOKUP($A10,Methuselahs!$A$7:$F$202,COLUMN(Methuselahs!$F$7),FALSE()),"")</f>
        <v>3</v>
      </c>
      <c r="E10" s="109">
        <f ca="1">IF(ISNUMBER($A10),Standings!$E9,"")</f>
        <v>1</v>
      </c>
      <c r="F10" s="440">
        <f ca="1">IF(ISNUMBER($A10),Standings!$F9+Standings!$G9,"")</f>
        <v>5.5</v>
      </c>
      <c r="G10" s="441">
        <f ca="1">IF(Standings!$A9&gt;5,"",Standings!$A9)</f>
        <v>2</v>
      </c>
    </row>
    <row r="11" spans="1:15">
      <c r="A11" s="438">
        <f ca="1">IF(ISNUMBER(Standings!$A10),Standings!$C10,"")</f>
        <v>41</v>
      </c>
      <c r="B11" s="110">
        <f ca="1">IF(ISNUMBER($A11),VLOOKUP($A11,Methuselahs!$A$7:$E$202,5,FALSE()),"")</f>
        <v>1005</v>
      </c>
      <c r="C11" s="439" t="str">
        <f ca="1">Standings!$D10</f>
        <v>Nemanja Jovicic</v>
      </c>
      <c r="D11" s="110">
        <f ca="1">IF(ISNUMBER($A11),VLOOKUP($A11,Methuselahs!$A$7:$F$202,COLUMN(Methuselahs!$F$7),FALSE()),"")</f>
        <v>3</v>
      </c>
      <c r="E11" s="109">
        <f ca="1">IF(ISNUMBER($A11),Standings!$E10,"")</f>
        <v>1</v>
      </c>
      <c r="F11" s="440">
        <f ca="1">IF(ISNUMBER($A11),Standings!$F10+Standings!$G10,"")</f>
        <v>6.5</v>
      </c>
      <c r="G11" s="441">
        <f ca="1">IF(Standings!$A10&gt;5,"",Standings!$A10)</f>
        <v>2</v>
      </c>
    </row>
    <row r="12" spans="1:15">
      <c r="A12" s="438">
        <f ca="1">IF(ISNUMBER(Standings!$A11),Standings!$C11,"")</f>
        <v>12</v>
      </c>
      <c r="B12" s="110">
        <f ca="1">IF(ISNUMBER($A12),VLOOKUP($A12,Methuselahs!$A$7:$E$202,5,FALSE()),"")</f>
        <v>12</v>
      </c>
      <c r="C12" s="439" t="str">
        <f ca="1">Standings!$D11</f>
        <v>Sergio Martins</v>
      </c>
      <c r="D12" s="110">
        <f ca="1">IF(ISNUMBER($A12),VLOOKUP($A12,Methuselahs!$A$7:$F$202,COLUMN(Methuselahs!$F$7),FALSE()),"")</f>
        <v>2</v>
      </c>
      <c r="E12" s="109">
        <f ca="1">IF(ISNUMBER($A12),Standings!$E11,"")</f>
        <v>1</v>
      </c>
      <c r="F12" s="440">
        <f ca="1">IF(ISNUMBER($A12),Standings!$F11+Standings!$G11,"")</f>
        <v>5</v>
      </c>
      <c r="G12" t="str">
        <f ca="1">IF(Standings!$A11&gt;5,"",Standings!$A11)</f>
        <v/>
      </c>
    </row>
    <row r="13" spans="1:15">
      <c r="A13" s="438">
        <f ca="1">IF(ISNUMBER(Standings!$A12),Standings!$C12,"")</f>
        <v>46</v>
      </c>
      <c r="B13" s="110">
        <f ca="1">IF(ISNUMBER($A13),VLOOKUP($A13,Methuselahs!$A$7:$E$202,5,FALSE()),"")</f>
        <v>46</v>
      </c>
      <c r="C13" s="439" t="str">
        <f ca="1">Standings!$D12</f>
        <v>Martin Weinmyer</v>
      </c>
      <c r="D13" s="110">
        <f ca="1">IF(ISNUMBER($A13),VLOOKUP($A13,Methuselahs!$A$7:$F$202,COLUMN(Methuselahs!$F$7),FALSE()),"")</f>
        <v>2</v>
      </c>
      <c r="E13" s="109">
        <f ca="1">IF(ISNUMBER($A13),Standings!$E12,"")</f>
        <v>1</v>
      </c>
      <c r="F13" s="440">
        <f ca="1">IF(ISNUMBER($A13),Standings!$F12+Standings!$G12,"")</f>
        <v>4.5</v>
      </c>
      <c r="G13" t="str">
        <f ca="1">IF(Standings!$A12&gt;5,"",Standings!$A12)</f>
        <v/>
      </c>
    </row>
    <row r="14" spans="1:15">
      <c r="A14" s="438">
        <f ca="1">IF(ISNUMBER(Standings!$A13),Standings!$C13,"")</f>
        <v>20</v>
      </c>
      <c r="B14" s="110">
        <f ca="1">IF(ISNUMBER($A14),VLOOKUP($A14,Methuselahs!$A$7:$E$202,5,FALSE()),"")</f>
        <v>1008</v>
      </c>
      <c r="C14" s="439" t="str">
        <f ca="1">Standings!$D13</f>
        <v>Gyula Erdos</v>
      </c>
      <c r="D14" s="110">
        <f ca="1">IF(ISNUMBER($A14),VLOOKUP($A14,Methuselahs!$A$7:$F$202,COLUMN(Methuselahs!$F$7),FALSE()),"")</f>
        <v>2</v>
      </c>
      <c r="E14" s="109">
        <f ca="1">IF(ISNUMBER($A14),Standings!$E13,"")</f>
        <v>1</v>
      </c>
      <c r="F14" s="440">
        <f ca="1">IF(ISNUMBER($A14),Standings!$F13+Standings!$G13,"")</f>
        <v>4</v>
      </c>
      <c r="G14" t="str">
        <f ca="1">IF(Standings!$A13&gt;5,"",Standings!$A13)</f>
        <v/>
      </c>
    </row>
    <row r="15" spans="1:15">
      <c r="A15" s="438">
        <f ca="1">IF(ISNUMBER(Standings!$A14),Standings!$C14,"")</f>
        <v>25</v>
      </c>
      <c r="B15" s="110">
        <f ca="1">IF(ISNUMBER($A15),VLOOKUP($A15,Methuselahs!$A$7:$E$202,5,FALSE()),"")</f>
        <v>25</v>
      </c>
      <c r="C15" s="439" t="str">
        <f ca="1">Standings!$D14</f>
        <v>Sebastian Szuster</v>
      </c>
      <c r="D15" s="110">
        <f ca="1">IF(ISNUMBER($A15),VLOOKUP($A15,Methuselahs!$A$7:$F$202,COLUMN(Methuselahs!$F$7),FALSE()),"")</f>
        <v>2</v>
      </c>
      <c r="E15" s="109">
        <f ca="1">IF(ISNUMBER($A15),Standings!$E14,"")</f>
        <v>1</v>
      </c>
      <c r="F15" s="440">
        <f ca="1">IF(ISNUMBER($A15),Standings!$F14+Standings!$G14,"")</f>
        <v>4</v>
      </c>
      <c r="G15" t="str">
        <f ca="1">IF(Standings!$A14&gt;5,"",Standings!$A14)</f>
        <v/>
      </c>
    </row>
    <row r="16" spans="1:15">
      <c r="A16" s="438">
        <f ca="1">IF(ISNUMBER(Standings!$A15),Standings!$C15,"")</f>
        <v>39</v>
      </c>
      <c r="B16" s="110">
        <f ca="1">IF(ISNUMBER($A16),VLOOKUP($A16,Methuselahs!$A$7:$E$202,5,FALSE()),"")</f>
        <v>1010</v>
      </c>
      <c r="C16" s="439" t="str">
        <f ca="1">Standings!$D15</f>
        <v>Kari Hyll</v>
      </c>
      <c r="D16" s="110">
        <f ca="1">IF(ISNUMBER($A16),VLOOKUP($A16,Methuselahs!$A$7:$F$202,COLUMN(Methuselahs!$F$7),FALSE()),"")</f>
        <v>2</v>
      </c>
      <c r="E16" s="109">
        <f ca="1">IF(ISNUMBER($A16),Standings!$E15,"")</f>
        <v>1</v>
      </c>
      <c r="F16" s="440">
        <f ca="1">IF(ISNUMBER($A16),Standings!$F15+Standings!$G15,"")</f>
        <v>4</v>
      </c>
      <c r="G16" t="str">
        <f ca="1">IF(Standings!$A15&gt;5,"",Standings!$A15)</f>
        <v/>
      </c>
    </row>
    <row r="17" spans="1:7">
      <c r="A17" s="438">
        <f ca="1">IF(ISNUMBER(Standings!$A16),Standings!$C16,"")</f>
        <v>32</v>
      </c>
      <c r="B17" s="110">
        <f ca="1">IF(ISNUMBER($A17),VLOOKUP($A17,Methuselahs!$A$7:$E$202,5,FALSE()),"")</f>
        <v>32</v>
      </c>
      <c r="C17" s="439" t="str">
        <f ca="1">Standings!$D16</f>
        <v>Zsolt Cziraki</v>
      </c>
      <c r="D17" s="110">
        <f ca="1">IF(ISNUMBER($A17),VLOOKUP($A17,Methuselahs!$A$7:$F$202,COLUMN(Methuselahs!$F$7),FALSE()),"")</f>
        <v>2</v>
      </c>
      <c r="E17" s="109">
        <f ca="1">IF(ISNUMBER($A17),Standings!$E16,"")</f>
        <v>1</v>
      </c>
      <c r="F17" s="440">
        <f ca="1">IF(ISNUMBER($A17),Standings!$F16+Standings!$G16,"")</f>
        <v>3.5</v>
      </c>
      <c r="G17" t="str">
        <f ca="1">IF(Standings!$A16&gt;5,"",Standings!$A16)</f>
        <v/>
      </c>
    </row>
    <row r="18" spans="1:7">
      <c r="A18" s="438">
        <f ca="1">IF(ISNUMBER(Standings!$A17),Standings!$C17,"")</f>
        <v>21</v>
      </c>
      <c r="B18" s="110">
        <f ca="1">IF(ISNUMBER($A18),VLOOKUP($A18,Methuselahs!$A$7:$E$202,5,FALSE()),"")</f>
        <v>21</v>
      </c>
      <c r="C18" s="439" t="str">
        <f ca="1">Standings!$D17</f>
        <v>Marcin Watras</v>
      </c>
      <c r="D18" s="110">
        <f ca="1">IF(ISNUMBER($A18),VLOOKUP($A18,Methuselahs!$A$7:$F$202,COLUMN(Methuselahs!$F$7),FALSE()),"")</f>
        <v>2</v>
      </c>
      <c r="E18" s="109">
        <f ca="1">IF(ISNUMBER($A18),Standings!$E17,"")</f>
        <v>1</v>
      </c>
      <c r="F18" s="440">
        <f ca="1">IF(ISNUMBER($A18),Standings!$F17+Standings!$G17,"")</f>
        <v>3</v>
      </c>
      <c r="G18" t="str">
        <f ca="1">IF(Standings!$A17&gt;5,"",Standings!$A17)</f>
        <v/>
      </c>
    </row>
    <row r="19" spans="1:7">
      <c r="A19" s="438">
        <f ca="1">IF(ISNUMBER(Standings!$A18),Standings!$C18,"")</f>
        <v>9</v>
      </c>
      <c r="B19" s="110">
        <f ca="1">IF(ISNUMBER($A19),VLOOKUP($A19,Methuselahs!$A$7:$E$202,5,FALSE()),"")</f>
        <v>9</v>
      </c>
      <c r="C19" s="439" t="str">
        <f ca="1">Standings!$D18</f>
        <v>Edouard Menneson</v>
      </c>
      <c r="D19" s="110">
        <f ca="1">IF(ISNUMBER($A19),VLOOKUP($A19,Methuselahs!$A$7:$F$202,COLUMN(Methuselahs!$F$7),FALSE()),"")</f>
        <v>2</v>
      </c>
      <c r="E19" s="109">
        <f ca="1">IF(ISNUMBER($A19),Standings!$E18,"")</f>
        <v>1</v>
      </c>
      <c r="F19" s="440">
        <f ca="1">IF(ISNUMBER($A19),Standings!$F18+Standings!$G18,"")</f>
        <v>3</v>
      </c>
      <c r="G19" t="str">
        <f ca="1">IF(Standings!$A18&gt;5,"",Standings!$A18)</f>
        <v/>
      </c>
    </row>
    <row r="20" spans="1:7">
      <c r="A20" s="438">
        <f ca="1">IF(ISNUMBER(Standings!$A19),Standings!$C19,"")</f>
        <v>16</v>
      </c>
      <c r="B20" s="110">
        <f ca="1">IF(ISNUMBER($A20),VLOOKUP($A20,Methuselahs!$A$7:$E$202,5,FALSE()),"")</f>
        <v>16</v>
      </c>
      <c r="C20" s="439" t="str">
        <f ca="1">Standings!$D19</f>
        <v>Jorge Delgado</v>
      </c>
      <c r="D20" s="110">
        <f ca="1">IF(ISNUMBER($A20),VLOOKUP($A20,Methuselahs!$A$7:$F$202,COLUMN(Methuselahs!$F$7),FALSE()),"")</f>
        <v>2</v>
      </c>
      <c r="E20" s="109">
        <f ca="1">IF(ISNUMBER($A20),Standings!$E19,"")</f>
        <v>1</v>
      </c>
      <c r="F20" s="440">
        <f ca="1">IF(ISNUMBER($A20),Standings!$F19+Standings!$G19,"")</f>
        <v>3</v>
      </c>
      <c r="G20" t="str">
        <f ca="1">IF(Standings!$A19&gt;5,"",Standings!$A19)</f>
        <v/>
      </c>
    </row>
    <row r="21" spans="1:7">
      <c r="A21" s="438">
        <f ca="1">IF(ISNUMBER(Standings!$A20),Standings!$C20,"")</f>
        <v>47</v>
      </c>
      <c r="B21" s="110">
        <f ca="1">IF(ISNUMBER($A21),VLOOKUP($A21,Methuselahs!$A$7:$E$202,5,FALSE()),"")</f>
        <v>47</v>
      </c>
      <c r="C21" s="439" t="str">
        <f ca="1">Standings!$D20</f>
        <v>Tommi Hakomaa</v>
      </c>
      <c r="D21" s="110">
        <f ca="1">IF(ISNUMBER($A21),VLOOKUP($A21,Methuselahs!$A$7:$F$202,COLUMN(Methuselahs!$F$7),FALSE()),"")</f>
        <v>2</v>
      </c>
      <c r="E21" s="109">
        <f ca="1">IF(ISNUMBER($A21),Standings!$E20,"")</f>
        <v>1</v>
      </c>
      <c r="F21" s="440">
        <f ca="1">IF(ISNUMBER($A21),Standings!$F20+Standings!$G20,"")</f>
        <v>3</v>
      </c>
      <c r="G21" t="str">
        <f ca="1">IF(Standings!$A20&gt;5,"",Standings!$A20)</f>
        <v/>
      </c>
    </row>
    <row r="22" spans="1:7">
      <c r="A22" s="438">
        <f ca="1">IF(ISNUMBER(Standings!$A21),Standings!$C21,"")</f>
        <v>38</v>
      </c>
      <c r="B22" s="110">
        <f ca="1">IF(ISNUMBER($A22),VLOOKUP($A22,Methuselahs!$A$7:$E$202,5,FALSE()),"")</f>
        <v>38</v>
      </c>
      <c r="C22" s="439" t="str">
        <f ca="1">Standings!$D21</f>
        <v>Arnold Riegler</v>
      </c>
      <c r="D22" s="110">
        <f ca="1">IF(ISNUMBER($A22),VLOOKUP($A22,Methuselahs!$A$7:$F$202,COLUMN(Methuselahs!$F$7),FALSE()),"")</f>
        <v>2</v>
      </c>
      <c r="E22" s="109">
        <f ca="1">IF(ISNUMBER($A22),Standings!$E21,"")</f>
        <v>0</v>
      </c>
      <c r="F22" s="440">
        <f ca="1">IF(ISNUMBER($A22),Standings!$F21+Standings!$G21,"")</f>
        <v>3</v>
      </c>
      <c r="G22" t="str">
        <f ca="1">IF(Standings!$A21&gt;5,"",Standings!$A21)</f>
        <v/>
      </c>
    </row>
    <row r="23" spans="1:7">
      <c r="A23" s="438">
        <f ca="1">IF(ISNUMBER(Standings!$A22),Standings!$C22,"")</f>
        <v>34</v>
      </c>
      <c r="B23" s="110">
        <f ca="1">IF(ISNUMBER($A23),VLOOKUP($A23,Methuselahs!$A$7:$E$202,5,FALSE()),"")</f>
        <v>34</v>
      </c>
      <c r="C23" s="439" t="str">
        <f ca="1">Standings!$D22</f>
        <v>Adam Peter</v>
      </c>
      <c r="D23" s="110">
        <f ca="1">IF(ISNUMBER($A23),VLOOKUP($A23,Methuselahs!$A$7:$F$202,COLUMN(Methuselahs!$F$7),FALSE()),"")</f>
        <v>2</v>
      </c>
      <c r="E23" s="109">
        <f ca="1">IF(ISNUMBER($A23),Standings!$E22,"")</f>
        <v>0</v>
      </c>
      <c r="F23" s="440">
        <f ca="1">IF(ISNUMBER($A23),Standings!$F22+Standings!$G22,"")</f>
        <v>3</v>
      </c>
      <c r="G23" t="str">
        <f ca="1">IF(Standings!$A22&gt;5,"",Standings!$A22)</f>
        <v/>
      </c>
    </row>
    <row r="24" spans="1:7">
      <c r="A24" s="438">
        <f ca="1">IF(ISNUMBER(Standings!$A23),Standings!$C23,"")</f>
        <v>1</v>
      </c>
      <c r="B24" s="110">
        <f ca="1">IF(ISNUMBER($A24),VLOOKUP($A24,Methuselahs!$A$7:$E$202,5,FALSE()),"")</f>
        <v>1</v>
      </c>
      <c r="C24" s="439" t="str">
        <f ca="1">Standings!$D23</f>
        <v>Dominik Trupcevic</v>
      </c>
      <c r="D24" s="110">
        <f ca="1">IF(ISNUMBER($A24),VLOOKUP($A24,Methuselahs!$A$7:$F$202,COLUMN(Methuselahs!$F$7),FALSE()),"")</f>
        <v>2</v>
      </c>
      <c r="E24" s="109">
        <f ca="1">IF(ISNUMBER($A24),Standings!$E23,"")</f>
        <v>0</v>
      </c>
      <c r="F24" s="440">
        <f ca="1">IF(ISNUMBER($A24),Standings!$F23+Standings!$G23,"")</f>
        <v>2</v>
      </c>
      <c r="G24" t="str">
        <f ca="1">IF(Standings!$A23&gt;5,"",Standings!$A23)</f>
        <v/>
      </c>
    </row>
    <row r="25" spans="1:7">
      <c r="A25" s="438">
        <f ca="1">IF(ISNUMBER(Standings!$A24),Standings!$C24,"")</f>
        <v>5</v>
      </c>
      <c r="B25" s="110">
        <f ca="1">IF(ISNUMBER($A25),VLOOKUP($A25,Methuselahs!$A$7:$E$202,5,FALSE()),"")</f>
        <v>5</v>
      </c>
      <c r="C25" s="439" t="str">
        <f ca="1">Standings!$D24</f>
        <v>Erik Wallgren</v>
      </c>
      <c r="D25" s="110">
        <f ca="1">IF(ISNUMBER($A25),VLOOKUP($A25,Methuselahs!$A$7:$F$202,COLUMN(Methuselahs!$F$7),FALSE()),"")</f>
        <v>2</v>
      </c>
      <c r="E25" s="109">
        <f ca="1">IF(ISNUMBER($A25),Standings!$E24,"")</f>
        <v>0</v>
      </c>
      <c r="F25" s="440">
        <f ca="1">IF(ISNUMBER($A25),Standings!$F24+Standings!$G24,"")</f>
        <v>2</v>
      </c>
      <c r="G25" t="str">
        <f ca="1">IF(Standings!$A24&gt;5,"",Standings!$A24)</f>
        <v/>
      </c>
    </row>
    <row r="26" spans="1:7">
      <c r="A26" s="438">
        <f ca="1">IF(ISNUMBER(Standings!$A25),Standings!$C25,"")</f>
        <v>8</v>
      </c>
      <c r="B26" s="110">
        <f ca="1">IF(ISNUMBER($A26),VLOOKUP($A26,Methuselahs!$A$7:$E$202,5,FALSE()),"")</f>
        <v>8</v>
      </c>
      <c r="C26" s="439" t="str">
        <f ca="1">Standings!$D25</f>
        <v>Djordje Sutic</v>
      </c>
      <c r="D26" s="110">
        <f ca="1">IF(ISNUMBER($A26),VLOOKUP($A26,Methuselahs!$A$7:$F$202,COLUMN(Methuselahs!$F$7),FALSE()),"")</f>
        <v>2</v>
      </c>
      <c r="E26" s="109">
        <f ca="1">IF(ISNUMBER($A26),Standings!$E25,"")</f>
        <v>0</v>
      </c>
      <c r="F26" s="440">
        <f ca="1">IF(ISNUMBER($A26),Standings!$F25+Standings!$G25,"")</f>
        <v>2</v>
      </c>
      <c r="G26" t="str">
        <f ca="1">IF(Standings!$A25&gt;5,"",Standings!$A25)</f>
        <v/>
      </c>
    </row>
    <row r="27" spans="1:7">
      <c r="A27" s="438">
        <f ca="1">IF(ISNUMBER(Standings!$A26),Standings!$C26,"")</f>
        <v>18</v>
      </c>
      <c r="B27" s="110">
        <f ca="1">IF(ISNUMBER($A27),VLOOKUP($A27,Methuselahs!$A$7:$E$202,5,FALSE()),"")</f>
        <v>18</v>
      </c>
      <c r="C27" s="439" t="str">
        <f ca="1">Standings!$D26</f>
        <v>Nikolaj Wendt</v>
      </c>
      <c r="D27" s="110">
        <f ca="1">IF(ISNUMBER($A27),VLOOKUP($A27,Methuselahs!$A$7:$F$202,COLUMN(Methuselahs!$F$7),FALSE()),"")</f>
        <v>2</v>
      </c>
      <c r="E27" s="109">
        <f ca="1">IF(ISNUMBER($A27),Standings!$E26,"")</f>
        <v>0</v>
      </c>
      <c r="F27" s="440">
        <f ca="1">IF(ISNUMBER($A27),Standings!$F26+Standings!$G26,"")</f>
        <v>1.5</v>
      </c>
      <c r="G27" t="str">
        <f ca="1">IF(Standings!$A26&gt;5,"",Standings!$A26)</f>
        <v/>
      </c>
    </row>
    <row r="28" spans="1:7">
      <c r="A28" s="438">
        <f ca="1">IF(ISNUMBER(Standings!$A27),Standings!$C27,"")</f>
        <v>28</v>
      </c>
      <c r="B28" s="110">
        <f ca="1">IF(ISNUMBER($A28),VLOOKUP($A28,Methuselahs!$A$7:$E$202,5,FALSE()),"")</f>
        <v>28</v>
      </c>
      <c r="C28" s="439" t="str">
        <f ca="1">Standings!$D27</f>
        <v>Pedro Valentim</v>
      </c>
      <c r="D28" s="110">
        <f ca="1">IF(ISNUMBER($A28),VLOOKUP($A28,Methuselahs!$A$7:$F$202,COLUMN(Methuselahs!$F$7),FALSE()),"")</f>
        <v>2</v>
      </c>
      <c r="E28" s="109">
        <f ca="1">IF(ISNUMBER($A28),Standings!$E27,"")</f>
        <v>0</v>
      </c>
      <c r="F28" s="440">
        <f ca="1">IF(ISNUMBER($A28),Standings!$F27+Standings!$G27,"")</f>
        <v>1.5</v>
      </c>
      <c r="G28" t="str">
        <f ca="1">IF(Standings!$A27&gt;5,"",Standings!$A27)</f>
        <v/>
      </c>
    </row>
    <row r="29" spans="1:7">
      <c r="A29" s="438">
        <f ca="1">IF(ISNUMBER(Standings!$A28),Standings!$C28,"")</f>
        <v>48</v>
      </c>
      <c r="B29" s="110">
        <f ca="1">IF(ISNUMBER($A29),VLOOKUP($A29,Methuselahs!$A$7:$E$202,5,FALSE()),"")</f>
        <v>48</v>
      </c>
      <c r="C29" s="439" t="str">
        <f ca="1">Standings!$D28</f>
        <v>Piotr Jurczak</v>
      </c>
      <c r="D29" s="110">
        <f ca="1">IF(ISNUMBER($A29),VLOOKUP($A29,Methuselahs!$A$7:$F$202,COLUMN(Methuselahs!$F$7),FALSE()),"")</f>
        <v>2</v>
      </c>
      <c r="E29" s="109">
        <f ca="1">IF(ISNUMBER($A29),Standings!$E28,"")</f>
        <v>0</v>
      </c>
      <c r="F29" s="440">
        <f ca="1">IF(ISNUMBER($A29),Standings!$F28+Standings!$G28,"")</f>
        <v>1.5</v>
      </c>
      <c r="G29" t="str">
        <f ca="1">IF(Standings!$A28&gt;5,"",Standings!$A28)</f>
        <v/>
      </c>
    </row>
    <row r="30" spans="1:7">
      <c r="A30" s="438">
        <f ca="1">IF(ISNUMBER(Standings!$A29),Standings!$C29,"")</f>
        <v>11</v>
      </c>
      <c r="B30" s="110">
        <f ca="1">IF(ISNUMBER($A30),VLOOKUP($A30,Methuselahs!$A$7:$E$202,5,FALSE()),"")</f>
        <v>11</v>
      </c>
      <c r="C30" s="439" t="str">
        <f ca="1">Standings!$D29</f>
        <v>Joao Servolo</v>
      </c>
      <c r="D30" s="110">
        <f ca="1">IF(ISNUMBER($A30),VLOOKUP($A30,Methuselahs!$A$7:$F$202,COLUMN(Methuselahs!$F$7),FALSE()),"")</f>
        <v>2</v>
      </c>
      <c r="E30" s="109">
        <f ca="1">IF(ISNUMBER($A30),Standings!$E29,"")</f>
        <v>0</v>
      </c>
      <c r="F30" s="440">
        <f ca="1">IF(ISNUMBER($A30),Standings!$F29+Standings!$G29,"")</f>
        <v>1</v>
      </c>
      <c r="G30" t="str">
        <f ca="1">IF(Standings!$A29&gt;5,"",Standings!$A29)</f>
        <v/>
      </c>
    </row>
    <row r="31" spans="1:7">
      <c r="A31" s="438">
        <f ca="1">IF(ISNUMBER(Standings!$A30),Standings!$C30,"")</f>
        <v>29</v>
      </c>
      <c r="B31" s="110">
        <f ca="1">IF(ISNUMBER($A31),VLOOKUP($A31,Methuselahs!$A$7:$E$202,5,FALSE()),"")</f>
        <v>29</v>
      </c>
      <c r="C31" s="439" t="str">
        <f ca="1">Standings!$D30</f>
        <v>David Luhaaar</v>
      </c>
      <c r="D31" s="110">
        <f ca="1">IF(ISNUMBER($A31),VLOOKUP($A31,Methuselahs!$A$7:$F$202,COLUMN(Methuselahs!$F$7),FALSE()),"")</f>
        <v>2</v>
      </c>
      <c r="E31" s="109">
        <f ca="1">IF(ISNUMBER($A31),Standings!$E30,"")</f>
        <v>0</v>
      </c>
      <c r="F31" s="440">
        <f ca="1">IF(ISNUMBER($A31),Standings!$F30+Standings!$G30,"")</f>
        <v>1</v>
      </c>
      <c r="G31" t="str">
        <f ca="1">IF(Standings!$A30&gt;5,"",Standings!$A30)</f>
        <v/>
      </c>
    </row>
    <row r="32" spans="1:7">
      <c r="A32" s="438">
        <f ca="1">IF(ISNUMBER(Standings!$A31),Standings!$C31,"")</f>
        <v>30</v>
      </c>
      <c r="B32" s="110">
        <f ca="1">IF(ISNUMBER($A32),VLOOKUP($A32,Methuselahs!$A$7:$E$202,5,FALSE()),"")</f>
        <v>30</v>
      </c>
      <c r="C32" s="439" t="str">
        <f ca="1">Standings!$D31</f>
        <v>Maciej Bernart</v>
      </c>
      <c r="D32" s="110">
        <f ca="1">IF(ISNUMBER($A32),VLOOKUP($A32,Methuselahs!$A$7:$F$202,COLUMN(Methuselahs!$F$7),FALSE()),"")</f>
        <v>2</v>
      </c>
      <c r="E32" s="109">
        <f ca="1">IF(ISNUMBER($A32),Standings!$E31,"")</f>
        <v>0</v>
      </c>
      <c r="F32" s="440">
        <f ca="1">IF(ISNUMBER($A32),Standings!$F31+Standings!$G31,"")</f>
        <v>1</v>
      </c>
      <c r="G32" t="str">
        <f ca="1">IF(Standings!$A31&gt;5,"",Standings!$A31)</f>
        <v/>
      </c>
    </row>
    <row r="33" spans="1:7">
      <c r="A33" s="438">
        <f ca="1">IF(ISNUMBER(Standings!$A32),Standings!$C32,"")</f>
        <v>40</v>
      </c>
      <c r="B33" s="110">
        <f ca="1">IF(ISNUMBER($A33),VLOOKUP($A33,Methuselahs!$A$7:$E$202,5,FALSE()),"")</f>
        <v>40</v>
      </c>
      <c r="C33" s="439" t="str">
        <f ca="1">Standings!$D32</f>
        <v>Marton Mate</v>
      </c>
      <c r="D33" s="110">
        <f ca="1">IF(ISNUMBER($A33),VLOOKUP($A33,Methuselahs!$A$7:$F$202,COLUMN(Methuselahs!$F$7),FALSE()),"")</f>
        <v>2</v>
      </c>
      <c r="E33" s="109">
        <f ca="1">IF(ISNUMBER($A33),Standings!$E32,"")</f>
        <v>0</v>
      </c>
      <c r="F33" s="440">
        <f ca="1">IF(ISNUMBER($A33),Standings!$F32+Standings!$G32,"")</f>
        <v>1</v>
      </c>
      <c r="G33" t="str">
        <f ca="1">IF(Standings!$A32&gt;5,"",Standings!$A32)</f>
        <v/>
      </c>
    </row>
    <row r="34" spans="1:7">
      <c r="A34" s="438">
        <f ca="1">IF(ISNUMBER(Standings!$A33),Standings!$C33,"")</f>
        <v>19</v>
      </c>
      <c r="B34" s="110">
        <f ca="1">IF(ISNUMBER($A34),VLOOKUP($A34,Methuselahs!$A$7:$E$202,5,FALSE()),"")</f>
        <v>19</v>
      </c>
      <c r="C34" s="439" t="str">
        <f ca="1">Standings!$D33</f>
        <v>Marius Iscru</v>
      </c>
      <c r="D34" s="110">
        <f ca="1">IF(ISNUMBER($A34),VLOOKUP($A34,Methuselahs!$A$7:$F$202,COLUMN(Methuselahs!$F$7),FALSE()),"")</f>
        <v>2</v>
      </c>
      <c r="E34" s="109">
        <f ca="1">IF(ISNUMBER($A34),Standings!$E33,"")</f>
        <v>0</v>
      </c>
      <c r="F34" s="440">
        <f ca="1">IF(ISNUMBER($A34),Standings!$F33+Standings!$G33,"")</f>
        <v>0.5</v>
      </c>
      <c r="G34" t="str">
        <f ca="1">IF(Standings!$A33&gt;5,"",Standings!$A33)</f>
        <v/>
      </c>
    </row>
    <row r="35" spans="1:7">
      <c r="A35" s="438">
        <f ca="1">IF(ISNUMBER(Standings!$A34),Standings!$C34,"")</f>
        <v>42</v>
      </c>
      <c r="B35" s="110">
        <f ca="1">IF(ISNUMBER($A35),VLOOKUP($A35,Methuselahs!$A$7:$E$202,5,FALSE()),"")</f>
        <v>42</v>
      </c>
      <c r="C35" s="439" t="str">
        <f ca="1">Standings!$D34</f>
        <v>Teemu Sainomaa</v>
      </c>
      <c r="D35" s="110">
        <f ca="1">IF(ISNUMBER($A35),VLOOKUP($A35,Methuselahs!$A$7:$F$202,COLUMN(Methuselahs!$F$7),FALSE()),"")</f>
        <v>2</v>
      </c>
      <c r="E35" s="109">
        <f ca="1">IF(ISNUMBER($A35),Standings!$E34,"")</f>
        <v>0</v>
      </c>
      <c r="F35" s="440">
        <f ca="1">IF(ISNUMBER($A35),Standings!$F34+Standings!$G34,"")</f>
        <v>0.5</v>
      </c>
      <c r="G35" t="str">
        <f ca="1">IF(Standings!$A34&gt;5,"",Standings!$A34)</f>
        <v/>
      </c>
    </row>
    <row r="36" spans="1:7">
      <c r="A36" s="438">
        <f ca="1">IF(ISNUMBER(Standings!$A35),Standings!$C35,"")</f>
        <v>23</v>
      </c>
      <c r="B36" s="110">
        <f ca="1">IF(ISNUMBER($A36),VLOOKUP($A36,Methuselahs!$A$7:$E$202,5,FALSE()),"")</f>
        <v>23</v>
      </c>
      <c r="C36" s="439" t="str">
        <f ca="1">Standings!$D35</f>
        <v>Lovre de Grisogono</v>
      </c>
      <c r="D36" s="110">
        <f ca="1">IF(ISNUMBER($A36),VLOOKUP($A36,Methuselahs!$A$7:$F$202,COLUMN(Methuselahs!$F$7),FALSE()),"")</f>
        <v>2</v>
      </c>
      <c r="E36" s="109">
        <f ca="1">IF(ISNUMBER($A36),Standings!$E35,"")</f>
        <v>0</v>
      </c>
      <c r="F36" s="440">
        <f ca="1">IF(ISNUMBER($A36),Standings!$F35+Standings!$G35,"")</f>
        <v>0</v>
      </c>
      <c r="G36" t="str">
        <f ca="1">IF(Standings!$A35&gt;5,"",Standings!$A35)</f>
        <v/>
      </c>
    </row>
    <row r="37" spans="1:7">
      <c r="A37" s="438">
        <f ca="1">IF(ISNUMBER(Standings!$A36),Standings!$C36,"")</f>
        <v>44</v>
      </c>
      <c r="B37" s="110">
        <f ca="1">IF(ISNUMBER($A37),VLOOKUP($A37,Methuselahs!$A$7:$E$202,5,FALSE()),"")</f>
        <v>44</v>
      </c>
      <c r="C37" s="439" t="str">
        <f ca="1">Standings!$D36</f>
        <v>Alexander Roman</v>
      </c>
      <c r="D37" s="110">
        <f ca="1">IF(ISNUMBER($A37),VLOOKUP($A37,Methuselahs!$A$7:$F$202,COLUMN(Methuselahs!$F$7),FALSE()),"")</f>
        <v>2</v>
      </c>
      <c r="E37" s="109">
        <f ca="1">IF(ISNUMBER($A37),Standings!$E36,"")</f>
        <v>0</v>
      </c>
      <c r="F37" s="440">
        <f ca="1">IF(ISNUMBER($A37),Standings!$F36+Standings!$G36,"")</f>
        <v>0</v>
      </c>
      <c r="G37" t="str">
        <f ca="1">IF(Standings!$A36&gt;5,"",Standings!$A36)</f>
        <v/>
      </c>
    </row>
    <row r="38" spans="1:7">
      <c r="A38" s="438">
        <f ca="1">IF(ISNUMBER(Standings!$A37),Standings!$C37,"")</f>
        <v>2</v>
      </c>
      <c r="B38" s="110">
        <f ca="1">IF(ISNUMBER($A38),VLOOKUP($A38,Methuselahs!$A$7:$E$202,5,FALSE()),"")</f>
        <v>2</v>
      </c>
      <c r="C38" s="439" t="str">
        <f ca="1">Standings!$D37</f>
        <v>Diego Di Nicolantonio</v>
      </c>
      <c r="D38" s="110">
        <f ca="1">IF(ISNUMBER($A38),VLOOKUP($A38,Methuselahs!$A$7:$F$202,COLUMN(Methuselahs!$F$7),FALSE()),"")</f>
        <v>2</v>
      </c>
      <c r="E38" s="109">
        <f ca="1">IF(ISNUMBER($A38),Standings!$E37,"")</f>
        <v>0</v>
      </c>
      <c r="F38" s="440">
        <f ca="1">IF(ISNUMBER($A38),Standings!$F37+Standings!$G37,"")</f>
        <v>0</v>
      </c>
      <c r="G38" t="str">
        <f ca="1">IF(Standings!$A37&gt;5,"",Standings!$A37)</f>
        <v/>
      </c>
    </row>
    <row r="39" spans="1:7">
      <c r="A39" s="438">
        <f ca="1">IF(ISNUMBER(Standings!$A38),Standings!$C38,"")</f>
        <v>6</v>
      </c>
      <c r="B39" s="110">
        <f ca="1">IF(ISNUMBER($A39),VLOOKUP($A39,Methuselahs!$A$7:$E$202,5,FALSE()),"")</f>
        <v>6</v>
      </c>
      <c r="C39" s="439" t="str">
        <f ca="1">Standings!$D38</f>
        <v>Kalle Blomgren</v>
      </c>
      <c r="D39" s="110">
        <f ca="1">IF(ISNUMBER($A39),VLOOKUP($A39,Methuselahs!$A$7:$F$202,COLUMN(Methuselahs!$F$7),FALSE()),"")</f>
        <v>2</v>
      </c>
      <c r="E39" s="109">
        <f ca="1">IF(ISNUMBER($A39),Standings!$E38,"")</f>
        <v>0</v>
      </c>
      <c r="F39" s="440">
        <f ca="1">IF(ISNUMBER($A39),Standings!$F38+Standings!$G38,"")</f>
        <v>0</v>
      </c>
      <c r="G39" t="str">
        <f ca="1">IF(Standings!$A38&gt;5,"",Standings!$A38)</f>
        <v/>
      </c>
    </row>
    <row r="40" spans="1:7">
      <c r="A40" s="438">
        <f ca="1">IF(ISNUMBER(Standings!$A39),Standings!$C39,"")</f>
        <v>35</v>
      </c>
      <c r="B40" s="110">
        <f ca="1">IF(ISNUMBER($A40),VLOOKUP($A40,Methuselahs!$A$7:$E$202,5,FALSE()),"")</f>
        <v>35</v>
      </c>
      <c r="C40" s="439" t="str">
        <f ca="1">Standings!$D39</f>
        <v>Denis Bucar</v>
      </c>
      <c r="D40" s="110">
        <f ca="1">IF(ISNUMBER($A40),VLOOKUP($A40,Methuselahs!$A$7:$F$202,COLUMN(Methuselahs!$F$7),FALSE()),"")</f>
        <v>2</v>
      </c>
      <c r="E40" s="109">
        <f ca="1">IF(ISNUMBER($A40),Standings!$E39,"")</f>
        <v>0</v>
      </c>
      <c r="F40" s="440">
        <f ca="1">IF(ISNUMBER($A40),Standings!$F39+Standings!$G39,"")</f>
        <v>0</v>
      </c>
      <c r="G40" t="str">
        <f ca="1">IF(Standings!$A39&gt;5,"",Standings!$A39)</f>
        <v/>
      </c>
    </row>
    <row r="41" spans="1:7">
      <c r="A41" s="438">
        <f ca="1">IF(ISNUMBER(Standings!$A40),Standings!$C40,"")</f>
        <v>4</v>
      </c>
      <c r="B41" s="110">
        <f ca="1">IF(ISNUMBER($A41),VLOOKUP($A41,Methuselahs!$A$7:$E$202,5,FALSE()),"")</f>
        <v>4</v>
      </c>
      <c r="C41" s="439" t="str">
        <f ca="1">Standings!$D40</f>
        <v>Florian Koller</v>
      </c>
      <c r="D41" s="110">
        <f ca="1">IF(ISNUMBER($A41),VLOOKUP($A41,Methuselahs!$A$7:$F$202,COLUMN(Methuselahs!$F$7),FALSE()),"")</f>
        <v>2</v>
      </c>
      <c r="E41" s="109">
        <f ca="1">IF(ISNUMBER($A41),Standings!$E40,"")</f>
        <v>0</v>
      </c>
      <c r="F41" s="440">
        <f ca="1">IF(ISNUMBER($A41),Standings!$F40+Standings!$G40,"")</f>
        <v>0</v>
      </c>
      <c r="G41" t="str">
        <f ca="1">IF(Standings!$A40&gt;5,"",Standings!$A40)</f>
        <v/>
      </c>
    </row>
    <row r="42" spans="1:7">
      <c r="A42" s="438">
        <f ca="1">IF(ISNUMBER(Standings!$A41),Standings!$C41,"")</f>
        <v>13</v>
      </c>
      <c r="B42" s="110">
        <f ca="1">IF(ISNUMBER($A42),VLOOKUP($A42,Methuselahs!$A$7:$E$202,5,FALSE()),"")</f>
        <v>13</v>
      </c>
      <c r="C42" s="439" t="str">
        <f ca="1">Standings!$D41</f>
        <v>Bartosz Kalinczuk</v>
      </c>
      <c r="D42" s="110">
        <f ca="1">IF(ISNUMBER($A42),VLOOKUP($A42,Methuselahs!$A$7:$F$202,COLUMN(Methuselahs!$F$7),FALSE()),"")</f>
        <v>2</v>
      </c>
      <c r="E42" s="109">
        <f ca="1">IF(ISNUMBER($A42),Standings!$E41,"")</f>
        <v>0</v>
      </c>
      <c r="F42" s="440">
        <f ca="1">IF(ISNUMBER($A42),Standings!$F41+Standings!$G41,"")</f>
        <v>0</v>
      </c>
      <c r="G42" t="str">
        <f ca="1">IF(Standings!$A41&gt;5,"",Standings!$A41)</f>
        <v/>
      </c>
    </row>
    <row r="43" spans="1:7">
      <c r="A43" s="438">
        <f ca="1">IF(ISNUMBER(Standings!$A42),Standings!$C42,"")</f>
        <v>43</v>
      </c>
      <c r="B43" s="110">
        <f ca="1">IF(ISNUMBER($A43),VLOOKUP($A43,Methuselahs!$A$7:$E$202,5,FALSE()),"")</f>
        <v>43</v>
      </c>
      <c r="C43" s="439" t="str">
        <f ca="1">Standings!$D42</f>
        <v>Ben Fox</v>
      </c>
      <c r="D43" s="110">
        <f ca="1">IF(ISNUMBER($A43),VLOOKUP($A43,Methuselahs!$A$7:$F$202,COLUMN(Methuselahs!$F$7),FALSE()),"")</f>
        <v>2</v>
      </c>
      <c r="E43" s="109">
        <f ca="1">IF(ISNUMBER($A43),Standings!$E42,"")</f>
        <v>0</v>
      </c>
      <c r="F43" s="440">
        <f ca="1">IF(ISNUMBER($A43),Standings!$F42+Standings!$G42,"")</f>
        <v>0</v>
      </c>
      <c r="G43" t="str">
        <f ca="1">IF(Standings!$A42&gt;5,"",Standings!$A42)</f>
        <v/>
      </c>
    </row>
    <row r="44" spans="1:7">
      <c r="A44" s="438">
        <f ca="1">IF(ISNUMBER(Standings!$A43),Standings!$C43,"")</f>
        <v>17</v>
      </c>
      <c r="B44" s="110">
        <f ca="1">IF(ISNUMBER($A44),VLOOKUP($A44,Methuselahs!$A$7:$E$202,5,FALSE()),"")</f>
        <v>17</v>
      </c>
      <c r="C44" s="439" t="str">
        <f ca="1">Standings!$D43</f>
        <v>Antti Penttila</v>
      </c>
      <c r="D44" s="110">
        <f ca="1">IF(ISNUMBER($A44),VLOOKUP($A44,Methuselahs!$A$7:$F$202,COLUMN(Methuselahs!$F$7),FALSE()),"")</f>
        <v>2</v>
      </c>
      <c r="E44" s="109">
        <f ca="1">IF(ISNUMBER($A44),Standings!$E43,"")</f>
        <v>0</v>
      </c>
      <c r="F44" s="440">
        <f ca="1">IF(ISNUMBER($A44),Standings!$F43+Standings!$G43,"")</f>
        <v>0</v>
      </c>
      <c r="G44" t="str">
        <f ca="1">IF(Standings!$A43&gt;5,"",Standings!$A43)</f>
        <v/>
      </c>
    </row>
    <row r="45" spans="1:7">
      <c r="A45" s="438">
        <f ca="1">IF(ISNUMBER(Standings!$A44),Standings!$C44,"")</f>
        <v>36</v>
      </c>
      <c r="B45" s="110">
        <f ca="1">IF(ISNUMBER($A45),VLOOKUP($A45,Methuselahs!$A$7:$E$202,5,FALSE()),"")</f>
        <v>1039</v>
      </c>
      <c r="C45" s="439" t="str">
        <f ca="1">Standings!$D44</f>
        <v>Pasi Karjalainen</v>
      </c>
      <c r="D45" s="110">
        <f ca="1">IF(ISNUMBER($A45),VLOOKUP($A45,Methuselahs!$A$7:$F$202,COLUMN(Methuselahs!$F$7),FALSE()),"")</f>
        <v>2</v>
      </c>
      <c r="E45" s="109">
        <f ca="1">IF(ISNUMBER($A45),Standings!$E44,"")</f>
        <v>0</v>
      </c>
      <c r="F45" s="440">
        <f ca="1">IF(ISNUMBER($A45),Standings!$F44+Standings!$G44,"")</f>
        <v>0</v>
      </c>
      <c r="G45" t="str">
        <f ca="1">IF(Standings!$A44&gt;5,"",Standings!$A44)</f>
        <v/>
      </c>
    </row>
    <row r="46" spans="1:7">
      <c r="A46" s="438">
        <f ca="1">IF(ISNUMBER(Standings!$A45),Standings!$C45,"")</f>
        <v>3</v>
      </c>
      <c r="B46" s="110">
        <f ca="1">IF(ISNUMBER($A46),VLOOKUP($A46,Methuselahs!$A$7:$E$202,5,FALSE()),"")</f>
        <v>3</v>
      </c>
      <c r="C46" s="439" t="str">
        <f ca="1">Standings!$D45</f>
        <v>Michal Sokolowski</v>
      </c>
      <c r="D46" s="110">
        <f ca="1">IF(ISNUMBER($A46),VLOOKUP($A46,Methuselahs!$A$7:$F$202,COLUMN(Methuselahs!$F$7),FALSE()),"")</f>
        <v>2</v>
      </c>
      <c r="E46" s="109">
        <f ca="1">IF(ISNUMBER($A46),Standings!$E45,"")</f>
        <v>0</v>
      </c>
      <c r="F46" s="440">
        <f ca="1">IF(ISNUMBER($A46),Standings!$F45+Standings!$G45,"")</f>
        <v>0</v>
      </c>
      <c r="G46" t="str">
        <f ca="1">IF(Standings!$A45&gt;5,"",Standings!$A45)</f>
        <v/>
      </c>
    </row>
    <row r="47" spans="1:7">
      <c r="A47" s="438">
        <f ca="1">IF(ISNUMBER(Standings!$A46),Standings!$C46,"")</f>
        <v>7</v>
      </c>
      <c r="B47" s="110">
        <f ca="1">IF(ISNUMBER($A47),VLOOKUP($A47,Methuselahs!$A$7:$E$202,5,FALSE()),"")</f>
        <v>7</v>
      </c>
      <c r="C47" s="439" t="str">
        <f ca="1">Standings!$D46</f>
        <v>Marcin Zakrzewski</v>
      </c>
      <c r="D47" s="110">
        <f ca="1">IF(ISNUMBER($A47),VLOOKUP($A47,Methuselahs!$A$7:$F$202,COLUMN(Methuselahs!$F$7),FALSE()),"")</f>
        <v>2</v>
      </c>
      <c r="E47" s="109">
        <f ca="1">IF(ISNUMBER($A47),Standings!$E46,"")</f>
        <v>0</v>
      </c>
      <c r="F47" s="440">
        <f ca="1">IF(ISNUMBER($A47),Standings!$F46+Standings!$G46,"")</f>
        <v>0</v>
      </c>
      <c r="G47" t="str">
        <f ca="1">IF(Standings!$A46&gt;5,"",Standings!$A46)</f>
        <v/>
      </c>
    </row>
    <row r="48" spans="1:7">
      <c r="A48" s="438">
        <f ca="1">IF(ISNUMBER(Standings!$A47),Standings!$C47,"")</f>
        <v>10</v>
      </c>
      <c r="B48" s="110">
        <f ca="1">IF(ISNUMBER($A48),VLOOKUP($A48,Methuselahs!$A$7:$E$202,5,FALSE()),"")</f>
        <v>1043</v>
      </c>
      <c r="C48" s="439" t="str">
        <f ca="1">Standings!$D47</f>
        <v>Lauri Salmi</v>
      </c>
      <c r="D48" s="110">
        <f ca="1">IF(ISNUMBER($A48),VLOOKUP($A48,Methuselahs!$A$7:$F$202,COLUMN(Methuselahs!$F$7),FALSE()),"")</f>
        <v>2</v>
      </c>
      <c r="E48" s="109">
        <f ca="1">IF(ISNUMBER($A48),Standings!$E47,"")</f>
        <v>0</v>
      </c>
      <c r="F48" s="440">
        <f ca="1">IF(ISNUMBER($A48),Standings!$F47+Standings!$G47,"")</f>
        <v>0</v>
      </c>
      <c r="G48" t="str">
        <f ca="1">IF(Standings!$A47&gt;5,"",Standings!$A47)</f>
        <v/>
      </c>
    </row>
    <row r="49" spans="1:7">
      <c r="A49" s="438">
        <f ca="1">IF(ISNUMBER(Standings!$A48),Standings!$C48,"")</f>
        <v>15</v>
      </c>
      <c r="B49" s="110">
        <f ca="1">IF(ISNUMBER($A49),VLOOKUP($A49,Methuselahs!$A$7:$E$202,5,FALSE()),"")</f>
        <v>15</v>
      </c>
      <c r="C49" s="439" t="str">
        <f ca="1">Standings!$D48</f>
        <v>Rodinei Teixeira de Camargo</v>
      </c>
      <c r="D49" s="110">
        <f ca="1">IF(ISNUMBER($A49),VLOOKUP($A49,Methuselahs!$A$7:$F$202,COLUMN(Methuselahs!$F$7),FALSE()),"")</f>
        <v>2</v>
      </c>
      <c r="E49" s="109">
        <f ca="1">IF(ISNUMBER($A49),Standings!$E48,"")</f>
        <v>0</v>
      </c>
      <c r="F49" s="440">
        <f ca="1">IF(ISNUMBER($A49),Standings!$F48+Standings!$G48,"")</f>
        <v>0</v>
      </c>
      <c r="G49" t="str">
        <f ca="1">IF(Standings!$A48&gt;5,"",Standings!$A48)</f>
        <v/>
      </c>
    </row>
    <row r="50" spans="1:7">
      <c r="A50" s="438">
        <f ca="1">IF(ISNUMBER(Standings!$A49),Standings!$C49,"")</f>
        <v>22</v>
      </c>
      <c r="B50" s="110">
        <f ca="1">IF(ISNUMBER($A50),VLOOKUP($A50,Methuselahs!$A$7:$E$202,5,FALSE()),"")</f>
        <v>22</v>
      </c>
      <c r="C50" s="439" t="str">
        <f ca="1">Standings!$D49</f>
        <v>Stanisław Szczepaniak</v>
      </c>
      <c r="D50" s="110">
        <f ca="1">IF(ISNUMBER($A50),VLOOKUP($A50,Methuselahs!$A$7:$F$202,COLUMN(Methuselahs!$F$7),FALSE()),"")</f>
        <v>2</v>
      </c>
      <c r="E50" s="109">
        <f ca="1">IF(ISNUMBER($A50),Standings!$E49,"")</f>
        <v>0</v>
      </c>
      <c r="F50" s="440">
        <f ca="1">IF(ISNUMBER($A50),Standings!$F49+Standings!$G49,"")</f>
        <v>0</v>
      </c>
      <c r="G50" t="str">
        <f ca="1">IF(Standings!$A49&gt;5,"",Standings!$A49)</f>
        <v/>
      </c>
    </row>
    <row r="51" spans="1:7">
      <c r="A51" s="438">
        <f ca="1">IF(ISNUMBER(Standings!$A50),Standings!$C50,"")</f>
        <v>26</v>
      </c>
      <c r="B51" s="110">
        <f ca="1">IF(ISNUMBER($A51),VLOOKUP($A51,Methuselahs!$A$7:$E$202,5,FALSE()),"")</f>
        <v>1045</v>
      </c>
      <c r="C51" s="439" t="str">
        <f ca="1">Standings!$D50</f>
        <v>Mate Vaka</v>
      </c>
      <c r="D51" s="110">
        <f ca="1">IF(ISNUMBER($A51),VLOOKUP($A51,Methuselahs!$A$7:$F$202,COLUMN(Methuselahs!$F$7),FALSE()),"")</f>
        <v>2</v>
      </c>
      <c r="E51" s="109">
        <f ca="1">IF(ISNUMBER($A51),Standings!$E50,"")</f>
        <v>0</v>
      </c>
      <c r="F51" s="440">
        <f ca="1">IF(ISNUMBER($A51),Standings!$F50+Standings!$G50,"")</f>
        <v>0</v>
      </c>
      <c r="G51" t="str">
        <f ca="1">IF(Standings!$A50&gt;5,"",Standings!$A50)</f>
        <v/>
      </c>
    </row>
    <row r="52" spans="1:7">
      <c r="A52" s="438">
        <f ca="1">IF(ISNUMBER(Standings!$A51),Standings!$C51,"")</f>
        <v>31</v>
      </c>
      <c r="B52" s="110">
        <f ca="1">IF(ISNUMBER($A52),VLOOKUP($A52,Methuselahs!$A$7:$E$202,5,FALSE()),"")</f>
        <v>31</v>
      </c>
      <c r="C52" s="439" t="str">
        <f ca="1">Standings!$D51</f>
        <v>Aleksandr Mandrichenko</v>
      </c>
      <c r="D52" s="110">
        <f ca="1">IF(ISNUMBER($A52),VLOOKUP($A52,Methuselahs!$A$7:$F$202,COLUMN(Methuselahs!$F$7),FALSE()),"")</f>
        <v>2</v>
      </c>
      <c r="E52" s="109">
        <f ca="1">IF(ISNUMBER($A52),Standings!$E51,"")</f>
        <v>0</v>
      </c>
      <c r="F52" s="440">
        <f ca="1">IF(ISNUMBER($A52),Standings!$F51+Standings!$G51,"")</f>
        <v>0</v>
      </c>
      <c r="G52" t="str">
        <f ca="1">IF(Standings!$A51&gt;5,"",Standings!$A51)</f>
        <v/>
      </c>
    </row>
    <row r="53" spans="1:7">
      <c r="A53" s="438">
        <f ca="1">IF(ISNUMBER(Standings!$A52),Standings!$C52,"")</f>
        <v>33</v>
      </c>
      <c r="B53" s="110">
        <f ca="1">IF(ISNUMBER($A53),VLOOKUP($A53,Methuselahs!$A$7:$E$202,5,FALSE()),"")</f>
        <v>33</v>
      </c>
      <c r="C53" s="439" t="str">
        <f ca="1">Standings!$D52</f>
        <v>Jennifer Fuss</v>
      </c>
      <c r="D53" s="110">
        <f ca="1">IF(ISNUMBER($A53),VLOOKUP($A53,Methuselahs!$A$7:$F$202,COLUMN(Methuselahs!$F$7),FALSE()),"")</f>
        <v>2</v>
      </c>
      <c r="E53" s="109">
        <f ca="1">IF(ISNUMBER($A53),Standings!$E52,"")</f>
        <v>0</v>
      </c>
      <c r="F53" s="440">
        <f ca="1">IF(ISNUMBER($A53),Standings!$F52+Standings!$G52,"")</f>
        <v>0</v>
      </c>
      <c r="G53" t="str">
        <f ca="1">IF(Standings!$A52&gt;5,"",Standings!$A52)</f>
        <v/>
      </c>
    </row>
    <row r="54" spans="1:7">
      <c r="A54" s="438">
        <f ca="1">IF(ISNUMBER(Standings!$A53),Standings!$C53,"")</f>
        <v>45</v>
      </c>
      <c r="B54" s="110">
        <f ca="1">IF(ISNUMBER($A54),VLOOKUP($A54,Methuselahs!$A$7:$E$202,5,FALSE()),"")</f>
        <v>45</v>
      </c>
      <c r="C54" s="439" t="str">
        <f ca="1">Standings!$D53</f>
        <v>Lasse Aagaard</v>
      </c>
      <c r="D54" s="110">
        <f ca="1">IF(ISNUMBER($A54),VLOOKUP($A54,Methuselahs!$A$7:$F$202,COLUMN(Methuselahs!$F$7),FALSE()),"")</f>
        <v>2</v>
      </c>
      <c r="E54" s="109">
        <f ca="1">IF(ISNUMBER($A54),Standings!$E53,"")</f>
        <v>0</v>
      </c>
      <c r="F54" s="440">
        <f ca="1">IF(ISNUMBER($A54),Standings!$F53+Standings!$G53,"")</f>
        <v>0</v>
      </c>
      <c r="G54" t="str">
        <f ca="1">IF(Standings!$A53&gt;5,"",Standings!$A53)</f>
        <v/>
      </c>
    </row>
    <row r="55" spans="1:7">
      <c r="A55" t="str">
        <f>IF(ISNUMBER(Standings!$A54),Standings!$C54,"")</f>
        <v/>
      </c>
      <c r="B55" t="str">
        <f>IF(ISNUMBER($A55),VLOOKUP($A55,Methuselahs!$A$7:$E$202,5,FALSE()),"")</f>
        <v/>
      </c>
      <c r="C55" t="str">
        <f>Standings!$D54</f>
        <v/>
      </c>
      <c r="D55" t="str">
        <f>IF(ISNUMBER($A55),VLOOKUP($A55,Methuselahs!$A$7:$F$202,COLUMN(Methuselahs!$F$7),FALSE()),"")</f>
        <v/>
      </c>
      <c r="E55" t="str">
        <f>IF(ISNUMBER($A55),Standings!$E54,"")</f>
        <v/>
      </c>
      <c r="F55" t="str">
        <f>IF(ISNUMBER($A55),Standings!$F54+Standings!$G54,"")</f>
        <v/>
      </c>
      <c r="G55" t="str">
        <f>IF(Standings!$A54&gt;5,"",Standings!$A54)</f>
        <v/>
      </c>
    </row>
    <row r="56" spans="1:7">
      <c r="A56" t="str">
        <f>IF(ISNUMBER(Standings!$A55),Standings!$C55,"")</f>
        <v/>
      </c>
      <c r="B56" t="str">
        <f>IF(ISNUMBER($A56),VLOOKUP($A56,Methuselahs!$A$7:$E$202,5,FALSE()),"")</f>
        <v/>
      </c>
      <c r="C56" t="str">
        <f>Standings!$D55</f>
        <v/>
      </c>
      <c r="D56" t="str">
        <f>IF(ISNUMBER($A56),VLOOKUP($A56,Methuselahs!$A$7:$F$202,COLUMN(Methuselahs!$F$7),FALSE()),"")</f>
        <v/>
      </c>
      <c r="E56" t="str">
        <f>IF(ISNUMBER($A56),Standings!$E55,"")</f>
        <v/>
      </c>
      <c r="F56" t="str">
        <f>IF(ISNUMBER($A56),Standings!$F55+Standings!$G55,"")</f>
        <v/>
      </c>
      <c r="G56" t="str">
        <f>IF(Standings!$A55&gt;5,"",Standings!$A55)</f>
        <v/>
      </c>
    </row>
    <row r="57" spans="1:7">
      <c r="A57" t="str">
        <f>IF(ISNUMBER(Standings!$A56),Standings!$C56,"")</f>
        <v/>
      </c>
      <c r="B57" t="str">
        <f>IF(ISNUMBER($A57),VLOOKUP($A57,Methuselahs!$A$7:$E$202,5,FALSE()),"")</f>
        <v/>
      </c>
      <c r="C57" t="str">
        <f>Standings!$D56</f>
        <v/>
      </c>
      <c r="D57" t="str">
        <f>IF(ISNUMBER($A57),VLOOKUP($A57,Methuselahs!$A$7:$F$202,COLUMN(Methuselahs!$F$7),FALSE()),"")</f>
        <v/>
      </c>
      <c r="E57" t="str">
        <f>IF(ISNUMBER($A57),Standings!$E56,"")</f>
        <v/>
      </c>
      <c r="F57" t="str">
        <f>IF(ISNUMBER($A57),Standings!$F56+Standings!$G56,"")</f>
        <v/>
      </c>
      <c r="G57" t="str">
        <f>IF(Standings!$A56&gt;5,"",Standings!$A56)</f>
        <v/>
      </c>
    </row>
    <row r="58" spans="1:7">
      <c r="A58" t="str">
        <f>IF(ISNUMBER(Standings!$A57),Standings!$C57,"")</f>
        <v/>
      </c>
      <c r="B58" t="str">
        <f>IF(ISNUMBER($A58),VLOOKUP($A58,Methuselahs!$A$7:$E$202,5,FALSE()),"")</f>
        <v/>
      </c>
      <c r="C58" t="str">
        <f>Standings!$D57</f>
        <v/>
      </c>
      <c r="D58" t="str">
        <f>IF(ISNUMBER($A58),VLOOKUP($A58,Methuselahs!$A$7:$F$202,COLUMN(Methuselahs!$F$7),FALSE()),"")</f>
        <v/>
      </c>
      <c r="E58" t="str">
        <f>IF(ISNUMBER($A58),Standings!$E57,"")</f>
        <v/>
      </c>
      <c r="F58" t="str">
        <f>IF(ISNUMBER($A58),Standings!$F57+Standings!$G57,"")</f>
        <v/>
      </c>
      <c r="G58" t="str">
        <f>IF(Standings!$A57&gt;5,"",Standings!$A57)</f>
        <v/>
      </c>
    </row>
    <row r="59" spans="1:7">
      <c r="A59" t="str">
        <f>IF(ISNUMBER(Standings!$A58),Standings!$C58,"")</f>
        <v/>
      </c>
      <c r="B59" t="str">
        <f>IF(ISNUMBER($A59),VLOOKUP($A59,Methuselahs!$A$7:$E$202,5,FALSE()),"")</f>
        <v/>
      </c>
      <c r="C59" t="str">
        <f>Standings!$D58</f>
        <v/>
      </c>
      <c r="D59" t="str">
        <f>IF(ISNUMBER($A59),VLOOKUP($A59,Methuselahs!$A$7:$F$202,COLUMN(Methuselahs!$F$7),FALSE()),"")</f>
        <v/>
      </c>
      <c r="E59" t="str">
        <f>IF(ISNUMBER($A59),Standings!$E58,"")</f>
        <v/>
      </c>
      <c r="F59" t="str">
        <f>IF(ISNUMBER($A59),Standings!$F58+Standings!$G58,"")</f>
        <v/>
      </c>
      <c r="G59" t="str">
        <f>IF(Standings!$A58&gt;5,"",Standings!$A58)</f>
        <v/>
      </c>
    </row>
    <row r="60" spans="1:7">
      <c r="A60" t="str">
        <f>IF(ISNUMBER(Standings!$A59),Standings!$C59,"")</f>
        <v/>
      </c>
      <c r="B60" t="str">
        <f>IF(ISNUMBER($A60),VLOOKUP($A60,Methuselahs!$A$7:$E$202,5,FALSE()),"")</f>
        <v/>
      </c>
      <c r="C60" t="str">
        <f>Standings!$D59</f>
        <v/>
      </c>
      <c r="D60" t="str">
        <f>IF(ISNUMBER($A60),VLOOKUP($A60,Methuselahs!$A$7:$F$202,COLUMN(Methuselahs!$F$7),FALSE()),"")</f>
        <v/>
      </c>
      <c r="E60" t="str">
        <f>IF(ISNUMBER($A60),Standings!$E59,"")</f>
        <v/>
      </c>
      <c r="F60" t="str">
        <f>IF(ISNUMBER($A60),Standings!$F59+Standings!$G59,"")</f>
        <v/>
      </c>
      <c r="G60" t="str">
        <f>IF(Standings!$A59&gt;5,"",Standings!$A59)</f>
        <v/>
      </c>
    </row>
    <row r="61" spans="1:7">
      <c r="A61" t="str">
        <f>IF(ISNUMBER(Standings!$A60),Standings!$C60,"")</f>
        <v/>
      </c>
      <c r="B61" t="str">
        <f>IF(ISNUMBER($A61),VLOOKUP($A61,Methuselahs!$A$7:$E$202,5,FALSE()),"")</f>
        <v/>
      </c>
      <c r="C61" t="str">
        <f>Standings!$D60</f>
        <v/>
      </c>
      <c r="D61" t="str">
        <f>IF(ISNUMBER($A61),VLOOKUP($A61,Methuselahs!$A$7:$F$202,COLUMN(Methuselahs!$F$7),FALSE()),"")</f>
        <v/>
      </c>
      <c r="E61" t="str">
        <f>IF(ISNUMBER($A61),Standings!$E60,"")</f>
        <v/>
      </c>
      <c r="F61" t="str">
        <f>IF(ISNUMBER($A61),Standings!$F60+Standings!$G60,"")</f>
        <v/>
      </c>
      <c r="G61" t="str">
        <f>IF(Standings!$A60&gt;5,"",Standings!$A60)</f>
        <v/>
      </c>
    </row>
    <row r="62" spans="1:7">
      <c r="A62" t="str">
        <f>IF(ISNUMBER(Standings!$A61),Standings!$C61,"")</f>
        <v/>
      </c>
      <c r="B62" t="str">
        <f>IF(ISNUMBER($A62),VLOOKUP($A62,Methuselahs!$A$7:$E$202,5,FALSE()),"")</f>
        <v/>
      </c>
      <c r="C62" t="str">
        <f>Standings!$D61</f>
        <v/>
      </c>
      <c r="D62" t="str">
        <f>IF(ISNUMBER($A62),VLOOKUP($A62,Methuselahs!$A$7:$F$202,COLUMN(Methuselahs!$F$7),FALSE()),"")</f>
        <v/>
      </c>
      <c r="E62" t="str">
        <f>IF(ISNUMBER($A62),Standings!$E61,"")</f>
        <v/>
      </c>
      <c r="F62" t="str">
        <f>IF(ISNUMBER($A62),Standings!$F61+Standings!$G61,"")</f>
        <v/>
      </c>
      <c r="G62" t="str">
        <f>IF(Standings!$A61&gt;5,"",Standings!$A61)</f>
        <v/>
      </c>
    </row>
    <row r="63" spans="1:7">
      <c r="A63" t="str">
        <f>IF(ISNUMBER(Standings!$A62),Standings!$C62,"")</f>
        <v/>
      </c>
      <c r="B63" t="str">
        <f>IF(ISNUMBER($A63),VLOOKUP($A63,Methuselahs!$A$7:$E$202,5,FALSE()),"")</f>
        <v/>
      </c>
      <c r="C63" t="str">
        <f>Standings!$D62</f>
        <v/>
      </c>
      <c r="D63" t="str">
        <f>IF(ISNUMBER($A63),VLOOKUP($A63,Methuselahs!$A$7:$F$202,COLUMN(Methuselahs!$F$7),FALSE()),"")</f>
        <v/>
      </c>
      <c r="E63" t="str">
        <f>IF(ISNUMBER($A63),Standings!$E62,"")</f>
        <v/>
      </c>
      <c r="F63" t="str">
        <f>IF(ISNUMBER($A63),Standings!$F62+Standings!$G62,"")</f>
        <v/>
      </c>
      <c r="G63" t="str">
        <f>IF(Standings!$A62&gt;5,"",Standings!$A62)</f>
        <v/>
      </c>
    </row>
    <row r="64" spans="1:7">
      <c r="A64" t="str">
        <f>IF(ISNUMBER(Standings!$A63),Standings!$C63,"")</f>
        <v/>
      </c>
      <c r="B64" t="str">
        <f>IF(ISNUMBER($A64),VLOOKUP($A64,Methuselahs!$A$7:$E$202,5,FALSE()),"")</f>
        <v/>
      </c>
      <c r="C64" t="str">
        <f>Standings!$D63</f>
        <v/>
      </c>
      <c r="D64" t="str">
        <f>IF(ISNUMBER($A64),VLOOKUP($A64,Methuselahs!$A$7:$F$202,COLUMN(Methuselahs!$F$7),FALSE()),"")</f>
        <v/>
      </c>
      <c r="E64" t="str">
        <f>IF(ISNUMBER($A64),Standings!$E63,"")</f>
        <v/>
      </c>
      <c r="F64" t="str">
        <f>IF(ISNUMBER($A64),Standings!$F63+Standings!$G63,"")</f>
        <v/>
      </c>
      <c r="G64" t="str">
        <f>IF(Standings!$A63&gt;5,"",Standings!$A63)</f>
        <v/>
      </c>
    </row>
    <row r="65" spans="1:7">
      <c r="A65" t="str">
        <f>IF(ISNUMBER(Standings!$A64),Standings!$C64,"")</f>
        <v/>
      </c>
      <c r="B65" t="str">
        <f>IF(ISNUMBER($A65),VLOOKUP($A65,Methuselahs!$A$7:$E$202,5,FALSE()),"")</f>
        <v/>
      </c>
      <c r="C65" t="str">
        <f>Standings!$D64</f>
        <v/>
      </c>
      <c r="D65" t="str">
        <f>IF(ISNUMBER($A65),VLOOKUP($A65,Methuselahs!$A$7:$F$202,COLUMN(Methuselahs!$F$7),FALSE()),"")</f>
        <v/>
      </c>
      <c r="E65" t="str">
        <f>IF(ISNUMBER($A65),Standings!$E64,"")</f>
        <v/>
      </c>
      <c r="F65" t="str">
        <f>IF(ISNUMBER($A65),Standings!$F64+Standings!$G64,"")</f>
        <v/>
      </c>
      <c r="G65" t="str">
        <f>IF(Standings!$A64&gt;5,"",Standings!$A64)</f>
        <v/>
      </c>
    </row>
    <row r="66" spans="1:7">
      <c r="A66" t="str">
        <f>IF(ISNUMBER(Standings!$A65),Standings!$C65,"")</f>
        <v/>
      </c>
      <c r="B66" t="str">
        <f>IF(ISNUMBER($A66),VLOOKUP($A66,Methuselahs!$A$7:$E$202,5,FALSE()),"")</f>
        <v/>
      </c>
      <c r="C66" t="str">
        <f>Standings!$D65</f>
        <v/>
      </c>
      <c r="D66" t="str">
        <f>IF(ISNUMBER($A66),VLOOKUP($A66,Methuselahs!$A$7:$F$202,COLUMN(Methuselahs!$F$7),FALSE()),"")</f>
        <v/>
      </c>
      <c r="E66" t="str">
        <f>IF(ISNUMBER($A66),Standings!$E65,"")</f>
        <v/>
      </c>
      <c r="F66" t="str">
        <f>IF(ISNUMBER($A66),Standings!$F65+Standings!$G65,"")</f>
        <v/>
      </c>
      <c r="G66" t="str">
        <f>IF(Standings!$A65&gt;5,"",Standings!$A65)</f>
        <v/>
      </c>
    </row>
    <row r="67" spans="1:7">
      <c r="A67" t="str">
        <f>IF(ISNUMBER(Standings!$A66),Standings!$C66,"")</f>
        <v/>
      </c>
      <c r="B67" t="str">
        <f>IF(ISNUMBER($A67),VLOOKUP($A67,Methuselahs!$A$7:$E$202,5,FALSE()),"")</f>
        <v/>
      </c>
      <c r="C67" t="str">
        <f>Standings!$D66</f>
        <v/>
      </c>
      <c r="D67" t="str">
        <f>IF(ISNUMBER($A67),VLOOKUP($A67,Methuselahs!$A$7:$F$202,COLUMN(Methuselahs!$F$7),FALSE()),"")</f>
        <v/>
      </c>
      <c r="E67" t="str">
        <f>IF(ISNUMBER($A67),Standings!$E66,"")</f>
        <v/>
      </c>
      <c r="F67" t="str">
        <f>IF(ISNUMBER($A67),Standings!$F66+Standings!$G66,"")</f>
        <v/>
      </c>
      <c r="G67" t="str">
        <f>IF(Standings!$A66&gt;5,"",Standings!$A66)</f>
        <v/>
      </c>
    </row>
    <row r="68" spans="1:7">
      <c r="A68" t="str">
        <f>IF(ISNUMBER(Standings!$A67),Standings!$C67,"")</f>
        <v/>
      </c>
      <c r="B68" t="str">
        <f>IF(ISNUMBER($A68),VLOOKUP($A68,Methuselahs!$A$7:$E$202,5,FALSE()),"")</f>
        <v/>
      </c>
      <c r="C68" t="str">
        <f>Standings!$D67</f>
        <v/>
      </c>
      <c r="D68" t="str">
        <f>IF(ISNUMBER($A68),VLOOKUP($A68,Methuselahs!$A$7:$F$202,COLUMN(Methuselahs!$F$7),FALSE()),"")</f>
        <v/>
      </c>
      <c r="E68" t="str">
        <f>IF(ISNUMBER($A68),Standings!$E67,"")</f>
        <v/>
      </c>
      <c r="F68" t="str">
        <f>IF(ISNUMBER($A68),Standings!$F67+Standings!$G67,"")</f>
        <v/>
      </c>
      <c r="G68" t="str">
        <f>IF(Standings!$A67&gt;5,"",Standings!$A67)</f>
        <v/>
      </c>
    </row>
    <row r="69" spans="1:7">
      <c r="A69" t="str">
        <f>IF(ISNUMBER(Standings!$A68),Standings!$C68,"")</f>
        <v/>
      </c>
      <c r="B69" t="str">
        <f>IF(ISNUMBER($A69),VLOOKUP($A69,Methuselahs!$A$7:$E$202,5,FALSE()),"")</f>
        <v/>
      </c>
      <c r="C69" t="str">
        <f>Standings!$D68</f>
        <v/>
      </c>
      <c r="D69" t="str">
        <f>IF(ISNUMBER($A69),VLOOKUP($A69,Methuselahs!$A$7:$F$202,COLUMN(Methuselahs!$F$7),FALSE()),"")</f>
        <v/>
      </c>
      <c r="E69" t="str">
        <f>IF(ISNUMBER($A69),Standings!$E68,"")</f>
        <v/>
      </c>
      <c r="F69" t="str">
        <f>IF(ISNUMBER($A69),Standings!$F68+Standings!$G68,"")</f>
        <v/>
      </c>
      <c r="G69" t="str">
        <f>IF(Standings!$A68&gt;5,"",Standings!$A68)</f>
        <v/>
      </c>
    </row>
    <row r="70" spans="1:7">
      <c r="A70" t="str">
        <f>IF(ISNUMBER(Standings!$A69),Standings!$C69,"")</f>
        <v/>
      </c>
      <c r="B70" t="str">
        <f>IF(ISNUMBER($A70),VLOOKUP($A70,Methuselahs!$A$7:$E$202,5,FALSE()),"")</f>
        <v/>
      </c>
      <c r="C70" t="str">
        <f>Standings!$D69</f>
        <v/>
      </c>
      <c r="D70" t="str">
        <f>IF(ISNUMBER($A70),VLOOKUP($A70,Methuselahs!$A$7:$F$202,COLUMN(Methuselahs!$F$7),FALSE()),"")</f>
        <v/>
      </c>
      <c r="E70" t="str">
        <f>IF(ISNUMBER($A70),Standings!$E69,"")</f>
        <v/>
      </c>
      <c r="F70" t="str">
        <f>IF(ISNUMBER($A70),Standings!$F69+Standings!$G69,"")</f>
        <v/>
      </c>
      <c r="G70" t="str">
        <f>IF(Standings!$A69&gt;5,"",Standings!$A69)</f>
        <v/>
      </c>
    </row>
    <row r="71" spans="1:7">
      <c r="A71" t="str">
        <f>IF(ISNUMBER(Standings!$A70),Standings!$C70,"")</f>
        <v/>
      </c>
      <c r="B71" t="str">
        <f>IF(ISNUMBER($A71),VLOOKUP($A71,Methuselahs!$A$7:$E$202,5,FALSE()),"")</f>
        <v/>
      </c>
      <c r="C71" t="str">
        <f>Standings!$D70</f>
        <v/>
      </c>
      <c r="D71" t="str">
        <f>IF(ISNUMBER($A71),VLOOKUP($A71,Methuselahs!$A$7:$F$202,COLUMN(Methuselahs!$F$7),FALSE()),"")</f>
        <v/>
      </c>
      <c r="E71" t="str">
        <f>IF(ISNUMBER($A71),Standings!$E70,"")</f>
        <v/>
      </c>
      <c r="F71" t="str">
        <f>IF(ISNUMBER($A71),Standings!$F70+Standings!$G70,"")</f>
        <v/>
      </c>
      <c r="G71" t="str">
        <f>IF(Standings!$A70&gt;5,"",Standings!$A70)</f>
        <v/>
      </c>
    </row>
    <row r="72" spans="1:7">
      <c r="A72" t="str">
        <f>IF(ISNUMBER(Standings!$A71),Standings!$C71,"")</f>
        <v/>
      </c>
      <c r="B72" t="str">
        <f>IF(ISNUMBER($A72),VLOOKUP($A72,Methuselahs!$A$7:$E$202,5,FALSE()),"")</f>
        <v/>
      </c>
      <c r="C72" t="str">
        <f>Standings!$D71</f>
        <v/>
      </c>
      <c r="D72" t="str">
        <f>IF(ISNUMBER($A72),VLOOKUP($A72,Methuselahs!$A$7:$F$202,COLUMN(Methuselahs!$F$7),FALSE()),"")</f>
        <v/>
      </c>
      <c r="E72" t="str">
        <f>IF(ISNUMBER($A72),Standings!$E71,"")</f>
        <v/>
      </c>
      <c r="F72" t="str">
        <f>IF(ISNUMBER($A72),Standings!$F71+Standings!$G71,"")</f>
        <v/>
      </c>
      <c r="G72" t="str">
        <f>IF(Standings!$A71&gt;5,"",Standings!$A71)</f>
        <v/>
      </c>
    </row>
    <row r="73" spans="1:7">
      <c r="A73" t="str">
        <f>IF(ISNUMBER(Standings!$A72),Standings!$C72,"")</f>
        <v/>
      </c>
      <c r="B73" t="str">
        <f>IF(ISNUMBER($A73),VLOOKUP($A73,Methuselahs!$A$7:$E$202,5,FALSE()),"")</f>
        <v/>
      </c>
      <c r="C73" t="str">
        <f>Standings!$D72</f>
        <v/>
      </c>
      <c r="D73" t="str">
        <f>IF(ISNUMBER($A73),VLOOKUP($A73,Methuselahs!$A$7:$F$202,COLUMN(Methuselahs!$F$7),FALSE()),"")</f>
        <v/>
      </c>
      <c r="E73" t="str">
        <f>IF(ISNUMBER($A73),Standings!$E72,"")</f>
        <v/>
      </c>
      <c r="F73" t="str">
        <f>IF(ISNUMBER($A73),Standings!$F72+Standings!$G72,"")</f>
        <v/>
      </c>
      <c r="G73" t="str">
        <f>IF(Standings!$A72&gt;5,"",Standings!$A72)</f>
        <v/>
      </c>
    </row>
    <row r="74" spans="1:7">
      <c r="A74" t="str">
        <f>IF(ISNUMBER(Standings!$A73),Standings!$C73,"")</f>
        <v/>
      </c>
      <c r="B74" t="str">
        <f>IF(ISNUMBER($A74),VLOOKUP($A74,Methuselahs!$A$7:$E$202,5,FALSE()),"")</f>
        <v/>
      </c>
      <c r="C74" t="str">
        <f>Standings!$D73</f>
        <v/>
      </c>
      <c r="D74" t="str">
        <f>IF(ISNUMBER($A74),VLOOKUP($A74,Methuselahs!$A$7:$F$202,COLUMN(Methuselahs!$F$7),FALSE()),"")</f>
        <v/>
      </c>
      <c r="E74" t="str">
        <f>IF(ISNUMBER($A74),Standings!$E73,"")</f>
        <v/>
      </c>
      <c r="F74" t="str">
        <f>IF(ISNUMBER($A74),Standings!$F73+Standings!$G73,"")</f>
        <v/>
      </c>
      <c r="G74" t="str">
        <f>IF(Standings!$A73&gt;5,"",Standings!$A73)</f>
        <v/>
      </c>
    </row>
    <row r="75" spans="1:7">
      <c r="A75" t="str">
        <f>IF(ISNUMBER(Standings!$A74),Standings!$C74,"")</f>
        <v/>
      </c>
      <c r="B75" t="str">
        <f>IF(ISNUMBER($A75),VLOOKUP($A75,Methuselahs!$A$7:$E$202,5,FALSE()),"")</f>
        <v/>
      </c>
      <c r="C75" t="str">
        <f>Standings!$D74</f>
        <v/>
      </c>
      <c r="D75" t="str">
        <f>IF(ISNUMBER($A75),VLOOKUP($A75,Methuselahs!$A$7:$F$202,COLUMN(Methuselahs!$F$7),FALSE()),"")</f>
        <v/>
      </c>
      <c r="E75" t="str">
        <f>IF(ISNUMBER($A75),Standings!$E74,"")</f>
        <v/>
      </c>
      <c r="F75" t="str">
        <f>IF(ISNUMBER($A75),Standings!$F74+Standings!$G74,"")</f>
        <v/>
      </c>
      <c r="G75" t="str">
        <f>IF(Standings!$A74&gt;5,"",Standings!$A74)</f>
        <v/>
      </c>
    </row>
    <row r="76" spans="1:7">
      <c r="A76" t="str">
        <f>IF(ISNUMBER(Standings!$A75),Standings!$C75,"")</f>
        <v/>
      </c>
      <c r="B76" t="str">
        <f>IF(ISNUMBER($A76),VLOOKUP($A76,Methuselahs!$A$7:$E$202,5,FALSE()),"")</f>
        <v/>
      </c>
      <c r="C76" t="str">
        <f>Standings!$D75</f>
        <v/>
      </c>
      <c r="D76" t="str">
        <f>IF(ISNUMBER($A76),VLOOKUP($A76,Methuselahs!$A$7:$F$202,COLUMN(Methuselahs!$F$7),FALSE()),"")</f>
        <v/>
      </c>
      <c r="E76" t="str">
        <f>IF(ISNUMBER($A76),Standings!$E75,"")</f>
        <v/>
      </c>
      <c r="F76" t="str">
        <f>IF(ISNUMBER($A76),Standings!$F75+Standings!$G75,"")</f>
        <v/>
      </c>
      <c r="G76" t="str">
        <f>IF(Standings!$A75&gt;5,"",Standings!$A75)</f>
        <v/>
      </c>
    </row>
    <row r="77" spans="1:7">
      <c r="A77" t="str">
        <f>IF(ISNUMBER(Standings!$A76),Standings!$C76,"")</f>
        <v/>
      </c>
      <c r="B77" t="str">
        <f>IF(ISNUMBER($A77),VLOOKUP($A77,Methuselahs!$A$7:$E$202,5,FALSE()),"")</f>
        <v/>
      </c>
      <c r="C77" t="str">
        <f>Standings!$D76</f>
        <v/>
      </c>
      <c r="D77" t="str">
        <f>IF(ISNUMBER($A77),VLOOKUP($A77,Methuselahs!$A$7:$F$202,COLUMN(Methuselahs!$F$7),FALSE()),"")</f>
        <v/>
      </c>
      <c r="E77" t="str">
        <f>IF(ISNUMBER($A77),Standings!$E76,"")</f>
        <v/>
      </c>
      <c r="F77" t="str">
        <f>IF(ISNUMBER($A77),Standings!$F76+Standings!$G76,"")</f>
        <v/>
      </c>
      <c r="G77" t="str">
        <f>IF(Standings!$A76&gt;5,"",Standings!$A76)</f>
        <v/>
      </c>
    </row>
    <row r="78" spans="1:7">
      <c r="A78" t="str">
        <f>IF(ISNUMBER(Standings!$A77),Standings!$C77,"")</f>
        <v/>
      </c>
      <c r="B78" t="str">
        <f>IF(ISNUMBER($A78),VLOOKUP($A78,Methuselahs!$A$7:$E$202,5,FALSE()),"")</f>
        <v/>
      </c>
      <c r="C78" t="str">
        <f>Standings!$D77</f>
        <v/>
      </c>
      <c r="D78" t="str">
        <f>IF(ISNUMBER($A78),VLOOKUP($A78,Methuselahs!$A$7:$F$202,COLUMN(Methuselahs!$F$7),FALSE()),"")</f>
        <v/>
      </c>
      <c r="E78" t="str">
        <f>IF(ISNUMBER($A78),Standings!$E77,"")</f>
        <v/>
      </c>
      <c r="F78" t="str">
        <f>IF(ISNUMBER($A78),Standings!$F77+Standings!$G77,"")</f>
        <v/>
      </c>
      <c r="G78" t="str">
        <f>IF(Standings!$A77&gt;5,"",Standings!$A77)</f>
        <v/>
      </c>
    </row>
    <row r="79" spans="1:7">
      <c r="A79" t="str">
        <f>IF(ISNUMBER(Standings!$A78),Standings!$C78,"")</f>
        <v/>
      </c>
      <c r="B79" t="str">
        <f>IF(ISNUMBER($A79),VLOOKUP($A79,Methuselahs!$A$7:$E$202,5,FALSE()),"")</f>
        <v/>
      </c>
      <c r="C79" t="str">
        <f>Standings!$D78</f>
        <v/>
      </c>
      <c r="D79" t="str">
        <f>IF(ISNUMBER($A79),VLOOKUP($A79,Methuselahs!$A$7:$F$202,COLUMN(Methuselahs!$F$7),FALSE()),"")</f>
        <v/>
      </c>
      <c r="E79" t="str">
        <f>IF(ISNUMBER($A79),Standings!$E78,"")</f>
        <v/>
      </c>
      <c r="F79" t="str">
        <f>IF(ISNUMBER($A79),Standings!$F78+Standings!$G78,"")</f>
        <v/>
      </c>
      <c r="G79" t="str">
        <f>IF(Standings!$A78&gt;5,"",Standings!$A78)</f>
        <v/>
      </c>
    </row>
    <row r="80" spans="1:7">
      <c r="A80" t="str">
        <f>IF(ISNUMBER(Standings!$A79),Standings!$C79,"")</f>
        <v/>
      </c>
      <c r="B80" t="str">
        <f>IF(ISNUMBER($A80),VLOOKUP($A80,Methuselahs!$A$7:$E$202,5,FALSE()),"")</f>
        <v/>
      </c>
      <c r="C80" t="str">
        <f>Standings!$D79</f>
        <v/>
      </c>
      <c r="D80" t="str">
        <f>IF(ISNUMBER($A80),VLOOKUP($A80,Methuselahs!$A$7:$F$202,COLUMN(Methuselahs!$F$7),FALSE()),"")</f>
        <v/>
      </c>
      <c r="E80" t="str">
        <f>IF(ISNUMBER($A80),Standings!$E79,"")</f>
        <v/>
      </c>
      <c r="F80" t="str">
        <f>IF(ISNUMBER($A80),Standings!$F79+Standings!$G79,"")</f>
        <v/>
      </c>
      <c r="G80" t="str">
        <f>IF(Standings!$A79&gt;5,"",Standings!$A79)</f>
        <v/>
      </c>
    </row>
    <row r="81" spans="1:7">
      <c r="A81" t="str">
        <f>IF(ISNUMBER(Standings!$A80),Standings!$C80,"")</f>
        <v/>
      </c>
      <c r="B81" t="str">
        <f>IF(ISNUMBER($A81),VLOOKUP($A81,Methuselahs!$A$7:$E$202,5,FALSE()),"")</f>
        <v/>
      </c>
      <c r="C81" t="str">
        <f>Standings!$D80</f>
        <v/>
      </c>
      <c r="D81" t="str">
        <f>IF(ISNUMBER($A81),VLOOKUP($A81,Methuselahs!$A$7:$F$202,COLUMN(Methuselahs!$F$7),FALSE()),"")</f>
        <v/>
      </c>
      <c r="E81" t="str">
        <f>IF(ISNUMBER($A81),Standings!$E80,"")</f>
        <v/>
      </c>
      <c r="F81" t="str">
        <f>IF(ISNUMBER($A81),Standings!$F80+Standings!$G80,"")</f>
        <v/>
      </c>
      <c r="G81" t="str">
        <f>IF(Standings!$A80&gt;5,"",Standings!$A80)</f>
        <v/>
      </c>
    </row>
    <row r="82" spans="1:7">
      <c r="A82" t="str">
        <f>IF(ISNUMBER(Standings!$A81),Standings!$C81,"")</f>
        <v/>
      </c>
      <c r="B82" t="str">
        <f>IF(ISNUMBER($A82),VLOOKUP($A82,Methuselahs!$A$7:$E$202,5,FALSE()),"")</f>
        <v/>
      </c>
      <c r="C82" t="str">
        <f>Standings!$D81</f>
        <v/>
      </c>
      <c r="D82" t="str">
        <f>IF(ISNUMBER($A82),VLOOKUP($A82,Methuselahs!$A$7:$F$202,COLUMN(Methuselahs!$F$7),FALSE()),"")</f>
        <v/>
      </c>
      <c r="E82" t="str">
        <f>IF(ISNUMBER($A82),Standings!$E81,"")</f>
        <v/>
      </c>
      <c r="F82" t="str">
        <f>IF(ISNUMBER($A82),Standings!$F81+Standings!$G81,"")</f>
        <v/>
      </c>
      <c r="G82" t="str">
        <f>IF(Standings!$A81&gt;5,"",Standings!$A81)</f>
        <v/>
      </c>
    </row>
    <row r="83" spans="1:7">
      <c r="A83" t="str">
        <f>IF(ISNUMBER(Standings!$A82),Standings!$C82,"")</f>
        <v/>
      </c>
      <c r="B83" t="str">
        <f>IF(ISNUMBER($A83),VLOOKUP($A83,Methuselahs!$A$7:$E$202,5,FALSE()),"")</f>
        <v/>
      </c>
      <c r="C83" t="str">
        <f>Standings!$D82</f>
        <v/>
      </c>
      <c r="D83" t="str">
        <f>IF(ISNUMBER($A83),VLOOKUP($A83,Methuselahs!$A$7:$F$202,COLUMN(Methuselahs!$F$7),FALSE()),"")</f>
        <v/>
      </c>
      <c r="E83" t="str">
        <f>IF(ISNUMBER($A83),Standings!$E82,"")</f>
        <v/>
      </c>
      <c r="F83" t="str">
        <f>IF(ISNUMBER($A83),Standings!$F82+Standings!$G82,"")</f>
        <v/>
      </c>
      <c r="G83" t="str">
        <f>IF(Standings!$A82&gt;5,"",Standings!$A82)</f>
        <v/>
      </c>
    </row>
    <row r="84" spans="1:7">
      <c r="A84" t="str">
        <f>IF(ISNUMBER(Standings!$A83),Standings!$C83,"")</f>
        <v/>
      </c>
      <c r="B84" t="str">
        <f>IF(ISNUMBER($A84),VLOOKUP($A84,Methuselahs!$A$7:$E$202,5,FALSE()),"")</f>
        <v/>
      </c>
      <c r="C84" t="str">
        <f>Standings!$D83</f>
        <v/>
      </c>
      <c r="D84" t="str">
        <f>IF(ISNUMBER($A84),VLOOKUP($A84,Methuselahs!$A$7:$F$202,COLUMN(Methuselahs!$F$7),FALSE()),"")</f>
        <v/>
      </c>
      <c r="E84" t="str">
        <f>IF(ISNUMBER($A84),Standings!$E83,"")</f>
        <v/>
      </c>
      <c r="F84" t="str">
        <f>IF(ISNUMBER($A84),Standings!$F83+Standings!$G83,"")</f>
        <v/>
      </c>
      <c r="G84" t="str">
        <f>IF(Standings!$A83&gt;5,"",Standings!$A83)</f>
        <v/>
      </c>
    </row>
    <row r="85" spans="1:7">
      <c r="A85" t="str">
        <f>IF(ISNUMBER(Standings!$A84),Standings!$C84,"")</f>
        <v/>
      </c>
      <c r="B85" t="str">
        <f>IF(ISNUMBER($A85),VLOOKUP($A85,Methuselahs!$A$7:$E$202,5,FALSE()),"")</f>
        <v/>
      </c>
      <c r="C85" t="str">
        <f>Standings!$D84</f>
        <v/>
      </c>
      <c r="D85" t="str">
        <f>IF(ISNUMBER($A85),VLOOKUP($A85,Methuselahs!$A$7:$F$202,COLUMN(Methuselahs!$F$7),FALSE()),"")</f>
        <v/>
      </c>
      <c r="E85" t="str">
        <f>IF(ISNUMBER($A85),Standings!$E84,"")</f>
        <v/>
      </c>
      <c r="F85" t="str">
        <f>IF(ISNUMBER($A85),Standings!$F84+Standings!$G84,"")</f>
        <v/>
      </c>
      <c r="G85" t="str">
        <f>IF(Standings!$A84&gt;5,"",Standings!$A84)</f>
        <v/>
      </c>
    </row>
    <row r="86" spans="1:7">
      <c r="A86" t="str">
        <f>IF(ISNUMBER(Standings!$A85),Standings!$C85,"")</f>
        <v/>
      </c>
      <c r="B86" t="str">
        <f>IF(ISNUMBER($A86),VLOOKUP($A86,Methuselahs!$A$7:$E$202,5,FALSE()),"")</f>
        <v/>
      </c>
      <c r="C86" t="str">
        <f>Standings!$D85</f>
        <v/>
      </c>
      <c r="D86" t="str">
        <f>IF(ISNUMBER($A86),VLOOKUP($A86,Methuselahs!$A$7:$F$202,COLUMN(Methuselahs!$F$7),FALSE()),"")</f>
        <v/>
      </c>
      <c r="E86" t="str">
        <f>IF(ISNUMBER($A86),Standings!$E85,"")</f>
        <v/>
      </c>
      <c r="F86" t="str">
        <f>IF(ISNUMBER($A86),Standings!$F85+Standings!$G85,"")</f>
        <v/>
      </c>
      <c r="G86" t="str">
        <f>IF(Standings!$A85&gt;5,"",Standings!$A85)</f>
        <v/>
      </c>
    </row>
    <row r="87" spans="1:7">
      <c r="A87" t="str">
        <f>IF(ISNUMBER(Standings!$A86),Standings!$C86,"")</f>
        <v/>
      </c>
      <c r="B87" t="str">
        <f>IF(ISNUMBER($A87),VLOOKUP($A87,Methuselahs!$A$7:$E$202,5,FALSE()),"")</f>
        <v/>
      </c>
      <c r="C87" t="str">
        <f>Standings!$D86</f>
        <v/>
      </c>
      <c r="D87" t="str">
        <f>IF(ISNUMBER($A87),VLOOKUP($A87,Methuselahs!$A$7:$F$202,COLUMN(Methuselahs!$F$7),FALSE()),"")</f>
        <v/>
      </c>
      <c r="E87" t="str">
        <f>IF(ISNUMBER($A87),Standings!$E86,"")</f>
        <v/>
      </c>
      <c r="F87" t="str">
        <f>IF(ISNUMBER($A87),Standings!$F86+Standings!$G86,"")</f>
        <v/>
      </c>
      <c r="G87" t="str">
        <f>IF(Standings!$A86&gt;5,"",Standings!$A86)</f>
        <v/>
      </c>
    </row>
    <row r="88" spans="1:7">
      <c r="A88" t="str">
        <f>IF(ISNUMBER(Standings!$A87),Standings!$C87,"")</f>
        <v/>
      </c>
      <c r="B88" t="str">
        <f>IF(ISNUMBER($A88),VLOOKUP($A88,Methuselahs!$A$7:$E$202,5,FALSE()),"")</f>
        <v/>
      </c>
      <c r="C88" t="str">
        <f>Standings!$D87</f>
        <v/>
      </c>
      <c r="D88" t="str">
        <f>IF(ISNUMBER($A88),VLOOKUP($A88,Methuselahs!$A$7:$F$202,COLUMN(Methuselahs!$F$7),FALSE()),"")</f>
        <v/>
      </c>
      <c r="E88" t="str">
        <f>IF(ISNUMBER($A88),Standings!$E87,"")</f>
        <v/>
      </c>
      <c r="F88" t="str">
        <f>IF(ISNUMBER($A88),Standings!$F87+Standings!$G87,"")</f>
        <v/>
      </c>
      <c r="G88" t="str">
        <f>IF(Standings!$A87&gt;5,"",Standings!$A87)</f>
        <v/>
      </c>
    </row>
    <row r="89" spans="1:7">
      <c r="A89" t="str">
        <f>IF(ISNUMBER(Standings!$A88),Standings!$C88,"")</f>
        <v/>
      </c>
      <c r="B89" t="str">
        <f>IF(ISNUMBER($A89),VLOOKUP($A89,Methuselahs!$A$7:$E$202,5,FALSE()),"")</f>
        <v/>
      </c>
      <c r="C89" t="str">
        <f>Standings!$D88</f>
        <v/>
      </c>
      <c r="D89" t="str">
        <f>IF(ISNUMBER($A89),VLOOKUP($A89,Methuselahs!$A$7:$F$202,COLUMN(Methuselahs!$F$7),FALSE()),"")</f>
        <v/>
      </c>
      <c r="E89" t="str">
        <f>IF(ISNUMBER($A89),Standings!$E88,"")</f>
        <v/>
      </c>
      <c r="F89" t="str">
        <f>IF(ISNUMBER($A89),Standings!$F88+Standings!$G88,"")</f>
        <v/>
      </c>
      <c r="G89" t="str">
        <f>IF(Standings!$A88&gt;5,"",Standings!$A88)</f>
        <v/>
      </c>
    </row>
    <row r="90" spans="1:7">
      <c r="A90" t="str">
        <f>IF(ISNUMBER(Standings!$A89),Standings!$C89,"")</f>
        <v/>
      </c>
      <c r="B90" t="str">
        <f>IF(ISNUMBER($A90),VLOOKUP($A90,Methuselahs!$A$7:$E$202,5,FALSE()),"")</f>
        <v/>
      </c>
      <c r="C90" t="str">
        <f>Standings!$D89</f>
        <v/>
      </c>
      <c r="D90" t="str">
        <f>IF(ISNUMBER($A90),VLOOKUP($A90,Methuselahs!$A$7:$F$202,COLUMN(Methuselahs!$F$7),FALSE()),"")</f>
        <v/>
      </c>
      <c r="E90" t="str">
        <f>IF(ISNUMBER($A90),Standings!$E89,"")</f>
        <v/>
      </c>
      <c r="F90" t="str">
        <f>IF(ISNUMBER($A90),Standings!$F89+Standings!$G89,"")</f>
        <v/>
      </c>
      <c r="G90" t="str">
        <f>IF(Standings!$A89&gt;5,"",Standings!$A89)</f>
        <v/>
      </c>
    </row>
    <row r="91" spans="1:7">
      <c r="A91" t="str">
        <f>IF(ISNUMBER(Standings!$A90),Standings!$C90,"")</f>
        <v/>
      </c>
      <c r="B91" t="str">
        <f>IF(ISNUMBER($A91),VLOOKUP($A91,Methuselahs!$A$7:$E$202,5,FALSE()),"")</f>
        <v/>
      </c>
      <c r="C91" t="str">
        <f>Standings!$D90</f>
        <v/>
      </c>
      <c r="D91" t="str">
        <f>IF(ISNUMBER($A91),VLOOKUP($A91,Methuselahs!$A$7:$F$202,COLUMN(Methuselahs!$F$7),FALSE()),"")</f>
        <v/>
      </c>
      <c r="E91" t="str">
        <f>IF(ISNUMBER($A91),Standings!$E90,"")</f>
        <v/>
      </c>
      <c r="F91" t="str">
        <f>IF(ISNUMBER($A91),Standings!$F90+Standings!$G90,"")</f>
        <v/>
      </c>
      <c r="G91" t="str">
        <f>IF(Standings!$A90&gt;5,"",Standings!$A90)</f>
        <v/>
      </c>
    </row>
    <row r="92" spans="1:7">
      <c r="A92" t="str">
        <f>IF(ISNUMBER(Standings!$A91),Standings!$C91,"")</f>
        <v/>
      </c>
      <c r="B92" t="str">
        <f>IF(ISNUMBER($A92),VLOOKUP($A92,Methuselahs!$A$7:$E$202,5,FALSE()),"")</f>
        <v/>
      </c>
      <c r="C92" t="str">
        <f>Standings!$D91</f>
        <v/>
      </c>
      <c r="D92" t="str">
        <f>IF(ISNUMBER($A92),VLOOKUP($A92,Methuselahs!$A$7:$F$202,COLUMN(Methuselahs!$F$7),FALSE()),"")</f>
        <v/>
      </c>
      <c r="E92" t="str">
        <f>IF(ISNUMBER($A92),Standings!$E91,"")</f>
        <v/>
      </c>
      <c r="F92" t="str">
        <f>IF(ISNUMBER($A92),Standings!$F91+Standings!$G91,"")</f>
        <v/>
      </c>
      <c r="G92" t="str">
        <f>IF(Standings!$A91&gt;5,"",Standings!$A91)</f>
        <v/>
      </c>
    </row>
    <row r="93" spans="1:7">
      <c r="A93" t="str">
        <f>IF(ISNUMBER(Standings!$A92),Standings!$C92,"")</f>
        <v/>
      </c>
      <c r="B93" t="str">
        <f>IF(ISNUMBER($A93),VLOOKUP($A93,Methuselahs!$A$7:$E$202,5,FALSE()),"")</f>
        <v/>
      </c>
      <c r="C93" t="str">
        <f>Standings!$D92</f>
        <v/>
      </c>
      <c r="D93" t="str">
        <f>IF(ISNUMBER($A93),VLOOKUP($A93,Methuselahs!$A$7:$F$202,COLUMN(Methuselahs!$F$7),FALSE()),"")</f>
        <v/>
      </c>
      <c r="E93" t="str">
        <f>IF(ISNUMBER($A93),Standings!$E92,"")</f>
        <v/>
      </c>
      <c r="F93" t="str">
        <f>IF(ISNUMBER($A93),Standings!$F92+Standings!$G92,"")</f>
        <v/>
      </c>
      <c r="G93" t="str">
        <f>IF(Standings!$A92&gt;5,"",Standings!$A92)</f>
        <v/>
      </c>
    </row>
    <row r="94" spans="1:7">
      <c r="A94" t="str">
        <f>IF(ISNUMBER(Standings!$A93),Standings!$C93,"")</f>
        <v/>
      </c>
      <c r="B94" t="str">
        <f>IF(ISNUMBER($A94),VLOOKUP($A94,Methuselahs!$A$7:$E$202,5,FALSE()),"")</f>
        <v/>
      </c>
      <c r="C94" t="str">
        <f>Standings!$D93</f>
        <v/>
      </c>
      <c r="D94" t="str">
        <f>IF(ISNUMBER($A94),VLOOKUP($A94,Methuselahs!$A$7:$F$202,COLUMN(Methuselahs!$F$7),FALSE()),"")</f>
        <v/>
      </c>
      <c r="E94" t="str">
        <f>IF(ISNUMBER($A94),Standings!$E93,"")</f>
        <v/>
      </c>
      <c r="F94" t="str">
        <f>IF(ISNUMBER($A94),Standings!$F93+Standings!$G93,"")</f>
        <v/>
      </c>
      <c r="G94" t="str">
        <f>IF(Standings!$A93&gt;5,"",Standings!$A93)</f>
        <v/>
      </c>
    </row>
    <row r="95" spans="1:7">
      <c r="A95" t="str">
        <f>IF(ISNUMBER(Standings!$A94),Standings!$C94,"")</f>
        <v/>
      </c>
      <c r="B95" t="str">
        <f>IF(ISNUMBER($A95),VLOOKUP($A95,Methuselahs!$A$7:$E$202,5,FALSE()),"")</f>
        <v/>
      </c>
      <c r="C95" t="str">
        <f>Standings!$D94</f>
        <v/>
      </c>
      <c r="D95" t="str">
        <f>IF(ISNUMBER($A95),VLOOKUP($A95,Methuselahs!$A$7:$F$202,COLUMN(Methuselahs!$F$7),FALSE()),"")</f>
        <v/>
      </c>
      <c r="E95" t="str">
        <f>IF(ISNUMBER($A95),Standings!$E94,"")</f>
        <v/>
      </c>
      <c r="F95" t="str">
        <f>IF(ISNUMBER($A95),Standings!$F94+Standings!$G94,"")</f>
        <v/>
      </c>
      <c r="G95" t="str">
        <f>IF(Standings!$A94&gt;5,"",Standings!$A94)</f>
        <v/>
      </c>
    </row>
    <row r="96" spans="1:7">
      <c r="A96" t="str">
        <f>IF(ISNUMBER(Standings!$A95),Standings!$C95,"")</f>
        <v/>
      </c>
      <c r="B96" t="str">
        <f>IF(ISNUMBER($A96),VLOOKUP($A96,Methuselahs!$A$7:$E$202,5,FALSE()),"")</f>
        <v/>
      </c>
      <c r="C96" t="str">
        <f>Standings!$D95</f>
        <v/>
      </c>
      <c r="D96" t="str">
        <f>IF(ISNUMBER($A96),VLOOKUP($A96,Methuselahs!$A$7:$F$202,COLUMN(Methuselahs!$F$7),FALSE()),"")</f>
        <v/>
      </c>
      <c r="E96" t="str">
        <f>IF(ISNUMBER($A96),Standings!$E95,"")</f>
        <v/>
      </c>
      <c r="F96" t="str">
        <f>IF(ISNUMBER($A96),Standings!$F95+Standings!$G95,"")</f>
        <v/>
      </c>
      <c r="G96" t="str">
        <f>IF(Standings!$A95&gt;5,"",Standings!$A95)</f>
        <v/>
      </c>
    </row>
    <row r="97" spans="1:7">
      <c r="A97" t="str">
        <f>IF(ISNUMBER(Standings!$A96),Standings!$C96,"")</f>
        <v/>
      </c>
      <c r="B97" t="str">
        <f>IF(ISNUMBER($A97),VLOOKUP($A97,Methuselahs!$A$7:$E$202,5,FALSE()),"")</f>
        <v/>
      </c>
      <c r="C97" t="str">
        <f>Standings!$D96</f>
        <v/>
      </c>
      <c r="D97" t="str">
        <f>IF(ISNUMBER($A97),VLOOKUP($A97,Methuselahs!$A$7:$F$202,COLUMN(Methuselahs!$F$7),FALSE()),"")</f>
        <v/>
      </c>
      <c r="E97" t="str">
        <f>IF(ISNUMBER($A97),Standings!$E96,"")</f>
        <v/>
      </c>
      <c r="F97" t="str">
        <f>IF(ISNUMBER($A97),Standings!$F96+Standings!$G96,"")</f>
        <v/>
      </c>
      <c r="G97" t="str">
        <f>IF(Standings!$A96&gt;5,"",Standings!$A96)</f>
        <v/>
      </c>
    </row>
    <row r="98" spans="1:7">
      <c r="A98" t="str">
        <f>IF(ISNUMBER(Standings!$A97),Standings!$C97,"")</f>
        <v/>
      </c>
      <c r="B98" t="str">
        <f>IF(ISNUMBER($A98),VLOOKUP($A98,Methuselahs!$A$7:$E$202,5,FALSE()),"")</f>
        <v/>
      </c>
      <c r="C98" t="str">
        <f>Standings!$D97</f>
        <v/>
      </c>
      <c r="D98" t="str">
        <f>IF(ISNUMBER($A98),VLOOKUP($A98,Methuselahs!$A$7:$F$202,COLUMN(Methuselahs!$F$7),FALSE()),"")</f>
        <v/>
      </c>
      <c r="E98" t="str">
        <f>IF(ISNUMBER($A98),Standings!$E97,"")</f>
        <v/>
      </c>
      <c r="F98" t="str">
        <f>IF(ISNUMBER($A98),Standings!$F97+Standings!$G97,"")</f>
        <v/>
      </c>
      <c r="G98" t="str">
        <f>IF(Standings!$A97&gt;5,"",Standings!$A97)</f>
        <v/>
      </c>
    </row>
    <row r="99" spans="1:7">
      <c r="A99" t="str">
        <f>IF(ISNUMBER(Standings!$A98),Standings!$C98,"")</f>
        <v/>
      </c>
      <c r="B99" t="str">
        <f>IF(ISNUMBER($A99),VLOOKUP($A99,Methuselahs!$A$7:$E$202,5,FALSE()),"")</f>
        <v/>
      </c>
      <c r="C99" t="str">
        <f>Standings!$D98</f>
        <v/>
      </c>
      <c r="D99" t="str">
        <f>IF(ISNUMBER($A99),VLOOKUP($A99,Methuselahs!$A$7:$F$202,COLUMN(Methuselahs!$F$7),FALSE()),"")</f>
        <v/>
      </c>
      <c r="E99" t="str">
        <f>IF(ISNUMBER($A99),Standings!$E98,"")</f>
        <v/>
      </c>
      <c r="F99" t="str">
        <f>IF(ISNUMBER($A99),Standings!$F98+Standings!$G98,"")</f>
        <v/>
      </c>
      <c r="G99" t="str">
        <f>IF(Standings!$A98&gt;5,"",Standings!$A98)</f>
        <v/>
      </c>
    </row>
    <row r="100" spans="1:7">
      <c r="A100" t="str">
        <f>IF(ISNUMBER(Standings!$A99),Standings!$C99,"")</f>
        <v/>
      </c>
      <c r="B100" t="str">
        <f>IF(ISNUMBER($A100),VLOOKUP($A100,Methuselahs!$A$7:$E$202,5,FALSE()),"")</f>
        <v/>
      </c>
      <c r="C100" t="str">
        <f>Standings!$D99</f>
        <v/>
      </c>
      <c r="D100" t="str">
        <f>IF(ISNUMBER($A100),VLOOKUP($A100,Methuselahs!$A$7:$F$202,COLUMN(Methuselahs!$F$7),FALSE()),"")</f>
        <v/>
      </c>
      <c r="E100" t="str">
        <f>IF(ISNUMBER($A100),Standings!$E99,"")</f>
        <v/>
      </c>
      <c r="F100" t="str">
        <f>IF(ISNUMBER($A100),Standings!$F99+Standings!$G99,"")</f>
        <v/>
      </c>
      <c r="G100" t="str">
        <f>IF(Standings!$A99&gt;5,"",Standings!$A99)</f>
        <v/>
      </c>
    </row>
    <row r="101" spans="1:7">
      <c r="A101" t="str">
        <f>IF(ISNUMBER(Standings!$A100),Standings!$C100,"")</f>
        <v/>
      </c>
      <c r="B101" t="str">
        <f>IF(ISNUMBER($A101),VLOOKUP($A101,Methuselahs!$A$7:$E$202,5,FALSE()),"")</f>
        <v/>
      </c>
      <c r="C101" t="str">
        <f>Standings!$D100</f>
        <v/>
      </c>
      <c r="D101" t="str">
        <f>IF(ISNUMBER($A101),VLOOKUP($A101,Methuselahs!$A$7:$F$202,COLUMN(Methuselahs!$F$7),FALSE()),"")</f>
        <v/>
      </c>
      <c r="E101" t="str">
        <f>IF(ISNUMBER($A101),Standings!$E100,"")</f>
        <v/>
      </c>
      <c r="F101" t="str">
        <f>IF(ISNUMBER($A101),Standings!$F100+Standings!$G100,"")</f>
        <v/>
      </c>
      <c r="G101" t="str">
        <f>IF(Standings!$A100&gt;5,"",Standings!$A100)</f>
        <v/>
      </c>
    </row>
    <row r="102" spans="1:7">
      <c r="A102" t="str">
        <f>IF(ISNUMBER(Standings!$A101),Standings!$C101,"")</f>
        <v/>
      </c>
      <c r="B102" t="str">
        <f>IF(ISNUMBER($A102),VLOOKUP($A102,Methuselahs!$A$7:$E$202,5,FALSE()),"")</f>
        <v/>
      </c>
      <c r="C102" t="str">
        <f>Standings!$D101</f>
        <v/>
      </c>
      <c r="D102" t="str">
        <f>IF(ISNUMBER($A102),VLOOKUP($A102,Methuselahs!$A$7:$F$202,COLUMN(Methuselahs!$F$7),FALSE()),"")</f>
        <v/>
      </c>
      <c r="E102" t="str">
        <f>IF(ISNUMBER($A102),Standings!$E101,"")</f>
        <v/>
      </c>
      <c r="F102" t="str">
        <f>IF(ISNUMBER($A102),Standings!$F101+Standings!$G101,"")</f>
        <v/>
      </c>
      <c r="G102" t="str">
        <f>IF(Standings!$A101&gt;5,"",Standings!$A101)</f>
        <v/>
      </c>
    </row>
    <row r="103" spans="1:7">
      <c r="A103" t="str">
        <f>IF(ISNUMBER(Standings!$A102),Standings!$C102,"")</f>
        <v/>
      </c>
      <c r="B103" t="str">
        <f>IF(ISNUMBER($A103),VLOOKUP($A103,Methuselahs!$A$7:$E$202,5,FALSE()),"")</f>
        <v/>
      </c>
      <c r="C103" t="str">
        <f>Standings!$D102</f>
        <v/>
      </c>
      <c r="D103" t="str">
        <f>IF(ISNUMBER($A103),VLOOKUP($A103,Methuselahs!$A$7:$F$202,COLUMN(Methuselahs!$F$7),FALSE()),"")</f>
        <v/>
      </c>
      <c r="E103" t="str">
        <f>IF(ISNUMBER($A103),Standings!$E102,"")</f>
        <v/>
      </c>
      <c r="F103" t="str">
        <f>IF(ISNUMBER($A103),Standings!$F102+Standings!$G102,"")</f>
        <v/>
      </c>
      <c r="G103" t="str">
        <f>IF(Standings!$A102&gt;5,"",Standings!$A102)</f>
        <v/>
      </c>
    </row>
    <row r="104" spans="1:7">
      <c r="A104" t="str">
        <f>IF(ISNUMBER(Standings!$A103),Standings!$C103,"")</f>
        <v/>
      </c>
      <c r="B104" t="str">
        <f>IF(ISNUMBER($A104),VLOOKUP($A104,Methuselahs!$A$7:$E$202,5,FALSE()),"")</f>
        <v/>
      </c>
      <c r="C104" t="str">
        <f>Standings!$D103</f>
        <v/>
      </c>
      <c r="D104" t="str">
        <f>IF(ISNUMBER($A104),VLOOKUP($A104,Methuselahs!$A$7:$F$202,COLUMN(Methuselahs!$F$7),FALSE()),"")</f>
        <v/>
      </c>
      <c r="E104" t="str">
        <f>IF(ISNUMBER($A104),Standings!$E103,"")</f>
        <v/>
      </c>
      <c r="F104" t="str">
        <f>IF(ISNUMBER($A104),Standings!$F103+Standings!$G103,"")</f>
        <v/>
      </c>
      <c r="G104" t="str">
        <f>IF(Standings!$A103&gt;5,"",Standings!$A103)</f>
        <v/>
      </c>
    </row>
    <row r="105" spans="1:7">
      <c r="A105" t="str">
        <f>IF(ISNUMBER(Standings!$A104),Standings!$C104,"")</f>
        <v/>
      </c>
      <c r="B105" t="str">
        <f>IF(ISNUMBER($A105),VLOOKUP($A105,Methuselahs!$A$7:$E$202,5,FALSE()),"")</f>
        <v/>
      </c>
      <c r="C105" t="str">
        <f>Standings!$D104</f>
        <v/>
      </c>
      <c r="D105" t="str">
        <f>IF(ISNUMBER($A105),VLOOKUP($A105,Methuselahs!$A$7:$F$202,COLUMN(Methuselahs!$F$7),FALSE()),"")</f>
        <v/>
      </c>
      <c r="E105" t="str">
        <f>IF(ISNUMBER($A105),Standings!$E104,"")</f>
        <v/>
      </c>
      <c r="F105" t="str">
        <f>IF(ISNUMBER($A105),Standings!$F104+Standings!$G104,"")</f>
        <v/>
      </c>
      <c r="G105" t="str">
        <f>IF(Standings!$A104&gt;5,"",Standings!$A104)</f>
        <v/>
      </c>
    </row>
    <row r="106" spans="1:7">
      <c r="A106" t="str">
        <f>IF(ISNUMBER(Standings!$A105),Standings!$C105,"")</f>
        <v/>
      </c>
      <c r="B106" t="str">
        <f>IF(ISNUMBER($A106),VLOOKUP($A106,Methuselahs!$A$7:$E$202,5,FALSE()),"")</f>
        <v/>
      </c>
      <c r="C106" t="str">
        <f>Standings!$D105</f>
        <v/>
      </c>
      <c r="D106" t="str">
        <f>IF(ISNUMBER($A106),VLOOKUP($A106,Methuselahs!$A$7:$F$202,COLUMN(Methuselahs!$F$7),FALSE()),"")</f>
        <v/>
      </c>
      <c r="E106" t="str">
        <f>IF(ISNUMBER($A106),Standings!$E105,"")</f>
        <v/>
      </c>
      <c r="F106" t="str">
        <f>IF(ISNUMBER($A106),Standings!$F105+Standings!$G105,"")</f>
        <v/>
      </c>
      <c r="G106" t="str">
        <f>IF(Standings!$A105&gt;5,"",Standings!$A105)</f>
        <v/>
      </c>
    </row>
    <row r="107" spans="1:7">
      <c r="A107" t="str">
        <f>IF(ISNUMBER(Standings!$A106),Standings!$C106,"")</f>
        <v/>
      </c>
      <c r="B107" t="str">
        <f>IF(ISNUMBER($A107),VLOOKUP($A107,Methuselahs!$A$7:$E$202,5,FALSE()),"")</f>
        <v/>
      </c>
      <c r="C107" t="str">
        <f>Standings!$D106</f>
        <v/>
      </c>
      <c r="D107" t="str">
        <f>IF(ISNUMBER($A107),VLOOKUP($A107,Methuselahs!$A$7:$F$202,COLUMN(Methuselahs!$F$7),FALSE()),"")</f>
        <v/>
      </c>
      <c r="E107" t="str">
        <f>IF(ISNUMBER($A107),Standings!$E106,"")</f>
        <v/>
      </c>
      <c r="F107" t="str">
        <f>IF(ISNUMBER($A107),Standings!$F106+Standings!$G106,"")</f>
        <v/>
      </c>
      <c r="G107" t="str">
        <f>IF(Standings!$A106&gt;5,"",Standings!$A106)</f>
        <v/>
      </c>
    </row>
    <row r="108" spans="1:7">
      <c r="A108" t="str">
        <f>IF(ISNUMBER(Standings!$A107),Standings!$C107,"")</f>
        <v/>
      </c>
      <c r="B108" t="str">
        <f>IF(ISNUMBER($A108),VLOOKUP($A108,Methuselahs!$A$7:$E$202,5,FALSE()),"")</f>
        <v/>
      </c>
      <c r="C108" t="str">
        <f>Standings!$D107</f>
        <v/>
      </c>
      <c r="D108" t="str">
        <f>IF(ISNUMBER($A108),VLOOKUP($A108,Methuselahs!$A$7:$F$202,COLUMN(Methuselahs!$F$7),FALSE()),"")</f>
        <v/>
      </c>
      <c r="E108" t="str">
        <f>IF(ISNUMBER($A108),Standings!$E107,"")</f>
        <v/>
      </c>
      <c r="F108" t="str">
        <f>IF(ISNUMBER($A108),Standings!$F107+Standings!$G107,"")</f>
        <v/>
      </c>
      <c r="G108" t="str">
        <f>IF(Standings!$A107&gt;5,"",Standings!$A107)</f>
        <v/>
      </c>
    </row>
    <row r="109" spans="1:7">
      <c r="A109" t="str">
        <f>IF(ISNUMBER(Standings!$A108),Standings!$C108,"")</f>
        <v/>
      </c>
      <c r="B109" t="str">
        <f>IF(ISNUMBER($A109),VLOOKUP($A109,Methuselahs!$A$7:$E$202,5,FALSE()),"")</f>
        <v/>
      </c>
      <c r="C109" t="str">
        <f>Standings!$D108</f>
        <v/>
      </c>
      <c r="D109" t="str">
        <f>IF(ISNUMBER($A109),VLOOKUP($A109,Methuselahs!$A$7:$F$202,COLUMN(Methuselahs!$F$7),FALSE()),"")</f>
        <v/>
      </c>
      <c r="E109" t="str">
        <f>IF(ISNUMBER($A109),Standings!$E108,"")</f>
        <v/>
      </c>
      <c r="F109" t="str">
        <f>IF(ISNUMBER($A109),Standings!$F108+Standings!$G108,"")</f>
        <v/>
      </c>
      <c r="G109" t="str">
        <f>IF(Standings!$A108&gt;5,"",Standings!$A108)</f>
        <v/>
      </c>
    </row>
    <row r="110" spans="1:7">
      <c r="A110" t="str">
        <f>IF(ISNUMBER(Standings!$A109),Standings!$C109,"")</f>
        <v/>
      </c>
      <c r="B110" t="str">
        <f>IF(ISNUMBER($A110),VLOOKUP($A110,Methuselahs!$A$7:$E$202,5,FALSE()),"")</f>
        <v/>
      </c>
      <c r="C110" t="str">
        <f>Standings!$D109</f>
        <v/>
      </c>
      <c r="D110" t="str">
        <f>IF(ISNUMBER($A110),VLOOKUP($A110,Methuselahs!$A$7:$F$202,COLUMN(Methuselahs!$F$7),FALSE()),"")</f>
        <v/>
      </c>
      <c r="E110" t="str">
        <f>IF(ISNUMBER($A110),Standings!$E109,"")</f>
        <v/>
      </c>
      <c r="F110" t="str">
        <f>IF(ISNUMBER($A110),Standings!$F109+Standings!$G109,"")</f>
        <v/>
      </c>
      <c r="G110" t="str">
        <f>IF(Standings!$A109&gt;5,"",Standings!$A109)</f>
        <v/>
      </c>
    </row>
    <row r="111" spans="1:7">
      <c r="A111" t="str">
        <f>IF(ISNUMBER(Standings!$A110),Standings!$C110,"")</f>
        <v/>
      </c>
      <c r="B111" t="str">
        <f>IF(ISNUMBER($A111),VLOOKUP($A111,Methuselahs!$A$7:$E$202,5,FALSE()),"")</f>
        <v/>
      </c>
      <c r="C111" t="str">
        <f>Standings!$D110</f>
        <v/>
      </c>
      <c r="D111" t="str">
        <f>IF(ISNUMBER($A111),VLOOKUP($A111,Methuselahs!$A$7:$F$202,COLUMN(Methuselahs!$F$7),FALSE()),"")</f>
        <v/>
      </c>
      <c r="E111" t="str">
        <f>IF(ISNUMBER($A111),Standings!$E110,"")</f>
        <v/>
      </c>
      <c r="F111" t="str">
        <f>IF(ISNUMBER($A111),Standings!$F110+Standings!$G110,"")</f>
        <v/>
      </c>
      <c r="G111" t="str">
        <f>IF(Standings!$A110&gt;5,"",Standings!$A110)</f>
        <v/>
      </c>
    </row>
    <row r="112" spans="1:7">
      <c r="A112" t="str">
        <f>IF(ISNUMBER(Standings!$A111),Standings!$C111,"")</f>
        <v/>
      </c>
      <c r="B112" t="str">
        <f>IF(ISNUMBER($A112),VLOOKUP($A112,Methuselahs!$A$7:$E$202,5,FALSE()),"")</f>
        <v/>
      </c>
      <c r="C112" t="str">
        <f>Standings!$D111</f>
        <v/>
      </c>
      <c r="D112" t="str">
        <f>IF(ISNUMBER($A112),VLOOKUP($A112,Methuselahs!$A$7:$F$202,COLUMN(Methuselahs!$F$7),FALSE()),"")</f>
        <v/>
      </c>
      <c r="E112" t="str">
        <f>IF(ISNUMBER($A112),Standings!$E111,"")</f>
        <v/>
      </c>
      <c r="F112" t="str">
        <f>IF(ISNUMBER($A112),Standings!$F111+Standings!$G111,"")</f>
        <v/>
      </c>
      <c r="G112" t="str">
        <f>IF(Standings!$A111&gt;5,"",Standings!$A111)</f>
        <v/>
      </c>
    </row>
    <row r="113" spans="1:7">
      <c r="A113" t="str">
        <f>IF(ISNUMBER(Standings!$A112),Standings!$C112,"")</f>
        <v/>
      </c>
      <c r="B113" t="str">
        <f>IF(ISNUMBER($A113),VLOOKUP($A113,Methuselahs!$A$7:$E$202,5,FALSE()),"")</f>
        <v/>
      </c>
      <c r="C113" t="str">
        <f>Standings!$D112</f>
        <v/>
      </c>
      <c r="D113" t="str">
        <f>IF(ISNUMBER($A113),VLOOKUP($A113,Methuselahs!$A$7:$F$202,COLUMN(Methuselahs!$F$7),FALSE()),"")</f>
        <v/>
      </c>
      <c r="E113" t="str">
        <f>IF(ISNUMBER($A113),Standings!$E112,"")</f>
        <v/>
      </c>
      <c r="F113" t="str">
        <f>IF(ISNUMBER($A113),Standings!$F112+Standings!$G112,"")</f>
        <v/>
      </c>
      <c r="G113" t="str">
        <f>IF(Standings!$A112&gt;5,"",Standings!$A112)</f>
        <v/>
      </c>
    </row>
    <row r="114" spans="1:7">
      <c r="A114" t="str">
        <f>IF(ISNUMBER(Standings!$A113),Standings!$C113,"")</f>
        <v/>
      </c>
      <c r="B114" t="str">
        <f>IF(ISNUMBER($A114),VLOOKUP($A114,Methuselahs!$A$7:$E$202,5,FALSE()),"")</f>
        <v/>
      </c>
      <c r="C114" t="str">
        <f>Standings!$D113</f>
        <v/>
      </c>
      <c r="D114" t="str">
        <f>IF(ISNUMBER($A114),VLOOKUP($A114,Methuselahs!$A$7:$F$202,COLUMN(Methuselahs!$F$7),FALSE()),"")</f>
        <v/>
      </c>
      <c r="E114" t="str">
        <f>IF(ISNUMBER($A114),Standings!$E113,"")</f>
        <v/>
      </c>
      <c r="F114" t="str">
        <f>IF(ISNUMBER($A114),Standings!$F113+Standings!$G113,"")</f>
        <v/>
      </c>
      <c r="G114" t="str">
        <f>IF(Standings!$A113&gt;5,"",Standings!$A113)</f>
        <v/>
      </c>
    </row>
    <row r="115" spans="1:7">
      <c r="A115" t="str">
        <f>IF(ISNUMBER(Standings!$A114),Standings!$C114,"")</f>
        <v/>
      </c>
      <c r="B115" t="str">
        <f>IF(ISNUMBER($A115),VLOOKUP($A115,Methuselahs!$A$7:$E$202,5,FALSE()),"")</f>
        <v/>
      </c>
      <c r="C115" t="str">
        <f>Standings!$D114</f>
        <v/>
      </c>
      <c r="D115" t="str">
        <f>IF(ISNUMBER($A115),VLOOKUP($A115,Methuselahs!$A$7:$F$202,COLUMN(Methuselahs!$F$7),FALSE()),"")</f>
        <v/>
      </c>
      <c r="E115" t="str">
        <f>IF(ISNUMBER($A115),Standings!$E114,"")</f>
        <v/>
      </c>
      <c r="F115" t="str">
        <f>IF(ISNUMBER($A115),Standings!$F114+Standings!$G114,"")</f>
        <v/>
      </c>
      <c r="G115" t="str">
        <f>IF(Standings!$A114&gt;5,"",Standings!$A114)</f>
        <v/>
      </c>
    </row>
    <row r="116" spans="1:7">
      <c r="A116" t="str">
        <f>IF(ISNUMBER(Standings!$A115),Standings!$C115,"")</f>
        <v/>
      </c>
      <c r="B116" t="str">
        <f>IF(ISNUMBER($A116),VLOOKUP($A116,Methuselahs!$A$7:$E$202,5,FALSE()),"")</f>
        <v/>
      </c>
      <c r="C116" t="str">
        <f>Standings!$D115</f>
        <v/>
      </c>
      <c r="D116" t="str">
        <f>IF(ISNUMBER($A116),VLOOKUP($A116,Methuselahs!$A$7:$F$202,COLUMN(Methuselahs!$F$7),FALSE()),"")</f>
        <v/>
      </c>
      <c r="E116" t="str">
        <f>IF(ISNUMBER($A116),Standings!$E115,"")</f>
        <v/>
      </c>
      <c r="F116" t="str">
        <f>IF(ISNUMBER($A116),Standings!$F115+Standings!$G115,"")</f>
        <v/>
      </c>
      <c r="G116" t="str">
        <f>IF(Standings!$A115&gt;5,"",Standings!$A115)</f>
        <v/>
      </c>
    </row>
    <row r="117" spans="1:7">
      <c r="A117" t="str">
        <f>IF(ISNUMBER(Standings!$A116),Standings!$C116,"")</f>
        <v/>
      </c>
      <c r="B117" t="str">
        <f>IF(ISNUMBER($A117),VLOOKUP($A117,Methuselahs!$A$7:$E$202,5,FALSE()),"")</f>
        <v/>
      </c>
      <c r="C117" t="str">
        <f>Standings!$D116</f>
        <v/>
      </c>
      <c r="D117" t="str">
        <f>IF(ISNUMBER($A117),VLOOKUP($A117,Methuselahs!$A$7:$F$202,COLUMN(Methuselahs!$F$7),FALSE()),"")</f>
        <v/>
      </c>
      <c r="E117" t="str">
        <f>IF(ISNUMBER($A117),Standings!$E116,"")</f>
        <v/>
      </c>
      <c r="F117" t="str">
        <f>IF(ISNUMBER($A117),Standings!$F116+Standings!$G116,"")</f>
        <v/>
      </c>
      <c r="G117" t="str">
        <f>IF(Standings!$A116&gt;5,"",Standings!$A116)</f>
        <v/>
      </c>
    </row>
    <row r="118" spans="1:7">
      <c r="A118" t="str">
        <f>IF(ISNUMBER(Standings!$A117),Standings!$C117,"")</f>
        <v/>
      </c>
      <c r="B118" t="str">
        <f>IF(ISNUMBER($A118),VLOOKUP($A118,Methuselahs!$A$7:$E$202,5,FALSE()),"")</f>
        <v/>
      </c>
      <c r="C118" t="str">
        <f>Standings!$D117</f>
        <v/>
      </c>
      <c r="D118" t="str">
        <f>IF(ISNUMBER($A118),VLOOKUP($A118,Methuselahs!$A$7:$F$202,COLUMN(Methuselahs!$F$7),FALSE()),"")</f>
        <v/>
      </c>
      <c r="E118" t="str">
        <f>IF(ISNUMBER($A118),Standings!$E117,"")</f>
        <v/>
      </c>
      <c r="F118" t="str">
        <f>IF(ISNUMBER($A118),Standings!$F117+Standings!$G117,"")</f>
        <v/>
      </c>
      <c r="G118" t="str">
        <f>IF(Standings!$A117&gt;5,"",Standings!$A117)</f>
        <v/>
      </c>
    </row>
    <row r="119" spans="1:7">
      <c r="A119" t="str">
        <f>IF(ISNUMBER(Standings!$A118),Standings!$C118,"")</f>
        <v/>
      </c>
      <c r="B119" t="str">
        <f>IF(ISNUMBER($A119),VLOOKUP($A119,Methuselahs!$A$7:$E$202,5,FALSE()),"")</f>
        <v/>
      </c>
      <c r="C119" t="str">
        <f>Standings!$D118</f>
        <v/>
      </c>
      <c r="D119" t="str">
        <f>IF(ISNUMBER($A119),VLOOKUP($A119,Methuselahs!$A$7:$F$202,COLUMN(Methuselahs!$F$7),FALSE()),"")</f>
        <v/>
      </c>
      <c r="E119" t="str">
        <f>IF(ISNUMBER($A119),Standings!$E118,"")</f>
        <v/>
      </c>
      <c r="F119" t="str">
        <f>IF(ISNUMBER($A119),Standings!$F118+Standings!$G118,"")</f>
        <v/>
      </c>
      <c r="G119" t="str">
        <f>IF(Standings!$A118&gt;5,"",Standings!$A118)</f>
        <v/>
      </c>
    </row>
    <row r="120" spans="1:7">
      <c r="A120" t="str">
        <f>IF(ISNUMBER(Standings!$A119),Standings!$C119,"")</f>
        <v/>
      </c>
      <c r="B120" t="str">
        <f>IF(ISNUMBER($A120),VLOOKUP($A120,Methuselahs!$A$7:$E$202,5,FALSE()),"")</f>
        <v/>
      </c>
      <c r="C120" t="str">
        <f>Standings!$D119</f>
        <v/>
      </c>
      <c r="D120" t="str">
        <f>IF(ISNUMBER($A120),VLOOKUP($A120,Methuselahs!$A$7:$F$202,COLUMN(Methuselahs!$F$7),FALSE()),"")</f>
        <v/>
      </c>
      <c r="E120" t="str">
        <f>IF(ISNUMBER($A120),Standings!$E119,"")</f>
        <v/>
      </c>
      <c r="F120" t="str">
        <f>IF(ISNUMBER($A120),Standings!$F119+Standings!$G119,"")</f>
        <v/>
      </c>
      <c r="G120" t="str">
        <f>IF(Standings!$A119&gt;5,"",Standings!$A119)</f>
        <v/>
      </c>
    </row>
    <row r="121" spans="1:7">
      <c r="A121" t="str">
        <f>IF(ISNUMBER(Standings!$A120),Standings!$C120,"")</f>
        <v/>
      </c>
      <c r="B121" t="str">
        <f>IF(ISNUMBER($A121),VLOOKUP($A121,Methuselahs!$A$7:$E$202,5,FALSE()),"")</f>
        <v/>
      </c>
      <c r="C121" t="str">
        <f>Standings!$D120</f>
        <v/>
      </c>
      <c r="D121" t="str">
        <f>IF(ISNUMBER($A121),VLOOKUP($A121,Methuselahs!$A$7:$F$202,COLUMN(Methuselahs!$F$7),FALSE()),"")</f>
        <v/>
      </c>
      <c r="E121" t="str">
        <f>IF(ISNUMBER($A121),Standings!$E120,"")</f>
        <v/>
      </c>
      <c r="F121" t="str">
        <f>IF(ISNUMBER($A121),Standings!$F120+Standings!$G120,"")</f>
        <v/>
      </c>
      <c r="G121" t="str">
        <f>IF(Standings!$A120&gt;5,"",Standings!$A120)</f>
        <v/>
      </c>
    </row>
    <row r="122" spans="1:7">
      <c r="A122" t="str">
        <f>IF(ISNUMBER(Standings!$A121),Standings!$C121,"")</f>
        <v/>
      </c>
      <c r="B122" t="str">
        <f>IF(ISNUMBER($A122),VLOOKUP($A122,Methuselahs!$A$7:$E$202,5,FALSE()),"")</f>
        <v/>
      </c>
      <c r="C122" t="str">
        <f>Standings!$D121</f>
        <v/>
      </c>
      <c r="D122" t="str">
        <f>IF(ISNUMBER($A122),VLOOKUP($A122,Methuselahs!$A$7:$F$202,COLUMN(Methuselahs!$F$7),FALSE()),"")</f>
        <v/>
      </c>
      <c r="E122" t="str">
        <f>IF(ISNUMBER($A122),Standings!$E121,"")</f>
        <v/>
      </c>
      <c r="F122" t="str">
        <f>IF(ISNUMBER($A122),Standings!$F121+Standings!$G121,"")</f>
        <v/>
      </c>
      <c r="G122" t="str">
        <f>IF(Standings!$A121&gt;5,"",Standings!$A121)</f>
        <v/>
      </c>
    </row>
    <row r="123" spans="1:7">
      <c r="A123" t="str">
        <f>IF(ISNUMBER(Standings!$A122),Standings!$C122,"")</f>
        <v/>
      </c>
      <c r="B123" t="str">
        <f>IF(ISNUMBER($A123),VLOOKUP($A123,Methuselahs!$A$7:$E$202,5,FALSE()),"")</f>
        <v/>
      </c>
      <c r="C123" t="str">
        <f>Standings!$D122</f>
        <v/>
      </c>
      <c r="D123" t="str">
        <f>IF(ISNUMBER($A123),VLOOKUP($A123,Methuselahs!$A$7:$F$202,COLUMN(Methuselahs!$F$7),FALSE()),"")</f>
        <v/>
      </c>
      <c r="E123" t="str">
        <f>IF(ISNUMBER($A123),Standings!$E122,"")</f>
        <v/>
      </c>
      <c r="F123" t="str">
        <f>IF(ISNUMBER($A123),Standings!$F122+Standings!$G122,"")</f>
        <v/>
      </c>
      <c r="G123" t="str">
        <f>IF(Standings!$A122&gt;5,"",Standings!$A122)</f>
        <v/>
      </c>
    </row>
    <row r="124" spans="1:7">
      <c r="A124" t="str">
        <f>IF(ISNUMBER(Standings!$A123),Standings!$C123,"")</f>
        <v/>
      </c>
      <c r="B124" t="str">
        <f>IF(ISNUMBER($A124),VLOOKUP($A124,Methuselahs!$A$7:$E$202,5,FALSE()),"")</f>
        <v/>
      </c>
      <c r="C124" t="str">
        <f>Standings!$D123</f>
        <v/>
      </c>
      <c r="D124" t="str">
        <f>IF(ISNUMBER($A124),VLOOKUP($A124,Methuselahs!$A$7:$F$202,COLUMN(Methuselahs!$F$7),FALSE()),"")</f>
        <v/>
      </c>
      <c r="E124" t="str">
        <f>IF(ISNUMBER($A124),Standings!$E123,"")</f>
        <v/>
      </c>
      <c r="F124" t="str">
        <f>IF(ISNUMBER($A124),Standings!$F123+Standings!$G123,"")</f>
        <v/>
      </c>
      <c r="G124" t="str">
        <f>IF(Standings!$A123&gt;5,"",Standings!$A123)</f>
        <v/>
      </c>
    </row>
    <row r="125" spans="1:7">
      <c r="A125" t="str">
        <f>IF(ISNUMBER(Standings!$A124),Standings!$C124,"")</f>
        <v/>
      </c>
      <c r="B125" t="str">
        <f>IF(ISNUMBER($A125),VLOOKUP($A125,Methuselahs!$A$7:$E$202,5,FALSE()),"")</f>
        <v/>
      </c>
      <c r="C125" t="str">
        <f>Standings!$D124</f>
        <v/>
      </c>
      <c r="D125" t="str">
        <f>IF(ISNUMBER($A125),VLOOKUP($A125,Methuselahs!$A$7:$F$202,COLUMN(Methuselahs!$F$7),FALSE()),"")</f>
        <v/>
      </c>
      <c r="E125" t="str">
        <f>IF(ISNUMBER($A125),Standings!$E124,"")</f>
        <v/>
      </c>
      <c r="F125" t="str">
        <f>IF(ISNUMBER($A125),Standings!$F124+Standings!$G124,"")</f>
        <v/>
      </c>
      <c r="G125" t="str">
        <f>IF(Standings!$A124&gt;5,"",Standings!$A124)</f>
        <v/>
      </c>
    </row>
    <row r="126" spans="1:7">
      <c r="A126" t="str">
        <f>IF(ISNUMBER(Standings!$A125),Standings!$C125,"")</f>
        <v/>
      </c>
      <c r="B126" t="str">
        <f>IF(ISNUMBER($A126),VLOOKUP($A126,Methuselahs!$A$7:$E$202,5,FALSE()),"")</f>
        <v/>
      </c>
      <c r="C126" t="str">
        <f>Standings!$D125</f>
        <v/>
      </c>
      <c r="D126" t="str">
        <f>IF(ISNUMBER($A126),VLOOKUP($A126,Methuselahs!$A$7:$F$202,COLUMN(Methuselahs!$F$7),FALSE()),"")</f>
        <v/>
      </c>
      <c r="E126" t="str">
        <f>IF(ISNUMBER($A126),Standings!$E125,"")</f>
        <v/>
      </c>
      <c r="F126" t="str">
        <f>IF(ISNUMBER($A126),Standings!$F125+Standings!$G125,"")</f>
        <v/>
      </c>
      <c r="G126" t="str">
        <f>IF(Standings!$A125&gt;5,"",Standings!$A125)</f>
        <v/>
      </c>
    </row>
    <row r="127" spans="1:7">
      <c r="A127" t="str">
        <f>IF(ISNUMBER(Standings!$A126),Standings!$C126,"")</f>
        <v/>
      </c>
      <c r="B127" t="str">
        <f>IF(ISNUMBER($A127),VLOOKUP($A127,Methuselahs!$A$7:$E$202,5,FALSE()),"")</f>
        <v/>
      </c>
      <c r="C127" t="str">
        <f>Standings!$D126</f>
        <v/>
      </c>
      <c r="D127" t="str">
        <f>IF(ISNUMBER($A127),VLOOKUP($A127,Methuselahs!$A$7:$F$202,COLUMN(Methuselahs!$F$7),FALSE()),"")</f>
        <v/>
      </c>
      <c r="E127" t="str">
        <f>IF(ISNUMBER($A127),Standings!$E126,"")</f>
        <v/>
      </c>
      <c r="F127" t="str">
        <f>IF(ISNUMBER($A127),Standings!$F126+Standings!$G126,"")</f>
        <v/>
      </c>
      <c r="G127" t="str">
        <f>IF(Standings!$A126&gt;5,"",Standings!$A126)</f>
        <v/>
      </c>
    </row>
    <row r="128" spans="1:7">
      <c r="A128" t="str">
        <f>IF(ISNUMBER(Standings!$A127),Standings!$C127,"")</f>
        <v/>
      </c>
      <c r="B128" t="str">
        <f>IF(ISNUMBER($A128),VLOOKUP($A128,Methuselahs!$A$7:$E$202,5,FALSE()),"")</f>
        <v/>
      </c>
      <c r="C128" t="str">
        <f>Standings!$D127</f>
        <v/>
      </c>
      <c r="D128" t="str">
        <f>IF(ISNUMBER($A128),VLOOKUP($A128,Methuselahs!$A$7:$F$202,COLUMN(Methuselahs!$F$7),FALSE()),"")</f>
        <v/>
      </c>
      <c r="E128" t="str">
        <f>IF(ISNUMBER($A128),Standings!$E127,"")</f>
        <v/>
      </c>
      <c r="F128" t="str">
        <f>IF(ISNUMBER($A128),Standings!$F127+Standings!$G127,"")</f>
        <v/>
      </c>
      <c r="G128" t="str">
        <f>IF(Standings!$A127&gt;5,"",Standings!$A127)</f>
        <v/>
      </c>
    </row>
    <row r="129" spans="1:7">
      <c r="A129" t="str">
        <f>IF(ISNUMBER(Standings!$A128),Standings!$C128,"")</f>
        <v/>
      </c>
      <c r="B129" t="str">
        <f>IF(ISNUMBER($A129),VLOOKUP($A129,Methuselahs!$A$7:$E$202,5,FALSE()),"")</f>
        <v/>
      </c>
      <c r="C129" t="str">
        <f>Standings!$D128</f>
        <v/>
      </c>
      <c r="D129" t="str">
        <f>IF(ISNUMBER($A129),VLOOKUP($A129,Methuselahs!$A$7:$F$202,COLUMN(Methuselahs!$F$7),FALSE()),"")</f>
        <v/>
      </c>
      <c r="E129" t="str">
        <f>IF(ISNUMBER($A129),Standings!$E128,"")</f>
        <v/>
      </c>
      <c r="F129" t="str">
        <f>IF(ISNUMBER($A129),Standings!$F128+Standings!$G128,"")</f>
        <v/>
      </c>
      <c r="G129" t="str">
        <f>IF(Standings!$A128&gt;5,"",Standings!$A128)</f>
        <v/>
      </c>
    </row>
    <row r="130" spans="1:7">
      <c r="A130" t="str">
        <f>IF(ISNUMBER(Standings!$A129),Standings!$C129,"")</f>
        <v/>
      </c>
      <c r="B130" t="str">
        <f>IF(ISNUMBER($A130),VLOOKUP($A130,Methuselahs!$A$7:$E$202,5,FALSE()),"")</f>
        <v/>
      </c>
      <c r="C130" t="str">
        <f>Standings!$D129</f>
        <v/>
      </c>
      <c r="D130" t="str">
        <f>IF(ISNUMBER($A130),VLOOKUP($A130,Methuselahs!$A$7:$F$202,COLUMN(Methuselahs!$F$7),FALSE()),"")</f>
        <v/>
      </c>
      <c r="E130" t="str">
        <f>IF(ISNUMBER($A130),Standings!$E129,"")</f>
        <v/>
      </c>
      <c r="F130" t="str">
        <f>IF(ISNUMBER($A130),Standings!$F129+Standings!$G129,"")</f>
        <v/>
      </c>
      <c r="G130" t="str">
        <f>IF(Standings!$A129&gt;5,"",Standings!$A129)</f>
        <v/>
      </c>
    </row>
    <row r="131" spans="1:7">
      <c r="A131" t="str">
        <f>IF(ISNUMBER(Standings!$A130),Standings!$C130,"")</f>
        <v/>
      </c>
      <c r="B131" t="str">
        <f>IF(ISNUMBER($A131),VLOOKUP($A131,Methuselahs!$A$7:$E$202,5,FALSE()),"")</f>
        <v/>
      </c>
      <c r="C131" t="str">
        <f>Standings!$D130</f>
        <v/>
      </c>
      <c r="D131" t="str">
        <f>IF(ISNUMBER($A131),VLOOKUP($A131,Methuselahs!$A$7:$F$202,COLUMN(Methuselahs!$F$7),FALSE()),"")</f>
        <v/>
      </c>
      <c r="E131" t="str">
        <f>IF(ISNUMBER($A131),Standings!$E130,"")</f>
        <v/>
      </c>
      <c r="F131" t="str">
        <f>IF(ISNUMBER($A131),Standings!$F130+Standings!$G130,"")</f>
        <v/>
      </c>
      <c r="G131" t="str">
        <f>IF(Standings!$A130&gt;5,"",Standings!$A130)</f>
        <v/>
      </c>
    </row>
    <row r="132" spans="1:7">
      <c r="A132" t="str">
        <f>IF(ISNUMBER(Standings!$A131),Standings!$C131,"")</f>
        <v/>
      </c>
      <c r="B132" t="str">
        <f>IF(ISNUMBER($A132),VLOOKUP($A132,Methuselahs!$A$7:$E$202,5,FALSE()),"")</f>
        <v/>
      </c>
      <c r="C132" t="str">
        <f>Standings!$D131</f>
        <v/>
      </c>
      <c r="D132" t="str">
        <f>IF(ISNUMBER($A132),VLOOKUP($A132,Methuselahs!$A$7:$F$202,COLUMN(Methuselahs!$F$7),FALSE()),"")</f>
        <v/>
      </c>
      <c r="E132" t="str">
        <f>IF(ISNUMBER($A132),Standings!$E131,"")</f>
        <v/>
      </c>
      <c r="F132" t="str">
        <f>IF(ISNUMBER($A132),Standings!$F131+Standings!$G131,"")</f>
        <v/>
      </c>
      <c r="G132" t="str">
        <f>IF(Standings!$A131&gt;5,"",Standings!$A131)</f>
        <v/>
      </c>
    </row>
    <row r="133" spans="1:7">
      <c r="A133" t="str">
        <f>IF(ISNUMBER(Standings!$A132),Standings!$C132,"")</f>
        <v/>
      </c>
      <c r="B133" t="str">
        <f>IF(ISNUMBER($A133),VLOOKUP($A133,Methuselahs!$A$7:$E$202,5,FALSE()),"")</f>
        <v/>
      </c>
      <c r="C133" t="str">
        <f>Standings!$D132</f>
        <v/>
      </c>
      <c r="D133" t="str">
        <f>IF(ISNUMBER($A133),VLOOKUP($A133,Methuselahs!$A$7:$F$202,COLUMN(Methuselahs!$F$7),FALSE()),"")</f>
        <v/>
      </c>
      <c r="E133" t="str">
        <f>IF(ISNUMBER($A133),Standings!$E132,"")</f>
        <v/>
      </c>
      <c r="F133" t="str">
        <f>IF(ISNUMBER($A133),Standings!$F132+Standings!$G132,"")</f>
        <v/>
      </c>
      <c r="G133" t="str">
        <f>IF(Standings!$A132&gt;5,"",Standings!$A132)</f>
        <v/>
      </c>
    </row>
    <row r="134" spans="1:7">
      <c r="A134" t="str">
        <f>IF(ISNUMBER(Standings!$A133),Standings!$C133,"")</f>
        <v/>
      </c>
      <c r="B134" t="str">
        <f>IF(ISNUMBER($A134),VLOOKUP($A134,Methuselahs!$A$7:$E$202,5,FALSE()),"")</f>
        <v/>
      </c>
      <c r="C134" t="str">
        <f>Standings!$D133</f>
        <v/>
      </c>
      <c r="D134" t="str">
        <f>IF(ISNUMBER($A134),VLOOKUP($A134,Methuselahs!$A$7:$F$202,COLUMN(Methuselahs!$F$7),FALSE()),"")</f>
        <v/>
      </c>
      <c r="E134" t="str">
        <f>IF(ISNUMBER($A134),Standings!$E133,"")</f>
        <v/>
      </c>
      <c r="F134" t="str">
        <f>IF(ISNUMBER($A134),Standings!$F133+Standings!$G133,"")</f>
        <v/>
      </c>
      <c r="G134" t="str">
        <f>IF(Standings!$A133&gt;5,"",Standings!$A133)</f>
        <v/>
      </c>
    </row>
    <row r="135" spans="1:7">
      <c r="A135" t="str">
        <f>IF(ISNUMBER(Standings!$A134),Standings!$C134,"")</f>
        <v/>
      </c>
      <c r="B135" t="str">
        <f>IF(ISNUMBER($A135),VLOOKUP($A135,Methuselahs!$A$7:$E$202,5,FALSE()),"")</f>
        <v/>
      </c>
      <c r="C135" t="str">
        <f>Standings!$D134</f>
        <v/>
      </c>
      <c r="D135" t="str">
        <f>IF(ISNUMBER($A135),VLOOKUP($A135,Methuselahs!$A$7:$F$202,COLUMN(Methuselahs!$F$7),FALSE()),"")</f>
        <v/>
      </c>
      <c r="E135" t="str">
        <f>IF(ISNUMBER($A135),Standings!$E134,"")</f>
        <v/>
      </c>
      <c r="F135" t="str">
        <f>IF(ISNUMBER($A135),Standings!$F134+Standings!$G134,"")</f>
        <v/>
      </c>
      <c r="G135" t="str">
        <f>IF(Standings!$A134&gt;5,"",Standings!$A134)</f>
        <v/>
      </c>
    </row>
    <row r="136" spans="1:7">
      <c r="A136" t="str">
        <f>IF(ISNUMBER(Standings!$A135),Standings!$C135,"")</f>
        <v/>
      </c>
      <c r="B136" t="str">
        <f>IF(ISNUMBER($A136),VLOOKUP($A136,Methuselahs!$A$7:$E$202,5,FALSE()),"")</f>
        <v/>
      </c>
      <c r="C136" t="str">
        <f>Standings!$D135</f>
        <v/>
      </c>
      <c r="D136" t="str">
        <f>IF(ISNUMBER($A136),VLOOKUP($A136,Methuselahs!$A$7:$F$202,COLUMN(Methuselahs!$F$7),FALSE()),"")</f>
        <v/>
      </c>
      <c r="E136" t="str">
        <f>IF(ISNUMBER($A136),Standings!$E135,"")</f>
        <v/>
      </c>
      <c r="F136" t="str">
        <f>IF(ISNUMBER($A136),Standings!$F135+Standings!$G135,"")</f>
        <v/>
      </c>
      <c r="G136" t="str">
        <f>IF(Standings!$A135&gt;5,"",Standings!$A135)</f>
        <v/>
      </c>
    </row>
    <row r="137" spans="1:7">
      <c r="A137" t="str">
        <f>IF(ISNUMBER(Standings!$A136),Standings!$C136,"")</f>
        <v/>
      </c>
      <c r="B137" t="str">
        <f>IF(ISNUMBER($A137),VLOOKUP($A137,Methuselahs!$A$7:$E$202,5,FALSE()),"")</f>
        <v/>
      </c>
      <c r="C137" t="str">
        <f>Standings!$D136</f>
        <v/>
      </c>
      <c r="D137" t="str">
        <f>IF(ISNUMBER($A137),VLOOKUP($A137,Methuselahs!$A$7:$F$202,COLUMN(Methuselahs!$F$7),FALSE()),"")</f>
        <v/>
      </c>
      <c r="E137" t="str">
        <f>IF(ISNUMBER($A137),Standings!$E136,"")</f>
        <v/>
      </c>
      <c r="F137" t="str">
        <f>IF(ISNUMBER($A137),Standings!$F136+Standings!$G136,"")</f>
        <v/>
      </c>
      <c r="G137" t="str">
        <f>IF(Standings!$A136&gt;5,"",Standings!$A136)</f>
        <v/>
      </c>
    </row>
    <row r="138" spans="1:7">
      <c r="A138" t="str">
        <f>IF(ISNUMBER(Standings!$A137),Standings!$C137,"")</f>
        <v/>
      </c>
      <c r="B138" t="str">
        <f>IF(ISNUMBER($A138),VLOOKUP($A138,Methuselahs!$A$7:$E$202,5,FALSE()),"")</f>
        <v/>
      </c>
      <c r="C138" t="str">
        <f>Standings!$D137</f>
        <v/>
      </c>
      <c r="D138" t="str">
        <f>IF(ISNUMBER($A138),VLOOKUP($A138,Methuselahs!$A$7:$F$202,COLUMN(Methuselahs!$F$7),FALSE()),"")</f>
        <v/>
      </c>
      <c r="E138" t="str">
        <f>IF(ISNUMBER($A138),Standings!$E137,"")</f>
        <v/>
      </c>
      <c r="F138" t="str">
        <f>IF(ISNUMBER($A138),Standings!$F137+Standings!$G137,"")</f>
        <v/>
      </c>
      <c r="G138" t="str">
        <f>IF(Standings!$A137&gt;5,"",Standings!$A137)</f>
        <v/>
      </c>
    </row>
    <row r="139" spans="1:7">
      <c r="A139" t="str">
        <f>IF(ISNUMBER(Standings!$A138),Standings!$C138,"")</f>
        <v/>
      </c>
      <c r="B139" t="str">
        <f>IF(ISNUMBER($A139),VLOOKUP($A139,Methuselahs!$A$7:$E$202,5,FALSE()),"")</f>
        <v/>
      </c>
      <c r="C139" t="str">
        <f>Standings!$D138</f>
        <v/>
      </c>
      <c r="D139" t="str">
        <f>IF(ISNUMBER($A139),VLOOKUP($A139,Methuselahs!$A$7:$F$202,COLUMN(Methuselahs!$F$7),FALSE()),"")</f>
        <v/>
      </c>
      <c r="E139" t="str">
        <f>IF(ISNUMBER($A139),Standings!$E138,"")</f>
        <v/>
      </c>
      <c r="F139" t="str">
        <f>IF(ISNUMBER($A139),Standings!$F138+Standings!$G138,"")</f>
        <v/>
      </c>
      <c r="G139" t="str">
        <f>IF(Standings!$A138&gt;5,"",Standings!$A138)</f>
        <v/>
      </c>
    </row>
    <row r="140" spans="1:7">
      <c r="A140" t="str">
        <f>IF(ISNUMBER(Standings!$A139),Standings!$C139,"")</f>
        <v/>
      </c>
      <c r="B140" t="str">
        <f>IF(ISNUMBER($A140),VLOOKUP($A140,Methuselahs!$A$7:$E$202,5,FALSE()),"")</f>
        <v/>
      </c>
      <c r="C140" t="str">
        <f>Standings!$D139</f>
        <v/>
      </c>
      <c r="D140" t="str">
        <f>IF(ISNUMBER($A140),VLOOKUP($A140,Methuselahs!$A$7:$F$202,COLUMN(Methuselahs!$F$7),FALSE()),"")</f>
        <v/>
      </c>
      <c r="E140" t="str">
        <f>IF(ISNUMBER($A140),Standings!$E139,"")</f>
        <v/>
      </c>
      <c r="F140" t="str">
        <f>IF(ISNUMBER($A140),Standings!$F139+Standings!$G139,"")</f>
        <v/>
      </c>
      <c r="G140" t="str">
        <f>IF(Standings!$A139&gt;5,"",Standings!$A139)</f>
        <v/>
      </c>
    </row>
    <row r="141" spans="1:7">
      <c r="A141" t="str">
        <f>IF(ISNUMBER(Standings!$A140),Standings!$C140,"")</f>
        <v/>
      </c>
      <c r="B141" t="str">
        <f>IF(ISNUMBER($A141),VLOOKUP($A141,Methuselahs!$A$7:$E$202,5,FALSE()),"")</f>
        <v/>
      </c>
      <c r="C141" t="str">
        <f>Standings!$D140</f>
        <v/>
      </c>
      <c r="D141" t="str">
        <f>IF(ISNUMBER($A141),VLOOKUP($A141,Methuselahs!$A$7:$F$202,COLUMN(Methuselahs!$F$7),FALSE()),"")</f>
        <v/>
      </c>
      <c r="E141" t="str">
        <f>IF(ISNUMBER($A141),Standings!$E140,"")</f>
        <v/>
      </c>
      <c r="F141" t="str">
        <f>IF(ISNUMBER($A141),Standings!$F140+Standings!$G140,"")</f>
        <v/>
      </c>
      <c r="G141" t="str">
        <f>IF(Standings!$A140&gt;5,"",Standings!$A140)</f>
        <v/>
      </c>
    </row>
    <row r="142" spans="1:7">
      <c r="A142" t="str">
        <f>IF(ISNUMBER(Standings!$A141),Standings!$C141,"")</f>
        <v/>
      </c>
      <c r="B142" t="str">
        <f>IF(ISNUMBER($A142),VLOOKUP($A142,Methuselahs!$A$7:$E$202,5,FALSE()),"")</f>
        <v/>
      </c>
      <c r="C142" t="str">
        <f>Standings!$D141</f>
        <v/>
      </c>
      <c r="D142" t="str">
        <f>IF(ISNUMBER($A142),VLOOKUP($A142,Methuselahs!$A$7:$F$202,COLUMN(Methuselahs!$F$7),FALSE()),"")</f>
        <v/>
      </c>
      <c r="E142" t="str">
        <f>IF(ISNUMBER($A142),Standings!$E141,"")</f>
        <v/>
      </c>
      <c r="F142" t="str">
        <f>IF(ISNUMBER($A142),Standings!$F141+Standings!$G141,"")</f>
        <v/>
      </c>
      <c r="G142" t="str">
        <f>IF(Standings!$A141&gt;5,"",Standings!$A141)</f>
        <v/>
      </c>
    </row>
    <row r="143" spans="1:7">
      <c r="A143" t="str">
        <f>IF(ISNUMBER(Standings!$A142),Standings!$C142,"")</f>
        <v/>
      </c>
      <c r="B143" t="str">
        <f>IF(ISNUMBER($A143),VLOOKUP($A143,Methuselahs!$A$7:$E$202,5,FALSE()),"")</f>
        <v/>
      </c>
      <c r="C143" t="str">
        <f>Standings!$D142</f>
        <v/>
      </c>
      <c r="D143" t="str">
        <f>IF(ISNUMBER($A143),VLOOKUP($A143,Methuselahs!$A$7:$F$202,COLUMN(Methuselahs!$F$7),FALSE()),"")</f>
        <v/>
      </c>
      <c r="E143" t="str">
        <f>IF(ISNUMBER($A143),Standings!$E142,"")</f>
        <v/>
      </c>
      <c r="F143" t="str">
        <f>IF(ISNUMBER($A143),Standings!$F142+Standings!$G142,"")</f>
        <v/>
      </c>
      <c r="G143" t="str">
        <f>IF(Standings!$A142&gt;5,"",Standings!$A142)</f>
        <v/>
      </c>
    </row>
    <row r="144" spans="1:7">
      <c r="A144" t="str">
        <f>IF(ISNUMBER(Standings!$A143),Standings!$C143,"")</f>
        <v/>
      </c>
      <c r="B144" t="str">
        <f>IF(ISNUMBER($A144),VLOOKUP($A144,Methuselahs!$A$7:$E$202,5,FALSE()),"")</f>
        <v/>
      </c>
      <c r="C144" t="str">
        <f>Standings!$D143</f>
        <v/>
      </c>
      <c r="D144" t="str">
        <f>IF(ISNUMBER($A144),VLOOKUP($A144,Methuselahs!$A$7:$F$202,COLUMN(Methuselahs!$F$7),FALSE()),"")</f>
        <v/>
      </c>
      <c r="E144" t="str">
        <f>IF(ISNUMBER($A144),Standings!$E143,"")</f>
        <v/>
      </c>
      <c r="F144" t="str">
        <f>IF(ISNUMBER($A144),Standings!$F143+Standings!$G143,"")</f>
        <v/>
      </c>
      <c r="G144" t="str">
        <f>IF(Standings!$A143&gt;5,"",Standings!$A143)</f>
        <v/>
      </c>
    </row>
    <row r="145" spans="1:7">
      <c r="A145" t="str">
        <f>IF(ISNUMBER(Standings!$A144),Standings!$C144,"")</f>
        <v/>
      </c>
      <c r="B145" t="str">
        <f>IF(ISNUMBER($A145),VLOOKUP($A145,Methuselahs!$A$7:$E$202,5,FALSE()),"")</f>
        <v/>
      </c>
      <c r="C145" t="str">
        <f>Standings!$D144</f>
        <v/>
      </c>
      <c r="D145" t="str">
        <f>IF(ISNUMBER($A145),VLOOKUP($A145,Methuselahs!$A$7:$F$202,COLUMN(Methuselahs!$F$7),FALSE()),"")</f>
        <v/>
      </c>
      <c r="E145" t="str">
        <f>IF(ISNUMBER($A145),Standings!$E144,"")</f>
        <v/>
      </c>
      <c r="F145" t="str">
        <f>IF(ISNUMBER($A145),Standings!$F144+Standings!$G144,"")</f>
        <v/>
      </c>
      <c r="G145" t="str">
        <f>IF(Standings!$A144&gt;5,"",Standings!$A144)</f>
        <v/>
      </c>
    </row>
    <row r="146" spans="1:7">
      <c r="A146" t="str">
        <f>IF(ISNUMBER(Standings!$A145),Standings!$C145,"")</f>
        <v/>
      </c>
      <c r="B146" t="str">
        <f>IF(ISNUMBER($A146),VLOOKUP($A146,Methuselahs!$A$7:$E$202,5,FALSE()),"")</f>
        <v/>
      </c>
      <c r="C146" t="str">
        <f>Standings!$D145</f>
        <v/>
      </c>
      <c r="D146" t="str">
        <f>IF(ISNUMBER($A146),VLOOKUP($A146,Methuselahs!$A$7:$F$202,COLUMN(Methuselahs!$F$7),FALSE()),"")</f>
        <v/>
      </c>
      <c r="E146" t="str">
        <f>IF(ISNUMBER($A146),Standings!$E145,"")</f>
        <v/>
      </c>
      <c r="F146" t="str">
        <f>IF(ISNUMBER($A146),Standings!$F145+Standings!$G145,"")</f>
        <v/>
      </c>
      <c r="G146" t="str">
        <f>IF(Standings!$A145&gt;5,"",Standings!$A145)</f>
        <v/>
      </c>
    </row>
    <row r="147" spans="1:7">
      <c r="A147" t="str">
        <f>IF(ISNUMBER(Standings!$A146),Standings!$C146,"")</f>
        <v/>
      </c>
      <c r="B147" t="str">
        <f>IF(ISNUMBER($A147),VLOOKUP($A147,Methuselahs!$A$7:$E$202,5,FALSE()),"")</f>
        <v/>
      </c>
      <c r="C147" t="str">
        <f>Standings!$D146</f>
        <v/>
      </c>
      <c r="D147" t="str">
        <f>IF(ISNUMBER($A147),VLOOKUP($A147,Methuselahs!$A$7:$F$202,COLUMN(Methuselahs!$F$7),FALSE()),"")</f>
        <v/>
      </c>
      <c r="E147" t="str">
        <f>IF(ISNUMBER($A147),Standings!$E146,"")</f>
        <v/>
      </c>
      <c r="F147" t="str">
        <f>IF(ISNUMBER($A147),Standings!$F146+Standings!$G146,"")</f>
        <v/>
      </c>
      <c r="G147" t="str">
        <f>IF(Standings!$A146&gt;5,"",Standings!$A146)</f>
        <v/>
      </c>
    </row>
    <row r="148" spans="1:7">
      <c r="A148" t="str">
        <f>IF(ISNUMBER(Standings!$A147),Standings!$C147,"")</f>
        <v/>
      </c>
      <c r="B148" t="str">
        <f>IF(ISNUMBER($A148),VLOOKUP($A148,Methuselahs!$A$7:$E$202,5,FALSE()),"")</f>
        <v/>
      </c>
      <c r="C148" t="str">
        <f>Standings!$D147</f>
        <v/>
      </c>
      <c r="D148" t="str">
        <f>IF(ISNUMBER($A148),VLOOKUP($A148,Methuselahs!$A$7:$F$202,COLUMN(Methuselahs!$F$7),FALSE()),"")</f>
        <v/>
      </c>
      <c r="E148" t="str">
        <f>IF(ISNUMBER($A148),Standings!$E147,"")</f>
        <v/>
      </c>
      <c r="F148" t="str">
        <f>IF(ISNUMBER($A148),Standings!$F147+Standings!$G147,"")</f>
        <v/>
      </c>
      <c r="G148" t="str">
        <f>IF(Standings!$A147&gt;5,"",Standings!$A147)</f>
        <v/>
      </c>
    </row>
    <row r="149" spans="1:7">
      <c r="A149" t="str">
        <f>IF(ISNUMBER(Standings!$A148),Standings!$C148,"")</f>
        <v/>
      </c>
      <c r="B149" t="str">
        <f>IF(ISNUMBER($A149),VLOOKUP($A149,Methuselahs!$A$7:$E$202,5,FALSE()),"")</f>
        <v/>
      </c>
      <c r="C149" t="str">
        <f>Standings!$D148</f>
        <v/>
      </c>
      <c r="D149" t="str">
        <f>IF(ISNUMBER($A149),VLOOKUP($A149,Methuselahs!$A$7:$F$202,COLUMN(Methuselahs!$F$7),FALSE()),"")</f>
        <v/>
      </c>
      <c r="E149" t="str">
        <f>IF(ISNUMBER($A149),Standings!$E148,"")</f>
        <v/>
      </c>
      <c r="F149" t="str">
        <f>IF(ISNUMBER($A149),Standings!$F148+Standings!$G148,"")</f>
        <v/>
      </c>
      <c r="G149" t="str">
        <f>IF(Standings!$A148&gt;5,"",Standings!$A148)</f>
        <v/>
      </c>
    </row>
    <row r="150" spans="1:7">
      <c r="A150" t="str">
        <f>IF(ISNUMBER(Standings!$A149),Standings!$C149,"")</f>
        <v/>
      </c>
      <c r="B150" t="str">
        <f>IF(ISNUMBER($A150),VLOOKUP($A150,Methuselahs!$A$7:$E$202,5,FALSE()),"")</f>
        <v/>
      </c>
      <c r="C150" t="str">
        <f>Standings!$D149</f>
        <v/>
      </c>
      <c r="D150" t="str">
        <f>IF(ISNUMBER($A150),VLOOKUP($A150,Methuselahs!$A$7:$F$202,COLUMN(Methuselahs!$F$7),FALSE()),"")</f>
        <v/>
      </c>
      <c r="E150" t="str">
        <f>IF(ISNUMBER($A150),Standings!$E149,"")</f>
        <v/>
      </c>
      <c r="F150" t="str">
        <f>IF(ISNUMBER($A150),Standings!$F149+Standings!$G149,"")</f>
        <v/>
      </c>
      <c r="G150" t="str">
        <f>IF(Standings!$A149&gt;5,"",Standings!$A149)</f>
        <v/>
      </c>
    </row>
    <row r="151" spans="1:7">
      <c r="A151" t="str">
        <f>IF(ISNUMBER(Standings!$A150),Standings!$C150,"")</f>
        <v/>
      </c>
      <c r="B151" t="str">
        <f>IF(ISNUMBER($A151),VLOOKUP($A151,Methuselahs!$A$7:$E$202,5,FALSE()),"")</f>
        <v/>
      </c>
      <c r="C151" t="str">
        <f>Standings!$D150</f>
        <v/>
      </c>
      <c r="D151" t="str">
        <f>IF(ISNUMBER($A151),VLOOKUP($A151,Methuselahs!$A$7:$F$202,COLUMN(Methuselahs!$F$7),FALSE()),"")</f>
        <v/>
      </c>
      <c r="E151" t="str">
        <f>IF(ISNUMBER($A151),Standings!$E150,"")</f>
        <v/>
      </c>
      <c r="F151" t="str">
        <f>IF(ISNUMBER($A151),Standings!$F150+Standings!$G150,"")</f>
        <v/>
      </c>
      <c r="G151" t="str">
        <f>IF(Standings!$A150&gt;5,"",Standings!$A150)</f>
        <v/>
      </c>
    </row>
    <row r="152" spans="1:7">
      <c r="A152" t="str">
        <f>IF(ISNUMBER(Standings!$A151),Standings!$C151,"")</f>
        <v/>
      </c>
      <c r="B152" t="str">
        <f>IF(ISNUMBER($A152),VLOOKUP($A152,Methuselahs!$A$7:$E$202,5,FALSE()),"")</f>
        <v/>
      </c>
      <c r="C152" t="str">
        <f>Standings!$D151</f>
        <v/>
      </c>
      <c r="D152" t="str">
        <f>IF(ISNUMBER($A152),VLOOKUP($A152,Methuselahs!$A$7:$F$202,COLUMN(Methuselahs!$F$7),FALSE()),"")</f>
        <v/>
      </c>
      <c r="E152" t="str">
        <f>IF(ISNUMBER($A152),Standings!$E151,"")</f>
        <v/>
      </c>
      <c r="F152" t="str">
        <f>IF(ISNUMBER($A152),Standings!$F151+Standings!$G151,"")</f>
        <v/>
      </c>
      <c r="G152" t="str">
        <f>IF(Standings!$A151&gt;5,"",Standings!$A151)</f>
        <v/>
      </c>
    </row>
    <row r="153" spans="1:7">
      <c r="A153" t="str">
        <f>IF(ISNUMBER(Standings!$A152),Standings!$C152,"")</f>
        <v/>
      </c>
      <c r="B153" t="str">
        <f>IF(ISNUMBER($A153),VLOOKUP($A153,Methuselahs!$A$7:$E$202,5,FALSE()),"")</f>
        <v/>
      </c>
      <c r="C153" t="str">
        <f>Standings!$D152</f>
        <v/>
      </c>
      <c r="D153" t="str">
        <f>IF(ISNUMBER($A153),VLOOKUP($A153,Methuselahs!$A$7:$F$202,COLUMN(Methuselahs!$F$7),FALSE()),"")</f>
        <v/>
      </c>
      <c r="E153" t="str">
        <f>IF(ISNUMBER($A153),Standings!$E152,"")</f>
        <v/>
      </c>
      <c r="F153" t="str">
        <f>IF(ISNUMBER($A153),Standings!$F152+Standings!$G152,"")</f>
        <v/>
      </c>
      <c r="G153" t="str">
        <f>IF(Standings!$A152&gt;5,"",Standings!$A152)</f>
        <v/>
      </c>
    </row>
    <row r="154" spans="1:7">
      <c r="A154" t="str">
        <f>IF(ISNUMBER(Standings!$A153),Standings!$C153,"")</f>
        <v/>
      </c>
      <c r="B154" t="str">
        <f>IF(ISNUMBER($A154),VLOOKUP($A154,Methuselahs!$A$7:$E$202,5,FALSE()),"")</f>
        <v/>
      </c>
      <c r="C154" t="str">
        <f>Standings!$D153</f>
        <v/>
      </c>
      <c r="D154" t="str">
        <f>IF(ISNUMBER($A154),VLOOKUP($A154,Methuselahs!$A$7:$F$202,COLUMN(Methuselahs!$F$7),FALSE()),"")</f>
        <v/>
      </c>
      <c r="E154" t="str">
        <f>IF(ISNUMBER($A154),Standings!$E153,"")</f>
        <v/>
      </c>
      <c r="F154" t="str">
        <f>IF(ISNUMBER($A154),Standings!$F153+Standings!$G153,"")</f>
        <v/>
      </c>
      <c r="G154" t="str">
        <f>IF(Standings!$A153&gt;5,"",Standings!$A153)</f>
        <v/>
      </c>
    </row>
    <row r="155" spans="1:7">
      <c r="A155" t="str">
        <f>IF(ISNUMBER(Standings!$A154),Standings!$C154,"")</f>
        <v/>
      </c>
      <c r="B155" t="str">
        <f>IF(ISNUMBER($A155),VLOOKUP($A155,Methuselahs!$A$7:$E$202,5,FALSE()),"")</f>
        <v/>
      </c>
      <c r="C155" t="str">
        <f>Standings!$D154</f>
        <v/>
      </c>
      <c r="D155" t="str">
        <f>IF(ISNUMBER($A155),VLOOKUP($A155,Methuselahs!$A$7:$F$202,COLUMN(Methuselahs!$F$7),FALSE()),"")</f>
        <v/>
      </c>
      <c r="E155" t="str">
        <f>IF(ISNUMBER($A155),Standings!$E154,"")</f>
        <v/>
      </c>
      <c r="F155" t="str">
        <f>IF(ISNUMBER($A155),Standings!$F154+Standings!$G154,"")</f>
        <v/>
      </c>
      <c r="G155" t="str">
        <f>IF(Standings!$A154&gt;5,"",Standings!$A154)</f>
        <v/>
      </c>
    </row>
    <row r="156" spans="1:7">
      <c r="A156" t="str">
        <f>IF(ISNUMBER(Standings!$A155),Standings!$C155,"")</f>
        <v/>
      </c>
      <c r="B156" t="str">
        <f>IF(ISNUMBER($A156),VLOOKUP($A156,Methuselahs!$A$7:$E$202,5,FALSE()),"")</f>
        <v/>
      </c>
      <c r="C156" t="str">
        <f>Standings!$D155</f>
        <v/>
      </c>
      <c r="D156" t="str">
        <f>IF(ISNUMBER($A156),VLOOKUP($A156,Methuselahs!$A$7:$F$202,COLUMN(Methuselahs!$F$7),FALSE()),"")</f>
        <v/>
      </c>
      <c r="E156" t="str">
        <f>IF(ISNUMBER($A156),Standings!$E155,"")</f>
        <v/>
      </c>
      <c r="F156" t="str">
        <f>IF(ISNUMBER($A156),Standings!$F155+Standings!$G155,"")</f>
        <v/>
      </c>
      <c r="G156" t="str">
        <f>IF(Standings!$A155&gt;5,"",Standings!$A155)</f>
        <v/>
      </c>
    </row>
    <row r="157" spans="1:7">
      <c r="A157" t="str">
        <f>IF(ISNUMBER(Standings!$A156),Standings!$C156,"")</f>
        <v/>
      </c>
      <c r="B157" t="str">
        <f>IF(ISNUMBER($A157),VLOOKUP($A157,Methuselahs!$A$7:$E$202,5,FALSE()),"")</f>
        <v/>
      </c>
      <c r="C157" t="str">
        <f>Standings!$D156</f>
        <v/>
      </c>
      <c r="D157" t="str">
        <f>IF(ISNUMBER($A157),VLOOKUP($A157,Methuselahs!$A$7:$F$202,COLUMN(Methuselahs!$F$7),FALSE()),"")</f>
        <v/>
      </c>
      <c r="E157" t="str">
        <f>IF(ISNUMBER($A157),Standings!$E156,"")</f>
        <v/>
      </c>
      <c r="F157" t="str">
        <f>IF(ISNUMBER($A157),Standings!$F156+Standings!$G156,"")</f>
        <v/>
      </c>
      <c r="G157" t="str">
        <f>IF(Standings!$A156&gt;5,"",Standings!$A156)</f>
        <v/>
      </c>
    </row>
    <row r="158" spans="1:7">
      <c r="A158" t="str">
        <f>IF(ISNUMBER(Standings!$A157),Standings!$C157,"")</f>
        <v/>
      </c>
      <c r="B158" t="str">
        <f>IF(ISNUMBER($A158),VLOOKUP($A158,Methuselahs!$A$7:$E$202,5,FALSE()),"")</f>
        <v/>
      </c>
      <c r="C158" t="str">
        <f>Standings!$D157</f>
        <v/>
      </c>
      <c r="D158" t="str">
        <f>IF(ISNUMBER($A158),VLOOKUP($A158,Methuselahs!$A$7:$F$202,COLUMN(Methuselahs!$F$7),FALSE()),"")</f>
        <v/>
      </c>
      <c r="E158" t="str">
        <f>IF(ISNUMBER($A158),Standings!$E157,"")</f>
        <v/>
      </c>
      <c r="F158" t="str">
        <f>IF(ISNUMBER($A158),Standings!$F157+Standings!$G157,"")</f>
        <v/>
      </c>
      <c r="G158" t="str">
        <f>IF(Standings!$A157&gt;5,"",Standings!$A157)</f>
        <v/>
      </c>
    </row>
    <row r="159" spans="1:7">
      <c r="A159" t="str">
        <f>IF(ISNUMBER(Standings!$A158),Standings!$C158,"")</f>
        <v/>
      </c>
      <c r="B159" t="str">
        <f>IF(ISNUMBER($A159),VLOOKUP($A159,Methuselahs!$A$7:$E$202,5,FALSE()),"")</f>
        <v/>
      </c>
      <c r="C159" t="str">
        <f>Standings!$D158</f>
        <v/>
      </c>
      <c r="D159" t="str">
        <f>IF(ISNUMBER($A159),VLOOKUP($A159,Methuselahs!$A$7:$F$202,COLUMN(Methuselahs!$F$7),FALSE()),"")</f>
        <v/>
      </c>
      <c r="E159" t="str">
        <f>IF(ISNUMBER($A159),Standings!$E158,"")</f>
        <v/>
      </c>
      <c r="F159" t="str">
        <f>IF(ISNUMBER($A159),Standings!$F158+Standings!$G158,"")</f>
        <v/>
      </c>
      <c r="G159" t="str">
        <f>IF(Standings!$A158&gt;5,"",Standings!$A158)</f>
        <v/>
      </c>
    </row>
    <row r="160" spans="1:7">
      <c r="A160" t="str">
        <f>IF(ISNUMBER(Standings!$A159),Standings!$C159,"")</f>
        <v/>
      </c>
      <c r="B160" t="str">
        <f>IF(ISNUMBER($A160),VLOOKUP($A160,Methuselahs!$A$7:$E$202,5,FALSE()),"")</f>
        <v/>
      </c>
      <c r="C160" t="str">
        <f>Standings!$D159</f>
        <v/>
      </c>
      <c r="D160" t="str">
        <f>IF(ISNUMBER($A160),VLOOKUP($A160,Methuselahs!$A$7:$F$202,COLUMN(Methuselahs!$F$7),FALSE()),"")</f>
        <v/>
      </c>
      <c r="E160" t="str">
        <f>IF(ISNUMBER($A160),Standings!$E159,"")</f>
        <v/>
      </c>
      <c r="F160" t="str">
        <f>IF(ISNUMBER($A160),Standings!$F159+Standings!$G159,"")</f>
        <v/>
      </c>
      <c r="G160" t="str">
        <f>IF(Standings!$A159&gt;5,"",Standings!$A159)</f>
        <v/>
      </c>
    </row>
    <row r="161" spans="1:7">
      <c r="A161" t="str">
        <f>IF(ISNUMBER(Standings!$A160),Standings!$C160,"")</f>
        <v/>
      </c>
      <c r="B161" t="str">
        <f>IF(ISNUMBER($A161),VLOOKUP($A161,Methuselahs!$A$7:$E$202,5,FALSE()),"")</f>
        <v/>
      </c>
      <c r="C161" t="str">
        <f>Standings!$D160</f>
        <v/>
      </c>
      <c r="D161" t="str">
        <f>IF(ISNUMBER($A161),VLOOKUP($A161,Methuselahs!$A$7:$F$202,COLUMN(Methuselahs!$F$7),FALSE()),"")</f>
        <v/>
      </c>
      <c r="E161" t="str">
        <f>IF(ISNUMBER($A161),Standings!$E160,"")</f>
        <v/>
      </c>
      <c r="F161" t="str">
        <f>IF(ISNUMBER($A161),Standings!$F160+Standings!$G160,"")</f>
        <v/>
      </c>
      <c r="G161" t="str">
        <f>IF(Standings!$A160&gt;5,"",Standings!$A160)</f>
        <v/>
      </c>
    </row>
    <row r="162" spans="1:7">
      <c r="A162" t="str">
        <f>IF(ISNUMBER(Standings!$A161),Standings!$C161,"")</f>
        <v/>
      </c>
      <c r="B162" t="str">
        <f>IF(ISNUMBER($A162),VLOOKUP($A162,Methuselahs!$A$7:$E$202,5,FALSE()),"")</f>
        <v/>
      </c>
      <c r="C162" t="str">
        <f>Standings!$D161</f>
        <v/>
      </c>
      <c r="D162" t="str">
        <f>IF(ISNUMBER($A162),VLOOKUP($A162,Methuselahs!$A$7:$F$202,COLUMN(Methuselahs!$F$7),FALSE()),"")</f>
        <v/>
      </c>
      <c r="E162" t="str">
        <f>IF(ISNUMBER($A162),Standings!$E161,"")</f>
        <v/>
      </c>
      <c r="F162" t="str">
        <f>IF(ISNUMBER($A162),Standings!$F161+Standings!$G161,"")</f>
        <v/>
      </c>
      <c r="G162" t="str">
        <f>IF(Standings!$A161&gt;5,"",Standings!$A161)</f>
        <v/>
      </c>
    </row>
    <row r="163" spans="1:7">
      <c r="A163" t="str">
        <f>IF(ISNUMBER(Standings!$A162),Standings!$C162,"")</f>
        <v/>
      </c>
      <c r="B163" t="str">
        <f>IF(ISNUMBER($A163),VLOOKUP($A163,Methuselahs!$A$7:$E$202,5,FALSE()),"")</f>
        <v/>
      </c>
      <c r="C163" t="str">
        <f>Standings!$D162</f>
        <v/>
      </c>
      <c r="D163" t="str">
        <f>IF(ISNUMBER($A163),VLOOKUP($A163,Methuselahs!$A$7:$F$202,COLUMN(Methuselahs!$F$7),FALSE()),"")</f>
        <v/>
      </c>
      <c r="E163" t="str">
        <f>IF(ISNUMBER($A163),Standings!$E162,"")</f>
        <v/>
      </c>
      <c r="F163" t="str">
        <f>IF(ISNUMBER($A163),Standings!$F162+Standings!$G162,"")</f>
        <v/>
      </c>
      <c r="G163" t="str">
        <f>IF(Standings!$A162&gt;5,"",Standings!$A162)</f>
        <v/>
      </c>
    </row>
    <row r="164" spans="1:7">
      <c r="A164" t="str">
        <f>IF(ISNUMBER(Standings!$A163),Standings!$C163,"")</f>
        <v/>
      </c>
      <c r="B164" t="str">
        <f>IF(ISNUMBER($A164),VLOOKUP($A164,Methuselahs!$A$7:$E$202,5,FALSE()),"")</f>
        <v/>
      </c>
      <c r="C164" t="str">
        <f>Standings!$D163</f>
        <v/>
      </c>
      <c r="D164" t="str">
        <f>IF(ISNUMBER($A164),VLOOKUP($A164,Methuselahs!$A$7:$F$202,COLUMN(Methuselahs!$F$7),FALSE()),"")</f>
        <v/>
      </c>
      <c r="E164" t="str">
        <f>IF(ISNUMBER($A164),Standings!$E163,"")</f>
        <v/>
      </c>
      <c r="F164" t="str">
        <f>IF(ISNUMBER($A164),Standings!$F163+Standings!$G163,"")</f>
        <v/>
      </c>
      <c r="G164" t="str">
        <f>IF(Standings!$A163&gt;5,"",Standings!$A163)</f>
        <v/>
      </c>
    </row>
    <row r="165" spans="1:7">
      <c r="A165" t="str">
        <f>IF(ISNUMBER(Standings!$A164),Standings!$C164,"")</f>
        <v/>
      </c>
      <c r="B165" t="str">
        <f>IF(ISNUMBER($A165),VLOOKUP($A165,Methuselahs!$A$7:$E$202,5,FALSE()),"")</f>
        <v/>
      </c>
      <c r="C165" t="str">
        <f>Standings!$D164</f>
        <v/>
      </c>
      <c r="D165" t="str">
        <f>IF(ISNUMBER($A165),VLOOKUP($A165,Methuselahs!$A$7:$F$202,COLUMN(Methuselahs!$F$7),FALSE()),"")</f>
        <v/>
      </c>
      <c r="E165" t="str">
        <f>IF(ISNUMBER($A165),Standings!$E164,"")</f>
        <v/>
      </c>
      <c r="F165" t="str">
        <f>IF(ISNUMBER($A165),Standings!$F164+Standings!$G164,"")</f>
        <v/>
      </c>
      <c r="G165" t="str">
        <f>IF(Standings!$A164&gt;5,"",Standings!$A164)</f>
        <v/>
      </c>
    </row>
    <row r="166" spans="1:7">
      <c r="A166" t="str">
        <f>IF(ISNUMBER(Standings!$A165),Standings!$C165,"")</f>
        <v/>
      </c>
      <c r="B166" t="str">
        <f>IF(ISNUMBER($A166),VLOOKUP($A166,Methuselahs!$A$7:$E$202,5,FALSE()),"")</f>
        <v/>
      </c>
      <c r="C166" t="str">
        <f>Standings!$D165</f>
        <v/>
      </c>
      <c r="D166" t="str">
        <f>IF(ISNUMBER($A166),VLOOKUP($A166,Methuselahs!$A$7:$F$202,COLUMN(Methuselahs!$F$7),FALSE()),"")</f>
        <v/>
      </c>
      <c r="E166" t="str">
        <f>IF(ISNUMBER($A166),Standings!$E165,"")</f>
        <v/>
      </c>
      <c r="F166" t="str">
        <f>IF(ISNUMBER($A166),Standings!$F165+Standings!$G165,"")</f>
        <v/>
      </c>
      <c r="G166" t="str">
        <f>IF(Standings!$A165&gt;5,"",Standings!$A165)</f>
        <v/>
      </c>
    </row>
    <row r="167" spans="1:7">
      <c r="A167" t="str">
        <f>IF(ISNUMBER(Standings!$A166),Standings!$C166,"")</f>
        <v/>
      </c>
      <c r="B167" t="str">
        <f>IF(ISNUMBER($A167),VLOOKUP($A167,Methuselahs!$A$7:$E$202,5,FALSE()),"")</f>
        <v/>
      </c>
      <c r="C167" t="str">
        <f>Standings!$D166</f>
        <v/>
      </c>
      <c r="D167" t="str">
        <f>IF(ISNUMBER($A167),VLOOKUP($A167,Methuselahs!$A$7:$F$202,COLUMN(Methuselahs!$F$7),FALSE()),"")</f>
        <v/>
      </c>
      <c r="E167" t="str">
        <f>IF(ISNUMBER($A167),Standings!$E166,"")</f>
        <v/>
      </c>
      <c r="F167" t="str">
        <f>IF(ISNUMBER($A167),Standings!$F166+Standings!$G166,"")</f>
        <v/>
      </c>
      <c r="G167" t="str">
        <f>IF(Standings!$A166&gt;5,"",Standings!$A166)</f>
        <v/>
      </c>
    </row>
    <row r="168" spans="1:7">
      <c r="A168" t="str">
        <f>IF(ISNUMBER(Standings!$A167),Standings!$C167,"")</f>
        <v/>
      </c>
      <c r="B168" t="str">
        <f>IF(ISNUMBER($A168),VLOOKUP($A168,Methuselahs!$A$7:$E$202,5,FALSE()),"")</f>
        <v/>
      </c>
      <c r="C168" t="str">
        <f>Standings!$D167</f>
        <v/>
      </c>
      <c r="D168" t="str">
        <f>IF(ISNUMBER($A168),VLOOKUP($A168,Methuselahs!$A$7:$F$202,COLUMN(Methuselahs!$F$7),FALSE()),"")</f>
        <v/>
      </c>
      <c r="E168" t="str">
        <f>IF(ISNUMBER($A168),Standings!$E167,"")</f>
        <v/>
      </c>
      <c r="F168" t="str">
        <f>IF(ISNUMBER($A168),Standings!$F167+Standings!$G167,"")</f>
        <v/>
      </c>
      <c r="G168" t="str">
        <f>IF(Standings!$A167&gt;5,"",Standings!$A167)</f>
        <v/>
      </c>
    </row>
    <row r="169" spans="1:7">
      <c r="A169" t="str">
        <f>IF(ISNUMBER(Standings!$A168),Standings!$C168,"")</f>
        <v/>
      </c>
      <c r="B169" t="str">
        <f>IF(ISNUMBER($A169),VLOOKUP($A169,Methuselahs!$A$7:$E$202,5,FALSE()),"")</f>
        <v/>
      </c>
      <c r="C169" t="str">
        <f>Standings!$D168</f>
        <v/>
      </c>
      <c r="D169" t="str">
        <f>IF(ISNUMBER($A169),VLOOKUP($A169,Methuselahs!$A$7:$F$202,COLUMN(Methuselahs!$F$7),FALSE()),"")</f>
        <v/>
      </c>
      <c r="E169" t="str">
        <f>IF(ISNUMBER($A169),Standings!$E168,"")</f>
        <v/>
      </c>
      <c r="F169" t="str">
        <f>IF(ISNUMBER($A169),Standings!$F168+Standings!$G168,"")</f>
        <v/>
      </c>
      <c r="G169" t="str">
        <f>IF(Standings!$A168&gt;5,"",Standings!$A168)</f>
        <v/>
      </c>
    </row>
    <row r="170" spans="1:7">
      <c r="A170" t="str">
        <f>IF(ISNUMBER(Standings!$A169),Standings!$C169,"")</f>
        <v/>
      </c>
      <c r="B170" t="str">
        <f>IF(ISNUMBER($A170),VLOOKUP($A170,Methuselahs!$A$7:$E$202,5,FALSE()),"")</f>
        <v/>
      </c>
      <c r="C170" t="str">
        <f>Standings!$D169</f>
        <v/>
      </c>
      <c r="D170" t="str">
        <f>IF(ISNUMBER($A170),VLOOKUP($A170,Methuselahs!$A$7:$F$202,COLUMN(Methuselahs!$F$7),FALSE()),"")</f>
        <v/>
      </c>
      <c r="E170" t="str">
        <f>IF(ISNUMBER($A170),Standings!$E169,"")</f>
        <v/>
      </c>
      <c r="F170" t="str">
        <f>IF(ISNUMBER($A170),Standings!$F169+Standings!$G169,"")</f>
        <v/>
      </c>
      <c r="G170" t="str">
        <f>IF(Standings!$A169&gt;5,"",Standings!$A169)</f>
        <v/>
      </c>
    </row>
    <row r="171" spans="1:7">
      <c r="A171" t="str">
        <f>IF(ISNUMBER(Standings!$A170),Standings!$C170,"")</f>
        <v/>
      </c>
      <c r="B171" t="str">
        <f>IF(ISNUMBER($A171),VLOOKUP($A171,Methuselahs!$A$7:$E$202,5,FALSE()),"")</f>
        <v/>
      </c>
      <c r="C171" t="str">
        <f>Standings!$D170</f>
        <v/>
      </c>
      <c r="D171" t="str">
        <f>IF(ISNUMBER($A171),VLOOKUP($A171,Methuselahs!$A$7:$F$202,COLUMN(Methuselahs!$F$7),FALSE()),"")</f>
        <v/>
      </c>
      <c r="E171" t="str">
        <f>IF(ISNUMBER($A171),Standings!$E170,"")</f>
        <v/>
      </c>
      <c r="F171" t="str">
        <f>IF(ISNUMBER($A171),Standings!$F170+Standings!$G170,"")</f>
        <v/>
      </c>
      <c r="G171" t="str">
        <f>IF(Standings!$A170&gt;5,"",Standings!$A170)</f>
        <v/>
      </c>
    </row>
    <row r="172" spans="1:7">
      <c r="A172" t="str">
        <f>IF(ISNUMBER(Standings!$A171),Standings!$C171,"")</f>
        <v/>
      </c>
      <c r="B172" t="str">
        <f>IF(ISNUMBER($A172),VLOOKUP($A172,Methuselahs!$A$7:$E$202,5,FALSE()),"")</f>
        <v/>
      </c>
      <c r="C172" t="str">
        <f>Standings!$D171</f>
        <v/>
      </c>
      <c r="D172" t="str">
        <f>IF(ISNUMBER($A172),VLOOKUP($A172,Methuselahs!$A$7:$F$202,COLUMN(Methuselahs!$F$7),FALSE()),"")</f>
        <v/>
      </c>
      <c r="E172" t="str">
        <f>IF(ISNUMBER($A172),Standings!$E171,"")</f>
        <v/>
      </c>
      <c r="F172" t="str">
        <f>IF(ISNUMBER($A172),Standings!$F171+Standings!$G171,"")</f>
        <v/>
      </c>
      <c r="G172" t="str">
        <f>IF(Standings!$A171&gt;5,"",Standings!$A171)</f>
        <v/>
      </c>
    </row>
    <row r="173" spans="1:7">
      <c r="A173" t="str">
        <f>IF(ISNUMBER(Standings!$A172),Standings!$C172,"")</f>
        <v/>
      </c>
      <c r="B173" t="str">
        <f>IF(ISNUMBER($A173),VLOOKUP($A173,Methuselahs!$A$7:$E$202,5,FALSE()),"")</f>
        <v/>
      </c>
      <c r="C173" t="str">
        <f>Standings!$D172</f>
        <v/>
      </c>
      <c r="D173" t="str">
        <f>IF(ISNUMBER($A173),VLOOKUP($A173,Methuselahs!$A$7:$F$202,COLUMN(Methuselahs!$F$7),FALSE()),"")</f>
        <v/>
      </c>
      <c r="E173" t="str">
        <f>IF(ISNUMBER($A173),Standings!$E172,"")</f>
        <v/>
      </c>
      <c r="F173" t="str">
        <f>IF(ISNUMBER($A173),Standings!$F172+Standings!$G172,"")</f>
        <v/>
      </c>
      <c r="G173" t="str">
        <f>IF(Standings!$A172&gt;5,"",Standings!$A172)</f>
        <v/>
      </c>
    </row>
    <row r="174" spans="1:7">
      <c r="A174" t="str">
        <f>IF(ISNUMBER(Standings!$A173),Standings!$C173,"")</f>
        <v/>
      </c>
      <c r="B174" t="str">
        <f>IF(ISNUMBER($A174),VLOOKUP($A174,Methuselahs!$A$7:$E$202,5,FALSE()),"")</f>
        <v/>
      </c>
      <c r="C174" t="str">
        <f>Standings!$D173</f>
        <v/>
      </c>
      <c r="D174" t="str">
        <f>IF(ISNUMBER($A174),VLOOKUP($A174,Methuselahs!$A$7:$F$202,COLUMN(Methuselahs!$F$7),FALSE()),"")</f>
        <v/>
      </c>
      <c r="E174" t="str">
        <f>IF(ISNUMBER($A174),Standings!$E173,"")</f>
        <v/>
      </c>
      <c r="F174" t="str">
        <f>IF(ISNUMBER($A174),Standings!$F173+Standings!$G173,"")</f>
        <v/>
      </c>
      <c r="G174" t="str">
        <f>IF(Standings!$A173&gt;5,"",Standings!$A173)</f>
        <v/>
      </c>
    </row>
    <row r="175" spans="1:7">
      <c r="A175" t="str">
        <f>IF(ISNUMBER(Standings!$A174),Standings!$C174,"")</f>
        <v/>
      </c>
      <c r="B175" t="str">
        <f>IF(ISNUMBER($A175),VLOOKUP($A175,Methuselahs!$A$7:$E$202,5,FALSE()),"")</f>
        <v/>
      </c>
      <c r="C175" t="str">
        <f>Standings!$D174</f>
        <v/>
      </c>
      <c r="D175" t="str">
        <f>IF(ISNUMBER($A175),VLOOKUP($A175,Methuselahs!$A$7:$F$202,COLUMN(Methuselahs!$F$7),FALSE()),"")</f>
        <v/>
      </c>
      <c r="E175" t="str">
        <f>IF(ISNUMBER($A175),Standings!$E174,"")</f>
        <v/>
      </c>
      <c r="F175" t="str">
        <f>IF(ISNUMBER($A175),Standings!$F174+Standings!$G174,"")</f>
        <v/>
      </c>
      <c r="G175" t="str">
        <f>IF(Standings!$A174&gt;5,"",Standings!$A174)</f>
        <v/>
      </c>
    </row>
    <row r="176" spans="1:7">
      <c r="A176" t="str">
        <f>IF(ISNUMBER(Standings!$A175),Standings!$C175,"")</f>
        <v/>
      </c>
      <c r="B176" t="str">
        <f>IF(ISNUMBER($A176),VLOOKUP($A176,Methuselahs!$A$7:$E$202,5,FALSE()),"")</f>
        <v/>
      </c>
      <c r="C176" t="str">
        <f>Standings!$D175</f>
        <v/>
      </c>
      <c r="D176" t="str">
        <f>IF(ISNUMBER($A176),VLOOKUP($A176,Methuselahs!$A$7:$F$202,COLUMN(Methuselahs!$F$7),FALSE()),"")</f>
        <v/>
      </c>
      <c r="E176" t="str">
        <f>IF(ISNUMBER($A176),Standings!$E175,"")</f>
        <v/>
      </c>
      <c r="F176" t="str">
        <f>IF(ISNUMBER($A176),Standings!$F175+Standings!$G175,"")</f>
        <v/>
      </c>
      <c r="G176" t="str">
        <f>IF(Standings!$A175&gt;5,"",Standings!$A175)</f>
        <v/>
      </c>
    </row>
    <row r="177" spans="1:7">
      <c r="A177" t="str">
        <f>IF(ISNUMBER(Standings!$A176),Standings!$C176,"")</f>
        <v/>
      </c>
      <c r="B177" t="str">
        <f>IF(ISNUMBER($A177),VLOOKUP($A177,Methuselahs!$A$7:$E$202,5,FALSE()),"")</f>
        <v/>
      </c>
      <c r="C177" t="str">
        <f>Standings!$D176</f>
        <v/>
      </c>
      <c r="D177" t="str">
        <f>IF(ISNUMBER($A177),VLOOKUP($A177,Methuselahs!$A$7:$F$202,COLUMN(Methuselahs!$F$7),FALSE()),"")</f>
        <v/>
      </c>
      <c r="E177" t="str">
        <f>IF(ISNUMBER($A177),Standings!$E176,"")</f>
        <v/>
      </c>
      <c r="F177" t="str">
        <f>IF(ISNUMBER($A177),Standings!$F176+Standings!$G176,"")</f>
        <v/>
      </c>
      <c r="G177" t="str">
        <f>IF(Standings!$A176&gt;5,"",Standings!$A176)</f>
        <v/>
      </c>
    </row>
    <row r="178" spans="1:7">
      <c r="A178" t="str">
        <f>IF(ISNUMBER(Standings!$A177),Standings!$C177,"")</f>
        <v/>
      </c>
      <c r="B178" t="str">
        <f>IF(ISNUMBER($A178),VLOOKUP($A178,Methuselahs!$A$7:$E$202,5,FALSE()),"")</f>
        <v/>
      </c>
      <c r="C178" t="str">
        <f>Standings!$D177</f>
        <v/>
      </c>
      <c r="D178" t="str">
        <f>IF(ISNUMBER($A178),VLOOKUP($A178,Methuselahs!$A$7:$F$202,COLUMN(Methuselahs!$F$7),FALSE()),"")</f>
        <v/>
      </c>
      <c r="E178" t="str">
        <f>IF(ISNUMBER($A178),Standings!$E177,"")</f>
        <v/>
      </c>
      <c r="F178" t="str">
        <f>IF(ISNUMBER($A178),Standings!$F177+Standings!$G177,"")</f>
        <v/>
      </c>
      <c r="G178" t="str">
        <f>IF(Standings!$A177&gt;5,"",Standings!$A177)</f>
        <v/>
      </c>
    </row>
    <row r="179" spans="1:7">
      <c r="A179" t="str">
        <f>IF(ISNUMBER(Standings!$A178),Standings!$C178,"")</f>
        <v/>
      </c>
      <c r="B179" t="str">
        <f>IF(ISNUMBER($A179),VLOOKUP($A179,Methuselahs!$A$7:$E$202,5,FALSE()),"")</f>
        <v/>
      </c>
      <c r="C179" t="str">
        <f>Standings!$D178</f>
        <v/>
      </c>
      <c r="D179" t="str">
        <f>IF(ISNUMBER($A179),VLOOKUP($A179,Methuselahs!$A$7:$F$202,COLUMN(Methuselahs!$F$7),FALSE()),"")</f>
        <v/>
      </c>
      <c r="E179" t="str">
        <f>IF(ISNUMBER($A179),Standings!$E178,"")</f>
        <v/>
      </c>
      <c r="F179" t="str">
        <f>IF(ISNUMBER($A179),Standings!$F178+Standings!$G178,"")</f>
        <v/>
      </c>
      <c r="G179" t="str">
        <f>IF(Standings!$A178&gt;5,"",Standings!$A178)</f>
        <v/>
      </c>
    </row>
    <row r="180" spans="1:7">
      <c r="A180" t="str">
        <f>IF(ISNUMBER(Standings!$A179),Standings!$C179,"")</f>
        <v/>
      </c>
      <c r="B180" t="str">
        <f>IF(ISNUMBER($A180),VLOOKUP($A180,Methuselahs!$A$7:$E$202,5,FALSE()),"")</f>
        <v/>
      </c>
      <c r="C180" t="str">
        <f>Standings!$D179</f>
        <v/>
      </c>
      <c r="D180" t="str">
        <f>IF(ISNUMBER($A180),VLOOKUP($A180,Methuselahs!$A$7:$F$202,COLUMN(Methuselahs!$F$7),FALSE()),"")</f>
        <v/>
      </c>
      <c r="E180" t="str">
        <f>IF(ISNUMBER($A180),Standings!$E179,"")</f>
        <v/>
      </c>
      <c r="F180" t="str">
        <f>IF(ISNUMBER($A180),Standings!$F179+Standings!$G179,"")</f>
        <v/>
      </c>
      <c r="G180" t="str">
        <f>IF(Standings!$A179&gt;5,"",Standings!$A179)</f>
        <v/>
      </c>
    </row>
    <row r="181" spans="1:7">
      <c r="A181" t="str">
        <f>IF(ISNUMBER(Standings!$A180),Standings!$C180,"")</f>
        <v/>
      </c>
      <c r="B181" t="str">
        <f>IF(ISNUMBER($A181),VLOOKUP($A181,Methuselahs!$A$7:$E$202,5,FALSE()),"")</f>
        <v/>
      </c>
      <c r="C181" t="str">
        <f>Standings!$D180</f>
        <v/>
      </c>
      <c r="D181" t="str">
        <f>IF(ISNUMBER($A181),VLOOKUP($A181,Methuselahs!$A$7:$F$202,COLUMN(Methuselahs!$F$7),FALSE()),"")</f>
        <v/>
      </c>
      <c r="E181" t="str">
        <f>IF(ISNUMBER($A181),Standings!$E180,"")</f>
        <v/>
      </c>
      <c r="F181" t="str">
        <f>IF(ISNUMBER($A181),Standings!$F180+Standings!$G180,"")</f>
        <v/>
      </c>
      <c r="G181" t="str">
        <f>IF(Standings!$A180&gt;5,"",Standings!$A180)</f>
        <v/>
      </c>
    </row>
    <row r="182" spans="1:7">
      <c r="A182" t="str">
        <f>IF(ISNUMBER(Standings!$A181),Standings!$C181,"")</f>
        <v/>
      </c>
      <c r="B182" t="str">
        <f>IF(ISNUMBER($A182),VLOOKUP($A182,Methuselahs!$A$7:$E$202,5,FALSE()),"")</f>
        <v/>
      </c>
      <c r="C182" t="str">
        <f>Standings!$D181</f>
        <v/>
      </c>
      <c r="D182" t="str">
        <f>IF(ISNUMBER($A182),VLOOKUP($A182,Methuselahs!$A$7:$F$202,COLUMN(Methuselahs!$F$7),FALSE()),"")</f>
        <v/>
      </c>
      <c r="E182" t="str">
        <f>IF(ISNUMBER($A182),Standings!$E181,"")</f>
        <v/>
      </c>
      <c r="F182" t="str">
        <f>IF(ISNUMBER($A182),Standings!$F181+Standings!$G181,"")</f>
        <v/>
      </c>
      <c r="G182" t="str">
        <f>IF(Standings!$A181&gt;5,"",Standings!$A181)</f>
        <v/>
      </c>
    </row>
    <row r="183" spans="1:7">
      <c r="A183" t="str">
        <f>IF(ISNUMBER(Standings!$A182),Standings!$C182,"")</f>
        <v/>
      </c>
      <c r="B183" t="str">
        <f>IF(ISNUMBER($A183),VLOOKUP($A183,Methuselahs!$A$7:$E$202,5,FALSE()),"")</f>
        <v/>
      </c>
      <c r="C183" t="str">
        <f>Standings!$D182</f>
        <v/>
      </c>
      <c r="D183" t="str">
        <f>IF(ISNUMBER($A183),VLOOKUP($A183,Methuselahs!$A$7:$F$202,COLUMN(Methuselahs!$F$7),FALSE()),"")</f>
        <v/>
      </c>
      <c r="E183" t="str">
        <f>IF(ISNUMBER($A183),Standings!$E182,"")</f>
        <v/>
      </c>
      <c r="F183" t="str">
        <f>IF(ISNUMBER($A183),Standings!$F182+Standings!$G182,"")</f>
        <v/>
      </c>
      <c r="G183" t="str">
        <f>IF(Standings!$A182&gt;5,"",Standings!$A182)</f>
        <v/>
      </c>
    </row>
    <row r="184" spans="1:7">
      <c r="A184" t="str">
        <f>IF(ISNUMBER(Standings!$A183),Standings!$C183,"")</f>
        <v/>
      </c>
      <c r="B184" t="str">
        <f>IF(ISNUMBER($A184),VLOOKUP($A184,Methuselahs!$A$7:$E$202,5,FALSE()),"")</f>
        <v/>
      </c>
      <c r="C184" t="str">
        <f>Standings!$D183</f>
        <v/>
      </c>
      <c r="D184" t="str">
        <f>IF(ISNUMBER($A184),VLOOKUP($A184,Methuselahs!$A$7:$F$202,COLUMN(Methuselahs!$F$7),FALSE()),"")</f>
        <v/>
      </c>
      <c r="E184" t="str">
        <f>IF(ISNUMBER($A184),Standings!$E183,"")</f>
        <v/>
      </c>
      <c r="F184" t="str">
        <f>IF(ISNUMBER($A184),Standings!$F183+Standings!$G183,"")</f>
        <v/>
      </c>
      <c r="G184" t="str">
        <f>IF(Standings!$A183&gt;5,"",Standings!$A183)</f>
        <v/>
      </c>
    </row>
    <row r="185" spans="1:7">
      <c r="A185" t="str">
        <f>IF(ISNUMBER(Standings!$A184),Standings!$C184,"")</f>
        <v/>
      </c>
      <c r="B185" t="str">
        <f>IF(ISNUMBER($A185),VLOOKUP($A185,Methuselahs!$A$7:$E$202,5,FALSE()),"")</f>
        <v/>
      </c>
      <c r="C185" t="str">
        <f>Standings!$D184</f>
        <v/>
      </c>
      <c r="D185" t="str">
        <f>IF(ISNUMBER($A185),VLOOKUP($A185,Methuselahs!$A$7:$F$202,COLUMN(Methuselahs!$F$7),FALSE()),"")</f>
        <v/>
      </c>
      <c r="E185" t="str">
        <f>IF(ISNUMBER($A185),Standings!$E184,"")</f>
        <v/>
      </c>
      <c r="F185" t="str">
        <f>IF(ISNUMBER($A185),Standings!$F184+Standings!$G184,"")</f>
        <v/>
      </c>
      <c r="G185" t="str">
        <f>IF(Standings!$A184&gt;5,"",Standings!$A184)</f>
        <v/>
      </c>
    </row>
    <row r="186" spans="1:7">
      <c r="A186" t="str">
        <f>IF(ISNUMBER(Standings!$A185),Standings!$C185,"")</f>
        <v/>
      </c>
      <c r="B186" t="str">
        <f>IF(ISNUMBER($A186),VLOOKUP($A186,Methuselahs!$A$7:$E$202,5,FALSE()),"")</f>
        <v/>
      </c>
      <c r="C186" t="str">
        <f>Standings!$D185</f>
        <v/>
      </c>
      <c r="D186" t="str">
        <f>IF(ISNUMBER($A186),VLOOKUP($A186,Methuselahs!$A$7:$F$202,COLUMN(Methuselahs!$F$7),FALSE()),"")</f>
        <v/>
      </c>
      <c r="E186" t="str">
        <f>IF(ISNUMBER($A186),Standings!$E185,"")</f>
        <v/>
      </c>
      <c r="F186" t="str">
        <f>IF(ISNUMBER($A186),Standings!$F185+Standings!$G185,"")</f>
        <v/>
      </c>
      <c r="G186" t="str">
        <f>IF(Standings!$A185&gt;5,"",Standings!$A185)</f>
        <v/>
      </c>
    </row>
    <row r="187" spans="1:7">
      <c r="A187" t="str">
        <f>IF(ISNUMBER(Standings!$A186),Standings!$C186,"")</f>
        <v/>
      </c>
      <c r="B187" t="str">
        <f>IF(ISNUMBER($A187),VLOOKUP($A187,Methuselahs!$A$7:$E$202,5,FALSE()),"")</f>
        <v/>
      </c>
      <c r="C187" t="str">
        <f>Standings!$D186</f>
        <v/>
      </c>
      <c r="D187" t="str">
        <f>IF(ISNUMBER($A187),VLOOKUP($A187,Methuselahs!$A$7:$F$202,COLUMN(Methuselahs!$F$7),FALSE()),"")</f>
        <v/>
      </c>
      <c r="E187" t="str">
        <f>IF(ISNUMBER($A187),Standings!$E186,"")</f>
        <v/>
      </c>
      <c r="F187" t="str">
        <f>IF(ISNUMBER($A187),Standings!$F186+Standings!$G186,"")</f>
        <v/>
      </c>
      <c r="G187" t="str">
        <f>IF(Standings!$A186&gt;5,"",Standings!$A186)</f>
        <v/>
      </c>
    </row>
    <row r="188" spans="1:7">
      <c r="A188" t="str">
        <f>IF(ISNUMBER(Standings!$A187),Standings!$C187,"")</f>
        <v/>
      </c>
      <c r="B188" t="str">
        <f>IF(ISNUMBER($A188),VLOOKUP($A188,Methuselahs!$A$7:$E$202,5,FALSE()),"")</f>
        <v/>
      </c>
      <c r="C188" t="str">
        <f>Standings!$D187</f>
        <v/>
      </c>
      <c r="D188" t="str">
        <f>IF(ISNUMBER($A188),VLOOKUP($A188,Methuselahs!$A$7:$F$202,COLUMN(Methuselahs!$F$7),FALSE()),"")</f>
        <v/>
      </c>
      <c r="E188" t="str">
        <f>IF(ISNUMBER($A188),Standings!$E187,"")</f>
        <v/>
      </c>
      <c r="F188" t="str">
        <f>IF(ISNUMBER($A188),Standings!$F187+Standings!$G187,"")</f>
        <v/>
      </c>
      <c r="G188" t="str">
        <f>IF(Standings!$A187&gt;5,"",Standings!$A187)</f>
        <v/>
      </c>
    </row>
    <row r="189" spans="1:7">
      <c r="A189" t="str">
        <f>IF(ISNUMBER(Standings!$A188),Standings!$C188,"")</f>
        <v/>
      </c>
      <c r="B189" t="str">
        <f>IF(ISNUMBER($A189),VLOOKUP($A189,Methuselahs!$A$7:$E$202,5,FALSE()),"")</f>
        <v/>
      </c>
      <c r="C189" t="str">
        <f>Standings!$D188</f>
        <v/>
      </c>
      <c r="D189" t="str">
        <f>IF(ISNUMBER($A189),VLOOKUP($A189,Methuselahs!$A$7:$F$202,COLUMN(Methuselahs!$F$7),FALSE()),"")</f>
        <v/>
      </c>
      <c r="E189" t="str">
        <f>IF(ISNUMBER($A189),Standings!$E188,"")</f>
        <v/>
      </c>
      <c r="F189" t="str">
        <f>IF(ISNUMBER($A189),Standings!$F188+Standings!$G188,"")</f>
        <v/>
      </c>
      <c r="G189" t="str">
        <f>IF(Standings!$A188&gt;5,"",Standings!$A188)</f>
        <v/>
      </c>
    </row>
    <row r="190" spans="1:7">
      <c r="A190" t="str">
        <f>IF(ISNUMBER(Standings!$A189),Standings!$C189,"")</f>
        <v/>
      </c>
      <c r="B190" t="str">
        <f>IF(ISNUMBER($A190),VLOOKUP($A190,Methuselahs!$A$7:$E$202,5,FALSE()),"")</f>
        <v/>
      </c>
      <c r="C190" t="str">
        <f>Standings!$D189</f>
        <v/>
      </c>
      <c r="D190" t="str">
        <f>IF(ISNUMBER($A190),VLOOKUP($A190,Methuselahs!$A$7:$F$202,COLUMN(Methuselahs!$F$7),FALSE()),"")</f>
        <v/>
      </c>
      <c r="E190" t="str">
        <f>IF(ISNUMBER($A190),Standings!$E189,"")</f>
        <v/>
      </c>
      <c r="F190" t="str">
        <f>IF(ISNUMBER($A190),Standings!$F189+Standings!$G189,"")</f>
        <v/>
      </c>
      <c r="G190" t="str">
        <f>IF(Standings!$A189&gt;5,"",Standings!$A189)</f>
        <v/>
      </c>
    </row>
    <row r="191" spans="1:7">
      <c r="A191" t="str">
        <f>IF(ISNUMBER(Standings!$A190),Standings!$C190,"")</f>
        <v/>
      </c>
      <c r="B191" t="str">
        <f>IF(ISNUMBER($A191),VLOOKUP($A191,Methuselahs!$A$7:$E$202,5,FALSE()),"")</f>
        <v/>
      </c>
      <c r="C191" t="str">
        <f>Standings!$D190</f>
        <v/>
      </c>
      <c r="D191" t="str">
        <f>IF(ISNUMBER($A191),VLOOKUP($A191,Methuselahs!$A$7:$F$202,COLUMN(Methuselahs!$F$7),FALSE()),"")</f>
        <v/>
      </c>
      <c r="E191" t="str">
        <f>IF(ISNUMBER($A191),Standings!$E190,"")</f>
        <v/>
      </c>
      <c r="F191" t="str">
        <f>IF(ISNUMBER($A191),Standings!$F190+Standings!$G190,"")</f>
        <v/>
      </c>
      <c r="G191" t="str">
        <f>IF(Standings!$A190&gt;5,"",Standings!$A190)</f>
        <v/>
      </c>
    </row>
    <row r="192" spans="1:7">
      <c r="A192" t="str">
        <f>IF(ISNUMBER(Standings!$A191),Standings!$C191,"")</f>
        <v/>
      </c>
      <c r="B192" t="str">
        <f>IF(ISNUMBER($A192),VLOOKUP($A192,Methuselahs!$A$7:$E$202,5,FALSE()),"")</f>
        <v/>
      </c>
      <c r="C192" t="str">
        <f>Standings!$D191</f>
        <v/>
      </c>
      <c r="D192" t="str">
        <f>IF(ISNUMBER($A192),VLOOKUP($A192,Methuselahs!$A$7:$F$202,COLUMN(Methuselahs!$F$7),FALSE()),"")</f>
        <v/>
      </c>
      <c r="E192" t="str">
        <f>IF(ISNUMBER($A192),Standings!$E191,"")</f>
        <v/>
      </c>
      <c r="F192" t="str">
        <f>IF(ISNUMBER($A192),Standings!$F191+Standings!$G191,"")</f>
        <v/>
      </c>
      <c r="G192" t="str">
        <f>IF(Standings!$A191&gt;5,"",Standings!$A191)</f>
        <v/>
      </c>
    </row>
    <row r="193" spans="1:7">
      <c r="A193" t="str">
        <f>IF(ISNUMBER(Standings!$A192),Standings!$C192,"")</f>
        <v/>
      </c>
      <c r="B193" t="str">
        <f>IF(ISNUMBER($A193),VLOOKUP($A193,Methuselahs!$A$7:$E$202,5,FALSE()),"")</f>
        <v/>
      </c>
      <c r="C193" t="str">
        <f>Standings!$D192</f>
        <v/>
      </c>
      <c r="D193" t="str">
        <f>IF(ISNUMBER($A193),VLOOKUP($A193,Methuselahs!$A$7:$F$202,COLUMN(Methuselahs!$F$7),FALSE()),"")</f>
        <v/>
      </c>
      <c r="E193" t="str">
        <f>IF(ISNUMBER($A193),Standings!$E192,"")</f>
        <v/>
      </c>
      <c r="F193" t="str">
        <f>IF(ISNUMBER($A193),Standings!$F192+Standings!$G192,"")</f>
        <v/>
      </c>
      <c r="G193" t="str">
        <f>IF(Standings!$A192&gt;5,"",Standings!$A192)</f>
        <v/>
      </c>
    </row>
    <row r="194" spans="1:7">
      <c r="A194" t="str">
        <f>IF(ISNUMBER(Standings!$A193),Standings!$C193,"")</f>
        <v/>
      </c>
      <c r="B194" t="str">
        <f>IF(ISNUMBER($A194),VLOOKUP($A194,Methuselahs!$A$7:$E$202,5,FALSE()),"")</f>
        <v/>
      </c>
      <c r="C194" t="str">
        <f>Standings!$D193</f>
        <v/>
      </c>
      <c r="D194" t="str">
        <f>IF(ISNUMBER($A194),VLOOKUP($A194,Methuselahs!$A$7:$F$202,COLUMN(Methuselahs!$F$7),FALSE()),"")</f>
        <v/>
      </c>
      <c r="E194" t="str">
        <f>IF(ISNUMBER($A194),Standings!$E193,"")</f>
        <v/>
      </c>
      <c r="F194" t="str">
        <f>IF(ISNUMBER($A194),Standings!$F193+Standings!$G193,"")</f>
        <v/>
      </c>
      <c r="G194" t="str">
        <f>IF(Standings!$A193&gt;5,"",Standings!$A193)</f>
        <v/>
      </c>
    </row>
    <row r="195" spans="1:7">
      <c r="A195" t="str">
        <f>IF(ISNUMBER(Standings!$A194),Standings!$C194,"")</f>
        <v/>
      </c>
      <c r="B195" t="str">
        <f>IF(ISNUMBER($A195),VLOOKUP($A195,Methuselahs!$A$7:$E$202,5,FALSE()),"")</f>
        <v/>
      </c>
      <c r="C195" t="str">
        <f>Standings!$D194</f>
        <v/>
      </c>
      <c r="D195" t="str">
        <f>IF(ISNUMBER($A195),VLOOKUP($A195,Methuselahs!$A$7:$F$202,COLUMN(Methuselahs!$F$7),FALSE()),"")</f>
        <v/>
      </c>
      <c r="E195" t="str">
        <f>IF(ISNUMBER($A195),Standings!$E194,"")</f>
        <v/>
      </c>
      <c r="F195" t="str">
        <f>IF(ISNUMBER($A195),Standings!$F194+Standings!$G194,"")</f>
        <v/>
      </c>
      <c r="G195" t="str">
        <f>IF(Standings!$A194&gt;5,"",Standings!$A194)</f>
        <v/>
      </c>
    </row>
    <row r="196" spans="1:7">
      <c r="A196" t="str">
        <f>IF(ISNUMBER(Standings!$A195),Standings!$C195,"")</f>
        <v/>
      </c>
      <c r="B196" t="str">
        <f>IF(ISNUMBER($A196),VLOOKUP($A196,Methuselahs!$A$7:$E$202,5,FALSE()),"")</f>
        <v/>
      </c>
      <c r="C196" t="str">
        <f>Standings!$D195</f>
        <v/>
      </c>
      <c r="D196" t="str">
        <f>IF(ISNUMBER($A196),VLOOKUP($A196,Methuselahs!$A$7:$F$202,COLUMN(Methuselahs!$F$7),FALSE()),"")</f>
        <v/>
      </c>
      <c r="E196" t="str">
        <f>IF(ISNUMBER($A196),Standings!$E195,"")</f>
        <v/>
      </c>
      <c r="F196" t="str">
        <f>IF(ISNUMBER($A196),Standings!$F195+Standings!$G195,"")</f>
        <v/>
      </c>
      <c r="G196" t="str">
        <f>IF(Standings!$A195&gt;5,"",Standings!$A195)</f>
        <v/>
      </c>
    </row>
    <row r="197" spans="1:7">
      <c r="A197" t="str">
        <f>IF(ISNUMBER(Standings!$A196),Standings!$C196,"")</f>
        <v/>
      </c>
      <c r="B197" t="str">
        <f>IF(ISNUMBER($A197),VLOOKUP($A197,Methuselahs!$A$7:$E$202,5,FALSE()),"")</f>
        <v/>
      </c>
      <c r="C197" t="str">
        <f>Standings!$D196</f>
        <v/>
      </c>
      <c r="D197" t="str">
        <f>IF(ISNUMBER($A197),VLOOKUP($A197,Methuselahs!$A$7:$F$202,COLUMN(Methuselahs!$F$7),FALSE()),"")</f>
        <v/>
      </c>
      <c r="E197" t="str">
        <f>IF(ISNUMBER($A197),Standings!$E196,"")</f>
        <v/>
      </c>
      <c r="F197" t="str">
        <f>IF(ISNUMBER($A197),Standings!$F196+Standings!$G196,"")</f>
        <v/>
      </c>
      <c r="G197" t="str">
        <f>IF(Standings!$A196&gt;5,"",Standings!$A196)</f>
        <v/>
      </c>
    </row>
    <row r="198" spans="1:7">
      <c r="A198" t="str">
        <f>IF(ISNUMBER(Standings!$A197),Standings!$C197,"")</f>
        <v/>
      </c>
      <c r="B198" t="str">
        <f>IF(ISNUMBER($A198),VLOOKUP($A198,Methuselahs!$A$7:$E$202,5,FALSE()),"")</f>
        <v/>
      </c>
      <c r="C198" t="str">
        <f>Standings!$D197</f>
        <v/>
      </c>
      <c r="D198" t="str">
        <f>IF(ISNUMBER($A198),VLOOKUP($A198,Methuselahs!$A$7:$F$202,COLUMN(Methuselahs!$F$7),FALSE()),"")</f>
        <v/>
      </c>
      <c r="E198" t="str">
        <f>IF(ISNUMBER($A198),Standings!$E197,"")</f>
        <v/>
      </c>
      <c r="F198" t="str">
        <f>IF(ISNUMBER($A198),Standings!$F197+Standings!$G197,"")</f>
        <v/>
      </c>
      <c r="G198" t="str">
        <f>IF(Standings!$A197&gt;5,"",Standings!$A197)</f>
        <v/>
      </c>
    </row>
    <row r="199" spans="1:7">
      <c r="A199" t="str">
        <f>IF(ISNUMBER(Standings!$A198),Standings!$C198,"")</f>
        <v/>
      </c>
      <c r="B199" t="str">
        <f>IF(ISNUMBER($A199),VLOOKUP($A199,Methuselahs!$A$7:$E$202,5,FALSE()),"")</f>
        <v/>
      </c>
      <c r="C199" t="str">
        <f>Standings!$D198</f>
        <v/>
      </c>
      <c r="D199" t="str">
        <f>IF(ISNUMBER($A199),VLOOKUP($A199,Methuselahs!$A$7:$F$202,COLUMN(Methuselahs!$F$7),FALSE()),"")</f>
        <v/>
      </c>
      <c r="E199" t="str">
        <f>IF(ISNUMBER($A199),Standings!$E198,"")</f>
        <v/>
      </c>
      <c r="F199" t="str">
        <f>IF(ISNUMBER($A199),Standings!$F198+Standings!$G198,"")</f>
        <v/>
      </c>
      <c r="G199" t="str">
        <f>IF(Standings!$A198&gt;5,"",Standings!$A198)</f>
        <v/>
      </c>
    </row>
    <row r="200" spans="1:7">
      <c r="A200" t="str">
        <f>IF(ISNUMBER(Standings!$A199),Standings!$C199,"")</f>
        <v/>
      </c>
      <c r="B200" t="str">
        <f>IF(ISNUMBER($A200),VLOOKUP($A200,Methuselahs!$A$7:$E$202,5,FALSE()),"")</f>
        <v/>
      </c>
      <c r="C200" t="str">
        <f>Standings!$D199</f>
        <v/>
      </c>
      <c r="D200" t="str">
        <f>IF(ISNUMBER($A200),VLOOKUP($A200,Methuselahs!$A$7:$F$202,COLUMN(Methuselahs!$F$7),FALSE()),"")</f>
        <v/>
      </c>
      <c r="E200" t="str">
        <f>IF(ISNUMBER($A200),Standings!$E199,"")</f>
        <v/>
      </c>
      <c r="F200" t="str">
        <f>IF(ISNUMBER($A200),Standings!$F199+Standings!$G199,"")</f>
        <v/>
      </c>
      <c r="G200" t="str">
        <f>IF(Standings!$A199&gt;5,"",Standings!$A199)</f>
        <v/>
      </c>
    </row>
    <row r="201" spans="1:7">
      <c r="A201" t="str">
        <f>IF(ISNUMBER(Standings!$A200),Standings!$C200,"")</f>
        <v/>
      </c>
      <c r="B201" t="str">
        <f>IF(ISNUMBER($A201),VLOOKUP($A201,Methuselahs!$A$7:$E$202,5,FALSE()),"")</f>
        <v/>
      </c>
      <c r="C201" t="str">
        <f>Standings!$D200</f>
        <v/>
      </c>
      <c r="D201" t="str">
        <f>IF(ISNUMBER($A201),VLOOKUP($A201,Methuselahs!$A$7:$F$202,COLUMN(Methuselahs!$F$7),FALSE()),"")</f>
        <v/>
      </c>
      <c r="E201" t="str">
        <f>IF(ISNUMBER($A201),Standings!$E200,"")</f>
        <v/>
      </c>
      <c r="F201" t="str">
        <f>IF(ISNUMBER($A201),Standings!$F200+Standings!$G200,"")</f>
        <v/>
      </c>
      <c r="G201" t="str">
        <f>IF(Standings!$A200&gt;5,"",Standings!$A200)</f>
        <v/>
      </c>
    </row>
    <row r="202" spans="1:7">
      <c r="A202" t="str">
        <f>IF(ISNUMBER(Standings!$A201),Standings!$C201,"")</f>
        <v/>
      </c>
      <c r="B202" t="str">
        <f>IF(ISNUMBER($A202),VLOOKUP($A202,Methuselahs!$A$7:$E$202,5,FALSE()),"")</f>
        <v/>
      </c>
      <c r="C202" t="str">
        <f>Standings!$D201</f>
        <v/>
      </c>
      <c r="D202" t="str">
        <f>IF(ISNUMBER($A202),VLOOKUP($A202,Methuselahs!$A$7:$F$202,COLUMN(Methuselahs!$F$7),FALSE()),"")</f>
        <v/>
      </c>
      <c r="E202" t="str">
        <f>IF(ISNUMBER($A202),Standings!$E201,"")</f>
        <v/>
      </c>
      <c r="F202" t="str">
        <f>IF(ISNUMBER($A202),Standings!$F201+Standings!$G201,"")</f>
        <v/>
      </c>
      <c r="G202" t="str">
        <f>IF(Standings!$A201&gt;5,"",Standings!$A201)</f>
        <v/>
      </c>
    </row>
    <row r="203" spans="1:7">
      <c r="A203" t="str">
        <f>IF(ISNUMBER(Standings!$A202),Standings!$C202,"")</f>
        <v/>
      </c>
      <c r="B203" t="str">
        <f>IF(ISNUMBER($A203),VLOOKUP($A203,Methuselahs!$A$7:$E$202,5,FALSE()),"")</f>
        <v/>
      </c>
      <c r="C203" t="str">
        <f>Standings!$D202</f>
        <v/>
      </c>
      <c r="D203" t="str">
        <f>IF(ISNUMBER($A203),VLOOKUP($A203,Methuselahs!$A$7:$F$202,COLUMN(Methuselahs!$F$7),FALSE()),"")</f>
        <v/>
      </c>
      <c r="E203" t="str">
        <f>IF(ISNUMBER($A203),Standings!$E202,"")</f>
        <v/>
      </c>
      <c r="F203" t="str">
        <f>IF(ISNUMBER($A203),Standings!$F202+Standings!$G202,"")</f>
        <v/>
      </c>
      <c r="G203" t="str">
        <f>IF(Standings!$A202&gt;5,"",Standings!$A202)</f>
        <v/>
      </c>
    </row>
    <row r="204" spans="1:7">
      <c r="A204" t="str">
        <f>IF(ISNUMBER(Standings!$A203),Standings!$C203,"")</f>
        <v/>
      </c>
      <c r="B204" t="str">
        <f>IF(ISNUMBER($A204),VLOOKUP($A204,Methuselahs!$A$7:$E$202,5,FALSE()),"")</f>
        <v/>
      </c>
      <c r="C204" t="str">
        <f>Standings!$D203</f>
        <v/>
      </c>
      <c r="D204" t="str">
        <f>IF(ISNUMBER($A204),VLOOKUP($A204,Methuselahs!$A$7:$F$202,COLUMN(Methuselahs!$F$7),FALSE()),"")</f>
        <v/>
      </c>
      <c r="E204" t="str">
        <f>IF(ISNUMBER($A204),Standings!$E203,"")</f>
        <v/>
      </c>
      <c r="F204" t="str">
        <f>IF(ISNUMBER($A204),Standings!$F203+Standings!$G203,"")</f>
        <v/>
      </c>
      <c r="G204" t="str">
        <f>IF(Standings!$A203&gt;5,"",Standings!$A203)</f>
        <v/>
      </c>
    </row>
    <row r="205" spans="1:7">
      <c r="A205" t="str">
        <f>IF(ISNUMBER(Standings!$A204),Standings!$C204,"")</f>
        <v/>
      </c>
      <c r="B205" t="str">
        <f>IF(ISNUMBER($A205),VLOOKUP($A205,Methuselahs!$A$7:$E$202,5,FALSE()),"")</f>
        <v/>
      </c>
      <c r="C205" t="str">
        <f>Standings!$D204</f>
        <v/>
      </c>
      <c r="D205" t="str">
        <f>IF(ISNUMBER($A205),VLOOKUP($A205,Methuselahs!$A$7:$F$202,COLUMN(Methuselahs!$F$7),FALSE()),"")</f>
        <v/>
      </c>
      <c r="E205" t="str">
        <f>IF(ISNUMBER($A205),Standings!$E204,"")</f>
        <v/>
      </c>
      <c r="F205" t="str">
        <f>IF(ISNUMBER($A205),Standings!$F204+Standings!$G204,"")</f>
        <v/>
      </c>
      <c r="G205" t="str">
        <f>IF(Standings!$A204&gt;5,"",Standings!$A204)</f>
        <v/>
      </c>
    </row>
    <row r="206" spans="1:7" ht="13.5" thickBot="1">
      <c r="A206" t="str">
        <f>IF(ISNUMBER(Standings!$A205),Standings!$C205,"")</f>
        <v/>
      </c>
      <c r="B206" t="str">
        <f>IF(ISNUMBER($A206),VLOOKUP($A206,Methuselahs!$A$7:$E$202,5,FALSE()),"")</f>
        <v/>
      </c>
      <c r="C206" t="str">
        <f>Standings!$D205</f>
        <v/>
      </c>
      <c r="D206" t="str">
        <f>IF(ISNUMBER($A206),VLOOKUP($A206,Methuselahs!$A$7:$F$202,COLUMN(Methuselahs!$F$7),FALSE()),"")</f>
        <v/>
      </c>
      <c r="E206" t="str">
        <f>IF(ISNUMBER($A206),Standings!$E205,"")</f>
        <v/>
      </c>
      <c r="F206" t="str">
        <f>IF(ISNUMBER($A206),Standings!$F205+Standings!$G205,"")</f>
        <v/>
      </c>
      <c r="G206" t="str">
        <f>IF(Standings!$A205&gt;5,"",Standings!$A205)</f>
        <v/>
      </c>
    </row>
  </sheetData>
  <sheetProtection sheet="1" objects="1" scenarios="1"/>
  <mergeCells count="2">
    <mergeCell ref="A1:L1"/>
    <mergeCell ref="A3:L3"/>
  </mergeCells>
  <pageMargins left="0.74800000000000011" right="0.74800000000000011" top="1.3776000000000002" bottom="1.3776000000000002" header="0.9839" footer="0.9839"/>
  <pageSetup paperSize="0" fitToWidth="0" fitToHeight="0" orientation="landscape" horizontalDpi="0" verticalDpi="0" copies="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BE9C9-C0E6-4B35-A16B-C50AA29DD3F1}">
  <dimension ref="A1:AMJ4"/>
  <sheetViews>
    <sheetView workbookViewId="0"/>
  </sheetViews>
  <sheetFormatPr defaultRowHeight="12.75"/>
  <cols>
    <col min="1" max="1" width="85.42578125" style="444" customWidth="1"/>
    <col min="2" max="1024" width="9.42578125" style="444" customWidth="1"/>
  </cols>
  <sheetData>
    <row r="1" spans="1:1" s="42" customFormat="1" ht="25.5">
      <c r="A1" s="40" t="str">
        <f>IF(ISBLANK('Tournament Info'!B3),"Vampire: The Eternal Struggle Tournament",'Tournament Info'!B3)</f>
        <v>Week of Nightmares 2024 - Day 3</v>
      </c>
    </row>
    <row r="2" spans="1:1" s="42" customFormat="1"/>
    <row r="3" spans="1:1" s="443" customFormat="1" ht="15">
      <c r="A3" s="442" t="s">
        <v>373</v>
      </c>
    </row>
    <row r="4" spans="1:1">
      <c r="A4" s="444" t="s">
        <v>374</v>
      </c>
    </row>
  </sheetData>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1C1BD-23E6-4172-9B4C-9D973FBD3A29}">
  <dimension ref="A1:AMJ1090"/>
  <sheetViews>
    <sheetView topLeftCell="D1" workbookViewId="0"/>
  </sheetViews>
  <sheetFormatPr defaultRowHeight="12.75"/>
  <cols>
    <col min="1" max="3" width="4.140625" style="42" hidden="1" customWidth="1"/>
    <col min="4" max="4" width="4.140625" style="42" customWidth="1"/>
    <col min="5" max="5" width="10" style="446" customWidth="1"/>
    <col min="6" max="1024" width="3.85546875" style="42" customWidth="1"/>
  </cols>
  <sheetData>
    <row r="1" spans="1:10" ht="25.5" customHeight="1">
      <c r="D1" s="445" t="s">
        <v>375</v>
      </c>
    </row>
    <row r="2" spans="1:10" ht="9.9499999999999993" hidden="1" customHeight="1">
      <c r="E2" s="86" t="s">
        <v>2</v>
      </c>
    </row>
    <row r="3" spans="1:10" ht="12.75" customHeight="1">
      <c r="E3" s="446" t="s">
        <v>376</v>
      </c>
    </row>
    <row r="4" spans="1:10">
      <c r="E4" s="446" t="s">
        <v>377</v>
      </c>
    </row>
    <row r="5" spans="1:10">
      <c r="A5" s="42">
        <f>IF(OR(NOT(ISNUMBER('Tournament Info'!B11)),'Tournament Info'!B11=4),Methuselahs!$A$4,0)</f>
        <v>0</v>
      </c>
      <c r="E5" s="446" t="s">
        <v>378</v>
      </c>
    </row>
    <row r="6" spans="1:10">
      <c r="A6" s="446">
        <f>IF(A5&gt;200,1,IF(A5&gt;=4,(A5-4)*5+ROW(F8),1))</f>
        <v>1</v>
      </c>
      <c r="B6" s="446">
        <f>A6+1</f>
        <v>2</v>
      </c>
      <c r="C6" s="446">
        <f>B6+1</f>
        <v>3</v>
      </c>
    </row>
    <row r="7" spans="1:10">
      <c r="A7" s="42" t="str">
        <f t="shared" ref="A7:C26" ca="1" si="0">IF(INDIRECT(ADDRESS(A$6,ROW()-ROW(A$6)-1+COLUMN($F$8)))&gt;0,INDIRECT(ADDRESS(A$6,ROW()-ROW(A$6)-1+COLUMN($F$8))),"")</f>
        <v/>
      </c>
      <c r="B7" s="42" t="str">
        <f t="shared" ca="1" si="0"/>
        <v/>
      </c>
      <c r="C7" s="42" t="str">
        <f t="shared" ca="1" si="0"/>
        <v/>
      </c>
      <c r="D7" s="447">
        <v>4</v>
      </c>
      <c r="E7" s="39" t="s">
        <v>379</v>
      </c>
    </row>
    <row r="8" spans="1:10" s="15" customFormat="1">
      <c r="A8" s="42" t="str">
        <f t="shared" ca="1" si="0"/>
        <v/>
      </c>
      <c r="B8" s="42" t="str">
        <f t="shared" ca="1" si="0"/>
        <v/>
      </c>
      <c r="C8" s="42" t="str">
        <f t="shared" ca="1" si="0"/>
        <v/>
      </c>
      <c r="E8" s="42" t="s">
        <v>322</v>
      </c>
      <c r="F8" s="448">
        <v>1</v>
      </c>
      <c r="G8" s="449">
        <v>2</v>
      </c>
      <c r="H8" s="449">
        <v>3</v>
      </c>
      <c r="I8" s="450">
        <v>4</v>
      </c>
    </row>
    <row r="9" spans="1:10" s="15" customFormat="1">
      <c r="A9" s="42" t="str">
        <f t="shared" ca="1" si="0"/>
        <v/>
      </c>
      <c r="B9" s="42" t="str">
        <f t="shared" ca="1" si="0"/>
        <v/>
      </c>
      <c r="C9" s="42" t="str">
        <f t="shared" ca="1" si="0"/>
        <v/>
      </c>
      <c r="E9" s="42" t="s">
        <v>350</v>
      </c>
      <c r="F9" s="448">
        <v>3</v>
      </c>
      <c r="G9" s="449">
        <v>1</v>
      </c>
      <c r="H9" s="449">
        <v>4</v>
      </c>
      <c r="I9" s="450">
        <v>2</v>
      </c>
    </row>
    <row r="10" spans="1:10" s="15" customFormat="1">
      <c r="A10" s="42" t="str">
        <f t="shared" ca="1" si="0"/>
        <v/>
      </c>
      <c r="B10" s="42" t="str">
        <f t="shared" ca="1" si="0"/>
        <v/>
      </c>
      <c r="C10" s="42" t="str">
        <f t="shared" ca="1" si="0"/>
        <v/>
      </c>
      <c r="E10" s="42" t="s">
        <v>352</v>
      </c>
      <c r="F10" s="448">
        <v>2</v>
      </c>
      <c r="G10" s="449">
        <v>4</v>
      </c>
      <c r="H10" s="449">
        <v>1</v>
      </c>
      <c r="I10" s="450">
        <v>3</v>
      </c>
    </row>
    <row r="11" spans="1:10" s="15" customFormat="1">
      <c r="A11" s="42" t="str">
        <f t="shared" ca="1" si="0"/>
        <v/>
      </c>
      <c r="B11" s="42" t="str">
        <f t="shared" ca="1" si="0"/>
        <v/>
      </c>
      <c r="C11" s="42" t="str">
        <f t="shared" ca="1" si="0"/>
        <v/>
      </c>
    </row>
    <row r="12" spans="1:10" s="15" customFormat="1">
      <c r="A12" s="42" t="str">
        <f t="shared" ca="1" si="0"/>
        <v/>
      </c>
      <c r="B12" s="42" t="str">
        <f t="shared" ca="1" si="0"/>
        <v/>
      </c>
      <c r="C12" s="42" t="str">
        <f t="shared" ca="1" si="0"/>
        <v/>
      </c>
      <c r="D12" s="447">
        <v>5</v>
      </c>
      <c r="E12" s="39" t="s">
        <v>379</v>
      </c>
    </row>
    <row r="13" spans="1:10" s="15" customFormat="1">
      <c r="A13" s="42" t="str">
        <f t="shared" ca="1" si="0"/>
        <v/>
      </c>
      <c r="B13" s="42" t="str">
        <f t="shared" ca="1" si="0"/>
        <v/>
      </c>
      <c r="C13" s="42" t="str">
        <f t="shared" ca="1" si="0"/>
        <v/>
      </c>
      <c r="E13" s="42" t="s">
        <v>322</v>
      </c>
      <c r="F13" s="448">
        <v>1</v>
      </c>
      <c r="G13" s="449">
        <v>2</v>
      </c>
      <c r="H13" s="449">
        <v>3</v>
      </c>
      <c r="I13" s="449">
        <v>4</v>
      </c>
      <c r="J13" s="450">
        <v>5</v>
      </c>
    </row>
    <row r="14" spans="1:10" s="15" customFormat="1">
      <c r="A14" s="42" t="str">
        <f t="shared" ca="1" si="0"/>
        <v/>
      </c>
      <c r="B14" s="42" t="str">
        <f t="shared" ca="1" si="0"/>
        <v/>
      </c>
      <c r="C14" s="42" t="str">
        <f t="shared" ca="1" si="0"/>
        <v/>
      </c>
      <c r="E14" s="42" t="s">
        <v>350</v>
      </c>
      <c r="F14" s="448">
        <v>4</v>
      </c>
      <c r="G14" s="449">
        <v>1</v>
      </c>
      <c r="H14" s="449">
        <v>3</v>
      </c>
      <c r="I14" s="449">
        <v>5</v>
      </c>
      <c r="J14" s="450">
        <v>2</v>
      </c>
    </row>
    <row r="15" spans="1:10" s="15" customFormat="1">
      <c r="A15" s="42" t="str">
        <f t="shared" ca="1" si="0"/>
        <v/>
      </c>
      <c r="B15" s="42" t="str">
        <f t="shared" ca="1" si="0"/>
        <v/>
      </c>
      <c r="C15" s="42" t="str">
        <f t="shared" ca="1" si="0"/>
        <v/>
      </c>
      <c r="E15" s="42" t="s">
        <v>352</v>
      </c>
      <c r="F15" s="448">
        <v>2</v>
      </c>
      <c r="G15" s="449">
        <v>5</v>
      </c>
      <c r="H15" s="449">
        <v>3</v>
      </c>
      <c r="I15" s="449">
        <v>1</v>
      </c>
      <c r="J15" s="450">
        <v>4</v>
      </c>
    </row>
    <row r="16" spans="1:10" s="15" customFormat="1">
      <c r="A16" s="42" t="str">
        <f t="shared" ca="1" si="0"/>
        <v/>
      </c>
      <c r="B16" s="42" t="str">
        <f t="shared" ca="1" si="0"/>
        <v/>
      </c>
      <c r="C16" s="42" t="str">
        <f t="shared" ca="1" si="0"/>
        <v/>
      </c>
    </row>
    <row r="17" spans="1:14" s="15" customFormat="1">
      <c r="A17" s="42" t="str">
        <f t="shared" ca="1" si="0"/>
        <v/>
      </c>
      <c r="B17" s="42" t="str">
        <f t="shared" ca="1" si="0"/>
        <v/>
      </c>
      <c r="C17" s="42" t="str">
        <f t="shared" ca="1" si="0"/>
        <v/>
      </c>
      <c r="D17" s="447">
        <v>6</v>
      </c>
      <c r="E17" s="39" t="s">
        <v>380</v>
      </c>
    </row>
    <row r="18" spans="1:14" s="15" customFormat="1">
      <c r="A18" s="42" t="str">
        <f t="shared" ca="1" si="0"/>
        <v/>
      </c>
      <c r="B18" s="42" t="str">
        <f t="shared" ca="1" si="0"/>
        <v/>
      </c>
      <c r="C18" s="42" t="str">
        <f t="shared" ca="1" si="0"/>
        <v/>
      </c>
      <c r="E18" s="42" t="s">
        <v>322</v>
      </c>
      <c r="F18" s="448">
        <v>1</v>
      </c>
      <c r="G18" s="449">
        <v>2</v>
      </c>
      <c r="H18" s="449">
        <v>3</v>
      </c>
      <c r="I18" s="450">
        <v>4</v>
      </c>
    </row>
    <row r="19" spans="1:14" s="15" customFormat="1">
      <c r="A19" s="42" t="str">
        <f t="shared" ca="1" si="0"/>
        <v/>
      </c>
      <c r="B19" s="42" t="str">
        <f t="shared" ca="1" si="0"/>
        <v/>
      </c>
      <c r="C19" s="42" t="str">
        <f t="shared" ca="1" si="0"/>
        <v/>
      </c>
      <c r="E19" s="42" t="s">
        <v>350</v>
      </c>
      <c r="F19" s="448">
        <v>5</v>
      </c>
      <c r="G19" s="449">
        <v>4</v>
      </c>
      <c r="H19" s="449">
        <v>6</v>
      </c>
      <c r="I19" s="450">
        <v>1</v>
      </c>
    </row>
    <row r="20" spans="1:14" s="15" customFormat="1">
      <c r="A20" s="42" t="str">
        <f t="shared" ca="1" si="0"/>
        <v/>
      </c>
      <c r="B20" s="42" t="str">
        <f t="shared" ca="1" si="0"/>
        <v/>
      </c>
      <c r="C20" s="42" t="str">
        <f t="shared" ca="1" si="0"/>
        <v/>
      </c>
      <c r="E20" s="42" t="s">
        <v>352</v>
      </c>
      <c r="F20" s="448">
        <v>6</v>
      </c>
      <c r="G20" s="449">
        <v>3</v>
      </c>
      <c r="H20" s="449">
        <v>5</v>
      </c>
      <c r="I20" s="450">
        <v>2</v>
      </c>
    </row>
    <row r="21" spans="1:14" s="15" customFormat="1">
      <c r="A21" s="42" t="str">
        <f t="shared" ca="1" si="0"/>
        <v/>
      </c>
      <c r="B21" s="42" t="str">
        <f t="shared" ca="1" si="0"/>
        <v/>
      </c>
      <c r="C21" s="42" t="str">
        <f t="shared" ca="1" si="0"/>
        <v/>
      </c>
    </row>
    <row r="22" spans="1:14" s="15" customFormat="1">
      <c r="A22" s="42" t="str">
        <f t="shared" ca="1" si="0"/>
        <v/>
      </c>
      <c r="B22" s="42" t="str">
        <f t="shared" ca="1" si="0"/>
        <v/>
      </c>
      <c r="C22" s="42" t="str">
        <f t="shared" ca="1" si="0"/>
        <v/>
      </c>
      <c r="D22" s="447">
        <v>7</v>
      </c>
      <c r="E22" s="39" t="s">
        <v>380</v>
      </c>
    </row>
    <row r="23" spans="1:14" s="15" customFormat="1">
      <c r="A23" s="42" t="str">
        <f t="shared" ca="1" si="0"/>
        <v/>
      </c>
      <c r="B23" s="42" t="str">
        <f t="shared" ca="1" si="0"/>
        <v/>
      </c>
      <c r="C23" s="42" t="str">
        <f t="shared" ca="1" si="0"/>
        <v/>
      </c>
      <c r="E23" s="42" t="s">
        <v>322</v>
      </c>
      <c r="F23" s="448">
        <v>1</v>
      </c>
      <c r="G23" s="449">
        <v>2</v>
      </c>
      <c r="H23" s="449">
        <v>3</v>
      </c>
      <c r="I23" s="449">
        <v>4</v>
      </c>
      <c r="J23" s="450">
        <v>5</v>
      </c>
    </row>
    <row r="24" spans="1:14" s="15" customFormat="1">
      <c r="A24" s="42" t="str">
        <f t="shared" ca="1" si="0"/>
        <v/>
      </c>
      <c r="B24" s="42" t="str">
        <f t="shared" ca="1" si="0"/>
        <v/>
      </c>
      <c r="C24" s="42" t="str">
        <f t="shared" ca="1" si="0"/>
        <v/>
      </c>
      <c r="E24" s="42" t="s">
        <v>350</v>
      </c>
      <c r="F24" s="451">
        <v>6</v>
      </c>
      <c r="G24" s="452">
        <v>1</v>
      </c>
      <c r="H24" s="452">
        <v>7</v>
      </c>
      <c r="I24" s="453">
        <v>2</v>
      </c>
    </row>
    <row r="25" spans="1:14" s="15" customFormat="1">
      <c r="A25" s="42" t="str">
        <f t="shared" ca="1" si="0"/>
        <v/>
      </c>
      <c r="B25" s="42" t="str">
        <f t="shared" ca="1" si="0"/>
        <v/>
      </c>
      <c r="C25" s="42" t="str">
        <f t="shared" ca="1" si="0"/>
        <v/>
      </c>
      <c r="E25" s="42" t="s">
        <v>352</v>
      </c>
      <c r="F25" s="448">
        <v>5</v>
      </c>
      <c r="G25" s="449">
        <v>7</v>
      </c>
      <c r="H25" s="449">
        <v>4</v>
      </c>
      <c r="I25" s="449">
        <v>6</v>
      </c>
      <c r="J25" s="450">
        <v>3</v>
      </c>
    </row>
    <row r="26" spans="1:14" s="15" customFormat="1">
      <c r="A26" s="42" t="str">
        <f t="shared" ca="1" si="0"/>
        <v/>
      </c>
      <c r="B26" s="42" t="str">
        <f t="shared" ca="1" si="0"/>
        <v/>
      </c>
      <c r="C26" s="42" t="str">
        <f t="shared" ca="1" si="0"/>
        <v/>
      </c>
    </row>
    <row r="27" spans="1:14" s="15" customFormat="1">
      <c r="A27" s="42" t="str">
        <f t="shared" ref="A27:C46" ca="1" si="1">IF(INDIRECT(ADDRESS(A$6,ROW()-ROW(A$6)-1+COLUMN($F$8)))&gt;0,INDIRECT(ADDRESS(A$6,ROW()-ROW(A$6)-1+COLUMN($F$8))),"")</f>
        <v/>
      </c>
      <c r="B27" s="42" t="str">
        <f t="shared" ca="1" si="1"/>
        <v/>
      </c>
      <c r="C27" s="42" t="str">
        <f t="shared" ca="1" si="1"/>
        <v/>
      </c>
      <c r="D27" s="447">
        <v>8</v>
      </c>
      <c r="E27" s="39" t="s">
        <v>379</v>
      </c>
    </row>
    <row r="28" spans="1:14" s="15" customFormat="1">
      <c r="A28" s="42" t="str">
        <f t="shared" ca="1" si="1"/>
        <v/>
      </c>
      <c r="B28" s="42" t="str">
        <f t="shared" ca="1" si="1"/>
        <v/>
      </c>
      <c r="C28" s="42" t="str">
        <f t="shared" ca="1" si="1"/>
        <v/>
      </c>
      <c r="E28" s="42" t="s">
        <v>322</v>
      </c>
      <c r="F28" s="448">
        <v>1</v>
      </c>
      <c r="G28" s="449">
        <v>2</v>
      </c>
      <c r="H28" s="449">
        <v>3</v>
      </c>
      <c r="I28" s="450">
        <v>4</v>
      </c>
      <c r="K28" s="448">
        <v>5</v>
      </c>
      <c r="L28" s="449">
        <v>6</v>
      </c>
      <c r="M28" s="449">
        <v>7</v>
      </c>
      <c r="N28" s="450">
        <v>8</v>
      </c>
    </row>
    <row r="29" spans="1:14" s="15" customFormat="1">
      <c r="A29" s="42" t="str">
        <f t="shared" ca="1" si="1"/>
        <v/>
      </c>
      <c r="B29" s="42" t="str">
        <f t="shared" ca="1" si="1"/>
        <v/>
      </c>
      <c r="C29" s="42" t="str">
        <f t="shared" ca="1" si="1"/>
        <v/>
      </c>
      <c r="E29" s="42" t="s">
        <v>350</v>
      </c>
      <c r="F29" s="448">
        <v>2</v>
      </c>
      <c r="G29" s="449">
        <v>4</v>
      </c>
      <c r="H29" s="449">
        <v>5</v>
      </c>
      <c r="I29" s="450">
        <v>7</v>
      </c>
      <c r="K29" s="448">
        <v>3</v>
      </c>
      <c r="L29" s="449">
        <v>8</v>
      </c>
      <c r="M29" s="449">
        <v>6</v>
      </c>
      <c r="N29" s="450">
        <v>1</v>
      </c>
    </row>
    <row r="30" spans="1:14" s="15" customFormat="1">
      <c r="A30" s="42" t="str">
        <f t="shared" ca="1" si="1"/>
        <v/>
      </c>
      <c r="B30" s="42" t="str">
        <f t="shared" ca="1" si="1"/>
        <v/>
      </c>
      <c r="C30" s="42" t="str">
        <f t="shared" ca="1" si="1"/>
        <v/>
      </c>
      <c r="E30" s="42" t="s">
        <v>352</v>
      </c>
      <c r="F30" s="448">
        <v>7</v>
      </c>
      <c r="G30" s="449">
        <v>1</v>
      </c>
      <c r="H30" s="449">
        <v>8</v>
      </c>
      <c r="I30" s="450">
        <v>2</v>
      </c>
      <c r="K30" s="448">
        <v>6</v>
      </c>
      <c r="L30" s="449">
        <v>5</v>
      </c>
      <c r="M30" s="449">
        <v>4</v>
      </c>
      <c r="N30" s="450">
        <v>3</v>
      </c>
    </row>
    <row r="31" spans="1:14" s="15" customFormat="1">
      <c r="A31" s="42" t="str">
        <f t="shared" ca="1" si="1"/>
        <v/>
      </c>
      <c r="B31" s="42" t="str">
        <f t="shared" ca="1" si="1"/>
        <v/>
      </c>
      <c r="C31" s="42" t="str">
        <f t="shared" ca="1" si="1"/>
        <v/>
      </c>
    </row>
    <row r="32" spans="1:14" s="15" customFormat="1">
      <c r="A32" s="42" t="str">
        <f t="shared" ca="1" si="1"/>
        <v/>
      </c>
      <c r="B32" s="42" t="str">
        <f t="shared" ca="1" si="1"/>
        <v/>
      </c>
      <c r="C32" s="42" t="str">
        <f t="shared" ca="1" si="1"/>
        <v/>
      </c>
      <c r="D32" s="447">
        <v>9</v>
      </c>
      <c r="E32" s="39" t="s">
        <v>379</v>
      </c>
    </row>
    <row r="33" spans="1:19" s="15" customFormat="1">
      <c r="A33" s="42" t="str">
        <f t="shared" ca="1" si="1"/>
        <v/>
      </c>
      <c r="B33" s="42" t="str">
        <f t="shared" ca="1" si="1"/>
        <v/>
      </c>
      <c r="C33" s="42" t="str">
        <f t="shared" ca="1" si="1"/>
        <v/>
      </c>
      <c r="E33" s="42" t="s">
        <v>322</v>
      </c>
      <c r="F33" s="448">
        <v>1</v>
      </c>
      <c r="G33" s="449">
        <v>2</v>
      </c>
      <c r="H33" s="449">
        <v>3</v>
      </c>
      <c r="I33" s="449">
        <v>4</v>
      </c>
      <c r="J33" s="450">
        <v>5</v>
      </c>
      <c r="K33" s="448">
        <v>6</v>
      </c>
      <c r="L33" s="449">
        <v>7</v>
      </c>
      <c r="M33" s="449">
        <v>8</v>
      </c>
      <c r="N33" s="450">
        <v>9</v>
      </c>
    </row>
    <row r="34" spans="1:19" s="15" customFormat="1">
      <c r="A34" s="42" t="str">
        <f t="shared" ca="1" si="1"/>
        <v/>
      </c>
      <c r="B34" s="42" t="str">
        <f t="shared" ca="1" si="1"/>
        <v/>
      </c>
      <c r="C34" s="42" t="str">
        <f t="shared" ca="1" si="1"/>
        <v/>
      </c>
      <c r="E34" s="42" t="s">
        <v>350</v>
      </c>
      <c r="F34" s="448">
        <v>9</v>
      </c>
      <c r="G34" s="449">
        <v>1</v>
      </c>
      <c r="H34" s="449">
        <v>5</v>
      </c>
      <c r="I34" s="449">
        <v>2</v>
      </c>
      <c r="J34" s="450">
        <v>7</v>
      </c>
      <c r="K34" s="448">
        <v>4</v>
      </c>
      <c r="L34" s="449">
        <v>3</v>
      </c>
      <c r="M34" s="449">
        <v>6</v>
      </c>
      <c r="N34" s="450">
        <v>8</v>
      </c>
    </row>
    <row r="35" spans="1:19" s="15" customFormat="1">
      <c r="A35" s="42" t="str">
        <f t="shared" ca="1" si="1"/>
        <v/>
      </c>
      <c r="B35" s="42" t="str">
        <f t="shared" ca="1" si="1"/>
        <v/>
      </c>
      <c r="C35" s="42" t="str">
        <f t="shared" ca="1" si="1"/>
        <v/>
      </c>
      <c r="E35" s="42" t="s">
        <v>352</v>
      </c>
      <c r="F35" s="448">
        <v>7</v>
      </c>
      <c r="G35" s="449">
        <v>4</v>
      </c>
      <c r="H35" s="449">
        <v>2</v>
      </c>
      <c r="I35" s="449">
        <v>6</v>
      </c>
      <c r="J35" s="450">
        <v>1</v>
      </c>
      <c r="K35" s="448">
        <v>8</v>
      </c>
      <c r="L35" s="449">
        <v>5</v>
      </c>
      <c r="M35" s="449">
        <v>9</v>
      </c>
      <c r="N35" s="450">
        <v>3</v>
      </c>
    </row>
    <row r="36" spans="1:19" s="15" customFormat="1">
      <c r="A36" s="42" t="str">
        <f t="shared" ca="1" si="1"/>
        <v/>
      </c>
      <c r="B36" s="42" t="str">
        <f t="shared" ca="1" si="1"/>
        <v/>
      </c>
      <c r="C36" s="42" t="str">
        <f t="shared" ca="1" si="1"/>
        <v/>
      </c>
    </row>
    <row r="37" spans="1:19" s="15" customFormat="1">
      <c r="A37" s="42" t="str">
        <f t="shared" ca="1" si="1"/>
        <v/>
      </c>
      <c r="B37" s="42" t="str">
        <f t="shared" ca="1" si="1"/>
        <v/>
      </c>
      <c r="C37" s="42" t="str">
        <f t="shared" ca="1" si="1"/>
        <v/>
      </c>
      <c r="D37" s="447">
        <v>10</v>
      </c>
      <c r="E37" s="39" t="s">
        <v>379</v>
      </c>
    </row>
    <row r="38" spans="1:19" s="15" customFormat="1">
      <c r="A38" s="42" t="str">
        <f t="shared" ca="1" si="1"/>
        <v/>
      </c>
      <c r="B38" s="42" t="str">
        <f t="shared" ca="1" si="1"/>
        <v/>
      </c>
      <c r="C38" s="42" t="str">
        <f t="shared" ca="1" si="1"/>
        <v/>
      </c>
      <c r="E38" s="42" t="s">
        <v>322</v>
      </c>
      <c r="F38" s="448">
        <v>1</v>
      </c>
      <c r="G38" s="449">
        <v>2</v>
      </c>
      <c r="H38" s="449">
        <v>3</v>
      </c>
      <c r="I38" s="449">
        <v>4</v>
      </c>
      <c r="J38" s="450">
        <v>5</v>
      </c>
      <c r="K38" s="448">
        <v>6</v>
      </c>
      <c r="L38" s="449">
        <v>7</v>
      </c>
      <c r="M38" s="449">
        <v>8</v>
      </c>
      <c r="N38" s="449">
        <v>9</v>
      </c>
      <c r="O38" s="450">
        <v>10</v>
      </c>
    </row>
    <row r="39" spans="1:19" s="15" customFormat="1">
      <c r="A39" s="42" t="str">
        <f t="shared" ca="1" si="1"/>
        <v/>
      </c>
      <c r="B39" s="42" t="str">
        <f t="shared" ca="1" si="1"/>
        <v/>
      </c>
      <c r="C39" s="42" t="str">
        <f t="shared" ca="1" si="1"/>
        <v/>
      </c>
      <c r="E39" s="42" t="s">
        <v>350</v>
      </c>
      <c r="F39" s="448">
        <v>3</v>
      </c>
      <c r="G39" s="449">
        <v>1</v>
      </c>
      <c r="H39" s="449">
        <v>10</v>
      </c>
      <c r="I39" s="449">
        <v>7</v>
      </c>
      <c r="J39" s="450">
        <v>6</v>
      </c>
      <c r="K39" s="448">
        <v>5</v>
      </c>
      <c r="L39" s="449">
        <v>8</v>
      </c>
      <c r="M39" s="449">
        <v>4</v>
      </c>
      <c r="N39" s="449">
        <v>2</v>
      </c>
      <c r="O39" s="450">
        <v>9</v>
      </c>
    </row>
    <row r="40" spans="1:19" s="15" customFormat="1">
      <c r="A40" s="42" t="str">
        <f t="shared" ca="1" si="1"/>
        <v/>
      </c>
      <c r="B40" s="42" t="str">
        <f t="shared" ca="1" si="1"/>
        <v/>
      </c>
      <c r="C40" s="42" t="str">
        <f t="shared" ca="1" si="1"/>
        <v/>
      </c>
      <c r="E40" s="42" t="s">
        <v>352</v>
      </c>
      <c r="F40" s="448">
        <v>10</v>
      </c>
      <c r="G40" s="449">
        <v>4</v>
      </c>
      <c r="H40" s="449">
        <v>1</v>
      </c>
      <c r="I40" s="449">
        <v>6</v>
      </c>
      <c r="J40" s="450">
        <v>8</v>
      </c>
      <c r="K40" s="448">
        <v>7</v>
      </c>
      <c r="L40" s="449">
        <v>9</v>
      </c>
      <c r="M40" s="449">
        <v>2</v>
      </c>
      <c r="N40" s="449">
        <v>5</v>
      </c>
      <c r="O40" s="450">
        <v>3</v>
      </c>
    </row>
    <row r="41" spans="1:19" s="15" customFormat="1">
      <c r="A41" s="42" t="str">
        <f t="shared" ca="1" si="1"/>
        <v/>
      </c>
      <c r="B41" s="42" t="str">
        <f t="shared" ca="1" si="1"/>
        <v/>
      </c>
      <c r="C41" s="42" t="str">
        <f t="shared" ca="1" si="1"/>
        <v/>
      </c>
    </row>
    <row r="42" spans="1:19" s="15" customFormat="1">
      <c r="A42" s="42" t="str">
        <f t="shared" ca="1" si="1"/>
        <v/>
      </c>
      <c r="B42" s="42" t="str">
        <f t="shared" ca="1" si="1"/>
        <v/>
      </c>
      <c r="C42" s="42" t="str">
        <f t="shared" ca="1" si="1"/>
        <v/>
      </c>
      <c r="D42" s="447">
        <v>11</v>
      </c>
      <c r="E42" s="39" t="s">
        <v>380</v>
      </c>
    </row>
    <row r="43" spans="1:19" s="15" customFormat="1">
      <c r="A43" s="42" t="str">
        <f t="shared" ca="1" si="1"/>
        <v/>
      </c>
      <c r="B43" s="42" t="str">
        <f t="shared" ca="1" si="1"/>
        <v/>
      </c>
      <c r="C43" s="42" t="str">
        <f t="shared" ca="1" si="1"/>
        <v/>
      </c>
      <c r="E43" s="42" t="s">
        <v>322</v>
      </c>
      <c r="F43" s="448">
        <v>4</v>
      </c>
      <c r="G43" s="449">
        <v>5</v>
      </c>
      <c r="H43" s="449">
        <v>6</v>
      </c>
      <c r="I43" s="449">
        <v>7</v>
      </c>
      <c r="J43" s="450"/>
      <c r="K43" s="449">
        <v>8</v>
      </c>
      <c r="L43" s="449">
        <v>9</v>
      </c>
      <c r="M43" s="449">
        <v>10</v>
      </c>
      <c r="N43" s="450">
        <v>11</v>
      </c>
    </row>
    <row r="44" spans="1:19" s="15" customFormat="1">
      <c r="A44" s="42" t="str">
        <f t="shared" ca="1" si="1"/>
        <v/>
      </c>
      <c r="B44" s="42" t="str">
        <f t="shared" ca="1" si="1"/>
        <v/>
      </c>
      <c r="C44" s="42" t="str">
        <f t="shared" ca="1" si="1"/>
        <v/>
      </c>
      <c r="E44" s="42" t="s">
        <v>350</v>
      </c>
      <c r="F44" s="448">
        <v>10</v>
      </c>
      <c r="G44" s="449">
        <v>8</v>
      </c>
      <c r="H44" s="449">
        <v>7</v>
      </c>
      <c r="I44" s="449">
        <v>2</v>
      </c>
      <c r="J44" s="450"/>
      <c r="K44" s="15">
        <v>9</v>
      </c>
      <c r="L44" s="15">
        <v>11</v>
      </c>
      <c r="M44" s="15">
        <v>3</v>
      </c>
      <c r="N44" s="15">
        <v>1</v>
      </c>
    </row>
    <row r="45" spans="1:19" s="15" customFormat="1">
      <c r="A45" s="42" t="str">
        <f t="shared" ca="1" si="1"/>
        <v/>
      </c>
      <c r="B45" s="42" t="str">
        <f t="shared" ca="1" si="1"/>
        <v/>
      </c>
      <c r="C45" s="42" t="str">
        <f t="shared" ca="1" si="1"/>
        <v/>
      </c>
      <c r="E45" s="42" t="s">
        <v>352</v>
      </c>
      <c r="F45" s="448">
        <v>1</v>
      </c>
      <c r="G45" s="449">
        <v>3</v>
      </c>
      <c r="H45" s="449">
        <v>4</v>
      </c>
      <c r="I45" s="450">
        <v>10</v>
      </c>
      <c r="K45" s="448">
        <v>11</v>
      </c>
      <c r="L45" s="449">
        <v>6</v>
      </c>
      <c r="M45" s="449">
        <v>2</v>
      </c>
      <c r="N45" s="450">
        <v>5</v>
      </c>
    </row>
    <row r="46" spans="1:19" s="15" customFormat="1">
      <c r="A46" s="42" t="str">
        <f t="shared" ca="1" si="1"/>
        <v/>
      </c>
      <c r="B46" s="42" t="str">
        <f t="shared" ca="1" si="1"/>
        <v/>
      </c>
      <c r="C46" s="42" t="str">
        <f t="shared" ca="1" si="1"/>
        <v/>
      </c>
    </row>
    <row r="47" spans="1:19" s="15" customFormat="1">
      <c r="A47" s="42" t="str">
        <f t="shared" ref="A47:C66" ca="1" si="2">IF(INDIRECT(ADDRESS(A$6,ROW()-ROW(A$6)-1+COLUMN($F$8)))&gt;0,INDIRECT(ADDRESS(A$6,ROW()-ROW(A$6)-1+COLUMN($F$8))),"")</f>
        <v/>
      </c>
      <c r="B47" s="42" t="str">
        <f t="shared" ca="1" si="2"/>
        <v/>
      </c>
      <c r="C47" s="42" t="str">
        <f t="shared" ca="1" si="2"/>
        <v/>
      </c>
      <c r="D47" s="447">
        <v>12</v>
      </c>
      <c r="E47" s="39" t="s">
        <v>379</v>
      </c>
    </row>
    <row r="48" spans="1:19" s="15" customFormat="1">
      <c r="A48" s="42" t="str">
        <f t="shared" ca="1" si="2"/>
        <v/>
      </c>
      <c r="B48" s="42" t="str">
        <f t="shared" ca="1" si="2"/>
        <v/>
      </c>
      <c r="C48" s="42" t="str">
        <f t="shared" ca="1" si="2"/>
        <v/>
      </c>
      <c r="E48" s="42" t="s">
        <v>322</v>
      </c>
      <c r="F48" s="448">
        <v>1</v>
      </c>
      <c r="G48" s="449">
        <v>2</v>
      </c>
      <c r="H48" s="449">
        <v>3</v>
      </c>
      <c r="I48" s="450">
        <v>4</v>
      </c>
      <c r="K48" s="448">
        <v>5</v>
      </c>
      <c r="L48" s="449">
        <v>6</v>
      </c>
      <c r="M48" s="449">
        <v>7</v>
      </c>
      <c r="N48" s="450">
        <v>8</v>
      </c>
      <c r="P48" s="448">
        <v>9</v>
      </c>
      <c r="Q48" s="449">
        <v>10</v>
      </c>
      <c r="R48" s="449">
        <v>11</v>
      </c>
      <c r="S48" s="450">
        <v>12</v>
      </c>
    </row>
    <row r="49" spans="1:20" s="15" customFormat="1">
      <c r="A49" s="42" t="str">
        <f t="shared" ca="1" si="2"/>
        <v/>
      </c>
      <c r="B49" s="42" t="str">
        <f t="shared" ca="1" si="2"/>
        <v/>
      </c>
      <c r="C49" s="42" t="str">
        <f t="shared" ca="1" si="2"/>
        <v/>
      </c>
      <c r="E49" s="42" t="s">
        <v>350</v>
      </c>
      <c r="F49" s="448">
        <v>6</v>
      </c>
      <c r="G49" s="449">
        <v>12</v>
      </c>
      <c r="H49" s="449">
        <v>4</v>
      </c>
      <c r="I49" s="450">
        <v>9</v>
      </c>
      <c r="K49" s="448">
        <v>11</v>
      </c>
      <c r="L49" s="449">
        <v>1</v>
      </c>
      <c r="M49" s="449">
        <v>5</v>
      </c>
      <c r="N49" s="450">
        <v>7</v>
      </c>
      <c r="P49" s="448">
        <v>8</v>
      </c>
      <c r="Q49" s="449">
        <v>3</v>
      </c>
      <c r="R49" s="449">
        <v>10</v>
      </c>
      <c r="S49" s="450">
        <v>2</v>
      </c>
    </row>
    <row r="50" spans="1:20" s="15" customFormat="1">
      <c r="A50" s="42" t="str">
        <f t="shared" ca="1" si="2"/>
        <v/>
      </c>
      <c r="B50" s="42" t="str">
        <f t="shared" ca="1" si="2"/>
        <v/>
      </c>
      <c r="C50" s="42" t="str">
        <f t="shared" ca="1" si="2"/>
        <v/>
      </c>
      <c r="E50" s="42" t="s">
        <v>352</v>
      </c>
      <c r="F50" s="448">
        <v>10</v>
      </c>
      <c r="G50" s="449">
        <v>4</v>
      </c>
      <c r="H50" s="449">
        <v>2</v>
      </c>
      <c r="I50" s="450">
        <v>5</v>
      </c>
      <c r="K50" s="448">
        <v>3</v>
      </c>
      <c r="L50" s="449">
        <v>7</v>
      </c>
      <c r="M50" s="449">
        <v>9</v>
      </c>
      <c r="N50" s="450">
        <v>11</v>
      </c>
      <c r="P50" s="448">
        <v>12</v>
      </c>
      <c r="Q50" s="449">
        <v>8</v>
      </c>
      <c r="R50" s="449">
        <v>6</v>
      </c>
      <c r="S50" s="450">
        <v>1</v>
      </c>
    </row>
    <row r="51" spans="1:20" s="15" customFormat="1">
      <c r="A51" s="42" t="str">
        <f t="shared" ca="1" si="2"/>
        <v/>
      </c>
      <c r="B51" s="42" t="str">
        <f t="shared" ca="1" si="2"/>
        <v/>
      </c>
      <c r="C51" s="42" t="str">
        <f t="shared" ca="1" si="2"/>
        <v/>
      </c>
    </row>
    <row r="52" spans="1:20" s="15" customFormat="1">
      <c r="A52" s="42" t="str">
        <f t="shared" ca="1" si="2"/>
        <v/>
      </c>
      <c r="B52" s="42" t="str">
        <f t="shared" ca="1" si="2"/>
        <v/>
      </c>
      <c r="C52" s="42" t="str">
        <f t="shared" ca="1" si="2"/>
        <v/>
      </c>
      <c r="D52" s="447">
        <v>13</v>
      </c>
      <c r="E52" s="39" t="s">
        <v>379</v>
      </c>
    </row>
    <row r="53" spans="1:20" s="15" customFormat="1">
      <c r="A53" s="42" t="str">
        <f t="shared" ca="1" si="2"/>
        <v/>
      </c>
      <c r="B53" s="42" t="str">
        <f t="shared" ca="1" si="2"/>
        <v/>
      </c>
      <c r="C53" s="42" t="str">
        <f t="shared" ca="1" si="2"/>
        <v/>
      </c>
      <c r="E53" s="42" t="s">
        <v>322</v>
      </c>
      <c r="F53" s="448">
        <v>1</v>
      </c>
      <c r="G53" s="449">
        <v>2</v>
      </c>
      <c r="H53" s="449">
        <v>3</v>
      </c>
      <c r="I53" s="449">
        <v>4</v>
      </c>
      <c r="J53" s="450">
        <v>5</v>
      </c>
      <c r="K53" s="448">
        <v>6</v>
      </c>
      <c r="L53" s="449">
        <v>7</v>
      </c>
      <c r="M53" s="449">
        <v>8</v>
      </c>
      <c r="N53" s="450">
        <v>9</v>
      </c>
      <c r="P53" s="448">
        <v>10</v>
      </c>
      <c r="Q53" s="449">
        <v>11</v>
      </c>
      <c r="R53" s="449">
        <v>12</v>
      </c>
      <c r="S53" s="450">
        <v>13</v>
      </c>
    </row>
    <row r="54" spans="1:20" s="15" customFormat="1">
      <c r="A54" s="42" t="str">
        <f t="shared" ca="1" si="2"/>
        <v/>
      </c>
      <c r="B54" s="42" t="str">
        <f t="shared" ca="1" si="2"/>
        <v/>
      </c>
      <c r="C54" s="42" t="str">
        <f t="shared" ca="1" si="2"/>
        <v/>
      </c>
      <c r="E54" s="42" t="s">
        <v>350</v>
      </c>
      <c r="F54" s="448">
        <v>12</v>
      </c>
      <c r="G54" s="449">
        <v>10</v>
      </c>
      <c r="H54" s="449">
        <v>1</v>
      </c>
      <c r="I54" s="449">
        <v>6</v>
      </c>
      <c r="J54" s="450">
        <v>8</v>
      </c>
      <c r="K54" s="448">
        <v>11</v>
      </c>
      <c r="L54" s="449">
        <v>4</v>
      </c>
      <c r="M54" s="449">
        <v>2</v>
      </c>
      <c r="N54" s="450">
        <v>7</v>
      </c>
      <c r="P54" s="448">
        <v>13</v>
      </c>
      <c r="Q54" s="449">
        <v>5</v>
      </c>
      <c r="R54" s="449">
        <v>9</v>
      </c>
      <c r="S54" s="450">
        <v>3</v>
      </c>
    </row>
    <row r="55" spans="1:20" s="15" customFormat="1">
      <c r="A55" s="42" t="str">
        <f t="shared" ca="1" si="2"/>
        <v/>
      </c>
      <c r="B55" s="42" t="str">
        <f t="shared" ca="1" si="2"/>
        <v/>
      </c>
      <c r="C55" s="42" t="str">
        <f t="shared" ca="1" si="2"/>
        <v/>
      </c>
      <c r="E55" s="42" t="s">
        <v>352</v>
      </c>
      <c r="F55" s="448">
        <v>9</v>
      </c>
      <c r="G55" s="449">
        <v>13</v>
      </c>
      <c r="H55" s="449">
        <v>7</v>
      </c>
      <c r="I55" s="449">
        <v>1</v>
      </c>
      <c r="J55" s="450">
        <v>11</v>
      </c>
      <c r="K55" s="448">
        <v>5</v>
      </c>
      <c r="L55" s="449">
        <v>6</v>
      </c>
      <c r="M55" s="449">
        <v>10</v>
      </c>
      <c r="N55" s="450">
        <v>2</v>
      </c>
      <c r="P55" s="448">
        <v>3</v>
      </c>
      <c r="Q55" s="449">
        <v>8</v>
      </c>
      <c r="R55" s="449">
        <v>4</v>
      </c>
      <c r="S55" s="450">
        <v>12</v>
      </c>
    </row>
    <row r="56" spans="1:20" s="15" customFormat="1">
      <c r="A56" s="42" t="str">
        <f t="shared" ca="1" si="2"/>
        <v/>
      </c>
      <c r="B56" s="42" t="str">
        <f t="shared" ca="1" si="2"/>
        <v/>
      </c>
      <c r="C56" s="42" t="str">
        <f t="shared" ca="1" si="2"/>
        <v/>
      </c>
    </row>
    <row r="57" spans="1:20" s="15" customFormat="1">
      <c r="A57" s="42" t="str">
        <f t="shared" ca="1" si="2"/>
        <v/>
      </c>
      <c r="B57" s="42" t="str">
        <f t="shared" ca="1" si="2"/>
        <v/>
      </c>
      <c r="C57" s="42" t="str">
        <f t="shared" ca="1" si="2"/>
        <v/>
      </c>
      <c r="D57" s="447">
        <v>14</v>
      </c>
      <c r="E57" s="39" t="s">
        <v>379</v>
      </c>
    </row>
    <row r="58" spans="1:20" s="15" customFormat="1">
      <c r="A58" s="42" t="str">
        <f t="shared" ca="1" si="2"/>
        <v/>
      </c>
      <c r="B58" s="42" t="str">
        <f t="shared" ca="1" si="2"/>
        <v/>
      </c>
      <c r="C58" s="42" t="str">
        <f t="shared" ca="1" si="2"/>
        <v/>
      </c>
      <c r="E58" s="42" t="s">
        <v>322</v>
      </c>
      <c r="F58" s="15">
        <v>1</v>
      </c>
      <c r="G58" s="15">
        <v>2</v>
      </c>
      <c r="H58" s="15">
        <v>3</v>
      </c>
      <c r="I58" s="15">
        <v>4</v>
      </c>
      <c r="J58" s="15">
        <v>5</v>
      </c>
      <c r="K58" s="15">
        <v>6</v>
      </c>
      <c r="L58" s="15">
        <v>7</v>
      </c>
      <c r="M58" s="15">
        <v>8</v>
      </c>
      <c r="N58" s="15">
        <v>9</v>
      </c>
      <c r="O58" s="15">
        <v>10</v>
      </c>
      <c r="P58" s="15">
        <v>11</v>
      </c>
      <c r="Q58" s="15">
        <v>12</v>
      </c>
      <c r="R58" s="15">
        <v>13</v>
      </c>
      <c r="S58" s="15">
        <v>14</v>
      </c>
    </row>
    <row r="59" spans="1:20" s="15" customFormat="1">
      <c r="A59" s="42" t="str">
        <f t="shared" ca="1" si="2"/>
        <v/>
      </c>
      <c r="B59" s="42" t="str">
        <f t="shared" ca="1" si="2"/>
        <v/>
      </c>
      <c r="C59" s="42" t="str">
        <f t="shared" ca="1" si="2"/>
        <v/>
      </c>
      <c r="E59" s="42" t="s">
        <v>350</v>
      </c>
      <c r="F59" s="15">
        <v>8</v>
      </c>
      <c r="G59" s="15">
        <v>14</v>
      </c>
      <c r="H59" s="15">
        <v>7</v>
      </c>
      <c r="I59" s="15">
        <v>3</v>
      </c>
      <c r="J59" s="15">
        <v>11</v>
      </c>
      <c r="K59" s="15">
        <v>12</v>
      </c>
      <c r="L59" s="15">
        <v>5</v>
      </c>
      <c r="M59" s="15">
        <v>10</v>
      </c>
      <c r="N59" s="15">
        <v>13</v>
      </c>
      <c r="O59" s="15">
        <v>4</v>
      </c>
      <c r="P59" s="15">
        <v>9</v>
      </c>
      <c r="Q59" s="15">
        <v>6</v>
      </c>
      <c r="R59" s="15">
        <v>2</v>
      </c>
      <c r="S59" s="15">
        <v>1</v>
      </c>
    </row>
    <row r="60" spans="1:20" s="15" customFormat="1">
      <c r="A60" s="42" t="str">
        <f t="shared" ca="1" si="2"/>
        <v/>
      </c>
      <c r="B60" s="42" t="str">
        <f t="shared" ca="1" si="2"/>
        <v/>
      </c>
      <c r="C60" s="42" t="str">
        <f t="shared" ca="1" si="2"/>
        <v/>
      </c>
      <c r="E60" s="42" t="s">
        <v>352</v>
      </c>
      <c r="F60" s="15">
        <v>13</v>
      </c>
      <c r="G60" s="15">
        <v>11</v>
      </c>
      <c r="H60" s="15">
        <v>9</v>
      </c>
      <c r="I60" s="15">
        <v>2</v>
      </c>
      <c r="J60" s="15">
        <v>8</v>
      </c>
      <c r="K60" s="15">
        <v>4</v>
      </c>
      <c r="L60" s="15">
        <v>1</v>
      </c>
      <c r="M60" s="15">
        <v>14</v>
      </c>
      <c r="N60" s="15">
        <v>12</v>
      </c>
      <c r="O60" s="15">
        <v>6</v>
      </c>
      <c r="P60" s="15">
        <v>10</v>
      </c>
      <c r="Q60" s="15">
        <v>3</v>
      </c>
      <c r="R60" s="15">
        <v>5</v>
      </c>
      <c r="S60" s="15">
        <v>7</v>
      </c>
    </row>
    <row r="61" spans="1:20" s="15" customFormat="1">
      <c r="A61" s="42" t="str">
        <f t="shared" ca="1" si="2"/>
        <v/>
      </c>
      <c r="B61" s="42" t="str">
        <f t="shared" ca="1" si="2"/>
        <v/>
      </c>
      <c r="C61" s="42" t="str">
        <f t="shared" ca="1" si="2"/>
        <v/>
      </c>
    </row>
    <row r="62" spans="1:20" s="15" customFormat="1">
      <c r="A62" s="42" t="str">
        <f t="shared" ca="1" si="2"/>
        <v/>
      </c>
      <c r="B62" s="42" t="str">
        <f t="shared" ca="1" si="2"/>
        <v/>
      </c>
      <c r="C62" s="42" t="str">
        <f t="shared" ca="1" si="2"/>
        <v/>
      </c>
      <c r="D62" s="447">
        <v>15</v>
      </c>
      <c r="E62" s="39" t="s">
        <v>379</v>
      </c>
    </row>
    <row r="63" spans="1:20" s="15" customFormat="1">
      <c r="A63" s="42" t="str">
        <f t="shared" ca="1" si="2"/>
        <v/>
      </c>
      <c r="B63" s="42" t="str">
        <f t="shared" ca="1" si="2"/>
        <v/>
      </c>
      <c r="C63" s="42" t="str">
        <f t="shared" ca="1" si="2"/>
        <v/>
      </c>
      <c r="E63" s="42" t="s">
        <v>322</v>
      </c>
      <c r="F63" s="15">
        <v>1</v>
      </c>
      <c r="G63" s="15">
        <v>2</v>
      </c>
      <c r="H63" s="15">
        <v>3</v>
      </c>
      <c r="I63" s="15">
        <v>4</v>
      </c>
      <c r="J63" s="15">
        <v>5</v>
      </c>
      <c r="K63" s="15">
        <v>6</v>
      </c>
      <c r="L63" s="15">
        <v>7</v>
      </c>
      <c r="M63" s="15">
        <v>8</v>
      </c>
      <c r="N63" s="15">
        <v>9</v>
      </c>
      <c r="O63" s="15">
        <v>10</v>
      </c>
      <c r="P63" s="15">
        <v>11</v>
      </c>
      <c r="Q63" s="15">
        <v>12</v>
      </c>
      <c r="R63" s="15">
        <v>13</v>
      </c>
      <c r="S63" s="15">
        <v>14</v>
      </c>
      <c r="T63" s="15">
        <v>15</v>
      </c>
    </row>
    <row r="64" spans="1:20" s="15" customFormat="1">
      <c r="A64" s="42" t="str">
        <f t="shared" ca="1" si="2"/>
        <v/>
      </c>
      <c r="B64" s="42" t="str">
        <f t="shared" ca="1" si="2"/>
        <v/>
      </c>
      <c r="C64" s="42" t="str">
        <f t="shared" ca="1" si="2"/>
        <v/>
      </c>
      <c r="E64" s="42" t="s">
        <v>350</v>
      </c>
      <c r="F64" s="15">
        <v>9</v>
      </c>
      <c r="G64" s="15">
        <v>15</v>
      </c>
      <c r="H64" s="15">
        <v>2</v>
      </c>
      <c r="I64" s="15">
        <v>11</v>
      </c>
      <c r="J64" s="15">
        <v>6</v>
      </c>
      <c r="K64" s="15">
        <v>13</v>
      </c>
      <c r="L64" s="15">
        <v>5</v>
      </c>
      <c r="M64" s="15">
        <v>12</v>
      </c>
      <c r="N64" s="15">
        <v>10</v>
      </c>
      <c r="O64" s="15">
        <v>1</v>
      </c>
      <c r="P64" s="15">
        <v>14</v>
      </c>
      <c r="Q64" s="15">
        <v>4</v>
      </c>
      <c r="R64" s="15">
        <v>7</v>
      </c>
      <c r="S64" s="15">
        <v>3</v>
      </c>
      <c r="T64" s="15">
        <v>8</v>
      </c>
    </row>
    <row r="65" spans="1:24" s="15" customFormat="1">
      <c r="A65" s="42" t="str">
        <f t="shared" ca="1" si="2"/>
        <v/>
      </c>
      <c r="B65" s="42" t="str">
        <f t="shared" ca="1" si="2"/>
        <v/>
      </c>
      <c r="C65" s="42" t="str">
        <f t="shared" ca="1" si="2"/>
        <v/>
      </c>
      <c r="E65" s="42" t="s">
        <v>352</v>
      </c>
      <c r="F65" s="15">
        <v>5</v>
      </c>
      <c r="G65" s="15">
        <v>3</v>
      </c>
      <c r="H65" s="15">
        <v>15</v>
      </c>
      <c r="I65" s="15">
        <v>13</v>
      </c>
      <c r="J65" s="15">
        <v>9</v>
      </c>
      <c r="K65" s="15">
        <v>8</v>
      </c>
      <c r="L65" s="15">
        <v>6</v>
      </c>
      <c r="M65" s="15">
        <v>1</v>
      </c>
      <c r="N65" s="15">
        <v>12</v>
      </c>
      <c r="O65" s="15">
        <v>14</v>
      </c>
      <c r="P65" s="15">
        <v>10</v>
      </c>
      <c r="Q65" s="15">
        <v>11</v>
      </c>
      <c r="R65" s="15">
        <v>4</v>
      </c>
      <c r="S65" s="15">
        <v>2</v>
      </c>
      <c r="T65" s="15">
        <v>7</v>
      </c>
    </row>
    <row r="66" spans="1:24" s="15" customFormat="1">
      <c r="A66" s="42" t="str">
        <f t="shared" ca="1" si="2"/>
        <v/>
      </c>
      <c r="B66" s="42" t="str">
        <f t="shared" ca="1" si="2"/>
        <v/>
      </c>
      <c r="C66" s="42" t="str">
        <f t="shared" ca="1" si="2"/>
        <v/>
      </c>
    </row>
    <row r="67" spans="1:24" s="15" customFormat="1">
      <c r="A67" s="42" t="str">
        <f t="shared" ref="A67:C86" ca="1" si="3">IF(INDIRECT(ADDRESS(A$6,ROW()-ROW(A$6)-1+COLUMN($F$8)))&gt;0,INDIRECT(ADDRESS(A$6,ROW()-ROW(A$6)-1+COLUMN($F$8))),"")</f>
        <v/>
      </c>
      <c r="B67" s="42" t="str">
        <f t="shared" ca="1" si="3"/>
        <v/>
      </c>
      <c r="C67" s="42" t="str">
        <f t="shared" ca="1" si="3"/>
        <v/>
      </c>
      <c r="D67" s="447">
        <v>16</v>
      </c>
      <c r="E67" s="39" t="s">
        <v>379</v>
      </c>
    </row>
    <row r="68" spans="1:24" s="15" customFormat="1">
      <c r="A68" s="42" t="str">
        <f t="shared" ca="1" si="3"/>
        <v/>
      </c>
      <c r="B68" s="42" t="str">
        <f t="shared" ca="1" si="3"/>
        <v/>
      </c>
      <c r="C68" s="42" t="str">
        <f t="shared" ca="1" si="3"/>
        <v/>
      </c>
      <c r="E68" s="42" t="s">
        <v>322</v>
      </c>
      <c r="F68" s="15">
        <v>1</v>
      </c>
      <c r="G68" s="15">
        <v>2</v>
      </c>
      <c r="H68" s="15">
        <v>3</v>
      </c>
      <c r="I68" s="15">
        <v>4</v>
      </c>
      <c r="K68" s="15">
        <v>5</v>
      </c>
      <c r="L68" s="15">
        <v>6</v>
      </c>
      <c r="M68" s="15">
        <v>7</v>
      </c>
      <c r="N68" s="15">
        <v>8</v>
      </c>
      <c r="P68" s="15">
        <v>9</v>
      </c>
      <c r="Q68" s="15">
        <v>10</v>
      </c>
      <c r="R68" s="15">
        <v>11</v>
      </c>
      <c r="S68" s="15">
        <v>12</v>
      </c>
      <c r="U68" s="15">
        <v>13</v>
      </c>
      <c r="V68" s="15">
        <v>14</v>
      </c>
      <c r="W68" s="15">
        <v>15</v>
      </c>
      <c r="X68" s="15">
        <v>16</v>
      </c>
    </row>
    <row r="69" spans="1:24" s="15" customFormat="1">
      <c r="A69" s="42" t="str">
        <f t="shared" ca="1" si="3"/>
        <v/>
      </c>
      <c r="B69" s="42" t="str">
        <f t="shared" ca="1" si="3"/>
        <v/>
      </c>
      <c r="C69" s="42" t="str">
        <f t="shared" ca="1" si="3"/>
        <v/>
      </c>
      <c r="E69" s="42" t="s">
        <v>350</v>
      </c>
      <c r="F69" s="15">
        <v>4</v>
      </c>
      <c r="G69" s="15">
        <v>8</v>
      </c>
      <c r="H69" s="15">
        <v>10</v>
      </c>
      <c r="I69" s="15">
        <v>15</v>
      </c>
      <c r="K69" s="15">
        <v>12</v>
      </c>
      <c r="L69" s="15">
        <v>7</v>
      </c>
      <c r="M69" s="15">
        <v>13</v>
      </c>
      <c r="N69" s="15">
        <v>1</v>
      </c>
      <c r="P69" s="15">
        <v>2</v>
      </c>
      <c r="Q69" s="15">
        <v>5</v>
      </c>
      <c r="R69" s="15">
        <v>14</v>
      </c>
      <c r="S69" s="15">
        <v>9</v>
      </c>
      <c r="U69" s="15">
        <v>3</v>
      </c>
      <c r="V69" s="15">
        <v>16</v>
      </c>
      <c r="W69" s="15">
        <v>6</v>
      </c>
      <c r="X69" s="15">
        <v>11</v>
      </c>
    </row>
    <row r="70" spans="1:24" s="15" customFormat="1">
      <c r="A70" s="42" t="str">
        <f t="shared" ca="1" si="3"/>
        <v/>
      </c>
      <c r="B70" s="42" t="str">
        <f t="shared" ca="1" si="3"/>
        <v/>
      </c>
      <c r="C70" s="42" t="str">
        <f t="shared" ca="1" si="3"/>
        <v/>
      </c>
      <c r="E70" s="42" t="s">
        <v>352</v>
      </c>
      <c r="F70" s="15">
        <v>14</v>
      </c>
      <c r="G70" s="15">
        <v>12</v>
      </c>
      <c r="H70" s="15">
        <v>8</v>
      </c>
      <c r="I70" s="15">
        <v>3</v>
      </c>
      <c r="K70" s="15">
        <v>6</v>
      </c>
      <c r="L70" s="15">
        <v>9</v>
      </c>
      <c r="M70" s="15">
        <v>4</v>
      </c>
      <c r="N70" s="15">
        <v>13</v>
      </c>
      <c r="P70" s="15">
        <v>10</v>
      </c>
      <c r="Q70" s="15">
        <v>1</v>
      </c>
      <c r="R70" s="15">
        <v>16</v>
      </c>
      <c r="S70" s="15">
        <v>5</v>
      </c>
      <c r="U70" s="15">
        <v>11</v>
      </c>
      <c r="V70" s="15">
        <v>15</v>
      </c>
      <c r="W70" s="15">
        <v>2</v>
      </c>
      <c r="X70" s="15">
        <v>7</v>
      </c>
    </row>
    <row r="71" spans="1:24" s="15" customFormat="1">
      <c r="A71" s="42" t="str">
        <f t="shared" ca="1" si="3"/>
        <v/>
      </c>
      <c r="B71" s="42" t="str">
        <f t="shared" ca="1" si="3"/>
        <v/>
      </c>
      <c r="C71" s="42" t="str">
        <f t="shared" ca="1" si="3"/>
        <v/>
      </c>
    </row>
    <row r="72" spans="1:24" s="15" customFormat="1">
      <c r="A72" s="42" t="str">
        <f t="shared" ca="1" si="3"/>
        <v/>
      </c>
      <c r="B72" s="42" t="str">
        <f t="shared" ca="1" si="3"/>
        <v/>
      </c>
      <c r="C72" s="42" t="str">
        <f t="shared" ca="1" si="3"/>
        <v/>
      </c>
      <c r="D72" s="447">
        <v>17</v>
      </c>
      <c r="E72" s="39" t="s">
        <v>379</v>
      </c>
    </row>
    <row r="73" spans="1:24" s="15" customFormat="1">
      <c r="A73" s="42" t="str">
        <f t="shared" ca="1" si="3"/>
        <v/>
      </c>
      <c r="B73" s="42" t="str">
        <f t="shared" ca="1" si="3"/>
        <v/>
      </c>
      <c r="C73" s="42" t="str">
        <f t="shared" ca="1" si="3"/>
        <v/>
      </c>
      <c r="E73" s="42" t="s">
        <v>322</v>
      </c>
      <c r="F73" s="15">
        <v>1</v>
      </c>
      <c r="G73" s="15">
        <v>2</v>
      </c>
      <c r="H73" s="15">
        <v>3</v>
      </c>
      <c r="I73" s="15">
        <v>4</v>
      </c>
      <c r="J73" s="15">
        <v>5</v>
      </c>
      <c r="K73" s="15">
        <v>6</v>
      </c>
      <c r="L73" s="15">
        <v>7</v>
      </c>
      <c r="M73" s="15">
        <v>8</v>
      </c>
      <c r="N73" s="15">
        <v>9</v>
      </c>
      <c r="P73" s="15">
        <v>10</v>
      </c>
      <c r="Q73" s="15">
        <v>11</v>
      </c>
      <c r="R73" s="15">
        <v>12</v>
      </c>
      <c r="S73" s="15">
        <v>13</v>
      </c>
      <c r="U73" s="15">
        <v>14</v>
      </c>
      <c r="V73" s="15">
        <v>15</v>
      </c>
      <c r="W73" s="15">
        <v>16</v>
      </c>
      <c r="X73" s="15">
        <v>17</v>
      </c>
    </row>
    <row r="74" spans="1:24" s="15" customFormat="1">
      <c r="A74" s="42" t="str">
        <f t="shared" ca="1" si="3"/>
        <v/>
      </c>
      <c r="B74" s="42" t="str">
        <f t="shared" ca="1" si="3"/>
        <v/>
      </c>
      <c r="C74" s="42" t="str">
        <f t="shared" ca="1" si="3"/>
        <v/>
      </c>
      <c r="E74" s="42" t="s">
        <v>350</v>
      </c>
      <c r="F74" s="15">
        <v>7</v>
      </c>
      <c r="G74" s="15">
        <v>6</v>
      </c>
      <c r="H74" s="15">
        <v>13</v>
      </c>
      <c r="I74" s="15">
        <v>11</v>
      </c>
      <c r="J74" s="15">
        <v>16</v>
      </c>
      <c r="K74" s="15">
        <v>17</v>
      </c>
      <c r="L74" s="15">
        <v>3</v>
      </c>
      <c r="M74" s="15">
        <v>9</v>
      </c>
      <c r="N74" s="15">
        <v>2</v>
      </c>
      <c r="P74" s="15">
        <v>8</v>
      </c>
      <c r="Q74" s="15">
        <v>10</v>
      </c>
      <c r="R74" s="15">
        <v>15</v>
      </c>
      <c r="S74" s="15">
        <v>1</v>
      </c>
      <c r="U74" s="15">
        <v>5</v>
      </c>
      <c r="V74" s="15">
        <v>14</v>
      </c>
      <c r="W74" s="15">
        <v>4</v>
      </c>
      <c r="X74" s="15">
        <v>12</v>
      </c>
    </row>
    <row r="75" spans="1:24" s="15" customFormat="1">
      <c r="A75" s="42" t="str">
        <f t="shared" ca="1" si="3"/>
        <v/>
      </c>
      <c r="B75" s="42" t="str">
        <f t="shared" ca="1" si="3"/>
        <v/>
      </c>
      <c r="C75" s="42" t="str">
        <f t="shared" ca="1" si="3"/>
        <v/>
      </c>
      <c r="E75" s="42" t="s">
        <v>352</v>
      </c>
      <c r="F75" s="15">
        <v>12</v>
      </c>
      <c r="G75" s="15">
        <v>9</v>
      </c>
      <c r="H75" s="15">
        <v>17</v>
      </c>
      <c r="I75" s="15">
        <v>15</v>
      </c>
      <c r="J75" s="15">
        <v>8</v>
      </c>
      <c r="K75" s="15">
        <v>3</v>
      </c>
      <c r="L75" s="15">
        <v>1</v>
      </c>
      <c r="M75" s="15">
        <v>11</v>
      </c>
      <c r="N75" s="15">
        <v>14</v>
      </c>
      <c r="P75" s="15">
        <v>4</v>
      </c>
      <c r="Q75" s="15">
        <v>16</v>
      </c>
      <c r="R75" s="15">
        <v>6</v>
      </c>
      <c r="S75" s="15">
        <v>10</v>
      </c>
      <c r="U75" s="15">
        <v>13</v>
      </c>
      <c r="V75" s="15">
        <v>5</v>
      </c>
      <c r="W75" s="15">
        <v>2</v>
      </c>
      <c r="X75" s="15">
        <v>7</v>
      </c>
    </row>
    <row r="76" spans="1:24" s="15" customFormat="1">
      <c r="A76" s="42" t="str">
        <f t="shared" ca="1" si="3"/>
        <v/>
      </c>
      <c r="B76" s="42" t="str">
        <f t="shared" ca="1" si="3"/>
        <v/>
      </c>
      <c r="C76" s="42" t="str">
        <f t="shared" ca="1" si="3"/>
        <v/>
      </c>
    </row>
    <row r="77" spans="1:24" s="15" customFormat="1">
      <c r="A77" s="42" t="str">
        <f t="shared" ca="1" si="3"/>
        <v/>
      </c>
      <c r="B77" s="42" t="str">
        <f t="shared" ca="1" si="3"/>
        <v/>
      </c>
      <c r="C77" s="42" t="str">
        <f t="shared" ca="1" si="3"/>
        <v/>
      </c>
      <c r="D77" s="447">
        <v>18</v>
      </c>
      <c r="E77" s="39" t="s">
        <v>379</v>
      </c>
    </row>
    <row r="78" spans="1:24" s="15" customFormat="1">
      <c r="A78" s="42" t="str">
        <f t="shared" ca="1" si="3"/>
        <v/>
      </c>
      <c r="B78" s="42" t="str">
        <f t="shared" ca="1" si="3"/>
        <v/>
      </c>
      <c r="C78" s="42" t="str">
        <f t="shared" ca="1" si="3"/>
        <v/>
      </c>
      <c r="E78" s="42" t="s">
        <v>322</v>
      </c>
      <c r="F78" s="15">
        <v>1</v>
      </c>
      <c r="G78" s="15">
        <v>2</v>
      </c>
      <c r="H78" s="15">
        <v>3</v>
      </c>
      <c r="I78" s="15">
        <v>4</v>
      </c>
      <c r="J78" s="15">
        <v>5</v>
      </c>
      <c r="K78" s="15">
        <v>6</v>
      </c>
      <c r="L78" s="15">
        <v>7</v>
      </c>
      <c r="M78" s="15">
        <v>8</v>
      </c>
      <c r="N78" s="15">
        <v>9</v>
      </c>
      <c r="O78" s="15">
        <v>10</v>
      </c>
      <c r="P78" s="15">
        <v>11</v>
      </c>
      <c r="Q78" s="15">
        <v>12</v>
      </c>
      <c r="R78" s="15">
        <v>13</v>
      </c>
      <c r="S78" s="15">
        <v>14</v>
      </c>
      <c r="U78" s="15">
        <v>15</v>
      </c>
      <c r="V78" s="15">
        <v>16</v>
      </c>
      <c r="W78" s="15">
        <v>17</v>
      </c>
      <c r="X78" s="15">
        <v>18</v>
      </c>
    </row>
    <row r="79" spans="1:24" s="15" customFormat="1">
      <c r="A79" s="42" t="str">
        <f t="shared" ca="1" si="3"/>
        <v/>
      </c>
      <c r="B79" s="42" t="str">
        <f t="shared" ca="1" si="3"/>
        <v/>
      </c>
      <c r="C79" s="42" t="str">
        <f t="shared" ca="1" si="3"/>
        <v/>
      </c>
      <c r="E79" s="42" t="s">
        <v>350</v>
      </c>
      <c r="F79" s="15">
        <v>16</v>
      </c>
      <c r="G79" s="15">
        <v>14</v>
      </c>
      <c r="H79" s="15">
        <v>12</v>
      </c>
      <c r="I79" s="15">
        <v>6</v>
      </c>
      <c r="J79" s="15">
        <v>3</v>
      </c>
      <c r="K79" s="15">
        <v>5</v>
      </c>
      <c r="L79" s="15">
        <v>10</v>
      </c>
      <c r="M79" s="15">
        <v>18</v>
      </c>
      <c r="N79" s="15">
        <v>13</v>
      </c>
      <c r="O79" s="15">
        <v>15</v>
      </c>
      <c r="P79" s="15">
        <v>2</v>
      </c>
      <c r="Q79" s="15">
        <v>17</v>
      </c>
      <c r="R79" s="15">
        <v>9</v>
      </c>
      <c r="S79" s="15">
        <v>7</v>
      </c>
      <c r="U79" s="15">
        <v>4</v>
      </c>
      <c r="V79" s="15">
        <v>1</v>
      </c>
      <c r="W79" s="15">
        <v>11</v>
      </c>
      <c r="X79" s="15">
        <v>8</v>
      </c>
    </row>
    <row r="80" spans="1:24" s="15" customFormat="1">
      <c r="A80" s="42" t="str">
        <f t="shared" ca="1" si="3"/>
        <v/>
      </c>
      <c r="B80" s="42" t="str">
        <f t="shared" ca="1" si="3"/>
        <v/>
      </c>
      <c r="C80" s="42" t="str">
        <f t="shared" ca="1" si="3"/>
        <v/>
      </c>
      <c r="E80" s="42" t="s">
        <v>352</v>
      </c>
      <c r="F80" s="15">
        <v>7</v>
      </c>
      <c r="G80" s="15">
        <v>18</v>
      </c>
      <c r="H80" s="15">
        <v>4</v>
      </c>
      <c r="I80" s="15">
        <v>12</v>
      </c>
      <c r="J80" s="15">
        <v>17</v>
      </c>
      <c r="K80" s="15">
        <v>14</v>
      </c>
      <c r="L80" s="15">
        <v>8</v>
      </c>
      <c r="M80" s="15">
        <v>15</v>
      </c>
      <c r="N80" s="15">
        <v>11</v>
      </c>
      <c r="O80" s="15">
        <v>2</v>
      </c>
      <c r="P80" s="15">
        <v>10</v>
      </c>
      <c r="Q80" s="15">
        <v>13</v>
      </c>
      <c r="R80" s="15">
        <v>6</v>
      </c>
      <c r="S80" s="15">
        <v>1</v>
      </c>
      <c r="U80" s="15">
        <v>9</v>
      </c>
      <c r="V80" s="15">
        <v>3</v>
      </c>
      <c r="W80" s="15">
        <v>5</v>
      </c>
      <c r="X80" s="15">
        <v>16</v>
      </c>
    </row>
    <row r="81" spans="1:29" s="15" customFormat="1">
      <c r="A81" s="42" t="str">
        <f t="shared" ca="1" si="3"/>
        <v/>
      </c>
      <c r="B81" s="42" t="str">
        <f t="shared" ca="1" si="3"/>
        <v/>
      </c>
      <c r="C81" s="42" t="str">
        <f t="shared" ca="1" si="3"/>
        <v/>
      </c>
    </row>
    <row r="82" spans="1:29" s="15" customFormat="1">
      <c r="A82" s="42" t="str">
        <f t="shared" ca="1" si="3"/>
        <v/>
      </c>
      <c r="B82" s="42" t="str">
        <f t="shared" ca="1" si="3"/>
        <v/>
      </c>
      <c r="C82" s="42" t="str">
        <f t="shared" ca="1" si="3"/>
        <v/>
      </c>
      <c r="D82" s="447">
        <v>19</v>
      </c>
      <c r="E82" s="39" t="s">
        <v>379</v>
      </c>
    </row>
    <row r="83" spans="1:29" s="15" customFormat="1">
      <c r="A83" s="42" t="str">
        <f t="shared" ca="1" si="3"/>
        <v/>
      </c>
      <c r="B83" s="42" t="str">
        <f t="shared" ca="1" si="3"/>
        <v/>
      </c>
      <c r="C83" s="42" t="str">
        <f t="shared" ca="1" si="3"/>
        <v/>
      </c>
      <c r="E83" s="42" t="s">
        <v>322</v>
      </c>
      <c r="F83" s="15">
        <v>1</v>
      </c>
      <c r="G83" s="15">
        <v>2</v>
      </c>
      <c r="H83" s="15">
        <v>3</v>
      </c>
      <c r="I83" s="15">
        <v>4</v>
      </c>
      <c r="J83" s="15">
        <v>5</v>
      </c>
      <c r="K83" s="15">
        <v>6</v>
      </c>
      <c r="L83" s="15">
        <v>7</v>
      </c>
      <c r="M83" s="15">
        <v>8</v>
      </c>
      <c r="N83" s="15">
        <v>9</v>
      </c>
      <c r="O83" s="15">
        <v>10</v>
      </c>
      <c r="P83" s="15">
        <v>11</v>
      </c>
      <c r="Q83" s="15">
        <v>12</v>
      </c>
      <c r="R83" s="15">
        <v>13</v>
      </c>
      <c r="S83" s="15">
        <v>14</v>
      </c>
      <c r="T83" s="15">
        <v>15</v>
      </c>
      <c r="U83" s="15">
        <v>16</v>
      </c>
      <c r="V83" s="15">
        <v>17</v>
      </c>
      <c r="W83" s="15">
        <v>18</v>
      </c>
      <c r="X83" s="15">
        <v>19</v>
      </c>
    </row>
    <row r="84" spans="1:29" s="15" customFormat="1">
      <c r="A84" s="42" t="str">
        <f t="shared" ca="1" si="3"/>
        <v/>
      </c>
      <c r="B84" s="42" t="str">
        <f t="shared" ca="1" si="3"/>
        <v/>
      </c>
      <c r="C84" s="42" t="str">
        <f t="shared" ca="1" si="3"/>
        <v/>
      </c>
      <c r="E84" s="42" t="s">
        <v>350</v>
      </c>
      <c r="F84" s="15">
        <v>5</v>
      </c>
      <c r="G84" s="15">
        <v>19</v>
      </c>
      <c r="H84" s="15">
        <v>7</v>
      </c>
      <c r="I84" s="15">
        <v>18</v>
      </c>
      <c r="J84" s="15">
        <v>13</v>
      </c>
      <c r="K84" s="15">
        <v>8</v>
      </c>
      <c r="L84" s="15">
        <v>11</v>
      </c>
      <c r="M84" s="15">
        <v>17</v>
      </c>
      <c r="N84" s="15">
        <v>3</v>
      </c>
      <c r="O84" s="15">
        <v>1</v>
      </c>
      <c r="P84" s="15">
        <v>9</v>
      </c>
      <c r="Q84" s="15">
        <v>14</v>
      </c>
      <c r="R84" s="15">
        <v>10</v>
      </c>
      <c r="S84" s="15">
        <v>16</v>
      </c>
      <c r="T84" s="15">
        <v>2</v>
      </c>
      <c r="U84" s="15">
        <v>4</v>
      </c>
      <c r="V84" s="15">
        <v>6</v>
      </c>
      <c r="W84" s="15">
        <v>15</v>
      </c>
      <c r="X84" s="15">
        <v>12</v>
      </c>
    </row>
    <row r="85" spans="1:29" s="15" customFormat="1">
      <c r="A85" s="42" t="str">
        <f t="shared" ca="1" si="3"/>
        <v/>
      </c>
      <c r="B85" s="42" t="str">
        <f t="shared" ca="1" si="3"/>
        <v/>
      </c>
      <c r="C85" s="42" t="str">
        <f t="shared" ca="1" si="3"/>
        <v/>
      </c>
      <c r="E85" s="42" t="s">
        <v>352</v>
      </c>
      <c r="F85" s="15">
        <v>18</v>
      </c>
      <c r="G85" s="15">
        <v>4</v>
      </c>
      <c r="H85" s="15">
        <v>2</v>
      </c>
      <c r="I85" s="15">
        <v>11</v>
      </c>
      <c r="J85" s="15">
        <v>6</v>
      </c>
      <c r="K85" s="15">
        <v>15</v>
      </c>
      <c r="L85" s="15">
        <v>10</v>
      </c>
      <c r="M85" s="15">
        <v>19</v>
      </c>
      <c r="N85" s="15">
        <v>1</v>
      </c>
      <c r="O85" s="15">
        <v>16</v>
      </c>
      <c r="P85" s="15">
        <v>12</v>
      </c>
      <c r="Q85" s="15">
        <v>9</v>
      </c>
      <c r="R85" s="15">
        <v>5</v>
      </c>
      <c r="S85" s="15">
        <v>17</v>
      </c>
      <c r="T85" s="15">
        <v>8</v>
      </c>
      <c r="U85" s="15">
        <v>13</v>
      </c>
      <c r="V85" s="15">
        <v>3</v>
      </c>
      <c r="W85" s="15">
        <v>14</v>
      </c>
      <c r="X85" s="15">
        <v>7</v>
      </c>
    </row>
    <row r="86" spans="1:29" s="15" customFormat="1">
      <c r="A86" s="42" t="str">
        <f t="shared" ca="1" si="3"/>
        <v/>
      </c>
      <c r="B86" s="42" t="str">
        <f t="shared" ca="1" si="3"/>
        <v/>
      </c>
      <c r="C86" s="42" t="str">
        <f t="shared" ca="1" si="3"/>
        <v/>
      </c>
    </row>
    <row r="87" spans="1:29" s="15" customFormat="1">
      <c r="A87" s="42" t="str">
        <f t="shared" ref="A87:C109" ca="1" si="4">IF(INDIRECT(ADDRESS(A$6,ROW()-ROW(A$6)-1+COLUMN($F$8)))&gt;0,INDIRECT(ADDRESS(A$6,ROW()-ROW(A$6)-1+COLUMN($F$8))),"")</f>
        <v/>
      </c>
      <c r="B87" s="42" t="str">
        <f t="shared" ca="1" si="4"/>
        <v/>
      </c>
      <c r="C87" s="42" t="str">
        <f t="shared" ca="1" si="4"/>
        <v/>
      </c>
      <c r="D87" s="447">
        <v>20</v>
      </c>
      <c r="E87" s="39" t="s">
        <v>379</v>
      </c>
    </row>
    <row r="88" spans="1:29" s="15" customFormat="1">
      <c r="A88" s="42" t="str">
        <f t="shared" ca="1" si="4"/>
        <v/>
      </c>
      <c r="B88" s="42" t="str">
        <f t="shared" ca="1" si="4"/>
        <v/>
      </c>
      <c r="C88" s="42" t="str">
        <f t="shared" ca="1" si="4"/>
        <v/>
      </c>
      <c r="E88" s="42" t="s">
        <v>322</v>
      </c>
      <c r="F88" s="15">
        <v>1</v>
      </c>
      <c r="G88" s="15">
        <v>2</v>
      </c>
      <c r="H88" s="15">
        <v>3</v>
      </c>
      <c r="I88" s="15">
        <v>4</v>
      </c>
      <c r="J88" s="15">
        <v>5</v>
      </c>
      <c r="K88" s="15">
        <v>6</v>
      </c>
      <c r="L88" s="15">
        <v>7</v>
      </c>
      <c r="M88" s="15">
        <v>8</v>
      </c>
      <c r="N88" s="15">
        <v>9</v>
      </c>
      <c r="O88" s="15">
        <v>10</v>
      </c>
      <c r="P88" s="15">
        <v>11</v>
      </c>
      <c r="Q88" s="15">
        <v>12</v>
      </c>
      <c r="R88" s="15">
        <v>13</v>
      </c>
      <c r="S88" s="15">
        <v>14</v>
      </c>
      <c r="T88" s="15">
        <v>15</v>
      </c>
      <c r="U88" s="15">
        <v>16</v>
      </c>
      <c r="V88" s="15">
        <v>17</v>
      </c>
      <c r="W88" s="15">
        <v>18</v>
      </c>
      <c r="X88" s="15">
        <v>19</v>
      </c>
      <c r="Y88" s="15">
        <v>20</v>
      </c>
    </row>
    <row r="89" spans="1:29" s="15" customFormat="1">
      <c r="A89" s="42" t="str">
        <f t="shared" ca="1" si="4"/>
        <v/>
      </c>
      <c r="B89" s="42" t="str">
        <f t="shared" ca="1" si="4"/>
        <v/>
      </c>
      <c r="C89" s="42" t="str">
        <f t="shared" ca="1" si="4"/>
        <v/>
      </c>
      <c r="E89" s="42" t="s">
        <v>350</v>
      </c>
      <c r="F89" s="15">
        <v>10</v>
      </c>
      <c r="G89" s="15">
        <v>1</v>
      </c>
      <c r="H89" s="15">
        <v>19</v>
      </c>
      <c r="I89" s="15">
        <v>2</v>
      </c>
      <c r="J89" s="15">
        <v>13</v>
      </c>
      <c r="K89" s="15">
        <v>17</v>
      </c>
      <c r="L89" s="15">
        <v>15</v>
      </c>
      <c r="M89" s="15">
        <v>16</v>
      </c>
      <c r="N89" s="15">
        <v>8</v>
      </c>
      <c r="O89" s="15">
        <v>4</v>
      </c>
      <c r="P89" s="15">
        <v>14</v>
      </c>
      <c r="Q89" s="15">
        <v>18</v>
      </c>
      <c r="R89" s="15">
        <v>7</v>
      </c>
      <c r="S89" s="15">
        <v>3</v>
      </c>
      <c r="T89" s="15">
        <v>12</v>
      </c>
      <c r="U89" s="15">
        <v>20</v>
      </c>
      <c r="V89" s="15">
        <v>5</v>
      </c>
      <c r="W89" s="15">
        <v>9</v>
      </c>
      <c r="X89" s="15">
        <v>6</v>
      </c>
      <c r="Y89" s="15">
        <v>11</v>
      </c>
    </row>
    <row r="90" spans="1:29" s="15" customFormat="1">
      <c r="A90" s="42" t="str">
        <f t="shared" ca="1" si="4"/>
        <v/>
      </c>
      <c r="B90" s="42" t="str">
        <f t="shared" ca="1" si="4"/>
        <v/>
      </c>
      <c r="C90" s="42" t="str">
        <f t="shared" ca="1" si="4"/>
        <v/>
      </c>
      <c r="E90" s="42" t="s">
        <v>352</v>
      </c>
      <c r="F90" s="15">
        <v>8</v>
      </c>
      <c r="G90" s="15">
        <v>19</v>
      </c>
      <c r="H90" s="15">
        <v>5</v>
      </c>
      <c r="I90" s="15">
        <v>11</v>
      </c>
      <c r="J90" s="15">
        <v>14</v>
      </c>
      <c r="K90" s="15">
        <v>2</v>
      </c>
      <c r="L90" s="15">
        <v>6</v>
      </c>
      <c r="M90" s="15">
        <v>15</v>
      </c>
      <c r="N90" s="15">
        <v>7</v>
      </c>
      <c r="O90" s="15">
        <v>17</v>
      </c>
      <c r="P90" s="15">
        <v>3</v>
      </c>
      <c r="Q90" s="15">
        <v>13</v>
      </c>
      <c r="R90" s="15">
        <v>20</v>
      </c>
      <c r="S90" s="15">
        <v>10</v>
      </c>
      <c r="T90" s="15">
        <v>16</v>
      </c>
      <c r="U90" s="15">
        <v>4</v>
      </c>
      <c r="V90" s="15">
        <v>9</v>
      </c>
      <c r="W90" s="15">
        <v>12</v>
      </c>
      <c r="X90" s="15">
        <v>18</v>
      </c>
      <c r="Y90" s="15">
        <v>1</v>
      </c>
    </row>
    <row r="91" spans="1:29" s="15" customFormat="1">
      <c r="A91" s="42" t="str">
        <f t="shared" ca="1" si="4"/>
        <v/>
      </c>
      <c r="B91" s="42" t="str">
        <f t="shared" ca="1" si="4"/>
        <v/>
      </c>
      <c r="C91" s="42" t="str">
        <f t="shared" ca="1" si="4"/>
        <v/>
      </c>
    </row>
    <row r="92" spans="1:29" s="15" customFormat="1">
      <c r="A92" s="42" t="str">
        <f t="shared" ca="1" si="4"/>
        <v/>
      </c>
      <c r="B92" s="42" t="str">
        <f t="shared" ca="1" si="4"/>
        <v/>
      </c>
      <c r="C92" s="42" t="str">
        <f t="shared" ca="1" si="4"/>
        <v/>
      </c>
      <c r="D92" s="447">
        <v>21</v>
      </c>
      <c r="E92" s="39" t="s">
        <v>379</v>
      </c>
    </row>
    <row r="93" spans="1:29" s="15" customFormat="1">
      <c r="A93" s="42" t="str">
        <f t="shared" ca="1" si="4"/>
        <v/>
      </c>
      <c r="B93" s="42" t="str">
        <f t="shared" ca="1" si="4"/>
        <v/>
      </c>
      <c r="C93" s="42" t="str">
        <f t="shared" ca="1" si="4"/>
        <v/>
      </c>
      <c r="E93" s="42" t="s">
        <v>322</v>
      </c>
      <c r="F93" s="15">
        <v>1</v>
      </c>
      <c r="G93" s="15">
        <v>2</v>
      </c>
      <c r="H93" s="15">
        <v>3</v>
      </c>
      <c r="I93" s="15">
        <v>4</v>
      </c>
      <c r="J93" s="15">
        <v>5</v>
      </c>
      <c r="K93" s="15">
        <v>6</v>
      </c>
      <c r="L93" s="15">
        <v>7</v>
      </c>
      <c r="M93" s="15">
        <v>8</v>
      </c>
      <c r="N93" s="15">
        <v>9</v>
      </c>
      <c r="P93" s="15">
        <v>10</v>
      </c>
      <c r="Q93" s="15">
        <v>11</v>
      </c>
      <c r="R93" s="15">
        <v>12</v>
      </c>
      <c r="S93" s="15">
        <v>13</v>
      </c>
      <c r="U93" s="15">
        <v>14</v>
      </c>
      <c r="V93" s="15">
        <v>15</v>
      </c>
      <c r="W93" s="15">
        <v>16</v>
      </c>
      <c r="X93" s="15">
        <v>17</v>
      </c>
      <c r="Z93" s="15">
        <v>18</v>
      </c>
      <c r="AA93" s="15">
        <v>19</v>
      </c>
      <c r="AB93" s="15">
        <v>20</v>
      </c>
      <c r="AC93" s="15">
        <v>21</v>
      </c>
    </row>
    <row r="94" spans="1:29" s="15" customFormat="1">
      <c r="A94" s="42" t="str">
        <f t="shared" ca="1" si="4"/>
        <v/>
      </c>
      <c r="B94" s="42" t="str">
        <f t="shared" ca="1" si="4"/>
        <v/>
      </c>
      <c r="C94" s="42" t="str">
        <f t="shared" ca="1" si="4"/>
        <v/>
      </c>
      <c r="E94" s="42" t="s">
        <v>350</v>
      </c>
      <c r="F94" s="15">
        <v>8</v>
      </c>
      <c r="G94" s="15">
        <v>16</v>
      </c>
      <c r="H94" s="15">
        <v>10</v>
      </c>
      <c r="I94" s="15">
        <v>15</v>
      </c>
      <c r="J94" s="15">
        <v>20</v>
      </c>
      <c r="K94" s="15">
        <v>5</v>
      </c>
      <c r="L94" s="15">
        <v>18</v>
      </c>
      <c r="M94" s="15">
        <v>9</v>
      </c>
      <c r="N94" s="15">
        <v>12</v>
      </c>
      <c r="P94" s="15">
        <v>13</v>
      </c>
      <c r="Q94" s="15">
        <v>21</v>
      </c>
      <c r="R94" s="15">
        <v>17</v>
      </c>
      <c r="S94" s="15">
        <v>1</v>
      </c>
      <c r="U94" s="15">
        <v>19</v>
      </c>
      <c r="V94" s="15">
        <v>4</v>
      </c>
      <c r="W94" s="15">
        <v>6</v>
      </c>
      <c r="X94" s="15">
        <v>3</v>
      </c>
      <c r="Z94" s="15">
        <v>11</v>
      </c>
      <c r="AA94" s="15">
        <v>14</v>
      </c>
      <c r="AB94" s="15">
        <v>7</v>
      </c>
      <c r="AC94" s="15">
        <v>2</v>
      </c>
    </row>
    <row r="95" spans="1:29" s="15" customFormat="1">
      <c r="A95" s="42" t="str">
        <f t="shared" ca="1" si="4"/>
        <v/>
      </c>
      <c r="B95" s="42" t="str">
        <f t="shared" ca="1" si="4"/>
        <v/>
      </c>
      <c r="C95" s="42" t="str">
        <f t="shared" ca="1" si="4"/>
        <v/>
      </c>
      <c r="E95" s="42" t="s">
        <v>352</v>
      </c>
      <c r="F95" s="15">
        <v>21</v>
      </c>
      <c r="G95" s="15">
        <v>9</v>
      </c>
      <c r="H95" s="15">
        <v>11</v>
      </c>
      <c r="I95" s="15">
        <v>6</v>
      </c>
      <c r="J95" s="15">
        <v>14</v>
      </c>
      <c r="K95" s="15">
        <v>20</v>
      </c>
      <c r="L95" s="15">
        <v>17</v>
      </c>
      <c r="M95" s="15">
        <v>4</v>
      </c>
      <c r="N95" s="15">
        <v>10</v>
      </c>
      <c r="P95" s="15">
        <v>12</v>
      </c>
      <c r="Q95" s="15">
        <v>3</v>
      </c>
      <c r="R95" s="15">
        <v>1</v>
      </c>
      <c r="S95" s="15">
        <v>8</v>
      </c>
      <c r="U95" s="15">
        <v>15</v>
      </c>
      <c r="V95" s="15">
        <v>5</v>
      </c>
      <c r="W95" s="15">
        <v>19</v>
      </c>
      <c r="X95" s="15">
        <v>7</v>
      </c>
      <c r="Z95" s="15">
        <v>16</v>
      </c>
      <c r="AA95" s="15">
        <v>13</v>
      </c>
      <c r="AB95" s="15">
        <v>2</v>
      </c>
      <c r="AC95" s="15">
        <v>18</v>
      </c>
    </row>
    <row r="96" spans="1:29" s="15" customFormat="1">
      <c r="A96" s="42" t="str">
        <f t="shared" ca="1" si="4"/>
        <v/>
      </c>
      <c r="B96" s="42" t="str">
        <f t="shared" ca="1" si="4"/>
        <v/>
      </c>
      <c r="C96" s="42" t="str">
        <f t="shared" ca="1" si="4"/>
        <v/>
      </c>
    </row>
    <row r="97" spans="1:29" s="15" customFormat="1">
      <c r="A97" s="42" t="str">
        <f t="shared" ca="1" si="4"/>
        <v/>
      </c>
      <c r="B97" s="42" t="str">
        <f t="shared" ca="1" si="4"/>
        <v/>
      </c>
      <c r="C97" s="42" t="str">
        <f t="shared" ca="1" si="4"/>
        <v/>
      </c>
      <c r="D97" s="447">
        <v>22</v>
      </c>
      <c r="E97" s="39" t="s">
        <v>379</v>
      </c>
    </row>
    <row r="98" spans="1:29" s="15" customFormat="1">
      <c r="A98" s="42" t="str">
        <f t="shared" ca="1" si="4"/>
        <v/>
      </c>
      <c r="B98" s="42" t="str">
        <f t="shared" ca="1" si="4"/>
        <v/>
      </c>
      <c r="C98" s="42" t="str">
        <f t="shared" ca="1" si="4"/>
        <v/>
      </c>
      <c r="E98" s="42" t="s">
        <v>322</v>
      </c>
      <c r="F98" s="15">
        <v>1</v>
      </c>
      <c r="G98" s="15">
        <v>2</v>
      </c>
      <c r="H98" s="15">
        <v>3</v>
      </c>
      <c r="I98" s="15">
        <v>4</v>
      </c>
      <c r="J98" s="15">
        <v>5</v>
      </c>
      <c r="K98" s="15">
        <v>6</v>
      </c>
      <c r="L98" s="15">
        <v>7</v>
      </c>
      <c r="M98" s="15">
        <v>8</v>
      </c>
      <c r="N98" s="15">
        <v>9</v>
      </c>
      <c r="O98" s="15">
        <v>10</v>
      </c>
      <c r="P98" s="15">
        <v>11</v>
      </c>
      <c r="Q98" s="15">
        <v>12</v>
      </c>
      <c r="R98" s="15">
        <v>13</v>
      </c>
      <c r="S98" s="15">
        <v>14</v>
      </c>
      <c r="U98" s="15">
        <v>15</v>
      </c>
      <c r="V98" s="15">
        <v>16</v>
      </c>
      <c r="W98" s="15">
        <v>17</v>
      </c>
      <c r="X98" s="15">
        <v>18</v>
      </c>
      <c r="Z98" s="15">
        <v>19</v>
      </c>
      <c r="AA98" s="15">
        <v>20</v>
      </c>
      <c r="AB98" s="15">
        <v>21</v>
      </c>
      <c r="AC98" s="15">
        <v>22</v>
      </c>
    </row>
    <row r="99" spans="1:29" s="15" customFormat="1">
      <c r="A99" s="42" t="str">
        <f t="shared" ca="1" si="4"/>
        <v/>
      </c>
      <c r="B99" s="42" t="str">
        <f t="shared" ca="1" si="4"/>
        <v/>
      </c>
      <c r="C99" s="42" t="str">
        <f t="shared" ca="1" si="4"/>
        <v/>
      </c>
      <c r="E99" s="42" t="s">
        <v>350</v>
      </c>
      <c r="F99" s="15">
        <v>8</v>
      </c>
      <c r="G99" s="15">
        <v>17</v>
      </c>
      <c r="H99" s="15">
        <v>20</v>
      </c>
      <c r="I99" s="15">
        <v>16</v>
      </c>
      <c r="J99" s="15">
        <v>11</v>
      </c>
      <c r="K99" s="15">
        <v>18</v>
      </c>
      <c r="L99" s="15">
        <v>1</v>
      </c>
      <c r="M99" s="15">
        <v>19</v>
      </c>
      <c r="N99" s="15">
        <v>7</v>
      </c>
      <c r="O99" s="15">
        <v>13</v>
      </c>
      <c r="P99" s="15">
        <v>2</v>
      </c>
      <c r="Q99" s="15">
        <v>4</v>
      </c>
      <c r="R99" s="15">
        <v>6</v>
      </c>
      <c r="S99" s="15">
        <v>15</v>
      </c>
      <c r="U99" s="15">
        <v>5</v>
      </c>
      <c r="V99" s="15">
        <v>21</v>
      </c>
      <c r="W99" s="15">
        <v>9</v>
      </c>
      <c r="X99" s="15">
        <v>12</v>
      </c>
      <c r="Z99" s="15">
        <v>14</v>
      </c>
      <c r="AA99" s="15">
        <v>22</v>
      </c>
      <c r="AB99" s="15">
        <v>10</v>
      </c>
      <c r="AC99" s="15">
        <v>3</v>
      </c>
    </row>
    <row r="100" spans="1:29" s="15" customFormat="1">
      <c r="A100" s="42" t="str">
        <f t="shared" ca="1" si="4"/>
        <v/>
      </c>
      <c r="B100" s="42" t="str">
        <f t="shared" ca="1" si="4"/>
        <v/>
      </c>
      <c r="C100" s="42" t="str">
        <f t="shared" ca="1" si="4"/>
        <v/>
      </c>
      <c r="E100" s="42" t="s">
        <v>352</v>
      </c>
      <c r="F100" s="15">
        <v>22</v>
      </c>
      <c r="G100" s="15">
        <v>18</v>
      </c>
      <c r="H100" s="15">
        <v>14</v>
      </c>
      <c r="I100" s="15">
        <v>21</v>
      </c>
      <c r="J100" s="15">
        <v>6</v>
      </c>
      <c r="K100" s="15">
        <v>12</v>
      </c>
      <c r="L100" s="15">
        <v>10</v>
      </c>
      <c r="M100" s="15">
        <v>15</v>
      </c>
      <c r="N100" s="15">
        <v>19</v>
      </c>
      <c r="O100" s="15">
        <v>2</v>
      </c>
      <c r="P100" s="15">
        <v>13</v>
      </c>
      <c r="Q100" s="15">
        <v>8</v>
      </c>
      <c r="R100" s="15">
        <v>5</v>
      </c>
      <c r="S100" s="15">
        <v>17</v>
      </c>
      <c r="U100" s="15">
        <v>4</v>
      </c>
      <c r="V100" s="15">
        <v>9</v>
      </c>
      <c r="W100" s="15">
        <v>16</v>
      </c>
      <c r="X100" s="15">
        <v>1</v>
      </c>
      <c r="Z100" s="15">
        <v>7</v>
      </c>
      <c r="AA100" s="15">
        <v>3</v>
      </c>
      <c r="AB100" s="15">
        <v>11</v>
      </c>
      <c r="AC100" s="15">
        <v>20</v>
      </c>
    </row>
    <row r="101" spans="1:29" s="15" customFormat="1">
      <c r="A101" s="42" t="str">
        <f t="shared" ca="1" si="4"/>
        <v/>
      </c>
      <c r="B101" s="42" t="str">
        <f t="shared" ca="1" si="4"/>
        <v/>
      </c>
      <c r="C101" s="42" t="str">
        <f t="shared" ca="1" si="4"/>
        <v/>
      </c>
    </row>
    <row r="102" spans="1:29" s="15" customFormat="1">
      <c r="A102" s="42" t="str">
        <f t="shared" ca="1" si="4"/>
        <v/>
      </c>
      <c r="B102" s="42" t="str">
        <f t="shared" ca="1" si="4"/>
        <v/>
      </c>
      <c r="C102" s="42" t="str">
        <f t="shared" ca="1" si="4"/>
        <v/>
      </c>
      <c r="D102" s="447">
        <v>23</v>
      </c>
      <c r="E102" s="39" t="s">
        <v>379</v>
      </c>
    </row>
    <row r="103" spans="1:29" s="15" customFormat="1">
      <c r="A103" s="42" t="str">
        <f t="shared" ca="1" si="4"/>
        <v/>
      </c>
      <c r="B103" s="42" t="str">
        <f t="shared" ca="1" si="4"/>
        <v/>
      </c>
      <c r="C103" s="42" t="str">
        <f t="shared" ca="1" si="4"/>
        <v/>
      </c>
      <c r="E103" s="42" t="s">
        <v>322</v>
      </c>
      <c r="F103" s="15">
        <v>1</v>
      </c>
      <c r="G103" s="15">
        <v>2</v>
      </c>
      <c r="H103" s="15">
        <v>3</v>
      </c>
      <c r="I103" s="15">
        <v>4</v>
      </c>
      <c r="J103" s="15">
        <v>5</v>
      </c>
      <c r="K103" s="15">
        <v>6</v>
      </c>
      <c r="L103" s="15">
        <v>7</v>
      </c>
      <c r="M103" s="15">
        <v>8</v>
      </c>
      <c r="N103" s="15">
        <v>9</v>
      </c>
      <c r="O103" s="15">
        <v>10</v>
      </c>
      <c r="P103" s="15">
        <v>11</v>
      </c>
      <c r="Q103" s="15">
        <v>12</v>
      </c>
      <c r="R103" s="15">
        <v>13</v>
      </c>
      <c r="S103" s="15">
        <v>14</v>
      </c>
      <c r="T103" s="15">
        <v>15</v>
      </c>
      <c r="U103" s="15">
        <v>16</v>
      </c>
      <c r="V103" s="15">
        <v>17</v>
      </c>
      <c r="W103" s="15">
        <v>18</v>
      </c>
      <c r="X103" s="15">
        <v>19</v>
      </c>
      <c r="Z103" s="15">
        <v>20</v>
      </c>
      <c r="AA103" s="15">
        <v>21</v>
      </c>
      <c r="AB103" s="15">
        <v>22</v>
      </c>
      <c r="AC103" s="15">
        <v>23</v>
      </c>
    </row>
    <row r="104" spans="1:29" s="15" customFormat="1">
      <c r="A104" s="42" t="str">
        <f t="shared" ca="1" si="4"/>
        <v/>
      </c>
      <c r="B104" s="42" t="str">
        <f t="shared" ca="1" si="4"/>
        <v/>
      </c>
      <c r="C104" s="42" t="str">
        <f t="shared" ca="1" si="4"/>
        <v/>
      </c>
      <c r="E104" s="42" t="s">
        <v>350</v>
      </c>
      <c r="F104" s="15">
        <v>22</v>
      </c>
      <c r="G104" s="15">
        <v>18</v>
      </c>
      <c r="H104" s="15">
        <v>4</v>
      </c>
      <c r="I104" s="15">
        <v>13</v>
      </c>
      <c r="J104" s="15">
        <v>20</v>
      </c>
      <c r="K104" s="15">
        <v>3</v>
      </c>
      <c r="L104" s="15">
        <v>9</v>
      </c>
      <c r="M104" s="15">
        <v>21</v>
      </c>
      <c r="N104" s="15">
        <v>12</v>
      </c>
      <c r="O104" s="15">
        <v>19</v>
      </c>
      <c r="P104" s="15">
        <v>23</v>
      </c>
      <c r="Q104" s="15">
        <v>10</v>
      </c>
      <c r="R104" s="15">
        <v>17</v>
      </c>
      <c r="S104" s="15">
        <v>11</v>
      </c>
      <c r="T104" s="15">
        <v>16</v>
      </c>
      <c r="U104" s="15">
        <v>5</v>
      </c>
      <c r="V104" s="15">
        <v>15</v>
      </c>
      <c r="W104" s="15">
        <v>1</v>
      </c>
      <c r="X104" s="15">
        <v>7</v>
      </c>
      <c r="Z104" s="15">
        <v>8</v>
      </c>
      <c r="AA104" s="15">
        <v>6</v>
      </c>
      <c r="AB104" s="15">
        <v>14</v>
      </c>
      <c r="AC104" s="15">
        <v>2</v>
      </c>
    </row>
    <row r="105" spans="1:29" s="15" customFormat="1">
      <c r="A105" s="42" t="str">
        <f t="shared" ca="1" si="4"/>
        <v/>
      </c>
      <c r="B105" s="42" t="str">
        <f t="shared" ca="1" si="4"/>
        <v/>
      </c>
      <c r="C105" s="42" t="str">
        <f t="shared" ca="1" si="4"/>
        <v/>
      </c>
      <c r="E105" s="42" t="s">
        <v>352</v>
      </c>
      <c r="F105" s="15">
        <v>7</v>
      </c>
      <c r="G105" s="15">
        <v>14</v>
      </c>
      <c r="H105" s="15">
        <v>20</v>
      </c>
      <c r="I105" s="15">
        <v>17</v>
      </c>
      <c r="J105" s="15">
        <v>21</v>
      </c>
      <c r="K105" s="15">
        <v>15</v>
      </c>
      <c r="L105" s="15">
        <v>23</v>
      </c>
      <c r="M105" s="15">
        <v>2</v>
      </c>
      <c r="N105" s="15">
        <v>18</v>
      </c>
      <c r="O105" s="15">
        <v>8</v>
      </c>
      <c r="P105" s="15">
        <v>19</v>
      </c>
      <c r="Q105" s="15">
        <v>5</v>
      </c>
      <c r="R105" s="15">
        <v>16</v>
      </c>
      <c r="S105" s="15">
        <v>22</v>
      </c>
      <c r="T105" s="15">
        <v>6</v>
      </c>
      <c r="U105" s="15">
        <v>13</v>
      </c>
      <c r="V105" s="15">
        <v>11</v>
      </c>
      <c r="W105" s="15">
        <v>9</v>
      </c>
      <c r="X105" s="15">
        <v>1</v>
      </c>
      <c r="Z105" s="15">
        <v>10</v>
      </c>
      <c r="AA105" s="15">
        <v>4</v>
      </c>
      <c r="AB105" s="15">
        <v>12</v>
      </c>
      <c r="AC105" s="15">
        <v>3</v>
      </c>
    </row>
    <row r="106" spans="1:29" s="15" customFormat="1">
      <c r="A106" s="42" t="str">
        <f t="shared" ca="1" si="4"/>
        <v/>
      </c>
      <c r="B106" s="42" t="str">
        <f t="shared" ca="1" si="4"/>
        <v/>
      </c>
      <c r="C106" s="42" t="str">
        <f t="shared" ca="1" si="4"/>
        <v/>
      </c>
    </row>
    <row r="107" spans="1:29" s="15" customFormat="1">
      <c r="A107" s="42" t="str">
        <f t="shared" ca="1" si="4"/>
        <v/>
      </c>
      <c r="B107" s="42" t="str">
        <f t="shared" ca="1" si="4"/>
        <v/>
      </c>
      <c r="C107" s="42" t="str">
        <f t="shared" ca="1" si="4"/>
        <v/>
      </c>
      <c r="D107" s="447">
        <v>24</v>
      </c>
      <c r="E107" s="39" t="s">
        <v>379</v>
      </c>
    </row>
    <row r="108" spans="1:29" s="15" customFormat="1">
      <c r="A108" s="42" t="str">
        <f t="shared" ca="1" si="4"/>
        <v/>
      </c>
      <c r="B108" s="42" t="str">
        <f t="shared" ca="1" si="4"/>
        <v/>
      </c>
      <c r="C108" s="42" t="str">
        <f t="shared" ca="1" si="4"/>
        <v/>
      </c>
      <c r="E108" s="42" t="s">
        <v>322</v>
      </c>
      <c r="F108" s="15">
        <v>1</v>
      </c>
      <c r="G108" s="15">
        <v>2</v>
      </c>
      <c r="H108" s="15">
        <v>3</v>
      </c>
      <c r="I108" s="15">
        <v>4</v>
      </c>
      <c r="J108" s="15">
        <v>5</v>
      </c>
      <c r="K108" s="15">
        <v>6</v>
      </c>
      <c r="L108" s="15">
        <v>7</v>
      </c>
      <c r="M108" s="15">
        <v>8</v>
      </c>
      <c r="N108" s="15">
        <v>9</v>
      </c>
      <c r="O108" s="15">
        <v>10</v>
      </c>
      <c r="P108" s="15">
        <v>11</v>
      </c>
      <c r="Q108" s="15">
        <v>12</v>
      </c>
      <c r="R108" s="15">
        <v>13</v>
      </c>
      <c r="S108" s="15">
        <v>14</v>
      </c>
      <c r="T108" s="15">
        <v>15</v>
      </c>
      <c r="U108" s="15">
        <v>16</v>
      </c>
      <c r="V108" s="15">
        <v>17</v>
      </c>
      <c r="W108" s="15">
        <v>18</v>
      </c>
      <c r="X108" s="15">
        <v>19</v>
      </c>
      <c r="Y108" s="15">
        <v>20</v>
      </c>
      <c r="Z108" s="15">
        <v>21</v>
      </c>
      <c r="AA108" s="15">
        <v>22</v>
      </c>
      <c r="AB108" s="15">
        <v>23</v>
      </c>
      <c r="AC108" s="15">
        <v>24</v>
      </c>
    </row>
    <row r="109" spans="1:29" s="15" customFormat="1">
      <c r="A109" s="42" t="str">
        <f t="shared" ca="1" si="4"/>
        <v/>
      </c>
      <c r="B109" s="42" t="str">
        <f t="shared" ca="1" si="4"/>
        <v/>
      </c>
      <c r="C109" s="42" t="str">
        <f t="shared" ca="1" si="4"/>
        <v/>
      </c>
      <c r="E109" s="42" t="s">
        <v>350</v>
      </c>
      <c r="F109" s="15">
        <v>14</v>
      </c>
      <c r="G109" s="15">
        <v>3</v>
      </c>
      <c r="H109" s="15">
        <v>24</v>
      </c>
      <c r="I109" s="15">
        <v>7</v>
      </c>
      <c r="J109" s="15">
        <v>19</v>
      </c>
      <c r="K109" s="15">
        <v>12</v>
      </c>
      <c r="L109" s="15">
        <v>23</v>
      </c>
      <c r="M109" s="15">
        <v>16</v>
      </c>
      <c r="N109" s="15">
        <v>5</v>
      </c>
      <c r="O109" s="15">
        <v>9</v>
      </c>
      <c r="P109" s="15">
        <v>4</v>
      </c>
      <c r="Q109" s="15">
        <v>6</v>
      </c>
      <c r="R109" s="15">
        <v>17</v>
      </c>
      <c r="S109" s="15">
        <v>11</v>
      </c>
      <c r="T109" s="15">
        <v>21</v>
      </c>
      <c r="U109" s="15">
        <v>22</v>
      </c>
      <c r="V109" s="15">
        <v>13</v>
      </c>
      <c r="W109" s="15">
        <v>10</v>
      </c>
      <c r="X109" s="15">
        <v>18</v>
      </c>
      <c r="Y109" s="15">
        <v>1</v>
      </c>
      <c r="Z109" s="15">
        <v>20</v>
      </c>
      <c r="AA109" s="15">
        <v>8</v>
      </c>
      <c r="AB109" s="15">
        <v>15</v>
      </c>
      <c r="AC109" s="15">
        <v>2</v>
      </c>
    </row>
    <row r="110" spans="1:29" s="15" customFormat="1">
      <c r="A110" s="42" t="str">
        <f t="shared" ref="A110:B129" ca="1" si="5">IF(INDIRECT(ADDRESS(A$6,ROW()-ROW(A$6)-1+COLUMN($F$8)))&gt;0,INDIRECT(ADDRESS(A$6,ROW()-ROW(A$6)-1+COLUMN($F$8))),"")</f>
        <v/>
      </c>
      <c r="B110" s="42" t="str">
        <f t="shared" ca="1" si="5"/>
        <v/>
      </c>
      <c r="C110" s="42" t="s">
        <v>116</v>
      </c>
      <c r="E110" s="42" t="s">
        <v>352</v>
      </c>
      <c r="F110" s="15">
        <v>9</v>
      </c>
      <c r="G110" s="15">
        <v>20</v>
      </c>
      <c r="H110" s="15">
        <v>21</v>
      </c>
      <c r="I110" s="15">
        <v>13</v>
      </c>
      <c r="J110" s="15">
        <v>3</v>
      </c>
      <c r="K110" s="15">
        <v>7</v>
      </c>
      <c r="L110" s="15">
        <v>15</v>
      </c>
      <c r="M110" s="15">
        <v>4</v>
      </c>
      <c r="N110" s="15">
        <v>16</v>
      </c>
      <c r="O110" s="15">
        <v>22</v>
      </c>
      <c r="P110" s="15">
        <v>18</v>
      </c>
      <c r="Q110" s="15">
        <v>24</v>
      </c>
      <c r="R110" s="15">
        <v>2</v>
      </c>
      <c r="S110" s="15">
        <v>12</v>
      </c>
      <c r="T110" s="15">
        <v>6</v>
      </c>
      <c r="U110" s="15">
        <v>19</v>
      </c>
      <c r="V110" s="15">
        <v>11</v>
      </c>
      <c r="W110" s="15">
        <v>1</v>
      </c>
      <c r="X110" s="15">
        <v>8</v>
      </c>
      <c r="Y110" s="15">
        <v>23</v>
      </c>
      <c r="Z110" s="15">
        <v>5</v>
      </c>
      <c r="AA110" s="15">
        <v>10</v>
      </c>
      <c r="AB110" s="15">
        <v>14</v>
      </c>
      <c r="AC110" s="15">
        <v>17</v>
      </c>
    </row>
    <row r="111" spans="1:29" s="15" customFormat="1">
      <c r="A111" s="42" t="str">
        <f t="shared" ca="1" si="5"/>
        <v/>
      </c>
      <c r="B111" s="42" t="str">
        <f t="shared" ca="1" si="5"/>
        <v/>
      </c>
      <c r="C111" s="454" t="s">
        <v>117</v>
      </c>
    </row>
    <row r="112" spans="1:29" s="15" customFormat="1">
      <c r="A112" s="42" t="str">
        <f t="shared" ca="1" si="5"/>
        <v/>
      </c>
      <c r="B112" s="42" t="str">
        <f t="shared" ca="1" si="5"/>
        <v/>
      </c>
      <c r="C112" s="42" t="str">
        <f t="shared" ref="C112:C143" ca="1" si="6">IF(INDIRECT(ADDRESS(C$6,ROW()-ROW(C$6)-1+COLUMN($F$8)))&gt;0,INDIRECT(ADDRESS(C$6,ROW()-ROW(C$6)-1+COLUMN($F$8))),"")</f>
        <v/>
      </c>
      <c r="D112" s="447">
        <v>25</v>
      </c>
      <c r="E112" s="39" t="s">
        <v>379</v>
      </c>
    </row>
    <row r="113" spans="1:34" s="15" customFormat="1">
      <c r="A113" s="42" t="str">
        <f t="shared" ca="1" si="5"/>
        <v/>
      </c>
      <c r="B113" s="42" t="str">
        <f t="shared" ca="1" si="5"/>
        <v/>
      </c>
      <c r="C113" s="42" t="str">
        <f t="shared" ca="1" si="6"/>
        <v/>
      </c>
      <c r="E113" s="42" t="s">
        <v>322</v>
      </c>
      <c r="F113" s="15">
        <v>1</v>
      </c>
      <c r="G113" s="15">
        <v>2</v>
      </c>
      <c r="H113" s="15">
        <v>3</v>
      </c>
      <c r="I113" s="15">
        <v>4</v>
      </c>
      <c r="J113" s="15">
        <v>5</v>
      </c>
      <c r="K113" s="15">
        <v>6</v>
      </c>
      <c r="L113" s="15">
        <v>7</v>
      </c>
      <c r="M113" s="15">
        <v>8</v>
      </c>
      <c r="N113" s="15">
        <v>9</v>
      </c>
      <c r="O113" s="15">
        <v>10</v>
      </c>
      <c r="P113" s="15">
        <v>11</v>
      </c>
      <c r="Q113" s="15">
        <v>12</v>
      </c>
      <c r="R113" s="15">
        <v>13</v>
      </c>
      <c r="S113" s="15">
        <v>14</v>
      </c>
      <c r="T113" s="15">
        <v>15</v>
      </c>
      <c r="U113" s="15">
        <v>16</v>
      </c>
      <c r="V113" s="15">
        <v>17</v>
      </c>
      <c r="W113" s="15">
        <v>18</v>
      </c>
      <c r="X113" s="15">
        <v>19</v>
      </c>
      <c r="Y113" s="15">
        <v>20</v>
      </c>
      <c r="Z113" s="15">
        <v>21</v>
      </c>
      <c r="AA113" s="15">
        <v>22</v>
      </c>
      <c r="AB113" s="15">
        <v>23</v>
      </c>
      <c r="AC113" s="15">
        <v>24</v>
      </c>
      <c r="AD113" s="15">
        <v>25</v>
      </c>
    </row>
    <row r="114" spans="1:34" s="15" customFormat="1">
      <c r="A114" s="42" t="str">
        <f t="shared" ca="1" si="5"/>
        <v/>
      </c>
      <c r="B114" s="42" t="str">
        <f t="shared" ca="1" si="5"/>
        <v/>
      </c>
      <c r="C114" s="42" t="str">
        <f t="shared" ca="1" si="6"/>
        <v/>
      </c>
      <c r="E114" s="42" t="s">
        <v>350</v>
      </c>
      <c r="F114" s="15">
        <v>15</v>
      </c>
      <c r="G114" s="15">
        <v>8</v>
      </c>
      <c r="H114" s="15">
        <v>20</v>
      </c>
      <c r="I114" s="15">
        <v>21</v>
      </c>
      <c r="J114" s="15">
        <v>1</v>
      </c>
      <c r="K114" s="15">
        <v>25</v>
      </c>
      <c r="L114" s="15">
        <v>13</v>
      </c>
      <c r="M114" s="15">
        <v>19</v>
      </c>
      <c r="N114" s="15">
        <v>7</v>
      </c>
      <c r="O114" s="15">
        <v>3</v>
      </c>
      <c r="P114" s="15">
        <v>22</v>
      </c>
      <c r="Q114" s="15">
        <v>6</v>
      </c>
      <c r="R114" s="15">
        <v>2</v>
      </c>
      <c r="S114" s="15">
        <v>11</v>
      </c>
      <c r="T114" s="15">
        <v>16</v>
      </c>
      <c r="U114" s="15">
        <v>5</v>
      </c>
      <c r="V114" s="15">
        <v>23</v>
      </c>
      <c r="W114" s="15">
        <v>10</v>
      </c>
      <c r="X114" s="15">
        <v>18</v>
      </c>
      <c r="Y114" s="15">
        <v>12</v>
      </c>
      <c r="Z114" s="15">
        <v>14</v>
      </c>
      <c r="AA114" s="15">
        <v>9</v>
      </c>
      <c r="AB114" s="15">
        <v>24</v>
      </c>
      <c r="AC114" s="15">
        <v>17</v>
      </c>
      <c r="AD114" s="15">
        <v>4</v>
      </c>
    </row>
    <row r="115" spans="1:34" s="15" customFormat="1">
      <c r="A115" s="42" t="str">
        <f t="shared" ca="1" si="5"/>
        <v/>
      </c>
      <c r="B115" s="42" t="str">
        <f t="shared" ca="1" si="5"/>
        <v/>
      </c>
      <c r="C115" s="42" t="str">
        <f t="shared" ca="1" si="6"/>
        <v/>
      </c>
      <c r="E115" s="42" t="s">
        <v>352</v>
      </c>
      <c r="F115" s="15">
        <v>9</v>
      </c>
      <c r="G115" s="15">
        <v>19</v>
      </c>
      <c r="H115" s="15">
        <v>12</v>
      </c>
      <c r="I115" s="15">
        <v>2</v>
      </c>
      <c r="J115" s="15">
        <v>21</v>
      </c>
      <c r="K115" s="15">
        <v>3</v>
      </c>
      <c r="L115" s="15">
        <v>18</v>
      </c>
      <c r="M115" s="15">
        <v>14</v>
      </c>
      <c r="N115" s="15">
        <v>8</v>
      </c>
      <c r="O115" s="15">
        <v>22</v>
      </c>
      <c r="P115" s="15">
        <v>17</v>
      </c>
      <c r="Q115" s="15">
        <v>25</v>
      </c>
      <c r="R115" s="15">
        <v>15</v>
      </c>
      <c r="S115" s="15">
        <v>5</v>
      </c>
      <c r="T115" s="15">
        <v>6</v>
      </c>
      <c r="U115" s="15">
        <v>4</v>
      </c>
      <c r="V115" s="15">
        <v>20</v>
      </c>
      <c r="W115" s="15">
        <v>7</v>
      </c>
      <c r="X115" s="15">
        <v>23</v>
      </c>
      <c r="Y115" s="15">
        <v>11</v>
      </c>
      <c r="Z115" s="15">
        <v>10</v>
      </c>
      <c r="AA115" s="15">
        <v>24</v>
      </c>
      <c r="AB115" s="15">
        <v>1</v>
      </c>
      <c r="AC115" s="15">
        <v>16</v>
      </c>
      <c r="AD115" s="15">
        <v>13</v>
      </c>
    </row>
    <row r="116" spans="1:34" s="15" customFormat="1">
      <c r="A116" s="42" t="str">
        <f t="shared" ca="1" si="5"/>
        <v/>
      </c>
      <c r="B116" s="42" t="str">
        <f t="shared" ca="1" si="5"/>
        <v/>
      </c>
      <c r="C116" s="42" t="str">
        <f t="shared" ca="1" si="6"/>
        <v/>
      </c>
    </row>
    <row r="117" spans="1:34" s="15" customFormat="1">
      <c r="A117" s="42" t="str">
        <f t="shared" ca="1" si="5"/>
        <v/>
      </c>
      <c r="B117" s="42" t="str">
        <f t="shared" ca="1" si="5"/>
        <v/>
      </c>
      <c r="C117" s="42" t="str">
        <f t="shared" ca="1" si="6"/>
        <v/>
      </c>
      <c r="D117" s="447">
        <v>26</v>
      </c>
      <c r="E117" s="39" t="s">
        <v>379</v>
      </c>
    </row>
    <row r="118" spans="1:34" s="15" customFormat="1">
      <c r="A118" s="42" t="str">
        <f t="shared" ca="1" si="5"/>
        <v/>
      </c>
      <c r="B118" s="42" t="str">
        <f t="shared" ca="1" si="5"/>
        <v/>
      </c>
      <c r="C118" s="42" t="str">
        <f t="shared" ca="1" si="6"/>
        <v/>
      </c>
      <c r="E118" s="42" t="s">
        <v>322</v>
      </c>
      <c r="F118" s="15">
        <v>1</v>
      </c>
      <c r="G118" s="15">
        <v>2</v>
      </c>
      <c r="H118" s="15">
        <v>3</v>
      </c>
      <c r="I118" s="15">
        <v>4</v>
      </c>
      <c r="J118" s="15">
        <v>5</v>
      </c>
      <c r="K118" s="15">
        <v>6</v>
      </c>
      <c r="L118" s="15">
        <v>7</v>
      </c>
      <c r="M118" s="15">
        <v>8</v>
      </c>
      <c r="N118" s="15">
        <v>9</v>
      </c>
      <c r="O118" s="15">
        <v>10</v>
      </c>
      <c r="P118" s="15">
        <v>11</v>
      </c>
      <c r="Q118" s="15">
        <v>12</v>
      </c>
      <c r="R118" s="15">
        <v>13</v>
      </c>
      <c r="S118" s="15">
        <v>14</v>
      </c>
      <c r="U118" s="15">
        <v>15</v>
      </c>
      <c r="V118" s="15">
        <v>16</v>
      </c>
      <c r="W118" s="15">
        <v>17</v>
      </c>
      <c r="X118" s="15">
        <v>18</v>
      </c>
      <c r="Z118" s="15">
        <v>19</v>
      </c>
      <c r="AA118" s="15">
        <v>20</v>
      </c>
      <c r="AB118" s="15">
        <v>21</v>
      </c>
      <c r="AC118" s="15">
        <v>22</v>
      </c>
      <c r="AE118" s="15">
        <v>23</v>
      </c>
      <c r="AF118" s="15">
        <v>24</v>
      </c>
      <c r="AG118" s="15">
        <v>25</v>
      </c>
      <c r="AH118" s="15">
        <v>26</v>
      </c>
    </row>
    <row r="119" spans="1:34" s="15" customFormat="1">
      <c r="A119" s="42" t="str">
        <f t="shared" ca="1" si="5"/>
        <v/>
      </c>
      <c r="B119" s="42" t="str">
        <f t="shared" ca="1" si="5"/>
        <v/>
      </c>
      <c r="C119" s="42" t="str">
        <f t="shared" ca="1" si="6"/>
        <v/>
      </c>
      <c r="E119" s="42" t="s">
        <v>350</v>
      </c>
      <c r="F119" s="15">
        <v>12</v>
      </c>
      <c r="G119" s="15">
        <v>25</v>
      </c>
      <c r="H119" s="15">
        <v>11</v>
      </c>
      <c r="I119" s="15">
        <v>16</v>
      </c>
      <c r="J119" s="15">
        <v>21</v>
      </c>
      <c r="K119" s="15">
        <v>5</v>
      </c>
      <c r="L119" s="15">
        <v>26</v>
      </c>
      <c r="M119" s="15">
        <v>14</v>
      </c>
      <c r="N119" s="15">
        <v>19</v>
      </c>
      <c r="O119" s="15">
        <v>17</v>
      </c>
      <c r="P119" s="15">
        <v>8</v>
      </c>
      <c r="Q119" s="15">
        <v>13</v>
      </c>
      <c r="R119" s="15">
        <v>2</v>
      </c>
      <c r="S119" s="15">
        <v>20</v>
      </c>
      <c r="U119" s="15">
        <v>4</v>
      </c>
      <c r="V119" s="15">
        <v>23</v>
      </c>
      <c r="W119" s="15">
        <v>18</v>
      </c>
      <c r="X119" s="15">
        <v>7</v>
      </c>
      <c r="Z119" s="15">
        <v>3</v>
      </c>
      <c r="AA119" s="15">
        <v>6</v>
      </c>
      <c r="AB119" s="15">
        <v>9</v>
      </c>
      <c r="AC119" s="15">
        <v>15</v>
      </c>
      <c r="AE119" s="15">
        <v>24</v>
      </c>
      <c r="AF119" s="15">
        <v>10</v>
      </c>
      <c r="AG119" s="15">
        <v>22</v>
      </c>
      <c r="AH119" s="15">
        <v>1</v>
      </c>
    </row>
    <row r="120" spans="1:34" s="15" customFormat="1">
      <c r="A120" s="42" t="str">
        <f t="shared" ca="1" si="5"/>
        <v/>
      </c>
      <c r="B120" s="42" t="str">
        <f t="shared" ca="1" si="5"/>
        <v/>
      </c>
      <c r="C120" s="42" t="str">
        <f t="shared" ca="1" si="6"/>
        <v/>
      </c>
      <c r="E120" s="42" t="s">
        <v>352</v>
      </c>
      <c r="F120" s="15">
        <v>22</v>
      </c>
      <c r="G120" s="15">
        <v>15</v>
      </c>
      <c r="H120" s="15">
        <v>4</v>
      </c>
      <c r="I120" s="15">
        <v>13</v>
      </c>
      <c r="J120" s="15">
        <v>23</v>
      </c>
      <c r="K120" s="15">
        <v>20</v>
      </c>
      <c r="L120" s="15">
        <v>18</v>
      </c>
      <c r="M120" s="15">
        <v>24</v>
      </c>
      <c r="N120" s="15">
        <v>6</v>
      </c>
      <c r="O120" s="15">
        <v>12</v>
      </c>
      <c r="P120" s="15">
        <v>17</v>
      </c>
      <c r="Q120" s="15">
        <v>9</v>
      </c>
      <c r="R120" s="15">
        <v>1</v>
      </c>
      <c r="S120" s="15">
        <v>25</v>
      </c>
      <c r="U120" s="15">
        <v>16</v>
      </c>
      <c r="V120" s="15">
        <v>14</v>
      </c>
      <c r="W120" s="15">
        <v>7</v>
      </c>
      <c r="X120" s="15">
        <v>3</v>
      </c>
      <c r="Z120" s="15">
        <v>10</v>
      </c>
      <c r="AA120" s="15">
        <v>11</v>
      </c>
      <c r="AB120" s="15">
        <v>19</v>
      </c>
      <c r="AC120" s="15">
        <v>2</v>
      </c>
      <c r="AE120" s="15">
        <v>26</v>
      </c>
      <c r="AF120" s="15">
        <v>21</v>
      </c>
      <c r="AG120" s="15">
        <v>5</v>
      </c>
      <c r="AH120" s="15">
        <v>8</v>
      </c>
    </row>
    <row r="121" spans="1:34" s="15" customFormat="1">
      <c r="A121" s="42" t="str">
        <f t="shared" ca="1" si="5"/>
        <v/>
      </c>
      <c r="B121" s="42" t="str">
        <f t="shared" ca="1" si="5"/>
        <v/>
      </c>
      <c r="C121" s="42" t="str">
        <f t="shared" ca="1" si="6"/>
        <v/>
      </c>
    </row>
    <row r="122" spans="1:34" s="15" customFormat="1">
      <c r="A122" s="42" t="str">
        <f t="shared" ca="1" si="5"/>
        <v/>
      </c>
      <c r="B122" s="42" t="str">
        <f t="shared" ca="1" si="5"/>
        <v/>
      </c>
      <c r="C122" s="42" t="str">
        <f t="shared" ca="1" si="6"/>
        <v/>
      </c>
      <c r="D122" s="447">
        <v>27</v>
      </c>
      <c r="E122" s="39" t="s">
        <v>379</v>
      </c>
    </row>
    <row r="123" spans="1:34" s="15" customFormat="1">
      <c r="A123" s="42" t="str">
        <f t="shared" ca="1" si="5"/>
        <v/>
      </c>
      <c r="B123" s="42" t="str">
        <f t="shared" ca="1" si="5"/>
        <v/>
      </c>
      <c r="C123" s="42" t="str">
        <f t="shared" ca="1" si="6"/>
        <v/>
      </c>
      <c r="E123" s="42" t="s">
        <v>322</v>
      </c>
      <c r="F123" s="15">
        <v>1</v>
      </c>
      <c r="G123" s="15">
        <v>2</v>
      </c>
      <c r="H123" s="15">
        <v>3</v>
      </c>
      <c r="I123" s="15">
        <v>4</v>
      </c>
      <c r="J123" s="15">
        <v>5</v>
      </c>
      <c r="K123" s="15">
        <v>6</v>
      </c>
      <c r="L123" s="15">
        <v>7</v>
      </c>
      <c r="M123" s="15">
        <v>8</v>
      </c>
      <c r="N123" s="15">
        <v>9</v>
      </c>
      <c r="O123" s="15">
        <v>10</v>
      </c>
      <c r="P123" s="15">
        <v>11</v>
      </c>
      <c r="Q123" s="15">
        <v>12</v>
      </c>
      <c r="R123" s="15">
        <v>13</v>
      </c>
      <c r="S123" s="15">
        <v>14</v>
      </c>
      <c r="T123" s="15">
        <v>15</v>
      </c>
      <c r="U123" s="15">
        <v>16</v>
      </c>
      <c r="V123" s="15">
        <v>17</v>
      </c>
      <c r="W123" s="15">
        <v>18</v>
      </c>
      <c r="X123" s="15">
        <v>19</v>
      </c>
      <c r="Z123" s="15">
        <v>20</v>
      </c>
      <c r="AA123" s="15">
        <v>21</v>
      </c>
      <c r="AB123" s="15">
        <v>22</v>
      </c>
      <c r="AC123" s="15">
        <v>23</v>
      </c>
      <c r="AE123" s="15">
        <v>24</v>
      </c>
      <c r="AF123" s="15">
        <v>25</v>
      </c>
      <c r="AG123" s="15">
        <v>26</v>
      </c>
      <c r="AH123" s="15">
        <v>27</v>
      </c>
    </row>
    <row r="124" spans="1:34" s="15" customFormat="1">
      <c r="A124" s="42" t="str">
        <f t="shared" ca="1" si="5"/>
        <v/>
      </c>
      <c r="B124" s="42" t="str">
        <f t="shared" ca="1" si="5"/>
        <v/>
      </c>
      <c r="C124" s="42" t="str">
        <f t="shared" ca="1" si="6"/>
        <v/>
      </c>
      <c r="E124" s="42" t="s">
        <v>350</v>
      </c>
      <c r="F124" s="15">
        <v>19</v>
      </c>
      <c r="G124" s="15">
        <v>3</v>
      </c>
      <c r="H124" s="15">
        <v>9</v>
      </c>
      <c r="I124" s="15">
        <v>21</v>
      </c>
      <c r="J124" s="15">
        <v>26</v>
      </c>
      <c r="K124" s="15">
        <v>4</v>
      </c>
      <c r="L124" s="15">
        <v>22</v>
      </c>
      <c r="M124" s="15">
        <v>25</v>
      </c>
      <c r="N124" s="15">
        <v>18</v>
      </c>
      <c r="O124" s="15">
        <v>13</v>
      </c>
      <c r="P124" s="15">
        <v>23</v>
      </c>
      <c r="Q124" s="15">
        <v>27</v>
      </c>
      <c r="R124" s="15">
        <v>14</v>
      </c>
      <c r="S124" s="15">
        <v>16</v>
      </c>
      <c r="T124" s="15">
        <v>8</v>
      </c>
      <c r="U124" s="15">
        <v>10</v>
      </c>
      <c r="V124" s="15">
        <v>11</v>
      </c>
      <c r="W124" s="15">
        <v>2</v>
      </c>
      <c r="X124" s="15">
        <v>20</v>
      </c>
      <c r="Z124" s="15">
        <v>12</v>
      </c>
      <c r="AA124" s="15">
        <v>1</v>
      </c>
      <c r="AB124" s="15">
        <v>17</v>
      </c>
      <c r="AC124" s="15">
        <v>7</v>
      </c>
      <c r="AE124" s="15">
        <v>5</v>
      </c>
      <c r="AF124" s="15">
        <v>6</v>
      </c>
      <c r="AG124" s="15">
        <v>15</v>
      </c>
      <c r="AH124" s="15">
        <v>24</v>
      </c>
    </row>
    <row r="125" spans="1:34" s="15" customFormat="1">
      <c r="A125" s="42" t="str">
        <f t="shared" ca="1" si="5"/>
        <v/>
      </c>
      <c r="B125" s="42" t="str">
        <f t="shared" ca="1" si="5"/>
        <v/>
      </c>
      <c r="C125" s="42" t="str">
        <f t="shared" ca="1" si="6"/>
        <v/>
      </c>
      <c r="E125" s="42" t="s">
        <v>352</v>
      </c>
      <c r="F125" s="15">
        <v>7</v>
      </c>
      <c r="G125" s="15">
        <v>24</v>
      </c>
      <c r="H125" s="15">
        <v>16</v>
      </c>
      <c r="I125" s="15">
        <v>22</v>
      </c>
      <c r="J125" s="15">
        <v>11</v>
      </c>
      <c r="K125" s="15">
        <v>25</v>
      </c>
      <c r="L125" s="15">
        <v>20</v>
      </c>
      <c r="M125" s="15">
        <v>19</v>
      </c>
      <c r="N125" s="15">
        <v>6</v>
      </c>
      <c r="O125" s="15">
        <v>1</v>
      </c>
      <c r="P125" s="15">
        <v>21</v>
      </c>
      <c r="Q125" s="15">
        <v>15</v>
      </c>
      <c r="R125" s="15">
        <v>27</v>
      </c>
      <c r="S125" s="15">
        <v>2</v>
      </c>
      <c r="T125" s="15">
        <v>17</v>
      </c>
      <c r="U125" s="15">
        <v>18</v>
      </c>
      <c r="V125" s="15">
        <v>14</v>
      </c>
      <c r="W125" s="15">
        <v>10</v>
      </c>
      <c r="X125" s="15">
        <v>3</v>
      </c>
      <c r="Z125" s="15">
        <v>13</v>
      </c>
      <c r="AA125" s="15">
        <v>9</v>
      </c>
      <c r="AB125" s="15">
        <v>23</v>
      </c>
      <c r="AC125" s="15">
        <v>5</v>
      </c>
      <c r="AE125" s="15">
        <v>26</v>
      </c>
      <c r="AF125" s="15">
        <v>8</v>
      </c>
      <c r="AG125" s="15">
        <v>4</v>
      </c>
      <c r="AH125" s="15">
        <v>12</v>
      </c>
    </row>
    <row r="126" spans="1:34" s="15" customFormat="1">
      <c r="A126" s="42" t="str">
        <f t="shared" ca="1" si="5"/>
        <v/>
      </c>
      <c r="B126" s="42" t="str">
        <f t="shared" ca="1" si="5"/>
        <v/>
      </c>
      <c r="C126" s="42" t="str">
        <f t="shared" ca="1" si="6"/>
        <v/>
      </c>
    </row>
    <row r="127" spans="1:34" s="15" customFormat="1">
      <c r="A127" s="42" t="str">
        <f t="shared" ca="1" si="5"/>
        <v/>
      </c>
      <c r="B127" s="42" t="str">
        <f t="shared" ca="1" si="5"/>
        <v/>
      </c>
      <c r="C127" s="42" t="str">
        <f t="shared" ca="1" si="6"/>
        <v/>
      </c>
      <c r="D127" s="447">
        <v>28</v>
      </c>
      <c r="E127" s="39" t="s">
        <v>379</v>
      </c>
    </row>
    <row r="128" spans="1:34" s="15" customFormat="1">
      <c r="A128" s="42" t="str">
        <f t="shared" ca="1" si="5"/>
        <v/>
      </c>
      <c r="B128" s="42" t="str">
        <f t="shared" ca="1" si="5"/>
        <v/>
      </c>
      <c r="C128" s="42" t="str">
        <f t="shared" ca="1" si="6"/>
        <v/>
      </c>
      <c r="E128" s="42" t="s">
        <v>322</v>
      </c>
      <c r="F128" s="15">
        <v>1</v>
      </c>
      <c r="G128" s="15">
        <v>2</v>
      </c>
      <c r="H128" s="15">
        <v>3</v>
      </c>
      <c r="I128" s="15">
        <v>4</v>
      </c>
      <c r="J128" s="15">
        <v>5</v>
      </c>
      <c r="K128" s="15">
        <v>6</v>
      </c>
      <c r="L128" s="15">
        <v>7</v>
      </c>
      <c r="M128" s="15">
        <v>8</v>
      </c>
      <c r="N128" s="15">
        <v>9</v>
      </c>
      <c r="O128" s="15">
        <v>10</v>
      </c>
      <c r="P128" s="15">
        <v>11</v>
      </c>
      <c r="Q128" s="15">
        <v>12</v>
      </c>
      <c r="R128" s="15">
        <v>13</v>
      </c>
      <c r="S128" s="15">
        <v>14</v>
      </c>
      <c r="T128" s="15">
        <v>15</v>
      </c>
      <c r="U128" s="15">
        <v>16</v>
      </c>
      <c r="V128" s="15">
        <v>17</v>
      </c>
      <c r="W128" s="15">
        <v>18</v>
      </c>
      <c r="X128" s="15">
        <v>19</v>
      </c>
      <c r="Y128" s="15">
        <v>20</v>
      </c>
      <c r="Z128" s="15">
        <v>21</v>
      </c>
      <c r="AA128" s="15">
        <v>22</v>
      </c>
      <c r="AB128" s="15">
        <v>23</v>
      </c>
      <c r="AC128" s="15">
        <v>24</v>
      </c>
      <c r="AE128" s="15">
        <v>25</v>
      </c>
      <c r="AF128" s="15">
        <v>26</v>
      </c>
      <c r="AG128" s="15">
        <v>27</v>
      </c>
      <c r="AH128" s="15">
        <v>28</v>
      </c>
    </row>
    <row r="129" spans="1:39" s="15" customFormat="1">
      <c r="A129" s="42" t="str">
        <f t="shared" ca="1" si="5"/>
        <v/>
      </c>
      <c r="B129" s="42" t="str">
        <f t="shared" ca="1" si="5"/>
        <v/>
      </c>
      <c r="C129" s="42" t="str">
        <f t="shared" ca="1" si="6"/>
        <v/>
      </c>
      <c r="E129" s="42" t="s">
        <v>350</v>
      </c>
      <c r="F129" s="15">
        <v>26</v>
      </c>
      <c r="G129" s="15">
        <v>3</v>
      </c>
      <c r="H129" s="15">
        <v>10</v>
      </c>
      <c r="I129" s="15">
        <v>21</v>
      </c>
      <c r="J129" s="15">
        <v>16</v>
      </c>
      <c r="K129" s="15">
        <v>22</v>
      </c>
      <c r="L129" s="15">
        <v>20</v>
      </c>
      <c r="M129" s="15">
        <v>4</v>
      </c>
      <c r="N129" s="15">
        <v>27</v>
      </c>
      <c r="O129" s="15">
        <v>11</v>
      </c>
      <c r="P129" s="15">
        <v>12</v>
      </c>
      <c r="Q129" s="15">
        <v>9</v>
      </c>
      <c r="R129" s="15">
        <v>24</v>
      </c>
      <c r="S129" s="15">
        <v>25</v>
      </c>
      <c r="T129" s="15">
        <v>1</v>
      </c>
      <c r="U129" s="15">
        <v>23</v>
      </c>
      <c r="V129" s="15">
        <v>18</v>
      </c>
      <c r="W129" s="15">
        <v>28</v>
      </c>
      <c r="X129" s="15">
        <v>13</v>
      </c>
      <c r="Y129" s="15">
        <v>7</v>
      </c>
      <c r="Z129" s="15">
        <v>17</v>
      </c>
      <c r="AA129" s="15">
        <v>15</v>
      </c>
      <c r="AB129" s="15">
        <v>2</v>
      </c>
      <c r="AC129" s="15">
        <v>8</v>
      </c>
      <c r="AE129" s="15">
        <v>19</v>
      </c>
      <c r="AF129" s="15">
        <v>14</v>
      </c>
      <c r="AG129" s="15">
        <v>5</v>
      </c>
      <c r="AH129" s="15">
        <v>6</v>
      </c>
    </row>
    <row r="130" spans="1:39" s="15" customFormat="1">
      <c r="A130" s="42" t="str">
        <f t="shared" ref="A130:B149" ca="1" si="7">IF(INDIRECT(ADDRESS(A$6,ROW()-ROW(A$6)-1+COLUMN($F$8)))&gt;0,INDIRECT(ADDRESS(A$6,ROW()-ROW(A$6)-1+COLUMN($F$8))),"")</f>
        <v/>
      </c>
      <c r="B130" s="42" t="str">
        <f t="shared" ca="1" si="7"/>
        <v/>
      </c>
      <c r="C130" s="42" t="str">
        <f t="shared" ca="1" si="6"/>
        <v/>
      </c>
      <c r="E130" s="42" t="s">
        <v>352</v>
      </c>
      <c r="F130" s="15">
        <v>24</v>
      </c>
      <c r="G130" s="15">
        <v>11</v>
      </c>
      <c r="H130" s="15">
        <v>19</v>
      </c>
      <c r="I130" s="15">
        <v>2</v>
      </c>
      <c r="J130" s="15">
        <v>26</v>
      </c>
      <c r="K130" s="15">
        <v>27</v>
      </c>
      <c r="L130" s="15">
        <v>10</v>
      </c>
      <c r="M130" s="15">
        <v>14</v>
      </c>
      <c r="N130" s="15">
        <v>23</v>
      </c>
      <c r="O130" s="15">
        <v>17</v>
      </c>
      <c r="P130" s="15">
        <v>5</v>
      </c>
      <c r="Q130" s="15">
        <v>8</v>
      </c>
      <c r="R130" s="15">
        <v>25</v>
      </c>
      <c r="S130" s="15">
        <v>18</v>
      </c>
      <c r="T130" s="15">
        <v>22</v>
      </c>
      <c r="U130" s="15">
        <v>15</v>
      </c>
      <c r="V130" s="15">
        <v>28</v>
      </c>
      <c r="W130" s="15">
        <v>6</v>
      </c>
      <c r="X130" s="15">
        <v>1</v>
      </c>
      <c r="Y130" s="15">
        <v>21</v>
      </c>
      <c r="Z130" s="15">
        <v>20</v>
      </c>
      <c r="AA130" s="15">
        <v>13</v>
      </c>
      <c r="AB130" s="15">
        <v>9</v>
      </c>
      <c r="AC130" s="15">
        <v>3</v>
      </c>
      <c r="AE130" s="15">
        <v>4</v>
      </c>
      <c r="AF130" s="15">
        <v>16</v>
      </c>
      <c r="AG130" s="15">
        <v>7</v>
      </c>
      <c r="AH130" s="15">
        <v>12</v>
      </c>
    </row>
    <row r="131" spans="1:39" s="15" customFormat="1">
      <c r="A131" s="42" t="str">
        <f t="shared" ca="1" si="7"/>
        <v/>
      </c>
      <c r="B131" s="42" t="str">
        <f t="shared" ca="1" si="7"/>
        <v/>
      </c>
      <c r="C131" s="42" t="str">
        <f t="shared" ca="1" si="6"/>
        <v/>
      </c>
    </row>
    <row r="132" spans="1:39" s="15" customFormat="1">
      <c r="A132" s="42" t="str">
        <f t="shared" ca="1" si="7"/>
        <v/>
      </c>
      <c r="B132" s="42" t="str">
        <f t="shared" ca="1" si="7"/>
        <v/>
      </c>
      <c r="C132" s="42" t="str">
        <f t="shared" ca="1" si="6"/>
        <v/>
      </c>
      <c r="D132" s="447">
        <v>29</v>
      </c>
      <c r="E132" s="39" t="s">
        <v>379</v>
      </c>
    </row>
    <row r="133" spans="1:39" s="15" customFormat="1">
      <c r="A133" s="42" t="str">
        <f t="shared" ca="1" si="7"/>
        <v/>
      </c>
      <c r="B133" s="42" t="str">
        <f t="shared" ca="1" si="7"/>
        <v/>
      </c>
      <c r="C133" s="42" t="str">
        <f t="shared" ca="1" si="6"/>
        <v/>
      </c>
      <c r="E133" s="42" t="s">
        <v>322</v>
      </c>
      <c r="F133" s="15">
        <v>1</v>
      </c>
      <c r="G133" s="15">
        <v>2</v>
      </c>
      <c r="H133" s="15">
        <v>3</v>
      </c>
      <c r="I133" s="15">
        <v>4</v>
      </c>
      <c r="J133" s="15">
        <v>5</v>
      </c>
      <c r="K133" s="15">
        <v>6</v>
      </c>
      <c r="L133" s="15">
        <v>7</v>
      </c>
      <c r="M133" s="15">
        <v>8</v>
      </c>
      <c r="N133" s="15">
        <v>9</v>
      </c>
      <c r="O133" s="15">
        <v>10</v>
      </c>
      <c r="P133" s="15">
        <v>11</v>
      </c>
      <c r="Q133" s="15">
        <v>12</v>
      </c>
      <c r="R133" s="15">
        <v>13</v>
      </c>
      <c r="S133" s="15">
        <v>14</v>
      </c>
      <c r="T133" s="15">
        <v>15</v>
      </c>
      <c r="U133" s="15">
        <v>16</v>
      </c>
      <c r="V133" s="15">
        <v>17</v>
      </c>
      <c r="W133" s="15">
        <v>18</v>
      </c>
      <c r="X133" s="15">
        <v>19</v>
      </c>
      <c r="Y133" s="15">
        <v>20</v>
      </c>
      <c r="Z133" s="15">
        <v>21</v>
      </c>
      <c r="AA133" s="15">
        <v>22</v>
      </c>
      <c r="AB133" s="15">
        <v>23</v>
      </c>
      <c r="AC133" s="15">
        <v>24</v>
      </c>
      <c r="AD133" s="15">
        <v>25</v>
      </c>
      <c r="AE133" s="15">
        <v>26</v>
      </c>
      <c r="AF133" s="15">
        <v>27</v>
      </c>
      <c r="AG133" s="15">
        <v>28</v>
      </c>
      <c r="AH133" s="15">
        <v>29</v>
      </c>
    </row>
    <row r="134" spans="1:39" s="15" customFormat="1">
      <c r="A134" s="42" t="str">
        <f t="shared" ca="1" si="7"/>
        <v/>
      </c>
      <c r="B134" s="42" t="str">
        <f t="shared" ca="1" si="7"/>
        <v/>
      </c>
      <c r="C134" s="42" t="str">
        <f t="shared" ca="1" si="6"/>
        <v/>
      </c>
      <c r="E134" s="42" t="s">
        <v>350</v>
      </c>
      <c r="F134" s="15">
        <v>28</v>
      </c>
      <c r="G134" s="15">
        <v>15</v>
      </c>
      <c r="H134" s="15">
        <v>10</v>
      </c>
      <c r="I134" s="15">
        <v>21</v>
      </c>
      <c r="J134" s="15">
        <v>16</v>
      </c>
      <c r="K134" s="15">
        <v>25</v>
      </c>
      <c r="L134" s="15">
        <v>8</v>
      </c>
      <c r="M134" s="15">
        <v>29</v>
      </c>
      <c r="N134" s="15">
        <v>12</v>
      </c>
      <c r="O134" s="15">
        <v>3</v>
      </c>
      <c r="P134" s="15">
        <v>24</v>
      </c>
      <c r="Q134" s="15">
        <v>19</v>
      </c>
      <c r="R134" s="15">
        <v>26</v>
      </c>
      <c r="S134" s="15">
        <v>7</v>
      </c>
      <c r="T134" s="15">
        <v>4</v>
      </c>
      <c r="U134" s="15">
        <v>9</v>
      </c>
      <c r="V134" s="15">
        <v>13</v>
      </c>
      <c r="W134" s="15">
        <v>5</v>
      </c>
      <c r="X134" s="15">
        <v>17</v>
      </c>
      <c r="Y134" s="15">
        <v>27</v>
      </c>
      <c r="Z134" s="15">
        <v>22</v>
      </c>
      <c r="AA134" s="15">
        <v>6</v>
      </c>
      <c r="AB134" s="15">
        <v>11</v>
      </c>
      <c r="AC134" s="15">
        <v>2</v>
      </c>
      <c r="AD134" s="15">
        <v>18</v>
      </c>
      <c r="AE134" s="15">
        <v>14</v>
      </c>
      <c r="AF134" s="15">
        <v>1</v>
      </c>
      <c r="AG134" s="15">
        <v>20</v>
      </c>
      <c r="AH134" s="15">
        <v>23</v>
      </c>
    </row>
    <row r="135" spans="1:39" s="15" customFormat="1">
      <c r="A135" s="42" t="str">
        <f t="shared" ca="1" si="7"/>
        <v/>
      </c>
      <c r="B135" s="42" t="str">
        <f t="shared" ca="1" si="7"/>
        <v/>
      </c>
      <c r="C135" s="42" t="str">
        <f t="shared" ca="1" si="6"/>
        <v/>
      </c>
      <c r="E135" s="42" t="s">
        <v>352</v>
      </c>
      <c r="F135" s="15">
        <v>10</v>
      </c>
      <c r="G135" s="15">
        <v>24</v>
      </c>
      <c r="H135" s="15">
        <v>27</v>
      </c>
      <c r="I135" s="15">
        <v>1</v>
      </c>
      <c r="J135" s="15">
        <v>11</v>
      </c>
      <c r="K135" s="15">
        <v>4</v>
      </c>
      <c r="L135" s="15">
        <v>18</v>
      </c>
      <c r="M135" s="15">
        <v>15</v>
      </c>
      <c r="N135" s="15">
        <v>25</v>
      </c>
      <c r="O135" s="15">
        <v>9</v>
      </c>
      <c r="P135" s="15">
        <v>5</v>
      </c>
      <c r="Q135" s="15">
        <v>29</v>
      </c>
      <c r="R135" s="15">
        <v>19</v>
      </c>
      <c r="S135" s="15">
        <v>22</v>
      </c>
      <c r="T135" s="15">
        <v>14</v>
      </c>
      <c r="U135" s="15">
        <v>12</v>
      </c>
      <c r="V135" s="15">
        <v>23</v>
      </c>
      <c r="W135" s="15">
        <v>17</v>
      </c>
      <c r="X135" s="15">
        <v>6</v>
      </c>
      <c r="Y135" s="15">
        <v>28</v>
      </c>
      <c r="Z135" s="15">
        <v>2</v>
      </c>
      <c r="AA135" s="15">
        <v>20</v>
      </c>
      <c r="AB135" s="15">
        <v>21</v>
      </c>
      <c r="AC135" s="15">
        <v>8</v>
      </c>
      <c r="AD135" s="15">
        <v>26</v>
      </c>
      <c r="AE135" s="15">
        <v>7</v>
      </c>
      <c r="AF135" s="15">
        <v>3</v>
      </c>
      <c r="AG135" s="15">
        <v>16</v>
      </c>
      <c r="AH135" s="15">
        <v>13</v>
      </c>
    </row>
    <row r="136" spans="1:39" s="15" customFormat="1">
      <c r="A136" s="42" t="str">
        <f t="shared" ca="1" si="7"/>
        <v/>
      </c>
      <c r="B136" s="42" t="str">
        <f t="shared" ca="1" si="7"/>
        <v/>
      </c>
      <c r="C136" s="42" t="str">
        <f t="shared" ca="1" si="6"/>
        <v/>
      </c>
    </row>
    <row r="137" spans="1:39" s="15" customFormat="1">
      <c r="A137" s="42" t="str">
        <f t="shared" ca="1" si="7"/>
        <v/>
      </c>
      <c r="B137" s="42" t="str">
        <f t="shared" ca="1" si="7"/>
        <v/>
      </c>
      <c r="C137" s="42" t="str">
        <f t="shared" ca="1" si="6"/>
        <v/>
      </c>
      <c r="D137" s="447">
        <v>30</v>
      </c>
      <c r="E137" s="39" t="s">
        <v>379</v>
      </c>
    </row>
    <row r="138" spans="1:39" s="15" customFormat="1">
      <c r="A138" s="42" t="str">
        <f t="shared" ca="1" si="7"/>
        <v/>
      </c>
      <c r="B138" s="42" t="str">
        <f t="shared" ca="1" si="7"/>
        <v/>
      </c>
      <c r="C138" s="42" t="str">
        <f t="shared" ca="1" si="6"/>
        <v/>
      </c>
      <c r="E138" s="42" t="s">
        <v>322</v>
      </c>
      <c r="F138" s="15">
        <v>1</v>
      </c>
      <c r="G138" s="15">
        <v>2</v>
      </c>
      <c r="H138" s="15">
        <v>3</v>
      </c>
      <c r="I138" s="15">
        <v>4</v>
      </c>
      <c r="J138" s="15">
        <v>5</v>
      </c>
      <c r="K138" s="15">
        <v>6</v>
      </c>
      <c r="L138" s="15">
        <v>7</v>
      </c>
      <c r="M138" s="15">
        <v>8</v>
      </c>
      <c r="N138" s="15">
        <v>9</v>
      </c>
      <c r="O138" s="15">
        <v>10</v>
      </c>
      <c r="P138" s="15">
        <v>11</v>
      </c>
      <c r="Q138" s="15">
        <v>12</v>
      </c>
      <c r="R138" s="15">
        <v>13</v>
      </c>
      <c r="S138" s="15">
        <v>14</v>
      </c>
      <c r="T138" s="15">
        <v>15</v>
      </c>
      <c r="U138" s="15">
        <v>16</v>
      </c>
      <c r="V138" s="15">
        <v>17</v>
      </c>
      <c r="W138" s="15">
        <v>18</v>
      </c>
      <c r="X138" s="15">
        <v>19</v>
      </c>
      <c r="Y138" s="15">
        <v>20</v>
      </c>
      <c r="Z138" s="15">
        <v>21</v>
      </c>
      <c r="AA138" s="15">
        <v>22</v>
      </c>
      <c r="AB138" s="15">
        <v>23</v>
      </c>
      <c r="AC138" s="15">
        <v>24</v>
      </c>
      <c r="AD138" s="15">
        <v>25</v>
      </c>
      <c r="AE138" s="15">
        <v>26</v>
      </c>
      <c r="AF138" s="15">
        <v>27</v>
      </c>
      <c r="AG138" s="15">
        <v>28</v>
      </c>
      <c r="AH138" s="15">
        <v>29</v>
      </c>
      <c r="AI138" s="15">
        <v>30</v>
      </c>
    </row>
    <row r="139" spans="1:39" s="15" customFormat="1">
      <c r="A139" s="42" t="str">
        <f t="shared" ca="1" si="7"/>
        <v/>
      </c>
      <c r="B139" s="42" t="str">
        <f t="shared" ca="1" si="7"/>
        <v/>
      </c>
      <c r="C139" s="42" t="str">
        <f t="shared" ca="1" si="6"/>
        <v/>
      </c>
      <c r="E139" s="42" t="s">
        <v>350</v>
      </c>
      <c r="F139" s="15">
        <v>22</v>
      </c>
      <c r="G139" s="15">
        <v>8</v>
      </c>
      <c r="H139" s="15">
        <v>1</v>
      </c>
      <c r="I139" s="15">
        <v>27</v>
      </c>
      <c r="J139" s="15">
        <v>18</v>
      </c>
      <c r="K139" s="15">
        <v>9</v>
      </c>
      <c r="L139" s="15">
        <v>14</v>
      </c>
      <c r="M139" s="15">
        <v>20</v>
      </c>
      <c r="N139" s="15">
        <v>25</v>
      </c>
      <c r="O139" s="15">
        <v>4</v>
      </c>
      <c r="P139" s="15">
        <v>13</v>
      </c>
      <c r="Q139" s="15">
        <v>23</v>
      </c>
      <c r="R139" s="15">
        <v>5</v>
      </c>
      <c r="S139" s="15">
        <v>30</v>
      </c>
      <c r="T139" s="15">
        <v>6</v>
      </c>
      <c r="U139" s="15">
        <v>12</v>
      </c>
      <c r="V139" s="15">
        <v>21</v>
      </c>
      <c r="W139" s="15">
        <v>7</v>
      </c>
      <c r="X139" s="15">
        <v>28</v>
      </c>
      <c r="Y139" s="15">
        <v>17</v>
      </c>
      <c r="Z139" s="15">
        <v>24</v>
      </c>
      <c r="AA139" s="15">
        <v>19</v>
      </c>
      <c r="AB139" s="15">
        <v>29</v>
      </c>
      <c r="AC139" s="15">
        <v>11</v>
      </c>
      <c r="AD139" s="15">
        <v>2</v>
      </c>
      <c r="AE139" s="15">
        <v>10</v>
      </c>
      <c r="AF139" s="15">
        <v>3</v>
      </c>
      <c r="AG139" s="15">
        <v>15</v>
      </c>
      <c r="AH139" s="15">
        <v>26</v>
      </c>
      <c r="AI139" s="15">
        <v>16</v>
      </c>
    </row>
    <row r="140" spans="1:39" s="15" customFormat="1">
      <c r="A140" s="42" t="str">
        <f t="shared" ca="1" si="7"/>
        <v/>
      </c>
      <c r="B140" s="42" t="str">
        <f t="shared" ca="1" si="7"/>
        <v/>
      </c>
      <c r="C140" s="42" t="str">
        <f t="shared" ca="1" si="6"/>
        <v/>
      </c>
      <c r="E140" s="42" t="s">
        <v>352</v>
      </c>
      <c r="F140" s="15">
        <v>4</v>
      </c>
      <c r="G140" s="15">
        <v>28</v>
      </c>
      <c r="H140" s="15">
        <v>6</v>
      </c>
      <c r="I140" s="15">
        <v>16</v>
      </c>
      <c r="J140" s="15">
        <v>22</v>
      </c>
      <c r="K140" s="15">
        <v>27</v>
      </c>
      <c r="L140" s="15">
        <v>11</v>
      </c>
      <c r="M140" s="15">
        <v>17</v>
      </c>
      <c r="N140" s="15">
        <v>23</v>
      </c>
      <c r="O140" s="15">
        <v>3</v>
      </c>
      <c r="P140" s="15">
        <v>30</v>
      </c>
      <c r="Q140" s="15">
        <v>15</v>
      </c>
      <c r="R140" s="15">
        <v>9</v>
      </c>
      <c r="S140" s="15">
        <v>1</v>
      </c>
      <c r="T140" s="15">
        <v>24</v>
      </c>
      <c r="U140" s="15">
        <v>18</v>
      </c>
      <c r="V140" s="15">
        <v>29</v>
      </c>
      <c r="W140" s="15">
        <v>14</v>
      </c>
      <c r="X140" s="15">
        <v>10</v>
      </c>
      <c r="Y140" s="15">
        <v>21</v>
      </c>
      <c r="Z140" s="15">
        <v>2</v>
      </c>
      <c r="AA140" s="15">
        <v>20</v>
      </c>
      <c r="AB140" s="15">
        <v>26</v>
      </c>
      <c r="AC140" s="15">
        <v>13</v>
      </c>
      <c r="AD140" s="15">
        <v>7</v>
      </c>
      <c r="AE140" s="15">
        <v>25</v>
      </c>
      <c r="AF140" s="15">
        <v>5</v>
      </c>
      <c r="AG140" s="15">
        <v>19</v>
      </c>
      <c r="AH140" s="15">
        <v>12</v>
      </c>
      <c r="AI140" s="15">
        <v>8</v>
      </c>
    </row>
    <row r="141" spans="1:39" s="15" customFormat="1">
      <c r="A141" s="42" t="str">
        <f t="shared" ca="1" si="7"/>
        <v/>
      </c>
      <c r="B141" s="42" t="str">
        <f t="shared" ca="1" si="7"/>
        <v/>
      </c>
      <c r="C141" s="42" t="str">
        <f t="shared" ca="1" si="6"/>
        <v/>
      </c>
    </row>
    <row r="142" spans="1:39" s="15" customFormat="1">
      <c r="A142" s="42" t="str">
        <f t="shared" ca="1" si="7"/>
        <v/>
      </c>
      <c r="B142" s="42" t="str">
        <f t="shared" ca="1" si="7"/>
        <v/>
      </c>
      <c r="C142" s="42" t="str">
        <f t="shared" ca="1" si="6"/>
        <v/>
      </c>
      <c r="D142" s="447">
        <v>31</v>
      </c>
      <c r="E142" s="39" t="s">
        <v>379</v>
      </c>
    </row>
    <row r="143" spans="1:39" s="15" customFormat="1">
      <c r="A143" s="42" t="str">
        <f t="shared" ca="1" si="7"/>
        <v/>
      </c>
      <c r="B143" s="42" t="str">
        <f t="shared" ca="1" si="7"/>
        <v/>
      </c>
      <c r="C143" s="42" t="str">
        <f t="shared" ca="1" si="6"/>
        <v/>
      </c>
      <c r="E143" s="42" t="s">
        <v>322</v>
      </c>
      <c r="F143" s="15">
        <v>1</v>
      </c>
      <c r="G143" s="15">
        <v>2</v>
      </c>
      <c r="H143" s="15">
        <v>3</v>
      </c>
      <c r="I143" s="15">
        <v>4</v>
      </c>
      <c r="J143" s="15">
        <v>5</v>
      </c>
      <c r="K143" s="15">
        <v>6</v>
      </c>
      <c r="L143" s="15">
        <v>7</v>
      </c>
      <c r="M143" s="15">
        <v>8</v>
      </c>
      <c r="N143" s="15">
        <v>9</v>
      </c>
      <c r="O143" s="15">
        <v>10</v>
      </c>
      <c r="P143" s="15">
        <v>11</v>
      </c>
      <c r="Q143" s="15">
        <v>12</v>
      </c>
      <c r="R143" s="15">
        <v>13</v>
      </c>
      <c r="S143" s="15">
        <v>14</v>
      </c>
      <c r="T143" s="15">
        <v>15</v>
      </c>
      <c r="U143" s="15">
        <v>16</v>
      </c>
      <c r="V143" s="15">
        <v>17</v>
      </c>
      <c r="W143" s="15">
        <v>18</v>
      </c>
      <c r="X143" s="15">
        <v>19</v>
      </c>
      <c r="Z143" s="15">
        <v>20</v>
      </c>
      <c r="AA143" s="15">
        <v>21</v>
      </c>
      <c r="AB143" s="15">
        <v>22</v>
      </c>
      <c r="AC143" s="15">
        <v>23</v>
      </c>
      <c r="AE143" s="15">
        <v>24</v>
      </c>
      <c r="AF143" s="15">
        <v>25</v>
      </c>
      <c r="AG143" s="15">
        <v>26</v>
      </c>
      <c r="AH143" s="15">
        <v>27</v>
      </c>
      <c r="AJ143" s="15">
        <v>28</v>
      </c>
      <c r="AK143" s="15">
        <v>29</v>
      </c>
      <c r="AL143" s="15">
        <v>30</v>
      </c>
      <c r="AM143" s="15">
        <v>31</v>
      </c>
    </row>
    <row r="144" spans="1:39" s="15" customFormat="1">
      <c r="A144" s="42" t="str">
        <f t="shared" ca="1" si="7"/>
        <v/>
      </c>
      <c r="B144" s="42" t="str">
        <f t="shared" ca="1" si="7"/>
        <v/>
      </c>
      <c r="C144" s="42" t="str">
        <f t="shared" ref="C144:C175" ca="1" si="8">IF(INDIRECT(ADDRESS(C$6,ROW()-ROW(C$6)-1+COLUMN($F$8)))&gt;0,INDIRECT(ADDRESS(C$6,ROW()-ROW(C$6)-1+COLUMN($F$8))),"")</f>
        <v/>
      </c>
      <c r="E144" s="42" t="s">
        <v>350</v>
      </c>
      <c r="F144" s="15">
        <v>15</v>
      </c>
      <c r="G144" s="15">
        <v>31</v>
      </c>
      <c r="H144" s="15">
        <v>10</v>
      </c>
      <c r="I144" s="15">
        <v>25</v>
      </c>
      <c r="J144" s="15">
        <v>20</v>
      </c>
      <c r="K144" s="15">
        <v>19</v>
      </c>
      <c r="L144" s="15">
        <v>26</v>
      </c>
      <c r="M144" s="15">
        <v>21</v>
      </c>
      <c r="N144" s="15">
        <v>11</v>
      </c>
      <c r="O144" s="15">
        <v>8</v>
      </c>
      <c r="P144" s="15">
        <v>23</v>
      </c>
      <c r="Q144" s="15">
        <v>3</v>
      </c>
      <c r="R144" s="15">
        <v>27</v>
      </c>
      <c r="S144" s="15">
        <v>17</v>
      </c>
      <c r="T144" s="15">
        <v>29</v>
      </c>
      <c r="U144" s="15">
        <v>14</v>
      </c>
      <c r="V144" s="15">
        <v>24</v>
      </c>
      <c r="W144" s="15">
        <v>1</v>
      </c>
      <c r="X144" s="15">
        <v>18</v>
      </c>
      <c r="Z144" s="15">
        <v>12</v>
      </c>
      <c r="AA144" s="15">
        <v>6</v>
      </c>
      <c r="AB144" s="15">
        <v>2</v>
      </c>
      <c r="AC144" s="15">
        <v>30</v>
      </c>
      <c r="AE144" s="15">
        <v>9</v>
      </c>
      <c r="AF144" s="15">
        <v>13</v>
      </c>
      <c r="AG144" s="15">
        <v>4</v>
      </c>
      <c r="AH144" s="15">
        <v>28</v>
      </c>
      <c r="AJ144" s="15">
        <v>5</v>
      </c>
      <c r="AK144" s="15">
        <v>22</v>
      </c>
      <c r="AL144" s="15">
        <v>7</v>
      </c>
      <c r="AM144" s="15">
        <v>16</v>
      </c>
    </row>
    <row r="145" spans="1:39" s="15" customFormat="1">
      <c r="A145" s="42" t="str">
        <f t="shared" ca="1" si="7"/>
        <v/>
      </c>
      <c r="B145" s="42" t="str">
        <f t="shared" ca="1" si="7"/>
        <v/>
      </c>
      <c r="C145" s="42" t="str">
        <f t="shared" ca="1" si="8"/>
        <v/>
      </c>
      <c r="E145" s="42" t="s">
        <v>352</v>
      </c>
      <c r="F145" s="15">
        <v>18</v>
      </c>
      <c r="G145" s="15">
        <v>28</v>
      </c>
      <c r="H145" s="15">
        <v>5</v>
      </c>
      <c r="I145" s="15">
        <v>6</v>
      </c>
      <c r="J145" s="15">
        <v>26</v>
      </c>
      <c r="K145" s="15">
        <v>27</v>
      </c>
      <c r="L145" s="15">
        <v>9</v>
      </c>
      <c r="M145" s="15">
        <v>12</v>
      </c>
      <c r="N145" s="15">
        <v>1</v>
      </c>
      <c r="O145" s="15">
        <v>22</v>
      </c>
      <c r="P145" s="15">
        <v>30</v>
      </c>
      <c r="Q145" s="15">
        <v>16</v>
      </c>
      <c r="R145" s="15">
        <v>20</v>
      </c>
      <c r="S145" s="15">
        <v>24</v>
      </c>
      <c r="T145" s="15">
        <v>13</v>
      </c>
      <c r="U145" s="15">
        <v>31</v>
      </c>
      <c r="V145" s="15">
        <v>11</v>
      </c>
      <c r="W145" s="15">
        <v>23</v>
      </c>
      <c r="X145" s="15">
        <v>7</v>
      </c>
      <c r="Z145" s="15">
        <v>10</v>
      </c>
      <c r="AA145" s="15">
        <v>19</v>
      </c>
      <c r="AB145" s="15">
        <v>14</v>
      </c>
      <c r="AC145" s="15">
        <v>3</v>
      </c>
      <c r="AE145" s="15">
        <v>25</v>
      </c>
      <c r="AF145" s="15">
        <v>4</v>
      </c>
      <c r="AG145" s="15">
        <v>29</v>
      </c>
      <c r="AH145" s="15">
        <v>21</v>
      </c>
      <c r="AJ145" s="15">
        <v>17</v>
      </c>
      <c r="AK145" s="15">
        <v>8</v>
      </c>
      <c r="AL145" s="15">
        <v>15</v>
      </c>
      <c r="AM145" s="15">
        <v>2</v>
      </c>
    </row>
    <row r="146" spans="1:39" s="15" customFormat="1">
      <c r="A146" s="42" t="str">
        <f t="shared" ca="1" si="7"/>
        <v/>
      </c>
      <c r="B146" s="42" t="str">
        <f t="shared" ca="1" si="7"/>
        <v/>
      </c>
      <c r="C146" s="42" t="str">
        <f t="shared" ca="1" si="8"/>
        <v/>
      </c>
    </row>
    <row r="147" spans="1:39" s="15" customFormat="1">
      <c r="A147" s="42" t="str">
        <f t="shared" ca="1" si="7"/>
        <v/>
      </c>
      <c r="B147" s="42" t="str">
        <f t="shared" ca="1" si="7"/>
        <v/>
      </c>
      <c r="C147" s="42" t="str">
        <f t="shared" ca="1" si="8"/>
        <v/>
      </c>
      <c r="D147" s="447">
        <v>32</v>
      </c>
      <c r="E147" s="39" t="s">
        <v>379</v>
      </c>
    </row>
    <row r="148" spans="1:39" s="15" customFormat="1">
      <c r="A148" s="42" t="str">
        <f t="shared" ca="1" si="7"/>
        <v/>
      </c>
      <c r="B148" s="42" t="str">
        <f t="shared" ca="1" si="7"/>
        <v/>
      </c>
      <c r="C148" s="42" t="str">
        <f t="shared" ca="1" si="8"/>
        <v/>
      </c>
      <c r="E148" s="42" t="s">
        <v>322</v>
      </c>
      <c r="F148" s="15">
        <v>1</v>
      </c>
      <c r="G148" s="15">
        <v>2</v>
      </c>
      <c r="H148" s="15">
        <v>3</v>
      </c>
      <c r="I148" s="15">
        <v>4</v>
      </c>
      <c r="J148" s="15">
        <v>5</v>
      </c>
      <c r="K148" s="15">
        <v>6</v>
      </c>
      <c r="L148" s="15">
        <v>7</v>
      </c>
      <c r="M148" s="15">
        <v>8</v>
      </c>
      <c r="N148" s="15">
        <v>9</v>
      </c>
      <c r="O148" s="15">
        <v>10</v>
      </c>
      <c r="P148" s="15">
        <v>11</v>
      </c>
      <c r="Q148" s="15">
        <v>12</v>
      </c>
      <c r="R148" s="15">
        <v>13</v>
      </c>
      <c r="S148" s="15">
        <v>14</v>
      </c>
      <c r="T148" s="15">
        <v>15</v>
      </c>
      <c r="U148" s="15">
        <v>16</v>
      </c>
      <c r="V148" s="15">
        <v>17</v>
      </c>
      <c r="W148" s="15">
        <v>18</v>
      </c>
      <c r="X148" s="15">
        <v>19</v>
      </c>
      <c r="Y148" s="15">
        <v>20</v>
      </c>
      <c r="Z148" s="15">
        <v>21</v>
      </c>
      <c r="AA148" s="15">
        <v>22</v>
      </c>
      <c r="AB148" s="15">
        <v>23</v>
      </c>
      <c r="AC148" s="15">
        <v>24</v>
      </c>
      <c r="AE148" s="15">
        <v>25</v>
      </c>
      <c r="AF148" s="15">
        <v>26</v>
      </c>
      <c r="AG148" s="15">
        <v>27</v>
      </c>
      <c r="AH148" s="15">
        <v>28</v>
      </c>
      <c r="AJ148" s="15">
        <v>29</v>
      </c>
      <c r="AK148" s="15">
        <v>30</v>
      </c>
      <c r="AL148" s="15">
        <v>31</v>
      </c>
      <c r="AM148" s="15">
        <v>32</v>
      </c>
    </row>
    <row r="149" spans="1:39" s="15" customFormat="1">
      <c r="A149" s="42" t="str">
        <f t="shared" ca="1" si="7"/>
        <v/>
      </c>
      <c r="B149" s="42" t="str">
        <f t="shared" ca="1" si="7"/>
        <v/>
      </c>
      <c r="C149" s="42" t="str">
        <f t="shared" ca="1" si="8"/>
        <v/>
      </c>
      <c r="E149" s="42" t="s">
        <v>350</v>
      </c>
      <c r="F149" s="15">
        <v>27</v>
      </c>
      <c r="G149" s="15">
        <v>18</v>
      </c>
      <c r="H149" s="15">
        <v>21</v>
      </c>
      <c r="I149" s="15">
        <v>29</v>
      </c>
      <c r="J149" s="15">
        <v>6</v>
      </c>
      <c r="K149" s="15">
        <v>32</v>
      </c>
      <c r="L149" s="15">
        <v>24</v>
      </c>
      <c r="M149" s="15">
        <v>28</v>
      </c>
      <c r="N149" s="15">
        <v>13</v>
      </c>
      <c r="O149" s="15">
        <v>4</v>
      </c>
      <c r="P149" s="15">
        <v>10</v>
      </c>
      <c r="Q149" s="15">
        <v>25</v>
      </c>
      <c r="R149" s="15">
        <v>30</v>
      </c>
      <c r="S149" s="15">
        <v>11</v>
      </c>
      <c r="T149" s="15">
        <v>22</v>
      </c>
      <c r="U149" s="15">
        <v>26</v>
      </c>
      <c r="V149" s="15">
        <v>9</v>
      </c>
      <c r="W149" s="15">
        <v>16</v>
      </c>
      <c r="X149" s="15">
        <v>31</v>
      </c>
      <c r="Y149" s="15">
        <v>1</v>
      </c>
      <c r="Z149" s="15">
        <v>19</v>
      </c>
      <c r="AA149" s="15">
        <v>5</v>
      </c>
      <c r="AB149" s="15">
        <v>7</v>
      </c>
      <c r="AC149" s="15">
        <v>12</v>
      </c>
      <c r="AE149" s="15">
        <v>15</v>
      </c>
      <c r="AF149" s="15">
        <v>23</v>
      </c>
      <c r="AG149" s="15">
        <v>2</v>
      </c>
      <c r="AH149" s="15">
        <v>17</v>
      </c>
      <c r="AJ149" s="15">
        <v>14</v>
      </c>
      <c r="AK149" s="15">
        <v>8</v>
      </c>
      <c r="AL149" s="15">
        <v>20</v>
      </c>
      <c r="AM149" s="15">
        <v>3</v>
      </c>
    </row>
    <row r="150" spans="1:39" s="15" customFormat="1">
      <c r="A150" s="42" t="str">
        <f t="shared" ref="A150:B169" ca="1" si="9">IF(INDIRECT(ADDRESS(A$6,ROW()-ROW(A$6)-1+COLUMN($F$8)))&gt;0,INDIRECT(ADDRESS(A$6,ROW()-ROW(A$6)-1+COLUMN($F$8))),"")</f>
        <v/>
      </c>
      <c r="B150" s="42" t="str">
        <f t="shared" ca="1" si="9"/>
        <v/>
      </c>
      <c r="C150" s="42" t="str">
        <f t="shared" ca="1" si="8"/>
        <v/>
      </c>
      <c r="E150" s="42" t="s">
        <v>352</v>
      </c>
      <c r="F150" s="15">
        <v>12</v>
      </c>
      <c r="G150" s="15">
        <v>32</v>
      </c>
      <c r="H150" s="15">
        <v>22</v>
      </c>
      <c r="I150" s="15">
        <v>2</v>
      </c>
      <c r="J150" s="15">
        <v>8</v>
      </c>
      <c r="K150" s="15">
        <v>31</v>
      </c>
      <c r="L150" s="15">
        <v>3</v>
      </c>
      <c r="M150" s="15">
        <v>19</v>
      </c>
      <c r="N150" s="15">
        <v>25</v>
      </c>
      <c r="O150" s="15">
        <v>21</v>
      </c>
      <c r="P150" s="15">
        <v>20</v>
      </c>
      <c r="Q150" s="15">
        <v>29</v>
      </c>
      <c r="R150" s="15">
        <v>5</v>
      </c>
      <c r="S150" s="15">
        <v>23</v>
      </c>
      <c r="T150" s="15">
        <v>26</v>
      </c>
      <c r="U150" s="15">
        <v>17</v>
      </c>
      <c r="V150" s="15">
        <v>28</v>
      </c>
      <c r="W150" s="15">
        <v>14</v>
      </c>
      <c r="X150" s="15">
        <v>30</v>
      </c>
      <c r="Y150" s="15">
        <v>7</v>
      </c>
      <c r="Z150" s="15">
        <v>24</v>
      </c>
      <c r="AA150" s="15">
        <v>11</v>
      </c>
      <c r="AB150" s="15">
        <v>6</v>
      </c>
      <c r="AC150" s="15">
        <v>16</v>
      </c>
      <c r="AE150" s="15">
        <v>13</v>
      </c>
      <c r="AF150" s="15">
        <v>10</v>
      </c>
      <c r="AG150" s="15">
        <v>1</v>
      </c>
      <c r="AH150" s="15">
        <v>27</v>
      </c>
      <c r="AJ150" s="15">
        <v>4</v>
      </c>
      <c r="AK150" s="15">
        <v>15</v>
      </c>
      <c r="AL150" s="15">
        <v>9</v>
      </c>
      <c r="AM150" s="15">
        <v>18</v>
      </c>
    </row>
    <row r="151" spans="1:39" s="15" customFormat="1">
      <c r="A151" s="42" t="str">
        <f t="shared" ca="1" si="9"/>
        <v/>
      </c>
      <c r="B151" s="42" t="str">
        <f t="shared" ca="1" si="9"/>
        <v/>
      </c>
      <c r="C151" s="42" t="str">
        <f t="shared" ca="1" si="8"/>
        <v/>
      </c>
    </row>
    <row r="152" spans="1:39" s="15" customFormat="1">
      <c r="A152" s="42" t="str">
        <f t="shared" ca="1" si="9"/>
        <v/>
      </c>
      <c r="B152" s="42" t="str">
        <f t="shared" ca="1" si="9"/>
        <v/>
      </c>
      <c r="C152" s="42" t="str">
        <f t="shared" ca="1" si="8"/>
        <v/>
      </c>
      <c r="D152" s="447">
        <v>33</v>
      </c>
      <c r="E152" s="39" t="s">
        <v>379</v>
      </c>
    </row>
    <row r="153" spans="1:39" s="15" customFormat="1">
      <c r="A153" s="42" t="str">
        <f t="shared" ca="1" si="9"/>
        <v/>
      </c>
      <c r="B153" s="42" t="str">
        <f t="shared" ca="1" si="9"/>
        <v/>
      </c>
      <c r="C153" s="42" t="str">
        <f t="shared" ca="1" si="8"/>
        <v/>
      </c>
      <c r="E153" s="42" t="s">
        <v>322</v>
      </c>
      <c r="F153" s="15">
        <v>1</v>
      </c>
      <c r="G153" s="15">
        <v>2</v>
      </c>
      <c r="H153" s="15">
        <v>3</v>
      </c>
      <c r="I153" s="15">
        <v>4</v>
      </c>
      <c r="J153" s="15">
        <v>5</v>
      </c>
      <c r="K153" s="15">
        <v>6</v>
      </c>
      <c r="L153" s="15">
        <v>7</v>
      </c>
      <c r="M153" s="15">
        <v>8</v>
      </c>
      <c r="N153" s="15">
        <v>9</v>
      </c>
      <c r="O153" s="15">
        <v>10</v>
      </c>
      <c r="P153" s="15">
        <v>11</v>
      </c>
      <c r="Q153" s="15">
        <v>12</v>
      </c>
      <c r="R153" s="15">
        <v>13</v>
      </c>
      <c r="S153" s="15">
        <v>14</v>
      </c>
      <c r="T153" s="15">
        <v>15</v>
      </c>
      <c r="U153" s="15">
        <v>16</v>
      </c>
      <c r="V153" s="15">
        <v>17</v>
      </c>
      <c r="W153" s="15">
        <v>18</v>
      </c>
      <c r="X153" s="15">
        <v>19</v>
      </c>
      <c r="Y153" s="15">
        <v>20</v>
      </c>
      <c r="Z153" s="15">
        <v>21</v>
      </c>
      <c r="AA153" s="15">
        <v>22</v>
      </c>
      <c r="AB153" s="15">
        <v>23</v>
      </c>
      <c r="AC153" s="15">
        <v>24</v>
      </c>
      <c r="AD153" s="15">
        <v>25</v>
      </c>
      <c r="AE153" s="15">
        <v>26</v>
      </c>
      <c r="AF153" s="15">
        <v>27</v>
      </c>
      <c r="AG153" s="15">
        <v>28</v>
      </c>
      <c r="AH153" s="15">
        <v>29</v>
      </c>
      <c r="AJ153" s="15">
        <v>30</v>
      </c>
      <c r="AK153" s="15">
        <v>31</v>
      </c>
      <c r="AL153" s="15">
        <v>32</v>
      </c>
      <c r="AM153" s="15">
        <v>33</v>
      </c>
    </row>
    <row r="154" spans="1:39" s="15" customFormat="1">
      <c r="A154" s="42" t="str">
        <f t="shared" ca="1" si="9"/>
        <v/>
      </c>
      <c r="B154" s="42" t="str">
        <f t="shared" ca="1" si="9"/>
        <v/>
      </c>
      <c r="C154" s="42" t="str">
        <f t="shared" ca="1" si="8"/>
        <v/>
      </c>
      <c r="E154" s="42" t="s">
        <v>350</v>
      </c>
      <c r="F154" s="15">
        <v>32</v>
      </c>
      <c r="G154" s="15">
        <v>29</v>
      </c>
      <c r="H154" s="15">
        <v>15</v>
      </c>
      <c r="I154" s="15">
        <v>7</v>
      </c>
      <c r="J154" s="15">
        <v>17</v>
      </c>
      <c r="K154" s="15">
        <v>27</v>
      </c>
      <c r="L154" s="15">
        <v>1</v>
      </c>
      <c r="M154" s="15">
        <v>22</v>
      </c>
      <c r="N154" s="15">
        <v>13</v>
      </c>
      <c r="O154" s="15">
        <v>31</v>
      </c>
      <c r="P154" s="15">
        <v>24</v>
      </c>
      <c r="Q154" s="15">
        <v>10</v>
      </c>
      <c r="R154" s="15">
        <v>11</v>
      </c>
      <c r="S154" s="15">
        <v>16</v>
      </c>
      <c r="T154" s="15">
        <v>33</v>
      </c>
      <c r="U154" s="15">
        <v>9</v>
      </c>
      <c r="V154" s="15">
        <v>19</v>
      </c>
      <c r="W154" s="15">
        <v>2</v>
      </c>
      <c r="X154" s="15">
        <v>23</v>
      </c>
      <c r="Y154" s="15">
        <v>28</v>
      </c>
      <c r="Z154" s="15">
        <v>14</v>
      </c>
      <c r="AA154" s="15">
        <v>5</v>
      </c>
      <c r="AB154" s="15">
        <v>26</v>
      </c>
      <c r="AC154" s="15">
        <v>18</v>
      </c>
      <c r="AD154" s="15">
        <v>30</v>
      </c>
      <c r="AE154" s="15">
        <v>12</v>
      </c>
      <c r="AF154" s="15">
        <v>3</v>
      </c>
      <c r="AG154" s="15">
        <v>21</v>
      </c>
      <c r="AH154" s="15">
        <v>6</v>
      </c>
      <c r="AJ154" s="15">
        <v>25</v>
      </c>
      <c r="AK154" s="15">
        <v>20</v>
      </c>
      <c r="AL154" s="15">
        <v>4</v>
      </c>
      <c r="AM154" s="15">
        <v>8</v>
      </c>
    </row>
    <row r="155" spans="1:39" s="15" customFormat="1">
      <c r="A155" s="42" t="str">
        <f t="shared" ca="1" si="9"/>
        <v/>
      </c>
      <c r="B155" s="42" t="str">
        <f t="shared" ca="1" si="9"/>
        <v/>
      </c>
      <c r="C155" s="42" t="str">
        <f t="shared" ca="1" si="8"/>
        <v/>
      </c>
      <c r="E155" s="42" t="s">
        <v>352</v>
      </c>
      <c r="F155" s="15">
        <v>20</v>
      </c>
      <c r="G155" s="15">
        <v>23</v>
      </c>
      <c r="H155" s="15">
        <v>29</v>
      </c>
      <c r="I155" s="15">
        <v>30</v>
      </c>
      <c r="J155" s="15">
        <v>12</v>
      </c>
      <c r="K155" s="15">
        <v>8</v>
      </c>
      <c r="L155" s="15">
        <v>28</v>
      </c>
      <c r="M155" s="15">
        <v>31</v>
      </c>
      <c r="N155" s="15">
        <v>21</v>
      </c>
      <c r="O155" s="15">
        <v>11</v>
      </c>
      <c r="P155" s="15">
        <v>10</v>
      </c>
      <c r="Q155" s="15">
        <v>14</v>
      </c>
      <c r="R155" s="15">
        <v>17</v>
      </c>
      <c r="S155" s="15">
        <v>27</v>
      </c>
      <c r="T155" s="15">
        <v>3</v>
      </c>
      <c r="U155" s="15">
        <v>33</v>
      </c>
      <c r="V155" s="15">
        <v>6</v>
      </c>
      <c r="W155" s="15">
        <v>19</v>
      </c>
      <c r="X155" s="15">
        <v>25</v>
      </c>
      <c r="Y155" s="15">
        <v>1</v>
      </c>
      <c r="Z155" s="15">
        <v>4</v>
      </c>
      <c r="AA155" s="15">
        <v>13</v>
      </c>
      <c r="AB155" s="15">
        <v>16</v>
      </c>
      <c r="AC155" s="15">
        <v>26</v>
      </c>
      <c r="AD155" s="15">
        <v>32</v>
      </c>
      <c r="AE155" s="15">
        <v>7</v>
      </c>
      <c r="AF155" s="15">
        <v>18</v>
      </c>
      <c r="AG155" s="15">
        <v>24</v>
      </c>
      <c r="AH155" s="15">
        <v>2</v>
      </c>
      <c r="AJ155" s="15">
        <v>15</v>
      </c>
      <c r="AK155" s="15">
        <v>9</v>
      </c>
      <c r="AL155" s="15">
        <v>5</v>
      </c>
      <c r="AM155" s="15">
        <v>22</v>
      </c>
    </row>
    <row r="156" spans="1:39" s="15" customFormat="1">
      <c r="A156" s="42" t="str">
        <f t="shared" ca="1" si="9"/>
        <v/>
      </c>
      <c r="B156" s="42" t="str">
        <f t="shared" ca="1" si="9"/>
        <v/>
      </c>
      <c r="C156" s="42" t="str">
        <f t="shared" ca="1" si="8"/>
        <v/>
      </c>
    </row>
    <row r="157" spans="1:39" s="15" customFormat="1">
      <c r="A157" s="42" t="str">
        <f t="shared" ca="1" si="9"/>
        <v/>
      </c>
      <c r="B157" s="42" t="str">
        <f t="shared" ca="1" si="9"/>
        <v/>
      </c>
      <c r="C157" s="42" t="str">
        <f t="shared" ca="1" si="8"/>
        <v/>
      </c>
      <c r="D157" s="447">
        <v>34</v>
      </c>
      <c r="E157" s="39" t="s">
        <v>379</v>
      </c>
    </row>
    <row r="158" spans="1:39" s="15" customFormat="1">
      <c r="A158" s="42" t="str">
        <f t="shared" ca="1" si="9"/>
        <v/>
      </c>
      <c r="B158" s="42" t="str">
        <f t="shared" ca="1" si="9"/>
        <v/>
      </c>
      <c r="C158" s="42" t="str">
        <f t="shared" ca="1" si="8"/>
        <v/>
      </c>
      <c r="E158" s="42" t="s">
        <v>322</v>
      </c>
      <c r="F158" s="15">
        <v>1</v>
      </c>
      <c r="G158" s="15">
        <v>2</v>
      </c>
      <c r="H158" s="15">
        <v>3</v>
      </c>
      <c r="I158" s="15">
        <v>4</v>
      </c>
      <c r="J158" s="15">
        <v>5</v>
      </c>
      <c r="K158" s="15">
        <v>6</v>
      </c>
      <c r="L158" s="15">
        <v>7</v>
      </c>
      <c r="M158" s="15">
        <v>8</v>
      </c>
      <c r="N158" s="15">
        <v>9</v>
      </c>
      <c r="O158" s="15">
        <v>10</v>
      </c>
      <c r="P158" s="15">
        <v>11</v>
      </c>
      <c r="Q158" s="15">
        <v>12</v>
      </c>
      <c r="R158" s="15">
        <v>13</v>
      </c>
      <c r="S158" s="15">
        <v>14</v>
      </c>
      <c r="T158" s="15">
        <v>15</v>
      </c>
      <c r="U158" s="15">
        <v>16</v>
      </c>
      <c r="V158" s="15">
        <v>17</v>
      </c>
      <c r="W158" s="15">
        <v>18</v>
      </c>
      <c r="X158" s="15">
        <v>19</v>
      </c>
      <c r="Y158" s="15">
        <v>20</v>
      </c>
      <c r="Z158" s="15">
        <v>21</v>
      </c>
      <c r="AA158" s="15">
        <v>22</v>
      </c>
      <c r="AB158" s="15">
        <v>23</v>
      </c>
      <c r="AC158" s="15">
        <v>24</v>
      </c>
      <c r="AD158" s="15">
        <v>25</v>
      </c>
      <c r="AE158" s="15">
        <v>26</v>
      </c>
      <c r="AF158" s="15">
        <v>27</v>
      </c>
      <c r="AG158" s="15">
        <v>28</v>
      </c>
      <c r="AH158" s="15">
        <v>29</v>
      </c>
      <c r="AI158" s="15">
        <v>30</v>
      </c>
      <c r="AJ158" s="15">
        <v>31</v>
      </c>
      <c r="AK158" s="15">
        <v>32</v>
      </c>
      <c r="AL158" s="15">
        <v>33</v>
      </c>
      <c r="AM158" s="15">
        <v>34</v>
      </c>
    </row>
    <row r="159" spans="1:39" s="15" customFormat="1">
      <c r="A159" s="42" t="str">
        <f t="shared" ca="1" si="9"/>
        <v/>
      </c>
      <c r="B159" s="42" t="str">
        <f t="shared" ca="1" si="9"/>
        <v/>
      </c>
      <c r="C159" s="42" t="str">
        <f t="shared" ca="1" si="8"/>
        <v/>
      </c>
      <c r="E159" s="42" t="s">
        <v>350</v>
      </c>
      <c r="F159" s="15">
        <v>28</v>
      </c>
      <c r="G159" s="15">
        <v>24</v>
      </c>
      <c r="H159" s="15">
        <v>20</v>
      </c>
      <c r="I159" s="15">
        <v>12</v>
      </c>
      <c r="J159" s="15">
        <v>6</v>
      </c>
      <c r="K159" s="15">
        <v>33</v>
      </c>
      <c r="L159" s="15">
        <v>25</v>
      </c>
      <c r="M159" s="15">
        <v>17</v>
      </c>
      <c r="N159" s="15">
        <v>13</v>
      </c>
      <c r="O159" s="15">
        <v>3</v>
      </c>
      <c r="P159" s="15">
        <v>29</v>
      </c>
      <c r="Q159" s="15">
        <v>10</v>
      </c>
      <c r="R159" s="15">
        <v>5</v>
      </c>
      <c r="S159" s="15">
        <v>21</v>
      </c>
      <c r="T159" s="15">
        <v>32</v>
      </c>
      <c r="U159" s="15">
        <v>34</v>
      </c>
      <c r="V159" s="15">
        <v>11</v>
      </c>
      <c r="W159" s="15">
        <v>4</v>
      </c>
      <c r="X159" s="15">
        <v>7</v>
      </c>
      <c r="Y159" s="15">
        <v>19</v>
      </c>
      <c r="Z159" s="15">
        <v>9</v>
      </c>
      <c r="AA159" s="15">
        <v>23</v>
      </c>
      <c r="AB159" s="15">
        <v>16</v>
      </c>
      <c r="AC159" s="15">
        <v>27</v>
      </c>
      <c r="AD159" s="15">
        <v>1</v>
      </c>
      <c r="AE159" s="15">
        <v>2</v>
      </c>
      <c r="AF159" s="15">
        <v>14</v>
      </c>
      <c r="AG159" s="15">
        <v>31</v>
      </c>
      <c r="AH159" s="15">
        <v>26</v>
      </c>
      <c r="AI159" s="15">
        <v>22</v>
      </c>
      <c r="AJ159" s="15">
        <v>30</v>
      </c>
      <c r="AK159" s="15">
        <v>8</v>
      </c>
      <c r="AL159" s="15">
        <v>15</v>
      </c>
      <c r="AM159" s="15">
        <v>18</v>
      </c>
    </row>
    <row r="160" spans="1:39" s="15" customFormat="1">
      <c r="A160" s="42" t="str">
        <f t="shared" ca="1" si="9"/>
        <v/>
      </c>
      <c r="B160" s="42" t="str">
        <f t="shared" ca="1" si="9"/>
        <v/>
      </c>
      <c r="C160" s="42" t="str">
        <f t="shared" ca="1" si="8"/>
        <v/>
      </c>
      <c r="E160" s="42" t="s">
        <v>352</v>
      </c>
      <c r="F160" s="15">
        <v>20</v>
      </c>
      <c r="G160" s="15">
        <v>3</v>
      </c>
      <c r="H160" s="15">
        <v>27</v>
      </c>
      <c r="I160" s="15">
        <v>31</v>
      </c>
      <c r="J160" s="15">
        <v>8</v>
      </c>
      <c r="K160" s="15">
        <v>12</v>
      </c>
      <c r="L160" s="15">
        <v>29</v>
      </c>
      <c r="M160" s="15">
        <v>34</v>
      </c>
      <c r="N160" s="15">
        <v>23</v>
      </c>
      <c r="O160" s="15">
        <v>17</v>
      </c>
      <c r="P160" s="15">
        <v>25</v>
      </c>
      <c r="Q160" s="15">
        <v>5</v>
      </c>
      <c r="R160" s="15">
        <v>26</v>
      </c>
      <c r="S160" s="15">
        <v>11</v>
      </c>
      <c r="T160" s="15">
        <v>9</v>
      </c>
      <c r="U160" s="15">
        <v>19</v>
      </c>
      <c r="V160" s="15">
        <v>15</v>
      </c>
      <c r="W160" s="15">
        <v>32</v>
      </c>
      <c r="X160" s="15">
        <v>6</v>
      </c>
      <c r="Y160" s="15">
        <v>2</v>
      </c>
      <c r="Z160" s="15">
        <v>22</v>
      </c>
      <c r="AA160" s="15">
        <v>13</v>
      </c>
      <c r="AB160" s="15">
        <v>7</v>
      </c>
      <c r="AC160" s="15">
        <v>30</v>
      </c>
      <c r="AD160" s="15">
        <v>16</v>
      </c>
      <c r="AE160" s="15">
        <v>10</v>
      </c>
      <c r="AF160" s="15">
        <v>18</v>
      </c>
      <c r="AG160" s="15">
        <v>24</v>
      </c>
      <c r="AH160" s="15">
        <v>1</v>
      </c>
      <c r="AI160" s="15">
        <v>33</v>
      </c>
      <c r="AJ160" s="15">
        <v>14</v>
      </c>
      <c r="AK160" s="15">
        <v>4</v>
      </c>
      <c r="AL160" s="15">
        <v>21</v>
      </c>
      <c r="AM160" s="15">
        <v>28</v>
      </c>
    </row>
    <row r="161" spans="1:44" s="15" customFormat="1">
      <c r="A161" s="42" t="str">
        <f t="shared" ca="1" si="9"/>
        <v/>
      </c>
      <c r="B161" s="42" t="str">
        <f t="shared" ca="1" si="9"/>
        <v/>
      </c>
      <c r="C161" s="42" t="str">
        <f t="shared" ca="1" si="8"/>
        <v/>
      </c>
    </row>
    <row r="162" spans="1:44" s="15" customFormat="1">
      <c r="A162" s="42" t="str">
        <f t="shared" ca="1" si="9"/>
        <v/>
      </c>
      <c r="B162" s="42" t="str">
        <f t="shared" ca="1" si="9"/>
        <v/>
      </c>
      <c r="C162" s="42" t="str">
        <f t="shared" ca="1" si="8"/>
        <v/>
      </c>
      <c r="D162" s="447">
        <v>35</v>
      </c>
      <c r="E162" s="39" t="s">
        <v>379</v>
      </c>
    </row>
    <row r="163" spans="1:44" s="15" customFormat="1">
      <c r="A163" s="42" t="str">
        <f t="shared" ca="1" si="9"/>
        <v/>
      </c>
      <c r="B163" s="42" t="str">
        <f t="shared" ca="1" si="9"/>
        <v/>
      </c>
      <c r="C163" s="42" t="str">
        <f t="shared" ca="1" si="8"/>
        <v/>
      </c>
      <c r="E163" s="42" t="s">
        <v>322</v>
      </c>
      <c r="F163" s="15">
        <v>1</v>
      </c>
      <c r="G163" s="15">
        <v>2</v>
      </c>
      <c r="H163" s="15">
        <v>3</v>
      </c>
      <c r="I163" s="15">
        <v>4</v>
      </c>
      <c r="J163" s="15">
        <v>5</v>
      </c>
      <c r="K163" s="15">
        <v>6</v>
      </c>
      <c r="L163" s="15">
        <v>7</v>
      </c>
      <c r="M163" s="15">
        <v>8</v>
      </c>
      <c r="N163" s="15">
        <v>9</v>
      </c>
      <c r="O163" s="15">
        <v>10</v>
      </c>
      <c r="P163" s="15">
        <v>11</v>
      </c>
      <c r="Q163" s="15">
        <v>12</v>
      </c>
      <c r="R163" s="15">
        <v>13</v>
      </c>
      <c r="S163" s="15">
        <v>14</v>
      </c>
      <c r="T163" s="15">
        <v>15</v>
      </c>
      <c r="U163" s="15">
        <v>16</v>
      </c>
      <c r="V163" s="15">
        <v>17</v>
      </c>
      <c r="W163" s="15">
        <v>18</v>
      </c>
      <c r="X163" s="15">
        <v>19</v>
      </c>
      <c r="Y163" s="15">
        <v>20</v>
      </c>
      <c r="Z163" s="15">
        <v>21</v>
      </c>
      <c r="AA163" s="15">
        <v>22</v>
      </c>
      <c r="AB163" s="15">
        <v>23</v>
      </c>
      <c r="AC163" s="15">
        <v>24</v>
      </c>
      <c r="AD163" s="15">
        <v>25</v>
      </c>
      <c r="AE163" s="15">
        <v>26</v>
      </c>
      <c r="AF163" s="15">
        <v>27</v>
      </c>
      <c r="AG163" s="15">
        <v>28</v>
      </c>
      <c r="AH163" s="15">
        <v>29</v>
      </c>
      <c r="AI163" s="15">
        <v>30</v>
      </c>
      <c r="AJ163" s="15">
        <v>31</v>
      </c>
      <c r="AK163" s="15">
        <v>32</v>
      </c>
      <c r="AL163" s="15">
        <v>33</v>
      </c>
      <c r="AM163" s="15">
        <v>34</v>
      </c>
      <c r="AN163" s="15">
        <v>35</v>
      </c>
    </row>
    <row r="164" spans="1:44" s="15" customFormat="1">
      <c r="A164" s="42" t="str">
        <f t="shared" ca="1" si="9"/>
        <v/>
      </c>
      <c r="B164" s="42" t="str">
        <f t="shared" ca="1" si="9"/>
        <v/>
      </c>
      <c r="C164" s="42" t="str">
        <f t="shared" ca="1" si="8"/>
        <v/>
      </c>
      <c r="E164" s="42" t="s">
        <v>350</v>
      </c>
      <c r="F164" s="15">
        <v>10</v>
      </c>
      <c r="G164" s="15">
        <v>3</v>
      </c>
      <c r="H164" s="15">
        <v>35</v>
      </c>
      <c r="I164" s="15">
        <v>27</v>
      </c>
      <c r="J164" s="15">
        <v>23</v>
      </c>
      <c r="K164" s="15">
        <v>29</v>
      </c>
      <c r="L164" s="15">
        <v>20</v>
      </c>
      <c r="M164" s="15">
        <v>1</v>
      </c>
      <c r="N164" s="15">
        <v>6</v>
      </c>
      <c r="O164" s="15">
        <v>13</v>
      </c>
      <c r="P164" s="15">
        <v>34</v>
      </c>
      <c r="Q164" s="15">
        <v>8</v>
      </c>
      <c r="R164" s="15">
        <v>12</v>
      </c>
      <c r="S164" s="15">
        <v>5</v>
      </c>
      <c r="T164" s="15">
        <v>18</v>
      </c>
      <c r="U164" s="15">
        <v>2</v>
      </c>
      <c r="V164" s="15">
        <v>31</v>
      </c>
      <c r="W164" s="15">
        <v>17</v>
      </c>
      <c r="X164" s="15">
        <v>26</v>
      </c>
      <c r="Y164" s="15">
        <v>22</v>
      </c>
      <c r="Z164" s="15">
        <v>14</v>
      </c>
      <c r="AA164" s="15">
        <v>24</v>
      </c>
      <c r="AB164" s="15">
        <v>9</v>
      </c>
      <c r="AC164" s="15">
        <v>32</v>
      </c>
      <c r="AD164" s="15">
        <v>16</v>
      </c>
      <c r="AE164" s="15">
        <v>28</v>
      </c>
      <c r="AF164" s="15">
        <v>4</v>
      </c>
      <c r="AG164" s="15">
        <v>11</v>
      </c>
      <c r="AH164" s="15">
        <v>21</v>
      </c>
      <c r="AI164" s="15">
        <v>7</v>
      </c>
      <c r="AJ164" s="15">
        <v>30</v>
      </c>
      <c r="AK164" s="15">
        <v>19</v>
      </c>
      <c r="AL164" s="15">
        <v>25</v>
      </c>
      <c r="AM164" s="15">
        <v>15</v>
      </c>
      <c r="AN164" s="15">
        <v>33</v>
      </c>
    </row>
    <row r="165" spans="1:44" s="15" customFormat="1">
      <c r="A165" s="42" t="str">
        <f t="shared" ca="1" si="9"/>
        <v/>
      </c>
      <c r="B165" s="42" t="str">
        <f t="shared" ca="1" si="9"/>
        <v/>
      </c>
      <c r="C165" s="42" t="str">
        <f t="shared" ca="1" si="8"/>
        <v/>
      </c>
      <c r="E165" s="42" t="s">
        <v>352</v>
      </c>
      <c r="F165" s="15">
        <v>25</v>
      </c>
      <c r="G165" s="15">
        <v>9</v>
      </c>
      <c r="H165" s="15">
        <v>29</v>
      </c>
      <c r="I165" s="15">
        <v>2</v>
      </c>
      <c r="J165" s="15">
        <v>11</v>
      </c>
      <c r="K165" s="15">
        <v>5</v>
      </c>
      <c r="L165" s="15">
        <v>23</v>
      </c>
      <c r="M165" s="15">
        <v>32</v>
      </c>
      <c r="N165" s="15">
        <v>28</v>
      </c>
      <c r="O165" s="15">
        <v>17</v>
      </c>
      <c r="P165" s="15">
        <v>15</v>
      </c>
      <c r="Q165" s="15">
        <v>35</v>
      </c>
      <c r="R165" s="15">
        <v>24</v>
      </c>
      <c r="S165" s="15">
        <v>1</v>
      </c>
      <c r="T165" s="15">
        <v>8</v>
      </c>
      <c r="U165" s="15">
        <v>22</v>
      </c>
      <c r="V165" s="15">
        <v>14</v>
      </c>
      <c r="W165" s="15">
        <v>19</v>
      </c>
      <c r="X165" s="15">
        <v>10</v>
      </c>
      <c r="Y165" s="15">
        <v>34</v>
      </c>
      <c r="Z165" s="15">
        <v>13</v>
      </c>
      <c r="AA165" s="15">
        <v>18</v>
      </c>
      <c r="AB165" s="15">
        <v>21</v>
      </c>
      <c r="AC165" s="15">
        <v>30</v>
      </c>
      <c r="AD165" s="15">
        <v>31</v>
      </c>
      <c r="AE165" s="15">
        <v>4</v>
      </c>
      <c r="AF165" s="15">
        <v>6</v>
      </c>
      <c r="AG165" s="15">
        <v>27</v>
      </c>
      <c r="AH165" s="15">
        <v>16</v>
      </c>
      <c r="AI165" s="15">
        <v>12</v>
      </c>
      <c r="AJ165" s="15">
        <v>7</v>
      </c>
      <c r="AK165" s="15">
        <v>33</v>
      </c>
      <c r="AL165" s="15">
        <v>20</v>
      </c>
      <c r="AM165" s="15">
        <v>3</v>
      </c>
      <c r="AN165" s="15">
        <v>26</v>
      </c>
    </row>
    <row r="166" spans="1:44" s="15" customFormat="1">
      <c r="A166" s="42" t="str">
        <f t="shared" ca="1" si="9"/>
        <v/>
      </c>
      <c r="B166" s="42" t="str">
        <f t="shared" ca="1" si="9"/>
        <v/>
      </c>
      <c r="C166" s="42" t="str">
        <f t="shared" ca="1" si="8"/>
        <v/>
      </c>
    </row>
    <row r="167" spans="1:44" s="15" customFormat="1">
      <c r="A167" s="42" t="str">
        <f t="shared" ca="1" si="9"/>
        <v/>
      </c>
      <c r="B167" s="42" t="str">
        <f t="shared" ca="1" si="9"/>
        <v/>
      </c>
      <c r="C167" s="42" t="str">
        <f t="shared" ca="1" si="8"/>
        <v/>
      </c>
      <c r="D167" s="447">
        <v>36</v>
      </c>
      <c r="E167" s="39" t="s">
        <v>379</v>
      </c>
    </row>
    <row r="168" spans="1:44" s="15" customFormat="1">
      <c r="A168" s="42" t="str">
        <f t="shared" ca="1" si="9"/>
        <v/>
      </c>
      <c r="B168" s="42" t="str">
        <f t="shared" ca="1" si="9"/>
        <v/>
      </c>
      <c r="C168" s="42" t="str">
        <f t="shared" ca="1" si="8"/>
        <v/>
      </c>
      <c r="E168" s="42" t="s">
        <v>322</v>
      </c>
      <c r="F168" s="15">
        <v>1</v>
      </c>
      <c r="G168" s="15">
        <v>2</v>
      </c>
      <c r="H168" s="15">
        <v>3</v>
      </c>
      <c r="I168" s="15">
        <v>4</v>
      </c>
      <c r="J168" s="15">
        <v>5</v>
      </c>
      <c r="K168" s="15">
        <v>6</v>
      </c>
      <c r="L168" s="15">
        <v>7</v>
      </c>
      <c r="M168" s="15">
        <v>8</v>
      </c>
      <c r="N168" s="15">
        <v>9</v>
      </c>
      <c r="O168" s="15">
        <v>10</v>
      </c>
      <c r="P168" s="15">
        <v>11</v>
      </c>
      <c r="Q168" s="15">
        <v>12</v>
      </c>
      <c r="R168" s="15">
        <v>13</v>
      </c>
      <c r="S168" s="15">
        <v>14</v>
      </c>
      <c r="T168" s="15">
        <v>15</v>
      </c>
      <c r="U168" s="15">
        <v>16</v>
      </c>
      <c r="V168" s="15">
        <v>17</v>
      </c>
      <c r="W168" s="15">
        <v>18</v>
      </c>
      <c r="X168" s="15">
        <v>19</v>
      </c>
      <c r="Y168" s="15">
        <v>20</v>
      </c>
      <c r="Z168" s="15">
        <v>21</v>
      </c>
      <c r="AA168" s="15">
        <v>22</v>
      </c>
      <c r="AB168" s="15">
        <v>23</v>
      </c>
      <c r="AC168" s="15">
        <v>24</v>
      </c>
      <c r="AE168" s="15">
        <v>25</v>
      </c>
      <c r="AF168" s="15">
        <v>26</v>
      </c>
      <c r="AG168" s="15">
        <v>27</v>
      </c>
      <c r="AH168" s="15">
        <v>28</v>
      </c>
      <c r="AJ168" s="15">
        <v>29</v>
      </c>
      <c r="AK168" s="15">
        <v>30</v>
      </c>
      <c r="AL168" s="15">
        <v>31</v>
      </c>
      <c r="AM168" s="15">
        <v>32</v>
      </c>
      <c r="AO168" s="15">
        <v>33</v>
      </c>
      <c r="AP168" s="15">
        <v>34</v>
      </c>
      <c r="AQ168" s="15">
        <v>35</v>
      </c>
      <c r="AR168" s="15">
        <v>36</v>
      </c>
    </row>
    <row r="169" spans="1:44" s="15" customFormat="1">
      <c r="A169" s="42" t="str">
        <f t="shared" ca="1" si="9"/>
        <v/>
      </c>
      <c r="B169" s="42" t="str">
        <f t="shared" ca="1" si="9"/>
        <v/>
      </c>
      <c r="C169" s="42" t="str">
        <f t="shared" ca="1" si="8"/>
        <v/>
      </c>
      <c r="E169" s="42" t="s">
        <v>350</v>
      </c>
      <c r="F169" s="15">
        <v>22</v>
      </c>
      <c r="G169" s="15">
        <v>8</v>
      </c>
      <c r="H169" s="15">
        <v>25</v>
      </c>
      <c r="I169" s="15">
        <v>29</v>
      </c>
      <c r="J169" s="15">
        <v>34</v>
      </c>
      <c r="K169" s="15">
        <v>24</v>
      </c>
      <c r="L169" s="15">
        <v>27</v>
      </c>
      <c r="M169" s="15">
        <v>33</v>
      </c>
      <c r="N169" s="15">
        <v>30</v>
      </c>
      <c r="O169" s="15">
        <v>6</v>
      </c>
      <c r="P169" s="15">
        <v>26</v>
      </c>
      <c r="Q169" s="15">
        <v>13</v>
      </c>
      <c r="R169" s="15">
        <v>17</v>
      </c>
      <c r="S169" s="15">
        <v>31</v>
      </c>
      <c r="T169" s="15">
        <v>2</v>
      </c>
      <c r="U169" s="15">
        <v>9</v>
      </c>
      <c r="V169" s="15">
        <v>20</v>
      </c>
      <c r="W169" s="15">
        <v>32</v>
      </c>
      <c r="X169" s="15">
        <v>23</v>
      </c>
      <c r="Y169" s="15">
        <v>1</v>
      </c>
      <c r="Z169" s="15">
        <v>19</v>
      </c>
      <c r="AA169" s="15">
        <v>3</v>
      </c>
      <c r="AB169" s="15">
        <v>14</v>
      </c>
      <c r="AC169" s="15">
        <v>35</v>
      </c>
      <c r="AE169" s="15">
        <v>10</v>
      </c>
      <c r="AF169" s="15">
        <v>11</v>
      </c>
      <c r="AG169" s="15">
        <v>4</v>
      </c>
      <c r="AH169" s="15">
        <v>18</v>
      </c>
      <c r="AJ169" s="15">
        <v>36</v>
      </c>
      <c r="AK169" s="15">
        <v>15</v>
      </c>
      <c r="AL169" s="15">
        <v>28</v>
      </c>
      <c r="AM169" s="15">
        <v>7</v>
      </c>
      <c r="AO169" s="15">
        <v>5</v>
      </c>
      <c r="AP169" s="15">
        <v>21</v>
      </c>
      <c r="AQ169" s="15">
        <v>16</v>
      </c>
      <c r="AR169" s="15">
        <v>12</v>
      </c>
    </row>
    <row r="170" spans="1:44" s="15" customFormat="1">
      <c r="A170" s="42" t="str">
        <f t="shared" ref="A170:B189" ca="1" si="10">IF(INDIRECT(ADDRESS(A$6,ROW()-ROW(A$6)-1+COLUMN($F$8)))&gt;0,INDIRECT(ADDRESS(A$6,ROW()-ROW(A$6)-1+COLUMN($F$8))),"")</f>
        <v/>
      </c>
      <c r="B170" s="42" t="str">
        <f t="shared" ca="1" si="10"/>
        <v/>
      </c>
      <c r="C170" s="42" t="str">
        <f t="shared" ca="1" si="8"/>
        <v/>
      </c>
      <c r="E170" s="42" t="s">
        <v>352</v>
      </c>
      <c r="F170" s="15">
        <v>28</v>
      </c>
      <c r="G170" s="15">
        <v>19</v>
      </c>
      <c r="H170" s="15">
        <v>29</v>
      </c>
      <c r="I170" s="15">
        <v>11</v>
      </c>
      <c r="J170" s="15">
        <v>21</v>
      </c>
      <c r="K170" s="15">
        <v>18</v>
      </c>
      <c r="L170" s="15">
        <v>31</v>
      </c>
      <c r="M170" s="15">
        <v>15</v>
      </c>
      <c r="N170" s="15">
        <v>22</v>
      </c>
      <c r="O170" s="15">
        <v>33</v>
      </c>
      <c r="P170" s="15">
        <v>32</v>
      </c>
      <c r="Q170" s="15">
        <v>36</v>
      </c>
      <c r="R170" s="15">
        <v>10</v>
      </c>
      <c r="S170" s="15">
        <v>3</v>
      </c>
      <c r="T170" s="15">
        <v>26</v>
      </c>
      <c r="U170" s="15">
        <v>4</v>
      </c>
      <c r="V170" s="15">
        <v>35</v>
      </c>
      <c r="W170" s="15">
        <v>7</v>
      </c>
      <c r="X170" s="15">
        <v>27</v>
      </c>
      <c r="Y170" s="15">
        <v>16</v>
      </c>
      <c r="Z170" s="15">
        <v>34</v>
      </c>
      <c r="AA170" s="15">
        <v>9</v>
      </c>
      <c r="AB170" s="15">
        <v>30</v>
      </c>
      <c r="AC170" s="15">
        <v>13</v>
      </c>
      <c r="AE170" s="15">
        <v>20</v>
      </c>
      <c r="AF170" s="15">
        <v>14</v>
      </c>
      <c r="AG170" s="15">
        <v>2</v>
      </c>
      <c r="AH170" s="15">
        <v>25</v>
      </c>
      <c r="AJ170" s="15">
        <v>12</v>
      </c>
      <c r="AK170" s="15">
        <v>24</v>
      </c>
      <c r="AL170" s="15">
        <v>1</v>
      </c>
      <c r="AM170" s="15">
        <v>8</v>
      </c>
      <c r="AO170" s="15">
        <v>23</v>
      </c>
      <c r="AP170" s="15">
        <v>6</v>
      </c>
      <c r="AQ170" s="15">
        <v>5</v>
      </c>
      <c r="AR170" s="15">
        <v>17</v>
      </c>
    </row>
    <row r="171" spans="1:44" s="15" customFormat="1">
      <c r="A171" s="42" t="str">
        <f t="shared" ca="1" si="10"/>
        <v/>
      </c>
      <c r="B171" s="42" t="str">
        <f t="shared" ca="1" si="10"/>
        <v/>
      </c>
      <c r="C171" s="42" t="str">
        <f t="shared" ca="1" si="8"/>
        <v/>
      </c>
    </row>
    <row r="172" spans="1:44" s="15" customFormat="1">
      <c r="A172" s="42" t="str">
        <f t="shared" ca="1" si="10"/>
        <v/>
      </c>
      <c r="B172" s="42" t="str">
        <f t="shared" ca="1" si="10"/>
        <v/>
      </c>
      <c r="C172" s="42" t="str">
        <f t="shared" ca="1" si="8"/>
        <v/>
      </c>
      <c r="D172" s="447">
        <v>37</v>
      </c>
      <c r="E172" s="39" t="s">
        <v>379</v>
      </c>
    </row>
    <row r="173" spans="1:44" s="15" customFormat="1">
      <c r="A173" s="42" t="str">
        <f t="shared" ca="1" si="10"/>
        <v/>
      </c>
      <c r="B173" s="42" t="str">
        <f t="shared" ca="1" si="10"/>
        <v/>
      </c>
      <c r="C173" s="42" t="str">
        <f t="shared" ca="1" si="8"/>
        <v/>
      </c>
      <c r="E173" s="42" t="s">
        <v>322</v>
      </c>
      <c r="F173" s="15">
        <v>1</v>
      </c>
      <c r="G173" s="15">
        <v>2</v>
      </c>
      <c r="H173" s="15">
        <v>3</v>
      </c>
      <c r="I173" s="15">
        <v>4</v>
      </c>
      <c r="J173" s="15">
        <v>5</v>
      </c>
      <c r="K173" s="15">
        <v>6</v>
      </c>
      <c r="L173" s="15">
        <v>7</v>
      </c>
      <c r="M173" s="15">
        <v>8</v>
      </c>
      <c r="N173" s="15">
        <v>9</v>
      </c>
      <c r="O173" s="15">
        <v>10</v>
      </c>
      <c r="P173" s="15">
        <v>11</v>
      </c>
      <c r="Q173" s="15">
        <v>12</v>
      </c>
      <c r="R173" s="15">
        <v>13</v>
      </c>
      <c r="S173" s="15">
        <v>14</v>
      </c>
      <c r="T173" s="15">
        <v>15</v>
      </c>
      <c r="U173" s="15">
        <v>16</v>
      </c>
      <c r="V173" s="15">
        <v>17</v>
      </c>
      <c r="W173" s="15">
        <v>18</v>
      </c>
      <c r="X173" s="15">
        <v>19</v>
      </c>
      <c r="Y173" s="15">
        <v>20</v>
      </c>
      <c r="Z173" s="15">
        <v>21</v>
      </c>
      <c r="AA173" s="15">
        <v>22</v>
      </c>
      <c r="AB173" s="15">
        <v>23</v>
      </c>
      <c r="AC173" s="15">
        <v>24</v>
      </c>
      <c r="AD173" s="15">
        <v>25</v>
      </c>
      <c r="AE173" s="15">
        <v>26</v>
      </c>
      <c r="AF173" s="15">
        <v>27</v>
      </c>
      <c r="AG173" s="15">
        <v>28</v>
      </c>
      <c r="AH173" s="15">
        <v>29</v>
      </c>
      <c r="AJ173" s="15">
        <v>30</v>
      </c>
      <c r="AK173" s="15">
        <v>31</v>
      </c>
      <c r="AL173" s="15">
        <v>32</v>
      </c>
      <c r="AM173" s="15">
        <v>33</v>
      </c>
      <c r="AO173" s="15">
        <v>34</v>
      </c>
      <c r="AP173" s="15">
        <v>35</v>
      </c>
      <c r="AQ173" s="15">
        <v>36</v>
      </c>
      <c r="AR173" s="15">
        <v>37</v>
      </c>
    </row>
    <row r="174" spans="1:44" s="15" customFormat="1">
      <c r="A174" s="42" t="str">
        <f t="shared" ca="1" si="10"/>
        <v/>
      </c>
      <c r="B174" s="42" t="str">
        <f t="shared" ca="1" si="10"/>
        <v/>
      </c>
      <c r="C174" s="42" t="str">
        <f t="shared" ca="1" si="8"/>
        <v/>
      </c>
      <c r="E174" s="42" t="s">
        <v>350</v>
      </c>
      <c r="F174" s="15">
        <v>37</v>
      </c>
      <c r="G174" s="15">
        <v>5</v>
      </c>
      <c r="H174" s="15">
        <v>24</v>
      </c>
      <c r="I174" s="15">
        <v>32</v>
      </c>
      <c r="J174" s="15">
        <v>18</v>
      </c>
      <c r="K174" s="15">
        <v>2</v>
      </c>
      <c r="L174" s="15">
        <v>25</v>
      </c>
      <c r="M174" s="15">
        <v>29</v>
      </c>
      <c r="N174" s="15">
        <v>36</v>
      </c>
      <c r="O174" s="15">
        <v>30</v>
      </c>
      <c r="P174" s="15">
        <v>9</v>
      </c>
      <c r="Q174" s="15">
        <v>14</v>
      </c>
      <c r="R174" s="15">
        <v>17</v>
      </c>
      <c r="S174" s="15">
        <v>27</v>
      </c>
      <c r="T174" s="15">
        <v>35</v>
      </c>
      <c r="U174" s="15">
        <v>8</v>
      </c>
      <c r="V174" s="15">
        <v>34</v>
      </c>
      <c r="W174" s="15">
        <v>20</v>
      </c>
      <c r="X174" s="15">
        <v>28</v>
      </c>
      <c r="Y174" s="15">
        <v>31</v>
      </c>
      <c r="Z174" s="15">
        <v>4</v>
      </c>
      <c r="AA174" s="15">
        <v>33</v>
      </c>
      <c r="AB174" s="15">
        <v>26</v>
      </c>
      <c r="AC174" s="15">
        <v>11</v>
      </c>
      <c r="AD174" s="15">
        <v>21</v>
      </c>
      <c r="AE174" s="15">
        <v>13</v>
      </c>
      <c r="AF174" s="15">
        <v>19</v>
      </c>
      <c r="AG174" s="15">
        <v>10</v>
      </c>
      <c r="AH174" s="15">
        <v>23</v>
      </c>
      <c r="AJ174" s="15">
        <v>12</v>
      </c>
      <c r="AK174" s="15">
        <v>16</v>
      </c>
      <c r="AL174" s="15">
        <v>7</v>
      </c>
      <c r="AM174" s="15">
        <v>1</v>
      </c>
      <c r="AO174" s="15">
        <v>22</v>
      </c>
      <c r="AP174" s="15">
        <v>3</v>
      </c>
      <c r="AQ174" s="15">
        <v>15</v>
      </c>
      <c r="AR174" s="15">
        <v>6</v>
      </c>
    </row>
    <row r="175" spans="1:44" s="15" customFormat="1">
      <c r="A175" s="42" t="str">
        <f t="shared" ca="1" si="10"/>
        <v/>
      </c>
      <c r="B175" s="42" t="str">
        <f t="shared" ca="1" si="10"/>
        <v/>
      </c>
      <c r="C175" s="42" t="str">
        <f t="shared" ca="1" si="8"/>
        <v/>
      </c>
      <c r="E175" s="42" t="s">
        <v>352</v>
      </c>
      <c r="F175" s="15">
        <v>29</v>
      </c>
      <c r="G175" s="15">
        <v>23</v>
      </c>
      <c r="H175" s="15">
        <v>1</v>
      </c>
      <c r="I175" s="15">
        <v>17</v>
      </c>
      <c r="J175" s="15">
        <v>6</v>
      </c>
      <c r="K175" s="15">
        <v>15</v>
      </c>
      <c r="L175" s="15">
        <v>30</v>
      </c>
      <c r="M175" s="15">
        <v>27</v>
      </c>
      <c r="N175" s="15">
        <v>7</v>
      </c>
      <c r="O175" s="15">
        <v>34</v>
      </c>
      <c r="P175" s="15">
        <v>33</v>
      </c>
      <c r="Q175" s="15">
        <v>36</v>
      </c>
      <c r="R175" s="15">
        <v>19</v>
      </c>
      <c r="S175" s="15">
        <v>12</v>
      </c>
      <c r="T175" s="15">
        <v>3</v>
      </c>
      <c r="U175" s="15">
        <v>10</v>
      </c>
      <c r="V175" s="15">
        <v>37</v>
      </c>
      <c r="W175" s="15">
        <v>31</v>
      </c>
      <c r="X175" s="15">
        <v>22</v>
      </c>
      <c r="Y175" s="15">
        <v>26</v>
      </c>
      <c r="Z175" s="15">
        <v>32</v>
      </c>
      <c r="AA175" s="15">
        <v>28</v>
      </c>
      <c r="AB175" s="15">
        <v>35</v>
      </c>
      <c r="AC175" s="15">
        <v>16</v>
      </c>
      <c r="AD175" s="15">
        <v>13</v>
      </c>
      <c r="AE175" s="15">
        <v>24</v>
      </c>
      <c r="AF175" s="15">
        <v>9</v>
      </c>
      <c r="AG175" s="15">
        <v>11</v>
      </c>
      <c r="AH175" s="15">
        <v>2</v>
      </c>
      <c r="AJ175" s="15">
        <v>18</v>
      </c>
      <c r="AK175" s="15">
        <v>4</v>
      </c>
      <c r="AL175" s="15">
        <v>25</v>
      </c>
      <c r="AM175" s="15">
        <v>8</v>
      </c>
      <c r="AO175" s="15">
        <v>14</v>
      </c>
      <c r="AP175" s="15">
        <v>20</v>
      </c>
      <c r="AQ175" s="15">
        <v>5</v>
      </c>
      <c r="AR175" s="15">
        <v>21</v>
      </c>
    </row>
    <row r="176" spans="1:44" s="15" customFormat="1">
      <c r="A176" s="42" t="str">
        <f t="shared" ca="1" si="10"/>
        <v/>
      </c>
      <c r="B176" s="42" t="str">
        <f t="shared" ca="1" si="10"/>
        <v/>
      </c>
      <c r="C176" s="42" t="str">
        <f t="shared" ref="C176:C207" ca="1" si="11">IF(INDIRECT(ADDRESS(C$6,ROW()-ROW(C$6)-1+COLUMN($F$8)))&gt;0,INDIRECT(ADDRESS(C$6,ROW()-ROW(C$6)-1+COLUMN($F$8))),"")</f>
        <v/>
      </c>
    </row>
    <row r="177" spans="1:45" s="15" customFormat="1">
      <c r="A177" s="42" t="str">
        <f t="shared" ca="1" si="10"/>
        <v/>
      </c>
      <c r="B177" s="42" t="str">
        <f t="shared" ca="1" si="10"/>
        <v/>
      </c>
      <c r="C177" s="42" t="str">
        <f t="shared" ca="1" si="11"/>
        <v/>
      </c>
      <c r="D177" s="447">
        <v>38</v>
      </c>
      <c r="E177" s="39" t="s">
        <v>379</v>
      </c>
    </row>
    <row r="178" spans="1:45" s="15" customFormat="1">
      <c r="A178" s="42" t="str">
        <f t="shared" ca="1" si="10"/>
        <v/>
      </c>
      <c r="B178" s="42" t="str">
        <f t="shared" ca="1" si="10"/>
        <v/>
      </c>
      <c r="C178" s="42" t="str">
        <f t="shared" ca="1" si="11"/>
        <v/>
      </c>
      <c r="E178" s="42" t="s">
        <v>322</v>
      </c>
      <c r="F178" s="15">
        <v>1</v>
      </c>
      <c r="G178" s="15">
        <v>2</v>
      </c>
      <c r="H178" s="15">
        <v>3</v>
      </c>
      <c r="I178" s="15">
        <v>4</v>
      </c>
      <c r="J178" s="15">
        <v>5</v>
      </c>
      <c r="K178" s="15">
        <v>6</v>
      </c>
      <c r="L178" s="15">
        <v>7</v>
      </c>
      <c r="M178" s="15">
        <v>8</v>
      </c>
      <c r="N178" s="15">
        <v>9</v>
      </c>
      <c r="O178" s="15">
        <v>10</v>
      </c>
      <c r="P178" s="15">
        <v>11</v>
      </c>
      <c r="Q178" s="15">
        <v>12</v>
      </c>
      <c r="R178" s="15">
        <v>13</v>
      </c>
      <c r="S178" s="15">
        <v>14</v>
      </c>
      <c r="T178" s="15">
        <v>15</v>
      </c>
      <c r="U178" s="15">
        <v>16</v>
      </c>
      <c r="V178" s="15">
        <v>17</v>
      </c>
      <c r="W178" s="15">
        <v>18</v>
      </c>
      <c r="X178" s="15">
        <v>19</v>
      </c>
      <c r="Y178" s="15">
        <v>20</v>
      </c>
      <c r="Z178" s="15">
        <v>21</v>
      </c>
      <c r="AA178" s="15">
        <v>22</v>
      </c>
      <c r="AB178" s="15">
        <v>23</v>
      </c>
      <c r="AC178" s="15">
        <v>24</v>
      </c>
      <c r="AD178" s="15">
        <v>25</v>
      </c>
      <c r="AE178" s="15">
        <v>26</v>
      </c>
      <c r="AF178" s="15">
        <v>27</v>
      </c>
      <c r="AG178" s="15">
        <v>28</v>
      </c>
      <c r="AH178" s="15">
        <v>29</v>
      </c>
      <c r="AI178" s="15">
        <v>30</v>
      </c>
      <c r="AJ178" s="15">
        <v>31</v>
      </c>
      <c r="AK178" s="15">
        <v>32</v>
      </c>
      <c r="AL178" s="15">
        <v>33</v>
      </c>
      <c r="AM178" s="15">
        <v>34</v>
      </c>
      <c r="AO178" s="15">
        <v>35</v>
      </c>
      <c r="AP178" s="15">
        <v>36</v>
      </c>
      <c r="AQ178" s="15">
        <v>37</v>
      </c>
      <c r="AR178" s="15">
        <v>38</v>
      </c>
    </row>
    <row r="179" spans="1:45" s="15" customFormat="1">
      <c r="A179" s="42" t="str">
        <f t="shared" ca="1" si="10"/>
        <v/>
      </c>
      <c r="B179" s="42" t="str">
        <f t="shared" ca="1" si="10"/>
        <v/>
      </c>
      <c r="C179" s="42" t="str">
        <f t="shared" ca="1" si="11"/>
        <v/>
      </c>
      <c r="E179" s="42" t="s">
        <v>350</v>
      </c>
      <c r="F179" s="15">
        <v>10</v>
      </c>
      <c r="G179" s="15">
        <v>20</v>
      </c>
      <c r="H179" s="15">
        <v>22</v>
      </c>
      <c r="I179" s="15">
        <v>36</v>
      </c>
      <c r="J179" s="15">
        <v>28</v>
      </c>
      <c r="K179" s="15">
        <v>34</v>
      </c>
      <c r="L179" s="15">
        <v>19</v>
      </c>
      <c r="M179" s="15">
        <v>26</v>
      </c>
      <c r="N179" s="15">
        <v>15</v>
      </c>
      <c r="O179" s="15">
        <v>6</v>
      </c>
      <c r="P179" s="15">
        <v>30</v>
      </c>
      <c r="Q179" s="15">
        <v>11</v>
      </c>
      <c r="R179" s="15">
        <v>17</v>
      </c>
      <c r="S179" s="15">
        <v>5</v>
      </c>
      <c r="T179" s="15">
        <v>38</v>
      </c>
      <c r="U179" s="15">
        <v>33</v>
      </c>
      <c r="V179" s="15">
        <v>4</v>
      </c>
      <c r="W179" s="15">
        <v>21</v>
      </c>
      <c r="X179" s="15">
        <v>37</v>
      </c>
      <c r="Y179" s="15">
        <v>7</v>
      </c>
      <c r="Z179" s="15">
        <v>27</v>
      </c>
      <c r="AA179" s="15">
        <v>31</v>
      </c>
      <c r="AB179" s="15">
        <v>25</v>
      </c>
      <c r="AC179" s="15">
        <v>35</v>
      </c>
      <c r="AD179" s="15">
        <v>2</v>
      </c>
      <c r="AE179" s="15">
        <v>32</v>
      </c>
      <c r="AF179" s="15">
        <v>14</v>
      </c>
      <c r="AG179" s="15">
        <v>24</v>
      </c>
      <c r="AH179" s="15">
        <v>1</v>
      </c>
      <c r="AI179" s="15">
        <v>8</v>
      </c>
      <c r="AJ179" s="15">
        <v>3</v>
      </c>
      <c r="AK179" s="15">
        <v>18</v>
      </c>
      <c r="AL179" s="15">
        <v>29</v>
      </c>
      <c r="AM179" s="15">
        <v>12</v>
      </c>
      <c r="AO179" s="15">
        <v>23</v>
      </c>
      <c r="AP179" s="15">
        <v>16</v>
      </c>
      <c r="AQ179" s="15">
        <v>9</v>
      </c>
      <c r="AR179" s="15">
        <v>13</v>
      </c>
    </row>
    <row r="180" spans="1:45" s="15" customFormat="1">
      <c r="A180" s="42" t="str">
        <f t="shared" ca="1" si="10"/>
        <v/>
      </c>
      <c r="B180" s="42" t="str">
        <f t="shared" ca="1" si="10"/>
        <v/>
      </c>
      <c r="C180" s="42" t="str">
        <f t="shared" ca="1" si="11"/>
        <v/>
      </c>
      <c r="E180" s="42" t="s">
        <v>352</v>
      </c>
      <c r="F180" s="15">
        <v>36</v>
      </c>
      <c r="G180" s="15">
        <v>9</v>
      </c>
      <c r="H180" s="15">
        <v>30</v>
      </c>
      <c r="I180" s="15">
        <v>18</v>
      </c>
      <c r="J180" s="15">
        <v>32</v>
      </c>
      <c r="K180" s="15">
        <v>29</v>
      </c>
      <c r="L180" s="15">
        <v>37</v>
      </c>
      <c r="M180" s="15">
        <v>34</v>
      </c>
      <c r="N180" s="15">
        <v>17</v>
      </c>
      <c r="O180" s="15">
        <v>22</v>
      </c>
      <c r="P180" s="15">
        <v>5</v>
      </c>
      <c r="Q180" s="15">
        <v>24</v>
      </c>
      <c r="R180" s="15">
        <v>6</v>
      </c>
      <c r="S180" s="15">
        <v>27</v>
      </c>
      <c r="T180" s="15">
        <v>33</v>
      </c>
      <c r="U180" s="15">
        <v>7</v>
      </c>
      <c r="V180" s="15">
        <v>28</v>
      </c>
      <c r="W180" s="15">
        <v>12</v>
      </c>
      <c r="X180" s="15">
        <v>31</v>
      </c>
      <c r="Y180" s="15">
        <v>23</v>
      </c>
      <c r="Z180" s="15">
        <v>15</v>
      </c>
      <c r="AA180" s="15">
        <v>35</v>
      </c>
      <c r="AB180" s="15">
        <v>1</v>
      </c>
      <c r="AC180" s="15">
        <v>10</v>
      </c>
      <c r="AD180" s="15">
        <v>16</v>
      </c>
      <c r="AE180" s="15">
        <v>38</v>
      </c>
      <c r="AF180" s="15">
        <v>13</v>
      </c>
      <c r="AG180" s="15">
        <v>20</v>
      </c>
      <c r="AH180" s="15">
        <v>21</v>
      </c>
      <c r="AI180" s="15">
        <v>3</v>
      </c>
      <c r="AJ180" s="15">
        <v>2</v>
      </c>
      <c r="AK180" s="15">
        <v>8</v>
      </c>
      <c r="AL180" s="15">
        <v>19</v>
      </c>
      <c r="AM180" s="15">
        <v>11</v>
      </c>
      <c r="AO180" s="15">
        <v>14</v>
      </c>
      <c r="AP180" s="15">
        <v>25</v>
      </c>
      <c r="AQ180" s="15">
        <v>4</v>
      </c>
      <c r="AR180" s="15">
        <v>26</v>
      </c>
    </row>
    <row r="181" spans="1:45" s="15" customFormat="1">
      <c r="A181" s="42" t="str">
        <f t="shared" ca="1" si="10"/>
        <v/>
      </c>
      <c r="B181" s="42" t="str">
        <f t="shared" ca="1" si="10"/>
        <v/>
      </c>
      <c r="C181" s="42" t="str">
        <f t="shared" ca="1" si="11"/>
        <v/>
      </c>
    </row>
    <row r="182" spans="1:45" s="15" customFormat="1">
      <c r="A182" s="42" t="str">
        <f t="shared" ca="1" si="10"/>
        <v/>
      </c>
      <c r="B182" s="42" t="str">
        <f t="shared" ca="1" si="10"/>
        <v/>
      </c>
      <c r="C182" s="42" t="str">
        <f t="shared" ca="1" si="11"/>
        <v/>
      </c>
      <c r="D182" s="447">
        <v>39</v>
      </c>
      <c r="E182" s="39" t="s">
        <v>379</v>
      </c>
    </row>
    <row r="183" spans="1:45" s="15" customFormat="1">
      <c r="A183" s="42" t="str">
        <f t="shared" ca="1" si="10"/>
        <v/>
      </c>
      <c r="B183" s="42" t="str">
        <f t="shared" ca="1" si="10"/>
        <v/>
      </c>
      <c r="C183" s="42" t="str">
        <f t="shared" ca="1" si="11"/>
        <v/>
      </c>
      <c r="E183" s="42" t="s">
        <v>322</v>
      </c>
      <c r="F183" s="15">
        <v>1</v>
      </c>
      <c r="G183" s="15">
        <v>2</v>
      </c>
      <c r="H183" s="15">
        <v>3</v>
      </c>
      <c r="I183" s="15">
        <v>4</v>
      </c>
      <c r="J183" s="15">
        <v>5</v>
      </c>
      <c r="K183" s="15">
        <v>6</v>
      </c>
      <c r="L183" s="15">
        <v>7</v>
      </c>
      <c r="M183" s="15">
        <v>8</v>
      </c>
      <c r="N183" s="15">
        <v>9</v>
      </c>
      <c r="O183" s="15">
        <v>10</v>
      </c>
      <c r="P183" s="15">
        <v>11</v>
      </c>
      <c r="Q183" s="15">
        <v>12</v>
      </c>
      <c r="R183" s="15">
        <v>13</v>
      </c>
      <c r="S183" s="15">
        <v>14</v>
      </c>
      <c r="T183" s="15">
        <v>15</v>
      </c>
      <c r="U183" s="15">
        <v>16</v>
      </c>
      <c r="V183" s="15">
        <v>17</v>
      </c>
      <c r="W183" s="15">
        <v>18</v>
      </c>
      <c r="X183" s="15">
        <v>19</v>
      </c>
      <c r="Y183" s="15">
        <v>20</v>
      </c>
      <c r="Z183" s="15">
        <v>21</v>
      </c>
      <c r="AA183" s="15">
        <v>22</v>
      </c>
      <c r="AB183" s="15">
        <v>23</v>
      </c>
      <c r="AC183" s="15">
        <v>24</v>
      </c>
      <c r="AD183" s="15">
        <v>25</v>
      </c>
      <c r="AE183" s="15">
        <v>26</v>
      </c>
      <c r="AF183" s="15">
        <v>27</v>
      </c>
      <c r="AG183" s="15">
        <v>28</v>
      </c>
      <c r="AH183" s="15">
        <v>29</v>
      </c>
      <c r="AI183" s="15">
        <v>30</v>
      </c>
      <c r="AJ183" s="15">
        <v>31</v>
      </c>
      <c r="AK183" s="15">
        <v>32</v>
      </c>
      <c r="AL183" s="15">
        <v>33</v>
      </c>
      <c r="AM183" s="15">
        <v>34</v>
      </c>
      <c r="AN183" s="15">
        <v>35</v>
      </c>
      <c r="AO183" s="15">
        <v>36</v>
      </c>
      <c r="AP183" s="15">
        <v>37</v>
      </c>
      <c r="AQ183" s="15">
        <v>38</v>
      </c>
      <c r="AR183" s="15">
        <v>39</v>
      </c>
    </row>
    <row r="184" spans="1:45" s="15" customFormat="1">
      <c r="A184" s="42" t="str">
        <f t="shared" ca="1" si="10"/>
        <v/>
      </c>
      <c r="B184" s="42" t="str">
        <f t="shared" ca="1" si="10"/>
        <v/>
      </c>
      <c r="C184" s="42" t="str">
        <f t="shared" ca="1" si="11"/>
        <v/>
      </c>
      <c r="E184" s="42" t="s">
        <v>350</v>
      </c>
      <c r="F184" s="15">
        <v>23</v>
      </c>
      <c r="G184" s="15">
        <v>30</v>
      </c>
      <c r="H184" s="15">
        <v>17</v>
      </c>
      <c r="I184" s="15">
        <v>6</v>
      </c>
      <c r="J184" s="15">
        <v>3</v>
      </c>
      <c r="K184" s="15">
        <v>12</v>
      </c>
      <c r="L184" s="15">
        <v>24</v>
      </c>
      <c r="M184" s="15">
        <v>32</v>
      </c>
      <c r="N184" s="15">
        <v>38</v>
      </c>
      <c r="O184" s="15">
        <v>16</v>
      </c>
      <c r="P184" s="15">
        <v>39</v>
      </c>
      <c r="Q184" s="15">
        <v>14</v>
      </c>
      <c r="R184" s="15">
        <v>35</v>
      </c>
      <c r="S184" s="15">
        <v>26</v>
      </c>
      <c r="T184" s="15">
        <v>22</v>
      </c>
      <c r="U184" s="15">
        <v>7</v>
      </c>
      <c r="V184" s="15">
        <v>34</v>
      </c>
      <c r="W184" s="15">
        <v>21</v>
      </c>
      <c r="X184" s="15">
        <v>18</v>
      </c>
      <c r="Y184" s="15">
        <v>13</v>
      </c>
      <c r="Z184" s="15">
        <v>5</v>
      </c>
      <c r="AA184" s="15">
        <v>28</v>
      </c>
      <c r="AB184" s="15">
        <v>10</v>
      </c>
      <c r="AC184" s="15">
        <v>37</v>
      </c>
      <c r="AD184" s="15">
        <v>19</v>
      </c>
      <c r="AE184" s="15">
        <v>15</v>
      </c>
      <c r="AF184" s="15">
        <v>8</v>
      </c>
      <c r="AG184" s="15">
        <v>29</v>
      </c>
      <c r="AH184" s="15">
        <v>1</v>
      </c>
      <c r="AI184" s="15">
        <v>33</v>
      </c>
      <c r="AJ184" s="15">
        <v>9</v>
      </c>
      <c r="AK184" s="15">
        <v>20</v>
      </c>
      <c r="AL184" s="15">
        <v>2</v>
      </c>
      <c r="AM184" s="15">
        <v>36</v>
      </c>
      <c r="AN184" s="15">
        <v>31</v>
      </c>
      <c r="AO184" s="15">
        <v>25</v>
      </c>
      <c r="AP184" s="15">
        <v>11</v>
      </c>
      <c r="AQ184" s="15">
        <v>4</v>
      </c>
      <c r="AR184" s="15">
        <v>27</v>
      </c>
    </row>
    <row r="185" spans="1:45" s="15" customFormat="1">
      <c r="A185" s="42" t="str">
        <f t="shared" ca="1" si="10"/>
        <v/>
      </c>
      <c r="B185" s="42" t="str">
        <f t="shared" ca="1" si="10"/>
        <v/>
      </c>
      <c r="C185" s="42" t="str">
        <f t="shared" ca="1" si="11"/>
        <v/>
      </c>
      <c r="E185" s="42" t="s">
        <v>352</v>
      </c>
      <c r="F185" s="15">
        <v>34</v>
      </c>
      <c r="G185" s="15">
        <v>38</v>
      </c>
      <c r="H185" s="15">
        <v>22</v>
      </c>
      <c r="I185" s="15">
        <v>15</v>
      </c>
      <c r="J185" s="15">
        <v>28</v>
      </c>
      <c r="K185" s="15">
        <v>13</v>
      </c>
      <c r="L185" s="15">
        <v>26</v>
      </c>
      <c r="M185" s="15">
        <v>31</v>
      </c>
      <c r="N185" s="15">
        <v>8</v>
      </c>
      <c r="O185" s="15">
        <v>23</v>
      </c>
      <c r="P185" s="15">
        <v>33</v>
      </c>
      <c r="Q185" s="15">
        <v>10</v>
      </c>
      <c r="R185" s="15">
        <v>16</v>
      </c>
      <c r="S185" s="15">
        <v>2</v>
      </c>
      <c r="T185" s="15">
        <v>39</v>
      </c>
      <c r="U185" s="15">
        <v>14</v>
      </c>
      <c r="V185" s="15">
        <v>6</v>
      </c>
      <c r="W185" s="15">
        <v>37</v>
      </c>
      <c r="X185" s="15">
        <v>25</v>
      </c>
      <c r="Y185" s="15">
        <v>1</v>
      </c>
      <c r="Z185" s="15">
        <v>35</v>
      </c>
      <c r="AA185" s="15">
        <v>9</v>
      </c>
      <c r="AB185" s="15">
        <v>27</v>
      </c>
      <c r="AC185" s="15">
        <v>17</v>
      </c>
      <c r="AD185" s="15">
        <v>21</v>
      </c>
      <c r="AE185" s="15">
        <v>19</v>
      </c>
      <c r="AF185" s="15">
        <v>3</v>
      </c>
      <c r="AG185" s="15">
        <v>36</v>
      </c>
      <c r="AH185" s="15">
        <v>32</v>
      </c>
      <c r="AI185" s="15">
        <v>11</v>
      </c>
      <c r="AJ185" s="15">
        <v>30</v>
      </c>
      <c r="AK185" s="15">
        <v>4</v>
      </c>
      <c r="AL185" s="15">
        <v>20</v>
      </c>
      <c r="AM185" s="15">
        <v>7</v>
      </c>
      <c r="AN185" s="15">
        <v>12</v>
      </c>
      <c r="AO185" s="15">
        <v>18</v>
      </c>
      <c r="AP185" s="15">
        <v>29</v>
      </c>
      <c r="AQ185" s="15">
        <v>24</v>
      </c>
      <c r="AR185" s="15">
        <v>5</v>
      </c>
    </row>
    <row r="186" spans="1:45" s="15" customFormat="1">
      <c r="A186" s="42" t="str">
        <f t="shared" ca="1" si="10"/>
        <v/>
      </c>
      <c r="B186" s="42" t="str">
        <f t="shared" ca="1" si="10"/>
        <v/>
      </c>
      <c r="C186" s="42" t="str">
        <f t="shared" ca="1" si="11"/>
        <v/>
      </c>
    </row>
    <row r="187" spans="1:45" s="15" customFormat="1">
      <c r="A187" s="42" t="str">
        <f t="shared" ca="1" si="10"/>
        <v/>
      </c>
      <c r="B187" s="42" t="str">
        <f t="shared" ca="1" si="10"/>
        <v/>
      </c>
      <c r="C187" s="42" t="str">
        <f t="shared" ca="1" si="11"/>
        <v/>
      </c>
      <c r="D187" s="447">
        <v>40</v>
      </c>
      <c r="E187" s="39" t="s">
        <v>379</v>
      </c>
    </row>
    <row r="188" spans="1:45" s="15" customFormat="1">
      <c r="A188" s="42" t="str">
        <f t="shared" ca="1" si="10"/>
        <v/>
      </c>
      <c r="B188" s="42" t="str">
        <f t="shared" ca="1" si="10"/>
        <v/>
      </c>
      <c r="C188" s="42" t="str">
        <f t="shared" ca="1" si="11"/>
        <v/>
      </c>
      <c r="E188" s="42" t="s">
        <v>322</v>
      </c>
      <c r="F188" s="15">
        <v>1</v>
      </c>
      <c r="G188" s="15">
        <v>2</v>
      </c>
      <c r="H188" s="15">
        <v>3</v>
      </c>
      <c r="I188" s="15">
        <v>4</v>
      </c>
      <c r="J188" s="15">
        <v>5</v>
      </c>
      <c r="K188" s="15">
        <v>6</v>
      </c>
      <c r="L188" s="15">
        <v>7</v>
      </c>
      <c r="M188" s="15">
        <v>8</v>
      </c>
      <c r="N188" s="15">
        <v>9</v>
      </c>
      <c r="O188" s="15">
        <v>10</v>
      </c>
      <c r="P188" s="15">
        <v>11</v>
      </c>
      <c r="Q188" s="15">
        <v>12</v>
      </c>
      <c r="R188" s="15">
        <v>13</v>
      </c>
      <c r="S188" s="15">
        <v>14</v>
      </c>
      <c r="T188" s="15">
        <v>15</v>
      </c>
      <c r="U188" s="15">
        <v>16</v>
      </c>
      <c r="V188" s="15">
        <v>17</v>
      </c>
      <c r="W188" s="15">
        <v>18</v>
      </c>
      <c r="X188" s="15">
        <v>19</v>
      </c>
      <c r="Y188" s="15">
        <v>20</v>
      </c>
      <c r="Z188" s="15">
        <v>21</v>
      </c>
      <c r="AA188" s="15">
        <v>22</v>
      </c>
      <c r="AB188" s="15">
        <v>23</v>
      </c>
      <c r="AC188" s="15">
        <v>24</v>
      </c>
      <c r="AD188" s="15">
        <v>25</v>
      </c>
      <c r="AE188" s="15">
        <v>26</v>
      </c>
      <c r="AF188" s="15">
        <v>27</v>
      </c>
      <c r="AG188" s="15">
        <v>28</v>
      </c>
      <c r="AH188" s="15">
        <v>29</v>
      </c>
      <c r="AI188" s="15">
        <v>30</v>
      </c>
      <c r="AJ188" s="15">
        <v>31</v>
      </c>
      <c r="AK188" s="15">
        <v>32</v>
      </c>
      <c r="AL188" s="15">
        <v>33</v>
      </c>
      <c r="AM188" s="15">
        <v>34</v>
      </c>
      <c r="AN188" s="15">
        <v>35</v>
      </c>
      <c r="AO188" s="15">
        <v>36</v>
      </c>
      <c r="AP188" s="15">
        <v>37</v>
      </c>
      <c r="AQ188" s="15">
        <v>38</v>
      </c>
      <c r="AR188" s="15">
        <v>39</v>
      </c>
      <c r="AS188" s="15">
        <v>40</v>
      </c>
    </row>
    <row r="189" spans="1:45" s="15" customFormat="1">
      <c r="A189" s="42" t="str">
        <f t="shared" ca="1" si="10"/>
        <v/>
      </c>
      <c r="B189" s="42" t="str">
        <f t="shared" ca="1" si="10"/>
        <v/>
      </c>
      <c r="C189" s="42" t="str">
        <f t="shared" ca="1" si="11"/>
        <v/>
      </c>
      <c r="E189" s="42" t="s">
        <v>350</v>
      </c>
      <c r="F189" s="15">
        <v>33</v>
      </c>
      <c r="G189" s="15">
        <v>18</v>
      </c>
      <c r="H189" s="15">
        <v>29</v>
      </c>
      <c r="I189" s="15">
        <v>12</v>
      </c>
      <c r="J189" s="15">
        <v>37</v>
      </c>
      <c r="K189" s="15">
        <v>38</v>
      </c>
      <c r="L189" s="15">
        <v>11</v>
      </c>
      <c r="M189" s="15">
        <v>10</v>
      </c>
      <c r="N189" s="15">
        <v>32</v>
      </c>
      <c r="O189" s="15">
        <v>21</v>
      </c>
      <c r="P189" s="15">
        <v>40</v>
      </c>
      <c r="Q189" s="15">
        <v>19</v>
      </c>
      <c r="R189" s="15">
        <v>34</v>
      </c>
      <c r="S189" s="15">
        <v>15</v>
      </c>
      <c r="T189" s="15">
        <v>24</v>
      </c>
      <c r="U189" s="15">
        <v>2</v>
      </c>
      <c r="V189" s="15">
        <v>36</v>
      </c>
      <c r="W189" s="15">
        <v>31</v>
      </c>
      <c r="X189" s="15">
        <v>13</v>
      </c>
      <c r="Y189" s="15">
        <v>9</v>
      </c>
      <c r="Z189" s="15">
        <v>39</v>
      </c>
      <c r="AA189" s="15">
        <v>25</v>
      </c>
      <c r="AB189" s="15">
        <v>5</v>
      </c>
      <c r="AC189" s="15">
        <v>28</v>
      </c>
      <c r="AD189" s="15">
        <v>14</v>
      </c>
      <c r="AE189" s="15">
        <v>35</v>
      </c>
      <c r="AF189" s="15">
        <v>6</v>
      </c>
      <c r="AG189" s="15">
        <v>27</v>
      </c>
      <c r="AH189" s="15">
        <v>16</v>
      </c>
      <c r="AI189" s="15">
        <v>4</v>
      </c>
      <c r="AJ189" s="15">
        <v>20</v>
      </c>
      <c r="AK189" s="15">
        <v>23</v>
      </c>
      <c r="AL189" s="15">
        <v>7</v>
      </c>
      <c r="AM189" s="15">
        <v>26</v>
      </c>
      <c r="AN189" s="15">
        <v>1</v>
      </c>
      <c r="AO189" s="15">
        <v>30</v>
      </c>
      <c r="AP189" s="15">
        <v>3</v>
      </c>
      <c r="AQ189" s="15">
        <v>22</v>
      </c>
      <c r="AR189" s="15">
        <v>17</v>
      </c>
      <c r="AS189" s="15">
        <v>8</v>
      </c>
    </row>
    <row r="190" spans="1:45" s="15" customFormat="1">
      <c r="A190" s="42" t="str">
        <f t="shared" ref="A190:B209" ca="1" si="12">IF(INDIRECT(ADDRESS(A$6,ROW()-ROW(A$6)-1+COLUMN($F$8)))&gt;0,INDIRECT(ADDRESS(A$6,ROW()-ROW(A$6)-1+COLUMN($F$8))),"")</f>
        <v/>
      </c>
      <c r="B190" s="42" t="str">
        <f t="shared" ca="1" si="12"/>
        <v/>
      </c>
      <c r="C190" s="42" t="str">
        <f t="shared" ca="1" si="11"/>
        <v/>
      </c>
      <c r="E190" s="42" t="s">
        <v>352</v>
      </c>
      <c r="F190" s="15">
        <v>14</v>
      </c>
      <c r="G190" s="15">
        <v>29</v>
      </c>
      <c r="H190" s="15">
        <v>19</v>
      </c>
      <c r="I190" s="15">
        <v>23</v>
      </c>
      <c r="J190" s="15">
        <v>2</v>
      </c>
      <c r="K190" s="15">
        <v>9</v>
      </c>
      <c r="L190" s="15">
        <v>39</v>
      </c>
      <c r="M190" s="15">
        <v>12</v>
      </c>
      <c r="N190" s="15">
        <v>21</v>
      </c>
      <c r="O190" s="15">
        <v>3</v>
      </c>
      <c r="P190" s="15">
        <v>32</v>
      </c>
      <c r="Q190" s="15">
        <v>16</v>
      </c>
      <c r="R190" s="15">
        <v>26</v>
      </c>
      <c r="S190" s="15">
        <v>22</v>
      </c>
      <c r="T190" s="15">
        <v>36</v>
      </c>
      <c r="U190" s="15">
        <v>4</v>
      </c>
      <c r="V190" s="15">
        <v>30</v>
      </c>
      <c r="W190" s="15">
        <v>40</v>
      </c>
      <c r="X190" s="15">
        <v>20</v>
      </c>
      <c r="Y190" s="15">
        <v>33</v>
      </c>
      <c r="Z190" s="15">
        <v>34</v>
      </c>
      <c r="AA190" s="15">
        <v>10</v>
      </c>
      <c r="AB190" s="15">
        <v>25</v>
      </c>
      <c r="AC190" s="15">
        <v>18</v>
      </c>
      <c r="AD190" s="15">
        <v>27</v>
      </c>
      <c r="AE190" s="15">
        <v>24</v>
      </c>
      <c r="AF190" s="15">
        <v>13</v>
      </c>
      <c r="AG190" s="15">
        <v>17</v>
      </c>
      <c r="AH190" s="15">
        <v>1</v>
      </c>
      <c r="AI190" s="15">
        <v>6</v>
      </c>
      <c r="AJ190" s="15">
        <v>15</v>
      </c>
      <c r="AK190" s="15">
        <v>5</v>
      </c>
      <c r="AL190" s="15">
        <v>35</v>
      </c>
      <c r="AM190" s="15">
        <v>7</v>
      </c>
      <c r="AN190" s="15">
        <v>38</v>
      </c>
      <c r="AO190" s="15">
        <v>28</v>
      </c>
      <c r="AP190" s="15">
        <v>8</v>
      </c>
      <c r="AQ190" s="15">
        <v>37</v>
      </c>
      <c r="AR190" s="15">
        <v>11</v>
      </c>
      <c r="AS190" s="15">
        <v>31</v>
      </c>
    </row>
    <row r="191" spans="1:45" s="15" customFormat="1">
      <c r="A191" s="42" t="str">
        <f t="shared" ca="1" si="12"/>
        <v/>
      </c>
      <c r="B191" s="42" t="str">
        <f t="shared" ca="1" si="12"/>
        <v/>
      </c>
      <c r="C191" s="42" t="str">
        <f t="shared" ca="1" si="11"/>
        <v/>
      </c>
    </row>
    <row r="192" spans="1:45" s="15" customFormat="1">
      <c r="A192" s="42" t="str">
        <f t="shared" ca="1" si="12"/>
        <v/>
      </c>
      <c r="B192" s="42" t="str">
        <f t="shared" ca="1" si="12"/>
        <v/>
      </c>
      <c r="C192" s="42" t="str">
        <f t="shared" ca="1" si="11"/>
        <v/>
      </c>
      <c r="D192" s="447">
        <v>41</v>
      </c>
      <c r="E192" s="39" t="s">
        <v>379</v>
      </c>
    </row>
    <row r="193" spans="1:49" s="15" customFormat="1">
      <c r="A193" s="42" t="str">
        <f t="shared" ca="1" si="12"/>
        <v/>
      </c>
      <c r="B193" s="42" t="str">
        <f t="shared" ca="1" si="12"/>
        <v/>
      </c>
      <c r="C193" s="42" t="str">
        <f t="shared" ca="1" si="11"/>
        <v/>
      </c>
      <c r="E193" s="42" t="s">
        <v>322</v>
      </c>
      <c r="F193" s="15">
        <v>1</v>
      </c>
      <c r="G193" s="15">
        <v>2</v>
      </c>
      <c r="H193" s="15">
        <v>3</v>
      </c>
      <c r="I193" s="15">
        <v>4</v>
      </c>
      <c r="J193" s="15">
        <v>5</v>
      </c>
      <c r="K193" s="15">
        <v>6</v>
      </c>
      <c r="L193" s="15">
        <v>7</v>
      </c>
      <c r="M193" s="15">
        <v>8</v>
      </c>
      <c r="N193" s="15">
        <v>9</v>
      </c>
      <c r="O193" s="15">
        <v>10</v>
      </c>
      <c r="P193" s="15">
        <v>11</v>
      </c>
      <c r="Q193" s="15">
        <v>12</v>
      </c>
      <c r="R193" s="15">
        <v>13</v>
      </c>
      <c r="S193" s="15">
        <v>14</v>
      </c>
      <c r="T193" s="15">
        <v>15</v>
      </c>
      <c r="U193" s="15">
        <v>16</v>
      </c>
      <c r="V193" s="15">
        <v>17</v>
      </c>
      <c r="W193" s="15">
        <v>18</v>
      </c>
      <c r="X193" s="15">
        <v>19</v>
      </c>
      <c r="Y193" s="15">
        <v>20</v>
      </c>
      <c r="Z193" s="15">
        <v>21</v>
      </c>
      <c r="AA193" s="15">
        <v>22</v>
      </c>
      <c r="AB193" s="15">
        <v>23</v>
      </c>
      <c r="AC193" s="15">
        <v>24</v>
      </c>
      <c r="AD193" s="15">
        <v>25</v>
      </c>
      <c r="AE193" s="15">
        <v>26</v>
      </c>
      <c r="AF193" s="15">
        <v>27</v>
      </c>
      <c r="AG193" s="15">
        <v>28</v>
      </c>
      <c r="AH193" s="15">
        <v>29</v>
      </c>
      <c r="AJ193" s="15">
        <v>30</v>
      </c>
      <c r="AK193" s="15">
        <v>31</v>
      </c>
      <c r="AL193" s="15">
        <v>32</v>
      </c>
      <c r="AM193" s="15">
        <v>33</v>
      </c>
      <c r="AO193" s="15">
        <v>34</v>
      </c>
      <c r="AP193" s="15">
        <v>35</v>
      </c>
      <c r="AQ193" s="15">
        <v>36</v>
      </c>
      <c r="AR193" s="15">
        <v>37</v>
      </c>
      <c r="AT193" s="15">
        <v>38</v>
      </c>
      <c r="AU193" s="15">
        <v>39</v>
      </c>
      <c r="AV193" s="15">
        <v>40</v>
      </c>
      <c r="AW193" s="15">
        <v>41</v>
      </c>
    </row>
    <row r="194" spans="1:49" s="15" customFormat="1">
      <c r="A194" s="42" t="str">
        <f t="shared" ca="1" si="12"/>
        <v/>
      </c>
      <c r="B194" s="42" t="str">
        <f t="shared" ca="1" si="12"/>
        <v/>
      </c>
      <c r="C194" s="42" t="str">
        <f t="shared" ca="1" si="11"/>
        <v/>
      </c>
      <c r="E194" s="42" t="s">
        <v>350</v>
      </c>
      <c r="F194" s="15">
        <v>28</v>
      </c>
      <c r="G194" s="15">
        <v>32</v>
      </c>
      <c r="H194" s="15">
        <v>24</v>
      </c>
      <c r="I194" s="15">
        <v>7</v>
      </c>
      <c r="J194" s="15">
        <v>12</v>
      </c>
      <c r="K194" s="15">
        <v>3</v>
      </c>
      <c r="L194" s="15">
        <v>13</v>
      </c>
      <c r="M194" s="15">
        <v>35</v>
      </c>
      <c r="N194" s="15">
        <v>21</v>
      </c>
      <c r="O194" s="15">
        <v>30</v>
      </c>
      <c r="P194" s="15">
        <v>36</v>
      </c>
      <c r="Q194" s="15">
        <v>29</v>
      </c>
      <c r="R194" s="15">
        <v>19</v>
      </c>
      <c r="S194" s="15">
        <v>38</v>
      </c>
      <c r="T194" s="15">
        <v>8</v>
      </c>
      <c r="U194" s="15">
        <v>18</v>
      </c>
      <c r="V194" s="15">
        <v>41</v>
      </c>
      <c r="W194" s="15">
        <v>33</v>
      </c>
      <c r="X194" s="15">
        <v>23</v>
      </c>
      <c r="Y194" s="15">
        <v>6</v>
      </c>
      <c r="Z194" s="15">
        <v>17</v>
      </c>
      <c r="AA194" s="15">
        <v>9</v>
      </c>
      <c r="AB194" s="15">
        <v>31</v>
      </c>
      <c r="AC194" s="15">
        <v>34</v>
      </c>
      <c r="AD194" s="15">
        <v>26</v>
      </c>
      <c r="AE194" s="15">
        <v>2</v>
      </c>
      <c r="AF194" s="15">
        <v>11</v>
      </c>
      <c r="AG194" s="15">
        <v>37</v>
      </c>
      <c r="AH194" s="15">
        <v>40</v>
      </c>
      <c r="AJ194" s="15">
        <v>20</v>
      </c>
      <c r="AK194" s="15">
        <v>4</v>
      </c>
      <c r="AL194" s="15">
        <v>10</v>
      </c>
      <c r="AM194" s="15">
        <v>22</v>
      </c>
      <c r="AO194" s="15">
        <v>5</v>
      </c>
      <c r="AP194" s="15">
        <v>14</v>
      </c>
      <c r="AQ194" s="15">
        <v>25</v>
      </c>
      <c r="AR194" s="15">
        <v>16</v>
      </c>
      <c r="AT194" s="15">
        <v>39</v>
      </c>
      <c r="AU194" s="15">
        <v>15</v>
      </c>
      <c r="AV194" s="15">
        <v>27</v>
      </c>
      <c r="AW194" s="15">
        <v>1</v>
      </c>
    </row>
    <row r="195" spans="1:49" s="15" customFormat="1">
      <c r="A195" s="42" t="str">
        <f t="shared" ca="1" si="12"/>
        <v/>
      </c>
      <c r="B195" s="42" t="str">
        <f t="shared" ca="1" si="12"/>
        <v/>
      </c>
      <c r="C195" s="42" t="str">
        <f t="shared" ca="1" si="11"/>
        <v/>
      </c>
      <c r="E195" s="42" t="s">
        <v>352</v>
      </c>
      <c r="F195" s="15">
        <v>4</v>
      </c>
      <c r="G195" s="15">
        <v>37</v>
      </c>
      <c r="H195" s="15">
        <v>38</v>
      </c>
      <c r="I195" s="15">
        <v>32</v>
      </c>
      <c r="J195" s="15">
        <v>27</v>
      </c>
      <c r="K195" s="15">
        <v>41</v>
      </c>
      <c r="L195" s="15">
        <v>10</v>
      </c>
      <c r="M195" s="15">
        <v>16</v>
      </c>
      <c r="N195" s="15">
        <v>11</v>
      </c>
      <c r="O195" s="15">
        <v>34</v>
      </c>
      <c r="P195" s="15">
        <v>15</v>
      </c>
      <c r="Q195" s="15">
        <v>30</v>
      </c>
      <c r="R195" s="15">
        <v>22</v>
      </c>
      <c r="S195" s="15">
        <v>36</v>
      </c>
      <c r="T195" s="15">
        <v>2</v>
      </c>
      <c r="U195" s="15">
        <v>29</v>
      </c>
      <c r="V195" s="15">
        <v>25</v>
      </c>
      <c r="W195" s="15">
        <v>20</v>
      </c>
      <c r="X195" s="15">
        <v>39</v>
      </c>
      <c r="Y195" s="15">
        <v>31</v>
      </c>
      <c r="Z195" s="15">
        <v>33</v>
      </c>
      <c r="AA195" s="15">
        <v>40</v>
      </c>
      <c r="AB195" s="15">
        <v>14</v>
      </c>
      <c r="AC195" s="15">
        <v>28</v>
      </c>
      <c r="AD195" s="15">
        <v>35</v>
      </c>
      <c r="AE195" s="15">
        <v>24</v>
      </c>
      <c r="AF195" s="15">
        <v>5</v>
      </c>
      <c r="AG195" s="15">
        <v>9</v>
      </c>
      <c r="AH195" s="15">
        <v>18</v>
      </c>
      <c r="AJ195" s="15">
        <v>19</v>
      </c>
      <c r="AK195" s="15">
        <v>6</v>
      </c>
      <c r="AL195" s="15">
        <v>12</v>
      </c>
      <c r="AM195" s="15">
        <v>3</v>
      </c>
      <c r="AO195" s="15">
        <v>8</v>
      </c>
      <c r="AP195" s="15">
        <v>23</v>
      </c>
      <c r="AQ195" s="15">
        <v>26</v>
      </c>
      <c r="AR195" s="15">
        <v>13</v>
      </c>
      <c r="AT195" s="15">
        <v>7</v>
      </c>
      <c r="AU195" s="15">
        <v>1</v>
      </c>
      <c r="AV195" s="15">
        <v>21</v>
      </c>
      <c r="AW195" s="15">
        <v>17</v>
      </c>
    </row>
    <row r="196" spans="1:49" s="15" customFormat="1">
      <c r="A196" s="42" t="str">
        <f t="shared" ca="1" si="12"/>
        <v/>
      </c>
      <c r="B196" s="42" t="str">
        <f t="shared" ca="1" si="12"/>
        <v/>
      </c>
      <c r="C196" s="42" t="str">
        <f t="shared" ca="1" si="11"/>
        <v/>
      </c>
    </row>
    <row r="197" spans="1:49" s="15" customFormat="1">
      <c r="A197" s="42" t="str">
        <f t="shared" ca="1" si="12"/>
        <v/>
      </c>
      <c r="B197" s="42" t="str">
        <f t="shared" ca="1" si="12"/>
        <v/>
      </c>
      <c r="C197" s="42" t="str">
        <f t="shared" ca="1" si="11"/>
        <v/>
      </c>
      <c r="D197" s="447">
        <v>42</v>
      </c>
      <c r="E197" s="39" t="s">
        <v>379</v>
      </c>
    </row>
    <row r="198" spans="1:49" s="15" customFormat="1">
      <c r="A198" s="42" t="str">
        <f t="shared" ca="1" si="12"/>
        <v/>
      </c>
      <c r="B198" s="42" t="str">
        <f t="shared" ca="1" si="12"/>
        <v/>
      </c>
      <c r="C198" s="42" t="str">
        <f t="shared" ca="1" si="11"/>
        <v/>
      </c>
      <c r="E198" s="42" t="s">
        <v>322</v>
      </c>
      <c r="F198" s="15">
        <v>1</v>
      </c>
      <c r="G198" s="15">
        <v>2</v>
      </c>
      <c r="H198" s="15">
        <v>3</v>
      </c>
      <c r="I198" s="15">
        <v>4</v>
      </c>
      <c r="J198" s="15">
        <v>5</v>
      </c>
      <c r="K198" s="15">
        <v>6</v>
      </c>
      <c r="L198" s="15">
        <v>7</v>
      </c>
      <c r="M198" s="15">
        <v>8</v>
      </c>
      <c r="N198" s="15">
        <v>9</v>
      </c>
      <c r="O198" s="15">
        <v>10</v>
      </c>
      <c r="P198" s="15">
        <v>11</v>
      </c>
      <c r="Q198" s="15">
        <v>12</v>
      </c>
      <c r="R198" s="15">
        <v>13</v>
      </c>
      <c r="S198" s="15">
        <v>14</v>
      </c>
      <c r="T198" s="15">
        <v>15</v>
      </c>
      <c r="U198" s="15">
        <v>16</v>
      </c>
      <c r="V198" s="15">
        <v>17</v>
      </c>
      <c r="W198" s="15">
        <v>18</v>
      </c>
      <c r="X198" s="15">
        <v>19</v>
      </c>
      <c r="Y198" s="15">
        <v>20</v>
      </c>
      <c r="Z198" s="15">
        <v>21</v>
      </c>
      <c r="AA198" s="15">
        <v>22</v>
      </c>
      <c r="AB198" s="15">
        <v>23</v>
      </c>
      <c r="AC198" s="15">
        <v>24</v>
      </c>
      <c r="AD198" s="15">
        <v>25</v>
      </c>
      <c r="AE198" s="15">
        <v>26</v>
      </c>
      <c r="AF198" s="15">
        <v>27</v>
      </c>
      <c r="AG198" s="15">
        <v>28</v>
      </c>
      <c r="AH198" s="15">
        <v>29</v>
      </c>
      <c r="AI198" s="15">
        <v>30</v>
      </c>
      <c r="AJ198" s="15">
        <v>31</v>
      </c>
      <c r="AK198" s="15">
        <v>32</v>
      </c>
      <c r="AL198" s="15">
        <v>33</v>
      </c>
      <c r="AM198" s="15">
        <v>34</v>
      </c>
      <c r="AO198" s="15">
        <v>35</v>
      </c>
      <c r="AP198" s="15">
        <v>36</v>
      </c>
      <c r="AQ198" s="15">
        <v>37</v>
      </c>
      <c r="AR198" s="15">
        <v>38</v>
      </c>
      <c r="AT198" s="15">
        <v>39</v>
      </c>
      <c r="AU198" s="15">
        <v>40</v>
      </c>
      <c r="AV198" s="15">
        <v>41</v>
      </c>
      <c r="AW198" s="15">
        <v>42</v>
      </c>
    </row>
    <row r="199" spans="1:49" s="15" customFormat="1">
      <c r="A199" s="42" t="str">
        <f t="shared" ca="1" si="12"/>
        <v/>
      </c>
      <c r="B199" s="42" t="str">
        <f t="shared" ca="1" si="12"/>
        <v/>
      </c>
      <c r="C199" s="42" t="str">
        <f t="shared" ca="1" si="11"/>
        <v/>
      </c>
      <c r="E199" s="42" t="s">
        <v>350</v>
      </c>
      <c r="F199" s="15">
        <v>10</v>
      </c>
      <c r="G199" s="15">
        <v>26</v>
      </c>
      <c r="H199" s="15">
        <v>38</v>
      </c>
      <c r="I199" s="15">
        <v>32</v>
      </c>
      <c r="J199" s="15">
        <v>12</v>
      </c>
      <c r="K199" s="15">
        <v>34</v>
      </c>
      <c r="L199" s="15">
        <v>20</v>
      </c>
      <c r="M199" s="15">
        <v>6</v>
      </c>
      <c r="N199" s="15">
        <v>40</v>
      </c>
      <c r="O199" s="15">
        <v>27</v>
      </c>
      <c r="P199" s="15">
        <v>8</v>
      </c>
      <c r="Q199" s="15">
        <v>39</v>
      </c>
      <c r="R199" s="15">
        <v>21</v>
      </c>
      <c r="S199" s="15">
        <v>35</v>
      </c>
      <c r="T199" s="15">
        <v>31</v>
      </c>
      <c r="U199" s="15">
        <v>42</v>
      </c>
      <c r="V199" s="15">
        <v>25</v>
      </c>
      <c r="W199" s="15">
        <v>16</v>
      </c>
      <c r="X199" s="15">
        <v>2</v>
      </c>
      <c r="Y199" s="15">
        <v>9</v>
      </c>
      <c r="Z199" s="15">
        <v>37</v>
      </c>
      <c r="AA199" s="15">
        <v>41</v>
      </c>
      <c r="AB199" s="15">
        <v>4</v>
      </c>
      <c r="AC199" s="15">
        <v>13</v>
      </c>
      <c r="AD199" s="15">
        <v>33</v>
      </c>
      <c r="AE199" s="15">
        <v>22</v>
      </c>
      <c r="AF199" s="15">
        <v>19</v>
      </c>
      <c r="AG199" s="15">
        <v>36</v>
      </c>
      <c r="AH199" s="15">
        <v>7</v>
      </c>
      <c r="AI199" s="15">
        <v>28</v>
      </c>
      <c r="AJ199" s="15">
        <v>15</v>
      </c>
      <c r="AK199" s="15">
        <v>5</v>
      </c>
      <c r="AL199" s="15">
        <v>17</v>
      </c>
      <c r="AM199" s="15">
        <v>23</v>
      </c>
      <c r="AO199" s="15">
        <v>24</v>
      </c>
      <c r="AP199" s="15">
        <v>11</v>
      </c>
      <c r="AQ199" s="15">
        <v>29</v>
      </c>
      <c r="AR199" s="15">
        <v>3</v>
      </c>
      <c r="AT199" s="15">
        <v>14</v>
      </c>
      <c r="AU199" s="15">
        <v>1</v>
      </c>
      <c r="AV199" s="15">
        <v>30</v>
      </c>
      <c r="AW199" s="15">
        <v>18</v>
      </c>
    </row>
    <row r="200" spans="1:49" s="15" customFormat="1">
      <c r="A200" s="42" t="str">
        <f t="shared" ca="1" si="12"/>
        <v/>
      </c>
      <c r="B200" s="42" t="str">
        <f t="shared" ca="1" si="12"/>
        <v/>
      </c>
      <c r="C200" s="42" t="str">
        <f t="shared" ca="1" si="11"/>
        <v/>
      </c>
      <c r="E200" s="42" t="s">
        <v>352</v>
      </c>
      <c r="F200" s="15">
        <v>38</v>
      </c>
      <c r="G200" s="15">
        <v>18</v>
      </c>
      <c r="H200" s="15">
        <v>15</v>
      </c>
      <c r="I200" s="15">
        <v>22</v>
      </c>
      <c r="J200" s="15">
        <v>6</v>
      </c>
      <c r="K200" s="15">
        <v>5</v>
      </c>
      <c r="L200" s="15">
        <v>33</v>
      </c>
      <c r="M200" s="15">
        <v>12</v>
      </c>
      <c r="N200" s="15">
        <v>16</v>
      </c>
      <c r="O200" s="15">
        <v>24</v>
      </c>
      <c r="P200" s="15">
        <v>23</v>
      </c>
      <c r="Q200" s="15">
        <v>29</v>
      </c>
      <c r="R200" s="15">
        <v>32</v>
      </c>
      <c r="S200" s="15">
        <v>39</v>
      </c>
      <c r="T200" s="15">
        <v>37</v>
      </c>
      <c r="U200" s="15">
        <v>40</v>
      </c>
      <c r="V200" s="15">
        <v>35</v>
      </c>
      <c r="W200" s="15">
        <v>7</v>
      </c>
      <c r="X200" s="15">
        <v>1</v>
      </c>
      <c r="Y200" s="15">
        <v>11</v>
      </c>
      <c r="Z200" s="15">
        <v>9</v>
      </c>
      <c r="AA200" s="15">
        <v>30</v>
      </c>
      <c r="AB200" s="15">
        <v>31</v>
      </c>
      <c r="AC200" s="15">
        <v>17</v>
      </c>
      <c r="AD200" s="15">
        <v>41</v>
      </c>
      <c r="AE200" s="15">
        <v>3</v>
      </c>
      <c r="AF200" s="15">
        <v>34</v>
      </c>
      <c r="AG200" s="15">
        <v>14</v>
      </c>
      <c r="AH200" s="15">
        <v>36</v>
      </c>
      <c r="AI200" s="15">
        <v>42</v>
      </c>
      <c r="AJ200" s="15">
        <v>19</v>
      </c>
      <c r="AK200" s="15">
        <v>4</v>
      </c>
      <c r="AL200" s="15">
        <v>25</v>
      </c>
      <c r="AM200" s="15">
        <v>26</v>
      </c>
      <c r="AO200" s="15">
        <v>28</v>
      </c>
      <c r="AP200" s="15">
        <v>13</v>
      </c>
      <c r="AQ200" s="15">
        <v>20</v>
      </c>
      <c r="AR200" s="15">
        <v>8</v>
      </c>
      <c r="AT200" s="15">
        <v>27</v>
      </c>
      <c r="AU200" s="15">
        <v>10</v>
      </c>
      <c r="AV200" s="15">
        <v>2</v>
      </c>
      <c r="AW200" s="15">
        <v>21</v>
      </c>
    </row>
    <row r="201" spans="1:49" s="15" customFormat="1">
      <c r="A201" s="42" t="str">
        <f t="shared" ca="1" si="12"/>
        <v/>
      </c>
      <c r="B201" s="42" t="str">
        <f t="shared" ca="1" si="12"/>
        <v/>
      </c>
      <c r="C201" s="42" t="str">
        <f t="shared" ca="1" si="11"/>
        <v/>
      </c>
    </row>
    <row r="202" spans="1:49" s="15" customFormat="1">
      <c r="A202" s="42" t="str">
        <f t="shared" ca="1" si="12"/>
        <v/>
      </c>
      <c r="B202" s="42" t="str">
        <f t="shared" ca="1" si="12"/>
        <v/>
      </c>
      <c r="C202" s="42" t="str">
        <f t="shared" ca="1" si="11"/>
        <v/>
      </c>
      <c r="D202" s="447">
        <v>43</v>
      </c>
      <c r="E202" s="39" t="s">
        <v>379</v>
      </c>
    </row>
    <row r="203" spans="1:49" s="15" customFormat="1">
      <c r="A203" s="42" t="str">
        <f t="shared" ca="1" si="12"/>
        <v/>
      </c>
      <c r="B203" s="42" t="str">
        <f t="shared" ca="1" si="12"/>
        <v/>
      </c>
      <c r="C203" s="42" t="str">
        <f t="shared" ca="1" si="11"/>
        <v/>
      </c>
      <c r="E203" s="42" t="s">
        <v>322</v>
      </c>
      <c r="F203" s="15">
        <v>1</v>
      </c>
      <c r="G203" s="15">
        <v>2</v>
      </c>
      <c r="H203" s="15">
        <v>3</v>
      </c>
      <c r="I203" s="15">
        <v>4</v>
      </c>
      <c r="J203" s="15">
        <v>5</v>
      </c>
      <c r="K203" s="15">
        <v>6</v>
      </c>
      <c r="L203" s="15">
        <v>7</v>
      </c>
      <c r="M203" s="15">
        <v>8</v>
      </c>
      <c r="N203" s="15">
        <v>9</v>
      </c>
      <c r="O203" s="15">
        <v>10</v>
      </c>
      <c r="P203" s="15">
        <v>11</v>
      </c>
      <c r="Q203" s="15">
        <v>12</v>
      </c>
      <c r="R203" s="15">
        <v>13</v>
      </c>
      <c r="S203" s="15">
        <v>14</v>
      </c>
      <c r="T203" s="15">
        <v>15</v>
      </c>
      <c r="U203" s="15">
        <v>16</v>
      </c>
      <c r="V203" s="15">
        <v>17</v>
      </c>
      <c r="W203" s="15">
        <v>18</v>
      </c>
      <c r="X203" s="15">
        <v>19</v>
      </c>
      <c r="Y203" s="15">
        <v>20</v>
      </c>
      <c r="Z203" s="15">
        <v>21</v>
      </c>
      <c r="AA203" s="15">
        <v>22</v>
      </c>
      <c r="AB203" s="15">
        <v>23</v>
      </c>
      <c r="AC203" s="15">
        <v>24</v>
      </c>
      <c r="AD203" s="15">
        <v>25</v>
      </c>
      <c r="AE203" s="15">
        <v>26</v>
      </c>
      <c r="AF203" s="15">
        <v>27</v>
      </c>
      <c r="AG203" s="15">
        <v>28</v>
      </c>
      <c r="AH203" s="15">
        <v>29</v>
      </c>
      <c r="AI203" s="15">
        <v>30</v>
      </c>
      <c r="AJ203" s="15">
        <v>31</v>
      </c>
      <c r="AK203" s="15">
        <v>32</v>
      </c>
      <c r="AL203" s="15">
        <v>33</v>
      </c>
      <c r="AM203" s="15">
        <v>34</v>
      </c>
      <c r="AN203" s="15">
        <v>35</v>
      </c>
      <c r="AO203" s="15">
        <v>36</v>
      </c>
      <c r="AP203" s="15">
        <v>37</v>
      </c>
      <c r="AQ203" s="15">
        <v>38</v>
      </c>
      <c r="AR203" s="15">
        <v>39</v>
      </c>
      <c r="AT203" s="15">
        <v>40</v>
      </c>
      <c r="AU203" s="15">
        <v>41</v>
      </c>
      <c r="AV203" s="15">
        <v>42</v>
      </c>
      <c r="AW203" s="15">
        <v>43</v>
      </c>
    </row>
    <row r="204" spans="1:49" s="15" customFormat="1">
      <c r="A204" s="42" t="str">
        <f t="shared" ca="1" si="12"/>
        <v/>
      </c>
      <c r="B204" s="42" t="str">
        <f t="shared" ca="1" si="12"/>
        <v/>
      </c>
      <c r="C204" s="42" t="str">
        <f t="shared" ca="1" si="11"/>
        <v/>
      </c>
      <c r="E204" s="42" t="s">
        <v>350</v>
      </c>
      <c r="F204" s="15">
        <v>35</v>
      </c>
      <c r="G204" s="15">
        <v>14</v>
      </c>
      <c r="H204" s="15">
        <v>30</v>
      </c>
      <c r="I204" s="15">
        <v>41</v>
      </c>
      <c r="J204" s="15">
        <v>2</v>
      </c>
      <c r="K204" s="15">
        <v>42</v>
      </c>
      <c r="L204" s="15">
        <v>21</v>
      </c>
      <c r="M204" s="15">
        <v>39</v>
      </c>
      <c r="N204" s="15">
        <v>16</v>
      </c>
      <c r="O204" s="15">
        <v>26</v>
      </c>
      <c r="P204" s="15">
        <v>17</v>
      </c>
      <c r="Q204" s="15">
        <v>38</v>
      </c>
      <c r="R204" s="15">
        <v>10</v>
      </c>
      <c r="S204" s="15">
        <v>1</v>
      </c>
      <c r="T204" s="15">
        <v>11</v>
      </c>
      <c r="U204" s="15">
        <v>18</v>
      </c>
      <c r="V204" s="15">
        <v>43</v>
      </c>
      <c r="W204" s="15">
        <v>25</v>
      </c>
      <c r="X204" s="15">
        <v>27</v>
      </c>
      <c r="Y204" s="15">
        <v>12</v>
      </c>
      <c r="Z204" s="15">
        <v>37</v>
      </c>
      <c r="AA204" s="15">
        <v>6</v>
      </c>
      <c r="AB204" s="15">
        <v>22</v>
      </c>
      <c r="AC204" s="15">
        <v>33</v>
      </c>
      <c r="AD204" s="15">
        <v>4</v>
      </c>
      <c r="AE204" s="15">
        <v>19</v>
      </c>
      <c r="AF204" s="15">
        <v>8</v>
      </c>
      <c r="AG204" s="15">
        <v>36</v>
      </c>
      <c r="AH204" s="15">
        <v>28</v>
      </c>
      <c r="AI204" s="15">
        <v>13</v>
      </c>
      <c r="AJ204" s="15">
        <v>15</v>
      </c>
      <c r="AK204" s="15">
        <v>40</v>
      </c>
      <c r="AL204" s="15">
        <v>20</v>
      </c>
      <c r="AM204" s="15">
        <v>32</v>
      </c>
      <c r="AN204" s="15">
        <v>3</v>
      </c>
      <c r="AO204" s="15">
        <v>29</v>
      </c>
      <c r="AP204" s="15">
        <v>9</v>
      </c>
      <c r="AQ204" s="15">
        <v>31</v>
      </c>
      <c r="AR204" s="15">
        <v>23</v>
      </c>
      <c r="AT204" s="15">
        <v>5</v>
      </c>
      <c r="AU204" s="15">
        <v>34</v>
      </c>
      <c r="AV204" s="15">
        <v>24</v>
      </c>
      <c r="AW204" s="15">
        <v>7</v>
      </c>
    </row>
    <row r="205" spans="1:49" s="15" customFormat="1">
      <c r="A205" s="42" t="str">
        <f t="shared" ca="1" si="12"/>
        <v/>
      </c>
      <c r="B205" s="42" t="str">
        <f t="shared" ca="1" si="12"/>
        <v/>
      </c>
      <c r="C205" s="42" t="str">
        <f t="shared" ca="1" si="11"/>
        <v/>
      </c>
      <c r="E205" s="42" t="s">
        <v>352</v>
      </c>
      <c r="F205" s="15">
        <v>30</v>
      </c>
      <c r="G205" s="15">
        <v>13</v>
      </c>
      <c r="H205" s="15">
        <v>5</v>
      </c>
      <c r="I205" s="15">
        <v>40</v>
      </c>
      <c r="J205" s="15">
        <v>21</v>
      </c>
      <c r="K205" s="15">
        <v>3</v>
      </c>
      <c r="L205" s="15">
        <v>39</v>
      </c>
      <c r="M205" s="15">
        <v>43</v>
      </c>
      <c r="N205" s="15">
        <v>31</v>
      </c>
      <c r="O205" s="15">
        <v>6</v>
      </c>
      <c r="P205" s="15">
        <v>33</v>
      </c>
      <c r="Q205" s="15">
        <v>23</v>
      </c>
      <c r="R205" s="15">
        <v>7</v>
      </c>
      <c r="S205" s="15">
        <v>15</v>
      </c>
      <c r="T205" s="15">
        <v>18</v>
      </c>
      <c r="U205" s="15">
        <v>41</v>
      </c>
      <c r="V205" s="15">
        <v>29</v>
      </c>
      <c r="W205" s="15">
        <v>34</v>
      </c>
      <c r="X205" s="15">
        <v>37</v>
      </c>
      <c r="Y205" s="15">
        <v>17</v>
      </c>
      <c r="Z205" s="15">
        <v>4</v>
      </c>
      <c r="AA205" s="15">
        <v>26</v>
      </c>
      <c r="AB205" s="15">
        <v>32</v>
      </c>
      <c r="AC205" s="15">
        <v>8</v>
      </c>
      <c r="AD205" s="15">
        <v>38</v>
      </c>
      <c r="AE205" s="15">
        <v>12</v>
      </c>
      <c r="AF205" s="15">
        <v>28</v>
      </c>
      <c r="AG205" s="15">
        <v>9</v>
      </c>
      <c r="AH205" s="15">
        <v>22</v>
      </c>
      <c r="AI205" s="15">
        <v>16</v>
      </c>
      <c r="AJ205" s="15">
        <v>10</v>
      </c>
      <c r="AK205" s="15">
        <v>24</v>
      </c>
      <c r="AL205" s="15">
        <v>14</v>
      </c>
      <c r="AM205" s="15">
        <v>42</v>
      </c>
      <c r="AN205" s="15">
        <v>36</v>
      </c>
      <c r="AO205" s="15">
        <v>25</v>
      </c>
      <c r="AP205" s="15">
        <v>20</v>
      </c>
      <c r="AQ205" s="15">
        <v>1</v>
      </c>
      <c r="AR205" s="15">
        <v>35</v>
      </c>
      <c r="AT205" s="15">
        <v>27</v>
      </c>
      <c r="AU205" s="15">
        <v>19</v>
      </c>
      <c r="AV205" s="15">
        <v>2</v>
      </c>
      <c r="AW205" s="15">
        <v>11</v>
      </c>
    </row>
    <row r="206" spans="1:49" s="15" customFormat="1">
      <c r="A206" s="42" t="str">
        <f t="shared" ca="1" si="12"/>
        <v/>
      </c>
      <c r="B206" s="42" t="str">
        <f t="shared" ca="1" si="12"/>
        <v/>
      </c>
      <c r="C206" s="42" t="str">
        <f t="shared" ca="1" si="11"/>
        <v/>
      </c>
    </row>
    <row r="207" spans="1:49" s="15" customFormat="1">
      <c r="A207" s="42" t="str">
        <f t="shared" ca="1" si="12"/>
        <v/>
      </c>
      <c r="B207" s="42" t="str">
        <f t="shared" ca="1" si="12"/>
        <v/>
      </c>
      <c r="C207" s="42" t="str">
        <f t="shared" ca="1" si="11"/>
        <v/>
      </c>
      <c r="D207" s="447">
        <v>44</v>
      </c>
      <c r="E207" s="39" t="s">
        <v>379</v>
      </c>
    </row>
    <row r="208" spans="1:49" s="15" customFormat="1">
      <c r="A208" s="42" t="str">
        <f t="shared" ca="1" si="12"/>
        <v/>
      </c>
      <c r="B208" s="42" t="str">
        <f t="shared" ca="1" si="12"/>
        <v/>
      </c>
      <c r="C208" s="42" t="str">
        <f t="shared" ref="C208:C239" ca="1" si="13">IF(INDIRECT(ADDRESS(C$6,ROW()-ROW(C$6)-1+COLUMN($F$8)))&gt;0,INDIRECT(ADDRESS(C$6,ROW()-ROW(C$6)-1+COLUMN($F$8))),"")</f>
        <v/>
      </c>
      <c r="E208" s="42" t="s">
        <v>322</v>
      </c>
      <c r="F208" s="15">
        <v>1</v>
      </c>
      <c r="G208" s="15">
        <v>2</v>
      </c>
      <c r="H208" s="15">
        <v>3</v>
      </c>
      <c r="I208" s="15">
        <v>4</v>
      </c>
      <c r="J208" s="15">
        <v>5</v>
      </c>
      <c r="K208" s="15">
        <v>6</v>
      </c>
      <c r="L208" s="15">
        <v>7</v>
      </c>
      <c r="M208" s="15">
        <v>8</v>
      </c>
      <c r="N208" s="15">
        <v>9</v>
      </c>
      <c r="O208" s="15">
        <v>10</v>
      </c>
      <c r="P208" s="15">
        <v>11</v>
      </c>
      <c r="Q208" s="15">
        <v>12</v>
      </c>
      <c r="R208" s="15">
        <v>13</v>
      </c>
      <c r="S208" s="15">
        <v>14</v>
      </c>
      <c r="T208" s="15">
        <v>15</v>
      </c>
      <c r="U208" s="15">
        <v>16</v>
      </c>
      <c r="V208" s="15">
        <v>17</v>
      </c>
      <c r="W208" s="15">
        <v>18</v>
      </c>
      <c r="X208" s="15">
        <v>19</v>
      </c>
      <c r="Y208" s="15">
        <v>20</v>
      </c>
      <c r="Z208" s="15">
        <v>21</v>
      </c>
      <c r="AA208" s="15">
        <v>22</v>
      </c>
      <c r="AB208" s="15">
        <v>23</v>
      </c>
      <c r="AC208" s="15">
        <v>24</v>
      </c>
      <c r="AD208" s="15">
        <v>25</v>
      </c>
      <c r="AE208" s="15">
        <v>26</v>
      </c>
      <c r="AF208" s="15">
        <v>27</v>
      </c>
      <c r="AG208" s="15">
        <v>28</v>
      </c>
      <c r="AH208" s="15">
        <v>29</v>
      </c>
      <c r="AI208" s="15">
        <v>30</v>
      </c>
      <c r="AJ208" s="15">
        <v>31</v>
      </c>
      <c r="AK208" s="15">
        <v>32</v>
      </c>
      <c r="AL208" s="15">
        <v>33</v>
      </c>
      <c r="AM208" s="15">
        <v>34</v>
      </c>
      <c r="AN208" s="15">
        <v>35</v>
      </c>
      <c r="AO208" s="15">
        <v>36</v>
      </c>
      <c r="AP208" s="15">
        <v>37</v>
      </c>
      <c r="AQ208" s="15">
        <v>38</v>
      </c>
      <c r="AR208" s="15">
        <v>39</v>
      </c>
      <c r="AS208" s="15">
        <v>40</v>
      </c>
      <c r="AT208" s="15">
        <v>41</v>
      </c>
      <c r="AU208" s="15">
        <v>42</v>
      </c>
      <c r="AV208" s="15">
        <v>43</v>
      </c>
      <c r="AW208" s="15">
        <v>44</v>
      </c>
    </row>
    <row r="209" spans="1:54" s="15" customFormat="1">
      <c r="A209" s="42" t="str">
        <f t="shared" ca="1" si="12"/>
        <v/>
      </c>
      <c r="B209" s="42" t="str">
        <f t="shared" ca="1" si="12"/>
        <v/>
      </c>
      <c r="C209" s="42" t="str">
        <f t="shared" ca="1" si="13"/>
        <v/>
      </c>
      <c r="E209" s="42" t="s">
        <v>350</v>
      </c>
      <c r="F209" s="15">
        <v>32</v>
      </c>
      <c r="G209" s="15">
        <v>25</v>
      </c>
      <c r="H209" s="15">
        <v>15</v>
      </c>
      <c r="I209" s="15">
        <v>42</v>
      </c>
      <c r="J209" s="15">
        <v>38</v>
      </c>
      <c r="K209" s="15">
        <v>9</v>
      </c>
      <c r="L209" s="15">
        <v>24</v>
      </c>
      <c r="M209" s="15">
        <v>5</v>
      </c>
      <c r="N209" s="15">
        <v>18</v>
      </c>
      <c r="O209" s="15">
        <v>12</v>
      </c>
      <c r="P209" s="15">
        <v>14</v>
      </c>
      <c r="Q209" s="15">
        <v>43</v>
      </c>
      <c r="R209" s="15">
        <v>31</v>
      </c>
      <c r="S209" s="15">
        <v>16</v>
      </c>
      <c r="T209" s="15">
        <v>21</v>
      </c>
      <c r="U209" s="15">
        <v>30</v>
      </c>
      <c r="V209" s="15">
        <v>19</v>
      </c>
      <c r="W209" s="15">
        <v>37</v>
      </c>
      <c r="X209" s="15">
        <v>1</v>
      </c>
      <c r="Y209" s="15">
        <v>11</v>
      </c>
      <c r="Z209" s="15">
        <v>35</v>
      </c>
      <c r="AA209" s="15">
        <v>28</v>
      </c>
      <c r="AB209" s="15">
        <v>7</v>
      </c>
      <c r="AC209" s="15">
        <v>23</v>
      </c>
      <c r="AD209" s="15">
        <v>39</v>
      </c>
      <c r="AE209" s="15">
        <v>29</v>
      </c>
      <c r="AF209" s="15">
        <v>6</v>
      </c>
      <c r="AG209" s="15">
        <v>20</v>
      </c>
      <c r="AH209" s="15">
        <v>3</v>
      </c>
      <c r="AI209" s="15">
        <v>41</v>
      </c>
      <c r="AJ209" s="15">
        <v>4</v>
      </c>
      <c r="AK209" s="15">
        <v>40</v>
      </c>
      <c r="AL209" s="15">
        <v>22</v>
      </c>
      <c r="AM209" s="15">
        <v>26</v>
      </c>
      <c r="AN209" s="15">
        <v>8</v>
      </c>
      <c r="AO209" s="15">
        <v>10</v>
      </c>
      <c r="AP209" s="15">
        <v>44</v>
      </c>
      <c r="AQ209" s="15">
        <v>34</v>
      </c>
      <c r="AR209" s="15">
        <v>36</v>
      </c>
      <c r="AS209" s="15">
        <v>17</v>
      </c>
      <c r="AT209" s="15">
        <v>2</v>
      </c>
      <c r="AU209" s="15">
        <v>13</v>
      </c>
      <c r="AV209" s="15">
        <v>27</v>
      </c>
      <c r="AW209" s="15">
        <v>33</v>
      </c>
    </row>
    <row r="210" spans="1:54" s="15" customFormat="1">
      <c r="A210" s="42" t="str">
        <f t="shared" ref="A210:B229" ca="1" si="14">IF(INDIRECT(ADDRESS(A$6,ROW()-ROW(A$6)-1+COLUMN($F$8)))&gt;0,INDIRECT(ADDRESS(A$6,ROW()-ROW(A$6)-1+COLUMN($F$8))),"")</f>
        <v/>
      </c>
      <c r="B210" s="42" t="str">
        <f t="shared" ca="1" si="14"/>
        <v/>
      </c>
      <c r="C210" s="42" t="str">
        <f t="shared" ca="1" si="13"/>
        <v/>
      </c>
      <c r="E210" s="42" t="s">
        <v>352</v>
      </c>
      <c r="F210" s="15">
        <v>39</v>
      </c>
      <c r="G210" s="15">
        <v>1</v>
      </c>
      <c r="H210" s="15">
        <v>25</v>
      </c>
      <c r="I210" s="15">
        <v>41</v>
      </c>
      <c r="J210" s="15">
        <v>13</v>
      </c>
      <c r="K210" s="15">
        <v>8</v>
      </c>
      <c r="L210" s="15">
        <v>34</v>
      </c>
      <c r="M210" s="15">
        <v>14</v>
      </c>
      <c r="N210" s="15">
        <v>37</v>
      </c>
      <c r="O210" s="15">
        <v>29</v>
      </c>
      <c r="P210" s="15">
        <v>19</v>
      </c>
      <c r="Q210" s="15">
        <v>36</v>
      </c>
      <c r="R210" s="15">
        <v>21</v>
      </c>
      <c r="S210" s="15">
        <v>28</v>
      </c>
      <c r="T210" s="15">
        <v>6</v>
      </c>
      <c r="U210" s="15">
        <v>18</v>
      </c>
      <c r="V210" s="15">
        <v>15</v>
      </c>
      <c r="W210" s="15">
        <v>44</v>
      </c>
      <c r="X210" s="15">
        <v>30</v>
      </c>
      <c r="Y210" s="15">
        <v>2</v>
      </c>
      <c r="Z210" s="15">
        <v>42</v>
      </c>
      <c r="AA210" s="15">
        <v>23</v>
      </c>
      <c r="AB210" s="15">
        <v>17</v>
      </c>
      <c r="AC210" s="15">
        <v>31</v>
      </c>
      <c r="AD210" s="15">
        <v>9</v>
      </c>
      <c r="AE210" s="15">
        <v>33</v>
      </c>
      <c r="AF210" s="15">
        <v>20</v>
      </c>
      <c r="AG210" s="15">
        <v>12</v>
      </c>
      <c r="AH210" s="15">
        <v>7</v>
      </c>
      <c r="AI210" s="15">
        <v>4</v>
      </c>
      <c r="AJ210" s="15">
        <v>5</v>
      </c>
      <c r="AK210" s="15">
        <v>38</v>
      </c>
      <c r="AL210" s="15">
        <v>10</v>
      </c>
      <c r="AM210" s="15">
        <v>27</v>
      </c>
      <c r="AN210" s="15">
        <v>22</v>
      </c>
      <c r="AO210" s="15">
        <v>3</v>
      </c>
      <c r="AP210" s="15">
        <v>11</v>
      </c>
      <c r="AQ210" s="15">
        <v>26</v>
      </c>
      <c r="AR210" s="15">
        <v>35</v>
      </c>
      <c r="AS210" s="15">
        <v>43</v>
      </c>
      <c r="AT210" s="15">
        <v>24</v>
      </c>
      <c r="AU210" s="15">
        <v>16</v>
      </c>
      <c r="AV210" s="15">
        <v>40</v>
      </c>
      <c r="AW210" s="15">
        <v>32</v>
      </c>
    </row>
    <row r="211" spans="1:54" s="15" customFormat="1">
      <c r="A211" s="42" t="str">
        <f t="shared" ca="1" si="14"/>
        <v/>
      </c>
      <c r="B211" s="42" t="str">
        <f t="shared" ca="1" si="14"/>
        <v/>
      </c>
      <c r="C211" s="42" t="str">
        <f t="shared" ca="1" si="13"/>
        <v/>
      </c>
    </row>
    <row r="212" spans="1:54" s="15" customFormat="1">
      <c r="A212" s="42" t="str">
        <f t="shared" ca="1" si="14"/>
        <v/>
      </c>
      <c r="B212" s="42" t="str">
        <f t="shared" ca="1" si="14"/>
        <v/>
      </c>
      <c r="C212" s="42" t="str">
        <f t="shared" ca="1" si="13"/>
        <v/>
      </c>
      <c r="D212" s="447">
        <v>45</v>
      </c>
      <c r="E212" s="39" t="s">
        <v>379</v>
      </c>
    </row>
    <row r="213" spans="1:54" s="15" customFormat="1">
      <c r="A213" s="42" t="str">
        <f t="shared" ca="1" si="14"/>
        <v/>
      </c>
      <c r="B213" s="42" t="str">
        <f t="shared" ca="1" si="14"/>
        <v/>
      </c>
      <c r="C213" s="42" t="str">
        <f t="shared" ca="1" si="13"/>
        <v/>
      </c>
      <c r="E213" s="42" t="s">
        <v>322</v>
      </c>
      <c r="F213" s="15">
        <v>1</v>
      </c>
      <c r="G213" s="15">
        <v>2</v>
      </c>
      <c r="H213" s="15">
        <v>3</v>
      </c>
      <c r="I213" s="15">
        <v>4</v>
      </c>
      <c r="J213" s="15">
        <v>5</v>
      </c>
      <c r="K213" s="15">
        <v>6</v>
      </c>
      <c r="L213" s="15">
        <v>7</v>
      </c>
      <c r="M213" s="15">
        <v>8</v>
      </c>
      <c r="N213" s="15">
        <v>9</v>
      </c>
      <c r="O213" s="15">
        <v>10</v>
      </c>
      <c r="P213" s="15">
        <v>11</v>
      </c>
      <c r="Q213" s="15">
        <v>12</v>
      </c>
      <c r="R213" s="15">
        <v>13</v>
      </c>
      <c r="S213" s="15">
        <v>14</v>
      </c>
      <c r="T213" s="15">
        <v>15</v>
      </c>
      <c r="U213" s="15">
        <v>16</v>
      </c>
      <c r="V213" s="15">
        <v>17</v>
      </c>
      <c r="W213" s="15">
        <v>18</v>
      </c>
      <c r="X213" s="15">
        <v>19</v>
      </c>
      <c r="Y213" s="15">
        <v>20</v>
      </c>
      <c r="Z213" s="15">
        <v>21</v>
      </c>
      <c r="AA213" s="15">
        <v>22</v>
      </c>
      <c r="AB213" s="15">
        <v>23</v>
      </c>
      <c r="AC213" s="15">
        <v>24</v>
      </c>
      <c r="AD213" s="15">
        <v>25</v>
      </c>
      <c r="AE213" s="15">
        <v>26</v>
      </c>
      <c r="AF213" s="15">
        <v>27</v>
      </c>
      <c r="AG213" s="15">
        <v>28</v>
      </c>
      <c r="AH213" s="15">
        <v>29</v>
      </c>
      <c r="AI213" s="15">
        <v>30</v>
      </c>
      <c r="AJ213" s="15">
        <v>31</v>
      </c>
      <c r="AK213" s="15">
        <v>32</v>
      </c>
      <c r="AL213" s="15">
        <v>33</v>
      </c>
      <c r="AM213" s="15">
        <v>34</v>
      </c>
      <c r="AN213" s="15">
        <v>35</v>
      </c>
      <c r="AO213" s="15">
        <v>36</v>
      </c>
      <c r="AP213" s="15">
        <v>37</v>
      </c>
      <c r="AQ213" s="15">
        <v>38</v>
      </c>
      <c r="AR213" s="15">
        <v>39</v>
      </c>
      <c r="AS213" s="15">
        <v>40</v>
      </c>
      <c r="AT213" s="15">
        <v>41</v>
      </c>
      <c r="AU213" s="15">
        <v>42</v>
      </c>
      <c r="AV213" s="15">
        <v>43</v>
      </c>
      <c r="AW213" s="15">
        <v>44</v>
      </c>
      <c r="AX213" s="15">
        <v>45</v>
      </c>
    </row>
    <row r="214" spans="1:54" s="15" customFormat="1">
      <c r="A214" s="42" t="str">
        <f t="shared" ca="1" si="14"/>
        <v/>
      </c>
      <c r="B214" s="42" t="str">
        <f t="shared" ca="1" si="14"/>
        <v/>
      </c>
      <c r="C214" s="42" t="str">
        <f t="shared" ca="1" si="13"/>
        <v/>
      </c>
      <c r="E214" s="42" t="s">
        <v>350</v>
      </c>
      <c r="F214" s="15">
        <v>5</v>
      </c>
      <c r="G214" s="15">
        <v>41</v>
      </c>
      <c r="H214" s="15">
        <v>17</v>
      </c>
      <c r="I214" s="15">
        <v>31</v>
      </c>
      <c r="J214" s="15">
        <v>28</v>
      </c>
      <c r="K214" s="15">
        <v>29</v>
      </c>
      <c r="L214" s="15">
        <v>43</v>
      </c>
      <c r="M214" s="15">
        <v>7</v>
      </c>
      <c r="N214" s="15">
        <v>16</v>
      </c>
      <c r="O214" s="15">
        <v>23</v>
      </c>
      <c r="P214" s="15">
        <v>24</v>
      </c>
      <c r="Q214" s="15">
        <v>14</v>
      </c>
      <c r="R214" s="15">
        <v>30</v>
      </c>
      <c r="S214" s="15">
        <v>32</v>
      </c>
      <c r="T214" s="15">
        <v>6</v>
      </c>
      <c r="U214" s="15">
        <v>4</v>
      </c>
      <c r="V214" s="15">
        <v>35</v>
      </c>
      <c r="W214" s="15">
        <v>25</v>
      </c>
      <c r="X214" s="15">
        <v>38</v>
      </c>
      <c r="Y214" s="15">
        <v>26</v>
      </c>
      <c r="Z214" s="15">
        <v>40</v>
      </c>
      <c r="AA214" s="15">
        <v>33</v>
      </c>
      <c r="AB214" s="15">
        <v>19</v>
      </c>
      <c r="AC214" s="15">
        <v>45</v>
      </c>
      <c r="AD214" s="15">
        <v>9</v>
      </c>
      <c r="AE214" s="15">
        <v>20</v>
      </c>
      <c r="AF214" s="15">
        <v>3</v>
      </c>
      <c r="AG214" s="15">
        <v>36</v>
      </c>
      <c r="AH214" s="15">
        <v>22</v>
      </c>
      <c r="AI214" s="15">
        <v>12</v>
      </c>
      <c r="AJ214" s="15">
        <v>15</v>
      </c>
      <c r="AK214" s="15">
        <v>39</v>
      </c>
      <c r="AL214" s="15">
        <v>10</v>
      </c>
      <c r="AM214" s="15">
        <v>1</v>
      </c>
      <c r="AN214" s="15">
        <v>34</v>
      </c>
      <c r="AO214" s="15">
        <v>13</v>
      </c>
      <c r="AP214" s="15">
        <v>18</v>
      </c>
      <c r="AQ214" s="15">
        <v>42</v>
      </c>
      <c r="AR214" s="15">
        <v>21</v>
      </c>
      <c r="AS214" s="15">
        <v>2</v>
      </c>
      <c r="AT214" s="15">
        <v>44</v>
      </c>
      <c r="AU214" s="15">
        <v>8</v>
      </c>
      <c r="AV214" s="15">
        <v>27</v>
      </c>
      <c r="AW214" s="15">
        <v>37</v>
      </c>
      <c r="AX214" s="15">
        <v>11</v>
      </c>
    </row>
    <row r="215" spans="1:54" s="15" customFormat="1">
      <c r="A215" s="42" t="str">
        <f t="shared" ca="1" si="14"/>
        <v/>
      </c>
      <c r="B215" s="42" t="str">
        <f t="shared" ca="1" si="14"/>
        <v/>
      </c>
      <c r="C215" s="42" t="str">
        <f t="shared" ca="1" si="13"/>
        <v/>
      </c>
      <c r="E215" s="42" t="s">
        <v>352</v>
      </c>
      <c r="F215" s="15">
        <v>30</v>
      </c>
      <c r="G215" s="15">
        <v>21</v>
      </c>
      <c r="H215" s="15">
        <v>44</v>
      </c>
      <c r="I215" s="15">
        <v>36</v>
      </c>
      <c r="J215" s="15">
        <v>16</v>
      </c>
      <c r="K215" s="15">
        <v>9</v>
      </c>
      <c r="L215" s="15">
        <v>5</v>
      </c>
      <c r="M215" s="15">
        <v>22</v>
      </c>
      <c r="N215" s="15">
        <v>13</v>
      </c>
      <c r="O215" s="15">
        <v>27</v>
      </c>
      <c r="P215" s="15">
        <v>28</v>
      </c>
      <c r="Q215" s="15">
        <v>23</v>
      </c>
      <c r="R215" s="15">
        <v>2</v>
      </c>
      <c r="S215" s="15">
        <v>40</v>
      </c>
      <c r="T215" s="15">
        <v>8</v>
      </c>
      <c r="U215" s="15">
        <v>10</v>
      </c>
      <c r="V215" s="15">
        <v>4</v>
      </c>
      <c r="W215" s="15">
        <v>12</v>
      </c>
      <c r="X215" s="15">
        <v>33</v>
      </c>
      <c r="Y215" s="15">
        <v>41</v>
      </c>
      <c r="Z215" s="15">
        <v>45</v>
      </c>
      <c r="AA215" s="15">
        <v>1</v>
      </c>
      <c r="AB215" s="15">
        <v>14</v>
      </c>
      <c r="AC215" s="15">
        <v>17</v>
      </c>
      <c r="AD215" s="15">
        <v>29</v>
      </c>
      <c r="AE215" s="15">
        <v>25</v>
      </c>
      <c r="AF215" s="15">
        <v>19</v>
      </c>
      <c r="AG215" s="15">
        <v>32</v>
      </c>
      <c r="AH215" s="15">
        <v>3</v>
      </c>
      <c r="AI215" s="15">
        <v>42</v>
      </c>
      <c r="AJ215" s="15">
        <v>34</v>
      </c>
      <c r="AK215" s="15">
        <v>38</v>
      </c>
      <c r="AL215" s="15">
        <v>11</v>
      </c>
      <c r="AM215" s="15">
        <v>6</v>
      </c>
      <c r="AN215" s="15">
        <v>18</v>
      </c>
      <c r="AO215" s="15">
        <v>37</v>
      </c>
      <c r="AP215" s="15">
        <v>31</v>
      </c>
      <c r="AQ215" s="15">
        <v>15</v>
      </c>
      <c r="AR215" s="15">
        <v>26</v>
      </c>
      <c r="AS215" s="15">
        <v>43</v>
      </c>
      <c r="AT215" s="15">
        <v>35</v>
      </c>
      <c r="AU215" s="15">
        <v>24</v>
      </c>
      <c r="AV215" s="15">
        <v>39</v>
      </c>
      <c r="AW215" s="15">
        <v>20</v>
      </c>
      <c r="AX215" s="15">
        <v>7</v>
      </c>
    </row>
    <row r="216" spans="1:54" s="15" customFormat="1">
      <c r="A216" s="42" t="str">
        <f t="shared" ca="1" si="14"/>
        <v/>
      </c>
      <c r="B216" s="42" t="str">
        <f t="shared" ca="1" si="14"/>
        <v/>
      </c>
      <c r="C216" s="42" t="str">
        <f t="shared" ca="1" si="13"/>
        <v/>
      </c>
    </row>
    <row r="217" spans="1:54" s="15" customFormat="1">
      <c r="A217" s="42" t="str">
        <f t="shared" ca="1" si="14"/>
        <v/>
      </c>
      <c r="B217" s="42" t="str">
        <f t="shared" ca="1" si="14"/>
        <v/>
      </c>
      <c r="C217" s="42" t="str">
        <f t="shared" ca="1" si="13"/>
        <v/>
      </c>
      <c r="D217" s="447">
        <v>46</v>
      </c>
      <c r="E217" s="39" t="s">
        <v>379</v>
      </c>
    </row>
    <row r="218" spans="1:54" s="15" customFormat="1">
      <c r="A218" s="42" t="str">
        <f t="shared" ca="1" si="14"/>
        <v/>
      </c>
      <c r="B218" s="42" t="str">
        <f t="shared" ca="1" si="14"/>
        <v/>
      </c>
      <c r="C218" s="42" t="str">
        <f t="shared" ca="1" si="13"/>
        <v/>
      </c>
      <c r="E218" s="42" t="s">
        <v>322</v>
      </c>
      <c r="F218" s="15">
        <v>1</v>
      </c>
      <c r="G218" s="15">
        <v>2</v>
      </c>
      <c r="H218" s="15">
        <v>3</v>
      </c>
      <c r="I218" s="15">
        <v>4</v>
      </c>
      <c r="J218" s="15">
        <v>5</v>
      </c>
      <c r="K218" s="15">
        <v>6</v>
      </c>
      <c r="L218" s="15">
        <v>7</v>
      </c>
      <c r="M218" s="15">
        <v>8</v>
      </c>
      <c r="N218" s="15">
        <v>9</v>
      </c>
      <c r="O218" s="15">
        <v>10</v>
      </c>
      <c r="P218" s="15">
        <v>11</v>
      </c>
      <c r="Q218" s="15">
        <v>12</v>
      </c>
      <c r="R218" s="15">
        <v>13</v>
      </c>
      <c r="S218" s="15">
        <v>14</v>
      </c>
      <c r="T218" s="15">
        <v>15</v>
      </c>
      <c r="U218" s="15">
        <v>16</v>
      </c>
      <c r="V218" s="15">
        <v>17</v>
      </c>
      <c r="W218" s="15">
        <v>18</v>
      </c>
      <c r="X218" s="15">
        <v>19</v>
      </c>
      <c r="Y218" s="15">
        <v>20</v>
      </c>
      <c r="Z218" s="15">
        <v>21</v>
      </c>
      <c r="AA218" s="15">
        <v>22</v>
      </c>
      <c r="AB218" s="15">
        <v>23</v>
      </c>
      <c r="AC218" s="15">
        <v>24</v>
      </c>
      <c r="AD218" s="15">
        <v>25</v>
      </c>
      <c r="AE218" s="15">
        <v>26</v>
      </c>
      <c r="AF218" s="15">
        <v>27</v>
      </c>
      <c r="AG218" s="15">
        <v>28</v>
      </c>
      <c r="AH218" s="15">
        <v>29</v>
      </c>
      <c r="AI218" s="15">
        <v>30</v>
      </c>
      <c r="AJ218" s="15">
        <v>31</v>
      </c>
      <c r="AK218" s="15">
        <v>32</v>
      </c>
      <c r="AL218" s="15">
        <v>33</v>
      </c>
      <c r="AM218" s="15">
        <v>34</v>
      </c>
      <c r="AO218" s="15">
        <v>35</v>
      </c>
      <c r="AP218" s="15">
        <v>36</v>
      </c>
      <c r="AQ218" s="15">
        <v>37</v>
      </c>
      <c r="AR218" s="15">
        <v>38</v>
      </c>
      <c r="AT218" s="15">
        <v>39</v>
      </c>
      <c r="AU218" s="15">
        <v>40</v>
      </c>
      <c r="AV218" s="15">
        <v>41</v>
      </c>
      <c r="AW218" s="15">
        <v>42</v>
      </c>
      <c r="AY218" s="15">
        <v>43</v>
      </c>
      <c r="AZ218" s="15">
        <v>44</v>
      </c>
      <c r="BA218" s="15">
        <v>45</v>
      </c>
      <c r="BB218" s="15">
        <v>46</v>
      </c>
    </row>
    <row r="219" spans="1:54" s="15" customFormat="1">
      <c r="A219" s="42" t="str">
        <f t="shared" ca="1" si="14"/>
        <v/>
      </c>
      <c r="B219" s="42" t="str">
        <f t="shared" ca="1" si="14"/>
        <v/>
      </c>
      <c r="C219" s="42" t="str">
        <f t="shared" ca="1" si="13"/>
        <v/>
      </c>
      <c r="E219" s="42" t="s">
        <v>350</v>
      </c>
      <c r="F219" s="15">
        <v>25</v>
      </c>
      <c r="G219" s="15">
        <v>26</v>
      </c>
      <c r="H219" s="15">
        <v>46</v>
      </c>
      <c r="I219" s="15">
        <v>41</v>
      </c>
      <c r="J219" s="15">
        <v>4</v>
      </c>
      <c r="K219" s="15">
        <v>9</v>
      </c>
      <c r="L219" s="15">
        <v>33</v>
      </c>
      <c r="M219" s="15">
        <v>43</v>
      </c>
      <c r="N219" s="15">
        <v>13</v>
      </c>
      <c r="O219" s="15">
        <v>27</v>
      </c>
      <c r="P219" s="15">
        <v>36</v>
      </c>
      <c r="Q219" s="15">
        <v>5</v>
      </c>
      <c r="R219" s="15">
        <v>42</v>
      </c>
      <c r="S219" s="15">
        <v>32</v>
      </c>
      <c r="T219" s="15">
        <v>17</v>
      </c>
      <c r="U219" s="15">
        <v>38</v>
      </c>
      <c r="V219" s="15">
        <v>14</v>
      </c>
      <c r="W219" s="15">
        <v>6</v>
      </c>
      <c r="X219" s="15">
        <v>39</v>
      </c>
      <c r="Y219" s="15">
        <v>44</v>
      </c>
      <c r="Z219" s="15">
        <v>34</v>
      </c>
      <c r="AA219" s="15">
        <v>45</v>
      </c>
      <c r="AB219" s="15">
        <v>40</v>
      </c>
      <c r="AC219" s="15">
        <v>8</v>
      </c>
      <c r="AD219" s="15">
        <v>35</v>
      </c>
      <c r="AE219" s="15">
        <v>18</v>
      </c>
      <c r="AF219" s="15">
        <v>15</v>
      </c>
      <c r="AG219" s="15">
        <v>24</v>
      </c>
      <c r="AH219" s="15">
        <v>37</v>
      </c>
      <c r="AI219" s="15">
        <v>31</v>
      </c>
      <c r="AJ219" s="15">
        <v>12</v>
      </c>
      <c r="AK219" s="15">
        <v>19</v>
      </c>
      <c r="AL219" s="15">
        <v>29</v>
      </c>
      <c r="AM219" s="15">
        <v>1</v>
      </c>
      <c r="AO219" s="15">
        <v>28</v>
      </c>
      <c r="AP219" s="15">
        <v>16</v>
      </c>
      <c r="AQ219" s="15">
        <v>21</v>
      </c>
      <c r="AR219" s="15">
        <v>3</v>
      </c>
      <c r="AT219" s="15">
        <v>20</v>
      </c>
      <c r="AU219" s="15">
        <v>11</v>
      </c>
      <c r="AV219" s="15">
        <v>7</v>
      </c>
      <c r="AW219" s="15">
        <v>22</v>
      </c>
      <c r="AY219" s="15">
        <v>2</v>
      </c>
      <c r="AZ219" s="15">
        <v>30</v>
      </c>
      <c r="BA219" s="15">
        <v>10</v>
      </c>
      <c r="BB219" s="15">
        <v>23</v>
      </c>
    </row>
    <row r="220" spans="1:54" s="15" customFormat="1">
      <c r="A220" s="42" t="str">
        <f t="shared" ca="1" si="14"/>
        <v/>
      </c>
      <c r="B220" s="42" t="str">
        <f t="shared" ca="1" si="14"/>
        <v/>
      </c>
      <c r="C220" s="42" t="str">
        <f t="shared" ca="1" si="13"/>
        <v/>
      </c>
      <c r="E220" s="42" t="s">
        <v>352</v>
      </c>
      <c r="F220" s="15">
        <v>23</v>
      </c>
      <c r="G220" s="15">
        <v>39</v>
      </c>
      <c r="H220" s="15">
        <v>19</v>
      </c>
      <c r="I220" s="15">
        <v>36</v>
      </c>
      <c r="J220" s="15">
        <v>45</v>
      </c>
      <c r="K220" s="15">
        <v>22</v>
      </c>
      <c r="L220" s="15">
        <v>46</v>
      </c>
      <c r="M220" s="15">
        <v>38</v>
      </c>
      <c r="N220" s="15">
        <v>28</v>
      </c>
      <c r="O220" s="15">
        <v>33</v>
      </c>
      <c r="P220" s="15">
        <v>29</v>
      </c>
      <c r="Q220" s="15">
        <v>41</v>
      </c>
      <c r="R220" s="15">
        <v>34</v>
      </c>
      <c r="S220" s="15">
        <v>16</v>
      </c>
      <c r="T220" s="15">
        <v>7</v>
      </c>
      <c r="U220" s="15">
        <v>37</v>
      </c>
      <c r="V220" s="15">
        <v>42</v>
      </c>
      <c r="W220" s="15">
        <v>20</v>
      </c>
      <c r="X220" s="15">
        <v>12</v>
      </c>
      <c r="Y220" s="15">
        <v>21</v>
      </c>
      <c r="Z220" s="15">
        <v>10</v>
      </c>
      <c r="AA220" s="15">
        <v>3</v>
      </c>
      <c r="AB220" s="15">
        <v>32</v>
      </c>
      <c r="AC220" s="15">
        <v>43</v>
      </c>
      <c r="AD220" s="15">
        <v>40</v>
      </c>
      <c r="AE220" s="15">
        <v>44</v>
      </c>
      <c r="AF220" s="15">
        <v>35</v>
      </c>
      <c r="AG220" s="15">
        <v>31</v>
      </c>
      <c r="AH220" s="15">
        <v>2</v>
      </c>
      <c r="AI220" s="15">
        <v>11</v>
      </c>
      <c r="AJ220" s="15">
        <v>4</v>
      </c>
      <c r="AK220" s="15">
        <v>13</v>
      </c>
      <c r="AL220" s="15">
        <v>30</v>
      </c>
      <c r="AM220" s="15">
        <v>18</v>
      </c>
      <c r="AO220" s="15">
        <v>14</v>
      </c>
      <c r="AP220" s="15">
        <v>9</v>
      </c>
      <c r="AQ220" s="15">
        <v>5</v>
      </c>
      <c r="AR220" s="15">
        <v>25</v>
      </c>
      <c r="AT220" s="15">
        <v>15</v>
      </c>
      <c r="AU220" s="15">
        <v>1</v>
      </c>
      <c r="AV220" s="15">
        <v>27</v>
      </c>
      <c r="AW220" s="15">
        <v>6</v>
      </c>
      <c r="AY220" s="15">
        <v>24</v>
      </c>
      <c r="AZ220" s="15">
        <v>8</v>
      </c>
      <c r="BA220" s="15">
        <v>17</v>
      </c>
      <c r="BB220" s="15">
        <v>26</v>
      </c>
    </row>
    <row r="221" spans="1:54" s="15" customFormat="1">
      <c r="A221" s="42" t="str">
        <f t="shared" ca="1" si="14"/>
        <v/>
      </c>
      <c r="B221" s="42" t="str">
        <f t="shared" ca="1" si="14"/>
        <v/>
      </c>
      <c r="C221" s="42" t="str">
        <f t="shared" ca="1" si="13"/>
        <v/>
      </c>
    </row>
    <row r="222" spans="1:54" s="15" customFormat="1">
      <c r="A222" s="42" t="str">
        <f t="shared" ca="1" si="14"/>
        <v/>
      </c>
      <c r="B222" s="42" t="str">
        <f t="shared" ca="1" si="14"/>
        <v/>
      </c>
      <c r="C222" s="42" t="str">
        <f t="shared" ca="1" si="13"/>
        <v/>
      </c>
      <c r="D222" s="447">
        <v>47</v>
      </c>
      <c r="E222" s="39" t="s">
        <v>379</v>
      </c>
    </row>
    <row r="223" spans="1:54" s="15" customFormat="1">
      <c r="A223" s="42" t="str">
        <f t="shared" ca="1" si="14"/>
        <v/>
      </c>
      <c r="B223" s="42" t="str">
        <f t="shared" ca="1" si="14"/>
        <v/>
      </c>
      <c r="C223" s="42" t="str">
        <f t="shared" ca="1" si="13"/>
        <v/>
      </c>
      <c r="E223" s="42" t="s">
        <v>322</v>
      </c>
      <c r="F223" s="15">
        <v>1</v>
      </c>
      <c r="G223" s="15">
        <v>2</v>
      </c>
      <c r="H223" s="15">
        <v>3</v>
      </c>
      <c r="I223" s="15">
        <v>4</v>
      </c>
      <c r="J223" s="15">
        <v>5</v>
      </c>
      <c r="K223" s="15">
        <v>6</v>
      </c>
      <c r="L223" s="15">
        <v>7</v>
      </c>
      <c r="M223" s="15">
        <v>8</v>
      </c>
      <c r="N223" s="15">
        <v>9</v>
      </c>
      <c r="O223" s="15">
        <v>10</v>
      </c>
      <c r="P223" s="15">
        <v>11</v>
      </c>
      <c r="Q223" s="15">
        <v>12</v>
      </c>
      <c r="R223" s="15">
        <v>13</v>
      </c>
      <c r="S223" s="15">
        <v>14</v>
      </c>
      <c r="T223" s="15">
        <v>15</v>
      </c>
      <c r="U223" s="15">
        <v>16</v>
      </c>
      <c r="V223" s="15">
        <v>17</v>
      </c>
      <c r="W223" s="15">
        <v>18</v>
      </c>
      <c r="X223" s="15">
        <v>19</v>
      </c>
      <c r="Y223" s="15">
        <v>20</v>
      </c>
      <c r="Z223" s="15">
        <v>21</v>
      </c>
      <c r="AA223" s="15">
        <v>22</v>
      </c>
      <c r="AB223" s="15">
        <v>23</v>
      </c>
      <c r="AC223" s="15">
        <v>24</v>
      </c>
      <c r="AD223" s="15">
        <v>25</v>
      </c>
      <c r="AE223" s="15">
        <v>26</v>
      </c>
      <c r="AF223" s="15">
        <v>27</v>
      </c>
      <c r="AG223" s="15">
        <v>28</v>
      </c>
      <c r="AH223" s="15">
        <v>29</v>
      </c>
      <c r="AI223" s="15">
        <v>30</v>
      </c>
      <c r="AJ223" s="15">
        <v>31</v>
      </c>
      <c r="AK223" s="15">
        <v>32</v>
      </c>
      <c r="AL223" s="15">
        <v>33</v>
      </c>
      <c r="AM223" s="15">
        <v>34</v>
      </c>
      <c r="AN223" s="15">
        <v>35</v>
      </c>
      <c r="AO223" s="15">
        <v>36</v>
      </c>
      <c r="AP223" s="15">
        <v>37</v>
      </c>
      <c r="AQ223" s="15">
        <v>38</v>
      </c>
      <c r="AR223" s="15">
        <v>39</v>
      </c>
      <c r="AT223" s="15">
        <v>40</v>
      </c>
      <c r="AU223" s="15">
        <v>41</v>
      </c>
      <c r="AV223" s="15">
        <v>42</v>
      </c>
      <c r="AW223" s="15">
        <v>43</v>
      </c>
      <c r="AY223" s="15">
        <v>44</v>
      </c>
      <c r="AZ223" s="15">
        <v>45</v>
      </c>
      <c r="BA223" s="15">
        <v>46</v>
      </c>
      <c r="BB223" s="15">
        <v>47</v>
      </c>
    </row>
    <row r="224" spans="1:54" s="15" customFormat="1">
      <c r="A224" s="42" t="str">
        <f t="shared" ca="1" si="14"/>
        <v/>
      </c>
      <c r="B224" s="42" t="str">
        <f t="shared" ca="1" si="14"/>
        <v/>
      </c>
      <c r="C224" s="42" t="str">
        <f t="shared" ca="1" si="13"/>
        <v/>
      </c>
      <c r="E224" s="42" t="s">
        <v>350</v>
      </c>
      <c r="F224" s="15">
        <v>19</v>
      </c>
      <c r="G224" s="15">
        <v>21</v>
      </c>
      <c r="H224" s="15">
        <v>47</v>
      </c>
      <c r="I224" s="15">
        <v>32</v>
      </c>
      <c r="J224" s="15">
        <v>41</v>
      </c>
      <c r="K224" s="15">
        <v>43</v>
      </c>
      <c r="L224" s="15">
        <v>39</v>
      </c>
      <c r="M224" s="15">
        <v>22</v>
      </c>
      <c r="N224" s="15">
        <v>2</v>
      </c>
      <c r="O224" s="15">
        <v>17</v>
      </c>
      <c r="P224" s="15">
        <v>46</v>
      </c>
      <c r="Q224" s="15">
        <v>16</v>
      </c>
      <c r="R224" s="15">
        <v>25</v>
      </c>
      <c r="S224" s="15">
        <v>12</v>
      </c>
      <c r="T224" s="15">
        <v>3</v>
      </c>
      <c r="U224" s="15">
        <v>38</v>
      </c>
      <c r="V224" s="15">
        <v>5</v>
      </c>
      <c r="W224" s="15">
        <v>30</v>
      </c>
      <c r="X224" s="15">
        <v>11</v>
      </c>
      <c r="Y224" s="15">
        <v>44</v>
      </c>
      <c r="Z224" s="15">
        <v>23</v>
      </c>
      <c r="AA224" s="15">
        <v>4</v>
      </c>
      <c r="AB224" s="15">
        <v>36</v>
      </c>
      <c r="AC224" s="15">
        <v>28</v>
      </c>
      <c r="AD224" s="15">
        <v>34</v>
      </c>
      <c r="AE224" s="15">
        <v>15</v>
      </c>
      <c r="AF224" s="15">
        <v>6</v>
      </c>
      <c r="AG224" s="15">
        <v>40</v>
      </c>
      <c r="AH224" s="15">
        <v>45</v>
      </c>
      <c r="AI224" s="15">
        <v>31</v>
      </c>
      <c r="AJ224" s="15">
        <v>24</v>
      </c>
      <c r="AK224" s="15">
        <v>42</v>
      </c>
      <c r="AL224" s="15">
        <v>9</v>
      </c>
      <c r="AM224" s="15">
        <v>27</v>
      </c>
      <c r="AN224" s="15">
        <v>37</v>
      </c>
      <c r="AO224" s="15">
        <v>33</v>
      </c>
      <c r="AP224" s="15">
        <v>29</v>
      </c>
      <c r="AQ224" s="15">
        <v>14</v>
      </c>
      <c r="AR224" s="15">
        <v>7</v>
      </c>
      <c r="AT224" s="15">
        <v>20</v>
      </c>
      <c r="AU224" s="15">
        <v>10</v>
      </c>
      <c r="AV224" s="15">
        <v>1</v>
      </c>
      <c r="AW224" s="15">
        <v>13</v>
      </c>
      <c r="AY224" s="15">
        <v>8</v>
      </c>
      <c r="AZ224" s="15">
        <v>18</v>
      </c>
      <c r="BA224" s="15">
        <v>35</v>
      </c>
      <c r="BB224" s="15">
        <v>26</v>
      </c>
    </row>
    <row r="225" spans="1:55" s="15" customFormat="1">
      <c r="A225" s="42" t="str">
        <f t="shared" ca="1" si="14"/>
        <v/>
      </c>
      <c r="B225" s="42" t="str">
        <f t="shared" ca="1" si="14"/>
        <v/>
      </c>
      <c r="C225" s="42" t="str">
        <f t="shared" ca="1" si="13"/>
        <v/>
      </c>
      <c r="E225" s="42" t="s">
        <v>352</v>
      </c>
      <c r="F225" s="15">
        <v>5</v>
      </c>
      <c r="G225" s="15">
        <v>24</v>
      </c>
      <c r="H225" s="15">
        <v>15</v>
      </c>
      <c r="I225" s="15">
        <v>18</v>
      </c>
      <c r="J225" s="15">
        <v>43</v>
      </c>
      <c r="K225" s="15">
        <v>29</v>
      </c>
      <c r="L225" s="15">
        <v>47</v>
      </c>
      <c r="M225" s="15">
        <v>39</v>
      </c>
      <c r="N225" s="15">
        <v>42</v>
      </c>
      <c r="O225" s="15">
        <v>8</v>
      </c>
      <c r="P225" s="15">
        <v>2</v>
      </c>
      <c r="Q225" s="15">
        <v>11</v>
      </c>
      <c r="R225" s="15">
        <v>7</v>
      </c>
      <c r="S225" s="15">
        <v>20</v>
      </c>
      <c r="T225" s="15">
        <v>36</v>
      </c>
      <c r="U225" s="15">
        <v>14</v>
      </c>
      <c r="V225" s="15">
        <v>35</v>
      </c>
      <c r="W225" s="15">
        <v>44</v>
      </c>
      <c r="X225" s="15">
        <v>23</v>
      </c>
      <c r="Y225" s="15">
        <v>40</v>
      </c>
      <c r="Z225" s="15">
        <v>45</v>
      </c>
      <c r="AA225" s="15">
        <v>25</v>
      </c>
      <c r="AB225" s="15">
        <v>10</v>
      </c>
      <c r="AC225" s="15">
        <v>33</v>
      </c>
      <c r="AD225" s="15">
        <v>19</v>
      </c>
      <c r="AE225" s="15">
        <v>34</v>
      </c>
      <c r="AF225" s="15">
        <v>13</v>
      </c>
      <c r="AG225" s="15">
        <v>37</v>
      </c>
      <c r="AH225" s="15">
        <v>22</v>
      </c>
      <c r="AI225" s="15">
        <v>46</v>
      </c>
      <c r="AJ225" s="15">
        <v>41</v>
      </c>
      <c r="AK225" s="15">
        <v>26</v>
      </c>
      <c r="AL225" s="15">
        <v>12</v>
      </c>
      <c r="AM225" s="15">
        <v>1</v>
      </c>
      <c r="AN225" s="15">
        <v>38</v>
      </c>
      <c r="AO225" s="15">
        <v>4</v>
      </c>
      <c r="AP225" s="15">
        <v>31</v>
      </c>
      <c r="AQ225" s="15">
        <v>27</v>
      </c>
      <c r="AR225" s="15">
        <v>21</v>
      </c>
      <c r="AT225" s="15">
        <v>28</v>
      </c>
      <c r="AU225" s="15">
        <v>9</v>
      </c>
      <c r="AV225" s="15">
        <v>32</v>
      </c>
      <c r="AW225" s="15">
        <v>16</v>
      </c>
      <c r="AY225" s="15">
        <v>30</v>
      </c>
      <c r="AZ225" s="15">
        <v>3</v>
      </c>
      <c r="BA225" s="15">
        <v>17</v>
      </c>
      <c r="BB225" s="15">
        <v>6</v>
      </c>
    </row>
    <row r="226" spans="1:55" s="15" customFormat="1">
      <c r="A226" s="42" t="str">
        <f t="shared" ca="1" si="14"/>
        <v/>
      </c>
      <c r="B226" s="42" t="str">
        <f t="shared" ca="1" si="14"/>
        <v/>
      </c>
      <c r="C226" s="42" t="str">
        <f t="shared" ca="1" si="13"/>
        <v/>
      </c>
    </row>
    <row r="227" spans="1:55" s="15" customFormat="1">
      <c r="A227" s="42" t="str">
        <f t="shared" ca="1" si="14"/>
        <v/>
      </c>
      <c r="B227" s="42" t="str">
        <f t="shared" ca="1" si="14"/>
        <v/>
      </c>
      <c r="C227" s="42" t="str">
        <f t="shared" ca="1" si="13"/>
        <v/>
      </c>
      <c r="D227" s="447">
        <v>48</v>
      </c>
      <c r="E227" s="39" t="s">
        <v>379</v>
      </c>
    </row>
    <row r="228" spans="1:55" s="15" customFormat="1">
      <c r="A228" s="42" t="str">
        <f t="shared" ca="1" si="14"/>
        <v/>
      </c>
      <c r="B228" s="42" t="str">
        <f t="shared" ca="1" si="14"/>
        <v/>
      </c>
      <c r="C228" s="42" t="str">
        <f t="shared" ca="1" si="13"/>
        <v/>
      </c>
      <c r="E228" s="42" t="s">
        <v>322</v>
      </c>
      <c r="F228" s="15">
        <v>1</v>
      </c>
      <c r="G228" s="15">
        <v>2</v>
      </c>
      <c r="H228" s="15">
        <v>3</v>
      </c>
      <c r="I228" s="15">
        <v>4</v>
      </c>
      <c r="J228" s="15">
        <v>5</v>
      </c>
      <c r="K228" s="15">
        <v>6</v>
      </c>
      <c r="L228" s="15">
        <v>7</v>
      </c>
      <c r="M228" s="15">
        <v>8</v>
      </c>
      <c r="N228" s="15">
        <v>9</v>
      </c>
      <c r="O228" s="15">
        <v>10</v>
      </c>
      <c r="P228" s="15">
        <v>11</v>
      </c>
      <c r="Q228" s="15">
        <v>12</v>
      </c>
      <c r="R228" s="15">
        <v>13</v>
      </c>
      <c r="S228" s="15">
        <v>14</v>
      </c>
      <c r="T228" s="15">
        <v>15</v>
      </c>
      <c r="U228" s="15">
        <v>16</v>
      </c>
      <c r="V228" s="15">
        <v>17</v>
      </c>
      <c r="W228" s="15">
        <v>18</v>
      </c>
      <c r="X228" s="15">
        <v>19</v>
      </c>
      <c r="Y228" s="15">
        <v>20</v>
      </c>
      <c r="Z228" s="15">
        <v>21</v>
      </c>
      <c r="AA228" s="15">
        <v>22</v>
      </c>
      <c r="AB228" s="15">
        <v>23</v>
      </c>
      <c r="AC228" s="15">
        <v>24</v>
      </c>
      <c r="AD228" s="15">
        <v>25</v>
      </c>
      <c r="AE228" s="15">
        <v>26</v>
      </c>
      <c r="AF228" s="15">
        <v>27</v>
      </c>
      <c r="AG228" s="15">
        <v>28</v>
      </c>
      <c r="AH228" s="15">
        <v>29</v>
      </c>
      <c r="AI228" s="15">
        <v>30</v>
      </c>
      <c r="AJ228" s="15">
        <v>31</v>
      </c>
      <c r="AK228" s="15">
        <v>32</v>
      </c>
      <c r="AL228" s="15">
        <v>33</v>
      </c>
      <c r="AM228" s="15">
        <v>34</v>
      </c>
      <c r="AN228" s="15">
        <v>35</v>
      </c>
      <c r="AO228" s="15">
        <v>36</v>
      </c>
      <c r="AP228" s="15">
        <v>37</v>
      </c>
      <c r="AQ228" s="15">
        <v>38</v>
      </c>
      <c r="AR228" s="15">
        <v>39</v>
      </c>
      <c r="AS228" s="15">
        <v>40</v>
      </c>
      <c r="AT228" s="15">
        <v>41</v>
      </c>
      <c r="AU228" s="15">
        <v>42</v>
      </c>
      <c r="AV228" s="15">
        <v>43</v>
      </c>
      <c r="AW228" s="15">
        <v>44</v>
      </c>
      <c r="AY228" s="15">
        <v>45</v>
      </c>
      <c r="AZ228" s="15">
        <v>46</v>
      </c>
      <c r="BA228" s="15">
        <v>47</v>
      </c>
      <c r="BB228" s="15">
        <v>48</v>
      </c>
    </row>
    <row r="229" spans="1:55" s="15" customFormat="1">
      <c r="A229" s="42" t="str">
        <f t="shared" ca="1" si="14"/>
        <v/>
      </c>
      <c r="B229" s="42" t="str">
        <f t="shared" ca="1" si="14"/>
        <v/>
      </c>
      <c r="C229" s="42" t="str">
        <f t="shared" ca="1" si="13"/>
        <v/>
      </c>
      <c r="E229" s="42" t="s">
        <v>350</v>
      </c>
      <c r="F229" s="15">
        <v>4</v>
      </c>
      <c r="G229" s="15">
        <v>25</v>
      </c>
      <c r="H229" s="15">
        <v>17</v>
      </c>
      <c r="I229" s="15">
        <v>28</v>
      </c>
      <c r="J229" s="15">
        <v>31</v>
      </c>
      <c r="K229" s="15">
        <v>12</v>
      </c>
      <c r="L229" s="15">
        <v>6</v>
      </c>
      <c r="M229" s="15">
        <v>44</v>
      </c>
      <c r="N229" s="15">
        <v>46</v>
      </c>
      <c r="O229" s="15">
        <v>18</v>
      </c>
      <c r="P229" s="15">
        <v>47</v>
      </c>
      <c r="Q229" s="15">
        <v>40</v>
      </c>
      <c r="R229" s="15">
        <v>34</v>
      </c>
      <c r="S229" s="15">
        <v>20</v>
      </c>
      <c r="T229" s="15">
        <v>42</v>
      </c>
      <c r="U229" s="15">
        <v>5</v>
      </c>
      <c r="V229" s="15">
        <v>38</v>
      </c>
      <c r="W229" s="15">
        <v>41</v>
      </c>
      <c r="X229" s="15">
        <v>45</v>
      </c>
      <c r="Y229" s="15">
        <v>27</v>
      </c>
      <c r="Z229" s="15">
        <v>19</v>
      </c>
      <c r="AA229" s="15">
        <v>24</v>
      </c>
      <c r="AB229" s="15">
        <v>39</v>
      </c>
      <c r="AC229" s="15">
        <v>2</v>
      </c>
      <c r="AD229" s="15">
        <v>43</v>
      </c>
      <c r="AE229" s="15">
        <v>10</v>
      </c>
      <c r="AF229" s="15">
        <v>3</v>
      </c>
      <c r="AG229" s="15">
        <v>29</v>
      </c>
      <c r="AH229" s="15">
        <v>11</v>
      </c>
      <c r="AI229" s="15">
        <v>22</v>
      </c>
      <c r="AJ229" s="15">
        <v>48</v>
      </c>
      <c r="AK229" s="15">
        <v>13</v>
      </c>
      <c r="AL229" s="15">
        <v>16</v>
      </c>
      <c r="AM229" s="15">
        <v>30</v>
      </c>
      <c r="AN229" s="15">
        <v>9</v>
      </c>
      <c r="AO229" s="15">
        <v>23</v>
      </c>
      <c r="AP229" s="15">
        <v>33</v>
      </c>
      <c r="AQ229" s="15">
        <v>36</v>
      </c>
      <c r="AR229" s="15">
        <v>26</v>
      </c>
      <c r="AS229" s="15">
        <v>1</v>
      </c>
      <c r="AT229" s="15">
        <v>35</v>
      </c>
      <c r="AU229" s="15">
        <v>21</v>
      </c>
      <c r="AV229" s="15">
        <v>7</v>
      </c>
      <c r="AW229" s="15">
        <v>15</v>
      </c>
      <c r="AY229" s="15">
        <v>14</v>
      </c>
      <c r="AZ229" s="15">
        <v>8</v>
      </c>
      <c r="BA229" s="15">
        <v>32</v>
      </c>
      <c r="BB229" s="15">
        <v>37</v>
      </c>
    </row>
    <row r="230" spans="1:55" s="15" customFormat="1">
      <c r="A230" s="42" t="str">
        <f t="shared" ref="A230:B249" ca="1" si="15">IF(INDIRECT(ADDRESS(A$6,ROW()-ROW(A$6)-1+COLUMN($F$8)))&gt;0,INDIRECT(ADDRESS(A$6,ROW()-ROW(A$6)-1+COLUMN($F$8))),"")</f>
        <v/>
      </c>
      <c r="B230" s="42" t="str">
        <f t="shared" ca="1" si="15"/>
        <v/>
      </c>
      <c r="C230" s="42" t="str">
        <f t="shared" ca="1" si="13"/>
        <v/>
      </c>
      <c r="E230" s="42" t="s">
        <v>352</v>
      </c>
      <c r="F230" s="15">
        <v>46</v>
      </c>
      <c r="G230" s="15">
        <v>10</v>
      </c>
      <c r="H230" s="15">
        <v>42</v>
      </c>
      <c r="I230" s="15">
        <v>38</v>
      </c>
      <c r="J230" s="15">
        <v>19</v>
      </c>
      <c r="K230" s="15">
        <v>40</v>
      </c>
      <c r="L230" s="15">
        <v>44</v>
      </c>
      <c r="M230" s="15">
        <v>2</v>
      </c>
      <c r="N230" s="15">
        <v>16</v>
      </c>
      <c r="O230" s="15">
        <v>11</v>
      </c>
      <c r="P230" s="15">
        <v>18</v>
      </c>
      <c r="Q230" s="15">
        <v>29</v>
      </c>
      <c r="R230" s="15">
        <v>35</v>
      </c>
      <c r="S230" s="15">
        <v>47</v>
      </c>
      <c r="T230" s="15">
        <v>23</v>
      </c>
      <c r="U230" s="15">
        <v>28</v>
      </c>
      <c r="V230" s="15">
        <v>43</v>
      </c>
      <c r="W230" s="15">
        <v>22</v>
      </c>
      <c r="X230" s="15">
        <v>33</v>
      </c>
      <c r="Y230" s="15">
        <v>13</v>
      </c>
      <c r="Z230" s="15">
        <v>15</v>
      </c>
      <c r="AA230" s="15">
        <v>48</v>
      </c>
      <c r="AB230" s="15">
        <v>5</v>
      </c>
      <c r="AC230" s="15">
        <v>17</v>
      </c>
      <c r="AD230" s="15">
        <v>8</v>
      </c>
      <c r="AE230" s="15">
        <v>24</v>
      </c>
      <c r="AF230" s="15">
        <v>4</v>
      </c>
      <c r="AG230" s="15">
        <v>45</v>
      </c>
      <c r="AH230" s="15">
        <v>36</v>
      </c>
      <c r="AI230" s="15">
        <v>32</v>
      </c>
      <c r="AJ230" s="15">
        <v>30</v>
      </c>
      <c r="AK230" s="15">
        <v>14</v>
      </c>
      <c r="AL230" s="15">
        <v>31</v>
      </c>
      <c r="AM230" s="15">
        <v>41</v>
      </c>
      <c r="AN230" s="15">
        <v>7</v>
      </c>
      <c r="AO230" s="15">
        <v>9</v>
      </c>
      <c r="AP230" s="15">
        <v>1</v>
      </c>
      <c r="AQ230" s="15">
        <v>37</v>
      </c>
      <c r="AR230" s="15">
        <v>12</v>
      </c>
      <c r="AS230" s="15">
        <v>21</v>
      </c>
      <c r="AT230" s="15">
        <v>34</v>
      </c>
      <c r="AU230" s="15">
        <v>26</v>
      </c>
      <c r="AV230" s="15">
        <v>25</v>
      </c>
      <c r="AW230" s="15">
        <v>3</v>
      </c>
      <c r="AY230" s="15">
        <v>20</v>
      </c>
      <c r="AZ230" s="15">
        <v>39</v>
      </c>
      <c r="BA230" s="15">
        <v>27</v>
      </c>
      <c r="BB230" s="15">
        <v>6</v>
      </c>
    </row>
    <row r="231" spans="1:55" s="15" customFormat="1">
      <c r="A231" s="42" t="str">
        <f t="shared" ca="1" si="15"/>
        <v/>
      </c>
      <c r="B231" s="42" t="str">
        <f t="shared" ca="1" si="15"/>
        <v/>
      </c>
      <c r="C231" s="42" t="str">
        <f t="shared" ca="1" si="13"/>
        <v/>
      </c>
    </row>
    <row r="232" spans="1:55" s="15" customFormat="1">
      <c r="A232" s="42" t="str">
        <f t="shared" ca="1" si="15"/>
        <v/>
      </c>
      <c r="B232" s="42" t="str">
        <f t="shared" ca="1" si="15"/>
        <v/>
      </c>
      <c r="C232" s="42" t="str">
        <f t="shared" ca="1" si="13"/>
        <v/>
      </c>
      <c r="D232" s="447">
        <v>49</v>
      </c>
      <c r="E232" s="39" t="s">
        <v>379</v>
      </c>
    </row>
    <row r="233" spans="1:55" s="15" customFormat="1">
      <c r="A233" s="42" t="str">
        <f t="shared" ca="1" si="15"/>
        <v/>
      </c>
      <c r="B233" s="42" t="str">
        <f t="shared" ca="1" si="15"/>
        <v/>
      </c>
      <c r="C233" s="42" t="str">
        <f t="shared" ca="1" si="13"/>
        <v/>
      </c>
      <c r="E233" s="42" t="s">
        <v>322</v>
      </c>
      <c r="F233" s="15">
        <v>1</v>
      </c>
      <c r="G233" s="15">
        <v>2</v>
      </c>
      <c r="H233" s="15">
        <v>3</v>
      </c>
      <c r="I233" s="15">
        <v>4</v>
      </c>
      <c r="J233" s="15">
        <v>5</v>
      </c>
      <c r="K233" s="15">
        <v>6</v>
      </c>
      <c r="L233" s="15">
        <v>7</v>
      </c>
      <c r="M233" s="15">
        <v>8</v>
      </c>
      <c r="N233" s="15">
        <v>9</v>
      </c>
      <c r="O233" s="15">
        <v>10</v>
      </c>
      <c r="P233" s="15">
        <v>11</v>
      </c>
      <c r="Q233" s="15">
        <v>12</v>
      </c>
      <c r="R233" s="15">
        <v>13</v>
      </c>
      <c r="S233" s="15">
        <v>14</v>
      </c>
      <c r="T233" s="15">
        <v>15</v>
      </c>
      <c r="U233" s="15">
        <v>16</v>
      </c>
      <c r="V233" s="15">
        <v>17</v>
      </c>
      <c r="W233" s="15">
        <v>18</v>
      </c>
      <c r="X233" s="15">
        <v>19</v>
      </c>
      <c r="Y233" s="15">
        <v>20</v>
      </c>
      <c r="Z233" s="15">
        <v>21</v>
      </c>
      <c r="AA233" s="15">
        <v>22</v>
      </c>
      <c r="AB233" s="15">
        <v>23</v>
      </c>
      <c r="AC233" s="15">
        <v>24</v>
      </c>
      <c r="AD233" s="15">
        <v>25</v>
      </c>
      <c r="AE233" s="15">
        <v>26</v>
      </c>
      <c r="AF233" s="15">
        <v>27</v>
      </c>
      <c r="AG233" s="15">
        <v>28</v>
      </c>
      <c r="AH233" s="15">
        <v>29</v>
      </c>
      <c r="AI233" s="15">
        <v>30</v>
      </c>
      <c r="AJ233" s="15">
        <v>31</v>
      </c>
      <c r="AK233" s="15">
        <v>32</v>
      </c>
      <c r="AL233" s="15">
        <v>33</v>
      </c>
      <c r="AM233" s="15">
        <v>34</v>
      </c>
      <c r="AN233" s="15">
        <v>35</v>
      </c>
      <c r="AO233" s="15">
        <v>36</v>
      </c>
      <c r="AP233" s="15">
        <v>37</v>
      </c>
      <c r="AQ233" s="15">
        <v>38</v>
      </c>
      <c r="AR233" s="15">
        <v>39</v>
      </c>
      <c r="AS233" s="15">
        <v>40</v>
      </c>
      <c r="AT233" s="15">
        <v>41</v>
      </c>
      <c r="AU233" s="15">
        <v>42</v>
      </c>
      <c r="AV233" s="15">
        <v>43</v>
      </c>
      <c r="AW233" s="15">
        <v>44</v>
      </c>
      <c r="AX233" s="15">
        <v>45</v>
      </c>
      <c r="AY233" s="15">
        <v>46</v>
      </c>
      <c r="AZ233" s="15">
        <v>47</v>
      </c>
      <c r="BA233" s="15">
        <v>48</v>
      </c>
      <c r="BB233" s="15">
        <v>49</v>
      </c>
    </row>
    <row r="234" spans="1:55" s="15" customFormat="1">
      <c r="A234" s="42" t="str">
        <f t="shared" ca="1" si="15"/>
        <v/>
      </c>
      <c r="B234" s="42" t="str">
        <f t="shared" ca="1" si="15"/>
        <v/>
      </c>
      <c r="C234" s="42" t="str">
        <f t="shared" ca="1" si="13"/>
        <v/>
      </c>
      <c r="E234" s="42" t="s">
        <v>350</v>
      </c>
      <c r="F234" s="15">
        <v>45</v>
      </c>
      <c r="G234" s="15">
        <v>48</v>
      </c>
      <c r="H234" s="15">
        <v>12</v>
      </c>
      <c r="I234" s="15">
        <v>1</v>
      </c>
      <c r="J234" s="15">
        <v>33</v>
      </c>
      <c r="K234" s="15">
        <v>18</v>
      </c>
      <c r="L234" s="15">
        <v>21</v>
      </c>
      <c r="M234" s="15">
        <v>40</v>
      </c>
      <c r="N234" s="15">
        <v>7</v>
      </c>
      <c r="O234" s="15">
        <v>41</v>
      </c>
      <c r="P234" s="15">
        <v>28</v>
      </c>
      <c r="Q234" s="15">
        <v>11</v>
      </c>
      <c r="R234" s="15">
        <v>24</v>
      </c>
      <c r="S234" s="15">
        <v>37</v>
      </c>
      <c r="T234" s="15">
        <v>16</v>
      </c>
      <c r="U234" s="15">
        <v>29</v>
      </c>
      <c r="V234" s="15">
        <v>35</v>
      </c>
      <c r="W234" s="15">
        <v>39</v>
      </c>
      <c r="X234" s="15">
        <v>17</v>
      </c>
      <c r="Y234" s="15">
        <v>46</v>
      </c>
      <c r="Z234" s="15">
        <v>8</v>
      </c>
      <c r="AA234" s="15">
        <v>13</v>
      </c>
      <c r="AB234" s="15">
        <v>32</v>
      </c>
      <c r="AC234" s="15">
        <v>2</v>
      </c>
      <c r="AD234" s="15">
        <v>26</v>
      </c>
      <c r="AE234" s="15">
        <v>20</v>
      </c>
      <c r="AF234" s="15">
        <v>9</v>
      </c>
      <c r="AG234" s="15">
        <v>15</v>
      </c>
      <c r="AH234" s="15">
        <v>27</v>
      </c>
      <c r="AI234" s="15">
        <v>42</v>
      </c>
      <c r="AJ234" s="15">
        <v>49</v>
      </c>
      <c r="AK234" s="15">
        <v>3</v>
      </c>
      <c r="AL234" s="15">
        <v>22</v>
      </c>
      <c r="AM234" s="15">
        <v>31</v>
      </c>
      <c r="AN234" s="15">
        <v>6</v>
      </c>
      <c r="AO234" s="15">
        <v>14</v>
      </c>
      <c r="AP234" s="15">
        <v>19</v>
      </c>
      <c r="AQ234" s="15">
        <v>44</v>
      </c>
      <c r="AR234" s="15">
        <v>30</v>
      </c>
      <c r="AS234" s="15">
        <v>47</v>
      </c>
      <c r="AT234" s="15">
        <v>10</v>
      </c>
      <c r="AU234" s="15">
        <v>34</v>
      </c>
      <c r="AV234" s="15">
        <v>4</v>
      </c>
      <c r="AW234" s="15">
        <v>23</v>
      </c>
      <c r="AX234" s="15">
        <v>38</v>
      </c>
      <c r="AY234" s="15">
        <v>25</v>
      </c>
      <c r="AZ234" s="15">
        <v>43</v>
      </c>
      <c r="BA234" s="15">
        <v>36</v>
      </c>
      <c r="BB234" s="15">
        <v>5</v>
      </c>
    </row>
    <row r="235" spans="1:55" s="15" customFormat="1">
      <c r="A235" s="42" t="str">
        <f t="shared" ca="1" si="15"/>
        <v/>
      </c>
      <c r="B235" s="42" t="str">
        <f t="shared" ca="1" si="15"/>
        <v/>
      </c>
      <c r="C235" s="42" t="str">
        <f t="shared" ca="1" si="13"/>
        <v/>
      </c>
      <c r="E235" s="42" t="s">
        <v>352</v>
      </c>
      <c r="F235" s="15">
        <v>30</v>
      </c>
      <c r="G235" s="15">
        <v>40</v>
      </c>
      <c r="H235" s="15">
        <v>25</v>
      </c>
      <c r="I235" s="15">
        <v>8</v>
      </c>
      <c r="J235" s="15">
        <v>3</v>
      </c>
      <c r="K235" s="15">
        <v>42</v>
      </c>
      <c r="L235" s="15">
        <v>31</v>
      </c>
      <c r="M235" s="15">
        <v>37</v>
      </c>
      <c r="N235" s="15">
        <v>21</v>
      </c>
      <c r="O235" s="15">
        <v>13</v>
      </c>
      <c r="P235" s="15">
        <v>47</v>
      </c>
      <c r="Q235" s="15">
        <v>4</v>
      </c>
      <c r="R235" s="15">
        <v>20</v>
      </c>
      <c r="S235" s="15">
        <v>28</v>
      </c>
      <c r="T235" s="15">
        <v>36</v>
      </c>
      <c r="U235" s="15">
        <v>24</v>
      </c>
      <c r="V235" s="15">
        <v>41</v>
      </c>
      <c r="W235" s="15">
        <v>2</v>
      </c>
      <c r="X235" s="15">
        <v>10</v>
      </c>
      <c r="Y235" s="15">
        <v>14</v>
      </c>
      <c r="Z235" s="15">
        <v>7</v>
      </c>
      <c r="AA235" s="15">
        <v>33</v>
      </c>
      <c r="AB235" s="15">
        <v>19</v>
      </c>
      <c r="AC235" s="15">
        <v>43</v>
      </c>
      <c r="AD235" s="15">
        <v>29</v>
      </c>
      <c r="AE235" s="15">
        <v>27</v>
      </c>
      <c r="AF235" s="15">
        <v>39</v>
      </c>
      <c r="AG235" s="15">
        <v>34</v>
      </c>
      <c r="AH235" s="15">
        <v>12</v>
      </c>
      <c r="AI235" s="15">
        <v>18</v>
      </c>
      <c r="AJ235" s="15">
        <v>17</v>
      </c>
      <c r="AK235" s="15">
        <v>23</v>
      </c>
      <c r="AL235" s="15">
        <v>9</v>
      </c>
      <c r="AM235" s="15">
        <v>32</v>
      </c>
      <c r="AN235" s="15">
        <v>48</v>
      </c>
      <c r="AO235" s="15">
        <v>35</v>
      </c>
      <c r="AP235" s="15">
        <v>38</v>
      </c>
      <c r="AQ235" s="15">
        <v>49</v>
      </c>
      <c r="AR235" s="15">
        <v>16</v>
      </c>
      <c r="AS235" s="15">
        <v>1</v>
      </c>
      <c r="AT235" s="15">
        <v>5</v>
      </c>
      <c r="AU235" s="15">
        <v>46</v>
      </c>
      <c r="AV235" s="15">
        <v>45</v>
      </c>
      <c r="AW235" s="15">
        <v>11</v>
      </c>
      <c r="AX235" s="15">
        <v>22</v>
      </c>
      <c r="AY235" s="15">
        <v>15</v>
      </c>
      <c r="AZ235" s="15">
        <v>44</v>
      </c>
      <c r="BA235" s="15">
        <v>26</v>
      </c>
      <c r="BB235" s="15">
        <v>6</v>
      </c>
    </row>
    <row r="236" spans="1:55" s="15" customFormat="1">
      <c r="A236" s="42" t="str">
        <f t="shared" ca="1" si="15"/>
        <v/>
      </c>
      <c r="B236" s="42" t="str">
        <f t="shared" ca="1" si="15"/>
        <v/>
      </c>
      <c r="C236" s="42" t="str">
        <f t="shared" ca="1" si="13"/>
        <v/>
      </c>
    </row>
    <row r="237" spans="1:55" s="15" customFormat="1">
      <c r="A237" s="42" t="str">
        <f t="shared" ca="1" si="15"/>
        <v/>
      </c>
      <c r="B237" s="42" t="str">
        <f t="shared" ca="1" si="15"/>
        <v/>
      </c>
      <c r="C237" s="42" t="str">
        <f t="shared" ca="1" si="13"/>
        <v/>
      </c>
      <c r="D237" s="447">
        <v>50</v>
      </c>
      <c r="E237" s="39" t="s">
        <v>379</v>
      </c>
    </row>
    <row r="238" spans="1:55" s="15" customFormat="1">
      <c r="A238" s="42" t="str">
        <f t="shared" ca="1" si="15"/>
        <v/>
      </c>
      <c r="B238" s="42" t="str">
        <f t="shared" ca="1" si="15"/>
        <v/>
      </c>
      <c r="C238" s="42" t="str">
        <f t="shared" ca="1" si="13"/>
        <v/>
      </c>
      <c r="E238" s="42" t="s">
        <v>322</v>
      </c>
      <c r="F238" s="15">
        <v>1</v>
      </c>
      <c r="G238" s="15">
        <v>2</v>
      </c>
      <c r="H238" s="15">
        <v>3</v>
      </c>
      <c r="I238" s="15">
        <v>4</v>
      </c>
      <c r="J238" s="15">
        <v>5</v>
      </c>
      <c r="K238" s="15">
        <v>6</v>
      </c>
      <c r="L238" s="15">
        <v>7</v>
      </c>
      <c r="M238" s="15">
        <v>8</v>
      </c>
      <c r="N238" s="15">
        <v>9</v>
      </c>
      <c r="O238" s="15">
        <v>10</v>
      </c>
      <c r="P238" s="15">
        <v>11</v>
      </c>
      <c r="Q238" s="15">
        <v>12</v>
      </c>
      <c r="R238" s="15">
        <v>13</v>
      </c>
      <c r="S238" s="15">
        <v>14</v>
      </c>
      <c r="T238" s="15">
        <v>15</v>
      </c>
      <c r="U238" s="15">
        <v>16</v>
      </c>
      <c r="V238" s="15">
        <v>17</v>
      </c>
      <c r="W238" s="15">
        <v>18</v>
      </c>
      <c r="X238" s="15">
        <v>19</v>
      </c>
      <c r="Y238" s="15">
        <v>20</v>
      </c>
      <c r="Z238" s="15">
        <v>21</v>
      </c>
      <c r="AA238" s="15">
        <v>22</v>
      </c>
      <c r="AB238" s="15">
        <v>23</v>
      </c>
      <c r="AC238" s="15">
        <v>24</v>
      </c>
      <c r="AD238" s="15">
        <v>25</v>
      </c>
      <c r="AE238" s="15">
        <v>26</v>
      </c>
      <c r="AF238" s="15">
        <v>27</v>
      </c>
      <c r="AG238" s="15">
        <v>28</v>
      </c>
      <c r="AH238" s="15">
        <v>29</v>
      </c>
      <c r="AI238" s="15">
        <v>30</v>
      </c>
      <c r="AJ238" s="15">
        <v>31</v>
      </c>
      <c r="AK238" s="15">
        <v>32</v>
      </c>
      <c r="AL238" s="15">
        <v>33</v>
      </c>
      <c r="AM238" s="15">
        <v>34</v>
      </c>
      <c r="AN238" s="15">
        <v>35</v>
      </c>
      <c r="AO238" s="15">
        <v>36</v>
      </c>
      <c r="AP238" s="15">
        <v>37</v>
      </c>
      <c r="AQ238" s="15">
        <v>38</v>
      </c>
      <c r="AR238" s="15">
        <v>39</v>
      </c>
      <c r="AS238" s="15">
        <v>40</v>
      </c>
      <c r="AT238" s="15">
        <v>41</v>
      </c>
      <c r="AU238" s="15">
        <v>42</v>
      </c>
      <c r="AV238" s="15">
        <v>43</v>
      </c>
      <c r="AW238" s="15">
        <v>44</v>
      </c>
      <c r="AX238" s="15">
        <v>45</v>
      </c>
      <c r="AY238" s="15">
        <v>46</v>
      </c>
      <c r="AZ238" s="15">
        <v>47</v>
      </c>
      <c r="BA238" s="15">
        <v>48</v>
      </c>
      <c r="BB238" s="15">
        <v>49</v>
      </c>
      <c r="BC238" s="15">
        <v>50</v>
      </c>
    </row>
    <row r="239" spans="1:55" s="15" customFormat="1">
      <c r="A239" s="42" t="str">
        <f t="shared" ca="1" si="15"/>
        <v/>
      </c>
      <c r="B239" s="42" t="str">
        <f t="shared" ca="1" si="15"/>
        <v/>
      </c>
      <c r="C239" s="42" t="str">
        <f t="shared" ca="1" si="13"/>
        <v/>
      </c>
      <c r="E239" s="42" t="s">
        <v>350</v>
      </c>
      <c r="F239" s="15">
        <v>19</v>
      </c>
      <c r="G239" s="15">
        <v>21</v>
      </c>
      <c r="H239" s="15">
        <v>12</v>
      </c>
      <c r="I239" s="15">
        <v>41</v>
      </c>
      <c r="J239" s="15">
        <v>47</v>
      </c>
      <c r="K239" s="15">
        <v>45</v>
      </c>
      <c r="L239" s="15">
        <v>3</v>
      </c>
      <c r="M239" s="15">
        <v>32</v>
      </c>
      <c r="N239" s="15">
        <v>22</v>
      </c>
      <c r="O239" s="15">
        <v>16</v>
      </c>
      <c r="P239" s="15">
        <v>5</v>
      </c>
      <c r="Q239" s="15">
        <v>50</v>
      </c>
      <c r="R239" s="15">
        <v>9</v>
      </c>
      <c r="S239" s="15">
        <v>30</v>
      </c>
      <c r="T239" s="15">
        <v>39</v>
      </c>
      <c r="U239" s="15">
        <v>34</v>
      </c>
      <c r="V239" s="15">
        <v>40</v>
      </c>
      <c r="W239" s="15">
        <v>26</v>
      </c>
      <c r="X239" s="15">
        <v>13</v>
      </c>
      <c r="Y239" s="15">
        <v>8</v>
      </c>
      <c r="Z239" s="15">
        <v>14</v>
      </c>
      <c r="AA239" s="15">
        <v>25</v>
      </c>
      <c r="AB239" s="15">
        <v>17</v>
      </c>
      <c r="AC239" s="15">
        <v>7</v>
      </c>
      <c r="AD239" s="15">
        <v>31</v>
      </c>
      <c r="AE239" s="15">
        <v>18</v>
      </c>
      <c r="AF239" s="15">
        <v>36</v>
      </c>
      <c r="AG239" s="15">
        <v>35</v>
      </c>
      <c r="AH239" s="15">
        <v>11</v>
      </c>
      <c r="AI239" s="15">
        <v>23</v>
      </c>
      <c r="AJ239" s="15">
        <v>15</v>
      </c>
      <c r="AK239" s="15">
        <v>48</v>
      </c>
      <c r="AL239" s="15">
        <v>24</v>
      </c>
      <c r="AM239" s="15">
        <v>38</v>
      </c>
      <c r="AN239" s="15">
        <v>29</v>
      </c>
      <c r="AO239" s="15">
        <v>2</v>
      </c>
      <c r="AP239" s="15">
        <v>10</v>
      </c>
      <c r="AQ239" s="15">
        <v>20</v>
      </c>
      <c r="AR239" s="15">
        <v>43</v>
      </c>
      <c r="AS239" s="15">
        <v>27</v>
      </c>
      <c r="AT239" s="15">
        <v>44</v>
      </c>
      <c r="AU239" s="15">
        <v>33</v>
      </c>
      <c r="AV239" s="15">
        <v>37</v>
      </c>
      <c r="AW239" s="15">
        <v>46</v>
      </c>
      <c r="AX239" s="15">
        <v>1</v>
      </c>
      <c r="AY239" s="15">
        <v>28</v>
      </c>
      <c r="AZ239" s="15">
        <v>4</v>
      </c>
      <c r="BA239" s="15">
        <v>42</v>
      </c>
      <c r="BB239" s="15">
        <v>6</v>
      </c>
      <c r="BC239" s="15">
        <v>49</v>
      </c>
    </row>
    <row r="240" spans="1:55" s="15" customFormat="1">
      <c r="A240" s="42" t="str">
        <f t="shared" ca="1" si="15"/>
        <v/>
      </c>
      <c r="B240" s="42" t="str">
        <f t="shared" ca="1" si="15"/>
        <v/>
      </c>
      <c r="C240" s="42" t="str">
        <f t="shared" ref="C240:C257" ca="1" si="16">IF(INDIRECT(ADDRESS(C$6,ROW()-ROW(C$6)-1+COLUMN($F$8)))&gt;0,INDIRECT(ADDRESS(C$6,ROW()-ROW(C$6)-1+COLUMN($F$8))),"")</f>
        <v/>
      </c>
      <c r="E240" s="42" t="s">
        <v>352</v>
      </c>
      <c r="F240" s="15">
        <v>29</v>
      </c>
      <c r="G240" s="15">
        <v>23</v>
      </c>
      <c r="H240" s="15">
        <v>10</v>
      </c>
      <c r="I240" s="15">
        <v>42</v>
      </c>
      <c r="J240" s="15">
        <v>17</v>
      </c>
      <c r="K240" s="15">
        <v>35</v>
      </c>
      <c r="L240" s="15">
        <v>5</v>
      </c>
      <c r="M240" s="15">
        <v>6</v>
      </c>
      <c r="N240" s="15">
        <v>37</v>
      </c>
      <c r="O240" s="15">
        <v>21</v>
      </c>
      <c r="P240" s="15">
        <v>50</v>
      </c>
      <c r="Q240" s="15">
        <v>45</v>
      </c>
      <c r="R240" s="15">
        <v>27</v>
      </c>
      <c r="S240" s="15">
        <v>12</v>
      </c>
      <c r="T240" s="15">
        <v>18</v>
      </c>
      <c r="U240" s="15">
        <v>43</v>
      </c>
      <c r="V240" s="15">
        <v>9</v>
      </c>
      <c r="W240" s="15">
        <v>4</v>
      </c>
      <c r="X240" s="15">
        <v>15</v>
      </c>
      <c r="Y240" s="15">
        <v>36</v>
      </c>
      <c r="Z240" s="15">
        <v>40</v>
      </c>
      <c r="AA240" s="15">
        <v>24</v>
      </c>
      <c r="AB240" s="15">
        <v>47</v>
      </c>
      <c r="AC240" s="15">
        <v>33</v>
      </c>
      <c r="AD240" s="15">
        <v>3</v>
      </c>
      <c r="AE240" s="15">
        <v>49</v>
      </c>
      <c r="AF240" s="15">
        <v>38</v>
      </c>
      <c r="AG240" s="15">
        <v>25</v>
      </c>
      <c r="AH240" s="15">
        <v>16</v>
      </c>
      <c r="AI240" s="15">
        <v>26</v>
      </c>
      <c r="AJ240" s="15">
        <v>39</v>
      </c>
      <c r="AK240" s="15">
        <v>46</v>
      </c>
      <c r="AL240" s="15">
        <v>14</v>
      </c>
      <c r="AM240" s="15">
        <v>28</v>
      </c>
      <c r="AN240" s="15">
        <v>19</v>
      </c>
      <c r="AO240" s="15">
        <v>7</v>
      </c>
      <c r="AP240" s="15">
        <v>11</v>
      </c>
      <c r="AQ240" s="15">
        <v>22</v>
      </c>
      <c r="AR240" s="15">
        <v>48</v>
      </c>
      <c r="AS240" s="15">
        <v>34</v>
      </c>
      <c r="AT240" s="15">
        <v>20</v>
      </c>
      <c r="AU240" s="15">
        <v>13</v>
      </c>
      <c r="AV240" s="15">
        <v>1</v>
      </c>
      <c r="AW240" s="15">
        <v>31</v>
      </c>
      <c r="AX240" s="15">
        <v>41</v>
      </c>
      <c r="AY240" s="15">
        <v>30</v>
      </c>
      <c r="AZ240" s="15">
        <v>8</v>
      </c>
      <c r="BA240" s="15">
        <v>44</v>
      </c>
      <c r="BB240" s="15">
        <v>32</v>
      </c>
      <c r="BC240" s="15">
        <v>2</v>
      </c>
    </row>
    <row r="241" spans="1:59" s="15" customFormat="1">
      <c r="A241" s="42" t="str">
        <f t="shared" ca="1" si="15"/>
        <v/>
      </c>
      <c r="B241" s="42" t="str">
        <f t="shared" ca="1" si="15"/>
        <v/>
      </c>
      <c r="C241" s="42" t="str">
        <f t="shared" ca="1" si="16"/>
        <v/>
      </c>
    </row>
    <row r="242" spans="1:59" s="15" customFormat="1">
      <c r="A242" s="42" t="str">
        <f t="shared" ca="1" si="15"/>
        <v/>
      </c>
      <c r="B242" s="42" t="str">
        <f t="shared" ca="1" si="15"/>
        <v/>
      </c>
      <c r="C242" s="42" t="str">
        <f t="shared" ca="1" si="16"/>
        <v/>
      </c>
      <c r="D242" s="447">
        <v>51</v>
      </c>
      <c r="E242" s="39" t="s">
        <v>379</v>
      </c>
    </row>
    <row r="243" spans="1:59" s="15" customFormat="1">
      <c r="A243" s="42" t="str">
        <f t="shared" ca="1" si="15"/>
        <v/>
      </c>
      <c r="B243" s="42" t="str">
        <f t="shared" ca="1" si="15"/>
        <v/>
      </c>
      <c r="C243" s="42" t="str">
        <f t="shared" ca="1" si="16"/>
        <v/>
      </c>
      <c r="E243" s="42" t="s">
        <v>322</v>
      </c>
      <c r="F243" s="15">
        <v>1</v>
      </c>
      <c r="G243" s="15">
        <v>2</v>
      </c>
      <c r="H243" s="15">
        <v>3</v>
      </c>
      <c r="I243" s="15">
        <v>4</v>
      </c>
      <c r="J243" s="15">
        <v>5</v>
      </c>
      <c r="K243" s="15">
        <v>6</v>
      </c>
      <c r="L243" s="15">
        <v>7</v>
      </c>
      <c r="M243" s="15">
        <v>8</v>
      </c>
      <c r="N243" s="15">
        <v>9</v>
      </c>
      <c r="O243" s="15">
        <v>10</v>
      </c>
      <c r="P243" s="15">
        <v>11</v>
      </c>
      <c r="Q243" s="15">
        <v>12</v>
      </c>
      <c r="R243" s="15">
        <v>13</v>
      </c>
      <c r="S243" s="15">
        <v>14</v>
      </c>
      <c r="T243" s="15">
        <v>15</v>
      </c>
      <c r="U243" s="15">
        <v>16</v>
      </c>
      <c r="V243" s="15">
        <v>17</v>
      </c>
      <c r="W243" s="15">
        <v>18</v>
      </c>
      <c r="X243" s="15">
        <v>19</v>
      </c>
      <c r="Y243" s="15">
        <v>20</v>
      </c>
      <c r="Z243" s="15">
        <v>21</v>
      </c>
      <c r="AA243" s="15">
        <v>22</v>
      </c>
      <c r="AB243" s="15">
        <v>23</v>
      </c>
      <c r="AC243" s="15">
        <v>24</v>
      </c>
      <c r="AD243" s="15">
        <v>25</v>
      </c>
      <c r="AE243" s="15">
        <v>26</v>
      </c>
      <c r="AF243" s="15">
        <v>27</v>
      </c>
      <c r="AG243" s="15">
        <v>28</v>
      </c>
      <c r="AH243" s="15">
        <v>29</v>
      </c>
      <c r="AI243" s="15">
        <v>30</v>
      </c>
      <c r="AJ243" s="15">
        <v>31</v>
      </c>
      <c r="AK243" s="15">
        <v>32</v>
      </c>
      <c r="AL243" s="15">
        <v>33</v>
      </c>
      <c r="AM243" s="15">
        <v>34</v>
      </c>
      <c r="AN243" s="15">
        <v>35</v>
      </c>
      <c r="AO243" s="15">
        <v>36</v>
      </c>
      <c r="AP243" s="15">
        <v>37</v>
      </c>
      <c r="AQ243" s="15">
        <v>38</v>
      </c>
      <c r="AR243" s="15">
        <v>39</v>
      </c>
      <c r="AT243" s="15">
        <v>40</v>
      </c>
      <c r="AU243" s="15">
        <v>41</v>
      </c>
      <c r="AV243" s="15">
        <v>42</v>
      </c>
      <c r="AW243" s="15">
        <v>43</v>
      </c>
      <c r="AY243" s="15">
        <v>44</v>
      </c>
      <c r="AZ243" s="15">
        <v>45</v>
      </c>
      <c r="BA243" s="15">
        <v>46</v>
      </c>
      <c r="BB243" s="15">
        <v>47</v>
      </c>
      <c r="BD243" s="15">
        <v>48</v>
      </c>
      <c r="BE243" s="15">
        <v>49</v>
      </c>
      <c r="BF243" s="15">
        <v>50</v>
      </c>
      <c r="BG243" s="15">
        <v>51</v>
      </c>
    </row>
    <row r="244" spans="1:59" s="15" customFormat="1">
      <c r="A244" s="42" t="str">
        <f t="shared" ca="1" si="15"/>
        <v/>
      </c>
      <c r="B244" s="42" t="str">
        <f t="shared" ca="1" si="15"/>
        <v/>
      </c>
      <c r="C244" s="42" t="str">
        <f t="shared" ca="1" si="16"/>
        <v/>
      </c>
      <c r="E244" s="42" t="s">
        <v>350</v>
      </c>
      <c r="F244" s="15">
        <v>20</v>
      </c>
      <c r="G244" s="15">
        <v>10</v>
      </c>
      <c r="H244" s="15">
        <v>26</v>
      </c>
      <c r="I244" s="15">
        <v>2</v>
      </c>
      <c r="J244" s="15">
        <v>23</v>
      </c>
      <c r="K244" s="15">
        <v>46</v>
      </c>
      <c r="L244" s="15">
        <v>30</v>
      </c>
      <c r="M244" s="15">
        <v>40</v>
      </c>
      <c r="N244" s="15">
        <v>6</v>
      </c>
      <c r="O244" s="15">
        <v>12</v>
      </c>
      <c r="P244" s="15">
        <v>32</v>
      </c>
      <c r="Q244" s="15">
        <v>21</v>
      </c>
      <c r="R244" s="15">
        <v>51</v>
      </c>
      <c r="S244" s="15">
        <v>11</v>
      </c>
      <c r="T244" s="15">
        <v>36</v>
      </c>
      <c r="U244" s="15">
        <v>14</v>
      </c>
      <c r="V244" s="15">
        <v>24</v>
      </c>
      <c r="W244" s="15">
        <v>47</v>
      </c>
      <c r="X244" s="15">
        <v>38</v>
      </c>
      <c r="Y244" s="15">
        <v>48</v>
      </c>
      <c r="Z244" s="15">
        <v>37</v>
      </c>
      <c r="AA244" s="15">
        <v>44</v>
      </c>
      <c r="AB244" s="15">
        <v>1</v>
      </c>
      <c r="AC244" s="15">
        <v>33</v>
      </c>
      <c r="AD244" s="15">
        <v>41</v>
      </c>
      <c r="AE244" s="15">
        <v>39</v>
      </c>
      <c r="AF244" s="15">
        <v>42</v>
      </c>
      <c r="AG244" s="15">
        <v>45</v>
      </c>
      <c r="AH244" s="15">
        <v>50</v>
      </c>
      <c r="AI244" s="15">
        <v>31</v>
      </c>
      <c r="AJ244" s="15">
        <v>3</v>
      </c>
      <c r="AK244" s="15">
        <v>43</v>
      </c>
      <c r="AL244" s="15">
        <v>19</v>
      </c>
      <c r="AM244" s="15">
        <v>35</v>
      </c>
      <c r="AN244" s="15">
        <v>49</v>
      </c>
      <c r="AO244" s="15">
        <v>4</v>
      </c>
      <c r="AP244" s="15">
        <v>13</v>
      </c>
      <c r="AQ244" s="15">
        <v>27</v>
      </c>
      <c r="AR244" s="15">
        <v>8</v>
      </c>
      <c r="AT244" s="15">
        <v>15</v>
      </c>
      <c r="AU244" s="15">
        <v>25</v>
      </c>
      <c r="AV244" s="15">
        <v>16</v>
      </c>
      <c r="AW244" s="15">
        <v>28</v>
      </c>
      <c r="AY244" s="15">
        <v>29</v>
      </c>
      <c r="AZ244" s="15">
        <v>5</v>
      </c>
      <c r="BA244" s="15">
        <v>17</v>
      </c>
      <c r="BB244" s="15">
        <v>7</v>
      </c>
      <c r="BD244" s="15">
        <v>34</v>
      </c>
      <c r="BE244" s="15">
        <v>9</v>
      </c>
      <c r="BF244" s="15">
        <v>22</v>
      </c>
      <c r="BG244" s="15">
        <v>18</v>
      </c>
    </row>
    <row r="245" spans="1:59" s="15" customFormat="1">
      <c r="A245" s="42" t="str">
        <f t="shared" ca="1" si="15"/>
        <v/>
      </c>
      <c r="B245" s="42" t="str">
        <f t="shared" ca="1" si="15"/>
        <v/>
      </c>
      <c r="C245" s="42" t="str">
        <f t="shared" ca="1" si="16"/>
        <v/>
      </c>
      <c r="E245" s="42" t="s">
        <v>352</v>
      </c>
      <c r="F245" s="15">
        <v>38</v>
      </c>
      <c r="G245" s="15">
        <v>34</v>
      </c>
      <c r="H245" s="15">
        <v>49</v>
      </c>
      <c r="I245" s="15">
        <v>16</v>
      </c>
      <c r="J245" s="15">
        <v>40</v>
      </c>
      <c r="K245" s="15">
        <v>51</v>
      </c>
      <c r="L245" s="15">
        <v>23</v>
      </c>
      <c r="M245" s="15">
        <v>4</v>
      </c>
      <c r="N245" s="15">
        <v>44</v>
      </c>
      <c r="O245" s="15">
        <v>39</v>
      </c>
      <c r="P245" s="15">
        <v>28</v>
      </c>
      <c r="Q245" s="15">
        <v>18</v>
      </c>
      <c r="R245" s="15">
        <v>43</v>
      </c>
      <c r="S245" s="15">
        <v>46</v>
      </c>
      <c r="T245" s="15">
        <v>21</v>
      </c>
      <c r="U245" s="15">
        <v>7</v>
      </c>
      <c r="V245" s="15">
        <v>36</v>
      </c>
      <c r="W245" s="15">
        <v>15</v>
      </c>
      <c r="X245" s="15">
        <v>27</v>
      </c>
      <c r="Y245" s="15">
        <v>42</v>
      </c>
      <c r="Z245" s="15">
        <v>8</v>
      </c>
      <c r="AA245" s="15">
        <v>48</v>
      </c>
      <c r="AB245" s="15">
        <v>5</v>
      </c>
      <c r="AC245" s="15">
        <v>22</v>
      </c>
      <c r="AD245" s="15">
        <v>37</v>
      </c>
      <c r="AE245" s="15">
        <v>47</v>
      </c>
      <c r="AF245" s="15">
        <v>50</v>
      </c>
      <c r="AG245" s="15">
        <v>41</v>
      </c>
      <c r="AH245" s="15">
        <v>17</v>
      </c>
      <c r="AI245" s="15">
        <v>13</v>
      </c>
      <c r="AJ245" s="15">
        <v>25</v>
      </c>
      <c r="AK245" s="15">
        <v>29</v>
      </c>
      <c r="AL245" s="15">
        <v>9</v>
      </c>
      <c r="AM245" s="15">
        <v>1</v>
      </c>
      <c r="AN245" s="15">
        <v>45</v>
      </c>
      <c r="AO245" s="15">
        <v>10</v>
      </c>
      <c r="AP245" s="15">
        <v>14</v>
      </c>
      <c r="AQ245" s="15">
        <v>31</v>
      </c>
      <c r="AR245" s="15">
        <v>3</v>
      </c>
      <c r="AT245" s="15">
        <v>24</v>
      </c>
      <c r="AU245" s="15">
        <v>33</v>
      </c>
      <c r="AV245" s="15">
        <v>12</v>
      </c>
      <c r="AW245" s="15">
        <v>20</v>
      </c>
      <c r="AY245" s="15">
        <v>35</v>
      </c>
      <c r="AZ245" s="15">
        <v>6</v>
      </c>
      <c r="BA245" s="15">
        <v>11</v>
      </c>
      <c r="BB245" s="15">
        <v>26</v>
      </c>
      <c r="BD245" s="15">
        <v>2</v>
      </c>
      <c r="BE245" s="15">
        <v>19</v>
      </c>
      <c r="BF245" s="15">
        <v>30</v>
      </c>
      <c r="BG245" s="15">
        <v>32</v>
      </c>
    </row>
    <row r="246" spans="1:59" s="15" customFormat="1">
      <c r="A246" s="42" t="str">
        <f t="shared" ca="1" si="15"/>
        <v/>
      </c>
      <c r="B246" s="42" t="str">
        <f t="shared" ca="1" si="15"/>
        <v/>
      </c>
      <c r="C246" s="42" t="str">
        <f t="shared" ca="1" si="16"/>
        <v/>
      </c>
    </row>
    <row r="247" spans="1:59" s="15" customFormat="1">
      <c r="A247" s="42" t="str">
        <f t="shared" ca="1" si="15"/>
        <v/>
      </c>
      <c r="B247" s="42" t="str">
        <f t="shared" ca="1" si="15"/>
        <v/>
      </c>
      <c r="C247" s="42" t="str">
        <f t="shared" ca="1" si="16"/>
        <v/>
      </c>
      <c r="D247" s="447">
        <v>52</v>
      </c>
      <c r="E247" s="39" t="s">
        <v>379</v>
      </c>
    </row>
    <row r="248" spans="1:59" s="15" customFormat="1">
      <c r="A248" s="42" t="str">
        <f t="shared" ca="1" si="15"/>
        <v/>
      </c>
      <c r="B248" s="42" t="str">
        <f t="shared" ca="1" si="15"/>
        <v/>
      </c>
      <c r="C248" s="42" t="str">
        <f t="shared" ca="1" si="16"/>
        <v/>
      </c>
      <c r="E248" s="42" t="s">
        <v>322</v>
      </c>
      <c r="F248" s="15">
        <v>1</v>
      </c>
      <c r="G248" s="15">
        <v>2</v>
      </c>
      <c r="H248" s="15">
        <v>3</v>
      </c>
      <c r="I248" s="15">
        <v>4</v>
      </c>
      <c r="J248" s="15">
        <v>5</v>
      </c>
      <c r="K248" s="15">
        <v>6</v>
      </c>
      <c r="L248" s="15">
        <v>7</v>
      </c>
      <c r="M248" s="15">
        <v>8</v>
      </c>
      <c r="N248" s="15">
        <v>9</v>
      </c>
      <c r="O248" s="15">
        <v>10</v>
      </c>
      <c r="P248" s="15">
        <v>11</v>
      </c>
      <c r="Q248" s="15">
        <v>12</v>
      </c>
      <c r="R248" s="15">
        <v>13</v>
      </c>
      <c r="S248" s="15">
        <v>14</v>
      </c>
      <c r="T248" s="15">
        <v>15</v>
      </c>
      <c r="U248" s="15">
        <v>16</v>
      </c>
      <c r="V248" s="15">
        <v>17</v>
      </c>
      <c r="W248" s="15">
        <v>18</v>
      </c>
      <c r="X248" s="15">
        <v>19</v>
      </c>
      <c r="Y248" s="15">
        <v>20</v>
      </c>
      <c r="Z248" s="15">
        <v>21</v>
      </c>
      <c r="AA248" s="15">
        <v>22</v>
      </c>
      <c r="AB248" s="15">
        <v>23</v>
      </c>
      <c r="AC248" s="15">
        <v>24</v>
      </c>
      <c r="AD248" s="15">
        <v>25</v>
      </c>
      <c r="AE248" s="15">
        <v>26</v>
      </c>
      <c r="AF248" s="15">
        <v>27</v>
      </c>
      <c r="AG248" s="15">
        <v>28</v>
      </c>
      <c r="AH248" s="15">
        <v>29</v>
      </c>
      <c r="AI248" s="15">
        <v>30</v>
      </c>
      <c r="AJ248" s="15">
        <v>31</v>
      </c>
      <c r="AK248" s="15">
        <v>32</v>
      </c>
      <c r="AL248" s="15">
        <v>33</v>
      </c>
      <c r="AM248" s="15">
        <v>34</v>
      </c>
      <c r="AN248" s="15">
        <v>35</v>
      </c>
      <c r="AO248" s="15">
        <v>36</v>
      </c>
      <c r="AP248" s="15">
        <v>37</v>
      </c>
      <c r="AQ248" s="15">
        <v>38</v>
      </c>
      <c r="AR248" s="15">
        <v>39</v>
      </c>
      <c r="AS248" s="15">
        <v>40</v>
      </c>
      <c r="AT248" s="15">
        <v>41</v>
      </c>
      <c r="AU248" s="15">
        <v>42</v>
      </c>
      <c r="AV248" s="15">
        <v>43</v>
      </c>
      <c r="AW248" s="15">
        <v>44</v>
      </c>
      <c r="AY248" s="15">
        <v>45</v>
      </c>
      <c r="AZ248" s="15">
        <v>46</v>
      </c>
      <c r="BA248" s="15">
        <v>47</v>
      </c>
      <c r="BB248" s="15">
        <v>48</v>
      </c>
      <c r="BD248" s="15">
        <v>49</v>
      </c>
      <c r="BE248" s="15">
        <v>50</v>
      </c>
      <c r="BF248" s="15">
        <v>51</v>
      </c>
      <c r="BG248" s="15">
        <v>52</v>
      </c>
    </row>
    <row r="249" spans="1:59" s="15" customFormat="1">
      <c r="A249" s="42" t="str">
        <f t="shared" ca="1" si="15"/>
        <v/>
      </c>
      <c r="B249" s="42" t="str">
        <f t="shared" ca="1" si="15"/>
        <v/>
      </c>
      <c r="C249" s="42" t="str">
        <f t="shared" ca="1" si="16"/>
        <v/>
      </c>
      <c r="E249" s="42" t="s">
        <v>350</v>
      </c>
      <c r="F249" s="15">
        <v>46</v>
      </c>
      <c r="G249" s="15">
        <v>26</v>
      </c>
      <c r="H249" s="15">
        <v>36</v>
      </c>
      <c r="I249" s="15">
        <v>13</v>
      </c>
      <c r="J249" s="15">
        <v>51</v>
      </c>
      <c r="K249" s="15">
        <v>5</v>
      </c>
      <c r="L249" s="15">
        <v>33</v>
      </c>
      <c r="M249" s="15">
        <v>44</v>
      </c>
      <c r="N249" s="15">
        <v>17</v>
      </c>
      <c r="O249" s="15">
        <v>11</v>
      </c>
      <c r="P249" s="15">
        <v>22</v>
      </c>
      <c r="Q249" s="15">
        <v>31</v>
      </c>
      <c r="R249" s="15">
        <v>48</v>
      </c>
      <c r="S249" s="15">
        <v>18</v>
      </c>
      <c r="T249" s="15">
        <v>41</v>
      </c>
      <c r="U249" s="15">
        <v>32</v>
      </c>
      <c r="V249" s="15">
        <v>45</v>
      </c>
      <c r="W249" s="15">
        <v>2</v>
      </c>
      <c r="X249" s="15">
        <v>10</v>
      </c>
      <c r="Y249" s="15">
        <v>23</v>
      </c>
      <c r="Z249" s="15">
        <v>29</v>
      </c>
      <c r="AA249" s="15">
        <v>24</v>
      </c>
      <c r="AB249" s="15">
        <v>4</v>
      </c>
      <c r="AC249" s="15">
        <v>42</v>
      </c>
      <c r="AD249" s="15">
        <v>50</v>
      </c>
      <c r="AE249" s="15">
        <v>37</v>
      </c>
      <c r="AF249" s="15">
        <v>52</v>
      </c>
      <c r="AG249" s="15">
        <v>14</v>
      </c>
      <c r="AH249" s="15">
        <v>27</v>
      </c>
      <c r="AI249" s="15">
        <v>34</v>
      </c>
      <c r="AJ249" s="15">
        <v>12</v>
      </c>
      <c r="AK249" s="15">
        <v>49</v>
      </c>
      <c r="AL249" s="15">
        <v>40</v>
      </c>
      <c r="AM249" s="15">
        <v>3</v>
      </c>
      <c r="AN249" s="15">
        <v>6</v>
      </c>
      <c r="AO249" s="15">
        <v>39</v>
      </c>
      <c r="AP249" s="15">
        <v>43</v>
      </c>
      <c r="AQ249" s="15">
        <v>25</v>
      </c>
      <c r="AR249" s="15">
        <v>7</v>
      </c>
      <c r="AS249" s="15">
        <v>47</v>
      </c>
      <c r="AT249" s="15">
        <v>35</v>
      </c>
      <c r="AU249" s="15">
        <v>38</v>
      </c>
      <c r="AV249" s="15">
        <v>9</v>
      </c>
      <c r="AW249" s="15">
        <v>16</v>
      </c>
      <c r="AY249" s="15">
        <v>19</v>
      </c>
      <c r="AZ249" s="15">
        <v>1</v>
      </c>
      <c r="BA249" s="15">
        <v>21</v>
      </c>
      <c r="BB249" s="15">
        <v>28</v>
      </c>
      <c r="BD249" s="15">
        <v>15</v>
      </c>
      <c r="BE249" s="15">
        <v>20</v>
      </c>
      <c r="BF249" s="15">
        <v>30</v>
      </c>
      <c r="BG249" s="15">
        <v>8</v>
      </c>
    </row>
    <row r="250" spans="1:59" s="15" customFormat="1">
      <c r="A250" s="42" t="str">
        <f t="shared" ref="A250:B257" ca="1" si="17">IF(INDIRECT(ADDRESS(A$6,ROW()-ROW(A$6)-1+COLUMN($F$8)))&gt;0,INDIRECT(ADDRESS(A$6,ROW()-ROW(A$6)-1+COLUMN($F$8))),"")</f>
        <v/>
      </c>
      <c r="B250" s="42" t="str">
        <f t="shared" ca="1" si="17"/>
        <v/>
      </c>
      <c r="C250" s="42" t="str">
        <f t="shared" ca="1" si="16"/>
        <v/>
      </c>
      <c r="E250" s="42" t="s">
        <v>352</v>
      </c>
      <c r="F250" s="15">
        <v>44</v>
      </c>
      <c r="G250" s="15">
        <v>47</v>
      </c>
      <c r="H250" s="15">
        <v>20</v>
      </c>
      <c r="I250" s="15">
        <v>37</v>
      </c>
      <c r="J250" s="15">
        <v>22</v>
      </c>
      <c r="K250" s="15">
        <v>3</v>
      </c>
      <c r="L250" s="15">
        <v>8</v>
      </c>
      <c r="M250" s="15">
        <v>50</v>
      </c>
      <c r="N250" s="15">
        <v>26</v>
      </c>
      <c r="O250" s="15">
        <v>38</v>
      </c>
      <c r="P250" s="15">
        <v>25</v>
      </c>
      <c r="Q250" s="15">
        <v>19</v>
      </c>
      <c r="R250" s="15">
        <v>5</v>
      </c>
      <c r="S250" s="15">
        <v>12</v>
      </c>
      <c r="T250" s="15">
        <v>36</v>
      </c>
      <c r="U250" s="15">
        <v>34</v>
      </c>
      <c r="V250" s="15">
        <v>9</v>
      </c>
      <c r="W250" s="15">
        <v>24</v>
      </c>
      <c r="X250" s="15">
        <v>43</v>
      </c>
      <c r="Y250" s="15">
        <v>49</v>
      </c>
      <c r="Z250" s="15">
        <v>48</v>
      </c>
      <c r="AA250" s="15">
        <v>51</v>
      </c>
      <c r="AB250" s="15">
        <v>6</v>
      </c>
      <c r="AC250" s="15">
        <v>32</v>
      </c>
      <c r="AD250" s="15">
        <v>21</v>
      </c>
      <c r="AE250" s="15">
        <v>4</v>
      </c>
      <c r="AF250" s="15">
        <v>35</v>
      </c>
      <c r="AG250" s="15">
        <v>15</v>
      </c>
      <c r="AH250" s="15">
        <v>41</v>
      </c>
      <c r="AI250" s="15">
        <v>45</v>
      </c>
      <c r="AJ250" s="15">
        <v>10</v>
      </c>
      <c r="AK250" s="15">
        <v>28</v>
      </c>
      <c r="AL250" s="15">
        <v>52</v>
      </c>
      <c r="AM250" s="15">
        <v>31</v>
      </c>
      <c r="AN250" s="15">
        <v>16</v>
      </c>
      <c r="AO250" s="15">
        <v>17</v>
      </c>
      <c r="AP250" s="15">
        <v>30</v>
      </c>
      <c r="AQ250" s="15">
        <v>42</v>
      </c>
      <c r="AR250" s="15">
        <v>46</v>
      </c>
      <c r="AS250" s="15">
        <v>1</v>
      </c>
      <c r="AT250" s="15">
        <v>18</v>
      </c>
      <c r="AU250" s="15">
        <v>23</v>
      </c>
      <c r="AV250" s="15">
        <v>29</v>
      </c>
      <c r="AW250" s="15">
        <v>11</v>
      </c>
      <c r="AY250" s="15">
        <v>14</v>
      </c>
      <c r="AZ250" s="15">
        <v>40</v>
      </c>
      <c r="BA250" s="15">
        <v>7</v>
      </c>
      <c r="BB250" s="15">
        <v>2</v>
      </c>
      <c r="BD250" s="15">
        <v>13</v>
      </c>
      <c r="BE250" s="15">
        <v>39</v>
      </c>
      <c r="BF250" s="15">
        <v>27</v>
      </c>
      <c r="BG250" s="15">
        <v>33</v>
      </c>
    </row>
    <row r="251" spans="1:59" s="15" customFormat="1">
      <c r="A251" s="42" t="str">
        <f t="shared" ca="1" si="17"/>
        <v/>
      </c>
      <c r="B251" s="42" t="str">
        <f t="shared" ca="1" si="17"/>
        <v/>
      </c>
      <c r="C251" s="42" t="str">
        <f t="shared" ca="1" si="16"/>
        <v/>
      </c>
    </row>
    <row r="252" spans="1:59" s="15" customFormat="1">
      <c r="A252" s="42" t="str">
        <f t="shared" ca="1" si="17"/>
        <v/>
      </c>
      <c r="B252" s="42" t="str">
        <f t="shared" ca="1" si="17"/>
        <v/>
      </c>
      <c r="C252" s="42" t="str">
        <f t="shared" ca="1" si="16"/>
        <v/>
      </c>
      <c r="D252" s="447">
        <v>53</v>
      </c>
      <c r="E252" s="39" t="s">
        <v>379</v>
      </c>
    </row>
    <row r="253" spans="1:59" s="15" customFormat="1">
      <c r="A253" s="42" t="str">
        <f t="shared" ca="1" si="17"/>
        <v/>
      </c>
      <c r="B253" s="42" t="str">
        <f t="shared" ca="1" si="17"/>
        <v/>
      </c>
      <c r="C253" s="42" t="str">
        <f t="shared" ca="1" si="16"/>
        <v/>
      </c>
      <c r="E253" s="42" t="s">
        <v>322</v>
      </c>
      <c r="F253" s="15">
        <v>1</v>
      </c>
      <c r="G253" s="15">
        <v>2</v>
      </c>
      <c r="H253" s="15">
        <v>3</v>
      </c>
      <c r="I253" s="15">
        <v>4</v>
      </c>
      <c r="J253" s="15">
        <v>5</v>
      </c>
      <c r="K253" s="15">
        <v>6</v>
      </c>
      <c r="L253" s="15">
        <v>7</v>
      </c>
      <c r="M253" s="15">
        <v>8</v>
      </c>
      <c r="N253" s="15">
        <v>9</v>
      </c>
      <c r="O253" s="15">
        <v>10</v>
      </c>
      <c r="P253" s="15">
        <v>11</v>
      </c>
      <c r="Q253" s="15">
        <v>12</v>
      </c>
      <c r="R253" s="15">
        <v>13</v>
      </c>
      <c r="S253" s="15">
        <v>14</v>
      </c>
      <c r="T253" s="15">
        <v>15</v>
      </c>
      <c r="U253" s="15">
        <v>16</v>
      </c>
      <c r="V253" s="15">
        <v>17</v>
      </c>
      <c r="W253" s="15">
        <v>18</v>
      </c>
      <c r="X253" s="15">
        <v>19</v>
      </c>
      <c r="Y253" s="15">
        <v>20</v>
      </c>
      <c r="Z253" s="15">
        <v>21</v>
      </c>
      <c r="AA253" s="15">
        <v>22</v>
      </c>
      <c r="AB253" s="15">
        <v>23</v>
      </c>
      <c r="AC253" s="15">
        <v>24</v>
      </c>
      <c r="AD253" s="15">
        <v>25</v>
      </c>
      <c r="AE253" s="15">
        <v>26</v>
      </c>
      <c r="AF253" s="15">
        <v>27</v>
      </c>
      <c r="AG253" s="15">
        <v>28</v>
      </c>
      <c r="AH253" s="15">
        <v>29</v>
      </c>
      <c r="AI253" s="15">
        <v>30</v>
      </c>
      <c r="AJ253" s="15">
        <v>31</v>
      </c>
      <c r="AK253" s="15">
        <v>32</v>
      </c>
      <c r="AL253" s="15">
        <v>33</v>
      </c>
      <c r="AM253" s="15">
        <v>34</v>
      </c>
      <c r="AN253" s="15">
        <v>35</v>
      </c>
      <c r="AO253" s="15">
        <v>36</v>
      </c>
      <c r="AP253" s="15">
        <v>37</v>
      </c>
      <c r="AQ253" s="15">
        <v>38</v>
      </c>
      <c r="AR253" s="15">
        <v>39</v>
      </c>
      <c r="AS253" s="15">
        <v>40</v>
      </c>
      <c r="AT253" s="15">
        <v>41</v>
      </c>
      <c r="AU253" s="15">
        <v>42</v>
      </c>
      <c r="AV253" s="15">
        <v>43</v>
      </c>
      <c r="AW253" s="15">
        <v>44</v>
      </c>
      <c r="AX253" s="15">
        <v>45</v>
      </c>
      <c r="AY253" s="15">
        <v>46</v>
      </c>
      <c r="AZ253" s="15">
        <v>47</v>
      </c>
      <c r="BA253" s="15">
        <v>48</v>
      </c>
      <c r="BB253" s="15">
        <v>49</v>
      </c>
      <c r="BD253" s="15">
        <v>50</v>
      </c>
      <c r="BE253" s="15">
        <v>51</v>
      </c>
      <c r="BF253" s="15">
        <v>52</v>
      </c>
      <c r="BG253" s="15">
        <v>53</v>
      </c>
    </row>
    <row r="254" spans="1:59" s="15" customFormat="1">
      <c r="A254" s="42" t="str">
        <f t="shared" ca="1" si="17"/>
        <v/>
      </c>
      <c r="B254" s="42" t="str">
        <f t="shared" ca="1" si="17"/>
        <v/>
      </c>
      <c r="C254" s="42" t="str">
        <f t="shared" ca="1" si="16"/>
        <v/>
      </c>
      <c r="E254" s="42" t="s">
        <v>350</v>
      </c>
      <c r="F254" s="15">
        <v>29</v>
      </c>
      <c r="G254" s="15">
        <v>9</v>
      </c>
      <c r="H254" s="15">
        <v>35</v>
      </c>
      <c r="I254" s="15">
        <v>18</v>
      </c>
      <c r="J254" s="15">
        <v>13</v>
      </c>
      <c r="K254" s="15">
        <v>45</v>
      </c>
      <c r="L254" s="15">
        <v>11</v>
      </c>
      <c r="M254" s="15">
        <v>7</v>
      </c>
      <c r="N254" s="15">
        <v>46</v>
      </c>
      <c r="O254" s="15">
        <v>50</v>
      </c>
      <c r="P254" s="15">
        <v>30</v>
      </c>
      <c r="Q254" s="15">
        <v>48</v>
      </c>
      <c r="R254" s="15">
        <v>5</v>
      </c>
      <c r="S254" s="15">
        <v>37</v>
      </c>
      <c r="T254" s="15">
        <v>22</v>
      </c>
      <c r="U254" s="15">
        <v>28</v>
      </c>
      <c r="V254" s="15">
        <v>40</v>
      </c>
      <c r="W254" s="15">
        <v>19</v>
      </c>
      <c r="X254" s="15">
        <v>21</v>
      </c>
      <c r="Y254" s="15">
        <v>47</v>
      </c>
      <c r="Z254" s="15">
        <v>51</v>
      </c>
      <c r="AA254" s="15">
        <v>24</v>
      </c>
      <c r="AB254" s="15">
        <v>49</v>
      </c>
      <c r="AC254" s="15">
        <v>17</v>
      </c>
      <c r="AD254" s="15">
        <v>6</v>
      </c>
      <c r="AE254" s="15">
        <v>44</v>
      </c>
      <c r="AF254" s="15">
        <v>52</v>
      </c>
      <c r="AG254" s="15">
        <v>2</v>
      </c>
      <c r="AH254" s="15">
        <v>26</v>
      </c>
      <c r="AI254" s="15">
        <v>38</v>
      </c>
      <c r="AJ254" s="15">
        <v>23</v>
      </c>
      <c r="AK254" s="15">
        <v>8</v>
      </c>
      <c r="AL254" s="15">
        <v>42</v>
      </c>
      <c r="AM254" s="15">
        <v>32</v>
      </c>
      <c r="AN254" s="15">
        <v>36</v>
      </c>
      <c r="AO254" s="15">
        <v>53</v>
      </c>
      <c r="AP254" s="15">
        <v>39</v>
      </c>
      <c r="AQ254" s="15">
        <v>15</v>
      </c>
      <c r="AR254" s="15">
        <v>31</v>
      </c>
      <c r="AS254" s="15">
        <v>3</v>
      </c>
      <c r="AT254" s="15">
        <v>33</v>
      </c>
      <c r="AU254" s="15">
        <v>41</v>
      </c>
      <c r="AV254" s="15">
        <v>14</v>
      </c>
      <c r="AW254" s="15">
        <v>25</v>
      </c>
      <c r="AX254" s="15">
        <v>1</v>
      </c>
      <c r="AY254" s="15">
        <v>12</v>
      </c>
      <c r="AZ254" s="15">
        <v>16</v>
      </c>
      <c r="BA254" s="15">
        <v>34</v>
      </c>
      <c r="BB254" s="15">
        <v>43</v>
      </c>
      <c r="BD254" s="15">
        <v>4</v>
      </c>
      <c r="BE254" s="15">
        <v>10</v>
      </c>
      <c r="BF254" s="15">
        <v>27</v>
      </c>
      <c r="BG254" s="15">
        <v>20</v>
      </c>
    </row>
    <row r="255" spans="1:59" s="15" customFormat="1">
      <c r="A255" s="42" t="str">
        <f t="shared" ca="1" si="17"/>
        <v/>
      </c>
      <c r="B255" s="42" t="str">
        <f t="shared" ca="1" si="17"/>
        <v/>
      </c>
      <c r="C255" s="42" t="str">
        <f t="shared" ca="1" si="16"/>
        <v/>
      </c>
      <c r="E255" s="42" t="s">
        <v>352</v>
      </c>
      <c r="F255" s="15">
        <v>14</v>
      </c>
      <c r="G255" s="15">
        <v>38</v>
      </c>
      <c r="H255" s="15">
        <v>32</v>
      </c>
      <c r="I255" s="15">
        <v>48</v>
      </c>
      <c r="J255" s="15">
        <v>21</v>
      </c>
      <c r="K255" s="15">
        <v>20</v>
      </c>
      <c r="L255" s="15">
        <v>49</v>
      </c>
      <c r="M255" s="15">
        <v>29</v>
      </c>
      <c r="N255" s="15">
        <v>7</v>
      </c>
      <c r="O255" s="15">
        <v>33</v>
      </c>
      <c r="P255" s="15">
        <v>24</v>
      </c>
      <c r="Q255" s="15">
        <v>18</v>
      </c>
      <c r="R255" s="15">
        <v>37</v>
      </c>
      <c r="S255" s="15">
        <v>8</v>
      </c>
      <c r="T255" s="15">
        <v>41</v>
      </c>
      <c r="U255" s="15">
        <v>17</v>
      </c>
      <c r="V255" s="15">
        <v>3</v>
      </c>
      <c r="W255" s="15">
        <v>47</v>
      </c>
      <c r="X255" s="15">
        <v>27</v>
      </c>
      <c r="Y255" s="15">
        <v>52</v>
      </c>
      <c r="Z255" s="15">
        <v>5</v>
      </c>
      <c r="AA255" s="15">
        <v>53</v>
      </c>
      <c r="AB255" s="15">
        <v>40</v>
      </c>
      <c r="AC255" s="15">
        <v>45</v>
      </c>
      <c r="AD255" s="15">
        <v>16</v>
      </c>
      <c r="AE255" s="15">
        <v>34</v>
      </c>
      <c r="AF255" s="15">
        <v>13</v>
      </c>
      <c r="AG255" s="15">
        <v>10</v>
      </c>
      <c r="AH255" s="15">
        <v>50</v>
      </c>
      <c r="AI255" s="15">
        <v>23</v>
      </c>
      <c r="AJ255" s="15">
        <v>22</v>
      </c>
      <c r="AK255" s="15">
        <v>35</v>
      </c>
      <c r="AL255" s="15">
        <v>1</v>
      </c>
      <c r="AM255" s="15">
        <v>42</v>
      </c>
      <c r="AN255" s="15">
        <v>28</v>
      </c>
      <c r="AO255" s="15">
        <v>25</v>
      </c>
      <c r="AP255" s="15">
        <v>46</v>
      </c>
      <c r="AQ255" s="15">
        <v>6</v>
      </c>
      <c r="AR255" s="15">
        <v>12</v>
      </c>
      <c r="AS255" s="15">
        <v>4</v>
      </c>
      <c r="AT255" s="15">
        <v>43</v>
      </c>
      <c r="AU255" s="15">
        <v>31</v>
      </c>
      <c r="AV255" s="15">
        <v>36</v>
      </c>
      <c r="AW255" s="15">
        <v>51</v>
      </c>
      <c r="AX255" s="15">
        <v>2</v>
      </c>
      <c r="AY255" s="15">
        <v>39</v>
      </c>
      <c r="AZ255" s="15">
        <v>19</v>
      </c>
      <c r="BA255" s="15">
        <v>26</v>
      </c>
      <c r="BB255" s="15">
        <v>11</v>
      </c>
      <c r="BD255" s="15">
        <v>15</v>
      </c>
      <c r="BE255" s="15">
        <v>44</v>
      </c>
      <c r="BF255" s="15">
        <v>9</v>
      </c>
      <c r="BG255" s="15">
        <v>30</v>
      </c>
    </row>
    <row r="256" spans="1:59" s="15" customFormat="1">
      <c r="A256" s="42" t="str">
        <f t="shared" ca="1" si="17"/>
        <v/>
      </c>
      <c r="B256" s="42" t="str">
        <f t="shared" ca="1" si="17"/>
        <v/>
      </c>
      <c r="C256" s="42" t="str">
        <f t="shared" ca="1" si="16"/>
        <v/>
      </c>
    </row>
    <row r="257" spans="1:64" s="15" customFormat="1">
      <c r="A257" s="42" t="str">
        <f t="shared" ca="1" si="17"/>
        <v/>
      </c>
      <c r="B257" s="42" t="str">
        <f t="shared" ca="1" si="17"/>
        <v/>
      </c>
      <c r="C257" s="42" t="str">
        <f t="shared" ca="1" si="16"/>
        <v/>
      </c>
      <c r="D257" s="447">
        <v>54</v>
      </c>
      <c r="E257" s="39" t="s">
        <v>379</v>
      </c>
    </row>
    <row r="258" spans="1:64" s="15" customFormat="1">
      <c r="E258" s="42" t="s">
        <v>322</v>
      </c>
      <c r="F258" s="15">
        <v>1</v>
      </c>
      <c r="G258" s="15">
        <v>2</v>
      </c>
      <c r="H258" s="15">
        <v>3</v>
      </c>
      <c r="I258" s="15">
        <v>4</v>
      </c>
      <c r="J258" s="15">
        <v>5</v>
      </c>
      <c r="K258" s="15">
        <v>6</v>
      </c>
      <c r="L258" s="15">
        <v>7</v>
      </c>
      <c r="M258" s="15">
        <v>8</v>
      </c>
      <c r="N258" s="15">
        <v>9</v>
      </c>
      <c r="O258" s="15">
        <v>10</v>
      </c>
      <c r="P258" s="15">
        <v>11</v>
      </c>
      <c r="Q258" s="15">
        <v>12</v>
      </c>
      <c r="R258" s="15">
        <v>13</v>
      </c>
      <c r="S258" s="15">
        <v>14</v>
      </c>
      <c r="T258" s="15">
        <v>15</v>
      </c>
      <c r="U258" s="15">
        <v>16</v>
      </c>
      <c r="V258" s="15">
        <v>17</v>
      </c>
      <c r="W258" s="15">
        <v>18</v>
      </c>
      <c r="X258" s="15">
        <v>19</v>
      </c>
      <c r="Y258" s="15">
        <v>20</v>
      </c>
      <c r="Z258" s="15">
        <v>21</v>
      </c>
      <c r="AA258" s="15">
        <v>22</v>
      </c>
      <c r="AB258" s="15">
        <v>23</v>
      </c>
      <c r="AC258" s="15">
        <v>24</v>
      </c>
      <c r="AD258" s="15">
        <v>25</v>
      </c>
      <c r="AE258" s="15">
        <v>26</v>
      </c>
      <c r="AF258" s="15">
        <v>27</v>
      </c>
      <c r="AG258" s="15">
        <v>28</v>
      </c>
      <c r="AH258" s="15">
        <v>29</v>
      </c>
      <c r="AI258" s="15">
        <v>30</v>
      </c>
      <c r="AJ258" s="15">
        <v>31</v>
      </c>
      <c r="AK258" s="15">
        <v>32</v>
      </c>
      <c r="AL258" s="15">
        <v>33</v>
      </c>
      <c r="AM258" s="15">
        <v>34</v>
      </c>
      <c r="AN258" s="15">
        <v>35</v>
      </c>
      <c r="AO258" s="15">
        <v>36</v>
      </c>
      <c r="AP258" s="15">
        <v>37</v>
      </c>
      <c r="AQ258" s="15">
        <v>38</v>
      </c>
      <c r="AR258" s="15">
        <v>39</v>
      </c>
      <c r="AS258" s="15">
        <v>40</v>
      </c>
      <c r="AT258" s="15">
        <v>41</v>
      </c>
      <c r="AU258" s="15">
        <v>42</v>
      </c>
      <c r="AV258" s="15">
        <v>43</v>
      </c>
      <c r="AW258" s="15">
        <v>44</v>
      </c>
      <c r="AX258" s="15">
        <v>45</v>
      </c>
      <c r="AY258" s="15">
        <v>46</v>
      </c>
      <c r="AZ258" s="15">
        <v>47</v>
      </c>
      <c r="BA258" s="15">
        <v>48</v>
      </c>
      <c r="BB258" s="15">
        <v>49</v>
      </c>
      <c r="BC258" s="15">
        <v>50</v>
      </c>
      <c r="BD258" s="15">
        <v>51</v>
      </c>
      <c r="BE258" s="15">
        <v>52</v>
      </c>
      <c r="BF258" s="15">
        <v>53</v>
      </c>
      <c r="BG258" s="15">
        <v>54</v>
      </c>
    </row>
    <row r="259" spans="1:64" s="15" customFormat="1">
      <c r="E259" s="42" t="s">
        <v>350</v>
      </c>
      <c r="F259" s="15">
        <v>18</v>
      </c>
      <c r="G259" s="15">
        <v>38</v>
      </c>
      <c r="H259" s="15">
        <v>14</v>
      </c>
      <c r="I259" s="15">
        <v>47</v>
      </c>
      <c r="J259" s="15">
        <v>27</v>
      </c>
      <c r="K259" s="15">
        <v>24</v>
      </c>
      <c r="L259" s="15">
        <v>54</v>
      </c>
      <c r="M259" s="15">
        <v>35</v>
      </c>
      <c r="N259" s="15">
        <v>50</v>
      </c>
      <c r="O259" s="15">
        <v>7</v>
      </c>
      <c r="P259" s="15">
        <v>12</v>
      </c>
      <c r="Q259" s="15">
        <v>45</v>
      </c>
      <c r="R259" s="15">
        <v>32</v>
      </c>
      <c r="S259" s="15">
        <v>6</v>
      </c>
      <c r="T259" s="15">
        <v>19</v>
      </c>
      <c r="U259" s="15">
        <v>25</v>
      </c>
      <c r="V259" s="15">
        <v>28</v>
      </c>
      <c r="W259" s="15">
        <v>15</v>
      </c>
      <c r="X259" s="15">
        <v>43</v>
      </c>
      <c r="Y259" s="15">
        <v>39</v>
      </c>
      <c r="Z259" s="15">
        <v>37</v>
      </c>
      <c r="AA259" s="15">
        <v>23</v>
      </c>
      <c r="AB259" s="15">
        <v>34</v>
      </c>
      <c r="AC259" s="15">
        <v>52</v>
      </c>
      <c r="AD259" s="15">
        <v>2</v>
      </c>
      <c r="AE259" s="15">
        <v>44</v>
      </c>
      <c r="AF259" s="15">
        <v>29</v>
      </c>
      <c r="AG259" s="15">
        <v>22</v>
      </c>
      <c r="AH259" s="15">
        <v>11</v>
      </c>
      <c r="AI259" s="15">
        <v>8</v>
      </c>
      <c r="AJ259" s="15">
        <v>10</v>
      </c>
      <c r="AK259" s="15">
        <v>5</v>
      </c>
      <c r="AL259" s="15">
        <v>31</v>
      </c>
      <c r="AM259" s="15">
        <v>13</v>
      </c>
      <c r="AN259" s="15">
        <v>48</v>
      </c>
      <c r="AO259" s="15">
        <v>17</v>
      </c>
      <c r="AP259" s="15">
        <v>33</v>
      </c>
      <c r="AQ259" s="15">
        <v>36</v>
      </c>
      <c r="AR259" s="15">
        <v>53</v>
      </c>
      <c r="AS259" s="15">
        <v>42</v>
      </c>
      <c r="AT259" s="15">
        <v>30</v>
      </c>
      <c r="AU259" s="15">
        <v>20</v>
      </c>
      <c r="AV259" s="15">
        <v>4</v>
      </c>
      <c r="AW259" s="15">
        <v>46</v>
      </c>
      <c r="AX259" s="15">
        <v>21</v>
      </c>
      <c r="AY259" s="15">
        <v>49</v>
      </c>
      <c r="AZ259" s="15">
        <v>1</v>
      </c>
      <c r="BA259" s="15">
        <v>16</v>
      </c>
      <c r="BB259" s="15">
        <v>41</v>
      </c>
      <c r="BC259" s="15">
        <v>51</v>
      </c>
      <c r="BD259" s="15">
        <v>3</v>
      </c>
      <c r="BE259" s="15">
        <v>40</v>
      </c>
      <c r="BF259" s="15">
        <v>9</v>
      </c>
      <c r="BG259" s="15">
        <v>26</v>
      </c>
    </row>
    <row r="260" spans="1:64" s="15" customFormat="1">
      <c r="E260" s="42" t="s">
        <v>352</v>
      </c>
      <c r="F260" s="15">
        <v>2</v>
      </c>
      <c r="G260" s="15">
        <v>15</v>
      </c>
      <c r="H260" s="15">
        <v>27</v>
      </c>
      <c r="I260" s="15">
        <v>16</v>
      </c>
      <c r="J260" s="15">
        <v>31</v>
      </c>
      <c r="K260" s="15">
        <v>13</v>
      </c>
      <c r="L260" s="15">
        <v>53</v>
      </c>
      <c r="M260" s="15">
        <v>41</v>
      </c>
      <c r="N260" s="15">
        <v>32</v>
      </c>
      <c r="O260" s="15">
        <v>28</v>
      </c>
      <c r="P260" s="15">
        <v>29</v>
      </c>
      <c r="Q260" s="15">
        <v>48</v>
      </c>
      <c r="R260" s="15">
        <v>54</v>
      </c>
      <c r="S260" s="15">
        <v>36</v>
      </c>
      <c r="T260" s="15">
        <v>3</v>
      </c>
      <c r="U260" s="15">
        <v>5</v>
      </c>
      <c r="V260" s="15">
        <v>43</v>
      </c>
      <c r="W260" s="15">
        <v>20</v>
      </c>
      <c r="X260" s="15">
        <v>38</v>
      </c>
      <c r="Y260" s="15">
        <v>23</v>
      </c>
      <c r="Z260" s="15">
        <v>14</v>
      </c>
      <c r="AA260" s="15">
        <v>26</v>
      </c>
      <c r="AB260" s="15">
        <v>49</v>
      </c>
      <c r="AC260" s="15">
        <v>22</v>
      </c>
      <c r="AD260" s="15">
        <v>6</v>
      </c>
      <c r="AE260" s="15">
        <v>52</v>
      </c>
      <c r="AF260" s="15">
        <v>21</v>
      </c>
      <c r="AG260" s="15">
        <v>10</v>
      </c>
      <c r="AH260" s="15">
        <v>1</v>
      </c>
      <c r="AI260" s="15">
        <v>11</v>
      </c>
      <c r="AJ260" s="15">
        <v>50</v>
      </c>
      <c r="AK260" s="15">
        <v>8</v>
      </c>
      <c r="AL260" s="15">
        <v>42</v>
      </c>
      <c r="AM260" s="15">
        <v>12</v>
      </c>
      <c r="AN260" s="15">
        <v>37</v>
      </c>
      <c r="AO260" s="15">
        <v>39</v>
      </c>
      <c r="AP260" s="15">
        <v>34</v>
      </c>
      <c r="AQ260" s="15">
        <v>47</v>
      </c>
      <c r="AR260" s="15">
        <v>17</v>
      </c>
      <c r="AS260" s="15">
        <v>44</v>
      </c>
      <c r="AT260" s="15">
        <v>40</v>
      </c>
      <c r="AU260" s="15">
        <v>35</v>
      </c>
      <c r="AV260" s="15">
        <v>51</v>
      </c>
      <c r="AW260" s="15">
        <v>25</v>
      </c>
      <c r="AX260" s="15">
        <v>46</v>
      </c>
      <c r="AY260" s="15">
        <v>45</v>
      </c>
      <c r="AZ260" s="15">
        <v>9</v>
      </c>
      <c r="BA260" s="15">
        <v>30</v>
      </c>
      <c r="BB260" s="15">
        <v>18</v>
      </c>
      <c r="BC260" s="15">
        <v>24</v>
      </c>
      <c r="BD260" s="15">
        <v>19</v>
      </c>
      <c r="BE260" s="15">
        <v>4</v>
      </c>
      <c r="BF260" s="15">
        <v>7</v>
      </c>
      <c r="BG260" s="15">
        <v>33</v>
      </c>
    </row>
    <row r="261" spans="1:64" s="15" customFormat="1"/>
    <row r="262" spans="1:64" s="15" customFormat="1">
      <c r="D262" s="447">
        <v>55</v>
      </c>
      <c r="E262" s="39" t="s">
        <v>379</v>
      </c>
    </row>
    <row r="263" spans="1:64" s="15" customFormat="1">
      <c r="E263" s="42" t="s">
        <v>322</v>
      </c>
      <c r="F263" s="15">
        <v>1</v>
      </c>
      <c r="G263" s="15">
        <v>2</v>
      </c>
      <c r="H263" s="15">
        <v>3</v>
      </c>
      <c r="I263" s="15">
        <v>4</v>
      </c>
      <c r="J263" s="15">
        <v>5</v>
      </c>
      <c r="K263" s="15">
        <v>6</v>
      </c>
      <c r="L263" s="15">
        <v>7</v>
      </c>
      <c r="M263" s="15">
        <v>8</v>
      </c>
      <c r="N263" s="15">
        <v>9</v>
      </c>
      <c r="O263" s="15">
        <v>10</v>
      </c>
      <c r="P263" s="15">
        <v>11</v>
      </c>
      <c r="Q263" s="15">
        <v>12</v>
      </c>
      <c r="R263" s="15">
        <v>13</v>
      </c>
      <c r="S263" s="15">
        <v>14</v>
      </c>
      <c r="T263" s="15">
        <v>15</v>
      </c>
      <c r="U263" s="15">
        <v>16</v>
      </c>
      <c r="V263" s="15">
        <v>17</v>
      </c>
      <c r="W263" s="15">
        <v>18</v>
      </c>
      <c r="X263" s="15">
        <v>19</v>
      </c>
      <c r="Y263" s="15">
        <v>20</v>
      </c>
      <c r="Z263" s="15">
        <v>21</v>
      </c>
      <c r="AA263" s="15">
        <v>22</v>
      </c>
      <c r="AB263" s="15">
        <v>23</v>
      </c>
      <c r="AC263" s="15">
        <v>24</v>
      </c>
      <c r="AD263" s="15">
        <v>25</v>
      </c>
      <c r="AE263" s="15">
        <v>26</v>
      </c>
      <c r="AF263" s="15">
        <v>27</v>
      </c>
      <c r="AG263" s="15">
        <v>28</v>
      </c>
      <c r="AH263" s="15">
        <v>29</v>
      </c>
      <c r="AI263" s="15">
        <v>30</v>
      </c>
      <c r="AJ263" s="15">
        <v>31</v>
      </c>
      <c r="AK263" s="15">
        <v>32</v>
      </c>
      <c r="AL263" s="15">
        <v>33</v>
      </c>
      <c r="AM263" s="15">
        <v>34</v>
      </c>
      <c r="AN263" s="15">
        <v>35</v>
      </c>
      <c r="AO263" s="15">
        <v>36</v>
      </c>
      <c r="AP263" s="15">
        <v>37</v>
      </c>
      <c r="AQ263" s="15">
        <v>38</v>
      </c>
      <c r="AR263" s="15">
        <v>39</v>
      </c>
      <c r="AS263" s="15">
        <v>40</v>
      </c>
      <c r="AT263" s="15">
        <v>41</v>
      </c>
      <c r="AU263" s="15">
        <v>42</v>
      </c>
      <c r="AV263" s="15">
        <v>43</v>
      </c>
      <c r="AW263" s="15">
        <v>44</v>
      </c>
      <c r="AX263" s="15">
        <v>45</v>
      </c>
      <c r="AY263" s="15">
        <v>46</v>
      </c>
      <c r="AZ263" s="15">
        <v>47</v>
      </c>
      <c r="BA263" s="15">
        <v>48</v>
      </c>
      <c r="BB263" s="15">
        <v>49</v>
      </c>
      <c r="BC263" s="15">
        <v>50</v>
      </c>
      <c r="BD263" s="15">
        <v>51</v>
      </c>
      <c r="BE263" s="15">
        <v>52</v>
      </c>
      <c r="BF263" s="15">
        <v>53</v>
      </c>
      <c r="BG263" s="15">
        <v>54</v>
      </c>
      <c r="BH263" s="15">
        <v>55</v>
      </c>
    </row>
    <row r="264" spans="1:64" s="15" customFormat="1">
      <c r="E264" s="42" t="s">
        <v>350</v>
      </c>
      <c r="F264" s="15">
        <v>47</v>
      </c>
      <c r="G264" s="15">
        <v>45</v>
      </c>
      <c r="H264" s="15">
        <v>39</v>
      </c>
      <c r="I264" s="15">
        <v>18</v>
      </c>
      <c r="J264" s="15">
        <v>24</v>
      </c>
      <c r="K264" s="15">
        <v>44</v>
      </c>
      <c r="L264" s="15">
        <v>29</v>
      </c>
      <c r="M264" s="15">
        <v>7</v>
      </c>
      <c r="N264" s="15">
        <v>55</v>
      </c>
      <c r="O264" s="15">
        <v>16</v>
      </c>
      <c r="P264" s="15">
        <v>4</v>
      </c>
      <c r="Q264" s="15">
        <v>34</v>
      </c>
      <c r="R264" s="15">
        <v>52</v>
      </c>
      <c r="S264" s="15">
        <v>17</v>
      </c>
      <c r="T264" s="15">
        <v>49</v>
      </c>
      <c r="U264" s="15">
        <v>15</v>
      </c>
      <c r="V264" s="15">
        <v>48</v>
      </c>
      <c r="W264" s="15">
        <v>31</v>
      </c>
      <c r="X264" s="15">
        <v>21</v>
      </c>
      <c r="Y264" s="15">
        <v>36</v>
      </c>
      <c r="Z264" s="15">
        <v>27</v>
      </c>
      <c r="AA264" s="15">
        <v>46</v>
      </c>
      <c r="AB264" s="15">
        <v>9</v>
      </c>
      <c r="AC264" s="15">
        <v>33</v>
      </c>
      <c r="AD264" s="15">
        <v>43</v>
      </c>
      <c r="AE264" s="15">
        <v>32</v>
      </c>
      <c r="AF264" s="15">
        <v>38</v>
      </c>
      <c r="AG264" s="15">
        <v>12</v>
      </c>
      <c r="AH264" s="15">
        <v>22</v>
      </c>
      <c r="AI264" s="15">
        <v>8</v>
      </c>
      <c r="AJ264" s="15">
        <v>13</v>
      </c>
      <c r="AK264" s="15">
        <v>10</v>
      </c>
      <c r="AL264" s="15">
        <v>30</v>
      </c>
      <c r="AM264" s="15">
        <v>3</v>
      </c>
      <c r="AN264" s="15">
        <v>51</v>
      </c>
      <c r="AO264" s="15">
        <v>42</v>
      </c>
      <c r="AP264" s="15">
        <v>35</v>
      </c>
      <c r="AQ264" s="15">
        <v>37</v>
      </c>
      <c r="AR264" s="15">
        <v>23</v>
      </c>
      <c r="AS264" s="15">
        <v>11</v>
      </c>
      <c r="AT264" s="15">
        <v>5</v>
      </c>
      <c r="AU264" s="15">
        <v>25</v>
      </c>
      <c r="AV264" s="15">
        <v>20</v>
      </c>
      <c r="AW264" s="15">
        <v>53</v>
      </c>
      <c r="AX264" s="15">
        <v>28</v>
      </c>
      <c r="AY264" s="15">
        <v>14</v>
      </c>
      <c r="AZ264" s="15">
        <v>54</v>
      </c>
      <c r="BA264" s="15">
        <v>40</v>
      </c>
      <c r="BB264" s="15">
        <v>6</v>
      </c>
      <c r="BC264" s="15">
        <v>1</v>
      </c>
      <c r="BD264" s="15">
        <v>19</v>
      </c>
      <c r="BE264" s="15">
        <v>41</v>
      </c>
      <c r="BF264" s="15">
        <v>2</v>
      </c>
      <c r="BG264" s="15">
        <v>50</v>
      </c>
      <c r="BH264" s="15">
        <v>26</v>
      </c>
    </row>
    <row r="265" spans="1:64" s="15" customFormat="1">
      <c r="E265" s="42" t="s">
        <v>352</v>
      </c>
      <c r="F265" s="15">
        <v>50</v>
      </c>
      <c r="G265" s="15">
        <v>43</v>
      </c>
      <c r="H265" s="15">
        <v>35</v>
      </c>
      <c r="I265" s="15">
        <v>38</v>
      </c>
      <c r="J265" s="15">
        <v>21</v>
      </c>
      <c r="K265" s="15">
        <v>24</v>
      </c>
      <c r="L265" s="15">
        <v>3</v>
      </c>
      <c r="M265" s="15">
        <v>16</v>
      </c>
      <c r="N265" s="15">
        <v>37</v>
      </c>
      <c r="O265" s="15">
        <v>48</v>
      </c>
      <c r="P265" s="15">
        <v>45</v>
      </c>
      <c r="Q265" s="15">
        <v>30</v>
      </c>
      <c r="R265" s="15">
        <v>11</v>
      </c>
      <c r="S265" s="15">
        <v>52</v>
      </c>
      <c r="T265" s="15">
        <v>2</v>
      </c>
      <c r="U265" s="15">
        <v>49</v>
      </c>
      <c r="V265" s="15">
        <v>18</v>
      </c>
      <c r="W265" s="15">
        <v>36</v>
      </c>
      <c r="X265" s="15">
        <v>13</v>
      </c>
      <c r="Y265" s="15">
        <v>41</v>
      </c>
      <c r="Z265" s="15">
        <v>55</v>
      </c>
      <c r="AA265" s="15">
        <v>9</v>
      </c>
      <c r="AB265" s="15">
        <v>14</v>
      </c>
      <c r="AC265" s="15">
        <v>5</v>
      </c>
      <c r="AD265" s="15">
        <v>31</v>
      </c>
      <c r="AE265" s="15">
        <v>53</v>
      </c>
      <c r="AF265" s="15">
        <v>26</v>
      </c>
      <c r="AG265" s="15">
        <v>10</v>
      </c>
      <c r="AH265" s="15">
        <v>1</v>
      </c>
      <c r="AI265" s="15">
        <v>12</v>
      </c>
      <c r="AJ265" s="15">
        <v>39</v>
      </c>
      <c r="AK265" s="15">
        <v>20</v>
      </c>
      <c r="AL265" s="15">
        <v>29</v>
      </c>
      <c r="AM265" s="15">
        <v>46</v>
      </c>
      <c r="AN265" s="15">
        <v>4</v>
      </c>
      <c r="AO265" s="15">
        <v>23</v>
      </c>
      <c r="AP265" s="15">
        <v>8</v>
      </c>
      <c r="AQ265" s="15">
        <v>19</v>
      </c>
      <c r="AR265" s="15">
        <v>15</v>
      </c>
      <c r="AS265" s="15">
        <v>47</v>
      </c>
      <c r="AT265" s="15">
        <v>54</v>
      </c>
      <c r="AU265" s="15">
        <v>28</v>
      </c>
      <c r="AV265" s="15">
        <v>34</v>
      </c>
      <c r="AW265" s="15">
        <v>42</v>
      </c>
      <c r="AX265" s="15">
        <v>7</v>
      </c>
      <c r="AY265" s="15">
        <v>22</v>
      </c>
      <c r="AZ265" s="15">
        <v>33</v>
      </c>
      <c r="BA265" s="15">
        <v>44</v>
      </c>
      <c r="BB265" s="15">
        <v>51</v>
      </c>
      <c r="BC265" s="15">
        <v>6</v>
      </c>
      <c r="BD265" s="15">
        <v>17</v>
      </c>
      <c r="BE265" s="15">
        <v>40</v>
      </c>
      <c r="BF265" s="15">
        <v>25</v>
      </c>
      <c r="BG265" s="15">
        <v>32</v>
      </c>
      <c r="BH265" s="15">
        <v>27</v>
      </c>
    </row>
    <row r="266" spans="1:64" s="15" customFormat="1"/>
    <row r="267" spans="1:64" s="15" customFormat="1">
      <c r="D267" s="447">
        <v>56</v>
      </c>
      <c r="E267" s="39" t="s">
        <v>379</v>
      </c>
    </row>
    <row r="268" spans="1:64" s="15" customFormat="1">
      <c r="E268" s="42" t="s">
        <v>322</v>
      </c>
      <c r="F268" s="15">
        <v>1</v>
      </c>
      <c r="G268" s="15">
        <v>2</v>
      </c>
      <c r="H268" s="15">
        <v>3</v>
      </c>
      <c r="I268" s="15">
        <v>4</v>
      </c>
      <c r="J268" s="15">
        <v>5</v>
      </c>
      <c r="K268" s="15">
        <v>6</v>
      </c>
      <c r="L268" s="15">
        <v>7</v>
      </c>
      <c r="M268" s="15">
        <v>8</v>
      </c>
      <c r="N268" s="15">
        <v>9</v>
      </c>
      <c r="O268" s="15">
        <v>10</v>
      </c>
      <c r="P268" s="15">
        <v>11</v>
      </c>
      <c r="Q268" s="15">
        <v>12</v>
      </c>
      <c r="R268" s="15">
        <v>13</v>
      </c>
      <c r="S268" s="15">
        <v>14</v>
      </c>
      <c r="T268" s="15">
        <v>15</v>
      </c>
      <c r="U268" s="15">
        <v>16</v>
      </c>
      <c r="V268" s="15">
        <v>17</v>
      </c>
      <c r="W268" s="15">
        <v>18</v>
      </c>
      <c r="X268" s="15">
        <v>19</v>
      </c>
      <c r="Y268" s="15">
        <v>20</v>
      </c>
      <c r="Z268" s="15">
        <v>21</v>
      </c>
      <c r="AA268" s="15">
        <v>22</v>
      </c>
      <c r="AB268" s="15">
        <v>23</v>
      </c>
      <c r="AC268" s="15">
        <v>24</v>
      </c>
      <c r="AD268" s="15">
        <v>25</v>
      </c>
      <c r="AE268" s="15">
        <v>26</v>
      </c>
      <c r="AF268" s="15">
        <v>27</v>
      </c>
      <c r="AG268" s="15">
        <v>28</v>
      </c>
      <c r="AH268" s="15">
        <v>29</v>
      </c>
      <c r="AI268" s="15">
        <v>30</v>
      </c>
      <c r="AJ268" s="15">
        <v>31</v>
      </c>
      <c r="AK268" s="15">
        <v>32</v>
      </c>
      <c r="AL268" s="15">
        <v>33</v>
      </c>
      <c r="AM268" s="15">
        <v>34</v>
      </c>
      <c r="AN268" s="15">
        <v>35</v>
      </c>
      <c r="AO268" s="15">
        <v>36</v>
      </c>
      <c r="AP268" s="15">
        <v>37</v>
      </c>
      <c r="AQ268" s="15">
        <v>38</v>
      </c>
      <c r="AR268" s="15">
        <v>39</v>
      </c>
      <c r="AS268" s="15">
        <v>40</v>
      </c>
      <c r="AT268" s="15">
        <v>41</v>
      </c>
      <c r="AU268" s="15">
        <v>42</v>
      </c>
      <c r="AV268" s="15">
        <v>43</v>
      </c>
      <c r="AW268" s="15">
        <v>44</v>
      </c>
      <c r="AY268" s="15">
        <v>45</v>
      </c>
      <c r="AZ268" s="15">
        <v>46</v>
      </c>
      <c r="BA268" s="15">
        <v>47</v>
      </c>
      <c r="BB268" s="15">
        <v>48</v>
      </c>
      <c r="BD268" s="15">
        <v>49</v>
      </c>
      <c r="BE268" s="15">
        <v>50</v>
      </c>
      <c r="BF268" s="15">
        <v>51</v>
      </c>
      <c r="BG268" s="15">
        <v>52</v>
      </c>
      <c r="BI268" s="15">
        <v>53</v>
      </c>
      <c r="BJ268" s="15">
        <v>54</v>
      </c>
      <c r="BK268" s="15">
        <v>55</v>
      </c>
      <c r="BL268" s="15">
        <v>56</v>
      </c>
    </row>
    <row r="269" spans="1:64" s="15" customFormat="1">
      <c r="E269" s="42" t="s">
        <v>350</v>
      </c>
      <c r="F269" s="15">
        <v>37</v>
      </c>
      <c r="G269" s="15">
        <v>21</v>
      </c>
      <c r="H269" s="15">
        <v>54</v>
      </c>
      <c r="I269" s="15">
        <v>31</v>
      </c>
      <c r="J269" s="15">
        <v>27</v>
      </c>
      <c r="K269" s="15">
        <v>56</v>
      </c>
      <c r="L269" s="15">
        <v>45</v>
      </c>
      <c r="M269" s="15">
        <v>19</v>
      </c>
      <c r="N269" s="15">
        <v>41</v>
      </c>
      <c r="O269" s="15">
        <v>36</v>
      </c>
      <c r="P269" s="15">
        <v>17</v>
      </c>
      <c r="Q269" s="15">
        <v>25</v>
      </c>
      <c r="R269" s="15">
        <v>4</v>
      </c>
      <c r="S269" s="15">
        <v>51</v>
      </c>
      <c r="T269" s="15">
        <v>53</v>
      </c>
      <c r="U269" s="15">
        <v>5</v>
      </c>
      <c r="V269" s="15">
        <v>47</v>
      </c>
      <c r="W269" s="15">
        <v>50</v>
      </c>
      <c r="X269" s="15">
        <v>26</v>
      </c>
      <c r="Y269" s="15">
        <v>38</v>
      </c>
      <c r="Z269" s="15">
        <v>10</v>
      </c>
      <c r="AA269" s="15">
        <v>55</v>
      </c>
      <c r="AB269" s="15">
        <v>22</v>
      </c>
      <c r="AC269" s="15">
        <v>2</v>
      </c>
      <c r="AD269" s="15">
        <v>16</v>
      </c>
      <c r="AE269" s="15">
        <v>48</v>
      </c>
      <c r="AF269" s="15">
        <v>20</v>
      </c>
      <c r="AG269" s="15">
        <v>52</v>
      </c>
      <c r="AH269" s="15">
        <v>43</v>
      </c>
      <c r="AI269" s="15">
        <v>33</v>
      </c>
      <c r="AJ269" s="15">
        <v>34</v>
      </c>
      <c r="AK269" s="15">
        <v>49</v>
      </c>
      <c r="AL269" s="15">
        <v>12</v>
      </c>
      <c r="AM269" s="15">
        <v>7</v>
      </c>
      <c r="AN269" s="15">
        <v>42</v>
      </c>
      <c r="AO269" s="15">
        <v>35</v>
      </c>
      <c r="AP269" s="15">
        <v>44</v>
      </c>
      <c r="AQ269" s="15">
        <v>46</v>
      </c>
      <c r="AR269" s="15">
        <v>28</v>
      </c>
      <c r="AS269" s="15">
        <v>14</v>
      </c>
      <c r="AT269" s="15">
        <v>18</v>
      </c>
      <c r="AU269" s="15">
        <v>6</v>
      </c>
      <c r="AV269" s="15">
        <v>29</v>
      </c>
      <c r="AW269" s="15">
        <v>23</v>
      </c>
      <c r="AY269" s="15">
        <v>24</v>
      </c>
      <c r="AZ269" s="15">
        <v>9</v>
      </c>
      <c r="BA269" s="15">
        <v>15</v>
      </c>
      <c r="BB269" s="15">
        <v>32</v>
      </c>
      <c r="BD269" s="15">
        <v>13</v>
      </c>
      <c r="BE269" s="15">
        <v>3</v>
      </c>
      <c r="BF269" s="15">
        <v>39</v>
      </c>
      <c r="BG269" s="15">
        <v>8</v>
      </c>
      <c r="BI269" s="15">
        <v>40</v>
      </c>
      <c r="BJ269" s="15">
        <v>30</v>
      </c>
      <c r="BK269" s="15">
        <v>11</v>
      </c>
      <c r="BL269" s="15">
        <v>1</v>
      </c>
    </row>
    <row r="270" spans="1:64" s="15" customFormat="1">
      <c r="E270" s="42" t="s">
        <v>352</v>
      </c>
      <c r="F270" s="15">
        <v>23</v>
      </c>
      <c r="G270" s="15">
        <v>52</v>
      </c>
      <c r="H270" s="15">
        <v>44</v>
      </c>
      <c r="I270" s="15">
        <v>5</v>
      </c>
      <c r="J270" s="15">
        <v>12</v>
      </c>
      <c r="K270" s="15">
        <v>28</v>
      </c>
      <c r="L270" s="15">
        <v>31</v>
      </c>
      <c r="M270" s="15">
        <v>1</v>
      </c>
      <c r="N270" s="15">
        <v>6</v>
      </c>
      <c r="O270" s="15">
        <v>49</v>
      </c>
      <c r="P270" s="15">
        <v>43</v>
      </c>
      <c r="Q270" s="15">
        <v>39</v>
      </c>
      <c r="R270" s="15">
        <v>9</v>
      </c>
      <c r="S270" s="15">
        <v>55</v>
      </c>
      <c r="T270" s="15">
        <v>11</v>
      </c>
      <c r="U270" s="15">
        <v>15</v>
      </c>
      <c r="V270" s="15">
        <v>34</v>
      </c>
      <c r="W270" s="15">
        <v>16</v>
      </c>
      <c r="X270" s="15">
        <v>50</v>
      </c>
      <c r="Y270" s="15">
        <v>56</v>
      </c>
      <c r="Z270" s="15">
        <v>29</v>
      </c>
      <c r="AA270" s="15">
        <v>51</v>
      </c>
      <c r="AB270" s="15">
        <v>40</v>
      </c>
      <c r="AC270" s="15">
        <v>45</v>
      </c>
      <c r="AD270" s="15">
        <v>3</v>
      </c>
      <c r="AE270" s="15">
        <v>42</v>
      </c>
      <c r="AF270" s="15">
        <v>8</v>
      </c>
      <c r="AG270" s="15">
        <v>53</v>
      </c>
      <c r="AH270" s="15">
        <v>21</v>
      </c>
      <c r="AI270" s="15">
        <v>46</v>
      </c>
      <c r="AJ270" s="15">
        <v>19</v>
      </c>
      <c r="AK270" s="15">
        <v>24</v>
      </c>
      <c r="AL270" s="15">
        <v>48</v>
      </c>
      <c r="AM270" s="15">
        <v>54</v>
      </c>
      <c r="AN270" s="15">
        <v>13</v>
      </c>
      <c r="AO270" s="15">
        <v>32</v>
      </c>
      <c r="AP270" s="15">
        <v>41</v>
      </c>
      <c r="AQ270" s="15">
        <v>30</v>
      </c>
      <c r="AR270" s="15">
        <v>18</v>
      </c>
      <c r="AS270" s="15">
        <v>47</v>
      </c>
      <c r="AT270" s="15">
        <v>14</v>
      </c>
      <c r="AU270" s="15">
        <v>26</v>
      </c>
      <c r="AV270" s="15">
        <v>25</v>
      </c>
      <c r="AW270" s="15">
        <v>37</v>
      </c>
      <c r="AY270" s="15">
        <v>2</v>
      </c>
      <c r="AZ270" s="15">
        <v>33</v>
      </c>
      <c r="BA270" s="15">
        <v>27</v>
      </c>
      <c r="BB270" s="15">
        <v>17</v>
      </c>
      <c r="BD270" s="15">
        <v>4</v>
      </c>
      <c r="BE270" s="15">
        <v>38</v>
      </c>
      <c r="BF270" s="15">
        <v>10</v>
      </c>
      <c r="BG270" s="15">
        <v>35</v>
      </c>
      <c r="BI270" s="15">
        <v>20</v>
      </c>
      <c r="BJ270" s="15">
        <v>36</v>
      </c>
      <c r="BK270" s="15">
        <v>7</v>
      </c>
      <c r="BL270" s="15">
        <v>22</v>
      </c>
    </row>
    <row r="271" spans="1:64" s="15" customFormat="1"/>
    <row r="272" spans="1:64" s="15" customFormat="1">
      <c r="D272" s="447">
        <v>57</v>
      </c>
      <c r="E272" s="39" t="s">
        <v>379</v>
      </c>
    </row>
    <row r="273" spans="4:65" s="15" customFormat="1">
      <c r="E273" s="42" t="s">
        <v>322</v>
      </c>
      <c r="F273" s="15">
        <v>1</v>
      </c>
      <c r="G273" s="15">
        <v>2</v>
      </c>
      <c r="H273" s="15">
        <v>3</v>
      </c>
      <c r="I273" s="15">
        <v>4</v>
      </c>
      <c r="J273" s="15">
        <v>5</v>
      </c>
      <c r="K273" s="15">
        <v>6</v>
      </c>
      <c r="L273" s="15">
        <v>7</v>
      </c>
      <c r="M273" s="15">
        <v>8</v>
      </c>
      <c r="N273" s="15">
        <v>9</v>
      </c>
      <c r="O273" s="15">
        <v>10</v>
      </c>
      <c r="P273" s="15">
        <v>11</v>
      </c>
      <c r="Q273" s="15">
        <v>12</v>
      </c>
      <c r="R273" s="15">
        <v>13</v>
      </c>
      <c r="S273" s="15">
        <v>14</v>
      </c>
      <c r="T273" s="15">
        <v>15</v>
      </c>
      <c r="U273" s="15">
        <v>16</v>
      </c>
      <c r="V273" s="15">
        <v>17</v>
      </c>
      <c r="W273" s="15">
        <v>18</v>
      </c>
      <c r="X273" s="15">
        <v>19</v>
      </c>
      <c r="Y273" s="15">
        <v>20</v>
      </c>
      <c r="Z273" s="15">
        <v>21</v>
      </c>
      <c r="AA273" s="15">
        <v>22</v>
      </c>
      <c r="AB273" s="15">
        <v>23</v>
      </c>
      <c r="AC273" s="15">
        <v>24</v>
      </c>
      <c r="AD273" s="15">
        <v>25</v>
      </c>
      <c r="AE273" s="15">
        <v>26</v>
      </c>
      <c r="AF273" s="15">
        <v>27</v>
      </c>
      <c r="AG273" s="15">
        <v>28</v>
      </c>
      <c r="AH273" s="15">
        <v>29</v>
      </c>
      <c r="AI273" s="15">
        <v>30</v>
      </c>
      <c r="AJ273" s="15">
        <v>31</v>
      </c>
      <c r="AK273" s="15">
        <v>32</v>
      </c>
      <c r="AL273" s="15">
        <v>33</v>
      </c>
      <c r="AM273" s="15">
        <v>34</v>
      </c>
      <c r="AN273" s="15">
        <v>35</v>
      </c>
      <c r="AO273" s="15">
        <v>36</v>
      </c>
      <c r="AP273" s="15">
        <v>37</v>
      </c>
      <c r="AQ273" s="15">
        <v>38</v>
      </c>
      <c r="AR273" s="15">
        <v>39</v>
      </c>
      <c r="AS273" s="15">
        <v>40</v>
      </c>
      <c r="AT273" s="15">
        <v>41</v>
      </c>
      <c r="AU273" s="15">
        <v>42</v>
      </c>
      <c r="AV273" s="15">
        <v>43</v>
      </c>
      <c r="AW273" s="15">
        <v>44</v>
      </c>
      <c r="AX273" s="15">
        <v>45</v>
      </c>
      <c r="AY273" s="15">
        <v>46</v>
      </c>
      <c r="AZ273" s="15">
        <v>47</v>
      </c>
      <c r="BA273" s="15">
        <v>48</v>
      </c>
      <c r="BB273" s="15">
        <v>49</v>
      </c>
      <c r="BD273" s="15">
        <v>50</v>
      </c>
      <c r="BE273" s="15">
        <v>51</v>
      </c>
      <c r="BF273" s="15">
        <v>52</v>
      </c>
      <c r="BG273" s="15">
        <v>53</v>
      </c>
      <c r="BI273" s="15">
        <v>54</v>
      </c>
      <c r="BJ273" s="15">
        <v>55</v>
      </c>
      <c r="BK273" s="15">
        <v>56</v>
      </c>
      <c r="BL273" s="15">
        <v>57</v>
      </c>
    </row>
    <row r="274" spans="4:65" s="15" customFormat="1">
      <c r="E274" s="42" t="s">
        <v>350</v>
      </c>
      <c r="F274" s="15">
        <v>53</v>
      </c>
      <c r="G274" s="15">
        <v>56</v>
      </c>
      <c r="H274" s="15">
        <v>11</v>
      </c>
      <c r="I274" s="15">
        <v>33</v>
      </c>
      <c r="J274" s="15">
        <v>6</v>
      </c>
      <c r="K274" s="15">
        <v>19</v>
      </c>
      <c r="L274" s="15">
        <v>40</v>
      </c>
      <c r="M274" s="15">
        <v>29</v>
      </c>
      <c r="N274" s="15">
        <v>55</v>
      </c>
      <c r="O274" s="15">
        <v>14</v>
      </c>
      <c r="P274" s="15">
        <v>48</v>
      </c>
      <c r="Q274" s="15">
        <v>5</v>
      </c>
      <c r="R274" s="15">
        <v>25</v>
      </c>
      <c r="S274" s="15">
        <v>41</v>
      </c>
      <c r="T274" s="15">
        <v>12</v>
      </c>
      <c r="U274" s="15">
        <v>22</v>
      </c>
      <c r="V274" s="15">
        <v>39</v>
      </c>
      <c r="W274" s="15">
        <v>34</v>
      </c>
      <c r="X274" s="15">
        <v>47</v>
      </c>
      <c r="Y274" s="15">
        <v>52</v>
      </c>
      <c r="Z274" s="15">
        <v>9</v>
      </c>
      <c r="AA274" s="15">
        <v>44</v>
      </c>
      <c r="AB274" s="15">
        <v>51</v>
      </c>
      <c r="AC274" s="15">
        <v>23</v>
      </c>
      <c r="AD274" s="15">
        <v>31</v>
      </c>
      <c r="AE274" s="15">
        <v>24</v>
      </c>
      <c r="AF274" s="15">
        <v>28</v>
      </c>
      <c r="AG274" s="15">
        <v>49</v>
      </c>
      <c r="AH274" s="15">
        <v>38</v>
      </c>
      <c r="AI274" s="15">
        <v>13</v>
      </c>
      <c r="AJ274" s="15">
        <v>45</v>
      </c>
      <c r="AK274" s="15">
        <v>54</v>
      </c>
      <c r="AL274" s="15">
        <v>46</v>
      </c>
      <c r="AM274" s="15">
        <v>50</v>
      </c>
      <c r="AN274" s="15">
        <v>1</v>
      </c>
      <c r="AO274" s="15">
        <v>43</v>
      </c>
      <c r="AP274" s="15">
        <v>35</v>
      </c>
      <c r="AQ274" s="15">
        <v>57</v>
      </c>
      <c r="AR274" s="15">
        <v>3</v>
      </c>
      <c r="AS274" s="15">
        <v>36</v>
      </c>
      <c r="AT274" s="15">
        <v>18</v>
      </c>
      <c r="AU274" s="15">
        <v>4</v>
      </c>
      <c r="AV274" s="15">
        <v>15</v>
      </c>
      <c r="AW274" s="15">
        <v>42</v>
      </c>
      <c r="AX274" s="15">
        <v>32</v>
      </c>
      <c r="AY274" s="15">
        <v>7</v>
      </c>
      <c r="AZ274" s="15">
        <v>26</v>
      </c>
      <c r="BA274" s="15">
        <v>17</v>
      </c>
      <c r="BB274" s="15">
        <v>2</v>
      </c>
      <c r="BD274" s="15">
        <v>30</v>
      </c>
      <c r="BE274" s="15">
        <v>8</v>
      </c>
      <c r="BF274" s="15">
        <v>21</v>
      </c>
      <c r="BG274" s="15">
        <v>16</v>
      </c>
      <c r="BI274" s="15">
        <v>10</v>
      </c>
      <c r="BJ274" s="15">
        <v>20</v>
      </c>
      <c r="BK274" s="15">
        <v>27</v>
      </c>
      <c r="BL274" s="15">
        <v>37</v>
      </c>
    </row>
    <row r="275" spans="4:65" s="15" customFormat="1">
      <c r="E275" s="42" t="s">
        <v>352</v>
      </c>
      <c r="F275" s="15">
        <v>5</v>
      </c>
      <c r="G275" s="15">
        <v>50</v>
      </c>
      <c r="H275" s="15">
        <v>16</v>
      </c>
      <c r="I275" s="15">
        <v>11</v>
      </c>
      <c r="J275" s="15">
        <v>22</v>
      </c>
      <c r="K275" s="15">
        <v>2</v>
      </c>
      <c r="L275" s="15">
        <v>52</v>
      </c>
      <c r="M275" s="15">
        <v>42</v>
      </c>
      <c r="N275" s="15">
        <v>46</v>
      </c>
      <c r="O275" s="15">
        <v>9</v>
      </c>
      <c r="P275" s="15">
        <v>32</v>
      </c>
      <c r="Q275" s="15">
        <v>57</v>
      </c>
      <c r="R275" s="15">
        <v>30</v>
      </c>
      <c r="S275" s="15">
        <v>10</v>
      </c>
      <c r="T275" s="15">
        <v>17</v>
      </c>
      <c r="U275" s="15">
        <v>38</v>
      </c>
      <c r="V275" s="15">
        <v>34</v>
      </c>
      <c r="W275" s="15">
        <v>20</v>
      </c>
      <c r="X275" s="15">
        <v>48</v>
      </c>
      <c r="Y275" s="15">
        <v>53</v>
      </c>
      <c r="Z275" s="15">
        <v>49</v>
      </c>
      <c r="AA275" s="15">
        <v>1</v>
      </c>
      <c r="AB275" s="15">
        <v>39</v>
      </c>
      <c r="AC275" s="15">
        <v>27</v>
      </c>
      <c r="AD275" s="15">
        <v>19</v>
      </c>
      <c r="AE275" s="15">
        <v>29</v>
      </c>
      <c r="AF275" s="15">
        <v>24</v>
      </c>
      <c r="AG275" s="15">
        <v>44</v>
      </c>
      <c r="AH275" s="15">
        <v>56</v>
      </c>
      <c r="AI275" s="15">
        <v>18</v>
      </c>
      <c r="AJ275" s="15">
        <v>55</v>
      </c>
      <c r="AK275" s="15">
        <v>15</v>
      </c>
      <c r="AL275" s="15">
        <v>45</v>
      </c>
      <c r="AM275" s="15">
        <v>26</v>
      </c>
      <c r="AN275" s="15">
        <v>21</v>
      </c>
      <c r="AO275" s="15">
        <v>12</v>
      </c>
      <c r="AP275" s="15">
        <v>3</v>
      </c>
      <c r="AQ275" s="15">
        <v>37</v>
      </c>
      <c r="AR275" s="15">
        <v>54</v>
      </c>
      <c r="AS275" s="15">
        <v>8</v>
      </c>
      <c r="AT275" s="15">
        <v>40</v>
      </c>
      <c r="AU275" s="15">
        <v>33</v>
      </c>
      <c r="AV275" s="15">
        <v>47</v>
      </c>
      <c r="AW275" s="15">
        <v>51</v>
      </c>
      <c r="AX275" s="15">
        <v>7</v>
      </c>
      <c r="AY275" s="15">
        <v>25</v>
      </c>
      <c r="AZ275" s="15">
        <v>13</v>
      </c>
      <c r="BA275" s="15">
        <v>35</v>
      </c>
      <c r="BB275" s="15">
        <v>6</v>
      </c>
      <c r="BD275" s="15">
        <v>23</v>
      </c>
      <c r="BE275" s="15">
        <v>36</v>
      </c>
      <c r="BF275" s="15">
        <v>41</v>
      </c>
      <c r="BG275" s="15">
        <v>28</v>
      </c>
      <c r="BI275" s="15">
        <v>14</v>
      </c>
      <c r="BJ275" s="15">
        <v>31</v>
      </c>
      <c r="BK275" s="15">
        <v>4</v>
      </c>
      <c r="BL275" s="15">
        <v>43</v>
      </c>
    </row>
    <row r="276" spans="4:65" s="15" customFormat="1"/>
    <row r="277" spans="4:65" s="15" customFormat="1">
      <c r="D277" s="447">
        <v>58</v>
      </c>
      <c r="E277" s="39" t="s">
        <v>379</v>
      </c>
    </row>
    <row r="278" spans="4:65" s="15" customFormat="1">
      <c r="E278" s="42" t="s">
        <v>322</v>
      </c>
      <c r="F278" s="15">
        <v>1</v>
      </c>
      <c r="G278" s="15">
        <v>2</v>
      </c>
      <c r="H278" s="15">
        <v>3</v>
      </c>
      <c r="I278" s="15">
        <v>4</v>
      </c>
      <c r="J278" s="15">
        <v>5</v>
      </c>
      <c r="K278" s="15">
        <v>6</v>
      </c>
      <c r="L278" s="15">
        <v>7</v>
      </c>
      <c r="M278" s="15">
        <v>8</v>
      </c>
      <c r="N278" s="15">
        <v>9</v>
      </c>
      <c r="O278" s="15">
        <v>10</v>
      </c>
      <c r="P278" s="15">
        <v>11</v>
      </c>
      <c r="Q278" s="15">
        <v>12</v>
      </c>
      <c r="R278" s="15">
        <v>13</v>
      </c>
      <c r="S278" s="15">
        <v>14</v>
      </c>
      <c r="T278" s="15">
        <v>15</v>
      </c>
      <c r="U278" s="15">
        <v>16</v>
      </c>
      <c r="V278" s="15">
        <v>17</v>
      </c>
      <c r="W278" s="15">
        <v>18</v>
      </c>
      <c r="X278" s="15">
        <v>19</v>
      </c>
      <c r="Y278" s="15">
        <v>20</v>
      </c>
      <c r="Z278" s="15">
        <v>21</v>
      </c>
      <c r="AA278" s="15">
        <v>22</v>
      </c>
      <c r="AB278" s="15">
        <v>23</v>
      </c>
      <c r="AC278" s="15">
        <v>24</v>
      </c>
      <c r="AD278" s="15">
        <v>25</v>
      </c>
      <c r="AE278" s="15">
        <v>26</v>
      </c>
      <c r="AF278" s="15">
        <v>27</v>
      </c>
      <c r="AG278" s="15">
        <v>28</v>
      </c>
      <c r="AH278" s="15">
        <v>29</v>
      </c>
      <c r="AI278" s="15">
        <v>30</v>
      </c>
      <c r="AJ278" s="15">
        <v>31</v>
      </c>
      <c r="AK278" s="15">
        <v>32</v>
      </c>
      <c r="AL278" s="15">
        <v>33</v>
      </c>
      <c r="AM278" s="15">
        <v>34</v>
      </c>
      <c r="AN278" s="15">
        <v>35</v>
      </c>
      <c r="AO278" s="15">
        <v>36</v>
      </c>
      <c r="AP278" s="15">
        <v>37</v>
      </c>
      <c r="AQ278" s="15">
        <v>38</v>
      </c>
      <c r="AR278" s="15">
        <v>39</v>
      </c>
      <c r="AS278" s="15">
        <v>40</v>
      </c>
      <c r="AT278" s="15">
        <v>41</v>
      </c>
      <c r="AU278" s="15">
        <v>42</v>
      </c>
      <c r="AV278" s="15">
        <v>43</v>
      </c>
      <c r="AW278" s="15">
        <v>44</v>
      </c>
      <c r="AX278" s="15">
        <v>45</v>
      </c>
      <c r="AY278" s="15">
        <v>46</v>
      </c>
      <c r="AZ278" s="15">
        <v>47</v>
      </c>
      <c r="BA278" s="15">
        <v>48</v>
      </c>
      <c r="BB278" s="15">
        <v>49</v>
      </c>
      <c r="BC278" s="15">
        <v>50</v>
      </c>
      <c r="BD278" s="15">
        <v>51</v>
      </c>
      <c r="BE278" s="15">
        <v>52</v>
      </c>
      <c r="BF278" s="15">
        <v>53</v>
      </c>
      <c r="BG278" s="15">
        <v>54</v>
      </c>
      <c r="BI278" s="15">
        <v>55</v>
      </c>
      <c r="BJ278" s="15">
        <v>56</v>
      </c>
      <c r="BK278" s="15">
        <v>57</v>
      </c>
      <c r="BL278" s="15">
        <v>58</v>
      </c>
    </row>
    <row r="279" spans="4:65" s="15" customFormat="1">
      <c r="E279" s="42" t="s">
        <v>350</v>
      </c>
      <c r="F279" s="15">
        <v>58</v>
      </c>
      <c r="G279" s="15">
        <v>10</v>
      </c>
      <c r="H279" s="15">
        <v>51</v>
      </c>
      <c r="I279" s="15">
        <v>42</v>
      </c>
      <c r="J279" s="15">
        <v>33</v>
      </c>
      <c r="K279" s="15">
        <v>2</v>
      </c>
      <c r="L279" s="15">
        <v>39</v>
      </c>
      <c r="M279" s="15">
        <v>21</v>
      </c>
      <c r="N279" s="15">
        <v>16</v>
      </c>
      <c r="O279" s="15">
        <v>54</v>
      </c>
      <c r="P279" s="15">
        <v>47</v>
      </c>
      <c r="Q279" s="15">
        <v>4</v>
      </c>
      <c r="R279" s="15">
        <v>45</v>
      </c>
      <c r="S279" s="15">
        <v>55</v>
      </c>
      <c r="T279" s="15">
        <v>36</v>
      </c>
      <c r="U279" s="15">
        <v>57</v>
      </c>
      <c r="V279" s="15">
        <v>23</v>
      </c>
      <c r="W279" s="15">
        <v>35</v>
      </c>
      <c r="X279" s="15">
        <v>13</v>
      </c>
      <c r="Y279" s="15">
        <v>29</v>
      </c>
      <c r="Z279" s="15">
        <v>32</v>
      </c>
      <c r="AA279" s="15">
        <v>44</v>
      </c>
      <c r="AB279" s="15">
        <v>1</v>
      </c>
      <c r="AC279" s="15">
        <v>37</v>
      </c>
      <c r="AD279" s="15">
        <v>22</v>
      </c>
      <c r="AE279" s="15">
        <v>49</v>
      </c>
      <c r="AF279" s="15">
        <v>19</v>
      </c>
      <c r="AG279" s="15">
        <v>30</v>
      </c>
      <c r="AH279" s="15">
        <v>11</v>
      </c>
      <c r="AI279" s="15">
        <v>7</v>
      </c>
      <c r="AJ279" s="15">
        <v>14</v>
      </c>
      <c r="AK279" s="15">
        <v>34</v>
      </c>
      <c r="AL279" s="15">
        <v>24</v>
      </c>
      <c r="AM279" s="15">
        <v>40</v>
      </c>
      <c r="AN279" s="15">
        <v>28</v>
      </c>
      <c r="AO279" s="15">
        <v>5</v>
      </c>
      <c r="AP279" s="15">
        <v>31</v>
      </c>
      <c r="AQ279" s="15">
        <v>20</v>
      </c>
      <c r="AR279" s="15">
        <v>52</v>
      </c>
      <c r="AS279" s="15">
        <v>56</v>
      </c>
      <c r="AT279" s="15">
        <v>18</v>
      </c>
      <c r="AU279" s="15">
        <v>43</v>
      </c>
      <c r="AV279" s="15">
        <v>26</v>
      </c>
      <c r="AW279" s="15">
        <v>38</v>
      </c>
      <c r="AX279" s="15">
        <v>53</v>
      </c>
      <c r="AY279" s="15">
        <v>17</v>
      </c>
      <c r="AZ279" s="15">
        <v>25</v>
      </c>
      <c r="BA279" s="15">
        <v>12</v>
      </c>
      <c r="BB279" s="15">
        <v>48</v>
      </c>
      <c r="BC279" s="15">
        <v>6</v>
      </c>
      <c r="BD279" s="15">
        <v>3</v>
      </c>
      <c r="BE279" s="15">
        <v>9</v>
      </c>
      <c r="BF279" s="15">
        <v>27</v>
      </c>
      <c r="BG279" s="15">
        <v>46</v>
      </c>
      <c r="BI279" s="15">
        <v>50</v>
      </c>
      <c r="BJ279" s="15">
        <v>8</v>
      </c>
      <c r="BK279" s="15">
        <v>15</v>
      </c>
      <c r="BL279" s="15">
        <v>41</v>
      </c>
    </row>
    <row r="280" spans="4:65" s="15" customFormat="1">
      <c r="E280" s="42" t="s">
        <v>352</v>
      </c>
      <c r="F280" s="15">
        <v>34</v>
      </c>
      <c r="G280" s="15">
        <v>45</v>
      </c>
      <c r="H280" s="15">
        <v>16</v>
      </c>
      <c r="I280" s="15">
        <v>57</v>
      </c>
      <c r="J280" s="15">
        <v>3</v>
      </c>
      <c r="K280" s="15">
        <v>56</v>
      </c>
      <c r="L280" s="15">
        <v>53</v>
      </c>
      <c r="M280" s="15">
        <v>10</v>
      </c>
      <c r="N280" s="15">
        <v>1</v>
      </c>
      <c r="O280" s="15">
        <v>49</v>
      </c>
      <c r="P280" s="15">
        <v>29</v>
      </c>
      <c r="Q280" s="15">
        <v>55</v>
      </c>
      <c r="R280" s="15">
        <v>14</v>
      </c>
      <c r="S280" s="15">
        <v>51</v>
      </c>
      <c r="T280" s="15">
        <v>21</v>
      </c>
      <c r="U280" s="15">
        <v>15</v>
      </c>
      <c r="V280" s="15">
        <v>35</v>
      </c>
      <c r="W280" s="15">
        <v>37</v>
      </c>
      <c r="X280" s="15">
        <v>17</v>
      </c>
      <c r="Y280" s="15">
        <v>46</v>
      </c>
      <c r="Z280" s="15">
        <v>25</v>
      </c>
      <c r="AA280" s="15">
        <v>13</v>
      </c>
      <c r="AB280" s="15">
        <v>44</v>
      </c>
      <c r="AC280" s="15">
        <v>31</v>
      </c>
      <c r="AD280" s="15">
        <v>47</v>
      </c>
      <c r="AE280" s="15">
        <v>38</v>
      </c>
      <c r="AF280" s="15">
        <v>30</v>
      </c>
      <c r="AG280" s="15">
        <v>9</v>
      </c>
      <c r="AH280" s="15">
        <v>12</v>
      </c>
      <c r="AI280" s="15">
        <v>58</v>
      </c>
      <c r="AJ280" s="15">
        <v>39</v>
      </c>
      <c r="AK280" s="15">
        <v>11</v>
      </c>
      <c r="AL280" s="15">
        <v>52</v>
      </c>
      <c r="AM280" s="15">
        <v>50</v>
      </c>
      <c r="AN280" s="15">
        <v>32</v>
      </c>
      <c r="AO280" s="15">
        <v>19</v>
      </c>
      <c r="AP280" s="15">
        <v>24</v>
      </c>
      <c r="AQ280" s="15">
        <v>42</v>
      </c>
      <c r="AR280" s="15">
        <v>8</v>
      </c>
      <c r="AS280" s="15">
        <v>26</v>
      </c>
      <c r="AT280" s="15">
        <v>40</v>
      </c>
      <c r="AU280" s="15">
        <v>41</v>
      </c>
      <c r="AV280" s="15">
        <v>4</v>
      </c>
      <c r="AW280" s="15">
        <v>18</v>
      </c>
      <c r="AX280" s="15">
        <v>23</v>
      </c>
      <c r="AY280" s="15">
        <v>54</v>
      </c>
      <c r="AZ280" s="15">
        <v>20</v>
      </c>
      <c r="BA280" s="15">
        <v>7</v>
      </c>
      <c r="BB280" s="15">
        <v>43</v>
      </c>
      <c r="BC280" s="15">
        <v>27</v>
      </c>
      <c r="BD280" s="15">
        <v>28</v>
      </c>
      <c r="BE280" s="15">
        <v>48</v>
      </c>
      <c r="BF280" s="15">
        <v>22</v>
      </c>
      <c r="BG280" s="15">
        <v>5</v>
      </c>
      <c r="BI280" s="15">
        <v>33</v>
      </c>
      <c r="BJ280" s="15">
        <v>36</v>
      </c>
      <c r="BK280" s="15">
        <v>6</v>
      </c>
      <c r="BL280" s="15">
        <v>2</v>
      </c>
    </row>
    <row r="281" spans="4:65" s="15" customFormat="1"/>
    <row r="282" spans="4:65" s="15" customFormat="1">
      <c r="D282" s="447">
        <v>59</v>
      </c>
      <c r="E282" s="39" t="s">
        <v>379</v>
      </c>
    </row>
    <row r="283" spans="4:65" s="15" customFormat="1">
      <c r="E283" s="42" t="s">
        <v>322</v>
      </c>
      <c r="F283" s="15">
        <v>1</v>
      </c>
      <c r="G283" s="15">
        <v>2</v>
      </c>
      <c r="H283" s="15">
        <v>3</v>
      </c>
      <c r="I283" s="15">
        <v>4</v>
      </c>
      <c r="J283" s="15">
        <v>5</v>
      </c>
      <c r="K283" s="15">
        <v>6</v>
      </c>
      <c r="L283" s="15">
        <v>7</v>
      </c>
      <c r="M283" s="15">
        <v>8</v>
      </c>
      <c r="N283" s="15">
        <v>9</v>
      </c>
      <c r="O283" s="15">
        <v>10</v>
      </c>
      <c r="P283" s="15">
        <v>11</v>
      </c>
      <c r="Q283" s="15">
        <v>12</v>
      </c>
      <c r="R283" s="15">
        <v>13</v>
      </c>
      <c r="S283" s="15">
        <v>14</v>
      </c>
      <c r="T283" s="15">
        <v>15</v>
      </c>
      <c r="U283" s="15">
        <v>16</v>
      </c>
      <c r="V283" s="15">
        <v>17</v>
      </c>
      <c r="W283" s="15">
        <v>18</v>
      </c>
      <c r="X283" s="15">
        <v>19</v>
      </c>
      <c r="Y283" s="15">
        <v>20</v>
      </c>
      <c r="Z283" s="15">
        <v>21</v>
      </c>
      <c r="AA283" s="15">
        <v>22</v>
      </c>
      <c r="AB283" s="15">
        <v>23</v>
      </c>
      <c r="AC283" s="15">
        <v>24</v>
      </c>
      <c r="AD283" s="15">
        <v>25</v>
      </c>
      <c r="AE283" s="15">
        <v>26</v>
      </c>
      <c r="AF283" s="15">
        <v>27</v>
      </c>
      <c r="AG283" s="15">
        <v>28</v>
      </c>
      <c r="AH283" s="15">
        <v>29</v>
      </c>
      <c r="AI283" s="15">
        <v>30</v>
      </c>
      <c r="AJ283" s="15">
        <v>31</v>
      </c>
      <c r="AK283" s="15">
        <v>32</v>
      </c>
      <c r="AL283" s="15">
        <v>33</v>
      </c>
      <c r="AM283" s="15">
        <v>34</v>
      </c>
      <c r="AN283" s="15">
        <v>35</v>
      </c>
      <c r="AO283" s="15">
        <v>36</v>
      </c>
      <c r="AP283" s="15">
        <v>37</v>
      </c>
      <c r="AQ283" s="15">
        <v>38</v>
      </c>
      <c r="AR283" s="15">
        <v>39</v>
      </c>
      <c r="AS283" s="15">
        <v>40</v>
      </c>
      <c r="AT283" s="15">
        <v>41</v>
      </c>
      <c r="AU283" s="15">
        <v>42</v>
      </c>
      <c r="AV283" s="15">
        <v>43</v>
      </c>
      <c r="AW283" s="15">
        <v>44</v>
      </c>
      <c r="AX283" s="15">
        <v>45</v>
      </c>
      <c r="AY283" s="15">
        <v>46</v>
      </c>
      <c r="AZ283" s="15">
        <v>47</v>
      </c>
      <c r="BA283" s="15">
        <v>48</v>
      </c>
      <c r="BB283" s="15">
        <v>49</v>
      </c>
      <c r="BC283" s="15">
        <v>50</v>
      </c>
      <c r="BD283" s="15">
        <v>51</v>
      </c>
      <c r="BE283" s="15">
        <v>52</v>
      </c>
      <c r="BF283" s="15">
        <v>53</v>
      </c>
      <c r="BG283" s="15">
        <v>54</v>
      </c>
      <c r="BH283" s="15">
        <v>55</v>
      </c>
      <c r="BI283" s="15">
        <v>56</v>
      </c>
      <c r="BJ283" s="15">
        <v>57</v>
      </c>
      <c r="BK283" s="15">
        <v>58</v>
      </c>
      <c r="BL283" s="15">
        <v>59</v>
      </c>
    </row>
    <row r="284" spans="4:65" s="15" customFormat="1">
      <c r="E284" s="42" t="s">
        <v>350</v>
      </c>
      <c r="F284" s="15">
        <v>54</v>
      </c>
      <c r="G284" s="15">
        <v>49</v>
      </c>
      <c r="H284" s="15">
        <v>5</v>
      </c>
      <c r="I284" s="15">
        <v>22</v>
      </c>
      <c r="J284" s="15">
        <v>17</v>
      </c>
      <c r="K284" s="15">
        <v>40</v>
      </c>
      <c r="L284" s="15">
        <v>33</v>
      </c>
      <c r="M284" s="15">
        <v>42</v>
      </c>
      <c r="N284" s="15">
        <v>13</v>
      </c>
      <c r="O284" s="15">
        <v>51</v>
      </c>
      <c r="P284" s="15">
        <v>9</v>
      </c>
      <c r="Q284" s="15">
        <v>11</v>
      </c>
      <c r="R284" s="15">
        <v>30</v>
      </c>
      <c r="S284" s="15">
        <v>38</v>
      </c>
      <c r="T284" s="15">
        <v>41</v>
      </c>
      <c r="U284" s="15">
        <v>58</v>
      </c>
      <c r="V284" s="15">
        <v>10</v>
      </c>
      <c r="W284" s="15">
        <v>45</v>
      </c>
      <c r="X284" s="15">
        <v>18</v>
      </c>
      <c r="Y284" s="15">
        <v>3</v>
      </c>
      <c r="Z284" s="15">
        <v>50</v>
      </c>
      <c r="AA284" s="15">
        <v>55</v>
      </c>
      <c r="AB284" s="15">
        <v>29</v>
      </c>
      <c r="AC284" s="15">
        <v>32</v>
      </c>
      <c r="AD284" s="15">
        <v>57</v>
      </c>
      <c r="AE284" s="15">
        <v>34</v>
      </c>
      <c r="AF284" s="15">
        <v>6</v>
      </c>
      <c r="AG284" s="15">
        <v>12</v>
      </c>
      <c r="AH284" s="15">
        <v>27</v>
      </c>
      <c r="AI284" s="15">
        <v>1</v>
      </c>
      <c r="AJ284" s="15">
        <v>19</v>
      </c>
      <c r="AK284" s="15">
        <v>8</v>
      </c>
      <c r="AL284" s="15">
        <v>4</v>
      </c>
      <c r="AM284" s="15">
        <v>21</v>
      </c>
      <c r="AN284" s="15">
        <v>53</v>
      </c>
      <c r="AO284" s="15">
        <v>20</v>
      </c>
      <c r="AP284" s="15">
        <v>44</v>
      </c>
      <c r="AQ284" s="15">
        <v>26</v>
      </c>
      <c r="AR284" s="15">
        <v>52</v>
      </c>
      <c r="AS284" s="15">
        <v>39</v>
      </c>
      <c r="AT284" s="15">
        <v>7</v>
      </c>
      <c r="AU284" s="15">
        <v>24</v>
      </c>
      <c r="AV284" s="15">
        <v>47</v>
      </c>
      <c r="AW284" s="15">
        <v>2</v>
      </c>
      <c r="AX284" s="15">
        <v>37</v>
      </c>
      <c r="AY284" s="15">
        <v>25</v>
      </c>
      <c r="AZ284" s="15">
        <v>28</v>
      </c>
      <c r="BA284" s="15">
        <v>14</v>
      </c>
      <c r="BB284" s="15">
        <v>56</v>
      </c>
      <c r="BC284" s="15">
        <v>48</v>
      </c>
      <c r="BD284" s="15">
        <v>15</v>
      </c>
      <c r="BE284" s="15">
        <v>23</v>
      </c>
      <c r="BF284" s="15">
        <v>59</v>
      </c>
      <c r="BG284" s="15">
        <v>43</v>
      </c>
      <c r="BH284" s="15">
        <v>31</v>
      </c>
      <c r="BI284" s="15">
        <v>35</v>
      </c>
      <c r="BJ284" s="15">
        <v>16</v>
      </c>
      <c r="BK284" s="15">
        <v>36</v>
      </c>
      <c r="BL284" s="15">
        <v>46</v>
      </c>
    </row>
    <row r="285" spans="4:65" s="15" customFormat="1">
      <c r="E285" s="42" t="s">
        <v>352</v>
      </c>
      <c r="F285" s="15">
        <v>39</v>
      </c>
      <c r="G285" s="15">
        <v>13</v>
      </c>
      <c r="H285" s="15">
        <v>19</v>
      </c>
      <c r="I285" s="15">
        <v>47</v>
      </c>
      <c r="J285" s="15">
        <v>58</v>
      </c>
      <c r="K285" s="15">
        <v>27</v>
      </c>
      <c r="L285" s="15">
        <v>45</v>
      </c>
      <c r="M285" s="15">
        <v>55</v>
      </c>
      <c r="N285" s="15">
        <v>20</v>
      </c>
      <c r="O285" s="15">
        <v>36</v>
      </c>
      <c r="P285" s="15">
        <v>38</v>
      </c>
      <c r="Q285" s="15">
        <v>53</v>
      </c>
      <c r="R285" s="15">
        <v>49</v>
      </c>
      <c r="S285" s="15">
        <v>28</v>
      </c>
      <c r="T285" s="15">
        <v>7</v>
      </c>
      <c r="U285" s="15">
        <v>44</v>
      </c>
      <c r="V285" s="15">
        <v>40</v>
      </c>
      <c r="W285" s="15">
        <v>24</v>
      </c>
      <c r="X285" s="15">
        <v>1</v>
      </c>
      <c r="Y285" s="15">
        <v>56</v>
      </c>
      <c r="Z285" s="15">
        <v>2</v>
      </c>
      <c r="AA285" s="15">
        <v>14</v>
      </c>
      <c r="AB285" s="15">
        <v>21</v>
      </c>
      <c r="AC285" s="15">
        <v>42</v>
      </c>
      <c r="AD285" s="15">
        <v>9</v>
      </c>
      <c r="AE285" s="15">
        <v>52</v>
      </c>
      <c r="AF285" s="15">
        <v>25</v>
      </c>
      <c r="AG285" s="15">
        <v>57</v>
      </c>
      <c r="AH285" s="15">
        <v>16</v>
      </c>
      <c r="AI285" s="15">
        <v>11</v>
      </c>
      <c r="AJ285" s="15">
        <v>43</v>
      </c>
      <c r="AK285" s="15">
        <v>18</v>
      </c>
      <c r="AL285" s="15">
        <v>32</v>
      </c>
      <c r="AM285" s="15">
        <v>6</v>
      </c>
      <c r="AN285" s="15">
        <v>54</v>
      </c>
      <c r="AO285" s="15">
        <v>17</v>
      </c>
      <c r="AP285" s="15">
        <v>48</v>
      </c>
      <c r="AQ285" s="15">
        <v>51</v>
      </c>
      <c r="AR285" s="15">
        <v>35</v>
      </c>
      <c r="AS285" s="15">
        <v>23</v>
      </c>
      <c r="AT285" s="15">
        <v>4</v>
      </c>
      <c r="AU285" s="15">
        <v>59</v>
      </c>
      <c r="AV285" s="15">
        <v>10</v>
      </c>
      <c r="AW285" s="15">
        <v>50</v>
      </c>
      <c r="AX285" s="15">
        <v>26</v>
      </c>
      <c r="AY285" s="15">
        <v>29</v>
      </c>
      <c r="AZ285" s="15">
        <v>3</v>
      </c>
      <c r="BA285" s="15">
        <v>46</v>
      </c>
      <c r="BB285" s="15">
        <v>15</v>
      </c>
      <c r="BC285" s="15">
        <v>33</v>
      </c>
      <c r="BD285" s="15">
        <v>5</v>
      </c>
      <c r="BE285" s="15">
        <v>41</v>
      </c>
      <c r="BF285" s="15">
        <v>37</v>
      </c>
      <c r="BG285" s="15">
        <v>8</v>
      </c>
      <c r="BH285" s="15">
        <v>34</v>
      </c>
      <c r="BI285" s="15">
        <v>30</v>
      </c>
      <c r="BJ285" s="15">
        <v>31</v>
      </c>
      <c r="BK285" s="15">
        <v>22</v>
      </c>
      <c r="BL285" s="15">
        <v>12</v>
      </c>
    </row>
    <row r="286" spans="4:65" s="15" customFormat="1"/>
    <row r="287" spans="4:65" s="15" customFormat="1">
      <c r="D287" s="447">
        <v>60</v>
      </c>
      <c r="E287" s="39" t="s">
        <v>379</v>
      </c>
    </row>
    <row r="288" spans="4:65" s="15" customFormat="1">
      <c r="E288" s="42" t="s">
        <v>322</v>
      </c>
      <c r="F288" s="15">
        <v>1</v>
      </c>
      <c r="G288" s="15">
        <v>2</v>
      </c>
      <c r="H288" s="15">
        <v>3</v>
      </c>
      <c r="I288" s="15">
        <v>4</v>
      </c>
      <c r="J288" s="15">
        <v>5</v>
      </c>
      <c r="K288" s="15">
        <v>6</v>
      </c>
      <c r="L288" s="15">
        <v>7</v>
      </c>
      <c r="M288" s="15">
        <v>8</v>
      </c>
      <c r="N288" s="15">
        <v>9</v>
      </c>
      <c r="O288" s="15">
        <v>10</v>
      </c>
      <c r="P288" s="15">
        <v>11</v>
      </c>
      <c r="Q288" s="15">
        <v>12</v>
      </c>
      <c r="R288" s="15">
        <v>13</v>
      </c>
      <c r="S288" s="15">
        <v>14</v>
      </c>
      <c r="T288" s="15">
        <v>15</v>
      </c>
      <c r="U288" s="15">
        <v>16</v>
      </c>
      <c r="V288" s="15">
        <v>17</v>
      </c>
      <c r="W288" s="15">
        <v>18</v>
      </c>
      <c r="X288" s="15">
        <v>19</v>
      </c>
      <c r="Y288" s="15">
        <v>20</v>
      </c>
      <c r="Z288" s="15">
        <v>21</v>
      </c>
      <c r="AA288" s="15">
        <v>22</v>
      </c>
      <c r="AB288" s="15">
        <v>23</v>
      </c>
      <c r="AC288" s="15">
        <v>24</v>
      </c>
      <c r="AD288" s="15">
        <v>25</v>
      </c>
      <c r="AE288" s="15">
        <v>26</v>
      </c>
      <c r="AF288" s="15">
        <v>27</v>
      </c>
      <c r="AG288" s="15">
        <v>28</v>
      </c>
      <c r="AH288" s="15">
        <v>29</v>
      </c>
      <c r="AI288" s="15">
        <v>30</v>
      </c>
      <c r="AJ288" s="15">
        <v>31</v>
      </c>
      <c r="AK288" s="15">
        <v>32</v>
      </c>
      <c r="AL288" s="15">
        <v>33</v>
      </c>
      <c r="AM288" s="15">
        <v>34</v>
      </c>
      <c r="AN288" s="15">
        <v>35</v>
      </c>
      <c r="AO288" s="15">
        <v>36</v>
      </c>
      <c r="AP288" s="15">
        <v>37</v>
      </c>
      <c r="AQ288" s="15">
        <v>38</v>
      </c>
      <c r="AR288" s="15">
        <v>39</v>
      </c>
      <c r="AS288" s="15">
        <v>40</v>
      </c>
      <c r="AT288" s="15">
        <v>41</v>
      </c>
      <c r="AU288" s="15">
        <v>42</v>
      </c>
      <c r="AV288" s="15">
        <v>43</v>
      </c>
      <c r="AW288" s="15">
        <v>44</v>
      </c>
      <c r="AX288" s="15">
        <v>45</v>
      </c>
      <c r="AY288" s="15">
        <v>46</v>
      </c>
      <c r="AZ288" s="15">
        <v>47</v>
      </c>
      <c r="BA288" s="15">
        <v>48</v>
      </c>
      <c r="BB288" s="15">
        <v>49</v>
      </c>
      <c r="BC288" s="15">
        <v>50</v>
      </c>
      <c r="BD288" s="15">
        <v>51</v>
      </c>
      <c r="BE288" s="15">
        <v>52</v>
      </c>
      <c r="BF288" s="15">
        <v>53</v>
      </c>
      <c r="BG288" s="15">
        <v>54</v>
      </c>
      <c r="BH288" s="15">
        <v>55</v>
      </c>
      <c r="BI288" s="15">
        <v>56</v>
      </c>
      <c r="BJ288" s="15">
        <v>57</v>
      </c>
      <c r="BK288" s="15">
        <v>58</v>
      </c>
      <c r="BL288" s="15">
        <v>59</v>
      </c>
      <c r="BM288" s="15">
        <v>60</v>
      </c>
    </row>
    <row r="289" spans="4:69" s="15" customFormat="1">
      <c r="E289" s="42" t="s">
        <v>350</v>
      </c>
      <c r="F289" s="15">
        <v>18</v>
      </c>
      <c r="G289" s="15">
        <v>35</v>
      </c>
      <c r="H289" s="15">
        <v>10</v>
      </c>
      <c r="I289" s="15">
        <v>48</v>
      </c>
      <c r="J289" s="15">
        <v>12</v>
      </c>
      <c r="K289" s="15">
        <v>57</v>
      </c>
      <c r="L289" s="15">
        <v>11</v>
      </c>
      <c r="M289" s="15">
        <v>46</v>
      </c>
      <c r="N289" s="15">
        <v>43</v>
      </c>
      <c r="O289" s="15">
        <v>3</v>
      </c>
      <c r="P289" s="15">
        <v>49</v>
      </c>
      <c r="Q289" s="15">
        <v>5</v>
      </c>
      <c r="R289" s="15">
        <v>32</v>
      </c>
      <c r="S289" s="15">
        <v>56</v>
      </c>
      <c r="T289" s="15">
        <v>38</v>
      </c>
      <c r="U289" s="15">
        <v>2</v>
      </c>
      <c r="V289" s="15">
        <v>20</v>
      </c>
      <c r="W289" s="15">
        <v>22</v>
      </c>
      <c r="X289" s="15">
        <v>60</v>
      </c>
      <c r="Y289" s="15">
        <v>52</v>
      </c>
      <c r="Z289" s="15">
        <v>14</v>
      </c>
      <c r="AA289" s="15">
        <v>1</v>
      </c>
      <c r="AB289" s="15">
        <v>25</v>
      </c>
      <c r="AC289" s="15">
        <v>36</v>
      </c>
      <c r="AD289" s="15">
        <v>42</v>
      </c>
      <c r="AE289" s="15">
        <v>40</v>
      </c>
      <c r="AF289" s="15">
        <v>26</v>
      </c>
      <c r="AG289" s="15">
        <v>45</v>
      </c>
      <c r="AH289" s="15">
        <v>21</v>
      </c>
      <c r="AI289" s="15">
        <v>4</v>
      </c>
      <c r="AJ289" s="15">
        <v>30</v>
      </c>
      <c r="AK289" s="15">
        <v>8</v>
      </c>
      <c r="AL289" s="15">
        <v>55</v>
      </c>
      <c r="AM289" s="15">
        <v>50</v>
      </c>
      <c r="AN289" s="15">
        <v>41</v>
      </c>
      <c r="AO289" s="15">
        <v>28</v>
      </c>
      <c r="AP289" s="15">
        <v>24</v>
      </c>
      <c r="AQ289" s="15">
        <v>54</v>
      </c>
      <c r="AR289" s="15">
        <v>13</v>
      </c>
      <c r="AS289" s="15">
        <v>47</v>
      </c>
      <c r="AT289" s="15">
        <v>7</v>
      </c>
      <c r="AU289" s="15">
        <v>51</v>
      </c>
      <c r="AV289" s="15">
        <v>17</v>
      </c>
      <c r="AW289" s="15">
        <v>33</v>
      </c>
      <c r="AX289" s="15">
        <v>29</v>
      </c>
      <c r="AY289" s="15">
        <v>39</v>
      </c>
      <c r="AZ289" s="15">
        <v>6</v>
      </c>
      <c r="BA289" s="15">
        <v>31</v>
      </c>
      <c r="BB289" s="15">
        <v>15</v>
      </c>
      <c r="BC289" s="15">
        <v>44</v>
      </c>
      <c r="BD289" s="15">
        <v>19</v>
      </c>
      <c r="BE289" s="15">
        <v>59</v>
      </c>
      <c r="BF289" s="15">
        <v>9</v>
      </c>
      <c r="BG289" s="15">
        <v>27</v>
      </c>
      <c r="BH289" s="15">
        <v>23</v>
      </c>
      <c r="BI289" s="15">
        <v>58</v>
      </c>
      <c r="BJ289" s="15">
        <v>53</v>
      </c>
      <c r="BK289" s="15">
        <v>34</v>
      </c>
      <c r="BL289" s="15">
        <v>16</v>
      </c>
      <c r="BM289" s="15">
        <v>37</v>
      </c>
    </row>
    <row r="290" spans="4:69" s="15" customFormat="1">
      <c r="E290" s="42" t="s">
        <v>352</v>
      </c>
      <c r="F290" s="15">
        <v>15</v>
      </c>
      <c r="G290" s="15">
        <v>33</v>
      </c>
      <c r="H290" s="15">
        <v>37</v>
      </c>
      <c r="I290" s="15">
        <v>18</v>
      </c>
      <c r="J290" s="15">
        <v>46</v>
      </c>
      <c r="K290" s="15">
        <v>44</v>
      </c>
      <c r="L290" s="15">
        <v>54</v>
      </c>
      <c r="M290" s="15">
        <v>27</v>
      </c>
      <c r="N290" s="15">
        <v>8</v>
      </c>
      <c r="O290" s="15">
        <v>58</v>
      </c>
      <c r="P290" s="15">
        <v>13</v>
      </c>
      <c r="Q290" s="15">
        <v>48</v>
      </c>
      <c r="R290" s="15">
        <v>21</v>
      </c>
      <c r="S290" s="15">
        <v>1</v>
      </c>
      <c r="T290" s="15">
        <v>16</v>
      </c>
      <c r="U290" s="15">
        <v>25</v>
      </c>
      <c r="V290" s="15">
        <v>56</v>
      </c>
      <c r="W290" s="15">
        <v>20</v>
      </c>
      <c r="X290" s="15">
        <v>26</v>
      </c>
      <c r="Y290" s="15">
        <v>11</v>
      </c>
      <c r="Z290" s="15">
        <v>29</v>
      </c>
      <c r="AA290" s="15">
        <v>45</v>
      </c>
      <c r="AB290" s="15">
        <v>47</v>
      </c>
      <c r="AC290" s="15">
        <v>2</v>
      </c>
      <c r="AD290" s="15">
        <v>53</v>
      </c>
      <c r="AE290" s="15">
        <v>3</v>
      </c>
      <c r="AF290" s="15">
        <v>10</v>
      </c>
      <c r="AG290" s="15">
        <v>24</v>
      </c>
      <c r="AH290" s="15">
        <v>40</v>
      </c>
      <c r="AI290" s="15">
        <v>14</v>
      </c>
      <c r="AJ290" s="15">
        <v>60</v>
      </c>
      <c r="AK290" s="15">
        <v>43</v>
      </c>
      <c r="AL290" s="15">
        <v>5</v>
      </c>
      <c r="AM290" s="15">
        <v>30</v>
      </c>
      <c r="AN290" s="15">
        <v>51</v>
      </c>
      <c r="AO290" s="15">
        <v>42</v>
      </c>
      <c r="AP290" s="15">
        <v>34</v>
      </c>
      <c r="AQ290" s="15">
        <v>59</v>
      </c>
      <c r="AR290" s="15">
        <v>17</v>
      </c>
      <c r="AS290" s="15">
        <v>22</v>
      </c>
      <c r="AT290" s="15">
        <v>50</v>
      </c>
      <c r="AU290" s="15">
        <v>39</v>
      </c>
      <c r="AV290" s="15">
        <v>52</v>
      </c>
      <c r="AW290" s="15">
        <v>7</v>
      </c>
      <c r="AX290" s="15">
        <v>57</v>
      </c>
      <c r="AY290" s="15">
        <v>4</v>
      </c>
      <c r="AZ290" s="15">
        <v>9</v>
      </c>
      <c r="BA290" s="15">
        <v>36</v>
      </c>
      <c r="BB290" s="15">
        <v>28</v>
      </c>
      <c r="BC290" s="15">
        <v>32</v>
      </c>
      <c r="BD290" s="15">
        <v>38</v>
      </c>
      <c r="BE290" s="15">
        <v>23</v>
      </c>
      <c r="BF290" s="15">
        <v>12</v>
      </c>
      <c r="BG290" s="15">
        <v>41</v>
      </c>
      <c r="BH290" s="15">
        <v>31</v>
      </c>
      <c r="BI290" s="15">
        <v>35</v>
      </c>
      <c r="BJ290" s="15">
        <v>55</v>
      </c>
      <c r="BK290" s="15">
        <v>19</v>
      </c>
      <c r="BL290" s="15">
        <v>6</v>
      </c>
      <c r="BM290" s="15">
        <v>49</v>
      </c>
    </row>
    <row r="291" spans="4:69" s="15" customFormat="1"/>
    <row r="292" spans="4:69" s="15" customFormat="1">
      <c r="D292" s="447">
        <v>61</v>
      </c>
      <c r="E292" s="39" t="s">
        <v>379</v>
      </c>
    </row>
    <row r="293" spans="4:69" s="15" customFormat="1">
      <c r="E293" s="42" t="s">
        <v>322</v>
      </c>
      <c r="F293" s="15">
        <v>1</v>
      </c>
      <c r="G293" s="15">
        <v>2</v>
      </c>
      <c r="H293" s="15">
        <v>3</v>
      </c>
      <c r="I293" s="15">
        <v>4</v>
      </c>
      <c r="J293" s="15">
        <v>5</v>
      </c>
      <c r="K293" s="15">
        <v>6</v>
      </c>
      <c r="L293" s="15">
        <v>7</v>
      </c>
      <c r="M293" s="15">
        <v>8</v>
      </c>
      <c r="N293" s="15">
        <v>9</v>
      </c>
      <c r="O293" s="15">
        <v>10</v>
      </c>
      <c r="P293" s="15">
        <v>11</v>
      </c>
      <c r="Q293" s="15">
        <v>12</v>
      </c>
      <c r="R293" s="15">
        <v>13</v>
      </c>
      <c r="S293" s="15">
        <v>14</v>
      </c>
      <c r="T293" s="15">
        <v>15</v>
      </c>
      <c r="U293" s="15">
        <v>16</v>
      </c>
      <c r="V293" s="15">
        <v>17</v>
      </c>
      <c r="W293" s="15">
        <v>18</v>
      </c>
      <c r="X293" s="15">
        <v>19</v>
      </c>
      <c r="Y293" s="15">
        <v>20</v>
      </c>
      <c r="Z293" s="15">
        <v>21</v>
      </c>
      <c r="AA293" s="15">
        <v>22</v>
      </c>
      <c r="AB293" s="15">
        <v>23</v>
      </c>
      <c r="AC293" s="15">
        <v>24</v>
      </c>
      <c r="AD293" s="15">
        <v>25</v>
      </c>
      <c r="AE293" s="15">
        <v>26</v>
      </c>
      <c r="AF293" s="15">
        <v>27</v>
      </c>
      <c r="AG293" s="15">
        <v>28</v>
      </c>
      <c r="AH293" s="15">
        <v>29</v>
      </c>
      <c r="AI293" s="15">
        <v>30</v>
      </c>
      <c r="AJ293" s="15">
        <v>31</v>
      </c>
      <c r="AK293" s="15">
        <v>32</v>
      </c>
      <c r="AL293" s="15">
        <v>33</v>
      </c>
      <c r="AM293" s="15">
        <v>34</v>
      </c>
      <c r="AN293" s="15">
        <v>35</v>
      </c>
      <c r="AO293" s="15">
        <v>36</v>
      </c>
      <c r="AP293" s="15">
        <v>37</v>
      </c>
      <c r="AQ293" s="15">
        <v>38</v>
      </c>
      <c r="AR293" s="15">
        <v>39</v>
      </c>
      <c r="AS293" s="15">
        <v>40</v>
      </c>
      <c r="AT293" s="15">
        <v>41</v>
      </c>
      <c r="AU293" s="15">
        <v>42</v>
      </c>
      <c r="AV293" s="15">
        <v>43</v>
      </c>
      <c r="AW293" s="15">
        <v>44</v>
      </c>
      <c r="AX293" s="15">
        <v>45</v>
      </c>
      <c r="AY293" s="15">
        <v>46</v>
      </c>
      <c r="AZ293" s="15">
        <v>47</v>
      </c>
      <c r="BA293" s="15">
        <v>48</v>
      </c>
      <c r="BB293" s="15">
        <v>49</v>
      </c>
      <c r="BD293" s="15">
        <v>50</v>
      </c>
      <c r="BE293" s="15">
        <v>51</v>
      </c>
      <c r="BF293" s="15">
        <v>52</v>
      </c>
      <c r="BG293" s="15">
        <v>53</v>
      </c>
      <c r="BI293" s="15">
        <v>54</v>
      </c>
      <c r="BJ293" s="15">
        <v>55</v>
      </c>
      <c r="BK293" s="15">
        <v>56</v>
      </c>
      <c r="BL293" s="15">
        <v>57</v>
      </c>
      <c r="BN293" s="15">
        <v>58</v>
      </c>
      <c r="BO293" s="15">
        <v>59</v>
      </c>
      <c r="BP293" s="15">
        <v>60</v>
      </c>
      <c r="BQ293" s="15">
        <v>61</v>
      </c>
    </row>
    <row r="294" spans="4:69" s="15" customFormat="1">
      <c r="E294" s="42" t="s">
        <v>350</v>
      </c>
      <c r="F294" s="15">
        <v>19</v>
      </c>
      <c r="G294" s="15">
        <v>50</v>
      </c>
      <c r="H294" s="15">
        <v>4</v>
      </c>
      <c r="I294" s="15">
        <v>11</v>
      </c>
      <c r="J294" s="15">
        <v>37</v>
      </c>
      <c r="K294" s="15">
        <v>53</v>
      </c>
      <c r="L294" s="15">
        <v>28</v>
      </c>
      <c r="M294" s="15">
        <v>1</v>
      </c>
      <c r="N294" s="15">
        <v>46</v>
      </c>
      <c r="O294" s="15">
        <v>17</v>
      </c>
      <c r="P294" s="15">
        <v>40</v>
      </c>
      <c r="Q294" s="15">
        <v>29</v>
      </c>
      <c r="R294" s="15">
        <v>34</v>
      </c>
      <c r="S294" s="15">
        <v>41</v>
      </c>
      <c r="T294" s="15">
        <v>8</v>
      </c>
      <c r="U294" s="15">
        <v>10</v>
      </c>
      <c r="V294" s="15">
        <v>26</v>
      </c>
      <c r="W294" s="15">
        <v>57</v>
      </c>
      <c r="X294" s="15">
        <v>18</v>
      </c>
      <c r="Y294" s="15">
        <v>3</v>
      </c>
      <c r="Z294" s="15">
        <v>7</v>
      </c>
      <c r="AA294" s="15">
        <v>25</v>
      </c>
      <c r="AB294" s="15">
        <v>58</v>
      </c>
      <c r="AC294" s="15">
        <v>54</v>
      </c>
      <c r="AD294" s="15">
        <v>12</v>
      </c>
      <c r="AE294" s="15">
        <v>61</v>
      </c>
      <c r="AF294" s="15">
        <v>43</v>
      </c>
      <c r="AG294" s="15">
        <v>22</v>
      </c>
      <c r="AH294" s="15">
        <v>52</v>
      </c>
      <c r="AI294" s="15">
        <v>47</v>
      </c>
      <c r="AJ294" s="15">
        <v>59</v>
      </c>
      <c r="AK294" s="15">
        <v>39</v>
      </c>
      <c r="AL294" s="15">
        <v>55</v>
      </c>
      <c r="AM294" s="15">
        <v>16</v>
      </c>
      <c r="AN294" s="15">
        <v>13</v>
      </c>
      <c r="AO294" s="15">
        <v>48</v>
      </c>
      <c r="AP294" s="15">
        <v>24</v>
      </c>
      <c r="AQ294" s="15">
        <v>20</v>
      </c>
      <c r="AR294" s="15">
        <v>60</v>
      </c>
      <c r="AS294" s="15">
        <v>56</v>
      </c>
      <c r="AT294" s="15">
        <v>38</v>
      </c>
      <c r="AU294" s="15">
        <v>49</v>
      </c>
      <c r="AV294" s="15">
        <v>27</v>
      </c>
      <c r="AW294" s="15">
        <v>2</v>
      </c>
      <c r="AX294" s="15">
        <v>51</v>
      </c>
      <c r="AY294" s="15">
        <v>45</v>
      </c>
      <c r="AZ294" s="15">
        <v>15</v>
      </c>
      <c r="BA294" s="15">
        <v>35</v>
      </c>
      <c r="BB294" s="15">
        <v>30</v>
      </c>
      <c r="BD294" s="15">
        <v>42</v>
      </c>
      <c r="BE294" s="15">
        <v>31</v>
      </c>
      <c r="BF294" s="15">
        <v>6</v>
      </c>
      <c r="BG294" s="15">
        <v>23</v>
      </c>
      <c r="BI294" s="15">
        <v>44</v>
      </c>
      <c r="BJ294" s="15">
        <v>33</v>
      </c>
      <c r="BK294" s="15">
        <v>9</v>
      </c>
      <c r="BL294" s="15">
        <v>21</v>
      </c>
      <c r="BN294" s="15">
        <v>14</v>
      </c>
      <c r="BO294" s="15">
        <v>5</v>
      </c>
      <c r="BP294" s="15">
        <v>32</v>
      </c>
      <c r="BQ294" s="15">
        <v>36</v>
      </c>
    </row>
    <row r="295" spans="4:69" s="15" customFormat="1">
      <c r="E295" s="42" t="s">
        <v>352</v>
      </c>
      <c r="F295" s="15">
        <v>30</v>
      </c>
      <c r="G295" s="15">
        <v>20</v>
      </c>
      <c r="H295" s="15">
        <v>49</v>
      </c>
      <c r="I295" s="15">
        <v>42</v>
      </c>
      <c r="J295" s="15">
        <v>14</v>
      </c>
      <c r="K295" s="15">
        <v>57</v>
      </c>
      <c r="L295" s="15">
        <v>41</v>
      </c>
      <c r="M295" s="15">
        <v>61</v>
      </c>
      <c r="N295" s="15">
        <v>31</v>
      </c>
      <c r="O295" s="15">
        <v>50</v>
      </c>
      <c r="P295" s="15">
        <v>15</v>
      </c>
      <c r="Q295" s="15">
        <v>9</v>
      </c>
      <c r="R295" s="15">
        <v>5</v>
      </c>
      <c r="S295" s="15">
        <v>27</v>
      </c>
      <c r="T295" s="15">
        <v>59</v>
      </c>
      <c r="U295" s="15">
        <v>51</v>
      </c>
      <c r="V295" s="15">
        <v>60</v>
      </c>
      <c r="W295" s="15">
        <v>37</v>
      </c>
      <c r="X295" s="15">
        <v>33</v>
      </c>
      <c r="Y295" s="15">
        <v>55</v>
      </c>
      <c r="Z295" s="15">
        <v>56</v>
      </c>
      <c r="AA295" s="15">
        <v>13</v>
      </c>
      <c r="AB295" s="15">
        <v>21</v>
      </c>
      <c r="AC295" s="15">
        <v>28</v>
      </c>
      <c r="AD295" s="15">
        <v>6</v>
      </c>
      <c r="AE295" s="15">
        <v>35</v>
      </c>
      <c r="AF295" s="15">
        <v>54</v>
      </c>
      <c r="AG295" s="15">
        <v>36</v>
      </c>
      <c r="AH295" s="15">
        <v>43</v>
      </c>
      <c r="AI295" s="15">
        <v>1</v>
      </c>
      <c r="AJ295" s="15">
        <v>47</v>
      </c>
      <c r="AK295" s="15">
        <v>34</v>
      </c>
      <c r="AL295" s="15">
        <v>19</v>
      </c>
      <c r="AM295" s="15">
        <v>58</v>
      </c>
      <c r="AN295" s="15">
        <v>26</v>
      </c>
      <c r="AO295" s="15">
        <v>52</v>
      </c>
      <c r="AP295" s="15">
        <v>18</v>
      </c>
      <c r="AQ295" s="15">
        <v>46</v>
      </c>
      <c r="AR295" s="15">
        <v>32</v>
      </c>
      <c r="AS295" s="15">
        <v>44</v>
      </c>
      <c r="AT295" s="15">
        <v>23</v>
      </c>
      <c r="AU295" s="15">
        <v>45</v>
      </c>
      <c r="AV295" s="15">
        <v>53</v>
      </c>
      <c r="AW295" s="15">
        <v>40</v>
      </c>
      <c r="AX295" s="15">
        <v>48</v>
      </c>
      <c r="AY295" s="15">
        <v>24</v>
      </c>
      <c r="AZ295" s="15">
        <v>11</v>
      </c>
      <c r="BA295" s="15">
        <v>39</v>
      </c>
      <c r="BB295" s="15">
        <v>7</v>
      </c>
      <c r="BD295" s="15">
        <v>2</v>
      </c>
      <c r="BE295" s="15">
        <v>16</v>
      </c>
      <c r="BF295" s="15">
        <v>25</v>
      </c>
      <c r="BG295" s="15">
        <v>10</v>
      </c>
      <c r="BI295" s="15">
        <v>12</v>
      </c>
      <c r="BJ295" s="15">
        <v>3</v>
      </c>
      <c r="BK295" s="15">
        <v>29</v>
      </c>
      <c r="BL295" s="15">
        <v>38</v>
      </c>
      <c r="BN295" s="15">
        <v>4</v>
      </c>
      <c r="BO295" s="15">
        <v>8</v>
      </c>
      <c r="BP295" s="15">
        <v>17</v>
      </c>
      <c r="BQ295" s="15">
        <v>22</v>
      </c>
    </row>
    <row r="296" spans="4:69" s="15" customFormat="1"/>
    <row r="297" spans="4:69" s="15" customFormat="1">
      <c r="D297" s="447">
        <v>62</v>
      </c>
      <c r="E297" s="39" t="s">
        <v>379</v>
      </c>
    </row>
    <row r="298" spans="4:69" s="15" customFormat="1">
      <c r="E298" s="42" t="s">
        <v>322</v>
      </c>
      <c r="F298" s="15">
        <v>1</v>
      </c>
      <c r="G298" s="15">
        <v>2</v>
      </c>
      <c r="H298" s="15">
        <v>3</v>
      </c>
      <c r="I298" s="15">
        <v>4</v>
      </c>
      <c r="J298" s="15">
        <v>5</v>
      </c>
      <c r="K298" s="15">
        <v>6</v>
      </c>
      <c r="L298" s="15">
        <v>7</v>
      </c>
      <c r="M298" s="15">
        <v>8</v>
      </c>
      <c r="N298" s="15">
        <v>9</v>
      </c>
      <c r="O298" s="15">
        <v>10</v>
      </c>
      <c r="P298" s="15">
        <v>11</v>
      </c>
      <c r="Q298" s="15">
        <v>12</v>
      </c>
      <c r="R298" s="15">
        <v>13</v>
      </c>
      <c r="S298" s="15">
        <v>14</v>
      </c>
      <c r="T298" s="15">
        <v>15</v>
      </c>
      <c r="U298" s="15">
        <v>16</v>
      </c>
      <c r="V298" s="15">
        <v>17</v>
      </c>
      <c r="W298" s="15">
        <v>18</v>
      </c>
      <c r="X298" s="15">
        <v>19</v>
      </c>
      <c r="Y298" s="15">
        <v>20</v>
      </c>
      <c r="Z298" s="15">
        <v>21</v>
      </c>
      <c r="AA298" s="15">
        <v>22</v>
      </c>
      <c r="AB298" s="15">
        <v>23</v>
      </c>
      <c r="AC298" s="15">
        <v>24</v>
      </c>
      <c r="AD298" s="15">
        <v>25</v>
      </c>
      <c r="AE298" s="15">
        <v>26</v>
      </c>
      <c r="AF298" s="15">
        <v>27</v>
      </c>
      <c r="AG298" s="15">
        <v>28</v>
      </c>
      <c r="AH298" s="15">
        <v>29</v>
      </c>
      <c r="AI298" s="15">
        <v>30</v>
      </c>
      <c r="AJ298" s="15">
        <v>31</v>
      </c>
      <c r="AK298" s="15">
        <v>32</v>
      </c>
      <c r="AL298" s="15">
        <v>33</v>
      </c>
      <c r="AM298" s="15">
        <v>34</v>
      </c>
      <c r="AN298" s="15">
        <v>35</v>
      </c>
      <c r="AO298" s="15">
        <v>36</v>
      </c>
      <c r="AP298" s="15">
        <v>37</v>
      </c>
      <c r="AQ298" s="15">
        <v>38</v>
      </c>
      <c r="AR298" s="15">
        <v>39</v>
      </c>
      <c r="AS298" s="15">
        <v>40</v>
      </c>
      <c r="AT298" s="15">
        <v>41</v>
      </c>
      <c r="AU298" s="15">
        <v>42</v>
      </c>
      <c r="AV298" s="15">
        <v>43</v>
      </c>
      <c r="AW298" s="15">
        <v>44</v>
      </c>
      <c r="AX298" s="15">
        <v>45</v>
      </c>
      <c r="AY298" s="15">
        <v>46</v>
      </c>
      <c r="AZ298" s="15">
        <v>47</v>
      </c>
      <c r="BA298" s="15">
        <v>48</v>
      </c>
      <c r="BB298" s="15">
        <v>49</v>
      </c>
      <c r="BC298" s="15">
        <v>50</v>
      </c>
      <c r="BD298" s="15">
        <v>51</v>
      </c>
      <c r="BE298" s="15">
        <v>52</v>
      </c>
      <c r="BF298" s="15">
        <v>53</v>
      </c>
      <c r="BG298" s="15">
        <v>54</v>
      </c>
      <c r="BI298" s="15">
        <v>55</v>
      </c>
      <c r="BJ298" s="15">
        <v>56</v>
      </c>
      <c r="BK298" s="15">
        <v>57</v>
      </c>
      <c r="BL298" s="15">
        <v>58</v>
      </c>
      <c r="BN298" s="15">
        <v>59</v>
      </c>
      <c r="BO298" s="15">
        <v>60</v>
      </c>
      <c r="BP298" s="15">
        <v>61</v>
      </c>
      <c r="BQ298" s="15">
        <v>62</v>
      </c>
    </row>
    <row r="299" spans="4:69" s="15" customFormat="1">
      <c r="E299" s="42" t="s">
        <v>350</v>
      </c>
      <c r="F299" s="15">
        <v>15</v>
      </c>
      <c r="G299" s="15">
        <v>58</v>
      </c>
      <c r="H299" s="15">
        <v>51</v>
      </c>
      <c r="I299" s="15">
        <v>37</v>
      </c>
      <c r="J299" s="15">
        <v>24</v>
      </c>
      <c r="K299" s="15">
        <v>4</v>
      </c>
      <c r="L299" s="15">
        <v>59</v>
      </c>
      <c r="M299" s="15">
        <v>29</v>
      </c>
      <c r="N299" s="15">
        <v>6</v>
      </c>
      <c r="O299" s="15">
        <v>43</v>
      </c>
      <c r="P299" s="15">
        <v>60</v>
      </c>
      <c r="Q299" s="15">
        <v>30</v>
      </c>
      <c r="R299" s="15">
        <v>52</v>
      </c>
      <c r="S299" s="15">
        <v>7</v>
      </c>
      <c r="T299" s="15">
        <v>56</v>
      </c>
      <c r="U299" s="15">
        <v>62</v>
      </c>
      <c r="V299" s="15">
        <v>34</v>
      </c>
      <c r="W299" s="15">
        <v>12</v>
      </c>
      <c r="X299" s="15">
        <v>53</v>
      </c>
      <c r="Y299" s="15">
        <v>1</v>
      </c>
      <c r="Z299" s="15">
        <v>54</v>
      </c>
      <c r="AA299" s="15">
        <v>41</v>
      </c>
      <c r="AB299" s="15">
        <v>39</v>
      </c>
      <c r="AC299" s="15">
        <v>28</v>
      </c>
      <c r="AD299" s="15">
        <v>55</v>
      </c>
      <c r="AE299" s="15">
        <v>57</v>
      </c>
      <c r="AF299" s="15">
        <v>19</v>
      </c>
      <c r="AG299" s="15">
        <v>50</v>
      </c>
      <c r="AH299" s="15">
        <v>36</v>
      </c>
      <c r="AI299" s="15">
        <v>22</v>
      </c>
      <c r="AJ299" s="15">
        <v>8</v>
      </c>
      <c r="AK299" s="15">
        <v>25</v>
      </c>
      <c r="AL299" s="15">
        <v>47</v>
      </c>
      <c r="AM299" s="15">
        <v>18</v>
      </c>
      <c r="AN299" s="15">
        <v>31</v>
      </c>
      <c r="AO299" s="15">
        <v>35</v>
      </c>
      <c r="AP299" s="15">
        <v>9</v>
      </c>
      <c r="AQ299" s="15">
        <v>2</v>
      </c>
      <c r="AR299" s="15">
        <v>46</v>
      </c>
      <c r="AS299" s="15">
        <v>11</v>
      </c>
      <c r="AT299" s="15">
        <v>49</v>
      </c>
      <c r="AU299" s="15">
        <v>14</v>
      </c>
      <c r="AV299" s="15">
        <v>44</v>
      </c>
      <c r="AW299" s="15">
        <v>17</v>
      </c>
      <c r="AX299" s="15">
        <v>23</v>
      </c>
      <c r="AY299" s="15">
        <v>13</v>
      </c>
      <c r="AZ299" s="15">
        <v>10</v>
      </c>
      <c r="BA299" s="15">
        <v>27</v>
      </c>
      <c r="BB299" s="15">
        <v>40</v>
      </c>
      <c r="BC299" s="15">
        <v>61</v>
      </c>
      <c r="BD299" s="15">
        <v>20</v>
      </c>
      <c r="BE299" s="15">
        <v>5</v>
      </c>
      <c r="BF299" s="15">
        <v>32</v>
      </c>
      <c r="BG299" s="15">
        <v>21</v>
      </c>
      <c r="BI299" s="15">
        <v>48</v>
      </c>
      <c r="BJ299" s="15">
        <v>33</v>
      </c>
      <c r="BK299" s="15">
        <v>26</v>
      </c>
      <c r="BL299" s="15">
        <v>42</v>
      </c>
      <c r="BN299" s="15">
        <v>3</v>
      </c>
      <c r="BO299" s="15">
        <v>38</v>
      </c>
      <c r="BP299" s="15">
        <v>16</v>
      </c>
      <c r="BQ299" s="15">
        <v>45</v>
      </c>
    </row>
    <row r="300" spans="4:69" s="15" customFormat="1">
      <c r="E300" s="42" t="s">
        <v>352</v>
      </c>
      <c r="F300" s="15">
        <v>58</v>
      </c>
      <c r="G300" s="15">
        <v>18</v>
      </c>
      <c r="H300" s="15">
        <v>9</v>
      </c>
      <c r="I300" s="15">
        <v>12</v>
      </c>
      <c r="J300" s="15">
        <v>59</v>
      </c>
      <c r="K300" s="15">
        <v>37</v>
      </c>
      <c r="L300" s="15">
        <v>46</v>
      </c>
      <c r="M300" s="15">
        <v>25</v>
      </c>
      <c r="N300" s="15">
        <v>33</v>
      </c>
      <c r="O300" s="15">
        <v>27</v>
      </c>
      <c r="P300" s="15">
        <v>45</v>
      </c>
      <c r="Q300" s="15">
        <v>23</v>
      </c>
      <c r="R300" s="15">
        <v>5</v>
      </c>
      <c r="S300" s="15">
        <v>26</v>
      </c>
      <c r="T300" s="15">
        <v>52</v>
      </c>
      <c r="U300" s="15">
        <v>24</v>
      </c>
      <c r="V300" s="15">
        <v>43</v>
      </c>
      <c r="W300" s="15">
        <v>56</v>
      </c>
      <c r="X300" s="15">
        <v>32</v>
      </c>
      <c r="Y300" s="15">
        <v>49</v>
      </c>
      <c r="Z300" s="15">
        <v>14</v>
      </c>
      <c r="AA300" s="15">
        <v>62</v>
      </c>
      <c r="AB300" s="15">
        <v>54</v>
      </c>
      <c r="AC300" s="15">
        <v>16</v>
      </c>
      <c r="AD300" s="15">
        <v>36</v>
      </c>
      <c r="AE300" s="15">
        <v>29</v>
      </c>
      <c r="AF300" s="15">
        <v>35</v>
      </c>
      <c r="AG300" s="15">
        <v>55</v>
      </c>
      <c r="AH300" s="15">
        <v>38</v>
      </c>
      <c r="AI300" s="15">
        <v>8</v>
      </c>
      <c r="AJ300" s="15">
        <v>39</v>
      </c>
      <c r="AK300" s="15">
        <v>6</v>
      </c>
      <c r="AL300" s="15">
        <v>19</v>
      </c>
      <c r="AM300" s="15">
        <v>51</v>
      </c>
      <c r="AN300" s="15">
        <v>2</v>
      </c>
      <c r="AO300" s="15">
        <v>40</v>
      </c>
      <c r="AP300" s="15">
        <v>44</v>
      </c>
      <c r="AQ300" s="15">
        <v>21</v>
      </c>
      <c r="AR300" s="15">
        <v>60</v>
      </c>
      <c r="AS300" s="15">
        <v>4</v>
      </c>
      <c r="AT300" s="15">
        <v>61</v>
      </c>
      <c r="AU300" s="15">
        <v>53</v>
      </c>
      <c r="AV300" s="15">
        <v>17</v>
      </c>
      <c r="AW300" s="15">
        <v>57</v>
      </c>
      <c r="AX300" s="15">
        <v>48</v>
      </c>
      <c r="AY300" s="15">
        <v>7</v>
      </c>
      <c r="AZ300" s="15">
        <v>20</v>
      </c>
      <c r="BA300" s="15">
        <v>42</v>
      </c>
      <c r="BB300" s="15">
        <v>47</v>
      </c>
      <c r="BC300" s="15">
        <v>3</v>
      </c>
      <c r="BD300" s="15">
        <v>34</v>
      </c>
      <c r="BE300" s="15">
        <v>15</v>
      </c>
      <c r="BF300" s="15">
        <v>22</v>
      </c>
      <c r="BG300" s="15">
        <v>41</v>
      </c>
      <c r="BI300" s="15">
        <v>28</v>
      </c>
      <c r="BJ300" s="15">
        <v>1</v>
      </c>
      <c r="BK300" s="15">
        <v>10</v>
      </c>
      <c r="BL300" s="15">
        <v>11</v>
      </c>
      <c r="BN300" s="15">
        <v>50</v>
      </c>
      <c r="BO300" s="15">
        <v>31</v>
      </c>
      <c r="BP300" s="15">
        <v>30</v>
      </c>
      <c r="BQ300" s="15">
        <v>13</v>
      </c>
    </row>
    <row r="301" spans="4:69" s="15" customFormat="1"/>
    <row r="302" spans="4:69" s="15" customFormat="1">
      <c r="D302" s="447">
        <v>63</v>
      </c>
      <c r="E302" s="39" t="s">
        <v>379</v>
      </c>
    </row>
    <row r="303" spans="4:69" s="15" customFormat="1">
      <c r="E303" s="42" t="s">
        <v>322</v>
      </c>
      <c r="F303" s="15">
        <v>1</v>
      </c>
      <c r="G303" s="15">
        <v>2</v>
      </c>
      <c r="H303" s="15">
        <v>3</v>
      </c>
      <c r="I303" s="15">
        <v>4</v>
      </c>
      <c r="J303" s="15">
        <v>5</v>
      </c>
      <c r="K303" s="15">
        <v>6</v>
      </c>
      <c r="L303" s="15">
        <v>7</v>
      </c>
      <c r="M303" s="15">
        <v>8</v>
      </c>
      <c r="N303" s="15">
        <v>9</v>
      </c>
      <c r="O303" s="15">
        <v>10</v>
      </c>
      <c r="P303" s="15">
        <v>11</v>
      </c>
      <c r="Q303" s="15">
        <v>12</v>
      </c>
      <c r="R303" s="15">
        <v>13</v>
      </c>
      <c r="S303" s="15">
        <v>14</v>
      </c>
      <c r="T303" s="15">
        <v>15</v>
      </c>
      <c r="U303" s="15">
        <v>16</v>
      </c>
      <c r="V303" s="15">
        <v>17</v>
      </c>
      <c r="W303" s="15">
        <v>18</v>
      </c>
      <c r="X303" s="15">
        <v>19</v>
      </c>
      <c r="Y303" s="15">
        <v>20</v>
      </c>
      <c r="Z303" s="15">
        <v>21</v>
      </c>
      <c r="AA303" s="15">
        <v>22</v>
      </c>
      <c r="AB303" s="15">
        <v>23</v>
      </c>
      <c r="AC303" s="15">
        <v>24</v>
      </c>
      <c r="AD303" s="15">
        <v>25</v>
      </c>
      <c r="AE303" s="15">
        <v>26</v>
      </c>
      <c r="AF303" s="15">
        <v>27</v>
      </c>
      <c r="AG303" s="15">
        <v>28</v>
      </c>
      <c r="AH303" s="15">
        <v>29</v>
      </c>
      <c r="AI303" s="15">
        <v>30</v>
      </c>
      <c r="AJ303" s="15">
        <v>31</v>
      </c>
      <c r="AK303" s="15">
        <v>32</v>
      </c>
      <c r="AL303" s="15">
        <v>33</v>
      </c>
      <c r="AM303" s="15">
        <v>34</v>
      </c>
      <c r="AN303" s="15">
        <v>35</v>
      </c>
      <c r="AO303" s="15">
        <v>36</v>
      </c>
      <c r="AP303" s="15">
        <v>37</v>
      </c>
      <c r="AQ303" s="15">
        <v>38</v>
      </c>
      <c r="AR303" s="15">
        <v>39</v>
      </c>
      <c r="AS303" s="15">
        <v>40</v>
      </c>
      <c r="AT303" s="15">
        <v>41</v>
      </c>
      <c r="AU303" s="15">
        <v>42</v>
      </c>
      <c r="AV303" s="15">
        <v>43</v>
      </c>
      <c r="AW303" s="15">
        <v>44</v>
      </c>
      <c r="AX303" s="15">
        <v>45</v>
      </c>
      <c r="AY303" s="15">
        <v>46</v>
      </c>
      <c r="AZ303" s="15">
        <v>47</v>
      </c>
      <c r="BA303" s="15">
        <v>48</v>
      </c>
      <c r="BB303" s="15">
        <v>49</v>
      </c>
      <c r="BC303" s="15">
        <v>50</v>
      </c>
      <c r="BD303" s="15">
        <v>51</v>
      </c>
      <c r="BE303" s="15">
        <v>52</v>
      </c>
      <c r="BF303" s="15">
        <v>53</v>
      </c>
      <c r="BG303" s="15">
        <v>54</v>
      </c>
      <c r="BH303" s="15">
        <v>55</v>
      </c>
      <c r="BI303" s="15">
        <v>56</v>
      </c>
      <c r="BJ303" s="15">
        <v>57</v>
      </c>
      <c r="BK303" s="15">
        <v>58</v>
      </c>
      <c r="BL303" s="15">
        <v>59</v>
      </c>
      <c r="BN303" s="15">
        <v>60</v>
      </c>
      <c r="BO303" s="15">
        <v>61</v>
      </c>
      <c r="BP303" s="15">
        <v>62</v>
      </c>
      <c r="BQ303" s="15">
        <v>63</v>
      </c>
    </row>
    <row r="304" spans="4:69" s="15" customFormat="1">
      <c r="E304" s="42" t="s">
        <v>350</v>
      </c>
      <c r="F304" s="15">
        <v>45</v>
      </c>
      <c r="G304" s="15">
        <v>16</v>
      </c>
      <c r="H304" s="15">
        <v>2</v>
      </c>
      <c r="I304" s="15">
        <v>7</v>
      </c>
      <c r="J304" s="15">
        <v>47</v>
      </c>
      <c r="K304" s="15">
        <v>40</v>
      </c>
      <c r="L304" s="15">
        <v>15</v>
      </c>
      <c r="M304" s="15">
        <v>57</v>
      </c>
      <c r="N304" s="15">
        <v>41</v>
      </c>
      <c r="O304" s="15">
        <v>17</v>
      </c>
      <c r="P304" s="15">
        <v>5</v>
      </c>
      <c r="Q304" s="15">
        <v>23</v>
      </c>
      <c r="R304" s="15">
        <v>44</v>
      </c>
      <c r="S304" s="15">
        <v>27</v>
      </c>
      <c r="T304" s="15">
        <v>6</v>
      </c>
      <c r="U304" s="15">
        <v>10</v>
      </c>
      <c r="V304" s="15">
        <v>13</v>
      </c>
      <c r="W304" s="15">
        <v>36</v>
      </c>
      <c r="X304" s="15">
        <v>22</v>
      </c>
      <c r="Y304" s="15">
        <v>18</v>
      </c>
      <c r="Z304" s="15">
        <v>19</v>
      </c>
      <c r="AA304" s="15">
        <v>14</v>
      </c>
      <c r="AB304" s="15">
        <v>21</v>
      </c>
      <c r="AC304" s="15">
        <v>33</v>
      </c>
      <c r="AD304" s="15">
        <v>9</v>
      </c>
      <c r="AE304" s="15">
        <v>59</v>
      </c>
      <c r="AF304" s="15">
        <v>25</v>
      </c>
      <c r="AG304" s="15">
        <v>34</v>
      </c>
      <c r="AH304" s="15">
        <v>61</v>
      </c>
      <c r="AI304" s="15">
        <v>38</v>
      </c>
      <c r="AJ304" s="15">
        <v>42</v>
      </c>
      <c r="AK304" s="15">
        <v>30</v>
      </c>
      <c r="AL304" s="15">
        <v>4</v>
      </c>
      <c r="AM304" s="15">
        <v>60</v>
      </c>
      <c r="AN304" s="15">
        <v>32</v>
      </c>
      <c r="AO304" s="15">
        <v>37</v>
      </c>
      <c r="AP304" s="15">
        <v>50</v>
      </c>
      <c r="AQ304" s="15">
        <v>24</v>
      </c>
      <c r="AR304" s="15">
        <v>53</v>
      </c>
      <c r="AS304" s="15">
        <v>3</v>
      </c>
      <c r="AT304" s="15">
        <v>55</v>
      </c>
      <c r="AU304" s="15">
        <v>62</v>
      </c>
      <c r="AV304" s="15">
        <v>49</v>
      </c>
      <c r="AW304" s="15">
        <v>58</v>
      </c>
      <c r="AX304" s="15">
        <v>11</v>
      </c>
      <c r="AY304" s="15">
        <v>48</v>
      </c>
      <c r="AZ304" s="15">
        <v>31</v>
      </c>
      <c r="BA304" s="15">
        <v>56</v>
      </c>
      <c r="BB304" s="15">
        <v>51</v>
      </c>
      <c r="BC304" s="15">
        <v>28</v>
      </c>
      <c r="BD304" s="15">
        <v>54</v>
      </c>
      <c r="BE304" s="15">
        <v>63</v>
      </c>
      <c r="BF304" s="15">
        <v>35</v>
      </c>
      <c r="BG304" s="15">
        <v>26</v>
      </c>
      <c r="BH304" s="15">
        <v>1</v>
      </c>
      <c r="BI304" s="15">
        <v>43</v>
      </c>
      <c r="BJ304" s="15">
        <v>46</v>
      </c>
      <c r="BK304" s="15">
        <v>20</v>
      </c>
      <c r="BL304" s="15">
        <v>8</v>
      </c>
      <c r="BN304" s="15">
        <v>12</v>
      </c>
      <c r="BO304" s="15">
        <v>39</v>
      </c>
      <c r="BP304" s="15">
        <v>29</v>
      </c>
      <c r="BQ304" s="15">
        <v>52</v>
      </c>
    </row>
    <row r="305" spans="4:74" s="15" customFormat="1">
      <c r="E305" s="42" t="s">
        <v>352</v>
      </c>
      <c r="F305" s="15">
        <v>33</v>
      </c>
      <c r="G305" s="15">
        <v>28</v>
      </c>
      <c r="H305" s="15">
        <v>6</v>
      </c>
      <c r="I305" s="15">
        <v>36</v>
      </c>
      <c r="J305" s="15">
        <v>57</v>
      </c>
      <c r="K305" s="15">
        <v>3</v>
      </c>
      <c r="L305" s="15">
        <v>20</v>
      </c>
      <c r="M305" s="15">
        <v>27</v>
      </c>
      <c r="N305" s="15">
        <v>40</v>
      </c>
      <c r="O305" s="15">
        <v>42</v>
      </c>
      <c r="P305" s="15">
        <v>29</v>
      </c>
      <c r="Q305" s="15">
        <v>60</v>
      </c>
      <c r="R305" s="15">
        <v>22</v>
      </c>
      <c r="S305" s="15">
        <v>45</v>
      </c>
      <c r="T305" s="15">
        <v>54</v>
      </c>
      <c r="U305" s="15">
        <v>50</v>
      </c>
      <c r="V305" s="15">
        <v>35</v>
      </c>
      <c r="W305" s="15">
        <v>52</v>
      </c>
      <c r="X305" s="15">
        <v>56</v>
      </c>
      <c r="Y305" s="15">
        <v>19</v>
      </c>
      <c r="Z305" s="15">
        <v>32</v>
      </c>
      <c r="AA305" s="15">
        <v>18</v>
      </c>
      <c r="AB305" s="15">
        <v>39</v>
      </c>
      <c r="AC305" s="15">
        <v>62</v>
      </c>
      <c r="AD305" s="15">
        <v>23</v>
      </c>
      <c r="AE305" s="15">
        <v>58</v>
      </c>
      <c r="AF305" s="15">
        <v>8</v>
      </c>
      <c r="AG305" s="15">
        <v>5</v>
      </c>
      <c r="AH305" s="15">
        <v>12</v>
      </c>
      <c r="AI305" s="15">
        <v>16</v>
      </c>
      <c r="AJ305" s="15">
        <v>44</v>
      </c>
      <c r="AK305" s="15">
        <v>11</v>
      </c>
      <c r="AL305" s="15">
        <v>63</v>
      </c>
      <c r="AM305" s="15">
        <v>37</v>
      </c>
      <c r="AN305" s="15">
        <v>51</v>
      </c>
      <c r="AO305" s="15">
        <v>24</v>
      </c>
      <c r="AP305" s="15">
        <v>34</v>
      </c>
      <c r="AQ305" s="15">
        <v>14</v>
      </c>
      <c r="AR305" s="15">
        <v>55</v>
      </c>
      <c r="AS305" s="15">
        <v>46</v>
      </c>
      <c r="AT305" s="15">
        <v>17</v>
      </c>
      <c r="AU305" s="15">
        <v>49</v>
      </c>
      <c r="AV305" s="15">
        <v>61</v>
      </c>
      <c r="AW305" s="15">
        <v>31</v>
      </c>
      <c r="AX305" s="15">
        <v>26</v>
      </c>
      <c r="AY305" s="15">
        <v>9</v>
      </c>
      <c r="AZ305" s="15">
        <v>53</v>
      </c>
      <c r="BA305" s="15">
        <v>15</v>
      </c>
      <c r="BB305" s="15">
        <v>2</v>
      </c>
      <c r="BC305" s="15">
        <v>48</v>
      </c>
      <c r="BD305" s="15">
        <v>30</v>
      </c>
      <c r="BE305" s="15">
        <v>10</v>
      </c>
      <c r="BF305" s="15">
        <v>47</v>
      </c>
      <c r="BG305" s="15">
        <v>43</v>
      </c>
      <c r="BH305" s="15">
        <v>59</v>
      </c>
      <c r="BI305" s="15">
        <v>7</v>
      </c>
      <c r="BJ305" s="15">
        <v>1</v>
      </c>
      <c r="BK305" s="15">
        <v>25</v>
      </c>
      <c r="BL305" s="15">
        <v>13</v>
      </c>
      <c r="BN305" s="15">
        <v>38</v>
      </c>
      <c r="BO305" s="15">
        <v>4</v>
      </c>
      <c r="BP305" s="15">
        <v>41</v>
      </c>
      <c r="BQ305" s="15">
        <v>21</v>
      </c>
    </row>
    <row r="306" spans="4:74" s="15" customFormat="1"/>
    <row r="307" spans="4:74" s="15" customFormat="1">
      <c r="D307" s="447">
        <v>64</v>
      </c>
      <c r="E307" s="39" t="s">
        <v>379</v>
      </c>
    </row>
    <row r="308" spans="4:74" s="15" customFormat="1">
      <c r="E308" s="42" t="s">
        <v>322</v>
      </c>
      <c r="F308" s="15">
        <v>1</v>
      </c>
      <c r="G308" s="15">
        <v>2</v>
      </c>
      <c r="H308" s="15">
        <v>3</v>
      </c>
      <c r="I308" s="15">
        <v>4</v>
      </c>
      <c r="J308" s="15">
        <v>5</v>
      </c>
      <c r="K308" s="15">
        <v>6</v>
      </c>
      <c r="L308" s="15">
        <v>7</v>
      </c>
      <c r="M308" s="15">
        <v>8</v>
      </c>
      <c r="N308" s="15">
        <v>9</v>
      </c>
      <c r="O308" s="15">
        <v>10</v>
      </c>
      <c r="P308" s="15">
        <v>11</v>
      </c>
      <c r="Q308" s="15">
        <v>12</v>
      </c>
      <c r="R308" s="15">
        <v>13</v>
      </c>
      <c r="S308" s="15">
        <v>14</v>
      </c>
      <c r="T308" s="15">
        <v>15</v>
      </c>
      <c r="U308" s="15">
        <v>16</v>
      </c>
      <c r="V308" s="15">
        <v>17</v>
      </c>
      <c r="W308" s="15">
        <v>18</v>
      </c>
      <c r="X308" s="15">
        <v>19</v>
      </c>
      <c r="Y308" s="15">
        <v>20</v>
      </c>
      <c r="Z308" s="15">
        <v>21</v>
      </c>
      <c r="AA308" s="15">
        <v>22</v>
      </c>
      <c r="AB308" s="15">
        <v>23</v>
      </c>
      <c r="AC308" s="15">
        <v>24</v>
      </c>
      <c r="AD308" s="15">
        <v>25</v>
      </c>
      <c r="AE308" s="15">
        <v>26</v>
      </c>
      <c r="AF308" s="15">
        <v>27</v>
      </c>
      <c r="AG308" s="15">
        <v>28</v>
      </c>
      <c r="AH308" s="15">
        <v>29</v>
      </c>
      <c r="AI308" s="15">
        <v>30</v>
      </c>
      <c r="AJ308" s="15">
        <v>31</v>
      </c>
      <c r="AK308" s="15">
        <v>32</v>
      </c>
      <c r="AL308" s="15">
        <v>33</v>
      </c>
      <c r="AM308" s="15">
        <v>34</v>
      </c>
      <c r="AN308" s="15">
        <v>35</v>
      </c>
      <c r="AO308" s="15">
        <v>36</v>
      </c>
      <c r="AP308" s="15">
        <v>37</v>
      </c>
      <c r="AQ308" s="15">
        <v>38</v>
      </c>
      <c r="AR308" s="15">
        <v>39</v>
      </c>
      <c r="AS308" s="15">
        <v>40</v>
      </c>
      <c r="AT308" s="15">
        <v>41</v>
      </c>
      <c r="AU308" s="15">
        <v>42</v>
      </c>
      <c r="AV308" s="15">
        <v>43</v>
      </c>
      <c r="AW308" s="15">
        <v>44</v>
      </c>
      <c r="AX308" s="15">
        <v>45</v>
      </c>
      <c r="AY308" s="15">
        <v>46</v>
      </c>
      <c r="AZ308" s="15">
        <v>47</v>
      </c>
      <c r="BA308" s="15">
        <v>48</v>
      </c>
      <c r="BB308" s="15">
        <v>49</v>
      </c>
      <c r="BC308" s="15">
        <v>50</v>
      </c>
      <c r="BD308" s="15">
        <v>51</v>
      </c>
      <c r="BE308" s="15">
        <v>52</v>
      </c>
      <c r="BF308" s="15">
        <v>53</v>
      </c>
      <c r="BG308" s="15">
        <v>54</v>
      </c>
      <c r="BH308" s="15">
        <v>55</v>
      </c>
      <c r="BI308" s="15">
        <v>56</v>
      </c>
      <c r="BJ308" s="15">
        <v>57</v>
      </c>
      <c r="BK308" s="15">
        <v>58</v>
      </c>
      <c r="BL308" s="15">
        <v>59</v>
      </c>
      <c r="BM308" s="15">
        <v>60</v>
      </c>
      <c r="BN308" s="15">
        <v>61</v>
      </c>
      <c r="BO308" s="15">
        <v>62</v>
      </c>
      <c r="BP308" s="15">
        <v>63</v>
      </c>
      <c r="BQ308" s="15">
        <v>64</v>
      </c>
    </row>
    <row r="309" spans="4:74" s="15" customFormat="1">
      <c r="E309" s="42" t="s">
        <v>350</v>
      </c>
      <c r="F309" s="15">
        <v>5</v>
      </c>
      <c r="G309" s="15">
        <v>25</v>
      </c>
      <c r="H309" s="15">
        <v>14</v>
      </c>
      <c r="I309" s="15">
        <v>17</v>
      </c>
      <c r="J309" s="15">
        <v>62</v>
      </c>
      <c r="K309" s="15">
        <v>59</v>
      </c>
      <c r="L309" s="15">
        <v>38</v>
      </c>
      <c r="M309" s="15">
        <v>47</v>
      </c>
      <c r="N309" s="15">
        <v>53</v>
      </c>
      <c r="O309" s="15">
        <v>1</v>
      </c>
      <c r="P309" s="15">
        <v>7</v>
      </c>
      <c r="Q309" s="15">
        <v>28</v>
      </c>
      <c r="R309" s="15">
        <v>15</v>
      </c>
      <c r="S309" s="15">
        <v>57</v>
      </c>
      <c r="T309" s="15">
        <v>54</v>
      </c>
      <c r="U309" s="15">
        <v>27</v>
      </c>
      <c r="V309" s="15">
        <v>10</v>
      </c>
      <c r="W309" s="15">
        <v>21</v>
      </c>
      <c r="X309" s="15">
        <v>40</v>
      </c>
      <c r="Y309" s="15">
        <v>51</v>
      </c>
      <c r="Z309" s="15">
        <v>22</v>
      </c>
      <c r="AA309" s="15">
        <v>64</v>
      </c>
      <c r="AB309" s="15">
        <v>34</v>
      </c>
      <c r="AC309" s="15">
        <v>41</v>
      </c>
      <c r="AD309" s="15">
        <v>4</v>
      </c>
      <c r="AE309" s="15">
        <v>23</v>
      </c>
      <c r="AF309" s="15">
        <v>13</v>
      </c>
      <c r="AG309" s="15">
        <v>32</v>
      </c>
      <c r="AH309" s="15">
        <v>63</v>
      </c>
      <c r="AI309" s="15">
        <v>6</v>
      </c>
      <c r="AJ309" s="15">
        <v>49</v>
      </c>
      <c r="AK309" s="15">
        <v>56</v>
      </c>
      <c r="AL309" s="15">
        <v>31</v>
      </c>
      <c r="AM309" s="15">
        <v>26</v>
      </c>
      <c r="AN309" s="15">
        <v>12</v>
      </c>
      <c r="AO309" s="15">
        <v>45</v>
      </c>
      <c r="AP309" s="15">
        <v>3</v>
      </c>
      <c r="AQ309" s="15">
        <v>52</v>
      </c>
      <c r="AR309" s="15">
        <v>8</v>
      </c>
      <c r="AS309" s="15">
        <v>16</v>
      </c>
      <c r="AT309" s="15">
        <v>35</v>
      </c>
      <c r="AU309" s="15">
        <v>44</v>
      </c>
      <c r="AV309" s="15">
        <v>37</v>
      </c>
      <c r="AW309" s="15">
        <v>58</v>
      </c>
      <c r="AX309" s="15">
        <v>2</v>
      </c>
      <c r="AY309" s="15">
        <v>60</v>
      </c>
      <c r="AZ309" s="15">
        <v>9</v>
      </c>
      <c r="BA309" s="15">
        <v>55</v>
      </c>
      <c r="BB309" s="15">
        <v>33</v>
      </c>
      <c r="BC309" s="15">
        <v>19</v>
      </c>
      <c r="BD309" s="15">
        <v>20</v>
      </c>
      <c r="BE309" s="15">
        <v>39</v>
      </c>
      <c r="BF309" s="15">
        <v>61</v>
      </c>
      <c r="BG309" s="15">
        <v>46</v>
      </c>
      <c r="BH309" s="15">
        <v>42</v>
      </c>
      <c r="BI309" s="15">
        <v>24</v>
      </c>
      <c r="BJ309" s="15">
        <v>50</v>
      </c>
      <c r="BK309" s="15">
        <v>11</v>
      </c>
      <c r="BL309" s="15">
        <v>30</v>
      </c>
      <c r="BM309" s="15">
        <v>18</v>
      </c>
      <c r="BN309" s="15">
        <v>43</v>
      </c>
      <c r="BO309" s="15">
        <v>48</v>
      </c>
      <c r="BP309" s="15">
        <v>29</v>
      </c>
      <c r="BQ309" s="15">
        <v>36</v>
      </c>
    </row>
    <row r="310" spans="4:74" s="15" customFormat="1">
      <c r="E310" s="42" t="s">
        <v>352</v>
      </c>
      <c r="F310" s="15">
        <v>63</v>
      </c>
      <c r="G310" s="15">
        <v>33</v>
      </c>
      <c r="H310" s="15">
        <v>51</v>
      </c>
      <c r="I310" s="15">
        <v>48</v>
      </c>
      <c r="J310" s="15">
        <v>56</v>
      </c>
      <c r="K310" s="15">
        <v>25</v>
      </c>
      <c r="L310" s="15">
        <v>8</v>
      </c>
      <c r="M310" s="15">
        <v>60</v>
      </c>
      <c r="N310" s="15">
        <v>35</v>
      </c>
      <c r="O310" s="15">
        <v>13</v>
      </c>
      <c r="P310" s="15">
        <v>54</v>
      </c>
      <c r="Q310" s="15">
        <v>14</v>
      </c>
      <c r="R310" s="15">
        <v>46</v>
      </c>
      <c r="S310" s="15">
        <v>38</v>
      </c>
      <c r="T310" s="15">
        <v>27</v>
      </c>
      <c r="U310" s="15">
        <v>4</v>
      </c>
      <c r="V310" s="15">
        <v>53</v>
      </c>
      <c r="W310" s="15">
        <v>42</v>
      </c>
      <c r="X310" s="15">
        <v>23</v>
      </c>
      <c r="Y310" s="15">
        <v>11</v>
      </c>
      <c r="Z310" s="15">
        <v>58</v>
      </c>
      <c r="AA310" s="15">
        <v>55</v>
      </c>
      <c r="AB310" s="15">
        <v>50</v>
      </c>
      <c r="AC310" s="15">
        <v>6</v>
      </c>
      <c r="AD310" s="15">
        <v>61</v>
      </c>
      <c r="AE310" s="15">
        <v>12</v>
      </c>
      <c r="AF310" s="15">
        <v>59</v>
      </c>
      <c r="AG310" s="15">
        <v>64</v>
      </c>
      <c r="AH310" s="15">
        <v>52</v>
      </c>
      <c r="AI310" s="15">
        <v>28</v>
      </c>
      <c r="AJ310" s="15">
        <v>30</v>
      </c>
      <c r="AK310" s="15">
        <v>15</v>
      </c>
      <c r="AL310" s="15">
        <v>9</v>
      </c>
      <c r="AM310" s="15">
        <v>16</v>
      </c>
      <c r="AN310" s="15">
        <v>41</v>
      </c>
      <c r="AO310" s="15">
        <v>62</v>
      </c>
      <c r="AP310" s="15">
        <v>36</v>
      </c>
      <c r="AQ310" s="15">
        <v>49</v>
      </c>
      <c r="AR310" s="15">
        <v>22</v>
      </c>
      <c r="AS310" s="15">
        <v>7</v>
      </c>
      <c r="AT310" s="15">
        <v>18</v>
      </c>
      <c r="AU310" s="15">
        <v>45</v>
      </c>
      <c r="AV310" s="15">
        <v>39</v>
      </c>
      <c r="AW310" s="15">
        <v>5</v>
      </c>
      <c r="AX310" s="15">
        <v>47</v>
      </c>
      <c r="AY310" s="15">
        <v>10</v>
      </c>
      <c r="AZ310" s="15">
        <v>34</v>
      </c>
      <c r="BA310" s="15">
        <v>17</v>
      </c>
      <c r="BB310" s="15">
        <v>37</v>
      </c>
      <c r="BC310" s="15">
        <v>3</v>
      </c>
      <c r="BD310" s="15">
        <v>19</v>
      </c>
      <c r="BE310" s="15">
        <v>29</v>
      </c>
      <c r="BF310" s="15">
        <v>2</v>
      </c>
      <c r="BG310" s="15">
        <v>31</v>
      </c>
      <c r="BH310" s="15">
        <v>24</v>
      </c>
      <c r="BI310" s="15">
        <v>40</v>
      </c>
      <c r="BJ310" s="15">
        <v>20</v>
      </c>
      <c r="BK310" s="15">
        <v>57</v>
      </c>
      <c r="BL310" s="15">
        <v>32</v>
      </c>
      <c r="BM310" s="15">
        <v>43</v>
      </c>
      <c r="BN310" s="15">
        <v>44</v>
      </c>
      <c r="BO310" s="15">
        <v>26</v>
      </c>
      <c r="BP310" s="15">
        <v>1</v>
      </c>
      <c r="BQ310" s="15">
        <v>21</v>
      </c>
    </row>
    <row r="311" spans="4:74" s="15" customFormat="1"/>
    <row r="312" spans="4:74" s="15" customFormat="1">
      <c r="D312" s="447">
        <v>65</v>
      </c>
      <c r="E312" s="39" t="s">
        <v>379</v>
      </c>
    </row>
    <row r="313" spans="4:74" s="15" customFormat="1">
      <c r="E313" s="42" t="s">
        <v>322</v>
      </c>
      <c r="F313" s="15">
        <v>1</v>
      </c>
      <c r="G313" s="15">
        <v>2</v>
      </c>
      <c r="H313" s="15">
        <v>3</v>
      </c>
      <c r="I313" s="15">
        <v>4</v>
      </c>
      <c r="J313" s="15">
        <v>5</v>
      </c>
      <c r="K313" s="15">
        <v>6</v>
      </c>
      <c r="L313" s="15">
        <v>7</v>
      </c>
      <c r="M313" s="15">
        <v>8</v>
      </c>
      <c r="N313" s="15">
        <v>9</v>
      </c>
      <c r="O313" s="15">
        <v>10</v>
      </c>
      <c r="P313" s="15">
        <v>11</v>
      </c>
      <c r="Q313" s="15">
        <v>12</v>
      </c>
      <c r="R313" s="15">
        <v>13</v>
      </c>
      <c r="S313" s="15">
        <v>14</v>
      </c>
      <c r="T313" s="15">
        <v>15</v>
      </c>
      <c r="U313" s="15">
        <v>16</v>
      </c>
      <c r="V313" s="15">
        <v>17</v>
      </c>
      <c r="W313" s="15">
        <v>18</v>
      </c>
      <c r="X313" s="15">
        <v>19</v>
      </c>
      <c r="Y313" s="15">
        <v>20</v>
      </c>
      <c r="Z313" s="15">
        <v>21</v>
      </c>
      <c r="AA313" s="15">
        <v>22</v>
      </c>
      <c r="AB313" s="15">
        <v>23</v>
      </c>
      <c r="AC313" s="15">
        <v>24</v>
      </c>
      <c r="AD313" s="15">
        <v>25</v>
      </c>
      <c r="AE313" s="15">
        <v>26</v>
      </c>
      <c r="AF313" s="15">
        <v>27</v>
      </c>
      <c r="AG313" s="15">
        <v>28</v>
      </c>
      <c r="AH313" s="15">
        <v>29</v>
      </c>
      <c r="AI313" s="15">
        <v>30</v>
      </c>
      <c r="AJ313" s="15">
        <v>31</v>
      </c>
      <c r="AK313" s="15">
        <v>32</v>
      </c>
      <c r="AL313" s="15">
        <v>33</v>
      </c>
      <c r="AM313" s="15">
        <v>34</v>
      </c>
      <c r="AN313" s="15">
        <v>35</v>
      </c>
      <c r="AO313" s="15">
        <v>36</v>
      </c>
      <c r="AP313" s="15">
        <v>37</v>
      </c>
      <c r="AQ313" s="15">
        <v>38</v>
      </c>
      <c r="AR313" s="15">
        <v>39</v>
      </c>
      <c r="AS313" s="15">
        <v>40</v>
      </c>
      <c r="AT313" s="15">
        <v>41</v>
      </c>
      <c r="AU313" s="15">
        <v>42</v>
      </c>
      <c r="AV313" s="15">
        <v>43</v>
      </c>
      <c r="AW313" s="15">
        <v>44</v>
      </c>
      <c r="AX313" s="15">
        <v>45</v>
      </c>
      <c r="AY313" s="15">
        <v>46</v>
      </c>
      <c r="AZ313" s="15">
        <v>47</v>
      </c>
      <c r="BA313" s="15">
        <v>48</v>
      </c>
      <c r="BB313" s="15">
        <v>49</v>
      </c>
      <c r="BC313" s="15">
        <v>50</v>
      </c>
      <c r="BD313" s="15">
        <v>51</v>
      </c>
      <c r="BE313" s="15">
        <v>52</v>
      </c>
      <c r="BF313" s="15">
        <v>53</v>
      </c>
      <c r="BG313" s="15">
        <v>54</v>
      </c>
      <c r="BH313" s="15">
        <v>55</v>
      </c>
      <c r="BI313" s="15">
        <v>56</v>
      </c>
      <c r="BJ313" s="15">
        <v>57</v>
      </c>
      <c r="BK313" s="15">
        <v>58</v>
      </c>
      <c r="BL313" s="15">
        <v>59</v>
      </c>
      <c r="BM313" s="15">
        <v>60</v>
      </c>
      <c r="BN313" s="15">
        <v>61</v>
      </c>
      <c r="BO313" s="15">
        <v>62</v>
      </c>
      <c r="BP313" s="15">
        <v>63</v>
      </c>
      <c r="BQ313" s="15">
        <v>64</v>
      </c>
      <c r="BR313" s="15">
        <v>65</v>
      </c>
    </row>
    <row r="314" spans="4:74" s="15" customFormat="1">
      <c r="E314" s="42" t="s">
        <v>350</v>
      </c>
      <c r="F314" s="15">
        <v>55</v>
      </c>
      <c r="G314" s="15">
        <v>60</v>
      </c>
      <c r="H314" s="15">
        <v>22</v>
      </c>
      <c r="I314" s="15">
        <v>13</v>
      </c>
      <c r="J314" s="15">
        <v>49</v>
      </c>
      <c r="K314" s="15">
        <v>59</v>
      </c>
      <c r="L314" s="15">
        <v>34</v>
      </c>
      <c r="M314" s="15">
        <v>21</v>
      </c>
      <c r="N314" s="15">
        <v>50</v>
      </c>
      <c r="O314" s="15">
        <v>3</v>
      </c>
      <c r="P314" s="15">
        <v>12</v>
      </c>
      <c r="Q314" s="15">
        <v>40</v>
      </c>
      <c r="R314" s="15">
        <v>41</v>
      </c>
      <c r="S314" s="15">
        <v>51</v>
      </c>
      <c r="T314" s="15">
        <v>7</v>
      </c>
      <c r="U314" s="15">
        <v>25</v>
      </c>
      <c r="V314" s="15">
        <v>46</v>
      </c>
      <c r="W314" s="15">
        <v>4</v>
      </c>
      <c r="X314" s="15">
        <v>62</v>
      </c>
      <c r="Y314" s="15">
        <v>31</v>
      </c>
      <c r="Z314" s="15">
        <v>42</v>
      </c>
      <c r="AA314" s="15">
        <v>24</v>
      </c>
      <c r="AB314" s="15">
        <v>10</v>
      </c>
      <c r="AC314" s="15">
        <v>18</v>
      </c>
      <c r="AD314" s="15">
        <v>39</v>
      </c>
      <c r="AE314" s="15">
        <v>9</v>
      </c>
      <c r="AF314" s="15">
        <v>23</v>
      </c>
      <c r="AG314" s="15">
        <v>20</v>
      </c>
      <c r="AH314" s="15">
        <v>15</v>
      </c>
      <c r="AI314" s="15">
        <v>63</v>
      </c>
      <c r="AJ314" s="15">
        <v>8</v>
      </c>
      <c r="AK314" s="15">
        <v>30</v>
      </c>
      <c r="AL314" s="15">
        <v>45</v>
      </c>
      <c r="AM314" s="15">
        <v>53</v>
      </c>
      <c r="AN314" s="15">
        <v>64</v>
      </c>
      <c r="AO314" s="15">
        <v>2</v>
      </c>
      <c r="AP314" s="15">
        <v>61</v>
      </c>
      <c r="AQ314" s="15">
        <v>29</v>
      </c>
      <c r="AR314" s="15">
        <v>36</v>
      </c>
      <c r="AS314" s="15">
        <v>11</v>
      </c>
      <c r="AT314" s="15">
        <v>5</v>
      </c>
      <c r="AU314" s="15">
        <v>48</v>
      </c>
      <c r="AV314" s="15">
        <v>57</v>
      </c>
      <c r="AW314" s="15">
        <v>37</v>
      </c>
      <c r="AX314" s="15">
        <v>19</v>
      </c>
      <c r="AY314" s="15">
        <v>65</v>
      </c>
      <c r="AZ314" s="15">
        <v>43</v>
      </c>
      <c r="BA314" s="15">
        <v>16</v>
      </c>
      <c r="BB314" s="15">
        <v>35</v>
      </c>
      <c r="BC314" s="15">
        <v>56</v>
      </c>
      <c r="BD314" s="15">
        <v>17</v>
      </c>
      <c r="BE314" s="15">
        <v>58</v>
      </c>
      <c r="BF314" s="15">
        <v>54</v>
      </c>
      <c r="BG314" s="15">
        <v>38</v>
      </c>
      <c r="BH314" s="15">
        <v>28</v>
      </c>
      <c r="BI314" s="15">
        <v>52</v>
      </c>
      <c r="BJ314" s="15">
        <v>1</v>
      </c>
      <c r="BK314" s="15">
        <v>14</v>
      </c>
      <c r="BL314" s="15">
        <v>32</v>
      </c>
      <c r="BM314" s="15">
        <v>26</v>
      </c>
      <c r="BN314" s="15">
        <v>44</v>
      </c>
      <c r="BO314" s="15">
        <v>33</v>
      </c>
      <c r="BP314" s="15">
        <v>47</v>
      </c>
      <c r="BQ314" s="15">
        <v>6</v>
      </c>
      <c r="BR314" s="15">
        <v>27</v>
      </c>
    </row>
    <row r="315" spans="4:74" s="15" customFormat="1">
      <c r="E315" s="42" t="s">
        <v>352</v>
      </c>
      <c r="F315" s="15">
        <v>4</v>
      </c>
      <c r="G315" s="15">
        <v>63</v>
      </c>
      <c r="H315" s="15">
        <v>34</v>
      </c>
      <c r="I315" s="15">
        <v>52</v>
      </c>
      <c r="J315" s="15">
        <v>42</v>
      </c>
      <c r="K315" s="15">
        <v>35</v>
      </c>
      <c r="L315" s="15">
        <v>53</v>
      </c>
      <c r="M315" s="15">
        <v>40</v>
      </c>
      <c r="N315" s="15">
        <v>46</v>
      </c>
      <c r="O315" s="15">
        <v>22</v>
      </c>
      <c r="P315" s="15">
        <v>50</v>
      </c>
      <c r="Q315" s="15">
        <v>9</v>
      </c>
      <c r="R315" s="15">
        <v>25</v>
      </c>
      <c r="S315" s="15">
        <v>43</v>
      </c>
      <c r="T315" s="15">
        <v>12</v>
      </c>
      <c r="U315" s="15">
        <v>27</v>
      </c>
      <c r="V315" s="15">
        <v>54</v>
      </c>
      <c r="W315" s="15">
        <v>31</v>
      </c>
      <c r="X315" s="15">
        <v>57</v>
      </c>
      <c r="Y315" s="15">
        <v>21</v>
      </c>
      <c r="Z315" s="15">
        <v>24</v>
      </c>
      <c r="AA315" s="15">
        <v>36</v>
      </c>
      <c r="AB315" s="15">
        <v>62</v>
      </c>
      <c r="AC315" s="15">
        <v>26</v>
      </c>
      <c r="AD315" s="15">
        <v>33</v>
      </c>
      <c r="AE315" s="15">
        <v>37</v>
      </c>
      <c r="AF315" s="15">
        <v>28</v>
      </c>
      <c r="AG315" s="15">
        <v>60</v>
      </c>
      <c r="AH315" s="15">
        <v>8</v>
      </c>
      <c r="AI315" s="15">
        <v>41</v>
      </c>
      <c r="AJ315" s="15">
        <v>19</v>
      </c>
      <c r="AK315" s="15">
        <v>38</v>
      </c>
      <c r="AL315" s="15">
        <v>65</v>
      </c>
      <c r="AM315" s="15">
        <v>47</v>
      </c>
      <c r="AN315" s="15">
        <v>2</v>
      </c>
      <c r="AO315" s="15">
        <v>64</v>
      </c>
      <c r="AP315" s="15">
        <v>20</v>
      </c>
      <c r="AQ315" s="15">
        <v>32</v>
      </c>
      <c r="AR315" s="15">
        <v>48</v>
      </c>
      <c r="AS315" s="15">
        <v>6</v>
      </c>
      <c r="AT315" s="15">
        <v>3</v>
      </c>
      <c r="AU315" s="15">
        <v>14</v>
      </c>
      <c r="AV315" s="15">
        <v>51</v>
      </c>
      <c r="AW315" s="15">
        <v>61</v>
      </c>
      <c r="AX315" s="15">
        <v>58</v>
      </c>
      <c r="AY315" s="15">
        <v>15</v>
      </c>
      <c r="AZ315" s="15">
        <v>10</v>
      </c>
      <c r="BA315" s="15">
        <v>5</v>
      </c>
      <c r="BB315" s="15">
        <v>56</v>
      </c>
      <c r="BC315" s="15">
        <v>17</v>
      </c>
      <c r="BD315" s="15">
        <v>29</v>
      </c>
      <c r="BE315" s="15">
        <v>13</v>
      </c>
      <c r="BF315" s="15">
        <v>7</v>
      </c>
      <c r="BG315" s="15">
        <v>16</v>
      </c>
      <c r="BH315" s="15">
        <v>44</v>
      </c>
      <c r="BI315" s="15">
        <v>49</v>
      </c>
      <c r="BJ315" s="15">
        <v>18</v>
      </c>
      <c r="BK315" s="15">
        <v>30</v>
      </c>
      <c r="BL315" s="15">
        <v>23</v>
      </c>
      <c r="BM315" s="15">
        <v>1</v>
      </c>
      <c r="BN315" s="15">
        <v>39</v>
      </c>
      <c r="BO315" s="15">
        <v>45</v>
      </c>
      <c r="BP315" s="15">
        <v>11</v>
      </c>
      <c r="BQ315" s="15">
        <v>55</v>
      </c>
      <c r="BR315" s="15">
        <v>59</v>
      </c>
    </row>
    <row r="316" spans="4:74" s="15" customFormat="1"/>
    <row r="317" spans="4:74" s="15" customFormat="1">
      <c r="D317" s="447">
        <v>66</v>
      </c>
      <c r="E317" s="39" t="s">
        <v>379</v>
      </c>
    </row>
    <row r="318" spans="4:74" s="15" customFormat="1">
      <c r="E318" s="42" t="s">
        <v>322</v>
      </c>
      <c r="F318" s="15">
        <v>1</v>
      </c>
      <c r="G318" s="15">
        <v>2</v>
      </c>
      <c r="H318" s="15">
        <v>3</v>
      </c>
      <c r="I318" s="15">
        <v>4</v>
      </c>
      <c r="J318" s="15">
        <v>5</v>
      </c>
      <c r="K318" s="15">
        <v>6</v>
      </c>
      <c r="L318" s="15">
        <v>7</v>
      </c>
      <c r="M318" s="15">
        <v>8</v>
      </c>
      <c r="N318" s="15">
        <v>9</v>
      </c>
      <c r="O318" s="15">
        <v>10</v>
      </c>
      <c r="P318" s="15">
        <v>11</v>
      </c>
      <c r="Q318" s="15">
        <v>12</v>
      </c>
      <c r="R318" s="15">
        <v>13</v>
      </c>
      <c r="S318" s="15">
        <v>14</v>
      </c>
      <c r="T318" s="15">
        <v>15</v>
      </c>
      <c r="U318" s="15">
        <v>16</v>
      </c>
      <c r="V318" s="15">
        <v>17</v>
      </c>
      <c r="W318" s="15">
        <v>18</v>
      </c>
      <c r="X318" s="15">
        <v>19</v>
      </c>
      <c r="Y318" s="15">
        <v>20</v>
      </c>
      <c r="Z318" s="15">
        <v>21</v>
      </c>
      <c r="AA318" s="15">
        <v>22</v>
      </c>
      <c r="AB318" s="15">
        <v>23</v>
      </c>
      <c r="AC318" s="15">
        <v>24</v>
      </c>
      <c r="AD318" s="15">
        <v>25</v>
      </c>
      <c r="AE318" s="15">
        <v>26</v>
      </c>
      <c r="AF318" s="15">
        <v>27</v>
      </c>
      <c r="AG318" s="15">
        <v>28</v>
      </c>
      <c r="AH318" s="15">
        <v>29</v>
      </c>
      <c r="AI318" s="15">
        <v>30</v>
      </c>
      <c r="AJ318" s="15">
        <v>31</v>
      </c>
      <c r="AK318" s="15">
        <v>32</v>
      </c>
      <c r="AL318" s="15">
        <v>33</v>
      </c>
      <c r="AM318" s="15">
        <v>34</v>
      </c>
      <c r="AN318" s="15">
        <v>35</v>
      </c>
      <c r="AO318" s="15">
        <v>36</v>
      </c>
      <c r="AP318" s="15">
        <v>37</v>
      </c>
      <c r="AQ318" s="15">
        <v>38</v>
      </c>
      <c r="AR318" s="15">
        <v>39</v>
      </c>
      <c r="AS318" s="15">
        <v>40</v>
      </c>
      <c r="AT318" s="15">
        <v>41</v>
      </c>
      <c r="AU318" s="15">
        <v>42</v>
      </c>
      <c r="AV318" s="15">
        <v>43</v>
      </c>
      <c r="AW318" s="15">
        <v>44</v>
      </c>
      <c r="AX318" s="15">
        <v>45</v>
      </c>
      <c r="AY318" s="15">
        <v>46</v>
      </c>
      <c r="AZ318" s="15">
        <v>47</v>
      </c>
      <c r="BA318" s="15">
        <v>48</v>
      </c>
      <c r="BB318" s="15">
        <v>49</v>
      </c>
      <c r="BC318" s="15">
        <v>50</v>
      </c>
      <c r="BD318" s="15">
        <v>51</v>
      </c>
      <c r="BE318" s="15">
        <v>52</v>
      </c>
      <c r="BF318" s="15">
        <v>53</v>
      </c>
      <c r="BG318" s="15">
        <v>54</v>
      </c>
      <c r="BI318" s="15">
        <v>55</v>
      </c>
      <c r="BJ318" s="15">
        <v>56</v>
      </c>
      <c r="BK318" s="15">
        <v>57</v>
      </c>
      <c r="BL318" s="15">
        <v>58</v>
      </c>
      <c r="BN318" s="15">
        <v>59</v>
      </c>
      <c r="BO318" s="15">
        <v>60</v>
      </c>
      <c r="BP318" s="15">
        <v>61</v>
      </c>
      <c r="BQ318" s="15">
        <v>62</v>
      </c>
      <c r="BS318" s="15">
        <v>63</v>
      </c>
      <c r="BT318" s="15">
        <v>64</v>
      </c>
      <c r="BU318" s="15">
        <v>65</v>
      </c>
      <c r="BV318" s="15">
        <v>66</v>
      </c>
    </row>
    <row r="319" spans="4:74" s="15" customFormat="1">
      <c r="E319" s="42" t="s">
        <v>350</v>
      </c>
      <c r="F319" s="15">
        <v>42</v>
      </c>
      <c r="G319" s="15">
        <v>39</v>
      </c>
      <c r="H319" s="15">
        <v>6</v>
      </c>
      <c r="I319" s="15">
        <v>53</v>
      </c>
      <c r="J319" s="15">
        <v>14</v>
      </c>
      <c r="K319" s="15">
        <v>18</v>
      </c>
      <c r="L319" s="15">
        <v>29</v>
      </c>
      <c r="M319" s="15">
        <v>52</v>
      </c>
      <c r="N319" s="15">
        <v>40</v>
      </c>
      <c r="O319" s="15">
        <v>63</v>
      </c>
      <c r="P319" s="15">
        <v>60</v>
      </c>
      <c r="Q319" s="15">
        <v>50</v>
      </c>
      <c r="R319" s="15">
        <v>51</v>
      </c>
      <c r="S319" s="15">
        <v>30</v>
      </c>
      <c r="T319" s="15">
        <v>58</v>
      </c>
      <c r="U319" s="15">
        <v>38</v>
      </c>
      <c r="V319" s="15">
        <v>46</v>
      </c>
      <c r="W319" s="15">
        <v>64</v>
      </c>
      <c r="X319" s="15">
        <v>23</v>
      </c>
      <c r="Y319" s="15">
        <v>41</v>
      </c>
      <c r="Z319" s="15">
        <v>62</v>
      </c>
      <c r="AA319" s="15">
        <v>24</v>
      </c>
      <c r="AB319" s="15">
        <v>19</v>
      </c>
      <c r="AC319" s="15">
        <v>33</v>
      </c>
      <c r="AD319" s="15">
        <v>65</v>
      </c>
      <c r="AE319" s="15">
        <v>15</v>
      </c>
      <c r="AF319" s="15">
        <v>57</v>
      </c>
      <c r="AG319" s="15">
        <v>26</v>
      </c>
      <c r="AH319" s="15">
        <v>48</v>
      </c>
      <c r="AI319" s="15">
        <v>32</v>
      </c>
      <c r="AJ319" s="15">
        <v>22</v>
      </c>
      <c r="AK319" s="15">
        <v>54</v>
      </c>
      <c r="AL319" s="15">
        <v>16</v>
      </c>
      <c r="AM319" s="15">
        <v>55</v>
      </c>
      <c r="AN319" s="15">
        <v>31</v>
      </c>
      <c r="AO319" s="15">
        <v>34</v>
      </c>
      <c r="AP319" s="15">
        <v>61</v>
      </c>
      <c r="AQ319" s="15">
        <v>20</v>
      </c>
      <c r="AR319" s="15">
        <v>43</v>
      </c>
      <c r="AS319" s="15">
        <v>37</v>
      </c>
      <c r="AT319" s="15">
        <v>5</v>
      </c>
      <c r="AU319" s="15">
        <v>9</v>
      </c>
      <c r="AV319" s="15">
        <v>12</v>
      </c>
      <c r="AW319" s="15">
        <v>47</v>
      </c>
      <c r="AX319" s="15">
        <v>56</v>
      </c>
      <c r="AY319" s="15">
        <v>44</v>
      </c>
      <c r="AZ319" s="15">
        <v>3</v>
      </c>
      <c r="BA319" s="15">
        <v>66</v>
      </c>
      <c r="BB319" s="15">
        <v>59</v>
      </c>
      <c r="BC319" s="15">
        <v>17</v>
      </c>
      <c r="BD319" s="15">
        <v>13</v>
      </c>
      <c r="BE319" s="15">
        <v>8</v>
      </c>
      <c r="BF319" s="15">
        <v>36</v>
      </c>
      <c r="BG319" s="15">
        <v>28</v>
      </c>
      <c r="BI319" s="15">
        <v>2</v>
      </c>
      <c r="BJ319" s="15">
        <v>49</v>
      </c>
      <c r="BK319" s="15">
        <v>27</v>
      </c>
      <c r="BL319" s="15">
        <v>7</v>
      </c>
      <c r="BN319" s="15">
        <v>35</v>
      </c>
      <c r="BO319" s="15">
        <v>11</v>
      </c>
      <c r="BP319" s="15">
        <v>21</v>
      </c>
      <c r="BQ319" s="15">
        <v>1</v>
      </c>
      <c r="BS319" s="15">
        <v>4</v>
      </c>
      <c r="BT319" s="15">
        <v>10</v>
      </c>
      <c r="BU319" s="15">
        <v>25</v>
      </c>
      <c r="BV319" s="15">
        <v>45</v>
      </c>
    </row>
    <row r="320" spans="4:74" s="15" customFormat="1">
      <c r="E320" s="42" t="s">
        <v>352</v>
      </c>
      <c r="F320" s="15">
        <v>30</v>
      </c>
      <c r="G320" s="15">
        <v>59</v>
      </c>
      <c r="H320" s="15">
        <v>39</v>
      </c>
      <c r="I320" s="15">
        <v>46</v>
      </c>
      <c r="J320" s="15">
        <v>2</v>
      </c>
      <c r="K320" s="15">
        <v>53</v>
      </c>
      <c r="L320" s="15">
        <v>33</v>
      </c>
      <c r="M320" s="15">
        <v>9</v>
      </c>
      <c r="N320" s="15">
        <v>57</v>
      </c>
      <c r="O320" s="15">
        <v>60</v>
      </c>
      <c r="P320" s="15">
        <v>49</v>
      </c>
      <c r="Q320" s="15">
        <v>63</v>
      </c>
      <c r="R320" s="15">
        <v>55</v>
      </c>
      <c r="S320" s="15">
        <v>36</v>
      </c>
      <c r="T320" s="15">
        <v>3</v>
      </c>
      <c r="U320" s="15">
        <v>65</v>
      </c>
      <c r="V320" s="15">
        <v>25</v>
      </c>
      <c r="W320" s="15">
        <v>1</v>
      </c>
      <c r="X320" s="15">
        <v>51</v>
      </c>
      <c r="Y320" s="15">
        <v>12</v>
      </c>
      <c r="Z320" s="15">
        <v>8</v>
      </c>
      <c r="AA320" s="15">
        <v>35</v>
      </c>
      <c r="AB320" s="15">
        <v>56</v>
      </c>
      <c r="AC320" s="15">
        <v>16</v>
      </c>
      <c r="AD320" s="15">
        <v>61</v>
      </c>
      <c r="AE320" s="15">
        <v>58</v>
      </c>
      <c r="AF320" s="15">
        <v>41</v>
      </c>
      <c r="AG320" s="15">
        <v>10</v>
      </c>
      <c r="AH320" s="15">
        <v>52</v>
      </c>
      <c r="AI320" s="15">
        <v>21</v>
      </c>
      <c r="AJ320" s="15">
        <v>45</v>
      </c>
      <c r="AK320" s="15">
        <v>62</v>
      </c>
      <c r="AL320" s="15">
        <v>37</v>
      </c>
      <c r="AM320" s="15">
        <v>64</v>
      </c>
      <c r="AN320" s="15">
        <v>22</v>
      </c>
      <c r="AO320" s="15">
        <v>43</v>
      </c>
      <c r="AP320" s="15">
        <v>48</v>
      </c>
      <c r="AQ320" s="15">
        <v>17</v>
      </c>
      <c r="AR320" s="15">
        <v>27</v>
      </c>
      <c r="AS320" s="15">
        <v>13</v>
      </c>
      <c r="AT320" s="15">
        <v>7</v>
      </c>
      <c r="AU320" s="15">
        <v>66</v>
      </c>
      <c r="AV320" s="15">
        <v>34</v>
      </c>
      <c r="AW320" s="15">
        <v>11</v>
      </c>
      <c r="AX320" s="15">
        <v>42</v>
      </c>
      <c r="AY320" s="15">
        <v>28</v>
      </c>
      <c r="AZ320" s="15">
        <v>20</v>
      </c>
      <c r="BA320" s="15">
        <v>54</v>
      </c>
      <c r="BB320" s="15">
        <v>15</v>
      </c>
      <c r="BC320" s="15">
        <v>4</v>
      </c>
      <c r="BD320" s="15">
        <v>23</v>
      </c>
      <c r="BE320" s="15">
        <v>31</v>
      </c>
      <c r="BF320" s="15">
        <v>29</v>
      </c>
      <c r="BG320" s="15">
        <v>6</v>
      </c>
      <c r="BI320" s="15">
        <v>40</v>
      </c>
      <c r="BJ320" s="15">
        <v>19</v>
      </c>
      <c r="BK320" s="15">
        <v>47</v>
      </c>
      <c r="BL320" s="15">
        <v>26</v>
      </c>
      <c r="BN320" s="15">
        <v>50</v>
      </c>
      <c r="BO320" s="15">
        <v>44</v>
      </c>
      <c r="BP320" s="15">
        <v>24</v>
      </c>
      <c r="BQ320" s="15">
        <v>18</v>
      </c>
      <c r="BS320" s="15">
        <v>14</v>
      </c>
      <c r="BT320" s="15">
        <v>5</v>
      </c>
      <c r="BU320" s="15">
        <v>32</v>
      </c>
      <c r="BV320" s="15">
        <v>38</v>
      </c>
    </row>
    <row r="321" spans="4:74" s="15" customFormat="1"/>
    <row r="322" spans="4:74" s="15" customFormat="1">
      <c r="D322" s="447">
        <v>67</v>
      </c>
      <c r="E322" s="39" t="s">
        <v>379</v>
      </c>
    </row>
    <row r="323" spans="4:74" s="15" customFormat="1">
      <c r="E323" s="42" t="s">
        <v>322</v>
      </c>
      <c r="F323" s="15">
        <v>1</v>
      </c>
      <c r="G323" s="15">
        <v>2</v>
      </c>
      <c r="H323" s="15">
        <v>3</v>
      </c>
      <c r="I323" s="15">
        <v>4</v>
      </c>
      <c r="J323" s="15">
        <v>5</v>
      </c>
      <c r="K323" s="15">
        <v>6</v>
      </c>
      <c r="L323" s="15">
        <v>7</v>
      </c>
      <c r="M323" s="15">
        <v>8</v>
      </c>
      <c r="N323" s="15">
        <v>9</v>
      </c>
      <c r="O323" s="15">
        <v>10</v>
      </c>
      <c r="P323" s="15">
        <v>11</v>
      </c>
      <c r="Q323" s="15">
        <v>12</v>
      </c>
      <c r="R323" s="15">
        <v>13</v>
      </c>
      <c r="S323" s="15">
        <v>14</v>
      </c>
      <c r="T323" s="15">
        <v>15</v>
      </c>
      <c r="U323" s="15">
        <v>16</v>
      </c>
      <c r="V323" s="15">
        <v>17</v>
      </c>
      <c r="W323" s="15">
        <v>18</v>
      </c>
      <c r="X323" s="15">
        <v>19</v>
      </c>
      <c r="Y323" s="15">
        <v>20</v>
      </c>
      <c r="Z323" s="15">
        <v>21</v>
      </c>
      <c r="AA323" s="15">
        <v>22</v>
      </c>
      <c r="AB323" s="15">
        <v>23</v>
      </c>
      <c r="AC323" s="15">
        <v>24</v>
      </c>
      <c r="AD323" s="15">
        <v>25</v>
      </c>
      <c r="AE323" s="15">
        <v>26</v>
      </c>
      <c r="AF323" s="15">
        <v>27</v>
      </c>
      <c r="AG323" s="15">
        <v>28</v>
      </c>
      <c r="AH323" s="15">
        <v>29</v>
      </c>
      <c r="AI323" s="15">
        <v>30</v>
      </c>
      <c r="AJ323" s="15">
        <v>31</v>
      </c>
      <c r="AK323" s="15">
        <v>32</v>
      </c>
      <c r="AL323" s="15">
        <v>33</v>
      </c>
      <c r="AM323" s="15">
        <v>34</v>
      </c>
      <c r="AN323" s="15">
        <v>35</v>
      </c>
      <c r="AO323" s="15">
        <v>36</v>
      </c>
      <c r="AP323" s="15">
        <v>37</v>
      </c>
      <c r="AQ323" s="15">
        <v>38</v>
      </c>
      <c r="AR323" s="15">
        <v>39</v>
      </c>
      <c r="AS323" s="15">
        <v>40</v>
      </c>
      <c r="AT323" s="15">
        <v>41</v>
      </c>
      <c r="AU323" s="15">
        <v>42</v>
      </c>
      <c r="AV323" s="15">
        <v>43</v>
      </c>
      <c r="AW323" s="15">
        <v>44</v>
      </c>
      <c r="AX323" s="15">
        <v>45</v>
      </c>
      <c r="AY323" s="15">
        <v>46</v>
      </c>
      <c r="AZ323" s="15">
        <v>47</v>
      </c>
      <c r="BA323" s="15">
        <v>48</v>
      </c>
      <c r="BB323" s="15">
        <v>49</v>
      </c>
      <c r="BC323" s="15">
        <v>50</v>
      </c>
      <c r="BD323" s="15">
        <v>51</v>
      </c>
      <c r="BE323" s="15">
        <v>52</v>
      </c>
      <c r="BF323" s="15">
        <v>53</v>
      </c>
      <c r="BG323" s="15">
        <v>54</v>
      </c>
      <c r="BH323" s="15">
        <v>55</v>
      </c>
      <c r="BI323" s="15">
        <v>56</v>
      </c>
      <c r="BJ323" s="15">
        <v>57</v>
      </c>
      <c r="BK323" s="15">
        <v>58</v>
      </c>
      <c r="BL323" s="15">
        <v>59</v>
      </c>
      <c r="BN323" s="15">
        <v>60</v>
      </c>
      <c r="BO323" s="15">
        <v>61</v>
      </c>
      <c r="BP323" s="15">
        <v>62</v>
      </c>
      <c r="BQ323" s="15">
        <v>63</v>
      </c>
      <c r="BS323" s="15">
        <v>64</v>
      </c>
      <c r="BT323" s="15">
        <v>65</v>
      </c>
      <c r="BU323" s="15">
        <v>66</v>
      </c>
      <c r="BV323" s="15">
        <v>67</v>
      </c>
    </row>
    <row r="324" spans="4:74" s="15" customFormat="1">
      <c r="E324" s="42" t="s">
        <v>350</v>
      </c>
      <c r="F324" s="15">
        <v>9</v>
      </c>
      <c r="G324" s="15">
        <v>24</v>
      </c>
      <c r="H324" s="15">
        <v>61</v>
      </c>
      <c r="I324" s="15">
        <v>52</v>
      </c>
      <c r="J324" s="15">
        <v>16</v>
      </c>
      <c r="K324" s="15">
        <v>25</v>
      </c>
      <c r="L324" s="15">
        <v>55</v>
      </c>
      <c r="M324" s="15">
        <v>20</v>
      </c>
      <c r="N324" s="15">
        <v>43</v>
      </c>
      <c r="O324" s="15">
        <v>37</v>
      </c>
      <c r="P324" s="15">
        <v>17</v>
      </c>
      <c r="Q324" s="15">
        <v>67</v>
      </c>
      <c r="R324" s="15">
        <v>10</v>
      </c>
      <c r="S324" s="15">
        <v>53</v>
      </c>
      <c r="T324" s="15">
        <v>42</v>
      </c>
      <c r="U324" s="15">
        <v>59</v>
      </c>
      <c r="V324" s="15">
        <v>63</v>
      </c>
      <c r="W324" s="15">
        <v>14</v>
      </c>
      <c r="X324" s="15">
        <v>31</v>
      </c>
      <c r="Y324" s="15">
        <v>8</v>
      </c>
      <c r="Z324" s="15">
        <v>49</v>
      </c>
      <c r="AA324" s="15">
        <v>38</v>
      </c>
      <c r="AB324" s="15">
        <v>57</v>
      </c>
      <c r="AC324" s="15">
        <v>28</v>
      </c>
      <c r="AD324" s="15">
        <v>64</v>
      </c>
      <c r="AE324" s="15">
        <v>19</v>
      </c>
      <c r="AF324" s="15">
        <v>56</v>
      </c>
      <c r="AG324" s="15">
        <v>36</v>
      </c>
      <c r="AH324" s="15">
        <v>48</v>
      </c>
      <c r="AI324" s="15">
        <v>62</v>
      </c>
      <c r="AJ324" s="15">
        <v>54</v>
      </c>
      <c r="AK324" s="15">
        <v>35</v>
      </c>
      <c r="AL324" s="15">
        <v>27</v>
      </c>
      <c r="AM324" s="15">
        <v>50</v>
      </c>
      <c r="AN324" s="15">
        <v>4</v>
      </c>
      <c r="AO324" s="15">
        <v>33</v>
      </c>
      <c r="AP324" s="15">
        <v>39</v>
      </c>
      <c r="AQ324" s="15">
        <v>12</v>
      </c>
      <c r="AR324" s="15">
        <v>58</v>
      </c>
      <c r="AS324" s="15">
        <v>66</v>
      </c>
      <c r="AT324" s="15">
        <v>23</v>
      </c>
      <c r="AU324" s="15">
        <v>40</v>
      </c>
      <c r="AV324" s="15">
        <v>7</v>
      </c>
      <c r="AW324" s="15">
        <v>46</v>
      </c>
      <c r="AX324" s="15">
        <v>34</v>
      </c>
      <c r="AY324" s="15">
        <v>2</v>
      </c>
      <c r="AZ324" s="15">
        <v>60</v>
      </c>
      <c r="BA324" s="15">
        <v>41</v>
      </c>
      <c r="BB324" s="15">
        <v>13</v>
      </c>
      <c r="BC324" s="15">
        <v>47</v>
      </c>
      <c r="BD324" s="15">
        <v>22</v>
      </c>
      <c r="BE324" s="15">
        <v>18</v>
      </c>
      <c r="BF324" s="15">
        <v>65</v>
      </c>
      <c r="BG324" s="15">
        <v>26</v>
      </c>
      <c r="BH324" s="15">
        <v>51</v>
      </c>
      <c r="BI324" s="15">
        <v>3</v>
      </c>
      <c r="BJ324" s="15">
        <v>45</v>
      </c>
      <c r="BK324" s="15">
        <v>29</v>
      </c>
      <c r="BL324" s="15">
        <v>6</v>
      </c>
      <c r="BN324" s="15">
        <v>30</v>
      </c>
      <c r="BO324" s="15">
        <v>11</v>
      </c>
      <c r="BP324" s="15">
        <v>1</v>
      </c>
      <c r="BQ324" s="15">
        <v>32</v>
      </c>
      <c r="BS324" s="15">
        <v>5</v>
      </c>
      <c r="BT324" s="15">
        <v>44</v>
      </c>
      <c r="BU324" s="15">
        <v>21</v>
      </c>
      <c r="BV324" s="15">
        <v>15</v>
      </c>
    </row>
    <row r="325" spans="4:74" s="15" customFormat="1">
      <c r="E325" s="42" t="s">
        <v>352</v>
      </c>
      <c r="F325" s="15">
        <v>67</v>
      </c>
      <c r="G325" s="15">
        <v>46</v>
      </c>
      <c r="H325" s="15">
        <v>16</v>
      </c>
      <c r="I325" s="15">
        <v>38</v>
      </c>
      <c r="J325" s="15">
        <v>59</v>
      </c>
      <c r="K325" s="15">
        <v>24</v>
      </c>
      <c r="L325" s="15">
        <v>64</v>
      </c>
      <c r="M325" s="15">
        <v>40</v>
      </c>
      <c r="N325" s="15">
        <v>60</v>
      </c>
      <c r="O325" s="15">
        <v>6</v>
      </c>
      <c r="P325" s="15">
        <v>55</v>
      </c>
      <c r="Q325" s="15">
        <v>58</v>
      </c>
      <c r="R325" s="15">
        <v>32</v>
      </c>
      <c r="S325" s="15">
        <v>61</v>
      </c>
      <c r="T325" s="15">
        <v>3</v>
      </c>
      <c r="U325" s="15">
        <v>37</v>
      </c>
      <c r="V325" s="15">
        <v>62</v>
      </c>
      <c r="W325" s="15">
        <v>51</v>
      </c>
      <c r="X325" s="15">
        <v>33</v>
      </c>
      <c r="Y325" s="15">
        <v>2</v>
      </c>
      <c r="Z325" s="15">
        <v>10</v>
      </c>
      <c r="AA325" s="15">
        <v>48</v>
      </c>
      <c r="AB325" s="15">
        <v>45</v>
      </c>
      <c r="AC325" s="15">
        <v>1</v>
      </c>
      <c r="AD325" s="15">
        <v>65</v>
      </c>
      <c r="AE325" s="15">
        <v>50</v>
      </c>
      <c r="AF325" s="15">
        <v>13</v>
      </c>
      <c r="AG325" s="15">
        <v>9</v>
      </c>
      <c r="AH325" s="15">
        <v>36</v>
      </c>
      <c r="AI325" s="15">
        <v>17</v>
      </c>
      <c r="AJ325" s="15">
        <v>43</v>
      </c>
      <c r="AK325" s="15">
        <v>54</v>
      </c>
      <c r="AL325" s="15">
        <v>47</v>
      </c>
      <c r="AM325" s="15">
        <v>21</v>
      </c>
      <c r="AN325" s="15">
        <v>56</v>
      </c>
      <c r="AO325" s="15">
        <v>53</v>
      </c>
      <c r="AP325" s="15">
        <v>29</v>
      </c>
      <c r="AQ325" s="15">
        <v>44</v>
      </c>
      <c r="AR325" s="15">
        <v>7</v>
      </c>
      <c r="AS325" s="15">
        <v>11</v>
      </c>
      <c r="AT325" s="15">
        <v>34</v>
      </c>
      <c r="AU325" s="15">
        <v>14</v>
      </c>
      <c r="AV325" s="15">
        <v>39</v>
      </c>
      <c r="AW325" s="15">
        <v>5</v>
      </c>
      <c r="AX325" s="15">
        <v>18</v>
      </c>
      <c r="AY325" s="15">
        <v>20</v>
      </c>
      <c r="AZ325" s="15">
        <v>66</v>
      </c>
      <c r="BA325" s="15">
        <v>63</v>
      </c>
      <c r="BB325" s="15">
        <v>57</v>
      </c>
      <c r="BC325" s="15">
        <v>27</v>
      </c>
      <c r="BD325" s="15">
        <v>15</v>
      </c>
      <c r="BE325" s="15">
        <v>19</v>
      </c>
      <c r="BF325" s="15">
        <v>35</v>
      </c>
      <c r="BG325" s="15">
        <v>30</v>
      </c>
      <c r="BH325" s="15">
        <v>41</v>
      </c>
      <c r="BI325" s="15">
        <v>42</v>
      </c>
      <c r="BJ325" s="15">
        <v>31</v>
      </c>
      <c r="BK325" s="15">
        <v>49</v>
      </c>
      <c r="BL325" s="15">
        <v>23</v>
      </c>
      <c r="BN325" s="15">
        <v>8</v>
      </c>
      <c r="BO325" s="15">
        <v>28</v>
      </c>
      <c r="BP325" s="15">
        <v>52</v>
      </c>
      <c r="BQ325" s="15">
        <v>22</v>
      </c>
      <c r="BS325" s="15">
        <v>4</v>
      </c>
      <c r="BT325" s="15">
        <v>25</v>
      </c>
      <c r="BU325" s="15">
        <v>26</v>
      </c>
      <c r="BV325" s="15">
        <v>12</v>
      </c>
    </row>
    <row r="326" spans="4:74" s="15" customFormat="1"/>
    <row r="327" spans="4:74" s="15" customFormat="1">
      <c r="D327" s="447">
        <v>68</v>
      </c>
      <c r="E327" s="39" t="s">
        <v>379</v>
      </c>
    </row>
    <row r="328" spans="4:74" s="15" customFormat="1">
      <c r="E328" s="42" t="s">
        <v>322</v>
      </c>
      <c r="F328" s="15">
        <v>1</v>
      </c>
      <c r="G328" s="15">
        <v>2</v>
      </c>
      <c r="H328" s="15">
        <v>3</v>
      </c>
      <c r="I328" s="15">
        <v>4</v>
      </c>
      <c r="J328" s="15">
        <v>5</v>
      </c>
      <c r="K328" s="15">
        <v>6</v>
      </c>
      <c r="L328" s="15">
        <v>7</v>
      </c>
      <c r="M328" s="15">
        <v>8</v>
      </c>
      <c r="N328" s="15">
        <v>9</v>
      </c>
      <c r="O328" s="15">
        <v>10</v>
      </c>
      <c r="P328" s="15">
        <v>11</v>
      </c>
      <c r="Q328" s="15">
        <v>12</v>
      </c>
      <c r="R328" s="15">
        <v>13</v>
      </c>
      <c r="S328" s="15">
        <v>14</v>
      </c>
      <c r="T328" s="15">
        <v>15</v>
      </c>
      <c r="U328" s="15">
        <v>16</v>
      </c>
      <c r="V328" s="15">
        <v>17</v>
      </c>
      <c r="W328" s="15">
        <v>18</v>
      </c>
      <c r="X328" s="15">
        <v>19</v>
      </c>
      <c r="Y328" s="15">
        <v>20</v>
      </c>
      <c r="Z328" s="15">
        <v>21</v>
      </c>
      <c r="AA328" s="15">
        <v>22</v>
      </c>
      <c r="AB328" s="15">
        <v>23</v>
      </c>
      <c r="AC328" s="15">
        <v>24</v>
      </c>
      <c r="AD328" s="15">
        <v>25</v>
      </c>
      <c r="AE328" s="15">
        <v>26</v>
      </c>
      <c r="AF328" s="15">
        <v>27</v>
      </c>
      <c r="AG328" s="15">
        <v>28</v>
      </c>
      <c r="AH328" s="15">
        <v>29</v>
      </c>
      <c r="AI328" s="15">
        <v>30</v>
      </c>
      <c r="AJ328" s="15">
        <v>31</v>
      </c>
      <c r="AK328" s="15">
        <v>32</v>
      </c>
      <c r="AL328" s="15">
        <v>33</v>
      </c>
      <c r="AM328" s="15">
        <v>34</v>
      </c>
      <c r="AN328" s="15">
        <v>35</v>
      </c>
      <c r="AO328" s="15">
        <v>36</v>
      </c>
      <c r="AP328" s="15">
        <v>37</v>
      </c>
      <c r="AQ328" s="15">
        <v>38</v>
      </c>
      <c r="AR328" s="15">
        <v>39</v>
      </c>
      <c r="AS328" s="15">
        <v>40</v>
      </c>
      <c r="AT328" s="15">
        <v>41</v>
      </c>
      <c r="AU328" s="15">
        <v>42</v>
      </c>
      <c r="AV328" s="15">
        <v>43</v>
      </c>
      <c r="AW328" s="15">
        <v>44</v>
      </c>
      <c r="AX328" s="15">
        <v>45</v>
      </c>
      <c r="AY328" s="15">
        <v>46</v>
      </c>
      <c r="AZ328" s="15">
        <v>47</v>
      </c>
      <c r="BA328" s="15">
        <v>48</v>
      </c>
      <c r="BB328" s="15">
        <v>49</v>
      </c>
      <c r="BC328" s="15">
        <v>50</v>
      </c>
      <c r="BD328" s="15">
        <v>51</v>
      </c>
      <c r="BE328" s="15">
        <v>52</v>
      </c>
      <c r="BF328" s="15">
        <v>53</v>
      </c>
      <c r="BG328" s="15">
        <v>54</v>
      </c>
      <c r="BH328" s="15">
        <v>55</v>
      </c>
      <c r="BI328" s="15">
        <v>56</v>
      </c>
      <c r="BJ328" s="15">
        <v>57</v>
      </c>
      <c r="BK328" s="15">
        <v>58</v>
      </c>
      <c r="BL328" s="15">
        <v>59</v>
      </c>
      <c r="BM328" s="15">
        <v>60</v>
      </c>
      <c r="BN328" s="15">
        <v>61</v>
      </c>
      <c r="BO328" s="15">
        <v>62</v>
      </c>
      <c r="BP328" s="15">
        <v>63</v>
      </c>
      <c r="BQ328" s="15">
        <v>64</v>
      </c>
      <c r="BS328" s="15">
        <v>65</v>
      </c>
      <c r="BT328" s="15">
        <v>66</v>
      </c>
      <c r="BU328" s="15">
        <v>67</v>
      </c>
      <c r="BV328" s="15">
        <v>68</v>
      </c>
    </row>
    <row r="329" spans="4:74" s="15" customFormat="1">
      <c r="E329" s="42" t="s">
        <v>350</v>
      </c>
      <c r="F329" s="15">
        <v>39</v>
      </c>
      <c r="G329" s="15">
        <v>15</v>
      </c>
      <c r="H329" s="15">
        <v>34</v>
      </c>
      <c r="I329" s="15">
        <v>46</v>
      </c>
      <c r="J329" s="15">
        <v>21</v>
      </c>
      <c r="K329" s="15">
        <v>53</v>
      </c>
      <c r="L329" s="15">
        <v>59</v>
      </c>
      <c r="M329" s="15">
        <v>11</v>
      </c>
      <c r="N329" s="15">
        <v>7</v>
      </c>
      <c r="O329" s="15">
        <v>63</v>
      </c>
      <c r="P329" s="15">
        <v>25</v>
      </c>
      <c r="Q329" s="15">
        <v>36</v>
      </c>
      <c r="R329" s="15">
        <v>16</v>
      </c>
      <c r="S329" s="15">
        <v>13</v>
      </c>
      <c r="T329" s="15">
        <v>56</v>
      </c>
      <c r="U329" s="15">
        <v>23</v>
      </c>
      <c r="V329" s="15">
        <v>29</v>
      </c>
      <c r="W329" s="15">
        <v>32</v>
      </c>
      <c r="X329" s="15">
        <v>41</v>
      </c>
      <c r="Y329" s="15">
        <v>49</v>
      </c>
      <c r="Z329" s="15">
        <v>24</v>
      </c>
      <c r="AA329" s="15">
        <v>45</v>
      </c>
      <c r="AB329" s="15">
        <v>6</v>
      </c>
      <c r="AC329" s="15">
        <v>38</v>
      </c>
      <c r="AD329" s="15">
        <v>57</v>
      </c>
      <c r="AE329" s="15">
        <v>52</v>
      </c>
      <c r="AF329" s="15">
        <v>5</v>
      </c>
      <c r="AG329" s="15">
        <v>26</v>
      </c>
      <c r="AH329" s="15">
        <v>65</v>
      </c>
      <c r="AI329" s="15">
        <v>61</v>
      </c>
      <c r="AJ329" s="15">
        <v>58</v>
      </c>
      <c r="AK329" s="15">
        <v>18</v>
      </c>
      <c r="AL329" s="15">
        <v>44</v>
      </c>
      <c r="AM329" s="15">
        <v>8</v>
      </c>
      <c r="AN329" s="15">
        <v>2</v>
      </c>
      <c r="AO329" s="15">
        <v>12</v>
      </c>
      <c r="AP329" s="15">
        <v>51</v>
      </c>
      <c r="AQ329" s="15">
        <v>62</v>
      </c>
      <c r="AR329" s="15">
        <v>35</v>
      </c>
      <c r="AS329" s="15">
        <v>28</v>
      </c>
      <c r="AT329" s="15">
        <v>40</v>
      </c>
      <c r="AU329" s="15">
        <v>50</v>
      </c>
      <c r="AV329" s="15">
        <v>68</v>
      </c>
      <c r="AW329" s="15">
        <v>43</v>
      </c>
      <c r="AX329" s="15">
        <v>19</v>
      </c>
      <c r="AY329" s="15">
        <v>55</v>
      </c>
      <c r="AZ329" s="15">
        <v>60</v>
      </c>
      <c r="BA329" s="15">
        <v>27</v>
      </c>
      <c r="BB329" s="15">
        <v>31</v>
      </c>
      <c r="BC329" s="15">
        <v>42</v>
      </c>
      <c r="BD329" s="15">
        <v>37</v>
      </c>
      <c r="BE329" s="15">
        <v>4</v>
      </c>
      <c r="BF329" s="15">
        <v>54</v>
      </c>
      <c r="BG329" s="15">
        <v>67</v>
      </c>
      <c r="BH329" s="15">
        <v>17</v>
      </c>
      <c r="BI329" s="15">
        <v>64</v>
      </c>
      <c r="BJ329" s="15">
        <v>1</v>
      </c>
      <c r="BK329" s="15">
        <v>22</v>
      </c>
      <c r="BL329" s="15">
        <v>66</v>
      </c>
      <c r="BM329" s="15">
        <v>47</v>
      </c>
      <c r="BN329" s="15">
        <v>30</v>
      </c>
      <c r="BO329" s="15">
        <v>3</v>
      </c>
      <c r="BP329" s="15">
        <v>14</v>
      </c>
      <c r="BQ329" s="15">
        <v>10</v>
      </c>
      <c r="BS329" s="15">
        <v>48</v>
      </c>
      <c r="BT329" s="15">
        <v>9</v>
      </c>
      <c r="BU329" s="15">
        <v>20</v>
      </c>
      <c r="BV329" s="15">
        <v>33</v>
      </c>
    </row>
    <row r="330" spans="4:74" s="15" customFormat="1">
      <c r="E330" s="42" t="s">
        <v>352</v>
      </c>
      <c r="F330" s="15">
        <v>49</v>
      </c>
      <c r="G330" s="15">
        <v>67</v>
      </c>
      <c r="H330" s="15">
        <v>64</v>
      </c>
      <c r="I330" s="15">
        <v>27</v>
      </c>
      <c r="J330" s="15">
        <v>51</v>
      </c>
      <c r="K330" s="15">
        <v>20</v>
      </c>
      <c r="L330" s="15">
        <v>68</v>
      </c>
      <c r="M330" s="15">
        <v>4</v>
      </c>
      <c r="N330" s="15">
        <v>22</v>
      </c>
      <c r="O330" s="15">
        <v>53</v>
      </c>
      <c r="P330" s="15">
        <v>29</v>
      </c>
      <c r="Q330" s="15">
        <v>34</v>
      </c>
      <c r="R330" s="15">
        <v>60</v>
      </c>
      <c r="S330" s="15">
        <v>25</v>
      </c>
      <c r="T330" s="15">
        <v>11</v>
      </c>
      <c r="U330" s="15">
        <v>19</v>
      </c>
      <c r="V330" s="15">
        <v>63</v>
      </c>
      <c r="W330" s="15">
        <v>30</v>
      </c>
      <c r="X330" s="15">
        <v>1</v>
      </c>
      <c r="Y330" s="15">
        <v>37</v>
      </c>
      <c r="Z330" s="15">
        <v>10</v>
      </c>
      <c r="AA330" s="15">
        <v>21</v>
      </c>
      <c r="AB330" s="15">
        <v>41</v>
      </c>
      <c r="AC330" s="15">
        <v>61</v>
      </c>
      <c r="AD330" s="15">
        <v>48</v>
      </c>
      <c r="AE330" s="15">
        <v>13</v>
      </c>
      <c r="AF330" s="15">
        <v>33</v>
      </c>
      <c r="AG330" s="15">
        <v>65</v>
      </c>
      <c r="AH330" s="15">
        <v>62</v>
      </c>
      <c r="AI330" s="15">
        <v>3</v>
      </c>
      <c r="AJ330" s="15">
        <v>57</v>
      </c>
      <c r="AK330" s="15">
        <v>44</v>
      </c>
      <c r="AL330" s="15">
        <v>7</v>
      </c>
      <c r="AM330" s="15">
        <v>52</v>
      </c>
      <c r="AN330" s="15">
        <v>36</v>
      </c>
      <c r="AO330" s="15">
        <v>2</v>
      </c>
      <c r="AP330" s="15">
        <v>43</v>
      </c>
      <c r="AQ330" s="15">
        <v>15</v>
      </c>
      <c r="AR330" s="15">
        <v>6</v>
      </c>
      <c r="AS330" s="15">
        <v>23</v>
      </c>
      <c r="AT330" s="15">
        <v>59</v>
      </c>
      <c r="AU330" s="15">
        <v>54</v>
      </c>
      <c r="AV330" s="15">
        <v>42</v>
      </c>
      <c r="AW330" s="15">
        <v>18</v>
      </c>
      <c r="AX330" s="15">
        <v>32</v>
      </c>
      <c r="AY330" s="15">
        <v>35</v>
      </c>
      <c r="AZ330" s="15">
        <v>55</v>
      </c>
      <c r="BA330" s="15">
        <v>46</v>
      </c>
      <c r="BB330" s="15">
        <v>58</v>
      </c>
      <c r="BC330" s="15">
        <v>24</v>
      </c>
      <c r="BD330" s="15">
        <v>9</v>
      </c>
      <c r="BE330" s="15">
        <v>14</v>
      </c>
      <c r="BF330" s="15">
        <v>47</v>
      </c>
      <c r="BG330" s="15">
        <v>26</v>
      </c>
      <c r="BH330" s="15">
        <v>31</v>
      </c>
      <c r="BI330" s="15">
        <v>66</v>
      </c>
      <c r="BJ330" s="15">
        <v>8</v>
      </c>
      <c r="BK330" s="15">
        <v>45</v>
      </c>
      <c r="BL330" s="15">
        <v>56</v>
      </c>
      <c r="BM330" s="15">
        <v>39</v>
      </c>
      <c r="BN330" s="15">
        <v>50</v>
      </c>
      <c r="BO330" s="15">
        <v>38</v>
      </c>
      <c r="BP330" s="15">
        <v>17</v>
      </c>
      <c r="BQ330" s="15">
        <v>12</v>
      </c>
      <c r="BS330" s="15">
        <v>28</v>
      </c>
      <c r="BT330" s="15">
        <v>40</v>
      </c>
      <c r="BU330" s="15">
        <v>5</v>
      </c>
      <c r="BV330" s="15">
        <v>16</v>
      </c>
    </row>
    <row r="331" spans="4:74" s="15" customFormat="1"/>
    <row r="332" spans="4:74" s="15" customFormat="1">
      <c r="D332" s="447">
        <v>69</v>
      </c>
      <c r="E332" s="39" t="s">
        <v>379</v>
      </c>
    </row>
    <row r="333" spans="4:74" s="15" customFormat="1">
      <c r="E333" s="42" t="s">
        <v>322</v>
      </c>
      <c r="F333" s="15">
        <v>1</v>
      </c>
      <c r="G333" s="15">
        <v>2</v>
      </c>
      <c r="H333" s="15">
        <v>3</v>
      </c>
      <c r="I333" s="15">
        <v>4</v>
      </c>
      <c r="J333" s="15">
        <v>5</v>
      </c>
      <c r="K333" s="15">
        <v>6</v>
      </c>
      <c r="L333" s="15">
        <v>7</v>
      </c>
      <c r="M333" s="15">
        <v>8</v>
      </c>
      <c r="N333" s="15">
        <v>9</v>
      </c>
      <c r="O333" s="15">
        <v>10</v>
      </c>
      <c r="P333" s="15">
        <v>11</v>
      </c>
      <c r="Q333" s="15">
        <v>12</v>
      </c>
      <c r="R333" s="15">
        <v>13</v>
      </c>
      <c r="S333" s="15">
        <v>14</v>
      </c>
      <c r="T333" s="15">
        <v>15</v>
      </c>
      <c r="U333" s="15">
        <v>16</v>
      </c>
      <c r="V333" s="15">
        <v>17</v>
      </c>
      <c r="W333" s="15">
        <v>18</v>
      </c>
      <c r="X333" s="15">
        <v>19</v>
      </c>
      <c r="Y333" s="15">
        <v>20</v>
      </c>
      <c r="Z333" s="15">
        <v>21</v>
      </c>
      <c r="AA333" s="15">
        <v>22</v>
      </c>
      <c r="AB333" s="15">
        <v>23</v>
      </c>
      <c r="AC333" s="15">
        <v>24</v>
      </c>
      <c r="AD333" s="15">
        <v>25</v>
      </c>
      <c r="AE333" s="15">
        <v>26</v>
      </c>
      <c r="AF333" s="15">
        <v>27</v>
      </c>
      <c r="AG333" s="15">
        <v>28</v>
      </c>
      <c r="AH333" s="15">
        <v>29</v>
      </c>
      <c r="AI333" s="15">
        <v>30</v>
      </c>
      <c r="AJ333" s="15">
        <v>31</v>
      </c>
      <c r="AK333" s="15">
        <v>32</v>
      </c>
      <c r="AL333" s="15">
        <v>33</v>
      </c>
      <c r="AM333" s="15">
        <v>34</v>
      </c>
      <c r="AN333" s="15">
        <v>35</v>
      </c>
      <c r="AO333" s="15">
        <v>36</v>
      </c>
      <c r="AP333" s="15">
        <v>37</v>
      </c>
      <c r="AQ333" s="15">
        <v>38</v>
      </c>
      <c r="AR333" s="15">
        <v>39</v>
      </c>
      <c r="AS333" s="15">
        <v>40</v>
      </c>
      <c r="AT333" s="15">
        <v>41</v>
      </c>
      <c r="AU333" s="15">
        <v>42</v>
      </c>
      <c r="AV333" s="15">
        <v>43</v>
      </c>
      <c r="AW333" s="15">
        <v>44</v>
      </c>
      <c r="AX333" s="15">
        <v>45</v>
      </c>
      <c r="AY333" s="15">
        <v>46</v>
      </c>
      <c r="AZ333" s="15">
        <v>47</v>
      </c>
      <c r="BA333" s="15">
        <v>48</v>
      </c>
      <c r="BB333" s="15">
        <v>49</v>
      </c>
      <c r="BC333" s="15">
        <v>50</v>
      </c>
      <c r="BD333" s="15">
        <v>51</v>
      </c>
      <c r="BE333" s="15">
        <v>52</v>
      </c>
      <c r="BF333" s="15">
        <v>53</v>
      </c>
      <c r="BG333" s="15">
        <v>54</v>
      </c>
      <c r="BH333" s="15">
        <v>55</v>
      </c>
      <c r="BI333" s="15">
        <v>56</v>
      </c>
      <c r="BJ333" s="15">
        <v>57</v>
      </c>
      <c r="BK333" s="15">
        <v>58</v>
      </c>
      <c r="BL333" s="15">
        <v>59</v>
      </c>
      <c r="BM333" s="15">
        <v>60</v>
      </c>
      <c r="BN333" s="15">
        <v>61</v>
      </c>
      <c r="BO333" s="15">
        <v>62</v>
      </c>
      <c r="BP333" s="15">
        <v>63</v>
      </c>
      <c r="BQ333" s="15">
        <v>64</v>
      </c>
      <c r="BR333" s="15">
        <v>65</v>
      </c>
      <c r="BS333" s="15">
        <v>66</v>
      </c>
      <c r="BT333" s="15">
        <v>67</v>
      </c>
      <c r="BU333" s="15">
        <v>68</v>
      </c>
      <c r="BV333" s="15">
        <v>69</v>
      </c>
    </row>
    <row r="334" spans="4:74" s="15" customFormat="1">
      <c r="E334" s="42" t="s">
        <v>350</v>
      </c>
      <c r="F334" s="15">
        <v>52</v>
      </c>
      <c r="G334" s="15">
        <v>69</v>
      </c>
      <c r="H334" s="15">
        <v>36</v>
      </c>
      <c r="I334" s="15">
        <v>65</v>
      </c>
      <c r="J334" s="15">
        <v>8</v>
      </c>
      <c r="K334" s="15">
        <v>14</v>
      </c>
      <c r="L334" s="15">
        <v>64</v>
      </c>
      <c r="M334" s="15">
        <v>5</v>
      </c>
      <c r="N334" s="15">
        <v>68</v>
      </c>
      <c r="O334" s="15">
        <v>48</v>
      </c>
      <c r="P334" s="15">
        <v>20</v>
      </c>
      <c r="Q334" s="15">
        <v>33</v>
      </c>
      <c r="R334" s="15">
        <v>59</v>
      </c>
      <c r="S334" s="15">
        <v>1</v>
      </c>
      <c r="T334" s="15">
        <v>23</v>
      </c>
      <c r="U334" s="15">
        <v>55</v>
      </c>
      <c r="V334" s="15">
        <v>60</v>
      </c>
      <c r="W334" s="15">
        <v>61</v>
      </c>
      <c r="X334" s="15">
        <v>32</v>
      </c>
      <c r="Y334" s="15">
        <v>11</v>
      </c>
      <c r="Z334" s="15">
        <v>15</v>
      </c>
      <c r="AA334" s="15">
        <v>44</v>
      </c>
      <c r="AB334" s="15">
        <v>29</v>
      </c>
      <c r="AC334" s="15">
        <v>40</v>
      </c>
      <c r="AD334" s="15">
        <v>6</v>
      </c>
      <c r="AE334" s="15">
        <v>17</v>
      </c>
      <c r="AF334" s="15">
        <v>34</v>
      </c>
      <c r="AG334" s="15">
        <v>21</v>
      </c>
      <c r="AH334" s="15">
        <v>66</v>
      </c>
      <c r="AI334" s="15">
        <v>12</v>
      </c>
      <c r="AJ334" s="15">
        <v>9</v>
      </c>
      <c r="AK334" s="15">
        <v>58</v>
      </c>
      <c r="AL334" s="15">
        <v>22</v>
      </c>
      <c r="AM334" s="15">
        <v>53</v>
      </c>
      <c r="AN334" s="15">
        <v>46</v>
      </c>
      <c r="AO334" s="15">
        <v>25</v>
      </c>
      <c r="AP334" s="15">
        <v>3</v>
      </c>
      <c r="AQ334" s="15">
        <v>51</v>
      </c>
      <c r="AR334" s="15">
        <v>47</v>
      </c>
      <c r="AS334" s="15">
        <v>38</v>
      </c>
      <c r="AT334" s="15">
        <v>19</v>
      </c>
      <c r="AU334" s="15">
        <v>35</v>
      </c>
      <c r="AV334" s="15">
        <v>57</v>
      </c>
      <c r="AW334" s="15">
        <v>41</v>
      </c>
      <c r="AX334" s="15">
        <v>4</v>
      </c>
      <c r="AY334" s="15">
        <v>50</v>
      </c>
      <c r="AZ334" s="15">
        <v>28</v>
      </c>
      <c r="BA334" s="15">
        <v>45</v>
      </c>
      <c r="BB334" s="15">
        <v>56</v>
      </c>
      <c r="BC334" s="15">
        <v>67</v>
      </c>
      <c r="BD334" s="15">
        <v>24</v>
      </c>
      <c r="BE334" s="15">
        <v>39</v>
      </c>
      <c r="BF334" s="15">
        <v>42</v>
      </c>
      <c r="BG334" s="15">
        <v>30</v>
      </c>
      <c r="BH334" s="15">
        <v>16</v>
      </c>
      <c r="BI334" s="15">
        <v>63</v>
      </c>
      <c r="BJ334" s="15">
        <v>13</v>
      </c>
      <c r="BK334" s="15">
        <v>37</v>
      </c>
      <c r="BL334" s="15">
        <v>27</v>
      </c>
      <c r="BM334" s="15">
        <v>31</v>
      </c>
      <c r="BN334" s="15">
        <v>18</v>
      </c>
      <c r="BO334" s="15">
        <v>54</v>
      </c>
      <c r="BP334" s="15">
        <v>2</v>
      </c>
      <c r="BQ334" s="15">
        <v>7</v>
      </c>
      <c r="BR334" s="15">
        <v>62</v>
      </c>
      <c r="BS334" s="15">
        <v>49</v>
      </c>
      <c r="BT334" s="15">
        <v>43</v>
      </c>
      <c r="BU334" s="15">
        <v>26</v>
      </c>
      <c r="BV334" s="15">
        <v>10</v>
      </c>
    </row>
    <row r="335" spans="4:74" s="15" customFormat="1">
      <c r="E335" s="42" t="s">
        <v>352</v>
      </c>
      <c r="F335" s="15">
        <v>59</v>
      </c>
      <c r="G335" s="15">
        <v>68</v>
      </c>
      <c r="H335" s="15">
        <v>27</v>
      </c>
      <c r="I335" s="15">
        <v>25</v>
      </c>
      <c r="J335" s="15">
        <v>18</v>
      </c>
      <c r="K335" s="15">
        <v>10</v>
      </c>
      <c r="L335" s="15">
        <v>66</v>
      </c>
      <c r="M335" s="15">
        <v>19</v>
      </c>
      <c r="N335" s="15">
        <v>42</v>
      </c>
      <c r="O335" s="15">
        <v>37</v>
      </c>
      <c r="P335" s="15">
        <v>30</v>
      </c>
      <c r="Q335" s="15">
        <v>45</v>
      </c>
      <c r="R335" s="15">
        <v>34</v>
      </c>
      <c r="S335" s="15">
        <v>36</v>
      </c>
      <c r="T335" s="15">
        <v>2</v>
      </c>
      <c r="U335" s="15">
        <v>35</v>
      </c>
      <c r="V335" s="15">
        <v>50</v>
      </c>
      <c r="W335" s="15">
        <v>62</v>
      </c>
      <c r="X335" s="15">
        <v>11</v>
      </c>
      <c r="Y335" s="15">
        <v>1</v>
      </c>
      <c r="Z335" s="15">
        <v>29</v>
      </c>
      <c r="AA335" s="15">
        <v>38</v>
      </c>
      <c r="AB335" s="15">
        <v>32</v>
      </c>
      <c r="AC335" s="15">
        <v>58</v>
      </c>
      <c r="AD335" s="15">
        <v>21</v>
      </c>
      <c r="AE335" s="15">
        <v>4</v>
      </c>
      <c r="AF335" s="15">
        <v>56</v>
      </c>
      <c r="AG335" s="15">
        <v>44</v>
      </c>
      <c r="AH335" s="15">
        <v>33</v>
      </c>
      <c r="AI335" s="15">
        <v>52</v>
      </c>
      <c r="AJ335" s="15">
        <v>53</v>
      </c>
      <c r="AK335" s="15">
        <v>24</v>
      </c>
      <c r="AL335" s="15">
        <v>60</v>
      </c>
      <c r="AM335" s="15">
        <v>20</v>
      </c>
      <c r="AN335" s="15">
        <v>3</v>
      </c>
      <c r="AO335" s="15">
        <v>47</v>
      </c>
      <c r="AP335" s="15">
        <v>6</v>
      </c>
      <c r="AQ335" s="15">
        <v>39</v>
      </c>
      <c r="AR335" s="15">
        <v>55</v>
      </c>
      <c r="AS335" s="15">
        <v>63</v>
      </c>
      <c r="AT335" s="15">
        <v>40</v>
      </c>
      <c r="AU335" s="15">
        <v>23</v>
      </c>
      <c r="AV335" s="15">
        <v>12</v>
      </c>
      <c r="AW335" s="15">
        <v>28</v>
      </c>
      <c r="AX335" s="15">
        <v>49</v>
      </c>
      <c r="AY335" s="15">
        <v>65</v>
      </c>
      <c r="AZ335" s="15">
        <v>14</v>
      </c>
      <c r="BA335" s="15">
        <v>7</v>
      </c>
      <c r="BB335" s="15">
        <v>43</v>
      </c>
      <c r="BC335" s="15">
        <v>17</v>
      </c>
      <c r="BD335" s="15">
        <v>67</v>
      </c>
      <c r="BE335" s="15">
        <v>48</v>
      </c>
      <c r="BF335" s="15">
        <v>31</v>
      </c>
      <c r="BG335" s="15">
        <v>57</v>
      </c>
      <c r="BH335" s="15">
        <v>51</v>
      </c>
      <c r="BI335" s="15">
        <v>64</v>
      </c>
      <c r="BJ335" s="15">
        <v>15</v>
      </c>
      <c r="BK335" s="15">
        <v>69</v>
      </c>
      <c r="BL335" s="15">
        <v>26</v>
      </c>
      <c r="BM335" s="15">
        <v>9</v>
      </c>
      <c r="BN335" s="15">
        <v>54</v>
      </c>
      <c r="BO335" s="15">
        <v>8</v>
      </c>
      <c r="BP335" s="15">
        <v>41</v>
      </c>
      <c r="BQ335" s="15">
        <v>22</v>
      </c>
      <c r="BR335" s="15">
        <v>13</v>
      </c>
      <c r="BS335" s="15">
        <v>5</v>
      </c>
      <c r="BT335" s="15">
        <v>46</v>
      </c>
      <c r="BU335" s="15">
        <v>16</v>
      </c>
      <c r="BV335" s="15">
        <v>61</v>
      </c>
    </row>
    <row r="336" spans="4:74" s="15" customFormat="1"/>
    <row r="337" spans="4:79" s="15" customFormat="1">
      <c r="D337" s="447">
        <v>70</v>
      </c>
      <c r="E337" s="39" t="s">
        <v>379</v>
      </c>
    </row>
    <row r="338" spans="4:79" s="15" customFormat="1">
      <c r="E338" s="42" t="s">
        <v>322</v>
      </c>
      <c r="F338" s="15">
        <v>1</v>
      </c>
      <c r="G338" s="15">
        <v>2</v>
      </c>
      <c r="H338" s="15">
        <v>3</v>
      </c>
      <c r="I338" s="15">
        <v>4</v>
      </c>
      <c r="J338" s="15">
        <v>5</v>
      </c>
      <c r="K338" s="15">
        <v>6</v>
      </c>
      <c r="L338" s="15">
        <v>7</v>
      </c>
      <c r="M338" s="15">
        <v>8</v>
      </c>
      <c r="N338" s="15">
        <v>9</v>
      </c>
      <c r="O338" s="15">
        <v>10</v>
      </c>
      <c r="P338" s="15">
        <v>11</v>
      </c>
      <c r="Q338" s="15">
        <v>12</v>
      </c>
      <c r="R338" s="15">
        <v>13</v>
      </c>
      <c r="S338" s="15">
        <v>14</v>
      </c>
      <c r="T338" s="15">
        <v>15</v>
      </c>
      <c r="U338" s="15">
        <v>16</v>
      </c>
      <c r="V338" s="15">
        <v>17</v>
      </c>
      <c r="W338" s="15">
        <v>18</v>
      </c>
      <c r="X338" s="15">
        <v>19</v>
      </c>
      <c r="Y338" s="15">
        <v>20</v>
      </c>
      <c r="Z338" s="15">
        <v>21</v>
      </c>
      <c r="AA338" s="15">
        <v>22</v>
      </c>
      <c r="AB338" s="15">
        <v>23</v>
      </c>
      <c r="AC338" s="15">
        <v>24</v>
      </c>
      <c r="AD338" s="15">
        <v>25</v>
      </c>
      <c r="AE338" s="15">
        <v>26</v>
      </c>
      <c r="AF338" s="15">
        <v>27</v>
      </c>
      <c r="AG338" s="15">
        <v>28</v>
      </c>
      <c r="AH338" s="15">
        <v>29</v>
      </c>
      <c r="AI338" s="15">
        <v>30</v>
      </c>
      <c r="AJ338" s="15">
        <v>31</v>
      </c>
      <c r="AK338" s="15">
        <v>32</v>
      </c>
      <c r="AL338" s="15">
        <v>33</v>
      </c>
      <c r="AM338" s="15">
        <v>34</v>
      </c>
      <c r="AN338" s="15">
        <v>35</v>
      </c>
      <c r="AO338" s="15">
        <v>36</v>
      </c>
      <c r="AP338" s="15">
        <v>37</v>
      </c>
      <c r="AQ338" s="15">
        <v>38</v>
      </c>
      <c r="AR338" s="15">
        <v>39</v>
      </c>
      <c r="AS338" s="15">
        <v>40</v>
      </c>
      <c r="AT338" s="15">
        <v>41</v>
      </c>
      <c r="AU338" s="15">
        <v>42</v>
      </c>
      <c r="AV338" s="15">
        <v>43</v>
      </c>
      <c r="AW338" s="15">
        <v>44</v>
      </c>
      <c r="AX338" s="15">
        <v>45</v>
      </c>
      <c r="AY338" s="15">
        <v>46</v>
      </c>
      <c r="AZ338" s="15">
        <v>47</v>
      </c>
      <c r="BA338" s="15">
        <v>48</v>
      </c>
      <c r="BB338" s="15">
        <v>49</v>
      </c>
      <c r="BC338" s="15">
        <v>50</v>
      </c>
      <c r="BD338" s="15">
        <v>51</v>
      </c>
      <c r="BE338" s="15">
        <v>52</v>
      </c>
      <c r="BF338" s="15">
        <v>53</v>
      </c>
      <c r="BG338" s="15">
        <v>54</v>
      </c>
      <c r="BH338" s="15">
        <v>55</v>
      </c>
      <c r="BI338" s="15">
        <v>56</v>
      </c>
      <c r="BJ338" s="15">
        <v>57</v>
      </c>
      <c r="BK338" s="15">
        <v>58</v>
      </c>
      <c r="BL338" s="15">
        <v>59</v>
      </c>
      <c r="BM338" s="15">
        <v>60</v>
      </c>
      <c r="BN338" s="15">
        <v>61</v>
      </c>
      <c r="BO338" s="15">
        <v>62</v>
      </c>
      <c r="BP338" s="15">
        <v>63</v>
      </c>
      <c r="BQ338" s="15">
        <v>64</v>
      </c>
      <c r="BR338" s="15">
        <v>65</v>
      </c>
      <c r="BS338" s="15">
        <v>66</v>
      </c>
      <c r="BT338" s="15">
        <v>67</v>
      </c>
      <c r="BU338" s="15">
        <v>68</v>
      </c>
      <c r="BV338" s="15">
        <v>69</v>
      </c>
      <c r="BW338" s="15">
        <v>70</v>
      </c>
    </row>
    <row r="339" spans="4:79" s="15" customFormat="1">
      <c r="E339" s="42" t="s">
        <v>350</v>
      </c>
      <c r="F339" s="15">
        <v>19</v>
      </c>
      <c r="G339" s="15">
        <v>10</v>
      </c>
      <c r="H339" s="15">
        <v>69</v>
      </c>
      <c r="I339" s="15">
        <v>61</v>
      </c>
      <c r="J339" s="15">
        <v>34</v>
      </c>
      <c r="K339" s="15">
        <v>29</v>
      </c>
      <c r="L339" s="15">
        <v>55</v>
      </c>
      <c r="M339" s="15">
        <v>7</v>
      </c>
      <c r="N339" s="15">
        <v>58</v>
      </c>
      <c r="O339" s="15">
        <v>42</v>
      </c>
      <c r="P339" s="15">
        <v>59</v>
      </c>
      <c r="Q339" s="15">
        <v>24</v>
      </c>
      <c r="R339" s="15">
        <v>44</v>
      </c>
      <c r="S339" s="15">
        <v>18</v>
      </c>
      <c r="T339" s="15">
        <v>32</v>
      </c>
      <c r="U339" s="15">
        <v>60</v>
      </c>
      <c r="V339" s="15">
        <v>39</v>
      </c>
      <c r="W339" s="15">
        <v>20</v>
      </c>
      <c r="X339" s="15">
        <v>33</v>
      </c>
      <c r="Y339" s="15">
        <v>11</v>
      </c>
      <c r="Z339" s="15">
        <v>57</v>
      </c>
      <c r="AA339" s="15">
        <v>21</v>
      </c>
      <c r="AB339" s="15">
        <v>16</v>
      </c>
      <c r="AC339" s="15">
        <v>31</v>
      </c>
      <c r="AD339" s="15">
        <v>66</v>
      </c>
      <c r="AE339" s="15">
        <v>70</v>
      </c>
      <c r="AF339" s="15">
        <v>1</v>
      </c>
      <c r="AG339" s="15">
        <v>25</v>
      </c>
      <c r="AH339" s="15">
        <v>45</v>
      </c>
      <c r="AI339" s="15">
        <v>52</v>
      </c>
      <c r="AJ339" s="15">
        <v>12</v>
      </c>
      <c r="AK339" s="15">
        <v>49</v>
      </c>
      <c r="AL339" s="15">
        <v>17</v>
      </c>
      <c r="AM339" s="15">
        <v>56</v>
      </c>
      <c r="AN339" s="15">
        <v>41</v>
      </c>
      <c r="AO339" s="15">
        <v>50</v>
      </c>
      <c r="AP339" s="15">
        <v>3</v>
      </c>
      <c r="AQ339" s="15">
        <v>65</v>
      </c>
      <c r="AR339" s="15">
        <v>40</v>
      </c>
      <c r="AS339" s="15">
        <v>51</v>
      </c>
      <c r="AT339" s="15">
        <v>35</v>
      </c>
      <c r="AU339" s="15">
        <v>28</v>
      </c>
      <c r="AV339" s="15">
        <v>22</v>
      </c>
      <c r="AW339" s="15">
        <v>13</v>
      </c>
      <c r="AX339" s="15">
        <v>8</v>
      </c>
      <c r="AY339" s="15">
        <v>37</v>
      </c>
      <c r="AZ339" s="15">
        <v>54</v>
      </c>
      <c r="BA339" s="15">
        <v>14</v>
      </c>
      <c r="BB339" s="15">
        <v>6</v>
      </c>
      <c r="BC339" s="15">
        <v>67</v>
      </c>
      <c r="BD339" s="15">
        <v>4</v>
      </c>
      <c r="BE339" s="15">
        <v>68</v>
      </c>
      <c r="BF339" s="15">
        <v>27</v>
      </c>
      <c r="BG339" s="15">
        <v>63</v>
      </c>
      <c r="BH339" s="15">
        <v>9</v>
      </c>
      <c r="BI339" s="15">
        <v>15</v>
      </c>
      <c r="BJ339" s="15">
        <v>48</v>
      </c>
      <c r="BK339" s="15">
        <v>2</v>
      </c>
      <c r="BL339" s="15">
        <v>43</v>
      </c>
      <c r="BM339" s="15">
        <v>23</v>
      </c>
      <c r="BN339" s="15">
        <v>30</v>
      </c>
      <c r="BO339" s="15">
        <v>53</v>
      </c>
      <c r="BP339" s="15">
        <v>64</v>
      </c>
      <c r="BQ339" s="15">
        <v>47</v>
      </c>
      <c r="BR339" s="15">
        <v>38</v>
      </c>
      <c r="BS339" s="15">
        <v>5</v>
      </c>
      <c r="BT339" s="15">
        <v>36</v>
      </c>
      <c r="BU339" s="15">
        <v>62</v>
      </c>
      <c r="BV339" s="15">
        <v>26</v>
      </c>
      <c r="BW339" s="15">
        <v>46</v>
      </c>
    </row>
    <row r="340" spans="4:79" s="15" customFormat="1">
      <c r="E340" s="42" t="s">
        <v>352</v>
      </c>
      <c r="F340" s="15">
        <v>58</v>
      </c>
      <c r="G340" s="15">
        <v>64</v>
      </c>
      <c r="H340" s="15">
        <v>49</v>
      </c>
      <c r="I340" s="15">
        <v>3</v>
      </c>
      <c r="J340" s="15">
        <v>28</v>
      </c>
      <c r="K340" s="15">
        <v>34</v>
      </c>
      <c r="L340" s="15">
        <v>63</v>
      </c>
      <c r="M340" s="15">
        <v>41</v>
      </c>
      <c r="N340" s="15">
        <v>2</v>
      </c>
      <c r="O340" s="15">
        <v>21</v>
      </c>
      <c r="P340" s="15">
        <v>54</v>
      </c>
      <c r="Q340" s="15">
        <v>4</v>
      </c>
      <c r="R340" s="15">
        <v>42</v>
      </c>
      <c r="S340" s="15">
        <v>22</v>
      </c>
      <c r="T340" s="15">
        <v>12</v>
      </c>
      <c r="U340" s="15">
        <v>24</v>
      </c>
      <c r="V340" s="15">
        <v>31</v>
      </c>
      <c r="W340" s="15">
        <v>15</v>
      </c>
      <c r="X340" s="15">
        <v>1</v>
      </c>
      <c r="Y340" s="15">
        <v>19</v>
      </c>
      <c r="Z340" s="15">
        <v>44</v>
      </c>
      <c r="AA340" s="15">
        <v>33</v>
      </c>
      <c r="AB340" s="15">
        <v>46</v>
      </c>
      <c r="AC340" s="15">
        <v>16</v>
      </c>
      <c r="AD340" s="15">
        <v>27</v>
      </c>
      <c r="AE340" s="15">
        <v>23</v>
      </c>
      <c r="AF340" s="15">
        <v>13</v>
      </c>
      <c r="AG340" s="15">
        <v>6</v>
      </c>
      <c r="AH340" s="15">
        <v>53</v>
      </c>
      <c r="AI340" s="15">
        <v>56</v>
      </c>
      <c r="AJ340" s="15">
        <v>45</v>
      </c>
      <c r="AK340" s="15">
        <v>65</v>
      </c>
      <c r="AL340" s="15">
        <v>32</v>
      </c>
      <c r="AM340" s="15">
        <v>66</v>
      </c>
      <c r="AN340" s="15">
        <v>36</v>
      </c>
      <c r="AO340" s="15">
        <v>40</v>
      </c>
      <c r="AP340" s="15">
        <v>14</v>
      </c>
      <c r="AQ340" s="15">
        <v>47</v>
      </c>
      <c r="AR340" s="15">
        <v>7</v>
      </c>
      <c r="AS340" s="15">
        <v>26</v>
      </c>
      <c r="AT340" s="15">
        <v>38</v>
      </c>
      <c r="AU340" s="15">
        <v>25</v>
      </c>
      <c r="AV340" s="15">
        <v>55</v>
      </c>
      <c r="AW340" s="15">
        <v>68</v>
      </c>
      <c r="AX340" s="15">
        <v>48</v>
      </c>
      <c r="AY340" s="15">
        <v>9</v>
      </c>
      <c r="AZ340" s="15">
        <v>20</v>
      </c>
      <c r="BA340" s="15">
        <v>30</v>
      </c>
      <c r="BB340" s="15">
        <v>5</v>
      </c>
      <c r="BC340" s="15">
        <v>61</v>
      </c>
      <c r="BD340" s="15">
        <v>39</v>
      </c>
      <c r="BE340" s="15">
        <v>8</v>
      </c>
      <c r="BF340" s="15">
        <v>67</v>
      </c>
      <c r="BG340" s="15">
        <v>57</v>
      </c>
      <c r="BH340" s="15">
        <v>29</v>
      </c>
      <c r="BI340" s="15">
        <v>69</v>
      </c>
      <c r="BJ340" s="15">
        <v>35</v>
      </c>
      <c r="BK340" s="15">
        <v>50</v>
      </c>
      <c r="BL340" s="15">
        <v>11</v>
      </c>
      <c r="BM340" s="15">
        <v>59</v>
      </c>
      <c r="BN340" s="15">
        <v>18</v>
      </c>
      <c r="BO340" s="15">
        <v>70</v>
      </c>
      <c r="BP340" s="15">
        <v>51</v>
      </c>
      <c r="BQ340" s="15">
        <v>60</v>
      </c>
      <c r="BR340" s="15">
        <v>37</v>
      </c>
      <c r="BS340" s="15">
        <v>10</v>
      </c>
      <c r="BT340" s="15">
        <v>43</v>
      </c>
      <c r="BU340" s="15">
        <v>52</v>
      </c>
      <c r="BV340" s="15">
        <v>17</v>
      </c>
      <c r="BW340" s="15">
        <v>62</v>
      </c>
    </row>
    <row r="341" spans="4:79" s="15" customFormat="1"/>
    <row r="342" spans="4:79" s="15" customFormat="1">
      <c r="D342" s="447">
        <v>71</v>
      </c>
      <c r="E342" s="39" t="s">
        <v>379</v>
      </c>
    </row>
    <row r="343" spans="4:79" s="15" customFormat="1">
      <c r="E343" s="42" t="s">
        <v>322</v>
      </c>
      <c r="F343" s="15">
        <v>1</v>
      </c>
      <c r="G343" s="15">
        <v>2</v>
      </c>
      <c r="H343" s="15">
        <v>3</v>
      </c>
      <c r="I343" s="15">
        <v>4</v>
      </c>
      <c r="J343" s="15">
        <v>5</v>
      </c>
      <c r="K343" s="15">
        <v>6</v>
      </c>
      <c r="L343" s="15">
        <v>7</v>
      </c>
      <c r="M343" s="15">
        <v>8</v>
      </c>
      <c r="N343" s="15">
        <v>9</v>
      </c>
      <c r="O343" s="15">
        <v>10</v>
      </c>
      <c r="P343" s="15">
        <v>11</v>
      </c>
      <c r="Q343" s="15">
        <v>12</v>
      </c>
      <c r="R343" s="15">
        <v>13</v>
      </c>
      <c r="S343" s="15">
        <v>14</v>
      </c>
      <c r="T343" s="15">
        <v>15</v>
      </c>
      <c r="U343" s="15">
        <v>16</v>
      </c>
      <c r="V343" s="15">
        <v>17</v>
      </c>
      <c r="W343" s="15">
        <v>18</v>
      </c>
      <c r="X343" s="15">
        <v>19</v>
      </c>
      <c r="Y343" s="15">
        <v>20</v>
      </c>
      <c r="Z343" s="15">
        <v>21</v>
      </c>
      <c r="AA343" s="15">
        <v>22</v>
      </c>
      <c r="AB343" s="15">
        <v>23</v>
      </c>
      <c r="AC343" s="15">
        <v>24</v>
      </c>
      <c r="AD343" s="15">
        <v>25</v>
      </c>
      <c r="AE343" s="15">
        <v>26</v>
      </c>
      <c r="AF343" s="15">
        <v>27</v>
      </c>
      <c r="AG343" s="15">
        <v>28</v>
      </c>
      <c r="AH343" s="15">
        <v>29</v>
      </c>
      <c r="AI343" s="15">
        <v>30</v>
      </c>
      <c r="AJ343" s="15">
        <v>31</v>
      </c>
      <c r="AK343" s="15">
        <v>32</v>
      </c>
      <c r="AL343" s="15">
        <v>33</v>
      </c>
      <c r="AM343" s="15">
        <v>34</v>
      </c>
      <c r="AN343" s="15">
        <v>35</v>
      </c>
      <c r="AO343" s="15">
        <v>36</v>
      </c>
      <c r="AP343" s="15">
        <v>37</v>
      </c>
      <c r="AQ343" s="15">
        <v>38</v>
      </c>
      <c r="AR343" s="15">
        <v>39</v>
      </c>
      <c r="AS343" s="15">
        <v>40</v>
      </c>
      <c r="AT343" s="15">
        <v>41</v>
      </c>
      <c r="AU343" s="15">
        <v>42</v>
      </c>
      <c r="AV343" s="15">
        <v>43</v>
      </c>
      <c r="AW343" s="15">
        <v>44</v>
      </c>
      <c r="AX343" s="15">
        <v>45</v>
      </c>
      <c r="AY343" s="15">
        <v>46</v>
      </c>
      <c r="AZ343" s="15">
        <v>47</v>
      </c>
      <c r="BA343" s="15">
        <v>48</v>
      </c>
      <c r="BB343" s="15">
        <v>49</v>
      </c>
      <c r="BC343" s="15">
        <v>50</v>
      </c>
      <c r="BD343" s="15">
        <v>51</v>
      </c>
      <c r="BE343" s="15">
        <v>52</v>
      </c>
      <c r="BF343" s="15">
        <v>53</v>
      </c>
      <c r="BG343" s="15">
        <v>54</v>
      </c>
      <c r="BH343" s="15">
        <v>55</v>
      </c>
      <c r="BI343" s="15">
        <v>56</v>
      </c>
      <c r="BJ343" s="15">
        <v>57</v>
      </c>
      <c r="BK343" s="15">
        <v>58</v>
      </c>
      <c r="BL343" s="15">
        <v>59</v>
      </c>
      <c r="BN343" s="15">
        <v>60</v>
      </c>
      <c r="BO343" s="15">
        <v>61</v>
      </c>
      <c r="BP343" s="15">
        <v>62</v>
      </c>
      <c r="BQ343" s="15">
        <v>63</v>
      </c>
      <c r="BS343" s="15">
        <v>64</v>
      </c>
      <c r="BT343" s="15">
        <v>65</v>
      </c>
      <c r="BU343" s="15">
        <v>66</v>
      </c>
      <c r="BV343" s="15">
        <v>67</v>
      </c>
      <c r="BX343" s="15">
        <v>68</v>
      </c>
      <c r="BY343" s="15">
        <v>69</v>
      </c>
      <c r="BZ343" s="15">
        <v>70</v>
      </c>
      <c r="CA343" s="15">
        <v>71</v>
      </c>
    </row>
    <row r="344" spans="4:79" s="15" customFormat="1">
      <c r="E344" s="42" t="s">
        <v>350</v>
      </c>
      <c r="F344" s="15">
        <v>15</v>
      </c>
      <c r="G344" s="15">
        <v>6</v>
      </c>
      <c r="H344" s="15">
        <v>2</v>
      </c>
      <c r="I344" s="15">
        <v>58</v>
      </c>
      <c r="J344" s="15">
        <v>71</v>
      </c>
      <c r="K344" s="15">
        <v>70</v>
      </c>
      <c r="L344" s="15">
        <v>40</v>
      </c>
      <c r="M344" s="15">
        <v>17</v>
      </c>
      <c r="N344" s="15">
        <v>48</v>
      </c>
      <c r="O344" s="15">
        <v>52</v>
      </c>
      <c r="P344" s="15">
        <v>63</v>
      </c>
      <c r="Q344" s="15">
        <v>1</v>
      </c>
      <c r="R344" s="15">
        <v>19</v>
      </c>
      <c r="S344" s="15">
        <v>28</v>
      </c>
      <c r="T344" s="15">
        <v>68</v>
      </c>
      <c r="U344" s="15">
        <v>53</v>
      </c>
      <c r="V344" s="15">
        <v>59</v>
      </c>
      <c r="W344" s="15">
        <v>47</v>
      </c>
      <c r="X344" s="15">
        <v>65</v>
      </c>
      <c r="Y344" s="15">
        <v>60</v>
      </c>
      <c r="Z344" s="15">
        <v>67</v>
      </c>
      <c r="AA344" s="15">
        <v>26</v>
      </c>
      <c r="AB344" s="15">
        <v>4</v>
      </c>
      <c r="AC344" s="15">
        <v>22</v>
      </c>
      <c r="AD344" s="15">
        <v>33</v>
      </c>
      <c r="AE344" s="15">
        <v>62</v>
      </c>
      <c r="AF344" s="15">
        <v>23</v>
      </c>
      <c r="AG344" s="15">
        <v>56</v>
      </c>
      <c r="AH344" s="15">
        <v>32</v>
      </c>
      <c r="AI344" s="15">
        <v>36</v>
      </c>
      <c r="AJ344" s="15">
        <v>38</v>
      </c>
      <c r="AK344" s="15">
        <v>16</v>
      </c>
      <c r="AL344" s="15">
        <v>25</v>
      </c>
      <c r="AM344" s="15">
        <v>8</v>
      </c>
      <c r="AN344" s="15">
        <v>12</v>
      </c>
      <c r="AO344" s="15">
        <v>34</v>
      </c>
      <c r="AP344" s="15">
        <v>14</v>
      </c>
      <c r="AQ344" s="15">
        <v>5</v>
      </c>
      <c r="AR344" s="15">
        <v>57</v>
      </c>
      <c r="AS344" s="15">
        <v>7</v>
      </c>
      <c r="AT344" s="15">
        <v>29</v>
      </c>
      <c r="AU344" s="15">
        <v>50</v>
      </c>
      <c r="AV344" s="15">
        <v>61</v>
      </c>
      <c r="AW344" s="15">
        <v>21</v>
      </c>
      <c r="AX344" s="15">
        <v>42</v>
      </c>
      <c r="AY344" s="15">
        <v>9</v>
      </c>
      <c r="AZ344" s="15">
        <v>24</v>
      </c>
      <c r="BA344" s="15">
        <v>64</v>
      </c>
      <c r="BB344" s="15">
        <v>55</v>
      </c>
      <c r="BC344" s="15">
        <v>27</v>
      </c>
      <c r="BD344" s="15">
        <v>66</v>
      </c>
      <c r="BE344" s="15">
        <v>31</v>
      </c>
      <c r="BF344" s="15">
        <v>20</v>
      </c>
      <c r="BG344" s="15">
        <v>37</v>
      </c>
      <c r="BH344" s="15">
        <v>69</v>
      </c>
      <c r="BI344" s="15">
        <v>30</v>
      </c>
      <c r="BJ344" s="15">
        <v>3</v>
      </c>
      <c r="BK344" s="15">
        <v>49</v>
      </c>
      <c r="BL344" s="15">
        <v>45</v>
      </c>
      <c r="BN344" s="15">
        <v>39</v>
      </c>
      <c r="BO344" s="15">
        <v>43</v>
      </c>
      <c r="BP344" s="15">
        <v>10</v>
      </c>
      <c r="BQ344" s="15">
        <v>18</v>
      </c>
      <c r="BS344" s="15">
        <v>54</v>
      </c>
      <c r="BT344" s="15">
        <v>13</v>
      </c>
      <c r="BU344" s="15">
        <v>46</v>
      </c>
      <c r="BV344" s="15">
        <v>41</v>
      </c>
      <c r="BX344" s="15">
        <v>44</v>
      </c>
      <c r="BY344" s="15">
        <v>51</v>
      </c>
      <c r="BZ344" s="15">
        <v>35</v>
      </c>
      <c r="CA344" s="15">
        <v>11</v>
      </c>
    </row>
    <row r="345" spans="4:79" s="15" customFormat="1">
      <c r="E345" s="42" t="s">
        <v>352</v>
      </c>
      <c r="F345" s="15">
        <v>45</v>
      </c>
      <c r="G345" s="15">
        <v>4</v>
      </c>
      <c r="H345" s="15">
        <v>69</v>
      </c>
      <c r="I345" s="15">
        <v>13</v>
      </c>
      <c r="J345" s="15">
        <v>56</v>
      </c>
      <c r="K345" s="15">
        <v>32</v>
      </c>
      <c r="L345" s="15">
        <v>30</v>
      </c>
      <c r="M345" s="15">
        <v>60</v>
      </c>
      <c r="N345" s="15">
        <v>16</v>
      </c>
      <c r="O345" s="15">
        <v>39</v>
      </c>
      <c r="P345" s="15">
        <v>25</v>
      </c>
      <c r="Q345" s="15">
        <v>33</v>
      </c>
      <c r="R345" s="15">
        <v>50</v>
      </c>
      <c r="S345" s="15">
        <v>68</v>
      </c>
      <c r="T345" s="15">
        <v>6</v>
      </c>
      <c r="U345" s="15">
        <v>8</v>
      </c>
      <c r="V345" s="15">
        <v>5</v>
      </c>
      <c r="W345" s="15">
        <v>24</v>
      </c>
      <c r="X345" s="15">
        <v>26</v>
      </c>
      <c r="Y345" s="15">
        <v>66</v>
      </c>
      <c r="Z345" s="15">
        <v>12</v>
      </c>
      <c r="AA345" s="15">
        <v>21</v>
      </c>
      <c r="AB345" s="15">
        <v>54</v>
      </c>
      <c r="AC345" s="15">
        <v>64</v>
      </c>
      <c r="AD345" s="15">
        <v>3</v>
      </c>
      <c r="AE345" s="15">
        <v>22</v>
      </c>
      <c r="AF345" s="15">
        <v>41</v>
      </c>
      <c r="AG345" s="15">
        <v>40</v>
      </c>
      <c r="AH345" s="15">
        <v>61</v>
      </c>
      <c r="AI345" s="15">
        <v>11</v>
      </c>
      <c r="AJ345" s="15">
        <v>65</v>
      </c>
      <c r="AK345" s="15">
        <v>15</v>
      </c>
      <c r="AL345" s="15">
        <v>44</v>
      </c>
      <c r="AM345" s="15">
        <v>46</v>
      </c>
      <c r="AN345" s="15">
        <v>34</v>
      </c>
      <c r="AO345" s="15">
        <v>58</v>
      </c>
      <c r="AP345" s="15">
        <v>49</v>
      </c>
      <c r="AQ345" s="15">
        <v>63</v>
      </c>
      <c r="AR345" s="15">
        <v>43</v>
      </c>
      <c r="AS345" s="15">
        <v>51</v>
      </c>
      <c r="AT345" s="15">
        <v>57</v>
      </c>
      <c r="AU345" s="15">
        <v>20</v>
      </c>
      <c r="AV345" s="15">
        <v>27</v>
      </c>
      <c r="AW345" s="15">
        <v>47</v>
      </c>
      <c r="AX345" s="15">
        <v>62</v>
      </c>
      <c r="AY345" s="15">
        <v>71</v>
      </c>
      <c r="AZ345" s="15">
        <v>10</v>
      </c>
      <c r="BA345" s="15">
        <v>59</v>
      </c>
      <c r="BB345" s="15">
        <v>17</v>
      </c>
      <c r="BC345" s="15">
        <v>38</v>
      </c>
      <c r="BD345" s="15">
        <v>18</v>
      </c>
      <c r="BE345" s="15">
        <v>35</v>
      </c>
      <c r="BF345" s="15">
        <v>67</v>
      </c>
      <c r="BG345" s="15">
        <v>70</v>
      </c>
      <c r="BH345" s="15">
        <v>1</v>
      </c>
      <c r="BI345" s="15">
        <v>7</v>
      </c>
      <c r="BJ345" s="15">
        <v>19</v>
      </c>
      <c r="BK345" s="15">
        <v>36</v>
      </c>
      <c r="BL345" s="15">
        <v>31</v>
      </c>
      <c r="BN345" s="15">
        <v>37</v>
      </c>
      <c r="BO345" s="15">
        <v>29</v>
      </c>
      <c r="BP345" s="15">
        <v>52</v>
      </c>
      <c r="BQ345" s="15">
        <v>2</v>
      </c>
      <c r="BS345" s="15">
        <v>55</v>
      </c>
      <c r="BT345" s="15">
        <v>48</v>
      </c>
      <c r="BU345" s="15">
        <v>42</v>
      </c>
      <c r="BV345" s="15">
        <v>23</v>
      </c>
      <c r="BX345" s="15">
        <v>14</v>
      </c>
      <c r="BY345" s="15">
        <v>28</v>
      </c>
      <c r="BZ345" s="15">
        <v>9</v>
      </c>
      <c r="CA345" s="15">
        <v>53</v>
      </c>
    </row>
    <row r="346" spans="4:79" s="15" customFormat="1"/>
    <row r="347" spans="4:79" s="15" customFormat="1">
      <c r="D347" s="447">
        <v>72</v>
      </c>
      <c r="E347" s="39" t="s">
        <v>379</v>
      </c>
    </row>
    <row r="348" spans="4:79" s="15" customFormat="1">
      <c r="E348" s="42" t="s">
        <v>322</v>
      </c>
      <c r="F348" s="15">
        <v>1</v>
      </c>
      <c r="G348" s="15">
        <v>2</v>
      </c>
      <c r="H348" s="15">
        <v>3</v>
      </c>
      <c r="I348" s="15">
        <v>4</v>
      </c>
      <c r="J348" s="15">
        <v>5</v>
      </c>
      <c r="K348" s="15">
        <v>6</v>
      </c>
      <c r="L348" s="15">
        <v>7</v>
      </c>
      <c r="M348" s="15">
        <v>8</v>
      </c>
      <c r="N348" s="15">
        <v>9</v>
      </c>
      <c r="O348" s="15">
        <v>10</v>
      </c>
      <c r="P348" s="15">
        <v>11</v>
      </c>
      <c r="Q348" s="15">
        <v>12</v>
      </c>
      <c r="R348" s="15">
        <v>13</v>
      </c>
      <c r="S348" s="15">
        <v>14</v>
      </c>
      <c r="T348" s="15">
        <v>15</v>
      </c>
      <c r="U348" s="15">
        <v>16</v>
      </c>
      <c r="V348" s="15">
        <v>17</v>
      </c>
      <c r="W348" s="15">
        <v>18</v>
      </c>
      <c r="X348" s="15">
        <v>19</v>
      </c>
      <c r="Y348" s="15">
        <v>20</v>
      </c>
      <c r="Z348" s="15">
        <v>21</v>
      </c>
      <c r="AA348" s="15">
        <v>22</v>
      </c>
      <c r="AB348" s="15">
        <v>23</v>
      </c>
      <c r="AC348" s="15">
        <v>24</v>
      </c>
      <c r="AD348" s="15">
        <v>25</v>
      </c>
      <c r="AE348" s="15">
        <v>26</v>
      </c>
      <c r="AF348" s="15">
        <v>27</v>
      </c>
      <c r="AG348" s="15">
        <v>28</v>
      </c>
      <c r="AH348" s="15">
        <v>29</v>
      </c>
      <c r="AI348" s="15">
        <v>30</v>
      </c>
      <c r="AJ348" s="15">
        <v>31</v>
      </c>
      <c r="AK348" s="15">
        <v>32</v>
      </c>
      <c r="AL348" s="15">
        <v>33</v>
      </c>
      <c r="AM348" s="15">
        <v>34</v>
      </c>
      <c r="AN348" s="15">
        <v>35</v>
      </c>
      <c r="AO348" s="15">
        <v>36</v>
      </c>
      <c r="AP348" s="15">
        <v>37</v>
      </c>
      <c r="AQ348" s="15">
        <v>38</v>
      </c>
      <c r="AR348" s="15">
        <v>39</v>
      </c>
      <c r="AS348" s="15">
        <v>40</v>
      </c>
      <c r="AT348" s="15">
        <v>41</v>
      </c>
      <c r="AU348" s="15">
        <v>42</v>
      </c>
      <c r="AV348" s="15">
        <v>43</v>
      </c>
      <c r="AW348" s="15">
        <v>44</v>
      </c>
      <c r="AX348" s="15">
        <v>45</v>
      </c>
      <c r="AY348" s="15">
        <v>46</v>
      </c>
      <c r="AZ348" s="15">
        <v>47</v>
      </c>
      <c r="BA348" s="15">
        <v>48</v>
      </c>
      <c r="BB348" s="15">
        <v>49</v>
      </c>
      <c r="BC348" s="15">
        <v>50</v>
      </c>
      <c r="BD348" s="15">
        <v>51</v>
      </c>
      <c r="BE348" s="15">
        <v>52</v>
      </c>
      <c r="BF348" s="15">
        <v>53</v>
      </c>
      <c r="BG348" s="15">
        <v>54</v>
      </c>
      <c r="BH348" s="15">
        <v>55</v>
      </c>
      <c r="BI348" s="15">
        <v>56</v>
      </c>
      <c r="BJ348" s="15">
        <v>57</v>
      </c>
      <c r="BK348" s="15">
        <v>58</v>
      </c>
      <c r="BL348" s="15">
        <v>59</v>
      </c>
      <c r="BM348" s="15">
        <v>60</v>
      </c>
      <c r="BN348" s="15">
        <v>61</v>
      </c>
      <c r="BO348" s="15">
        <v>62</v>
      </c>
      <c r="BP348" s="15">
        <v>63</v>
      </c>
      <c r="BQ348" s="15">
        <v>64</v>
      </c>
      <c r="BS348" s="15">
        <v>65</v>
      </c>
      <c r="BT348" s="15">
        <v>66</v>
      </c>
      <c r="BU348" s="15">
        <v>67</v>
      </c>
      <c r="BV348" s="15">
        <v>68</v>
      </c>
      <c r="BX348" s="15">
        <v>69</v>
      </c>
      <c r="BY348" s="15">
        <v>70</v>
      </c>
      <c r="BZ348" s="15">
        <v>71</v>
      </c>
      <c r="CA348" s="15">
        <v>72</v>
      </c>
    </row>
    <row r="349" spans="4:79" s="15" customFormat="1">
      <c r="E349" s="42" t="s">
        <v>350</v>
      </c>
      <c r="F349" s="15">
        <v>60</v>
      </c>
      <c r="G349" s="15">
        <v>51</v>
      </c>
      <c r="H349" s="15">
        <v>21</v>
      </c>
      <c r="I349" s="15">
        <v>69</v>
      </c>
      <c r="J349" s="15">
        <v>16</v>
      </c>
      <c r="K349" s="15">
        <v>40</v>
      </c>
      <c r="L349" s="15">
        <v>50</v>
      </c>
      <c r="M349" s="15">
        <v>17</v>
      </c>
      <c r="N349" s="15">
        <v>67</v>
      </c>
      <c r="O349" s="15">
        <v>61</v>
      </c>
      <c r="P349" s="15">
        <v>35</v>
      </c>
      <c r="Q349" s="15">
        <v>55</v>
      </c>
      <c r="R349" s="15">
        <v>22</v>
      </c>
      <c r="S349" s="15">
        <v>13</v>
      </c>
      <c r="T349" s="15">
        <v>64</v>
      </c>
      <c r="U349" s="15">
        <v>54</v>
      </c>
      <c r="V349" s="15">
        <v>31</v>
      </c>
      <c r="W349" s="15">
        <v>49</v>
      </c>
      <c r="X349" s="15">
        <v>43</v>
      </c>
      <c r="Y349" s="15">
        <v>66</v>
      </c>
      <c r="Z349" s="15">
        <v>20</v>
      </c>
      <c r="AA349" s="15">
        <v>23</v>
      </c>
      <c r="AB349" s="15">
        <v>1</v>
      </c>
      <c r="AC349" s="15">
        <v>7</v>
      </c>
      <c r="AD349" s="15">
        <v>46</v>
      </c>
      <c r="AE349" s="15">
        <v>39</v>
      </c>
      <c r="AF349" s="15">
        <v>41</v>
      </c>
      <c r="AG349" s="15">
        <v>65</v>
      </c>
      <c r="AH349" s="15">
        <v>57</v>
      </c>
      <c r="AI349" s="15">
        <v>2</v>
      </c>
      <c r="AJ349" s="15">
        <v>38</v>
      </c>
      <c r="AK349" s="15">
        <v>9</v>
      </c>
      <c r="AL349" s="15">
        <v>29</v>
      </c>
      <c r="AM349" s="15">
        <v>63</v>
      </c>
      <c r="AN349" s="15">
        <v>11</v>
      </c>
      <c r="AO349" s="15">
        <v>52</v>
      </c>
      <c r="AP349" s="15">
        <v>58</v>
      </c>
      <c r="AQ349" s="15">
        <v>5</v>
      </c>
      <c r="AR349" s="15">
        <v>48</v>
      </c>
      <c r="AS349" s="15">
        <v>70</v>
      </c>
      <c r="AT349" s="15">
        <v>3</v>
      </c>
      <c r="AU349" s="15">
        <v>24</v>
      </c>
      <c r="AV349" s="15">
        <v>59</v>
      </c>
      <c r="AW349" s="15">
        <v>37</v>
      </c>
      <c r="AX349" s="15">
        <v>72</v>
      </c>
      <c r="AY349" s="15">
        <v>4</v>
      </c>
      <c r="AZ349" s="15">
        <v>68</v>
      </c>
      <c r="BA349" s="15">
        <v>34</v>
      </c>
      <c r="BB349" s="15">
        <v>8</v>
      </c>
      <c r="BC349" s="15">
        <v>28</v>
      </c>
      <c r="BD349" s="15">
        <v>45</v>
      </c>
      <c r="BE349" s="15">
        <v>33</v>
      </c>
      <c r="BF349" s="15">
        <v>56</v>
      </c>
      <c r="BG349" s="15">
        <v>12</v>
      </c>
      <c r="BH349" s="15">
        <v>71</v>
      </c>
      <c r="BI349" s="15">
        <v>25</v>
      </c>
      <c r="BJ349" s="15">
        <v>36</v>
      </c>
      <c r="BK349" s="15">
        <v>42</v>
      </c>
      <c r="BL349" s="15">
        <v>62</v>
      </c>
      <c r="BM349" s="15">
        <v>26</v>
      </c>
      <c r="BN349" s="15">
        <v>32</v>
      </c>
      <c r="BO349" s="15">
        <v>44</v>
      </c>
      <c r="BP349" s="15">
        <v>15</v>
      </c>
      <c r="BQ349" s="15">
        <v>6</v>
      </c>
      <c r="BS349" s="15">
        <v>18</v>
      </c>
      <c r="BT349" s="15">
        <v>14</v>
      </c>
      <c r="BU349" s="15">
        <v>27</v>
      </c>
      <c r="BV349" s="15">
        <v>47</v>
      </c>
      <c r="BX349" s="15">
        <v>30</v>
      </c>
      <c r="BY349" s="15">
        <v>19</v>
      </c>
      <c r="BZ349" s="15">
        <v>10</v>
      </c>
      <c r="CA349" s="15">
        <v>53</v>
      </c>
    </row>
    <row r="350" spans="4:79" s="15" customFormat="1">
      <c r="E350" s="42" t="s">
        <v>352</v>
      </c>
      <c r="F350" s="15">
        <v>64</v>
      </c>
      <c r="G350" s="15">
        <v>71</v>
      </c>
      <c r="H350" s="15">
        <v>9</v>
      </c>
      <c r="I350" s="15">
        <v>21</v>
      </c>
      <c r="J350" s="15">
        <v>32</v>
      </c>
      <c r="K350" s="15">
        <v>34</v>
      </c>
      <c r="L350" s="15">
        <v>53</v>
      </c>
      <c r="M350" s="15">
        <v>70</v>
      </c>
      <c r="N350" s="15">
        <v>3</v>
      </c>
      <c r="O350" s="15">
        <v>18</v>
      </c>
      <c r="P350" s="15">
        <v>7</v>
      </c>
      <c r="Q350" s="15">
        <v>48</v>
      </c>
      <c r="R350" s="15">
        <v>14</v>
      </c>
      <c r="S350" s="15">
        <v>38</v>
      </c>
      <c r="T350" s="15">
        <v>17</v>
      </c>
      <c r="U350" s="15">
        <v>8</v>
      </c>
      <c r="V350" s="15">
        <v>25</v>
      </c>
      <c r="W350" s="15">
        <v>47</v>
      </c>
      <c r="X350" s="15">
        <v>16</v>
      </c>
      <c r="Y350" s="15">
        <v>31</v>
      </c>
      <c r="Z350" s="15">
        <v>62</v>
      </c>
      <c r="AA350" s="15">
        <v>67</v>
      </c>
      <c r="AB350" s="15">
        <v>4</v>
      </c>
      <c r="AC350" s="15">
        <v>56</v>
      </c>
      <c r="AD350" s="15">
        <v>6</v>
      </c>
      <c r="AE350" s="15">
        <v>72</v>
      </c>
      <c r="AF350" s="15">
        <v>54</v>
      </c>
      <c r="AG350" s="15">
        <v>20</v>
      </c>
      <c r="AH350" s="15">
        <v>22</v>
      </c>
      <c r="AI350" s="15">
        <v>41</v>
      </c>
      <c r="AJ350" s="15">
        <v>55</v>
      </c>
      <c r="AK350" s="15">
        <v>40</v>
      </c>
      <c r="AL350" s="15">
        <v>66</v>
      </c>
      <c r="AM350" s="15">
        <v>33</v>
      </c>
      <c r="AN350" s="15">
        <v>58</v>
      </c>
      <c r="AO350" s="15">
        <v>13</v>
      </c>
      <c r="AP350" s="15">
        <v>49</v>
      </c>
      <c r="AQ350" s="15">
        <v>19</v>
      </c>
      <c r="AR350" s="15">
        <v>42</v>
      </c>
      <c r="AS350" s="15">
        <v>39</v>
      </c>
      <c r="AT350" s="15">
        <v>28</v>
      </c>
      <c r="AU350" s="15">
        <v>10</v>
      </c>
      <c r="AV350" s="15">
        <v>46</v>
      </c>
      <c r="AW350" s="15">
        <v>60</v>
      </c>
      <c r="AX350" s="15">
        <v>65</v>
      </c>
      <c r="AY350" s="15">
        <v>15</v>
      </c>
      <c r="AZ350" s="15">
        <v>61</v>
      </c>
      <c r="BA350" s="15">
        <v>69</v>
      </c>
      <c r="BB350" s="15">
        <v>45</v>
      </c>
      <c r="BC350" s="15">
        <v>23</v>
      </c>
      <c r="BD350" s="15">
        <v>63</v>
      </c>
      <c r="BE350" s="15">
        <v>59</v>
      </c>
      <c r="BF350" s="15">
        <v>68</v>
      </c>
      <c r="BG350" s="15">
        <v>30</v>
      </c>
      <c r="BH350" s="15">
        <v>1</v>
      </c>
      <c r="BI350" s="15">
        <v>24</v>
      </c>
      <c r="BJ350" s="15">
        <v>11</v>
      </c>
      <c r="BK350" s="15">
        <v>44</v>
      </c>
      <c r="BL350" s="15">
        <v>27</v>
      </c>
      <c r="BM350" s="15">
        <v>51</v>
      </c>
      <c r="BN350" s="15">
        <v>29</v>
      </c>
      <c r="BO350" s="15">
        <v>43</v>
      </c>
      <c r="BP350" s="15">
        <v>2</v>
      </c>
      <c r="BQ350" s="15">
        <v>36</v>
      </c>
      <c r="BS350" s="15">
        <v>50</v>
      </c>
      <c r="BT350" s="15">
        <v>5</v>
      </c>
      <c r="BU350" s="15">
        <v>57</v>
      </c>
      <c r="BV350" s="15">
        <v>26</v>
      </c>
      <c r="BX350" s="15">
        <v>37</v>
      </c>
      <c r="BY350" s="15">
        <v>35</v>
      </c>
      <c r="BZ350" s="15">
        <v>12</v>
      </c>
      <c r="CA350" s="15">
        <v>52</v>
      </c>
    </row>
    <row r="351" spans="4:79" s="15" customFormat="1"/>
    <row r="352" spans="4:79" s="15" customFormat="1">
      <c r="D352" s="447">
        <v>73</v>
      </c>
      <c r="E352" s="39" t="s">
        <v>379</v>
      </c>
    </row>
    <row r="353" spans="4:84" s="15" customFormat="1">
      <c r="E353" s="42" t="s">
        <v>322</v>
      </c>
      <c r="F353" s="15">
        <v>1</v>
      </c>
      <c r="G353" s="15">
        <v>2</v>
      </c>
      <c r="H353" s="15">
        <v>3</v>
      </c>
      <c r="I353" s="15">
        <v>4</v>
      </c>
      <c r="J353" s="15">
        <v>5</v>
      </c>
      <c r="K353" s="15">
        <v>6</v>
      </c>
      <c r="L353" s="15">
        <v>7</v>
      </c>
      <c r="M353" s="15">
        <v>8</v>
      </c>
      <c r="N353" s="15">
        <v>9</v>
      </c>
      <c r="O353" s="15">
        <v>10</v>
      </c>
      <c r="P353" s="15">
        <v>11</v>
      </c>
      <c r="Q353" s="15">
        <v>12</v>
      </c>
      <c r="R353" s="15">
        <v>13</v>
      </c>
      <c r="S353" s="15">
        <v>14</v>
      </c>
      <c r="T353" s="15">
        <v>15</v>
      </c>
      <c r="U353" s="15">
        <v>16</v>
      </c>
      <c r="V353" s="15">
        <v>17</v>
      </c>
      <c r="W353" s="15">
        <v>18</v>
      </c>
      <c r="X353" s="15">
        <v>19</v>
      </c>
      <c r="Y353" s="15">
        <v>20</v>
      </c>
      <c r="Z353" s="15">
        <v>21</v>
      </c>
      <c r="AA353" s="15">
        <v>22</v>
      </c>
      <c r="AB353" s="15">
        <v>23</v>
      </c>
      <c r="AC353" s="15">
        <v>24</v>
      </c>
      <c r="AD353" s="15">
        <v>25</v>
      </c>
      <c r="AE353" s="15">
        <v>26</v>
      </c>
      <c r="AF353" s="15">
        <v>27</v>
      </c>
      <c r="AG353" s="15">
        <v>28</v>
      </c>
      <c r="AH353" s="15">
        <v>29</v>
      </c>
      <c r="AI353" s="15">
        <v>30</v>
      </c>
      <c r="AJ353" s="15">
        <v>31</v>
      </c>
      <c r="AK353" s="15">
        <v>32</v>
      </c>
      <c r="AL353" s="15">
        <v>33</v>
      </c>
      <c r="AM353" s="15">
        <v>34</v>
      </c>
      <c r="AN353" s="15">
        <v>35</v>
      </c>
      <c r="AO353" s="15">
        <v>36</v>
      </c>
      <c r="AP353" s="15">
        <v>37</v>
      </c>
      <c r="AQ353" s="15">
        <v>38</v>
      </c>
      <c r="AR353" s="15">
        <v>39</v>
      </c>
      <c r="AS353" s="15">
        <v>40</v>
      </c>
      <c r="AT353" s="15">
        <v>41</v>
      </c>
      <c r="AU353" s="15">
        <v>42</v>
      </c>
      <c r="AV353" s="15">
        <v>43</v>
      </c>
      <c r="AW353" s="15">
        <v>44</v>
      </c>
      <c r="AX353" s="15">
        <v>45</v>
      </c>
      <c r="AY353" s="15">
        <v>46</v>
      </c>
      <c r="AZ353" s="15">
        <v>47</v>
      </c>
      <c r="BA353" s="15">
        <v>48</v>
      </c>
      <c r="BB353" s="15">
        <v>49</v>
      </c>
      <c r="BC353" s="15">
        <v>50</v>
      </c>
      <c r="BD353" s="15">
        <v>51</v>
      </c>
      <c r="BE353" s="15">
        <v>52</v>
      </c>
      <c r="BF353" s="15">
        <v>53</v>
      </c>
      <c r="BG353" s="15">
        <v>54</v>
      </c>
      <c r="BH353" s="15">
        <v>55</v>
      </c>
      <c r="BI353" s="15">
        <v>56</v>
      </c>
      <c r="BJ353" s="15">
        <v>57</v>
      </c>
      <c r="BK353" s="15">
        <v>58</v>
      </c>
      <c r="BL353" s="15">
        <v>59</v>
      </c>
      <c r="BM353" s="15">
        <v>60</v>
      </c>
      <c r="BN353" s="15">
        <v>61</v>
      </c>
      <c r="BO353" s="15">
        <v>62</v>
      </c>
      <c r="BP353" s="15">
        <v>63</v>
      </c>
      <c r="BQ353" s="15">
        <v>64</v>
      </c>
      <c r="BR353" s="15">
        <v>65</v>
      </c>
      <c r="BS353" s="15">
        <v>66</v>
      </c>
      <c r="BT353" s="15">
        <v>67</v>
      </c>
      <c r="BU353" s="15">
        <v>68</v>
      </c>
      <c r="BV353" s="15">
        <v>69</v>
      </c>
      <c r="BX353" s="15">
        <v>70</v>
      </c>
      <c r="BY353" s="15">
        <v>71</v>
      </c>
      <c r="BZ353" s="15">
        <v>72</v>
      </c>
      <c r="CA353" s="15">
        <v>73</v>
      </c>
    </row>
    <row r="354" spans="4:84" s="15" customFormat="1">
      <c r="E354" s="42" t="s">
        <v>350</v>
      </c>
      <c r="F354" s="15">
        <v>14</v>
      </c>
      <c r="G354" s="15">
        <v>28</v>
      </c>
      <c r="H354" s="15">
        <v>24</v>
      </c>
      <c r="I354" s="15">
        <v>71</v>
      </c>
      <c r="J354" s="15">
        <v>8</v>
      </c>
      <c r="K354" s="15">
        <v>73</v>
      </c>
      <c r="L354" s="15">
        <v>43</v>
      </c>
      <c r="M354" s="15">
        <v>5</v>
      </c>
      <c r="N354" s="15">
        <v>37</v>
      </c>
      <c r="O354" s="15">
        <v>12</v>
      </c>
      <c r="P354" s="15">
        <v>38</v>
      </c>
      <c r="Q354" s="15">
        <v>59</v>
      </c>
      <c r="R354" s="15">
        <v>65</v>
      </c>
      <c r="S354" s="15">
        <v>70</v>
      </c>
      <c r="T354" s="15">
        <v>9</v>
      </c>
      <c r="U354" s="15">
        <v>2</v>
      </c>
      <c r="V354" s="15">
        <v>68</v>
      </c>
      <c r="W354" s="15">
        <v>25</v>
      </c>
      <c r="X354" s="15">
        <v>50</v>
      </c>
      <c r="Y354" s="15">
        <v>64</v>
      </c>
      <c r="Z354" s="15">
        <v>67</v>
      </c>
      <c r="AA354" s="15">
        <v>45</v>
      </c>
      <c r="AB354" s="15">
        <v>34</v>
      </c>
      <c r="AC354" s="15">
        <v>3</v>
      </c>
      <c r="AD354" s="15">
        <v>11</v>
      </c>
      <c r="AE354" s="15">
        <v>48</v>
      </c>
      <c r="AF354" s="15">
        <v>36</v>
      </c>
      <c r="AG354" s="15">
        <v>29</v>
      </c>
      <c r="AH354" s="15">
        <v>16</v>
      </c>
      <c r="AI354" s="15">
        <v>7</v>
      </c>
      <c r="AJ354" s="15">
        <v>22</v>
      </c>
      <c r="AK354" s="15">
        <v>20</v>
      </c>
      <c r="AL354" s="15">
        <v>54</v>
      </c>
      <c r="AM354" s="15">
        <v>60</v>
      </c>
      <c r="AN354" s="15">
        <v>27</v>
      </c>
      <c r="AO354" s="15">
        <v>4</v>
      </c>
      <c r="AP354" s="15">
        <v>30</v>
      </c>
      <c r="AQ354" s="15">
        <v>55</v>
      </c>
      <c r="AR354" s="15">
        <v>35</v>
      </c>
      <c r="AS354" s="15">
        <v>66</v>
      </c>
      <c r="AT354" s="15">
        <v>57</v>
      </c>
      <c r="AU354" s="15">
        <v>31</v>
      </c>
      <c r="AV354" s="15">
        <v>6</v>
      </c>
      <c r="AW354" s="15">
        <v>51</v>
      </c>
      <c r="AX354" s="15">
        <v>46</v>
      </c>
      <c r="AY354" s="15">
        <v>63</v>
      </c>
      <c r="AZ354" s="15">
        <v>69</v>
      </c>
      <c r="BA354" s="15">
        <v>40</v>
      </c>
      <c r="BB354" s="15">
        <v>42</v>
      </c>
      <c r="BC354" s="15">
        <v>21</v>
      </c>
      <c r="BD354" s="15">
        <v>39</v>
      </c>
      <c r="BE354" s="15">
        <v>10</v>
      </c>
      <c r="BF354" s="15">
        <v>1</v>
      </c>
      <c r="BG354" s="15">
        <v>33</v>
      </c>
      <c r="BH354" s="15">
        <v>44</v>
      </c>
      <c r="BI354" s="15">
        <v>18</v>
      </c>
      <c r="BJ354" s="15">
        <v>41</v>
      </c>
      <c r="BK354" s="15">
        <v>47</v>
      </c>
      <c r="BL354" s="15">
        <v>13</v>
      </c>
      <c r="BM354" s="15">
        <v>23</v>
      </c>
      <c r="BN354" s="15">
        <v>49</v>
      </c>
      <c r="BO354" s="15">
        <v>19</v>
      </c>
      <c r="BP354" s="15">
        <v>62</v>
      </c>
      <c r="BQ354" s="15">
        <v>72</v>
      </c>
      <c r="BR354" s="15">
        <v>32</v>
      </c>
      <c r="BS354" s="15">
        <v>53</v>
      </c>
      <c r="BT354" s="15">
        <v>26</v>
      </c>
      <c r="BU354" s="15">
        <v>17</v>
      </c>
      <c r="BV354" s="15">
        <v>58</v>
      </c>
      <c r="BX354" s="15">
        <v>15</v>
      </c>
      <c r="BY354" s="15">
        <v>56</v>
      </c>
      <c r="BZ354" s="15">
        <v>52</v>
      </c>
      <c r="CA354" s="15">
        <v>61</v>
      </c>
    </row>
    <row r="355" spans="4:84" s="15" customFormat="1">
      <c r="E355" s="42" t="s">
        <v>352</v>
      </c>
      <c r="F355" s="15">
        <v>72</v>
      </c>
      <c r="G355" s="15">
        <v>58</v>
      </c>
      <c r="H355" s="15">
        <v>7</v>
      </c>
      <c r="I355" s="15">
        <v>22</v>
      </c>
      <c r="J355" s="15">
        <v>43</v>
      </c>
      <c r="K355" s="15">
        <v>44</v>
      </c>
      <c r="L355" s="15">
        <v>3</v>
      </c>
      <c r="M355" s="15">
        <v>37</v>
      </c>
      <c r="N355" s="15">
        <v>15</v>
      </c>
      <c r="O355" s="15">
        <v>31</v>
      </c>
      <c r="P355" s="15">
        <v>25</v>
      </c>
      <c r="Q355" s="15">
        <v>54</v>
      </c>
      <c r="R355" s="15">
        <v>19</v>
      </c>
      <c r="S355" s="15">
        <v>57</v>
      </c>
      <c r="T355" s="15">
        <v>73</v>
      </c>
      <c r="U355" s="15">
        <v>20</v>
      </c>
      <c r="V355" s="15">
        <v>8</v>
      </c>
      <c r="W355" s="15">
        <v>21</v>
      </c>
      <c r="X355" s="15">
        <v>11</v>
      </c>
      <c r="Y355" s="15">
        <v>38</v>
      </c>
      <c r="Z355" s="15">
        <v>65</v>
      </c>
      <c r="AA355" s="15">
        <v>33</v>
      </c>
      <c r="AB355" s="15">
        <v>51</v>
      </c>
      <c r="AC355" s="15">
        <v>26</v>
      </c>
      <c r="AD355" s="15">
        <v>48</v>
      </c>
      <c r="AE355" s="15">
        <v>42</v>
      </c>
      <c r="AF355" s="15">
        <v>46</v>
      </c>
      <c r="AG355" s="15">
        <v>12</v>
      </c>
      <c r="AH355" s="15">
        <v>56</v>
      </c>
      <c r="AI355" s="15">
        <v>18</v>
      </c>
      <c r="AJ355" s="15">
        <v>35</v>
      </c>
      <c r="AK355" s="15">
        <v>39</v>
      </c>
      <c r="AL355" s="15">
        <v>59</v>
      </c>
      <c r="AM355" s="15">
        <v>2</v>
      </c>
      <c r="AN355" s="15">
        <v>17</v>
      </c>
      <c r="AO355" s="15">
        <v>64</v>
      </c>
      <c r="AP355" s="15">
        <v>4</v>
      </c>
      <c r="AQ355" s="15">
        <v>16</v>
      </c>
      <c r="AR355" s="15">
        <v>28</v>
      </c>
      <c r="AS355" s="15">
        <v>41</v>
      </c>
      <c r="AT355" s="15">
        <v>60</v>
      </c>
      <c r="AU355" s="15">
        <v>34</v>
      </c>
      <c r="AV355" s="15">
        <v>66</v>
      </c>
      <c r="AW355" s="15">
        <v>52</v>
      </c>
      <c r="AX355" s="15">
        <v>49</v>
      </c>
      <c r="AY355" s="15">
        <v>13</v>
      </c>
      <c r="AZ355" s="15">
        <v>29</v>
      </c>
      <c r="BA355" s="15">
        <v>70</v>
      </c>
      <c r="BB355" s="15">
        <v>1</v>
      </c>
      <c r="BC355" s="15">
        <v>61</v>
      </c>
      <c r="BD355" s="15">
        <v>23</v>
      </c>
      <c r="BE355" s="15">
        <v>55</v>
      </c>
      <c r="BF355" s="15">
        <v>71</v>
      </c>
      <c r="BG355" s="15">
        <v>67</v>
      </c>
      <c r="BH355" s="15">
        <v>6</v>
      </c>
      <c r="BI355" s="15">
        <v>10</v>
      </c>
      <c r="BJ355" s="15">
        <v>40</v>
      </c>
      <c r="BK355" s="15">
        <v>30</v>
      </c>
      <c r="BL355" s="15">
        <v>68</v>
      </c>
      <c r="BM355" s="15">
        <v>47</v>
      </c>
      <c r="BN355" s="15">
        <v>32</v>
      </c>
      <c r="BO355" s="15">
        <v>24</v>
      </c>
      <c r="BP355" s="15">
        <v>69</v>
      </c>
      <c r="BQ355" s="15">
        <v>36</v>
      </c>
      <c r="BR355" s="15">
        <v>53</v>
      </c>
      <c r="BS355" s="15">
        <v>9</v>
      </c>
      <c r="BT355" s="15">
        <v>5</v>
      </c>
      <c r="BU355" s="15">
        <v>45</v>
      </c>
      <c r="BV355" s="15">
        <v>63</v>
      </c>
      <c r="BX355" s="15">
        <v>50</v>
      </c>
      <c r="BY355" s="15">
        <v>14</v>
      </c>
      <c r="BZ355" s="15">
        <v>27</v>
      </c>
      <c r="CA355" s="15">
        <v>62</v>
      </c>
    </row>
    <row r="356" spans="4:84" s="15" customFormat="1"/>
    <row r="357" spans="4:84" s="15" customFormat="1">
      <c r="D357" s="447">
        <v>74</v>
      </c>
      <c r="E357" s="39" t="s">
        <v>379</v>
      </c>
    </row>
    <row r="358" spans="4:84" s="15" customFormat="1">
      <c r="E358" s="42" t="s">
        <v>322</v>
      </c>
      <c r="F358" s="15">
        <v>1</v>
      </c>
      <c r="G358" s="15">
        <v>2</v>
      </c>
      <c r="H358" s="15">
        <v>3</v>
      </c>
      <c r="I358" s="15">
        <v>4</v>
      </c>
      <c r="J358" s="15">
        <v>5</v>
      </c>
      <c r="K358" s="15">
        <v>6</v>
      </c>
      <c r="L358" s="15">
        <v>7</v>
      </c>
      <c r="M358" s="15">
        <v>8</v>
      </c>
      <c r="N358" s="15">
        <v>9</v>
      </c>
      <c r="O358" s="15">
        <v>10</v>
      </c>
      <c r="P358" s="15">
        <v>11</v>
      </c>
      <c r="Q358" s="15">
        <v>12</v>
      </c>
      <c r="R358" s="15">
        <v>13</v>
      </c>
      <c r="S358" s="15">
        <v>14</v>
      </c>
      <c r="T358" s="15">
        <v>15</v>
      </c>
      <c r="U358" s="15">
        <v>16</v>
      </c>
      <c r="V358" s="15">
        <v>17</v>
      </c>
      <c r="W358" s="15">
        <v>18</v>
      </c>
      <c r="X358" s="15">
        <v>19</v>
      </c>
      <c r="Y358" s="15">
        <v>20</v>
      </c>
      <c r="Z358" s="15">
        <v>21</v>
      </c>
      <c r="AA358" s="15">
        <v>22</v>
      </c>
      <c r="AB358" s="15">
        <v>23</v>
      </c>
      <c r="AC358" s="15">
        <v>24</v>
      </c>
      <c r="AD358" s="15">
        <v>25</v>
      </c>
      <c r="AE358" s="15">
        <v>26</v>
      </c>
      <c r="AF358" s="15">
        <v>27</v>
      </c>
      <c r="AG358" s="15">
        <v>28</v>
      </c>
      <c r="AH358" s="15">
        <v>29</v>
      </c>
      <c r="AI358" s="15">
        <v>30</v>
      </c>
      <c r="AJ358" s="15">
        <v>31</v>
      </c>
      <c r="AK358" s="15">
        <v>32</v>
      </c>
      <c r="AL358" s="15">
        <v>33</v>
      </c>
      <c r="AM358" s="15">
        <v>34</v>
      </c>
      <c r="AN358" s="15">
        <v>35</v>
      </c>
      <c r="AO358" s="15">
        <v>36</v>
      </c>
      <c r="AP358" s="15">
        <v>37</v>
      </c>
      <c r="AQ358" s="15">
        <v>38</v>
      </c>
      <c r="AR358" s="15">
        <v>39</v>
      </c>
      <c r="AS358" s="15">
        <v>40</v>
      </c>
      <c r="AT358" s="15">
        <v>41</v>
      </c>
      <c r="AU358" s="15">
        <v>42</v>
      </c>
      <c r="AV358" s="15">
        <v>43</v>
      </c>
      <c r="AW358" s="15">
        <v>44</v>
      </c>
      <c r="AX358" s="15">
        <v>45</v>
      </c>
      <c r="AY358" s="15">
        <v>46</v>
      </c>
      <c r="AZ358" s="15">
        <v>47</v>
      </c>
      <c r="BA358" s="15">
        <v>48</v>
      </c>
      <c r="BB358" s="15">
        <v>49</v>
      </c>
      <c r="BC358" s="15">
        <v>50</v>
      </c>
      <c r="BD358" s="15">
        <v>51</v>
      </c>
      <c r="BE358" s="15">
        <v>52</v>
      </c>
      <c r="BF358" s="15">
        <v>53</v>
      </c>
      <c r="BG358" s="15">
        <v>54</v>
      </c>
      <c r="BH358" s="15">
        <v>55</v>
      </c>
      <c r="BI358" s="15">
        <v>56</v>
      </c>
      <c r="BJ358" s="15">
        <v>57</v>
      </c>
      <c r="BK358" s="15">
        <v>58</v>
      </c>
      <c r="BL358" s="15">
        <v>59</v>
      </c>
      <c r="BM358" s="15">
        <v>60</v>
      </c>
      <c r="BN358" s="15">
        <v>61</v>
      </c>
      <c r="BO358" s="15">
        <v>62</v>
      </c>
      <c r="BP358" s="15">
        <v>63</v>
      </c>
      <c r="BQ358" s="15">
        <v>64</v>
      </c>
      <c r="BR358" s="15">
        <v>65</v>
      </c>
      <c r="BS358" s="15">
        <v>66</v>
      </c>
      <c r="BT358" s="15">
        <v>67</v>
      </c>
      <c r="BU358" s="15">
        <v>68</v>
      </c>
      <c r="BV358" s="15">
        <v>69</v>
      </c>
      <c r="BW358" s="15">
        <v>70</v>
      </c>
      <c r="BX358" s="15">
        <v>71</v>
      </c>
      <c r="BY358" s="15">
        <v>72</v>
      </c>
      <c r="BZ358" s="15">
        <v>73</v>
      </c>
      <c r="CA358" s="15">
        <v>74</v>
      </c>
    </row>
    <row r="359" spans="4:84" s="15" customFormat="1">
      <c r="E359" s="42" t="s">
        <v>350</v>
      </c>
      <c r="F359" s="15">
        <v>50</v>
      </c>
      <c r="G359" s="15">
        <v>25</v>
      </c>
      <c r="H359" s="15">
        <v>74</v>
      </c>
      <c r="I359" s="15">
        <v>65</v>
      </c>
      <c r="J359" s="15">
        <v>32</v>
      </c>
      <c r="K359" s="15">
        <v>43</v>
      </c>
      <c r="L359" s="15">
        <v>73</v>
      </c>
      <c r="M359" s="15">
        <v>17</v>
      </c>
      <c r="N359" s="15">
        <v>60</v>
      </c>
      <c r="O359" s="15">
        <v>48</v>
      </c>
      <c r="P359" s="15">
        <v>30</v>
      </c>
      <c r="Q359" s="15">
        <v>10</v>
      </c>
      <c r="R359" s="15">
        <v>12</v>
      </c>
      <c r="S359" s="15">
        <v>47</v>
      </c>
      <c r="T359" s="15">
        <v>62</v>
      </c>
      <c r="U359" s="15">
        <v>28</v>
      </c>
      <c r="V359" s="15">
        <v>8</v>
      </c>
      <c r="W359" s="15">
        <v>5</v>
      </c>
      <c r="X359" s="15">
        <v>22</v>
      </c>
      <c r="Y359" s="15">
        <v>33</v>
      </c>
      <c r="Z359" s="15">
        <v>14</v>
      </c>
      <c r="AA359" s="15">
        <v>51</v>
      </c>
      <c r="AB359" s="15">
        <v>35</v>
      </c>
      <c r="AC359" s="15">
        <v>18</v>
      </c>
      <c r="AD359" s="15">
        <v>3</v>
      </c>
      <c r="AE359" s="15">
        <v>69</v>
      </c>
      <c r="AF359" s="15">
        <v>38</v>
      </c>
      <c r="AG359" s="15">
        <v>7</v>
      </c>
      <c r="AH359" s="15">
        <v>56</v>
      </c>
      <c r="AI359" s="15">
        <v>11</v>
      </c>
      <c r="AJ359" s="15">
        <v>24</v>
      </c>
      <c r="AK359" s="15">
        <v>61</v>
      </c>
      <c r="AL359" s="15">
        <v>20</v>
      </c>
      <c r="AM359" s="15">
        <v>2</v>
      </c>
      <c r="AN359" s="15">
        <v>37</v>
      </c>
      <c r="AO359" s="15">
        <v>40</v>
      </c>
      <c r="AP359" s="15">
        <v>34</v>
      </c>
      <c r="AQ359" s="15">
        <v>27</v>
      </c>
      <c r="AR359" s="15">
        <v>46</v>
      </c>
      <c r="AS359" s="15">
        <v>52</v>
      </c>
      <c r="AT359" s="15">
        <v>44</v>
      </c>
      <c r="AU359" s="15">
        <v>13</v>
      </c>
      <c r="AV359" s="15">
        <v>29</v>
      </c>
      <c r="AW359" s="15">
        <v>16</v>
      </c>
      <c r="AX359" s="15">
        <v>71</v>
      </c>
      <c r="AY359" s="15">
        <v>39</v>
      </c>
      <c r="AZ359" s="15">
        <v>6</v>
      </c>
      <c r="BA359" s="15">
        <v>26</v>
      </c>
      <c r="BB359" s="15">
        <v>42</v>
      </c>
      <c r="BC359" s="15">
        <v>67</v>
      </c>
      <c r="BD359" s="15">
        <v>19</v>
      </c>
      <c r="BE359" s="15">
        <v>58</v>
      </c>
      <c r="BF359" s="15">
        <v>64</v>
      </c>
      <c r="BG359" s="15">
        <v>68</v>
      </c>
      <c r="BH359" s="15">
        <v>53</v>
      </c>
      <c r="BI359" s="15">
        <v>9</v>
      </c>
      <c r="BJ359" s="15">
        <v>41</v>
      </c>
      <c r="BK359" s="15">
        <v>70</v>
      </c>
      <c r="BL359" s="15">
        <v>31</v>
      </c>
      <c r="BM359" s="15">
        <v>49</v>
      </c>
      <c r="BN359" s="15">
        <v>4</v>
      </c>
      <c r="BO359" s="15">
        <v>54</v>
      </c>
      <c r="BP359" s="15">
        <v>21</v>
      </c>
      <c r="BQ359" s="15">
        <v>72</v>
      </c>
      <c r="BR359" s="15">
        <v>66</v>
      </c>
      <c r="BS359" s="15">
        <v>55</v>
      </c>
      <c r="BT359" s="15">
        <v>1</v>
      </c>
      <c r="BU359" s="15">
        <v>59</v>
      </c>
      <c r="BV359" s="15">
        <v>45</v>
      </c>
      <c r="BW359" s="15">
        <v>23</v>
      </c>
      <c r="BX359" s="15">
        <v>57</v>
      </c>
      <c r="BY359" s="15">
        <v>63</v>
      </c>
      <c r="BZ359" s="15">
        <v>15</v>
      </c>
      <c r="CA359" s="15">
        <v>36</v>
      </c>
    </row>
    <row r="360" spans="4:84" s="15" customFormat="1">
      <c r="E360" s="42" t="s">
        <v>352</v>
      </c>
      <c r="F360" s="15">
        <v>70</v>
      </c>
      <c r="G360" s="15">
        <v>53</v>
      </c>
      <c r="H360" s="15">
        <v>32</v>
      </c>
      <c r="I360" s="15">
        <v>38</v>
      </c>
      <c r="J360" s="15">
        <v>16</v>
      </c>
      <c r="K360" s="15">
        <v>42</v>
      </c>
      <c r="L360" s="15">
        <v>5</v>
      </c>
      <c r="M360" s="15">
        <v>31</v>
      </c>
      <c r="N360" s="15">
        <v>51</v>
      </c>
      <c r="O360" s="15">
        <v>21</v>
      </c>
      <c r="P360" s="15">
        <v>29</v>
      </c>
      <c r="Q360" s="15">
        <v>74</v>
      </c>
      <c r="R360" s="15">
        <v>22</v>
      </c>
      <c r="S360" s="15">
        <v>58</v>
      </c>
      <c r="T360" s="15">
        <v>7</v>
      </c>
      <c r="U360" s="15">
        <v>35</v>
      </c>
      <c r="V360" s="15">
        <v>23</v>
      </c>
      <c r="W360" s="15">
        <v>62</v>
      </c>
      <c r="X360" s="15">
        <v>40</v>
      </c>
      <c r="Y360" s="15">
        <v>28</v>
      </c>
      <c r="Z360" s="15">
        <v>72</v>
      </c>
      <c r="AA360" s="15">
        <v>46</v>
      </c>
      <c r="AB360" s="15">
        <v>69</v>
      </c>
      <c r="AC360" s="15">
        <v>17</v>
      </c>
      <c r="AD360" s="15">
        <v>12</v>
      </c>
      <c r="AE360" s="15">
        <v>33</v>
      </c>
      <c r="AF360" s="15">
        <v>48</v>
      </c>
      <c r="AG360" s="15">
        <v>14</v>
      </c>
      <c r="AH360" s="15">
        <v>55</v>
      </c>
      <c r="AI360" s="15">
        <v>41</v>
      </c>
      <c r="AJ360" s="15">
        <v>45</v>
      </c>
      <c r="AK360" s="15">
        <v>11</v>
      </c>
      <c r="AL360" s="15">
        <v>9</v>
      </c>
      <c r="AM360" s="15">
        <v>50</v>
      </c>
      <c r="AN360" s="15">
        <v>57</v>
      </c>
      <c r="AO360" s="15">
        <v>60</v>
      </c>
      <c r="AP360" s="15">
        <v>68</v>
      </c>
      <c r="AQ360" s="15">
        <v>4</v>
      </c>
      <c r="AR360" s="15">
        <v>71</v>
      </c>
      <c r="AS360" s="15">
        <v>27</v>
      </c>
      <c r="AT360" s="15">
        <v>65</v>
      </c>
      <c r="AU360" s="15">
        <v>30</v>
      </c>
      <c r="AV360" s="15">
        <v>2</v>
      </c>
      <c r="AW360" s="15">
        <v>6</v>
      </c>
      <c r="AX360" s="15">
        <v>56</v>
      </c>
      <c r="AY360" s="15">
        <v>3</v>
      </c>
      <c r="AZ360" s="15">
        <v>20</v>
      </c>
      <c r="BA360" s="15">
        <v>10</v>
      </c>
      <c r="BB360" s="15">
        <v>13</v>
      </c>
      <c r="BC360" s="15">
        <v>36</v>
      </c>
      <c r="BD360" s="15">
        <v>18</v>
      </c>
      <c r="BE360" s="15">
        <v>15</v>
      </c>
      <c r="BF360" s="15">
        <v>24</v>
      </c>
      <c r="BG360" s="15">
        <v>66</v>
      </c>
      <c r="BH360" s="15">
        <v>73</v>
      </c>
      <c r="BI360" s="15">
        <v>34</v>
      </c>
      <c r="BJ360" s="15">
        <v>44</v>
      </c>
      <c r="BK360" s="15">
        <v>25</v>
      </c>
      <c r="BL360" s="15">
        <v>63</v>
      </c>
      <c r="BM360" s="15">
        <v>39</v>
      </c>
      <c r="BN360" s="15">
        <v>49</v>
      </c>
      <c r="BO360" s="15">
        <v>64</v>
      </c>
      <c r="BP360" s="15">
        <v>54</v>
      </c>
      <c r="BQ360" s="15">
        <v>1</v>
      </c>
      <c r="BR360" s="15">
        <v>26</v>
      </c>
      <c r="BS360" s="15">
        <v>37</v>
      </c>
      <c r="BT360" s="15">
        <v>59</v>
      </c>
      <c r="BU360" s="15">
        <v>67</v>
      </c>
      <c r="BV360" s="15">
        <v>43</v>
      </c>
      <c r="BW360" s="15">
        <v>8</v>
      </c>
      <c r="BX360" s="15">
        <v>47</v>
      </c>
      <c r="BY360" s="15">
        <v>19</v>
      </c>
      <c r="BZ360" s="15">
        <v>52</v>
      </c>
      <c r="CA360" s="15">
        <v>61</v>
      </c>
    </row>
    <row r="361" spans="4:84" s="15" customFormat="1"/>
    <row r="362" spans="4:84" s="15" customFormat="1">
      <c r="D362" s="447">
        <v>75</v>
      </c>
      <c r="E362" s="39" t="s">
        <v>379</v>
      </c>
    </row>
    <row r="363" spans="4:84" s="15" customFormat="1">
      <c r="E363" s="42" t="s">
        <v>322</v>
      </c>
      <c r="F363" s="15">
        <v>1</v>
      </c>
      <c r="G363" s="15">
        <v>2</v>
      </c>
      <c r="H363" s="15">
        <v>3</v>
      </c>
      <c r="I363" s="15">
        <v>4</v>
      </c>
      <c r="J363" s="15">
        <v>5</v>
      </c>
      <c r="K363" s="15">
        <v>6</v>
      </c>
      <c r="L363" s="15">
        <v>7</v>
      </c>
      <c r="M363" s="15">
        <v>8</v>
      </c>
      <c r="N363" s="15">
        <v>9</v>
      </c>
      <c r="O363" s="15">
        <v>10</v>
      </c>
      <c r="P363" s="15">
        <v>11</v>
      </c>
      <c r="Q363" s="15">
        <v>12</v>
      </c>
      <c r="R363" s="15">
        <v>13</v>
      </c>
      <c r="S363" s="15">
        <v>14</v>
      </c>
      <c r="T363" s="15">
        <v>15</v>
      </c>
      <c r="U363" s="15">
        <v>16</v>
      </c>
      <c r="V363" s="15">
        <v>17</v>
      </c>
      <c r="W363" s="15">
        <v>18</v>
      </c>
      <c r="X363" s="15">
        <v>19</v>
      </c>
      <c r="Y363" s="15">
        <v>20</v>
      </c>
      <c r="Z363" s="15">
        <v>21</v>
      </c>
      <c r="AA363" s="15">
        <v>22</v>
      </c>
      <c r="AB363" s="15">
        <v>23</v>
      </c>
      <c r="AC363" s="15">
        <v>24</v>
      </c>
      <c r="AD363" s="15">
        <v>25</v>
      </c>
      <c r="AE363" s="15">
        <v>26</v>
      </c>
      <c r="AF363" s="15">
        <v>27</v>
      </c>
      <c r="AG363" s="15">
        <v>28</v>
      </c>
      <c r="AH363" s="15">
        <v>29</v>
      </c>
      <c r="AI363" s="15">
        <v>30</v>
      </c>
      <c r="AJ363" s="15">
        <v>31</v>
      </c>
      <c r="AK363" s="15">
        <v>32</v>
      </c>
      <c r="AL363" s="15">
        <v>33</v>
      </c>
      <c r="AM363" s="15">
        <v>34</v>
      </c>
      <c r="AN363" s="15">
        <v>35</v>
      </c>
      <c r="AO363" s="15">
        <v>36</v>
      </c>
      <c r="AP363" s="15">
        <v>37</v>
      </c>
      <c r="AQ363" s="15">
        <v>38</v>
      </c>
      <c r="AR363" s="15">
        <v>39</v>
      </c>
      <c r="AS363" s="15">
        <v>40</v>
      </c>
      <c r="AT363" s="15">
        <v>41</v>
      </c>
      <c r="AU363" s="15">
        <v>42</v>
      </c>
      <c r="AV363" s="15">
        <v>43</v>
      </c>
      <c r="AW363" s="15">
        <v>44</v>
      </c>
      <c r="AX363" s="15">
        <v>45</v>
      </c>
      <c r="AY363" s="15">
        <v>46</v>
      </c>
      <c r="AZ363" s="15">
        <v>47</v>
      </c>
      <c r="BA363" s="15">
        <v>48</v>
      </c>
      <c r="BB363" s="15">
        <v>49</v>
      </c>
      <c r="BC363" s="15">
        <v>50</v>
      </c>
      <c r="BD363" s="15">
        <v>51</v>
      </c>
      <c r="BE363" s="15">
        <v>52</v>
      </c>
      <c r="BF363" s="15">
        <v>53</v>
      </c>
      <c r="BG363" s="15">
        <v>54</v>
      </c>
      <c r="BH363" s="15">
        <v>55</v>
      </c>
      <c r="BI363" s="15">
        <v>56</v>
      </c>
      <c r="BJ363" s="15">
        <v>57</v>
      </c>
      <c r="BK363" s="15">
        <v>58</v>
      </c>
      <c r="BL363" s="15">
        <v>59</v>
      </c>
      <c r="BM363" s="15">
        <v>60</v>
      </c>
      <c r="BN363" s="15">
        <v>61</v>
      </c>
      <c r="BO363" s="15">
        <v>62</v>
      </c>
      <c r="BP363" s="15">
        <v>63</v>
      </c>
      <c r="BQ363" s="15">
        <v>64</v>
      </c>
      <c r="BR363" s="15">
        <v>65</v>
      </c>
      <c r="BS363" s="15">
        <v>66</v>
      </c>
      <c r="BT363" s="15">
        <v>67</v>
      </c>
      <c r="BU363" s="15">
        <v>68</v>
      </c>
      <c r="BV363" s="15">
        <v>69</v>
      </c>
      <c r="BW363" s="15">
        <v>70</v>
      </c>
      <c r="BX363" s="15">
        <v>71</v>
      </c>
      <c r="BY363" s="15">
        <v>72</v>
      </c>
      <c r="BZ363" s="15">
        <v>73</v>
      </c>
      <c r="CA363" s="15">
        <v>74</v>
      </c>
      <c r="CB363" s="15">
        <v>75</v>
      </c>
    </row>
    <row r="364" spans="4:84" s="15" customFormat="1">
      <c r="E364" s="42" t="s">
        <v>350</v>
      </c>
      <c r="F364" s="15">
        <v>37</v>
      </c>
      <c r="G364" s="15">
        <v>65</v>
      </c>
      <c r="H364" s="15">
        <v>25</v>
      </c>
      <c r="I364" s="15">
        <v>26</v>
      </c>
      <c r="J364" s="15">
        <v>18</v>
      </c>
      <c r="K364" s="15">
        <v>23</v>
      </c>
      <c r="L364" s="15">
        <v>30</v>
      </c>
      <c r="M364" s="15">
        <v>2</v>
      </c>
      <c r="N364" s="15">
        <v>42</v>
      </c>
      <c r="O364" s="15">
        <v>11</v>
      </c>
      <c r="P364" s="15">
        <v>54</v>
      </c>
      <c r="Q364" s="15">
        <v>71</v>
      </c>
      <c r="R364" s="15">
        <v>20</v>
      </c>
      <c r="S364" s="15">
        <v>6</v>
      </c>
      <c r="T364" s="15">
        <v>66</v>
      </c>
      <c r="U364" s="15">
        <v>38</v>
      </c>
      <c r="V364" s="15">
        <v>43</v>
      </c>
      <c r="W364" s="15">
        <v>60</v>
      </c>
      <c r="X364" s="15">
        <v>31</v>
      </c>
      <c r="Y364" s="15">
        <v>67</v>
      </c>
      <c r="Z364" s="15">
        <v>33</v>
      </c>
      <c r="AA364" s="15">
        <v>48</v>
      </c>
      <c r="AB364" s="15">
        <v>45</v>
      </c>
      <c r="AC364" s="15">
        <v>51</v>
      </c>
      <c r="AD364" s="15">
        <v>74</v>
      </c>
      <c r="AE364" s="15">
        <v>34</v>
      </c>
      <c r="AF364" s="15">
        <v>59</v>
      </c>
      <c r="AG364" s="15">
        <v>10</v>
      </c>
      <c r="AH364" s="15">
        <v>62</v>
      </c>
      <c r="AI364" s="15">
        <v>19</v>
      </c>
      <c r="AJ364" s="15">
        <v>32</v>
      </c>
      <c r="AK364" s="15">
        <v>53</v>
      </c>
      <c r="AL364" s="15">
        <v>22</v>
      </c>
      <c r="AM364" s="15">
        <v>36</v>
      </c>
      <c r="AN364" s="15">
        <v>27</v>
      </c>
      <c r="AO364" s="15">
        <v>13</v>
      </c>
      <c r="AP364" s="15">
        <v>1</v>
      </c>
      <c r="AQ364" s="15">
        <v>44</v>
      </c>
      <c r="AR364" s="15">
        <v>73</v>
      </c>
      <c r="AS364" s="15">
        <v>29</v>
      </c>
      <c r="AT364" s="15">
        <v>50</v>
      </c>
      <c r="AU364" s="15">
        <v>9</v>
      </c>
      <c r="AV364" s="15">
        <v>4</v>
      </c>
      <c r="AW364" s="15">
        <v>75</v>
      </c>
      <c r="AX364" s="15">
        <v>64</v>
      </c>
      <c r="AY364" s="15">
        <v>35</v>
      </c>
      <c r="AZ364" s="15">
        <v>55</v>
      </c>
      <c r="BA364" s="15">
        <v>49</v>
      </c>
      <c r="BB364" s="15">
        <v>12</v>
      </c>
      <c r="BC364" s="15">
        <v>69</v>
      </c>
      <c r="BD364" s="15">
        <v>24</v>
      </c>
      <c r="BE364" s="15">
        <v>14</v>
      </c>
      <c r="BF364" s="15">
        <v>72</v>
      </c>
      <c r="BG364" s="15">
        <v>56</v>
      </c>
      <c r="BH364" s="15">
        <v>17</v>
      </c>
      <c r="BI364" s="15">
        <v>5</v>
      </c>
      <c r="BJ364" s="15">
        <v>70</v>
      </c>
      <c r="BK364" s="15">
        <v>7</v>
      </c>
      <c r="BL364" s="15">
        <v>41</v>
      </c>
      <c r="BM364" s="15">
        <v>46</v>
      </c>
      <c r="BN364" s="15">
        <v>40</v>
      </c>
      <c r="BO364" s="15">
        <v>68</v>
      </c>
      <c r="BP364" s="15">
        <v>16</v>
      </c>
      <c r="BQ364" s="15">
        <v>57</v>
      </c>
      <c r="BR364" s="15">
        <v>8</v>
      </c>
      <c r="BS364" s="15">
        <v>3</v>
      </c>
      <c r="BT364" s="15">
        <v>61</v>
      </c>
      <c r="BU364" s="15">
        <v>47</v>
      </c>
      <c r="BV364" s="15">
        <v>58</v>
      </c>
      <c r="BW364" s="15">
        <v>28</v>
      </c>
      <c r="BX364" s="15">
        <v>15</v>
      </c>
      <c r="BY364" s="15">
        <v>39</v>
      </c>
      <c r="BZ364" s="15">
        <v>21</v>
      </c>
      <c r="CA364" s="15">
        <v>52</v>
      </c>
      <c r="CB364" s="15">
        <v>63</v>
      </c>
    </row>
    <row r="365" spans="4:84" s="15" customFormat="1">
      <c r="E365" s="42" t="s">
        <v>352</v>
      </c>
      <c r="F365" s="15">
        <v>62</v>
      </c>
      <c r="G365" s="15">
        <v>4</v>
      </c>
      <c r="H365" s="15">
        <v>30</v>
      </c>
      <c r="I365" s="15">
        <v>71</v>
      </c>
      <c r="J365" s="15">
        <v>13</v>
      </c>
      <c r="K365" s="15">
        <v>57</v>
      </c>
      <c r="L365" s="15">
        <v>28</v>
      </c>
      <c r="M365" s="15">
        <v>24</v>
      </c>
      <c r="N365" s="15">
        <v>53</v>
      </c>
      <c r="O365" s="15">
        <v>2</v>
      </c>
      <c r="P365" s="15">
        <v>29</v>
      </c>
      <c r="Q365" s="15">
        <v>51</v>
      </c>
      <c r="R365" s="15">
        <v>14</v>
      </c>
      <c r="S365" s="15">
        <v>66</v>
      </c>
      <c r="T365" s="15">
        <v>34</v>
      </c>
      <c r="U365" s="15">
        <v>18</v>
      </c>
      <c r="V365" s="15">
        <v>73</v>
      </c>
      <c r="W365" s="15">
        <v>46</v>
      </c>
      <c r="X365" s="15">
        <v>40</v>
      </c>
      <c r="Y365" s="15">
        <v>56</v>
      </c>
      <c r="Z365" s="15">
        <v>67</v>
      </c>
      <c r="AA365" s="15">
        <v>63</v>
      </c>
      <c r="AB365" s="15">
        <v>9</v>
      </c>
      <c r="AC365" s="15">
        <v>32</v>
      </c>
      <c r="AD365" s="15">
        <v>23</v>
      </c>
      <c r="AE365" s="15">
        <v>60</v>
      </c>
      <c r="AF365" s="15">
        <v>25</v>
      </c>
      <c r="AG365" s="15">
        <v>42</v>
      </c>
      <c r="AH365" s="15">
        <v>3</v>
      </c>
      <c r="AI365" s="15">
        <v>7</v>
      </c>
      <c r="AJ365" s="15">
        <v>64</v>
      </c>
      <c r="AK365" s="15">
        <v>8</v>
      </c>
      <c r="AL365" s="15">
        <v>26</v>
      </c>
      <c r="AM365" s="15">
        <v>35</v>
      </c>
      <c r="AN365" s="15">
        <v>22</v>
      </c>
      <c r="AO365" s="15">
        <v>75</v>
      </c>
      <c r="AP365" s="15">
        <v>5</v>
      </c>
      <c r="AQ365" s="15">
        <v>6</v>
      </c>
      <c r="AR365" s="15">
        <v>48</v>
      </c>
      <c r="AS365" s="15">
        <v>61</v>
      </c>
      <c r="AT365" s="15">
        <v>70</v>
      </c>
      <c r="AU365" s="15">
        <v>36</v>
      </c>
      <c r="AV365" s="15">
        <v>52</v>
      </c>
      <c r="AW365" s="15">
        <v>50</v>
      </c>
      <c r="AX365" s="15">
        <v>33</v>
      </c>
      <c r="AY365" s="15">
        <v>69</v>
      </c>
      <c r="AZ365" s="15">
        <v>10</v>
      </c>
      <c r="BA365" s="15">
        <v>39</v>
      </c>
      <c r="BB365" s="15">
        <v>16</v>
      </c>
      <c r="BC365" s="15">
        <v>1</v>
      </c>
      <c r="BD365" s="15">
        <v>12</v>
      </c>
      <c r="BE365" s="15">
        <v>20</v>
      </c>
      <c r="BF365" s="15">
        <v>27</v>
      </c>
      <c r="BG365" s="15">
        <v>43</v>
      </c>
      <c r="BH365" s="15">
        <v>47</v>
      </c>
      <c r="BI365" s="15">
        <v>58</v>
      </c>
      <c r="BJ365" s="15">
        <v>45</v>
      </c>
      <c r="BK365" s="15">
        <v>55</v>
      </c>
      <c r="BL365" s="15">
        <v>72</v>
      </c>
      <c r="BM365" s="15">
        <v>38</v>
      </c>
      <c r="BN365" s="15">
        <v>74</v>
      </c>
      <c r="BO365" s="15">
        <v>15</v>
      </c>
      <c r="BP365" s="15">
        <v>59</v>
      </c>
      <c r="BQ365" s="15">
        <v>37</v>
      </c>
      <c r="BR365" s="15">
        <v>54</v>
      </c>
      <c r="BS365" s="15">
        <v>19</v>
      </c>
      <c r="BT365" s="15">
        <v>44</v>
      </c>
      <c r="BU365" s="15">
        <v>65</v>
      </c>
      <c r="BV365" s="15">
        <v>21</v>
      </c>
      <c r="BW365" s="15">
        <v>68</v>
      </c>
      <c r="BX365" s="15">
        <v>17</v>
      </c>
      <c r="BY365" s="15">
        <v>49</v>
      </c>
      <c r="BZ365" s="15">
        <v>31</v>
      </c>
      <c r="CA365" s="15">
        <v>11</v>
      </c>
      <c r="CB365" s="15">
        <v>41</v>
      </c>
    </row>
    <row r="366" spans="4:84" s="15" customFormat="1"/>
    <row r="367" spans="4:84" s="15" customFormat="1">
      <c r="D367" s="447">
        <v>76</v>
      </c>
      <c r="E367" s="39" t="s">
        <v>379</v>
      </c>
    </row>
    <row r="368" spans="4:84" s="15" customFormat="1">
      <c r="E368" s="42" t="s">
        <v>322</v>
      </c>
      <c r="F368" s="15">
        <v>1</v>
      </c>
      <c r="G368" s="15">
        <v>2</v>
      </c>
      <c r="H368" s="15">
        <v>3</v>
      </c>
      <c r="I368" s="15">
        <v>4</v>
      </c>
      <c r="J368" s="15">
        <v>5</v>
      </c>
      <c r="K368" s="15">
        <v>6</v>
      </c>
      <c r="L368" s="15">
        <v>7</v>
      </c>
      <c r="M368" s="15">
        <v>8</v>
      </c>
      <c r="N368" s="15">
        <v>9</v>
      </c>
      <c r="O368" s="15">
        <v>10</v>
      </c>
      <c r="P368" s="15">
        <v>11</v>
      </c>
      <c r="Q368" s="15">
        <v>12</v>
      </c>
      <c r="R368" s="15">
        <v>13</v>
      </c>
      <c r="S368" s="15">
        <v>14</v>
      </c>
      <c r="T368" s="15">
        <v>15</v>
      </c>
      <c r="U368" s="15">
        <v>16</v>
      </c>
      <c r="V368" s="15">
        <v>17</v>
      </c>
      <c r="W368" s="15">
        <v>18</v>
      </c>
      <c r="X368" s="15">
        <v>19</v>
      </c>
      <c r="Y368" s="15">
        <v>20</v>
      </c>
      <c r="Z368" s="15">
        <v>21</v>
      </c>
      <c r="AA368" s="15">
        <v>22</v>
      </c>
      <c r="AB368" s="15">
        <v>23</v>
      </c>
      <c r="AC368" s="15">
        <v>24</v>
      </c>
      <c r="AD368" s="15">
        <v>25</v>
      </c>
      <c r="AE368" s="15">
        <v>26</v>
      </c>
      <c r="AF368" s="15">
        <v>27</v>
      </c>
      <c r="AG368" s="15">
        <v>28</v>
      </c>
      <c r="AH368" s="15">
        <v>29</v>
      </c>
      <c r="AI368" s="15">
        <v>30</v>
      </c>
      <c r="AJ368" s="15">
        <v>31</v>
      </c>
      <c r="AK368" s="15">
        <v>32</v>
      </c>
      <c r="AL368" s="15">
        <v>33</v>
      </c>
      <c r="AM368" s="15">
        <v>34</v>
      </c>
      <c r="AN368" s="15">
        <v>35</v>
      </c>
      <c r="AO368" s="15">
        <v>36</v>
      </c>
      <c r="AP368" s="15">
        <v>37</v>
      </c>
      <c r="AQ368" s="15">
        <v>38</v>
      </c>
      <c r="AR368" s="15">
        <v>39</v>
      </c>
      <c r="AS368" s="15">
        <v>40</v>
      </c>
      <c r="AT368" s="15">
        <v>41</v>
      </c>
      <c r="AU368" s="15">
        <v>42</v>
      </c>
      <c r="AV368" s="15">
        <v>43</v>
      </c>
      <c r="AW368" s="15">
        <v>44</v>
      </c>
      <c r="AX368" s="15">
        <v>45</v>
      </c>
      <c r="AY368" s="15">
        <v>46</v>
      </c>
      <c r="AZ368" s="15">
        <v>47</v>
      </c>
      <c r="BA368" s="15">
        <v>48</v>
      </c>
      <c r="BB368" s="15">
        <v>49</v>
      </c>
      <c r="BC368" s="15">
        <v>50</v>
      </c>
      <c r="BD368" s="15">
        <v>51</v>
      </c>
      <c r="BE368" s="15">
        <v>52</v>
      </c>
      <c r="BF368" s="15">
        <v>53</v>
      </c>
      <c r="BG368" s="15">
        <v>54</v>
      </c>
      <c r="BH368" s="15">
        <v>55</v>
      </c>
      <c r="BI368" s="15">
        <v>56</v>
      </c>
      <c r="BJ368" s="15">
        <v>57</v>
      </c>
      <c r="BK368" s="15">
        <v>58</v>
      </c>
      <c r="BL368" s="15">
        <v>59</v>
      </c>
      <c r="BM368" s="15">
        <v>60</v>
      </c>
      <c r="BN368" s="15">
        <v>61</v>
      </c>
      <c r="BO368" s="15">
        <v>62</v>
      </c>
      <c r="BP368" s="15">
        <v>63</v>
      </c>
      <c r="BQ368" s="15">
        <v>64</v>
      </c>
      <c r="BS368" s="15">
        <v>65</v>
      </c>
      <c r="BT368" s="15">
        <v>66</v>
      </c>
      <c r="BU368" s="15">
        <v>67</v>
      </c>
      <c r="BV368" s="15">
        <v>68</v>
      </c>
      <c r="BX368" s="15">
        <v>69</v>
      </c>
      <c r="BY368" s="15">
        <v>70</v>
      </c>
      <c r="BZ368" s="15">
        <v>71</v>
      </c>
      <c r="CA368" s="15">
        <v>72</v>
      </c>
      <c r="CC368" s="15">
        <v>73</v>
      </c>
      <c r="CD368" s="15">
        <v>74</v>
      </c>
      <c r="CE368" s="15">
        <v>75</v>
      </c>
      <c r="CF368" s="15">
        <v>76</v>
      </c>
    </row>
    <row r="369" spans="4:84" s="15" customFormat="1">
      <c r="E369" s="42" t="s">
        <v>350</v>
      </c>
      <c r="F369" s="15">
        <v>48</v>
      </c>
      <c r="G369" s="15">
        <v>69</v>
      </c>
      <c r="H369" s="15">
        <v>26</v>
      </c>
      <c r="I369" s="15">
        <v>3</v>
      </c>
      <c r="J369" s="15">
        <v>23</v>
      </c>
      <c r="K369" s="15">
        <v>20</v>
      </c>
      <c r="L369" s="15">
        <v>30</v>
      </c>
      <c r="M369" s="15">
        <v>14</v>
      </c>
      <c r="N369" s="15">
        <v>61</v>
      </c>
      <c r="O369" s="15">
        <v>73</v>
      </c>
      <c r="P369" s="15">
        <v>35</v>
      </c>
      <c r="Q369" s="15">
        <v>72</v>
      </c>
      <c r="R369" s="15">
        <v>21</v>
      </c>
      <c r="S369" s="15">
        <v>46</v>
      </c>
      <c r="T369" s="15">
        <v>56</v>
      </c>
      <c r="U369" s="15">
        <v>15</v>
      </c>
      <c r="V369" s="15">
        <v>28</v>
      </c>
      <c r="W369" s="15">
        <v>5</v>
      </c>
      <c r="X369" s="15">
        <v>57</v>
      </c>
      <c r="Y369" s="15">
        <v>70</v>
      </c>
      <c r="Z369" s="15">
        <v>76</v>
      </c>
      <c r="AA369" s="15">
        <v>38</v>
      </c>
      <c r="AB369" s="15">
        <v>44</v>
      </c>
      <c r="AC369" s="15">
        <v>31</v>
      </c>
      <c r="AD369" s="15">
        <v>66</v>
      </c>
      <c r="AE369" s="15">
        <v>63</v>
      </c>
      <c r="AF369" s="15">
        <v>4</v>
      </c>
      <c r="AG369" s="15">
        <v>39</v>
      </c>
      <c r="AH369" s="15">
        <v>51</v>
      </c>
      <c r="AI369" s="15">
        <v>27</v>
      </c>
      <c r="AJ369" s="15">
        <v>12</v>
      </c>
      <c r="AK369" s="15">
        <v>6</v>
      </c>
      <c r="AL369" s="15">
        <v>50</v>
      </c>
      <c r="AM369" s="15">
        <v>65</v>
      </c>
      <c r="AN369" s="15">
        <v>41</v>
      </c>
      <c r="AO369" s="15">
        <v>62</v>
      </c>
      <c r="AP369" s="15">
        <v>54</v>
      </c>
      <c r="AQ369" s="15">
        <v>17</v>
      </c>
      <c r="AR369" s="15">
        <v>11</v>
      </c>
      <c r="AS369" s="15">
        <v>24</v>
      </c>
      <c r="AT369" s="15">
        <v>53</v>
      </c>
      <c r="AU369" s="15">
        <v>10</v>
      </c>
      <c r="AV369" s="15">
        <v>68</v>
      </c>
      <c r="AW369" s="15">
        <v>45</v>
      </c>
      <c r="AX369" s="15">
        <v>75</v>
      </c>
      <c r="AY369" s="15">
        <v>64</v>
      </c>
      <c r="AZ369" s="15">
        <v>60</v>
      </c>
      <c r="BA369" s="15">
        <v>40</v>
      </c>
      <c r="BB369" s="15">
        <v>52</v>
      </c>
      <c r="BC369" s="15">
        <v>47</v>
      </c>
      <c r="BD369" s="15">
        <v>32</v>
      </c>
      <c r="BE369" s="15">
        <v>19</v>
      </c>
      <c r="BF369" s="15">
        <v>42</v>
      </c>
      <c r="BG369" s="15">
        <v>13</v>
      </c>
      <c r="BH369" s="15">
        <v>71</v>
      </c>
      <c r="BI369" s="15">
        <v>37</v>
      </c>
      <c r="BJ369" s="15">
        <v>16</v>
      </c>
      <c r="BK369" s="15">
        <v>74</v>
      </c>
      <c r="BL369" s="15">
        <v>67</v>
      </c>
      <c r="BM369" s="15">
        <v>1</v>
      </c>
      <c r="BN369" s="15">
        <v>34</v>
      </c>
      <c r="BO369" s="15">
        <v>43</v>
      </c>
      <c r="BP369" s="15">
        <v>36</v>
      </c>
      <c r="BQ369" s="15">
        <v>8</v>
      </c>
      <c r="BS369" s="15">
        <v>9</v>
      </c>
      <c r="BT369" s="15">
        <v>58</v>
      </c>
      <c r="BU369" s="15">
        <v>49</v>
      </c>
      <c r="BV369" s="15">
        <v>25</v>
      </c>
      <c r="BX369" s="15">
        <v>2</v>
      </c>
      <c r="BY369" s="15">
        <v>29</v>
      </c>
      <c r="BZ369" s="15">
        <v>55</v>
      </c>
      <c r="CA369" s="15">
        <v>7</v>
      </c>
      <c r="CC369" s="15">
        <v>22</v>
      </c>
      <c r="CD369" s="15">
        <v>18</v>
      </c>
      <c r="CE369" s="15">
        <v>59</v>
      </c>
      <c r="CF369" s="15">
        <v>33</v>
      </c>
    </row>
    <row r="370" spans="4:84" s="15" customFormat="1">
      <c r="E370" s="42" t="s">
        <v>352</v>
      </c>
      <c r="F370" s="15">
        <v>60</v>
      </c>
      <c r="G370" s="15">
        <v>50</v>
      </c>
      <c r="H370" s="15">
        <v>70</v>
      </c>
      <c r="I370" s="15">
        <v>18</v>
      </c>
      <c r="J370" s="15">
        <v>43</v>
      </c>
      <c r="K370" s="15">
        <v>14</v>
      </c>
      <c r="L370" s="15">
        <v>9</v>
      </c>
      <c r="M370" s="15">
        <v>35</v>
      </c>
      <c r="N370" s="15">
        <v>62</v>
      </c>
      <c r="O370" s="15">
        <v>42</v>
      </c>
      <c r="P370" s="15">
        <v>45</v>
      </c>
      <c r="Q370" s="15">
        <v>33</v>
      </c>
      <c r="R370" s="15">
        <v>11</v>
      </c>
      <c r="S370" s="15">
        <v>63</v>
      </c>
      <c r="T370" s="15">
        <v>76</v>
      </c>
      <c r="U370" s="15">
        <v>49</v>
      </c>
      <c r="V370" s="15">
        <v>51</v>
      </c>
      <c r="W370" s="15">
        <v>20</v>
      </c>
      <c r="X370" s="15">
        <v>36</v>
      </c>
      <c r="Y370" s="15">
        <v>65</v>
      </c>
      <c r="Z370" s="15">
        <v>25</v>
      </c>
      <c r="AA370" s="15">
        <v>59</v>
      </c>
      <c r="AB370" s="15">
        <v>19</v>
      </c>
      <c r="AC370" s="15">
        <v>53</v>
      </c>
      <c r="AD370" s="15">
        <v>34</v>
      </c>
      <c r="AE370" s="15">
        <v>71</v>
      </c>
      <c r="AF370" s="15">
        <v>67</v>
      </c>
      <c r="AG370" s="15">
        <v>64</v>
      </c>
      <c r="AH370" s="15">
        <v>2</v>
      </c>
      <c r="AI370" s="15">
        <v>22</v>
      </c>
      <c r="AJ370" s="15">
        <v>66</v>
      </c>
      <c r="AK370" s="15">
        <v>5</v>
      </c>
      <c r="AL370" s="15">
        <v>10</v>
      </c>
      <c r="AM370" s="15">
        <v>32</v>
      </c>
      <c r="AN370" s="15">
        <v>74</v>
      </c>
      <c r="AO370" s="15">
        <v>4</v>
      </c>
      <c r="AP370" s="15">
        <v>40</v>
      </c>
      <c r="AQ370" s="15">
        <v>61</v>
      </c>
      <c r="AR370" s="15">
        <v>56</v>
      </c>
      <c r="AS370" s="15">
        <v>12</v>
      </c>
      <c r="AT370" s="15">
        <v>55</v>
      </c>
      <c r="AU370" s="15">
        <v>75</v>
      </c>
      <c r="AV370" s="15">
        <v>46</v>
      </c>
      <c r="AW370" s="15">
        <v>41</v>
      </c>
      <c r="AX370" s="15">
        <v>69</v>
      </c>
      <c r="AY370" s="15">
        <v>72</v>
      </c>
      <c r="AZ370" s="15">
        <v>13</v>
      </c>
      <c r="BA370" s="15">
        <v>7</v>
      </c>
      <c r="BB370" s="15">
        <v>37</v>
      </c>
      <c r="BC370" s="15">
        <v>28</v>
      </c>
      <c r="BD370" s="15">
        <v>24</v>
      </c>
      <c r="BE370" s="15">
        <v>68</v>
      </c>
      <c r="BF370" s="15">
        <v>29</v>
      </c>
      <c r="BG370" s="15">
        <v>58</v>
      </c>
      <c r="BH370" s="15">
        <v>16</v>
      </c>
      <c r="BI370" s="15">
        <v>8</v>
      </c>
      <c r="BJ370" s="15">
        <v>73</v>
      </c>
      <c r="BK370" s="15">
        <v>57</v>
      </c>
      <c r="BL370" s="15">
        <v>48</v>
      </c>
      <c r="BM370" s="15">
        <v>38</v>
      </c>
      <c r="BN370" s="15">
        <v>52</v>
      </c>
      <c r="BO370" s="15">
        <v>31</v>
      </c>
      <c r="BP370" s="15">
        <v>15</v>
      </c>
      <c r="BQ370" s="15">
        <v>26</v>
      </c>
      <c r="BS370" s="15">
        <v>44</v>
      </c>
      <c r="BT370" s="15">
        <v>23</v>
      </c>
      <c r="BU370" s="15">
        <v>27</v>
      </c>
      <c r="BV370" s="15">
        <v>17</v>
      </c>
      <c r="BX370" s="15">
        <v>47</v>
      </c>
      <c r="BY370" s="15">
        <v>3</v>
      </c>
      <c r="BZ370" s="15">
        <v>54</v>
      </c>
      <c r="CA370" s="15">
        <v>21</v>
      </c>
      <c r="CC370" s="15">
        <v>39</v>
      </c>
      <c r="CD370" s="15">
        <v>1</v>
      </c>
      <c r="CE370" s="15">
        <v>30</v>
      </c>
      <c r="CF370" s="15">
        <v>6</v>
      </c>
    </row>
    <row r="371" spans="4:84" s="15" customFormat="1"/>
    <row r="372" spans="4:84" s="15" customFormat="1">
      <c r="D372" s="447">
        <v>77</v>
      </c>
      <c r="E372" s="39" t="s">
        <v>379</v>
      </c>
    </row>
    <row r="373" spans="4:84" s="15" customFormat="1">
      <c r="E373" s="42" t="s">
        <v>322</v>
      </c>
      <c r="F373" s="15">
        <v>1</v>
      </c>
      <c r="G373" s="15">
        <v>2</v>
      </c>
      <c r="H373" s="15">
        <v>3</v>
      </c>
      <c r="I373" s="15">
        <v>4</v>
      </c>
      <c r="J373" s="15">
        <v>5</v>
      </c>
      <c r="K373" s="15">
        <v>6</v>
      </c>
      <c r="L373" s="15">
        <v>7</v>
      </c>
      <c r="M373" s="15">
        <v>8</v>
      </c>
      <c r="N373" s="15">
        <v>9</v>
      </c>
      <c r="O373" s="15">
        <v>10</v>
      </c>
      <c r="P373" s="15">
        <v>11</v>
      </c>
      <c r="Q373" s="15">
        <v>12</v>
      </c>
      <c r="R373" s="15">
        <v>13</v>
      </c>
      <c r="S373" s="15">
        <v>14</v>
      </c>
      <c r="T373" s="15">
        <v>15</v>
      </c>
      <c r="U373" s="15">
        <v>16</v>
      </c>
      <c r="V373" s="15">
        <v>17</v>
      </c>
      <c r="W373" s="15">
        <v>18</v>
      </c>
      <c r="X373" s="15">
        <v>19</v>
      </c>
      <c r="Y373" s="15">
        <v>20</v>
      </c>
      <c r="Z373" s="15">
        <v>21</v>
      </c>
      <c r="AA373" s="15">
        <v>22</v>
      </c>
      <c r="AB373" s="15">
        <v>23</v>
      </c>
      <c r="AC373" s="15">
        <v>24</v>
      </c>
      <c r="AD373" s="15">
        <v>25</v>
      </c>
      <c r="AE373" s="15">
        <v>26</v>
      </c>
      <c r="AF373" s="15">
        <v>27</v>
      </c>
      <c r="AG373" s="15">
        <v>28</v>
      </c>
      <c r="AH373" s="15">
        <v>29</v>
      </c>
      <c r="AI373" s="15">
        <v>30</v>
      </c>
      <c r="AJ373" s="15">
        <v>31</v>
      </c>
      <c r="AK373" s="15">
        <v>32</v>
      </c>
      <c r="AL373" s="15">
        <v>33</v>
      </c>
      <c r="AM373" s="15">
        <v>34</v>
      </c>
      <c r="AN373" s="15">
        <v>35</v>
      </c>
      <c r="AO373" s="15">
        <v>36</v>
      </c>
      <c r="AP373" s="15">
        <v>37</v>
      </c>
      <c r="AQ373" s="15">
        <v>38</v>
      </c>
      <c r="AR373" s="15">
        <v>39</v>
      </c>
      <c r="AS373" s="15">
        <v>40</v>
      </c>
      <c r="AT373" s="15">
        <v>41</v>
      </c>
      <c r="AU373" s="15">
        <v>42</v>
      </c>
      <c r="AV373" s="15">
        <v>43</v>
      </c>
      <c r="AW373" s="15">
        <v>44</v>
      </c>
      <c r="AX373" s="15">
        <v>45</v>
      </c>
      <c r="AY373" s="15">
        <v>46</v>
      </c>
      <c r="AZ373" s="15">
        <v>47</v>
      </c>
      <c r="BA373" s="15">
        <v>48</v>
      </c>
      <c r="BB373" s="15">
        <v>49</v>
      </c>
      <c r="BC373" s="15">
        <v>50</v>
      </c>
      <c r="BD373" s="15">
        <v>51</v>
      </c>
      <c r="BE373" s="15">
        <v>52</v>
      </c>
      <c r="BF373" s="15">
        <v>53</v>
      </c>
      <c r="BG373" s="15">
        <v>54</v>
      </c>
      <c r="BH373" s="15">
        <v>55</v>
      </c>
      <c r="BI373" s="15">
        <v>56</v>
      </c>
      <c r="BJ373" s="15">
        <v>57</v>
      </c>
      <c r="BK373" s="15">
        <v>58</v>
      </c>
      <c r="BL373" s="15">
        <v>59</v>
      </c>
      <c r="BM373" s="15">
        <v>60</v>
      </c>
      <c r="BN373" s="15">
        <v>61</v>
      </c>
      <c r="BO373" s="15">
        <v>62</v>
      </c>
      <c r="BP373" s="15">
        <v>63</v>
      </c>
      <c r="BQ373" s="15">
        <v>64</v>
      </c>
      <c r="BR373" s="15">
        <v>65</v>
      </c>
      <c r="BS373" s="15">
        <v>66</v>
      </c>
      <c r="BT373" s="15">
        <v>67</v>
      </c>
      <c r="BU373" s="15">
        <v>68</v>
      </c>
      <c r="BV373" s="15">
        <v>69</v>
      </c>
      <c r="BX373" s="15">
        <v>70</v>
      </c>
      <c r="BY373" s="15">
        <v>71</v>
      </c>
      <c r="BZ373" s="15">
        <v>72</v>
      </c>
      <c r="CA373" s="15">
        <v>73</v>
      </c>
      <c r="CC373" s="15">
        <v>74</v>
      </c>
      <c r="CD373" s="15">
        <v>75</v>
      </c>
      <c r="CE373" s="15">
        <v>76</v>
      </c>
      <c r="CF373" s="15">
        <v>77</v>
      </c>
    </row>
    <row r="374" spans="4:84" s="15" customFormat="1">
      <c r="E374" s="42" t="s">
        <v>350</v>
      </c>
      <c r="F374" s="15">
        <v>75</v>
      </c>
      <c r="G374" s="15">
        <v>23</v>
      </c>
      <c r="H374" s="15">
        <v>70</v>
      </c>
      <c r="I374" s="15">
        <v>26</v>
      </c>
      <c r="J374" s="15">
        <v>47</v>
      </c>
      <c r="K374" s="15">
        <v>24</v>
      </c>
      <c r="L374" s="15">
        <v>51</v>
      </c>
      <c r="M374" s="15">
        <v>39</v>
      </c>
      <c r="N374" s="15">
        <v>3</v>
      </c>
      <c r="O374" s="15">
        <v>77</v>
      </c>
      <c r="P374" s="15">
        <v>30</v>
      </c>
      <c r="Q374" s="15">
        <v>72</v>
      </c>
      <c r="R374" s="15">
        <v>67</v>
      </c>
      <c r="S374" s="15">
        <v>58</v>
      </c>
      <c r="T374" s="15">
        <v>13</v>
      </c>
      <c r="U374" s="15">
        <v>73</v>
      </c>
      <c r="V374" s="15">
        <v>54</v>
      </c>
      <c r="W374" s="15">
        <v>62</v>
      </c>
      <c r="X374" s="15">
        <v>74</v>
      </c>
      <c r="Y374" s="15">
        <v>66</v>
      </c>
      <c r="Z374" s="15">
        <v>65</v>
      </c>
      <c r="AA374" s="15">
        <v>50</v>
      </c>
      <c r="AB374" s="15">
        <v>15</v>
      </c>
      <c r="AC374" s="15">
        <v>41</v>
      </c>
      <c r="AD374" s="15">
        <v>57</v>
      </c>
      <c r="AE374" s="15">
        <v>43</v>
      </c>
      <c r="AF374" s="15">
        <v>55</v>
      </c>
      <c r="AG374" s="15">
        <v>29</v>
      </c>
      <c r="AH374" s="15">
        <v>63</v>
      </c>
      <c r="AI374" s="15">
        <v>12</v>
      </c>
      <c r="AJ374" s="15">
        <v>20</v>
      </c>
      <c r="AK374" s="15">
        <v>1</v>
      </c>
      <c r="AL374" s="15">
        <v>35</v>
      </c>
      <c r="AM374" s="15">
        <v>40</v>
      </c>
      <c r="AN374" s="15">
        <v>22</v>
      </c>
      <c r="AO374" s="15">
        <v>48</v>
      </c>
      <c r="AP374" s="15">
        <v>56</v>
      </c>
      <c r="AQ374" s="15">
        <v>42</v>
      </c>
      <c r="AR374" s="15">
        <v>76</v>
      </c>
      <c r="AS374" s="15">
        <v>34</v>
      </c>
      <c r="AT374" s="15">
        <v>2</v>
      </c>
      <c r="AU374" s="15">
        <v>69</v>
      </c>
      <c r="AV374" s="15">
        <v>14</v>
      </c>
      <c r="AW374" s="15">
        <v>16</v>
      </c>
      <c r="AX374" s="15">
        <v>8</v>
      </c>
      <c r="AY374" s="15">
        <v>59</v>
      </c>
      <c r="AZ374" s="15">
        <v>9</v>
      </c>
      <c r="BA374" s="15">
        <v>27</v>
      </c>
      <c r="BB374" s="15">
        <v>18</v>
      </c>
      <c r="BC374" s="15">
        <v>37</v>
      </c>
      <c r="BD374" s="15">
        <v>45</v>
      </c>
      <c r="BE374" s="15">
        <v>68</v>
      </c>
      <c r="BF374" s="15">
        <v>32</v>
      </c>
      <c r="BG374" s="15">
        <v>5</v>
      </c>
      <c r="BH374" s="15">
        <v>71</v>
      </c>
      <c r="BI374" s="15">
        <v>38</v>
      </c>
      <c r="BJ374" s="15">
        <v>25</v>
      </c>
      <c r="BK374" s="15">
        <v>10</v>
      </c>
      <c r="BL374" s="15">
        <v>46</v>
      </c>
      <c r="BM374" s="15">
        <v>61</v>
      </c>
      <c r="BN374" s="15">
        <v>60</v>
      </c>
      <c r="BO374" s="15">
        <v>64</v>
      </c>
      <c r="BP374" s="15">
        <v>31</v>
      </c>
      <c r="BQ374" s="15">
        <v>52</v>
      </c>
      <c r="BR374" s="15">
        <v>21</v>
      </c>
      <c r="BS374" s="15">
        <v>28</v>
      </c>
      <c r="BT374" s="15">
        <v>6</v>
      </c>
      <c r="BU374" s="15">
        <v>49</v>
      </c>
      <c r="BV374" s="15">
        <v>17</v>
      </c>
      <c r="BX374" s="15">
        <v>33</v>
      </c>
      <c r="BY374" s="15">
        <v>4</v>
      </c>
      <c r="BZ374" s="15">
        <v>36</v>
      </c>
      <c r="CA374" s="15">
        <v>7</v>
      </c>
      <c r="CC374" s="15">
        <v>19</v>
      </c>
      <c r="CD374" s="15">
        <v>53</v>
      </c>
      <c r="CE374" s="15">
        <v>44</v>
      </c>
      <c r="CF374" s="15">
        <v>11</v>
      </c>
    </row>
    <row r="375" spans="4:84" s="15" customFormat="1">
      <c r="E375" s="42" t="s">
        <v>352</v>
      </c>
      <c r="F375" s="15">
        <v>52</v>
      </c>
      <c r="G375" s="15">
        <v>20</v>
      </c>
      <c r="H375" s="15">
        <v>41</v>
      </c>
      <c r="I375" s="15">
        <v>32</v>
      </c>
      <c r="J375" s="15">
        <v>11</v>
      </c>
      <c r="K375" s="15">
        <v>49</v>
      </c>
      <c r="L375" s="15">
        <v>66</v>
      </c>
      <c r="M375" s="15">
        <v>64</v>
      </c>
      <c r="N375" s="15">
        <v>1</v>
      </c>
      <c r="O375" s="15">
        <v>24</v>
      </c>
      <c r="P375" s="15">
        <v>44</v>
      </c>
      <c r="Q375" s="15">
        <v>39</v>
      </c>
      <c r="R375" s="15">
        <v>21</v>
      </c>
      <c r="S375" s="15">
        <v>28</v>
      </c>
      <c r="T375" s="15">
        <v>2</v>
      </c>
      <c r="U375" s="15">
        <v>76</v>
      </c>
      <c r="V375" s="15">
        <v>14</v>
      </c>
      <c r="W375" s="15">
        <v>4</v>
      </c>
      <c r="X375" s="15">
        <v>27</v>
      </c>
      <c r="Y375" s="15">
        <v>67</v>
      </c>
      <c r="Z375" s="15">
        <v>34</v>
      </c>
      <c r="AA375" s="15">
        <v>59</v>
      </c>
      <c r="AB375" s="15">
        <v>22</v>
      </c>
      <c r="AC375" s="15">
        <v>38</v>
      </c>
      <c r="AD375" s="15">
        <v>6</v>
      </c>
      <c r="AE375" s="15">
        <v>47</v>
      </c>
      <c r="AF375" s="15">
        <v>18</v>
      </c>
      <c r="AG375" s="15">
        <v>7</v>
      </c>
      <c r="AH375" s="15">
        <v>68</v>
      </c>
      <c r="AI375" s="15">
        <v>42</v>
      </c>
      <c r="AJ375" s="15">
        <v>17</v>
      </c>
      <c r="AK375" s="15">
        <v>26</v>
      </c>
      <c r="AL375" s="15">
        <v>71</v>
      </c>
      <c r="AM375" s="15">
        <v>62</v>
      </c>
      <c r="AN375" s="15">
        <v>56</v>
      </c>
      <c r="AO375" s="15">
        <v>15</v>
      </c>
      <c r="AP375" s="15">
        <v>19</v>
      </c>
      <c r="AQ375" s="15">
        <v>74</v>
      </c>
      <c r="AR375" s="15">
        <v>45</v>
      </c>
      <c r="AS375" s="15">
        <v>51</v>
      </c>
      <c r="AT375" s="15">
        <v>5</v>
      </c>
      <c r="AU375" s="15">
        <v>8</v>
      </c>
      <c r="AV375" s="15">
        <v>73</v>
      </c>
      <c r="AW375" s="15">
        <v>65</v>
      </c>
      <c r="AX375" s="15">
        <v>23</v>
      </c>
      <c r="AY375" s="15">
        <v>77</v>
      </c>
      <c r="AZ375" s="15">
        <v>46</v>
      </c>
      <c r="BA375" s="15">
        <v>55</v>
      </c>
      <c r="BB375" s="15">
        <v>36</v>
      </c>
      <c r="BC375" s="15">
        <v>72</v>
      </c>
      <c r="BD375" s="15">
        <v>40</v>
      </c>
      <c r="BE375" s="15">
        <v>63</v>
      </c>
      <c r="BF375" s="15">
        <v>9</v>
      </c>
      <c r="BG375" s="15">
        <v>33</v>
      </c>
      <c r="BH375" s="15">
        <v>53</v>
      </c>
      <c r="BI375" s="15">
        <v>10</v>
      </c>
      <c r="BJ375" s="15">
        <v>13</v>
      </c>
      <c r="BK375" s="15">
        <v>69</v>
      </c>
      <c r="BL375" s="15">
        <v>31</v>
      </c>
      <c r="BM375" s="15">
        <v>75</v>
      </c>
      <c r="BN375" s="15">
        <v>54</v>
      </c>
      <c r="BO375" s="15">
        <v>29</v>
      </c>
      <c r="BP375" s="15">
        <v>25</v>
      </c>
      <c r="BQ375" s="15">
        <v>60</v>
      </c>
      <c r="BR375" s="15">
        <v>70</v>
      </c>
      <c r="BS375" s="15">
        <v>57</v>
      </c>
      <c r="BT375" s="15">
        <v>3</v>
      </c>
      <c r="BU375" s="15">
        <v>37</v>
      </c>
      <c r="BV375" s="15">
        <v>30</v>
      </c>
      <c r="BX375" s="15">
        <v>35</v>
      </c>
      <c r="BY375" s="15">
        <v>61</v>
      </c>
      <c r="BZ375" s="15">
        <v>50</v>
      </c>
      <c r="CA375" s="15">
        <v>43</v>
      </c>
      <c r="CC375" s="15">
        <v>58</v>
      </c>
      <c r="CD375" s="15">
        <v>16</v>
      </c>
      <c r="CE375" s="15">
        <v>12</v>
      </c>
      <c r="CF375" s="15">
        <v>48</v>
      </c>
    </row>
    <row r="376" spans="4:84" s="15" customFormat="1"/>
    <row r="377" spans="4:84" s="15" customFormat="1">
      <c r="D377" s="447">
        <v>78</v>
      </c>
      <c r="E377" s="39" t="s">
        <v>379</v>
      </c>
    </row>
    <row r="378" spans="4:84" s="15" customFormat="1">
      <c r="E378" s="42" t="s">
        <v>322</v>
      </c>
      <c r="F378" s="15">
        <v>1</v>
      </c>
      <c r="G378" s="15">
        <v>2</v>
      </c>
      <c r="H378" s="15">
        <v>3</v>
      </c>
      <c r="I378" s="15">
        <v>4</v>
      </c>
      <c r="J378" s="15">
        <v>5</v>
      </c>
      <c r="K378" s="15">
        <v>6</v>
      </c>
      <c r="L378" s="15">
        <v>7</v>
      </c>
      <c r="M378" s="15">
        <v>8</v>
      </c>
      <c r="N378" s="15">
        <v>9</v>
      </c>
      <c r="O378" s="15">
        <v>10</v>
      </c>
      <c r="P378" s="15">
        <v>11</v>
      </c>
      <c r="Q378" s="15">
        <v>12</v>
      </c>
      <c r="R378" s="15">
        <v>13</v>
      </c>
      <c r="S378" s="15">
        <v>14</v>
      </c>
      <c r="T378" s="15">
        <v>15</v>
      </c>
      <c r="U378" s="15">
        <v>16</v>
      </c>
      <c r="V378" s="15">
        <v>17</v>
      </c>
      <c r="W378" s="15">
        <v>18</v>
      </c>
      <c r="X378" s="15">
        <v>19</v>
      </c>
      <c r="Y378" s="15">
        <v>20</v>
      </c>
      <c r="Z378" s="15">
        <v>21</v>
      </c>
      <c r="AA378" s="15">
        <v>22</v>
      </c>
      <c r="AB378" s="15">
        <v>23</v>
      </c>
      <c r="AC378" s="15">
        <v>24</v>
      </c>
      <c r="AD378" s="15">
        <v>25</v>
      </c>
      <c r="AE378" s="15">
        <v>26</v>
      </c>
      <c r="AF378" s="15">
        <v>27</v>
      </c>
      <c r="AG378" s="15">
        <v>28</v>
      </c>
      <c r="AH378" s="15">
        <v>29</v>
      </c>
      <c r="AI378" s="15">
        <v>30</v>
      </c>
      <c r="AJ378" s="15">
        <v>31</v>
      </c>
      <c r="AK378" s="15">
        <v>32</v>
      </c>
      <c r="AL378" s="15">
        <v>33</v>
      </c>
      <c r="AM378" s="15">
        <v>34</v>
      </c>
      <c r="AN378" s="15">
        <v>35</v>
      </c>
      <c r="AO378" s="15">
        <v>36</v>
      </c>
      <c r="AP378" s="15">
        <v>37</v>
      </c>
      <c r="AQ378" s="15">
        <v>38</v>
      </c>
      <c r="AR378" s="15">
        <v>39</v>
      </c>
      <c r="AS378" s="15">
        <v>40</v>
      </c>
      <c r="AT378" s="15">
        <v>41</v>
      </c>
      <c r="AU378" s="15">
        <v>42</v>
      </c>
      <c r="AV378" s="15">
        <v>43</v>
      </c>
      <c r="AW378" s="15">
        <v>44</v>
      </c>
      <c r="AX378" s="15">
        <v>45</v>
      </c>
      <c r="AY378" s="15">
        <v>46</v>
      </c>
      <c r="AZ378" s="15">
        <v>47</v>
      </c>
      <c r="BA378" s="15">
        <v>48</v>
      </c>
      <c r="BB378" s="15">
        <v>49</v>
      </c>
      <c r="BC378" s="15">
        <v>50</v>
      </c>
      <c r="BD378" s="15">
        <v>51</v>
      </c>
      <c r="BE378" s="15">
        <v>52</v>
      </c>
      <c r="BF378" s="15">
        <v>53</v>
      </c>
      <c r="BG378" s="15">
        <v>54</v>
      </c>
      <c r="BH378" s="15">
        <v>55</v>
      </c>
      <c r="BI378" s="15">
        <v>56</v>
      </c>
      <c r="BJ378" s="15">
        <v>57</v>
      </c>
      <c r="BK378" s="15">
        <v>58</v>
      </c>
      <c r="BL378" s="15">
        <v>59</v>
      </c>
      <c r="BM378" s="15">
        <v>60</v>
      </c>
      <c r="BN378" s="15">
        <v>61</v>
      </c>
      <c r="BO378" s="15">
        <v>62</v>
      </c>
      <c r="BP378" s="15">
        <v>63</v>
      </c>
      <c r="BQ378" s="15">
        <v>64</v>
      </c>
      <c r="BR378" s="15">
        <v>65</v>
      </c>
      <c r="BS378" s="15">
        <v>66</v>
      </c>
      <c r="BT378" s="15">
        <v>67</v>
      </c>
      <c r="BU378" s="15">
        <v>68</v>
      </c>
      <c r="BV378" s="15">
        <v>69</v>
      </c>
      <c r="BW378" s="15">
        <v>70</v>
      </c>
      <c r="BX378" s="15">
        <v>71</v>
      </c>
      <c r="BY378" s="15">
        <v>72</v>
      </c>
      <c r="BZ378" s="15">
        <v>73</v>
      </c>
      <c r="CA378" s="15">
        <v>74</v>
      </c>
      <c r="CC378" s="15">
        <v>75</v>
      </c>
      <c r="CD378" s="15">
        <v>76</v>
      </c>
      <c r="CE378" s="15">
        <v>77</v>
      </c>
      <c r="CF378" s="15">
        <v>78</v>
      </c>
    </row>
    <row r="379" spans="4:84" s="15" customFormat="1">
      <c r="E379" s="42" t="s">
        <v>350</v>
      </c>
      <c r="F379" s="15">
        <v>28</v>
      </c>
      <c r="G379" s="15">
        <v>40</v>
      </c>
      <c r="H379" s="15">
        <v>12</v>
      </c>
      <c r="I379" s="15">
        <v>25</v>
      </c>
      <c r="J379" s="15">
        <v>17</v>
      </c>
      <c r="K379" s="15">
        <v>50</v>
      </c>
      <c r="L379" s="15">
        <v>8</v>
      </c>
      <c r="M379" s="15">
        <v>26</v>
      </c>
      <c r="N379" s="15">
        <v>63</v>
      </c>
      <c r="O379" s="15">
        <v>69</v>
      </c>
      <c r="P379" s="15">
        <v>3</v>
      </c>
      <c r="Q379" s="15">
        <v>30</v>
      </c>
      <c r="R379" s="15">
        <v>72</v>
      </c>
      <c r="S379" s="15">
        <v>75</v>
      </c>
      <c r="T379" s="15">
        <v>31</v>
      </c>
      <c r="U379" s="15">
        <v>43</v>
      </c>
      <c r="V379" s="15">
        <v>71</v>
      </c>
      <c r="W379" s="15">
        <v>9</v>
      </c>
      <c r="X379" s="15">
        <v>51</v>
      </c>
      <c r="Y379" s="15">
        <v>66</v>
      </c>
      <c r="Z379" s="15">
        <v>20</v>
      </c>
      <c r="AA379" s="15">
        <v>24</v>
      </c>
      <c r="AB379" s="15">
        <v>56</v>
      </c>
      <c r="AC379" s="15">
        <v>36</v>
      </c>
      <c r="AD379" s="15">
        <v>77</v>
      </c>
      <c r="AE379" s="15">
        <v>49</v>
      </c>
      <c r="AF379" s="15">
        <v>23</v>
      </c>
      <c r="AG379" s="15">
        <v>74</v>
      </c>
      <c r="AH379" s="15">
        <v>1</v>
      </c>
      <c r="AI379" s="15">
        <v>42</v>
      </c>
      <c r="AJ379" s="15">
        <v>5</v>
      </c>
      <c r="AK379" s="15">
        <v>78</v>
      </c>
      <c r="AL379" s="15">
        <v>60</v>
      </c>
      <c r="AM379" s="15">
        <v>32</v>
      </c>
      <c r="AN379" s="15">
        <v>61</v>
      </c>
      <c r="AO379" s="15">
        <v>15</v>
      </c>
      <c r="AP379" s="15">
        <v>21</v>
      </c>
      <c r="AQ379" s="15">
        <v>62</v>
      </c>
      <c r="AR379" s="15">
        <v>52</v>
      </c>
      <c r="AS379" s="15">
        <v>7</v>
      </c>
      <c r="AT379" s="15">
        <v>35</v>
      </c>
      <c r="AU379" s="15">
        <v>46</v>
      </c>
      <c r="AV379" s="15">
        <v>44</v>
      </c>
      <c r="AW379" s="15">
        <v>13</v>
      </c>
      <c r="AX379" s="15">
        <v>18</v>
      </c>
      <c r="AY379" s="15">
        <v>55</v>
      </c>
      <c r="AZ379" s="15">
        <v>59</v>
      </c>
      <c r="BA379" s="15">
        <v>11</v>
      </c>
      <c r="BB379" s="15">
        <v>73</v>
      </c>
      <c r="BC379" s="15">
        <v>29</v>
      </c>
      <c r="BD379" s="15">
        <v>19</v>
      </c>
      <c r="BE379" s="15">
        <v>38</v>
      </c>
      <c r="BF379" s="15">
        <v>2</v>
      </c>
      <c r="BG379" s="15">
        <v>48</v>
      </c>
      <c r="BH379" s="15">
        <v>27</v>
      </c>
      <c r="BI379" s="15">
        <v>14</v>
      </c>
      <c r="BJ379" s="15">
        <v>10</v>
      </c>
      <c r="BK379" s="15">
        <v>57</v>
      </c>
      <c r="BL379" s="15">
        <v>37</v>
      </c>
      <c r="BM379" s="15">
        <v>16</v>
      </c>
      <c r="BN379" s="15">
        <v>34</v>
      </c>
      <c r="BO379" s="15">
        <v>53</v>
      </c>
      <c r="BP379" s="15">
        <v>45</v>
      </c>
      <c r="BQ379" s="15">
        <v>67</v>
      </c>
      <c r="BR379" s="15">
        <v>22</v>
      </c>
      <c r="BS379" s="15">
        <v>39</v>
      </c>
      <c r="BT379" s="15">
        <v>64</v>
      </c>
      <c r="BU379" s="15">
        <v>76</v>
      </c>
      <c r="BV379" s="15">
        <v>70</v>
      </c>
      <c r="BW379" s="15">
        <v>58</v>
      </c>
      <c r="BX379" s="15">
        <v>65</v>
      </c>
      <c r="BY379" s="15">
        <v>54</v>
      </c>
      <c r="BZ379" s="15">
        <v>41</v>
      </c>
      <c r="CA379" s="15">
        <v>6</v>
      </c>
      <c r="CC379" s="15">
        <v>47</v>
      </c>
      <c r="CD379" s="15">
        <v>68</v>
      </c>
      <c r="CE379" s="15">
        <v>4</v>
      </c>
      <c r="CF379" s="15">
        <v>33</v>
      </c>
    </row>
    <row r="380" spans="4:84" s="15" customFormat="1">
      <c r="E380" s="42" t="s">
        <v>352</v>
      </c>
      <c r="F380" s="15">
        <v>24</v>
      </c>
      <c r="G380" s="15">
        <v>73</v>
      </c>
      <c r="H380" s="15">
        <v>54</v>
      </c>
      <c r="I380" s="15">
        <v>61</v>
      </c>
      <c r="J380" s="15">
        <v>38</v>
      </c>
      <c r="K380" s="15">
        <v>70</v>
      </c>
      <c r="L380" s="15">
        <v>16</v>
      </c>
      <c r="M380" s="15">
        <v>59</v>
      </c>
      <c r="N380" s="15">
        <v>12</v>
      </c>
      <c r="O380" s="15">
        <v>26</v>
      </c>
      <c r="P380" s="15">
        <v>58</v>
      </c>
      <c r="Q380" s="15">
        <v>50</v>
      </c>
      <c r="R380" s="15">
        <v>52</v>
      </c>
      <c r="S380" s="15">
        <v>28</v>
      </c>
      <c r="T380" s="15">
        <v>43</v>
      </c>
      <c r="U380" s="15">
        <v>69</v>
      </c>
      <c r="V380" s="15">
        <v>5</v>
      </c>
      <c r="W380" s="15">
        <v>75</v>
      </c>
      <c r="X380" s="15">
        <v>56</v>
      </c>
      <c r="Y380" s="15">
        <v>46</v>
      </c>
      <c r="Z380" s="15">
        <v>63</v>
      </c>
      <c r="AA380" s="15">
        <v>18</v>
      </c>
      <c r="AB380" s="15">
        <v>30</v>
      </c>
      <c r="AC380" s="15">
        <v>47</v>
      </c>
      <c r="AD380" s="15">
        <v>76</v>
      </c>
      <c r="AE380" s="15">
        <v>64</v>
      </c>
      <c r="AF380" s="15">
        <v>33</v>
      </c>
      <c r="AG380" s="15">
        <v>6</v>
      </c>
      <c r="AH380" s="15">
        <v>23</v>
      </c>
      <c r="AI380" s="15">
        <v>57</v>
      </c>
      <c r="AJ380" s="15">
        <v>27</v>
      </c>
      <c r="AK380" s="15">
        <v>1</v>
      </c>
      <c r="AL380" s="15">
        <v>51</v>
      </c>
      <c r="AM380" s="15">
        <v>35</v>
      </c>
      <c r="AN380" s="15">
        <v>21</v>
      </c>
      <c r="AO380" s="15">
        <v>67</v>
      </c>
      <c r="AP380" s="15">
        <v>60</v>
      </c>
      <c r="AQ380" s="15">
        <v>17</v>
      </c>
      <c r="AR380" s="15">
        <v>31</v>
      </c>
      <c r="AS380" s="15">
        <v>41</v>
      </c>
      <c r="AT380" s="15">
        <v>42</v>
      </c>
      <c r="AU380" s="15">
        <v>20</v>
      </c>
      <c r="AV380" s="15">
        <v>7</v>
      </c>
      <c r="AW380" s="15">
        <v>65</v>
      </c>
      <c r="AX380" s="15">
        <v>72</v>
      </c>
      <c r="AY380" s="15">
        <v>37</v>
      </c>
      <c r="AZ380" s="15">
        <v>74</v>
      </c>
      <c r="BA380" s="15">
        <v>78</v>
      </c>
      <c r="BB380" s="15">
        <v>66</v>
      </c>
      <c r="BC380" s="15">
        <v>34</v>
      </c>
      <c r="BD380" s="15">
        <v>25</v>
      </c>
      <c r="BE380" s="15">
        <v>13</v>
      </c>
      <c r="BF380" s="15">
        <v>10</v>
      </c>
      <c r="BG380" s="15">
        <v>3</v>
      </c>
      <c r="BH380" s="15">
        <v>68</v>
      </c>
      <c r="BI380" s="15">
        <v>32</v>
      </c>
      <c r="BJ380" s="15">
        <v>77</v>
      </c>
      <c r="BK380" s="15">
        <v>40</v>
      </c>
      <c r="BL380" s="15">
        <v>62</v>
      </c>
      <c r="BM380" s="15">
        <v>49</v>
      </c>
      <c r="BN380" s="15">
        <v>4</v>
      </c>
      <c r="BO380" s="15">
        <v>44</v>
      </c>
      <c r="BP380" s="15">
        <v>36</v>
      </c>
      <c r="BQ380" s="15">
        <v>53</v>
      </c>
      <c r="BR380" s="15">
        <v>8</v>
      </c>
      <c r="BS380" s="15">
        <v>48</v>
      </c>
      <c r="BT380" s="15">
        <v>55</v>
      </c>
      <c r="BU380" s="15">
        <v>22</v>
      </c>
      <c r="BV380" s="15">
        <v>15</v>
      </c>
      <c r="BW380" s="15">
        <v>71</v>
      </c>
      <c r="BX380" s="15">
        <v>45</v>
      </c>
      <c r="BY380" s="15">
        <v>39</v>
      </c>
      <c r="BZ380" s="15">
        <v>19</v>
      </c>
      <c r="CA380" s="15">
        <v>11</v>
      </c>
      <c r="CC380" s="15">
        <v>29</v>
      </c>
      <c r="CD380" s="15">
        <v>9</v>
      </c>
      <c r="CE380" s="15">
        <v>14</v>
      </c>
      <c r="CF380" s="15">
        <v>2</v>
      </c>
    </row>
    <row r="381" spans="4:84" s="15" customFormat="1"/>
    <row r="382" spans="4:84" s="15" customFormat="1">
      <c r="D382" s="447">
        <v>79</v>
      </c>
      <c r="E382" s="39" t="s">
        <v>379</v>
      </c>
    </row>
    <row r="383" spans="4:84" s="15" customFormat="1">
      <c r="E383" s="42" t="s">
        <v>322</v>
      </c>
      <c r="F383" s="15">
        <v>1</v>
      </c>
      <c r="G383" s="15">
        <v>2</v>
      </c>
      <c r="H383" s="15">
        <v>3</v>
      </c>
      <c r="I383" s="15">
        <v>4</v>
      </c>
      <c r="J383" s="15">
        <v>5</v>
      </c>
      <c r="K383" s="15">
        <v>6</v>
      </c>
      <c r="L383" s="15">
        <v>7</v>
      </c>
      <c r="M383" s="15">
        <v>8</v>
      </c>
      <c r="N383" s="15">
        <v>9</v>
      </c>
      <c r="O383" s="15">
        <v>10</v>
      </c>
      <c r="P383" s="15">
        <v>11</v>
      </c>
      <c r="Q383" s="15">
        <v>12</v>
      </c>
      <c r="R383" s="15">
        <v>13</v>
      </c>
      <c r="S383" s="15">
        <v>14</v>
      </c>
      <c r="T383" s="15">
        <v>15</v>
      </c>
      <c r="U383" s="15">
        <v>16</v>
      </c>
      <c r="V383" s="15">
        <v>17</v>
      </c>
      <c r="W383" s="15">
        <v>18</v>
      </c>
      <c r="X383" s="15">
        <v>19</v>
      </c>
      <c r="Y383" s="15">
        <v>20</v>
      </c>
      <c r="Z383" s="15">
        <v>21</v>
      </c>
      <c r="AA383" s="15">
        <v>22</v>
      </c>
      <c r="AB383" s="15">
        <v>23</v>
      </c>
      <c r="AC383" s="15">
        <v>24</v>
      </c>
      <c r="AD383" s="15">
        <v>25</v>
      </c>
      <c r="AE383" s="15">
        <v>26</v>
      </c>
      <c r="AF383" s="15">
        <v>27</v>
      </c>
      <c r="AG383" s="15">
        <v>28</v>
      </c>
      <c r="AH383" s="15">
        <v>29</v>
      </c>
      <c r="AI383" s="15">
        <v>30</v>
      </c>
      <c r="AJ383" s="15">
        <v>31</v>
      </c>
      <c r="AK383" s="15">
        <v>32</v>
      </c>
      <c r="AL383" s="15">
        <v>33</v>
      </c>
      <c r="AM383" s="15">
        <v>34</v>
      </c>
      <c r="AN383" s="15">
        <v>35</v>
      </c>
      <c r="AO383" s="15">
        <v>36</v>
      </c>
      <c r="AP383" s="15">
        <v>37</v>
      </c>
      <c r="AQ383" s="15">
        <v>38</v>
      </c>
      <c r="AR383" s="15">
        <v>39</v>
      </c>
      <c r="AS383" s="15">
        <v>40</v>
      </c>
      <c r="AT383" s="15">
        <v>41</v>
      </c>
      <c r="AU383" s="15">
        <v>42</v>
      </c>
      <c r="AV383" s="15">
        <v>43</v>
      </c>
      <c r="AW383" s="15">
        <v>44</v>
      </c>
      <c r="AX383" s="15">
        <v>45</v>
      </c>
      <c r="AY383" s="15">
        <v>46</v>
      </c>
      <c r="AZ383" s="15">
        <v>47</v>
      </c>
      <c r="BA383" s="15">
        <v>48</v>
      </c>
      <c r="BB383" s="15">
        <v>49</v>
      </c>
      <c r="BC383" s="15">
        <v>50</v>
      </c>
      <c r="BD383" s="15">
        <v>51</v>
      </c>
      <c r="BE383" s="15">
        <v>52</v>
      </c>
      <c r="BF383" s="15">
        <v>53</v>
      </c>
      <c r="BG383" s="15">
        <v>54</v>
      </c>
      <c r="BH383" s="15">
        <v>55</v>
      </c>
      <c r="BI383" s="15">
        <v>56</v>
      </c>
      <c r="BJ383" s="15">
        <v>57</v>
      </c>
      <c r="BK383" s="15">
        <v>58</v>
      </c>
      <c r="BL383" s="15">
        <v>59</v>
      </c>
      <c r="BM383" s="15">
        <v>60</v>
      </c>
      <c r="BN383" s="15">
        <v>61</v>
      </c>
      <c r="BO383" s="15">
        <v>62</v>
      </c>
      <c r="BP383" s="15">
        <v>63</v>
      </c>
      <c r="BQ383" s="15">
        <v>64</v>
      </c>
      <c r="BR383" s="15">
        <v>65</v>
      </c>
      <c r="BS383" s="15">
        <v>66</v>
      </c>
      <c r="BT383" s="15">
        <v>67</v>
      </c>
      <c r="BU383" s="15">
        <v>68</v>
      </c>
      <c r="BV383" s="15">
        <v>69</v>
      </c>
      <c r="BW383" s="15">
        <v>70</v>
      </c>
      <c r="BX383" s="15">
        <v>71</v>
      </c>
      <c r="BY383" s="15">
        <v>72</v>
      </c>
      <c r="BZ383" s="15">
        <v>73</v>
      </c>
      <c r="CA383" s="15">
        <v>74</v>
      </c>
      <c r="CB383" s="15">
        <v>75</v>
      </c>
      <c r="CC383" s="15">
        <v>76</v>
      </c>
      <c r="CD383" s="15">
        <v>77</v>
      </c>
      <c r="CE383" s="15">
        <v>78</v>
      </c>
      <c r="CF383" s="15">
        <v>79</v>
      </c>
    </row>
    <row r="384" spans="4:84" s="15" customFormat="1">
      <c r="E384" s="42" t="s">
        <v>350</v>
      </c>
      <c r="F384" s="15">
        <v>48</v>
      </c>
      <c r="G384" s="15">
        <v>71</v>
      </c>
      <c r="H384" s="15">
        <v>9</v>
      </c>
      <c r="I384" s="15">
        <v>16</v>
      </c>
      <c r="J384" s="15">
        <v>78</v>
      </c>
      <c r="K384" s="15">
        <v>5</v>
      </c>
      <c r="L384" s="15">
        <v>65</v>
      </c>
      <c r="M384" s="15">
        <v>57</v>
      </c>
      <c r="N384" s="15">
        <v>11</v>
      </c>
      <c r="O384" s="15">
        <v>51</v>
      </c>
      <c r="P384" s="15">
        <v>32</v>
      </c>
      <c r="Q384" s="15">
        <v>58</v>
      </c>
      <c r="R384" s="15">
        <v>79</v>
      </c>
      <c r="S384" s="15">
        <v>21</v>
      </c>
      <c r="T384" s="15">
        <v>47</v>
      </c>
      <c r="U384" s="15">
        <v>25</v>
      </c>
      <c r="V384" s="15">
        <v>44</v>
      </c>
      <c r="W384" s="15">
        <v>35</v>
      </c>
      <c r="X384" s="15">
        <v>60</v>
      </c>
      <c r="Y384" s="15">
        <v>74</v>
      </c>
      <c r="Z384" s="15">
        <v>64</v>
      </c>
      <c r="AA384" s="15">
        <v>10</v>
      </c>
      <c r="AB384" s="15">
        <v>37</v>
      </c>
      <c r="AC384" s="15">
        <v>3</v>
      </c>
      <c r="AD384" s="15">
        <v>17</v>
      </c>
      <c r="AE384" s="15">
        <v>19</v>
      </c>
      <c r="AF384" s="15">
        <v>56</v>
      </c>
      <c r="AG384" s="15">
        <v>76</v>
      </c>
      <c r="AH384" s="15">
        <v>33</v>
      </c>
      <c r="AI384" s="15">
        <v>43</v>
      </c>
      <c r="AJ384" s="15">
        <v>59</v>
      </c>
      <c r="AK384" s="15">
        <v>66</v>
      </c>
      <c r="AL384" s="15">
        <v>61</v>
      </c>
      <c r="AM384" s="15">
        <v>41</v>
      </c>
      <c r="AN384" s="15">
        <v>34</v>
      </c>
      <c r="AO384" s="15">
        <v>2</v>
      </c>
      <c r="AP384" s="15">
        <v>55</v>
      </c>
      <c r="AQ384" s="15">
        <v>27</v>
      </c>
      <c r="AR384" s="15">
        <v>67</v>
      </c>
      <c r="AS384" s="15">
        <v>36</v>
      </c>
      <c r="AT384" s="15">
        <v>69</v>
      </c>
      <c r="AU384" s="15">
        <v>29</v>
      </c>
      <c r="AV384" s="15">
        <v>14</v>
      </c>
      <c r="AW384" s="15">
        <v>7</v>
      </c>
      <c r="AX384" s="15">
        <v>18</v>
      </c>
      <c r="AY384" s="15">
        <v>42</v>
      </c>
      <c r="AZ384" s="15">
        <v>15</v>
      </c>
      <c r="BA384" s="15">
        <v>1</v>
      </c>
      <c r="BB384" s="15">
        <v>63</v>
      </c>
      <c r="BC384" s="15">
        <v>6</v>
      </c>
      <c r="BD384" s="15">
        <v>49</v>
      </c>
      <c r="BE384" s="15">
        <v>40</v>
      </c>
      <c r="BF384" s="15">
        <v>24</v>
      </c>
      <c r="BG384" s="15">
        <v>77</v>
      </c>
      <c r="BH384" s="15">
        <v>73</v>
      </c>
      <c r="BI384" s="15">
        <v>53</v>
      </c>
      <c r="BJ384" s="15">
        <v>8</v>
      </c>
      <c r="BK384" s="15">
        <v>12</v>
      </c>
      <c r="BL384" s="15">
        <v>75</v>
      </c>
      <c r="BM384" s="15">
        <v>26</v>
      </c>
      <c r="BN384" s="15">
        <v>23</v>
      </c>
      <c r="BO384" s="15">
        <v>4</v>
      </c>
      <c r="BP384" s="15">
        <v>45</v>
      </c>
      <c r="BQ384" s="15">
        <v>13</v>
      </c>
      <c r="BR384" s="15">
        <v>54</v>
      </c>
      <c r="BS384" s="15">
        <v>52</v>
      </c>
      <c r="BT384" s="15">
        <v>39</v>
      </c>
      <c r="BU384" s="15">
        <v>30</v>
      </c>
      <c r="BV384" s="15">
        <v>46</v>
      </c>
      <c r="BW384" s="15">
        <v>72</v>
      </c>
      <c r="BX384" s="15">
        <v>38</v>
      </c>
      <c r="BY384" s="15">
        <v>70</v>
      </c>
      <c r="BZ384" s="15">
        <v>62</v>
      </c>
      <c r="CA384" s="15">
        <v>20</v>
      </c>
      <c r="CB384" s="15">
        <v>31</v>
      </c>
      <c r="CC384" s="15">
        <v>28</v>
      </c>
      <c r="CD384" s="15">
        <v>68</v>
      </c>
      <c r="CE384" s="15">
        <v>50</v>
      </c>
      <c r="CF384" s="15">
        <v>22</v>
      </c>
    </row>
    <row r="385" spans="4:89" s="15" customFormat="1">
      <c r="E385" s="42" t="s">
        <v>352</v>
      </c>
      <c r="F385" s="15">
        <v>50</v>
      </c>
      <c r="G385" s="15">
        <v>6</v>
      </c>
      <c r="H385" s="15">
        <v>40</v>
      </c>
      <c r="I385" s="15">
        <v>51</v>
      </c>
      <c r="J385" s="15">
        <v>59</v>
      </c>
      <c r="K385" s="15">
        <v>7</v>
      </c>
      <c r="L385" s="15">
        <v>78</v>
      </c>
      <c r="M385" s="15">
        <v>44</v>
      </c>
      <c r="N385" s="15">
        <v>12</v>
      </c>
      <c r="O385" s="15">
        <v>19</v>
      </c>
      <c r="P385" s="15">
        <v>33</v>
      </c>
      <c r="Q385" s="15">
        <v>9</v>
      </c>
      <c r="R385" s="15">
        <v>72</v>
      </c>
      <c r="S385" s="15">
        <v>1</v>
      </c>
      <c r="T385" s="15">
        <v>49</v>
      </c>
      <c r="U385" s="15">
        <v>10</v>
      </c>
      <c r="V385" s="15">
        <v>16</v>
      </c>
      <c r="W385" s="15">
        <v>77</v>
      </c>
      <c r="X385" s="15">
        <v>61</v>
      </c>
      <c r="Y385" s="15">
        <v>53</v>
      </c>
      <c r="Z385" s="15">
        <v>43</v>
      </c>
      <c r="AA385" s="15">
        <v>35</v>
      </c>
      <c r="AB385" s="15">
        <v>46</v>
      </c>
      <c r="AC385" s="15">
        <v>71</v>
      </c>
      <c r="AD385" s="15">
        <v>62</v>
      </c>
      <c r="AE385" s="15">
        <v>54</v>
      </c>
      <c r="AF385" s="15">
        <v>3</v>
      </c>
      <c r="AG385" s="15">
        <v>25</v>
      </c>
      <c r="AH385" s="15">
        <v>8</v>
      </c>
      <c r="AI385" s="15">
        <v>38</v>
      </c>
      <c r="AJ385" s="15">
        <v>39</v>
      </c>
      <c r="AK385" s="15">
        <v>79</v>
      </c>
      <c r="AL385" s="15">
        <v>29</v>
      </c>
      <c r="AM385" s="15">
        <v>57</v>
      </c>
      <c r="AN385" s="15">
        <v>2</v>
      </c>
      <c r="AO385" s="15">
        <v>17</v>
      </c>
      <c r="AP385" s="15">
        <v>45</v>
      </c>
      <c r="AQ385" s="15">
        <v>22</v>
      </c>
      <c r="AR385" s="15">
        <v>31</v>
      </c>
      <c r="AS385" s="15">
        <v>66</v>
      </c>
      <c r="AT385" s="15">
        <v>20</v>
      </c>
      <c r="AU385" s="15">
        <v>24</v>
      </c>
      <c r="AV385" s="15">
        <v>15</v>
      </c>
      <c r="AW385" s="15">
        <v>76</v>
      </c>
      <c r="AX385" s="15">
        <v>37</v>
      </c>
      <c r="AY385" s="15">
        <v>4</v>
      </c>
      <c r="AZ385" s="15">
        <v>26</v>
      </c>
      <c r="BA385" s="15">
        <v>55</v>
      </c>
      <c r="BB385" s="15">
        <v>48</v>
      </c>
      <c r="BC385" s="15">
        <v>42</v>
      </c>
      <c r="BD385" s="15">
        <v>75</v>
      </c>
      <c r="BE385" s="15">
        <v>64</v>
      </c>
      <c r="BF385" s="15">
        <v>41</v>
      </c>
      <c r="BG385" s="15">
        <v>36</v>
      </c>
      <c r="BH385" s="15">
        <v>11</v>
      </c>
      <c r="BI385" s="15">
        <v>74</v>
      </c>
      <c r="BJ385" s="15">
        <v>30</v>
      </c>
      <c r="BK385" s="15">
        <v>47</v>
      </c>
      <c r="BL385" s="15">
        <v>5</v>
      </c>
      <c r="BM385" s="15">
        <v>23</v>
      </c>
      <c r="BN385" s="15">
        <v>73</v>
      </c>
      <c r="BO385" s="15">
        <v>14</v>
      </c>
      <c r="BP385" s="15">
        <v>67</v>
      </c>
      <c r="BQ385" s="15">
        <v>32</v>
      </c>
      <c r="BR385" s="15">
        <v>28</v>
      </c>
      <c r="BS385" s="15">
        <v>60</v>
      </c>
      <c r="BT385" s="15">
        <v>63</v>
      </c>
      <c r="BU385" s="15">
        <v>69</v>
      </c>
      <c r="BV385" s="15">
        <v>52</v>
      </c>
      <c r="BW385" s="15">
        <v>27</v>
      </c>
      <c r="BX385" s="15">
        <v>34</v>
      </c>
      <c r="BY385" s="15">
        <v>13</v>
      </c>
      <c r="BZ385" s="15">
        <v>21</v>
      </c>
      <c r="CA385" s="15">
        <v>56</v>
      </c>
      <c r="CB385" s="15">
        <v>68</v>
      </c>
      <c r="CC385" s="15">
        <v>70</v>
      </c>
      <c r="CD385" s="15">
        <v>18</v>
      </c>
      <c r="CE385" s="15">
        <v>65</v>
      </c>
      <c r="CF385" s="15">
        <v>58</v>
      </c>
    </row>
    <row r="386" spans="4:89" s="15" customFormat="1"/>
    <row r="387" spans="4:89" s="15" customFormat="1">
      <c r="D387" s="447">
        <v>80</v>
      </c>
      <c r="E387" s="39" t="s">
        <v>379</v>
      </c>
    </row>
    <row r="388" spans="4:89" s="15" customFormat="1">
      <c r="E388" s="42" t="s">
        <v>322</v>
      </c>
      <c r="F388" s="15">
        <v>1</v>
      </c>
      <c r="G388" s="15">
        <v>2</v>
      </c>
      <c r="H388" s="15">
        <v>3</v>
      </c>
      <c r="I388" s="15">
        <v>4</v>
      </c>
      <c r="J388" s="15">
        <v>5</v>
      </c>
      <c r="K388" s="15">
        <v>6</v>
      </c>
      <c r="L388" s="15">
        <v>7</v>
      </c>
      <c r="M388" s="15">
        <v>8</v>
      </c>
      <c r="N388" s="15">
        <v>9</v>
      </c>
      <c r="O388" s="15">
        <v>10</v>
      </c>
      <c r="P388" s="15">
        <v>11</v>
      </c>
      <c r="Q388" s="15">
        <v>12</v>
      </c>
      <c r="R388" s="15">
        <v>13</v>
      </c>
      <c r="S388" s="15">
        <v>14</v>
      </c>
      <c r="T388" s="15">
        <v>15</v>
      </c>
      <c r="U388" s="15">
        <v>16</v>
      </c>
      <c r="V388" s="15">
        <v>17</v>
      </c>
      <c r="W388" s="15">
        <v>18</v>
      </c>
      <c r="X388" s="15">
        <v>19</v>
      </c>
      <c r="Y388" s="15">
        <v>20</v>
      </c>
      <c r="Z388" s="15">
        <v>21</v>
      </c>
      <c r="AA388" s="15">
        <v>22</v>
      </c>
      <c r="AB388" s="15">
        <v>23</v>
      </c>
      <c r="AC388" s="15">
        <v>24</v>
      </c>
      <c r="AD388" s="15">
        <v>25</v>
      </c>
      <c r="AE388" s="15">
        <v>26</v>
      </c>
      <c r="AF388" s="15">
        <v>27</v>
      </c>
      <c r="AG388" s="15">
        <v>28</v>
      </c>
      <c r="AH388" s="15">
        <v>29</v>
      </c>
      <c r="AI388" s="15">
        <v>30</v>
      </c>
      <c r="AJ388" s="15">
        <v>31</v>
      </c>
      <c r="AK388" s="15">
        <v>32</v>
      </c>
      <c r="AL388" s="15">
        <v>33</v>
      </c>
      <c r="AM388" s="15">
        <v>34</v>
      </c>
      <c r="AN388" s="15">
        <v>35</v>
      </c>
      <c r="AO388" s="15">
        <v>36</v>
      </c>
      <c r="AP388" s="15">
        <v>37</v>
      </c>
      <c r="AQ388" s="15">
        <v>38</v>
      </c>
      <c r="AR388" s="15">
        <v>39</v>
      </c>
      <c r="AS388" s="15">
        <v>40</v>
      </c>
      <c r="AT388" s="15">
        <v>41</v>
      </c>
      <c r="AU388" s="15">
        <v>42</v>
      </c>
      <c r="AV388" s="15">
        <v>43</v>
      </c>
      <c r="AW388" s="15">
        <v>44</v>
      </c>
      <c r="AX388" s="15">
        <v>45</v>
      </c>
      <c r="AY388" s="15">
        <v>46</v>
      </c>
      <c r="AZ388" s="15">
        <v>47</v>
      </c>
      <c r="BA388" s="15">
        <v>48</v>
      </c>
      <c r="BB388" s="15">
        <v>49</v>
      </c>
      <c r="BC388" s="15">
        <v>50</v>
      </c>
      <c r="BD388" s="15">
        <v>51</v>
      </c>
      <c r="BE388" s="15">
        <v>52</v>
      </c>
      <c r="BF388" s="15">
        <v>53</v>
      </c>
      <c r="BG388" s="15">
        <v>54</v>
      </c>
      <c r="BH388" s="15">
        <v>55</v>
      </c>
      <c r="BI388" s="15">
        <v>56</v>
      </c>
      <c r="BJ388" s="15">
        <v>57</v>
      </c>
      <c r="BK388" s="15">
        <v>58</v>
      </c>
      <c r="BL388" s="15">
        <v>59</v>
      </c>
      <c r="BM388" s="15">
        <v>60</v>
      </c>
      <c r="BN388" s="15">
        <v>61</v>
      </c>
      <c r="BO388" s="15">
        <v>62</v>
      </c>
      <c r="BP388" s="15">
        <v>63</v>
      </c>
      <c r="BQ388" s="15">
        <v>64</v>
      </c>
      <c r="BR388" s="15">
        <v>65</v>
      </c>
      <c r="BS388" s="15">
        <v>66</v>
      </c>
      <c r="BT388" s="15">
        <v>67</v>
      </c>
      <c r="BU388" s="15">
        <v>68</v>
      </c>
      <c r="BV388" s="15">
        <v>69</v>
      </c>
      <c r="BW388" s="15">
        <v>70</v>
      </c>
      <c r="BX388" s="15">
        <v>71</v>
      </c>
      <c r="BY388" s="15">
        <v>72</v>
      </c>
      <c r="BZ388" s="15">
        <v>73</v>
      </c>
      <c r="CA388" s="15">
        <v>74</v>
      </c>
      <c r="CB388" s="15">
        <v>75</v>
      </c>
      <c r="CC388" s="15">
        <v>76</v>
      </c>
      <c r="CD388" s="15">
        <v>77</v>
      </c>
      <c r="CE388" s="15">
        <v>78</v>
      </c>
      <c r="CF388" s="15">
        <v>79</v>
      </c>
      <c r="CG388" s="15">
        <v>80</v>
      </c>
    </row>
    <row r="389" spans="4:89" s="15" customFormat="1">
      <c r="E389" s="42" t="s">
        <v>350</v>
      </c>
      <c r="F389" s="15">
        <v>25</v>
      </c>
      <c r="G389" s="15">
        <v>58</v>
      </c>
      <c r="H389" s="15">
        <v>49</v>
      </c>
      <c r="I389" s="15">
        <v>33</v>
      </c>
      <c r="J389" s="15">
        <v>54</v>
      </c>
      <c r="K389" s="15">
        <v>69</v>
      </c>
      <c r="L389" s="15">
        <v>36</v>
      </c>
      <c r="M389" s="15">
        <v>55</v>
      </c>
      <c r="N389" s="15">
        <v>41</v>
      </c>
      <c r="O389" s="15">
        <v>76</v>
      </c>
      <c r="P389" s="15">
        <v>22</v>
      </c>
      <c r="Q389" s="15">
        <v>34</v>
      </c>
      <c r="R389" s="15">
        <v>30</v>
      </c>
      <c r="S389" s="15">
        <v>65</v>
      </c>
      <c r="T389" s="15">
        <v>73</v>
      </c>
      <c r="U389" s="15">
        <v>5</v>
      </c>
      <c r="V389" s="15">
        <v>24</v>
      </c>
      <c r="W389" s="15">
        <v>61</v>
      </c>
      <c r="X389" s="15">
        <v>46</v>
      </c>
      <c r="Y389" s="15">
        <v>26</v>
      </c>
      <c r="Z389" s="15">
        <v>70</v>
      </c>
      <c r="AA389" s="15">
        <v>28</v>
      </c>
      <c r="AB389" s="15">
        <v>39</v>
      </c>
      <c r="AC389" s="15">
        <v>16</v>
      </c>
      <c r="AD389" s="15">
        <v>43</v>
      </c>
      <c r="AE389" s="15">
        <v>20</v>
      </c>
      <c r="AF389" s="15">
        <v>59</v>
      </c>
      <c r="AG389" s="15">
        <v>66</v>
      </c>
      <c r="AH389" s="15">
        <v>50</v>
      </c>
      <c r="AI389" s="15">
        <v>79</v>
      </c>
      <c r="AJ389" s="15">
        <v>53</v>
      </c>
      <c r="AK389" s="15">
        <v>45</v>
      </c>
      <c r="AL389" s="15">
        <v>4</v>
      </c>
      <c r="AM389" s="15">
        <v>13</v>
      </c>
      <c r="AN389" s="15">
        <v>17</v>
      </c>
      <c r="AO389" s="15">
        <v>74</v>
      </c>
      <c r="AP389" s="15">
        <v>38</v>
      </c>
      <c r="AQ389" s="15">
        <v>27</v>
      </c>
      <c r="AR389" s="15">
        <v>42</v>
      </c>
      <c r="AS389" s="15">
        <v>18</v>
      </c>
      <c r="AT389" s="15">
        <v>37</v>
      </c>
      <c r="AU389" s="15">
        <v>63</v>
      </c>
      <c r="AV389" s="15">
        <v>32</v>
      </c>
      <c r="AW389" s="15">
        <v>51</v>
      </c>
      <c r="AX389" s="15">
        <v>6</v>
      </c>
      <c r="AY389" s="15">
        <v>19</v>
      </c>
      <c r="AZ389" s="15">
        <v>44</v>
      </c>
      <c r="BA389" s="15">
        <v>60</v>
      </c>
      <c r="BB389" s="15">
        <v>8</v>
      </c>
      <c r="BC389" s="15">
        <v>29</v>
      </c>
      <c r="BD389" s="15">
        <v>15</v>
      </c>
      <c r="BE389" s="15">
        <v>40</v>
      </c>
      <c r="BF389" s="15">
        <v>47</v>
      </c>
      <c r="BG389" s="15">
        <v>7</v>
      </c>
      <c r="BH389" s="15">
        <v>78</v>
      </c>
      <c r="BI389" s="15">
        <v>9</v>
      </c>
      <c r="BJ389" s="15">
        <v>80</v>
      </c>
      <c r="BK389" s="15">
        <v>21</v>
      </c>
      <c r="BL389" s="15">
        <v>57</v>
      </c>
      <c r="BM389" s="15">
        <v>48</v>
      </c>
      <c r="BN389" s="15">
        <v>64</v>
      </c>
      <c r="BO389" s="15">
        <v>10</v>
      </c>
      <c r="BP389" s="15">
        <v>67</v>
      </c>
      <c r="BQ389" s="15">
        <v>56</v>
      </c>
      <c r="BR389" s="15">
        <v>11</v>
      </c>
      <c r="BS389" s="15">
        <v>52</v>
      </c>
      <c r="BT389" s="15">
        <v>75</v>
      </c>
      <c r="BU389" s="15">
        <v>2</v>
      </c>
      <c r="BV389" s="15">
        <v>35</v>
      </c>
      <c r="BW389" s="15">
        <v>23</v>
      </c>
      <c r="BX389" s="15">
        <v>62</v>
      </c>
      <c r="BY389" s="15">
        <v>31</v>
      </c>
      <c r="BZ389" s="15">
        <v>72</v>
      </c>
      <c r="CA389" s="15">
        <v>1</v>
      </c>
      <c r="CB389" s="15">
        <v>14</v>
      </c>
      <c r="CC389" s="15">
        <v>77</v>
      </c>
      <c r="CD389" s="15">
        <v>3</v>
      </c>
      <c r="CE389" s="15">
        <v>12</v>
      </c>
      <c r="CF389" s="15">
        <v>71</v>
      </c>
      <c r="CG389" s="15">
        <v>68</v>
      </c>
    </row>
    <row r="390" spans="4:89" s="15" customFormat="1">
      <c r="E390" s="42" t="s">
        <v>352</v>
      </c>
      <c r="F390" s="15">
        <v>33</v>
      </c>
      <c r="G390" s="15">
        <v>78</v>
      </c>
      <c r="H390" s="15">
        <v>71</v>
      </c>
      <c r="I390" s="15">
        <v>62</v>
      </c>
      <c r="J390" s="15">
        <v>36</v>
      </c>
      <c r="K390" s="15">
        <v>79</v>
      </c>
      <c r="L390" s="15">
        <v>15</v>
      </c>
      <c r="M390" s="15">
        <v>9</v>
      </c>
      <c r="N390" s="15">
        <v>3</v>
      </c>
      <c r="O390" s="15">
        <v>52</v>
      </c>
      <c r="P390" s="15">
        <v>54</v>
      </c>
      <c r="Q390" s="15">
        <v>19</v>
      </c>
      <c r="R390" s="15">
        <v>6</v>
      </c>
      <c r="S390" s="15">
        <v>27</v>
      </c>
      <c r="T390" s="15">
        <v>64</v>
      </c>
      <c r="U390" s="15">
        <v>73</v>
      </c>
      <c r="V390" s="15">
        <v>26</v>
      </c>
      <c r="W390" s="15">
        <v>42</v>
      </c>
      <c r="X390" s="15">
        <v>21</v>
      </c>
      <c r="Y390" s="15">
        <v>53</v>
      </c>
      <c r="Z390" s="15">
        <v>43</v>
      </c>
      <c r="AA390" s="15">
        <v>30</v>
      </c>
      <c r="AB390" s="15">
        <v>80</v>
      </c>
      <c r="AC390" s="15">
        <v>2</v>
      </c>
      <c r="AD390" s="15">
        <v>47</v>
      </c>
      <c r="AE390" s="15">
        <v>75</v>
      </c>
      <c r="AF390" s="15">
        <v>48</v>
      </c>
      <c r="AG390" s="15">
        <v>10</v>
      </c>
      <c r="AH390" s="15">
        <v>66</v>
      </c>
      <c r="AI390" s="15">
        <v>22</v>
      </c>
      <c r="AJ390" s="15">
        <v>65</v>
      </c>
      <c r="AK390" s="15">
        <v>49</v>
      </c>
      <c r="AL390" s="15">
        <v>74</v>
      </c>
      <c r="AM390" s="15">
        <v>37</v>
      </c>
      <c r="AN390" s="15">
        <v>41</v>
      </c>
      <c r="AO390" s="15">
        <v>40</v>
      </c>
      <c r="AP390" s="15">
        <v>60</v>
      </c>
      <c r="AQ390" s="15">
        <v>45</v>
      </c>
      <c r="AR390" s="15">
        <v>25</v>
      </c>
      <c r="AS390" s="15">
        <v>69</v>
      </c>
      <c r="AT390" s="15">
        <v>14</v>
      </c>
      <c r="AU390" s="15">
        <v>76</v>
      </c>
      <c r="AV390" s="15">
        <v>59</v>
      </c>
      <c r="AW390" s="15">
        <v>5</v>
      </c>
      <c r="AX390" s="15">
        <v>38</v>
      </c>
      <c r="AY390" s="15">
        <v>57</v>
      </c>
      <c r="AZ390" s="15">
        <v>23</v>
      </c>
      <c r="BA390" s="15">
        <v>7</v>
      </c>
      <c r="BB390" s="15">
        <v>63</v>
      </c>
      <c r="BC390" s="15">
        <v>31</v>
      </c>
      <c r="BD390" s="15">
        <v>44</v>
      </c>
      <c r="BE390" s="15">
        <v>39</v>
      </c>
      <c r="BF390" s="15">
        <v>17</v>
      </c>
      <c r="BG390" s="15">
        <v>67</v>
      </c>
      <c r="BH390" s="15">
        <v>12</v>
      </c>
      <c r="BI390" s="15">
        <v>55</v>
      </c>
      <c r="BJ390" s="15">
        <v>46</v>
      </c>
      <c r="BK390" s="15">
        <v>34</v>
      </c>
      <c r="BL390" s="15">
        <v>28</v>
      </c>
      <c r="BM390" s="15">
        <v>58</v>
      </c>
      <c r="BN390" s="15">
        <v>50</v>
      </c>
      <c r="BO390" s="15">
        <v>4</v>
      </c>
      <c r="BP390" s="15">
        <v>24</v>
      </c>
      <c r="BQ390" s="15">
        <v>77</v>
      </c>
      <c r="BR390" s="15">
        <v>72</v>
      </c>
      <c r="BS390" s="15">
        <v>35</v>
      </c>
      <c r="BT390" s="15">
        <v>18</v>
      </c>
      <c r="BU390" s="15">
        <v>11</v>
      </c>
      <c r="BV390" s="15">
        <v>70</v>
      </c>
      <c r="BW390" s="15">
        <v>51</v>
      </c>
      <c r="BX390" s="15">
        <v>8</v>
      </c>
      <c r="BY390" s="15">
        <v>68</v>
      </c>
      <c r="BZ390" s="15">
        <v>16</v>
      </c>
      <c r="CA390" s="15">
        <v>32</v>
      </c>
      <c r="CB390" s="15">
        <v>1</v>
      </c>
      <c r="CC390" s="15">
        <v>29</v>
      </c>
      <c r="CD390" s="15">
        <v>13</v>
      </c>
      <c r="CE390" s="15">
        <v>20</v>
      </c>
      <c r="CF390" s="15">
        <v>61</v>
      </c>
      <c r="CG390" s="15">
        <v>56</v>
      </c>
    </row>
    <row r="391" spans="4:89" s="15" customFormat="1"/>
    <row r="392" spans="4:89" s="15" customFormat="1">
      <c r="D392" s="447">
        <v>81</v>
      </c>
      <c r="E392" s="39" t="s">
        <v>379</v>
      </c>
    </row>
    <row r="393" spans="4:89" s="15" customFormat="1">
      <c r="E393" s="42" t="s">
        <v>322</v>
      </c>
      <c r="F393" s="15">
        <v>1</v>
      </c>
      <c r="G393" s="15">
        <v>2</v>
      </c>
      <c r="H393" s="15">
        <v>3</v>
      </c>
      <c r="I393" s="15">
        <v>4</v>
      </c>
      <c r="J393" s="15">
        <v>5</v>
      </c>
      <c r="K393" s="15">
        <v>6</v>
      </c>
      <c r="L393" s="15">
        <v>7</v>
      </c>
      <c r="M393" s="15">
        <v>8</v>
      </c>
      <c r="N393" s="15">
        <v>9</v>
      </c>
      <c r="O393" s="15">
        <v>10</v>
      </c>
      <c r="P393" s="15">
        <v>11</v>
      </c>
      <c r="Q393" s="15">
        <v>12</v>
      </c>
      <c r="R393" s="15">
        <v>13</v>
      </c>
      <c r="S393" s="15">
        <v>14</v>
      </c>
      <c r="T393" s="15">
        <v>15</v>
      </c>
      <c r="U393" s="15">
        <v>16</v>
      </c>
      <c r="V393" s="15">
        <v>17</v>
      </c>
      <c r="W393" s="15">
        <v>18</v>
      </c>
      <c r="X393" s="15">
        <v>19</v>
      </c>
      <c r="Y393" s="15">
        <v>20</v>
      </c>
      <c r="Z393" s="15">
        <v>21</v>
      </c>
      <c r="AA393" s="15">
        <v>22</v>
      </c>
      <c r="AB393" s="15">
        <v>23</v>
      </c>
      <c r="AC393" s="15">
        <v>24</v>
      </c>
      <c r="AD393" s="15">
        <v>25</v>
      </c>
      <c r="AE393" s="15">
        <v>26</v>
      </c>
      <c r="AF393" s="15">
        <v>27</v>
      </c>
      <c r="AG393" s="15">
        <v>28</v>
      </c>
      <c r="AH393" s="15">
        <v>29</v>
      </c>
      <c r="AI393" s="15">
        <v>30</v>
      </c>
      <c r="AJ393" s="15">
        <v>31</v>
      </c>
      <c r="AK393" s="15">
        <v>32</v>
      </c>
      <c r="AL393" s="15">
        <v>33</v>
      </c>
      <c r="AM393" s="15">
        <v>34</v>
      </c>
      <c r="AN393" s="15">
        <v>35</v>
      </c>
      <c r="AO393" s="15">
        <v>36</v>
      </c>
      <c r="AP393" s="15">
        <v>37</v>
      </c>
      <c r="AQ393" s="15">
        <v>38</v>
      </c>
      <c r="AR393" s="15">
        <v>39</v>
      </c>
      <c r="AS393" s="15">
        <v>40</v>
      </c>
      <c r="AT393" s="15">
        <v>41</v>
      </c>
      <c r="AU393" s="15">
        <v>42</v>
      </c>
      <c r="AV393" s="15">
        <v>43</v>
      </c>
      <c r="AW393" s="15">
        <v>44</v>
      </c>
      <c r="AX393" s="15">
        <v>45</v>
      </c>
      <c r="AY393" s="15">
        <v>46</v>
      </c>
      <c r="AZ393" s="15">
        <v>47</v>
      </c>
      <c r="BA393" s="15">
        <v>48</v>
      </c>
      <c r="BB393" s="15">
        <v>49</v>
      </c>
      <c r="BC393" s="15">
        <v>50</v>
      </c>
      <c r="BD393" s="15">
        <v>51</v>
      </c>
      <c r="BE393" s="15">
        <v>52</v>
      </c>
      <c r="BF393" s="15">
        <v>53</v>
      </c>
      <c r="BG393" s="15">
        <v>54</v>
      </c>
      <c r="BH393" s="15">
        <v>55</v>
      </c>
      <c r="BI393" s="15">
        <v>56</v>
      </c>
      <c r="BJ393" s="15">
        <v>57</v>
      </c>
      <c r="BK393" s="15">
        <v>58</v>
      </c>
      <c r="BL393" s="15">
        <v>59</v>
      </c>
      <c r="BM393" s="15">
        <v>60</v>
      </c>
      <c r="BN393" s="15">
        <v>61</v>
      </c>
      <c r="BO393" s="15">
        <v>62</v>
      </c>
      <c r="BP393" s="15">
        <v>63</v>
      </c>
      <c r="BQ393" s="15">
        <v>64</v>
      </c>
      <c r="BR393" s="15">
        <v>65</v>
      </c>
      <c r="BS393" s="15">
        <v>66</v>
      </c>
      <c r="BT393" s="15">
        <v>67</v>
      </c>
      <c r="BU393" s="15">
        <v>68</v>
      </c>
      <c r="BV393" s="15">
        <v>69</v>
      </c>
      <c r="BX393" s="15">
        <v>70</v>
      </c>
      <c r="BY393" s="15">
        <v>71</v>
      </c>
      <c r="BZ393" s="15">
        <v>72</v>
      </c>
      <c r="CA393" s="15">
        <v>73</v>
      </c>
      <c r="CC393" s="15">
        <v>74</v>
      </c>
      <c r="CD393" s="15">
        <v>75</v>
      </c>
      <c r="CE393" s="15">
        <v>76</v>
      </c>
      <c r="CF393" s="15">
        <v>77</v>
      </c>
      <c r="CH393" s="15">
        <v>78</v>
      </c>
      <c r="CI393" s="15">
        <v>79</v>
      </c>
      <c r="CJ393" s="15">
        <v>80</v>
      </c>
      <c r="CK393" s="15">
        <v>81</v>
      </c>
    </row>
    <row r="394" spans="4:89" s="15" customFormat="1">
      <c r="E394" s="42" t="s">
        <v>350</v>
      </c>
      <c r="F394" s="15">
        <v>25</v>
      </c>
      <c r="G394" s="15">
        <v>10</v>
      </c>
      <c r="H394" s="15">
        <v>52</v>
      </c>
      <c r="I394" s="15">
        <v>27</v>
      </c>
      <c r="J394" s="15">
        <v>72</v>
      </c>
      <c r="K394" s="15">
        <v>77</v>
      </c>
      <c r="L394" s="15">
        <v>63</v>
      </c>
      <c r="M394" s="15">
        <v>69</v>
      </c>
      <c r="N394" s="15">
        <v>60</v>
      </c>
      <c r="O394" s="15">
        <v>37</v>
      </c>
      <c r="P394" s="15">
        <v>22</v>
      </c>
      <c r="Q394" s="15">
        <v>20</v>
      </c>
      <c r="R394" s="15">
        <v>66</v>
      </c>
      <c r="S394" s="15">
        <v>7</v>
      </c>
      <c r="T394" s="15">
        <v>12</v>
      </c>
      <c r="U394" s="15">
        <v>53</v>
      </c>
      <c r="V394" s="15">
        <v>36</v>
      </c>
      <c r="W394" s="15">
        <v>35</v>
      </c>
      <c r="X394" s="15">
        <v>2</v>
      </c>
      <c r="Y394" s="15">
        <v>68</v>
      </c>
      <c r="Z394" s="15">
        <v>34</v>
      </c>
      <c r="AA394" s="15">
        <v>11</v>
      </c>
      <c r="AB394" s="15">
        <v>74</v>
      </c>
      <c r="AC394" s="15">
        <v>80</v>
      </c>
      <c r="AD394" s="15">
        <v>58</v>
      </c>
      <c r="AE394" s="15">
        <v>45</v>
      </c>
      <c r="AF394" s="15">
        <v>31</v>
      </c>
      <c r="AG394" s="15">
        <v>5</v>
      </c>
      <c r="AH394" s="15">
        <v>79</v>
      </c>
      <c r="AI394" s="15">
        <v>75</v>
      </c>
      <c r="AJ394" s="15">
        <v>55</v>
      </c>
      <c r="AK394" s="15">
        <v>41</v>
      </c>
      <c r="AL394" s="15">
        <v>24</v>
      </c>
      <c r="AM394" s="15">
        <v>62</v>
      </c>
      <c r="AN394" s="15">
        <v>18</v>
      </c>
      <c r="AO394" s="15">
        <v>38</v>
      </c>
      <c r="AP394" s="15">
        <v>13</v>
      </c>
      <c r="AQ394" s="15">
        <v>73</v>
      </c>
      <c r="AR394" s="15">
        <v>46</v>
      </c>
      <c r="AS394" s="15">
        <v>3</v>
      </c>
      <c r="AT394" s="15">
        <v>42</v>
      </c>
      <c r="AU394" s="15">
        <v>15</v>
      </c>
      <c r="AV394" s="15">
        <v>70</v>
      </c>
      <c r="AW394" s="15">
        <v>28</v>
      </c>
      <c r="AX394" s="15">
        <v>76</v>
      </c>
      <c r="AY394" s="15">
        <v>71</v>
      </c>
      <c r="AZ394" s="15">
        <v>40</v>
      </c>
      <c r="BA394" s="15">
        <v>57</v>
      </c>
      <c r="BB394" s="15">
        <v>61</v>
      </c>
      <c r="BC394" s="15">
        <v>23</v>
      </c>
      <c r="BD394" s="15">
        <v>44</v>
      </c>
      <c r="BE394" s="15">
        <v>39</v>
      </c>
      <c r="BF394" s="15">
        <v>67</v>
      </c>
      <c r="BG394" s="15">
        <v>51</v>
      </c>
      <c r="BH394" s="15">
        <v>78</v>
      </c>
      <c r="BI394" s="15">
        <v>64</v>
      </c>
      <c r="BJ394" s="15">
        <v>48</v>
      </c>
      <c r="BK394" s="15">
        <v>59</v>
      </c>
      <c r="BL394" s="15">
        <v>43</v>
      </c>
      <c r="BM394" s="15">
        <v>8</v>
      </c>
      <c r="BN394" s="15">
        <v>19</v>
      </c>
      <c r="BO394" s="15">
        <v>30</v>
      </c>
      <c r="BP394" s="15">
        <v>81</v>
      </c>
      <c r="BQ394" s="15">
        <v>21</v>
      </c>
      <c r="BR394" s="15">
        <v>56</v>
      </c>
      <c r="BS394" s="15">
        <v>9</v>
      </c>
      <c r="BT394" s="15">
        <v>26</v>
      </c>
      <c r="BU394" s="15">
        <v>32</v>
      </c>
      <c r="BV394" s="15">
        <v>47</v>
      </c>
      <c r="BX394" s="15">
        <v>29</v>
      </c>
      <c r="BY394" s="15">
        <v>54</v>
      </c>
      <c r="BZ394" s="15">
        <v>6</v>
      </c>
      <c r="CA394" s="15">
        <v>33</v>
      </c>
      <c r="CC394" s="15">
        <v>4</v>
      </c>
      <c r="CD394" s="15">
        <v>14</v>
      </c>
      <c r="CE394" s="15">
        <v>50</v>
      </c>
      <c r="CF394" s="15">
        <v>17</v>
      </c>
      <c r="CH394" s="15">
        <v>49</v>
      </c>
      <c r="CI394" s="15">
        <v>65</v>
      </c>
      <c r="CJ394" s="15">
        <v>1</v>
      </c>
      <c r="CK394" s="15">
        <v>16</v>
      </c>
    </row>
    <row r="395" spans="4:89" s="15" customFormat="1">
      <c r="E395" s="42" t="s">
        <v>352</v>
      </c>
      <c r="F395" s="15">
        <v>68</v>
      </c>
      <c r="G395" s="15">
        <v>21</v>
      </c>
      <c r="H395" s="15">
        <v>10</v>
      </c>
      <c r="I395" s="15">
        <v>48</v>
      </c>
      <c r="J395" s="15">
        <v>71</v>
      </c>
      <c r="K395" s="15">
        <v>39</v>
      </c>
      <c r="L395" s="15">
        <v>69</v>
      </c>
      <c r="M395" s="15">
        <v>16</v>
      </c>
      <c r="N395" s="15">
        <v>11</v>
      </c>
      <c r="O395" s="15">
        <v>64</v>
      </c>
      <c r="P395" s="15">
        <v>80</v>
      </c>
      <c r="Q395" s="15">
        <v>33</v>
      </c>
      <c r="R395" s="15">
        <v>2</v>
      </c>
      <c r="S395" s="15">
        <v>70</v>
      </c>
      <c r="T395" s="15">
        <v>44</v>
      </c>
      <c r="U395" s="15">
        <v>72</v>
      </c>
      <c r="V395" s="15">
        <v>78</v>
      </c>
      <c r="W395" s="15">
        <v>49</v>
      </c>
      <c r="X395" s="15">
        <v>26</v>
      </c>
      <c r="Y395" s="15">
        <v>66</v>
      </c>
      <c r="Z395" s="15">
        <v>24</v>
      </c>
      <c r="AA395" s="15">
        <v>3</v>
      </c>
      <c r="AB395" s="15">
        <v>51</v>
      </c>
      <c r="AC395" s="15">
        <v>42</v>
      </c>
      <c r="AD395" s="15">
        <v>9</v>
      </c>
      <c r="AE395" s="15">
        <v>81</v>
      </c>
      <c r="AF395" s="15">
        <v>73</v>
      </c>
      <c r="AG395" s="15">
        <v>62</v>
      </c>
      <c r="AH395" s="15">
        <v>32</v>
      </c>
      <c r="AI395" s="15">
        <v>57</v>
      </c>
      <c r="AJ395" s="15">
        <v>75</v>
      </c>
      <c r="AK395" s="15">
        <v>50</v>
      </c>
      <c r="AL395" s="15">
        <v>12</v>
      </c>
      <c r="AM395" s="15">
        <v>53</v>
      </c>
      <c r="AN395" s="15">
        <v>19</v>
      </c>
      <c r="AO395" s="15">
        <v>30</v>
      </c>
      <c r="AP395" s="15">
        <v>58</v>
      </c>
      <c r="AQ395" s="15">
        <v>15</v>
      </c>
      <c r="AR395" s="15">
        <v>52</v>
      </c>
      <c r="AS395" s="15">
        <v>41</v>
      </c>
      <c r="AT395" s="15">
        <v>14</v>
      </c>
      <c r="AU395" s="15">
        <v>77</v>
      </c>
      <c r="AV395" s="15">
        <v>79</v>
      </c>
      <c r="AW395" s="15">
        <v>1</v>
      </c>
      <c r="AX395" s="15">
        <v>6</v>
      </c>
      <c r="AY395" s="15">
        <v>8</v>
      </c>
      <c r="AZ395" s="15">
        <v>76</v>
      </c>
      <c r="BA395" s="15">
        <v>4</v>
      </c>
      <c r="BB395" s="15">
        <v>38</v>
      </c>
      <c r="BC395" s="15">
        <v>29</v>
      </c>
      <c r="BD395" s="15">
        <v>23</v>
      </c>
      <c r="BE395" s="15">
        <v>34</v>
      </c>
      <c r="BF395" s="15">
        <v>47</v>
      </c>
      <c r="BG395" s="15">
        <v>63</v>
      </c>
      <c r="BH395" s="15">
        <v>36</v>
      </c>
      <c r="BI395" s="15">
        <v>18</v>
      </c>
      <c r="BJ395" s="15">
        <v>25</v>
      </c>
      <c r="BK395" s="15">
        <v>65</v>
      </c>
      <c r="BL395" s="15">
        <v>67</v>
      </c>
      <c r="BM395" s="15">
        <v>13</v>
      </c>
      <c r="BN395" s="15">
        <v>17</v>
      </c>
      <c r="BO395" s="15">
        <v>46</v>
      </c>
      <c r="BP395" s="15">
        <v>54</v>
      </c>
      <c r="BQ395" s="15">
        <v>22</v>
      </c>
      <c r="BR395" s="15">
        <v>74</v>
      </c>
      <c r="BS395" s="15">
        <v>20</v>
      </c>
      <c r="BT395" s="15">
        <v>59</v>
      </c>
      <c r="BU395" s="15">
        <v>27</v>
      </c>
      <c r="BV395" s="15">
        <v>37</v>
      </c>
      <c r="BX395" s="15">
        <v>60</v>
      </c>
      <c r="BY395" s="15">
        <v>5</v>
      </c>
      <c r="BZ395" s="15">
        <v>40</v>
      </c>
      <c r="CA395" s="15">
        <v>55</v>
      </c>
      <c r="CC395" s="15">
        <v>35</v>
      </c>
      <c r="CD395" s="15">
        <v>61</v>
      </c>
      <c r="CE395" s="15">
        <v>7</v>
      </c>
      <c r="CF395" s="15">
        <v>45</v>
      </c>
      <c r="CH395" s="15">
        <v>43</v>
      </c>
      <c r="CI395" s="15">
        <v>28</v>
      </c>
      <c r="CJ395" s="15">
        <v>56</v>
      </c>
      <c r="CK395" s="15">
        <v>31</v>
      </c>
    </row>
    <row r="396" spans="4:89" s="15" customFormat="1"/>
    <row r="397" spans="4:89" s="15" customFormat="1">
      <c r="D397" s="447">
        <v>82</v>
      </c>
      <c r="E397" s="39" t="s">
        <v>379</v>
      </c>
    </row>
    <row r="398" spans="4:89" s="15" customFormat="1">
      <c r="E398" s="42" t="s">
        <v>322</v>
      </c>
      <c r="F398" s="15">
        <v>1</v>
      </c>
      <c r="G398" s="15">
        <v>2</v>
      </c>
      <c r="H398" s="15">
        <v>3</v>
      </c>
      <c r="I398" s="15">
        <v>4</v>
      </c>
      <c r="J398" s="15">
        <v>5</v>
      </c>
      <c r="K398" s="15">
        <v>6</v>
      </c>
      <c r="L398" s="15">
        <v>7</v>
      </c>
      <c r="M398" s="15">
        <v>8</v>
      </c>
      <c r="N398" s="15">
        <v>9</v>
      </c>
      <c r="O398" s="15">
        <v>10</v>
      </c>
      <c r="P398" s="15">
        <v>11</v>
      </c>
      <c r="Q398" s="15">
        <v>12</v>
      </c>
      <c r="R398" s="15">
        <v>13</v>
      </c>
      <c r="S398" s="15">
        <v>14</v>
      </c>
      <c r="T398" s="15">
        <v>15</v>
      </c>
      <c r="U398" s="15">
        <v>16</v>
      </c>
      <c r="V398" s="15">
        <v>17</v>
      </c>
      <c r="W398" s="15">
        <v>18</v>
      </c>
      <c r="X398" s="15">
        <v>19</v>
      </c>
      <c r="Y398" s="15">
        <v>20</v>
      </c>
      <c r="Z398" s="15">
        <v>21</v>
      </c>
      <c r="AA398" s="15">
        <v>22</v>
      </c>
      <c r="AB398" s="15">
        <v>23</v>
      </c>
      <c r="AC398" s="15">
        <v>24</v>
      </c>
      <c r="AD398" s="15">
        <v>25</v>
      </c>
      <c r="AE398" s="15">
        <v>26</v>
      </c>
      <c r="AF398" s="15">
        <v>27</v>
      </c>
      <c r="AG398" s="15">
        <v>28</v>
      </c>
      <c r="AH398" s="15">
        <v>29</v>
      </c>
      <c r="AI398" s="15">
        <v>30</v>
      </c>
      <c r="AJ398" s="15">
        <v>31</v>
      </c>
      <c r="AK398" s="15">
        <v>32</v>
      </c>
      <c r="AL398" s="15">
        <v>33</v>
      </c>
      <c r="AM398" s="15">
        <v>34</v>
      </c>
      <c r="AN398" s="15">
        <v>35</v>
      </c>
      <c r="AO398" s="15">
        <v>36</v>
      </c>
      <c r="AP398" s="15">
        <v>37</v>
      </c>
      <c r="AQ398" s="15">
        <v>38</v>
      </c>
      <c r="AR398" s="15">
        <v>39</v>
      </c>
      <c r="AS398" s="15">
        <v>40</v>
      </c>
      <c r="AT398" s="15">
        <v>41</v>
      </c>
      <c r="AU398" s="15">
        <v>42</v>
      </c>
      <c r="AV398" s="15">
        <v>43</v>
      </c>
      <c r="AW398" s="15">
        <v>44</v>
      </c>
      <c r="AX398" s="15">
        <v>45</v>
      </c>
      <c r="AY398" s="15">
        <v>46</v>
      </c>
      <c r="AZ398" s="15">
        <v>47</v>
      </c>
      <c r="BA398" s="15">
        <v>48</v>
      </c>
      <c r="BB398" s="15">
        <v>49</v>
      </c>
      <c r="BC398" s="15">
        <v>50</v>
      </c>
      <c r="BD398" s="15">
        <v>51</v>
      </c>
      <c r="BE398" s="15">
        <v>52</v>
      </c>
      <c r="BF398" s="15">
        <v>53</v>
      </c>
      <c r="BG398" s="15">
        <v>54</v>
      </c>
      <c r="BH398" s="15">
        <v>55</v>
      </c>
      <c r="BI398" s="15">
        <v>56</v>
      </c>
      <c r="BJ398" s="15">
        <v>57</v>
      </c>
      <c r="BK398" s="15">
        <v>58</v>
      </c>
      <c r="BL398" s="15">
        <v>59</v>
      </c>
      <c r="BM398" s="15">
        <v>60</v>
      </c>
      <c r="BN398" s="15">
        <v>61</v>
      </c>
      <c r="BO398" s="15">
        <v>62</v>
      </c>
      <c r="BP398" s="15">
        <v>63</v>
      </c>
      <c r="BQ398" s="15">
        <v>64</v>
      </c>
      <c r="BR398" s="15">
        <v>65</v>
      </c>
      <c r="BS398" s="15">
        <v>66</v>
      </c>
      <c r="BT398" s="15">
        <v>67</v>
      </c>
      <c r="BU398" s="15">
        <v>68</v>
      </c>
      <c r="BV398" s="15">
        <v>69</v>
      </c>
      <c r="BW398" s="15">
        <v>70</v>
      </c>
      <c r="BX398" s="15">
        <v>71</v>
      </c>
      <c r="BY398" s="15">
        <v>72</v>
      </c>
      <c r="BZ398" s="15">
        <v>73</v>
      </c>
      <c r="CA398" s="15">
        <v>74</v>
      </c>
      <c r="CC398" s="15">
        <v>75</v>
      </c>
      <c r="CD398" s="15">
        <v>76</v>
      </c>
      <c r="CE398" s="15">
        <v>77</v>
      </c>
      <c r="CF398" s="15">
        <v>78</v>
      </c>
      <c r="CH398" s="15">
        <v>79</v>
      </c>
      <c r="CI398" s="15">
        <v>80</v>
      </c>
      <c r="CJ398" s="15">
        <v>81</v>
      </c>
      <c r="CK398" s="15">
        <v>82</v>
      </c>
    </row>
    <row r="399" spans="4:89" s="15" customFormat="1">
      <c r="E399" s="42" t="s">
        <v>350</v>
      </c>
      <c r="F399" s="15">
        <v>50</v>
      </c>
      <c r="G399" s="15">
        <v>73</v>
      </c>
      <c r="H399" s="15">
        <v>21</v>
      </c>
      <c r="I399" s="15">
        <v>2</v>
      </c>
      <c r="J399" s="15">
        <v>11</v>
      </c>
      <c r="K399" s="15">
        <v>69</v>
      </c>
      <c r="L399" s="15">
        <v>49</v>
      </c>
      <c r="M399" s="15">
        <v>30</v>
      </c>
      <c r="N399" s="15">
        <v>18</v>
      </c>
      <c r="O399" s="15">
        <v>32</v>
      </c>
      <c r="P399" s="15">
        <v>5</v>
      </c>
      <c r="Q399" s="15">
        <v>82</v>
      </c>
      <c r="R399" s="15">
        <v>70</v>
      </c>
      <c r="S399" s="15">
        <v>48</v>
      </c>
      <c r="T399" s="15">
        <v>63</v>
      </c>
      <c r="U399" s="15">
        <v>40</v>
      </c>
      <c r="V399" s="15">
        <v>9</v>
      </c>
      <c r="W399" s="15">
        <v>12</v>
      </c>
      <c r="X399" s="15">
        <v>77</v>
      </c>
      <c r="Y399" s="15">
        <v>26</v>
      </c>
      <c r="Z399" s="15">
        <v>19</v>
      </c>
      <c r="AA399" s="15">
        <v>55</v>
      </c>
      <c r="AB399" s="15">
        <v>65</v>
      </c>
      <c r="AC399" s="15">
        <v>15</v>
      </c>
      <c r="AD399" s="15">
        <v>38</v>
      </c>
      <c r="AE399" s="15">
        <v>52</v>
      </c>
      <c r="AF399" s="15">
        <v>71</v>
      </c>
      <c r="AG399" s="15">
        <v>34</v>
      </c>
      <c r="AH399" s="15">
        <v>81</v>
      </c>
      <c r="AI399" s="15">
        <v>8</v>
      </c>
      <c r="AJ399" s="15">
        <v>45</v>
      </c>
      <c r="AK399" s="15">
        <v>61</v>
      </c>
      <c r="AL399" s="15">
        <v>72</v>
      </c>
      <c r="AM399" s="15">
        <v>57</v>
      </c>
      <c r="AN399" s="15">
        <v>7</v>
      </c>
      <c r="AO399" s="15">
        <v>54</v>
      </c>
      <c r="AP399" s="15">
        <v>36</v>
      </c>
      <c r="AQ399" s="15">
        <v>22</v>
      </c>
      <c r="AR399" s="15">
        <v>13</v>
      </c>
      <c r="AS399" s="15">
        <v>78</v>
      </c>
      <c r="AT399" s="15">
        <v>44</v>
      </c>
      <c r="AU399" s="15">
        <v>6</v>
      </c>
      <c r="AV399" s="15">
        <v>74</v>
      </c>
      <c r="AW399" s="15">
        <v>67</v>
      </c>
      <c r="AX399" s="15">
        <v>31</v>
      </c>
      <c r="AY399" s="15">
        <v>25</v>
      </c>
      <c r="AZ399" s="15">
        <v>68</v>
      </c>
      <c r="BA399" s="15">
        <v>60</v>
      </c>
      <c r="BB399" s="15">
        <v>53</v>
      </c>
      <c r="BC399" s="15">
        <v>3</v>
      </c>
      <c r="BD399" s="15">
        <v>64</v>
      </c>
      <c r="BE399" s="15">
        <v>1</v>
      </c>
      <c r="BF399" s="15">
        <v>20</v>
      </c>
      <c r="BG399" s="15">
        <v>47</v>
      </c>
      <c r="BH399" s="15">
        <v>14</v>
      </c>
      <c r="BI399" s="15">
        <v>27</v>
      </c>
      <c r="BJ399" s="15">
        <v>4</v>
      </c>
      <c r="BK399" s="15">
        <v>16</v>
      </c>
      <c r="BL399" s="15">
        <v>76</v>
      </c>
      <c r="BM399" s="15">
        <v>24</v>
      </c>
      <c r="BN399" s="15">
        <v>80</v>
      </c>
      <c r="BO399" s="15">
        <v>23</v>
      </c>
      <c r="BP399" s="15">
        <v>75</v>
      </c>
      <c r="BQ399" s="15">
        <v>33</v>
      </c>
      <c r="BR399" s="15">
        <v>37</v>
      </c>
      <c r="BS399" s="15">
        <v>39</v>
      </c>
      <c r="BT399" s="15">
        <v>46</v>
      </c>
      <c r="BU399" s="15">
        <v>62</v>
      </c>
      <c r="BV399" s="15">
        <v>58</v>
      </c>
      <c r="BW399" s="15">
        <v>79</v>
      </c>
      <c r="BX399" s="15">
        <v>29</v>
      </c>
      <c r="BY399" s="15">
        <v>56</v>
      </c>
      <c r="BZ399" s="15">
        <v>66</v>
      </c>
      <c r="CA399" s="15">
        <v>43</v>
      </c>
      <c r="CC399" s="15">
        <v>28</v>
      </c>
      <c r="CD399" s="15">
        <v>41</v>
      </c>
      <c r="CE399" s="15">
        <v>35</v>
      </c>
      <c r="CF399" s="15">
        <v>51</v>
      </c>
      <c r="CH399" s="15">
        <v>10</v>
      </c>
      <c r="CI399" s="15">
        <v>59</v>
      </c>
      <c r="CJ399" s="15">
        <v>42</v>
      </c>
      <c r="CK399" s="15">
        <v>17</v>
      </c>
    </row>
    <row r="400" spans="4:89" s="15" customFormat="1">
      <c r="E400" s="42" t="s">
        <v>352</v>
      </c>
      <c r="F400" s="15">
        <v>65</v>
      </c>
      <c r="G400" s="15">
        <v>30</v>
      </c>
      <c r="H400" s="15">
        <v>50</v>
      </c>
      <c r="I400" s="15">
        <v>79</v>
      </c>
      <c r="J400" s="15">
        <v>71</v>
      </c>
      <c r="K400" s="15">
        <v>9</v>
      </c>
      <c r="L400" s="15">
        <v>70</v>
      </c>
      <c r="M400" s="15">
        <v>57</v>
      </c>
      <c r="N400" s="15">
        <v>16</v>
      </c>
      <c r="O400" s="15">
        <v>1</v>
      </c>
      <c r="P400" s="15">
        <v>24</v>
      </c>
      <c r="Q400" s="15">
        <v>34</v>
      </c>
      <c r="R400" s="15">
        <v>37</v>
      </c>
      <c r="S400" s="15">
        <v>5</v>
      </c>
      <c r="T400" s="15">
        <v>61</v>
      </c>
      <c r="U400" s="15">
        <v>81</v>
      </c>
      <c r="V400" s="15">
        <v>13</v>
      </c>
      <c r="W400" s="15">
        <v>49</v>
      </c>
      <c r="X400" s="15">
        <v>27</v>
      </c>
      <c r="Y400" s="15">
        <v>72</v>
      </c>
      <c r="Z400" s="15">
        <v>15</v>
      </c>
      <c r="AA400" s="15">
        <v>60</v>
      </c>
      <c r="AB400" s="15">
        <v>45</v>
      </c>
      <c r="AC400" s="15">
        <v>22</v>
      </c>
      <c r="AD400" s="15">
        <v>75</v>
      </c>
      <c r="AE400" s="15">
        <v>77</v>
      </c>
      <c r="AF400" s="15">
        <v>63</v>
      </c>
      <c r="AG400" s="15">
        <v>59</v>
      </c>
      <c r="AH400" s="15">
        <v>21</v>
      </c>
      <c r="AI400" s="15">
        <v>39</v>
      </c>
      <c r="AJ400" s="15">
        <v>8</v>
      </c>
      <c r="AK400" s="15">
        <v>58</v>
      </c>
      <c r="AL400" s="15">
        <v>76</v>
      </c>
      <c r="AM400" s="15">
        <v>23</v>
      </c>
      <c r="AN400" s="15">
        <v>12</v>
      </c>
      <c r="AO400" s="15">
        <v>2</v>
      </c>
      <c r="AP400" s="15">
        <v>40</v>
      </c>
      <c r="AQ400" s="15">
        <v>51</v>
      </c>
      <c r="AR400" s="15">
        <v>10</v>
      </c>
      <c r="AS400" s="15">
        <v>80</v>
      </c>
      <c r="AT400" s="15">
        <v>7</v>
      </c>
      <c r="AU400" s="15">
        <v>33</v>
      </c>
      <c r="AV400" s="15">
        <v>54</v>
      </c>
      <c r="AW400" s="15">
        <v>11</v>
      </c>
      <c r="AX400" s="15">
        <v>41</v>
      </c>
      <c r="AY400" s="15">
        <v>18</v>
      </c>
      <c r="AZ400" s="15">
        <v>35</v>
      </c>
      <c r="BA400" s="15">
        <v>67</v>
      </c>
      <c r="BB400" s="15">
        <v>46</v>
      </c>
      <c r="BC400" s="15">
        <v>56</v>
      </c>
      <c r="BD400" s="15">
        <v>53</v>
      </c>
      <c r="BE400" s="15">
        <v>74</v>
      </c>
      <c r="BF400" s="15">
        <v>82</v>
      </c>
      <c r="BG400" s="15">
        <v>42</v>
      </c>
      <c r="BH400" s="15">
        <v>69</v>
      </c>
      <c r="BI400" s="15">
        <v>78</v>
      </c>
      <c r="BJ400" s="15">
        <v>31</v>
      </c>
      <c r="BK400" s="15">
        <v>55</v>
      </c>
      <c r="BL400" s="15">
        <v>28</v>
      </c>
      <c r="BM400" s="15">
        <v>66</v>
      </c>
      <c r="BN400" s="15">
        <v>17</v>
      </c>
      <c r="BO400" s="15">
        <v>64</v>
      </c>
      <c r="BP400" s="15">
        <v>29</v>
      </c>
      <c r="BQ400" s="15">
        <v>73</v>
      </c>
      <c r="BR400" s="15">
        <v>6</v>
      </c>
      <c r="BS400" s="15">
        <v>43</v>
      </c>
      <c r="BT400" s="15">
        <v>48</v>
      </c>
      <c r="BU400" s="15">
        <v>4</v>
      </c>
      <c r="BV400" s="15">
        <v>68</v>
      </c>
      <c r="BW400" s="15">
        <v>19</v>
      </c>
      <c r="BX400" s="15">
        <v>32</v>
      </c>
      <c r="BY400" s="15">
        <v>26</v>
      </c>
      <c r="BZ400" s="15">
        <v>47</v>
      </c>
      <c r="CA400" s="15">
        <v>52</v>
      </c>
      <c r="CC400" s="15">
        <v>3</v>
      </c>
      <c r="CD400" s="15">
        <v>20</v>
      </c>
      <c r="CE400" s="15">
        <v>44</v>
      </c>
      <c r="CF400" s="15">
        <v>36</v>
      </c>
      <c r="CH400" s="15">
        <v>14</v>
      </c>
      <c r="CI400" s="15">
        <v>38</v>
      </c>
      <c r="CJ400" s="15">
        <v>25</v>
      </c>
      <c r="CK400" s="15">
        <v>62</v>
      </c>
    </row>
    <row r="401" spans="4:90" s="15" customFormat="1"/>
    <row r="402" spans="4:90" s="15" customFormat="1">
      <c r="D402" s="447">
        <v>83</v>
      </c>
      <c r="E402" s="39" t="s">
        <v>379</v>
      </c>
    </row>
    <row r="403" spans="4:90" s="15" customFormat="1">
      <c r="E403" s="42" t="s">
        <v>322</v>
      </c>
      <c r="F403" s="15">
        <v>1</v>
      </c>
      <c r="G403" s="15">
        <v>2</v>
      </c>
      <c r="H403" s="15">
        <v>3</v>
      </c>
      <c r="I403" s="15">
        <v>4</v>
      </c>
      <c r="J403" s="15">
        <v>5</v>
      </c>
      <c r="K403" s="15">
        <v>6</v>
      </c>
      <c r="L403" s="15">
        <v>7</v>
      </c>
      <c r="M403" s="15">
        <v>8</v>
      </c>
      <c r="N403" s="15">
        <v>9</v>
      </c>
      <c r="O403" s="15">
        <v>10</v>
      </c>
      <c r="P403" s="15">
        <v>11</v>
      </c>
      <c r="Q403" s="15">
        <v>12</v>
      </c>
      <c r="R403" s="15">
        <v>13</v>
      </c>
      <c r="S403" s="15">
        <v>14</v>
      </c>
      <c r="T403" s="15">
        <v>15</v>
      </c>
      <c r="U403" s="15">
        <v>16</v>
      </c>
      <c r="V403" s="15">
        <v>17</v>
      </c>
      <c r="W403" s="15">
        <v>18</v>
      </c>
      <c r="X403" s="15">
        <v>19</v>
      </c>
      <c r="Y403" s="15">
        <v>20</v>
      </c>
      <c r="Z403" s="15">
        <v>21</v>
      </c>
      <c r="AA403" s="15">
        <v>22</v>
      </c>
      <c r="AB403" s="15">
        <v>23</v>
      </c>
      <c r="AC403" s="15">
        <v>24</v>
      </c>
      <c r="AD403" s="15">
        <v>25</v>
      </c>
      <c r="AE403" s="15">
        <v>26</v>
      </c>
      <c r="AF403" s="15">
        <v>27</v>
      </c>
      <c r="AG403" s="15">
        <v>28</v>
      </c>
      <c r="AH403" s="15">
        <v>29</v>
      </c>
      <c r="AI403" s="15">
        <v>30</v>
      </c>
      <c r="AJ403" s="15">
        <v>31</v>
      </c>
      <c r="AK403" s="15">
        <v>32</v>
      </c>
      <c r="AL403" s="15">
        <v>33</v>
      </c>
      <c r="AM403" s="15">
        <v>34</v>
      </c>
      <c r="AN403" s="15">
        <v>35</v>
      </c>
      <c r="AO403" s="15">
        <v>36</v>
      </c>
      <c r="AP403" s="15">
        <v>37</v>
      </c>
      <c r="AQ403" s="15">
        <v>38</v>
      </c>
      <c r="AR403" s="15">
        <v>39</v>
      </c>
      <c r="AS403" s="15">
        <v>40</v>
      </c>
      <c r="AT403" s="15">
        <v>41</v>
      </c>
      <c r="AU403" s="15">
        <v>42</v>
      </c>
      <c r="AV403" s="15">
        <v>43</v>
      </c>
      <c r="AW403" s="15">
        <v>44</v>
      </c>
      <c r="AX403" s="15">
        <v>45</v>
      </c>
      <c r="AY403" s="15">
        <v>46</v>
      </c>
      <c r="AZ403" s="15">
        <v>47</v>
      </c>
      <c r="BA403" s="15">
        <v>48</v>
      </c>
      <c r="BB403" s="15">
        <v>49</v>
      </c>
      <c r="BC403" s="15">
        <v>50</v>
      </c>
      <c r="BD403" s="15">
        <v>51</v>
      </c>
      <c r="BE403" s="15">
        <v>52</v>
      </c>
      <c r="BF403" s="15">
        <v>53</v>
      </c>
      <c r="BG403" s="15">
        <v>54</v>
      </c>
      <c r="BH403" s="15">
        <v>55</v>
      </c>
      <c r="BI403" s="15">
        <v>56</v>
      </c>
      <c r="BJ403" s="15">
        <v>57</v>
      </c>
      <c r="BK403" s="15">
        <v>58</v>
      </c>
      <c r="BL403" s="15">
        <v>59</v>
      </c>
      <c r="BM403" s="15">
        <v>60</v>
      </c>
      <c r="BN403" s="15">
        <v>61</v>
      </c>
      <c r="BO403" s="15">
        <v>62</v>
      </c>
      <c r="BP403" s="15">
        <v>63</v>
      </c>
      <c r="BQ403" s="15">
        <v>64</v>
      </c>
      <c r="BR403" s="15">
        <v>65</v>
      </c>
      <c r="BS403" s="15">
        <v>66</v>
      </c>
      <c r="BT403" s="15">
        <v>67</v>
      </c>
      <c r="BU403" s="15">
        <v>68</v>
      </c>
      <c r="BV403" s="15">
        <v>69</v>
      </c>
      <c r="BW403" s="15">
        <v>70</v>
      </c>
      <c r="BX403" s="15">
        <v>71</v>
      </c>
      <c r="BY403" s="15">
        <v>72</v>
      </c>
      <c r="BZ403" s="15">
        <v>73</v>
      </c>
      <c r="CA403" s="15">
        <v>74</v>
      </c>
      <c r="CB403" s="15">
        <v>75</v>
      </c>
      <c r="CC403" s="15">
        <v>76</v>
      </c>
      <c r="CD403" s="15">
        <v>77</v>
      </c>
      <c r="CE403" s="15">
        <v>78</v>
      </c>
      <c r="CF403" s="15">
        <v>79</v>
      </c>
      <c r="CH403" s="15">
        <v>80</v>
      </c>
      <c r="CI403" s="15">
        <v>81</v>
      </c>
      <c r="CJ403" s="15">
        <v>82</v>
      </c>
      <c r="CK403" s="15">
        <v>83</v>
      </c>
    </row>
    <row r="404" spans="4:90" s="15" customFormat="1">
      <c r="E404" s="42" t="s">
        <v>350</v>
      </c>
      <c r="F404" s="15">
        <v>65</v>
      </c>
      <c r="G404" s="15">
        <v>20</v>
      </c>
      <c r="H404" s="15">
        <v>60</v>
      </c>
      <c r="I404" s="15">
        <v>72</v>
      </c>
      <c r="J404" s="15">
        <v>52</v>
      </c>
      <c r="K404" s="15">
        <v>30</v>
      </c>
      <c r="L404" s="15">
        <v>36</v>
      </c>
      <c r="M404" s="15">
        <v>9</v>
      </c>
      <c r="N404" s="15">
        <v>71</v>
      </c>
      <c r="O404" s="15">
        <v>82</v>
      </c>
      <c r="P404" s="15">
        <v>27</v>
      </c>
      <c r="Q404" s="15">
        <v>41</v>
      </c>
      <c r="R404" s="15">
        <v>5</v>
      </c>
      <c r="S404" s="15">
        <v>46</v>
      </c>
      <c r="T404" s="15">
        <v>78</v>
      </c>
      <c r="U404" s="15">
        <v>68</v>
      </c>
      <c r="V404" s="15">
        <v>13</v>
      </c>
      <c r="W404" s="15">
        <v>76</v>
      </c>
      <c r="X404" s="15">
        <v>58</v>
      </c>
      <c r="Y404" s="15">
        <v>22</v>
      </c>
      <c r="Z404" s="15">
        <v>12</v>
      </c>
      <c r="AA404" s="15">
        <v>56</v>
      </c>
      <c r="AB404" s="15">
        <v>32</v>
      </c>
      <c r="AC404" s="15">
        <v>23</v>
      </c>
      <c r="AD404" s="15">
        <v>77</v>
      </c>
      <c r="AE404" s="15">
        <v>70</v>
      </c>
      <c r="AF404" s="15">
        <v>50</v>
      </c>
      <c r="AG404" s="15">
        <v>45</v>
      </c>
      <c r="AH404" s="15">
        <v>31</v>
      </c>
      <c r="AI404" s="15">
        <v>1</v>
      </c>
      <c r="AJ404" s="15">
        <v>29</v>
      </c>
      <c r="AK404" s="15">
        <v>64</v>
      </c>
      <c r="AL404" s="15">
        <v>69</v>
      </c>
      <c r="AM404" s="15">
        <v>11</v>
      </c>
      <c r="AN404" s="15">
        <v>80</v>
      </c>
      <c r="AO404" s="15">
        <v>42</v>
      </c>
      <c r="AP404" s="15">
        <v>18</v>
      </c>
      <c r="AQ404" s="15">
        <v>81</v>
      </c>
      <c r="AR404" s="15">
        <v>6</v>
      </c>
      <c r="AS404" s="15">
        <v>79</v>
      </c>
      <c r="AT404" s="15">
        <v>47</v>
      </c>
      <c r="AU404" s="15">
        <v>54</v>
      </c>
      <c r="AV404" s="15">
        <v>83</v>
      </c>
      <c r="AW404" s="15">
        <v>63</v>
      </c>
      <c r="AX404" s="15">
        <v>28</v>
      </c>
      <c r="AY404" s="15">
        <v>34</v>
      </c>
      <c r="AZ404" s="15">
        <v>4</v>
      </c>
      <c r="BA404" s="15">
        <v>37</v>
      </c>
      <c r="BB404" s="15">
        <v>21</v>
      </c>
      <c r="BC404" s="15">
        <v>49</v>
      </c>
      <c r="BD404" s="15">
        <v>75</v>
      </c>
      <c r="BE404" s="15">
        <v>33</v>
      </c>
      <c r="BF404" s="15">
        <v>19</v>
      </c>
      <c r="BG404" s="15">
        <v>3</v>
      </c>
      <c r="BH404" s="15">
        <v>14</v>
      </c>
      <c r="BI404" s="15">
        <v>39</v>
      </c>
      <c r="BJ404" s="15">
        <v>35</v>
      </c>
      <c r="BK404" s="15">
        <v>62</v>
      </c>
      <c r="BL404" s="15">
        <v>57</v>
      </c>
      <c r="BM404" s="15">
        <v>66</v>
      </c>
      <c r="BN404" s="15">
        <v>17</v>
      </c>
      <c r="BO404" s="15">
        <v>53</v>
      </c>
      <c r="BP404" s="15">
        <v>44</v>
      </c>
      <c r="BQ404" s="15">
        <v>7</v>
      </c>
      <c r="BR404" s="15">
        <v>67</v>
      </c>
      <c r="BS404" s="15">
        <v>74</v>
      </c>
      <c r="BT404" s="15">
        <v>59</v>
      </c>
      <c r="BU404" s="15">
        <v>25</v>
      </c>
      <c r="BV404" s="15">
        <v>16</v>
      </c>
      <c r="BW404" s="15">
        <v>26</v>
      </c>
      <c r="BX404" s="15">
        <v>24</v>
      </c>
      <c r="BY404" s="15">
        <v>43</v>
      </c>
      <c r="BZ404" s="15">
        <v>55</v>
      </c>
      <c r="CA404" s="15">
        <v>10</v>
      </c>
      <c r="CB404" s="15">
        <v>73</v>
      </c>
      <c r="CC404" s="15">
        <v>48</v>
      </c>
      <c r="CD404" s="15">
        <v>8</v>
      </c>
      <c r="CE404" s="15">
        <v>15</v>
      </c>
      <c r="CF404" s="15">
        <v>40</v>
      </c>
      <c r="CH404" s="15">
        <v>2</v>
      </c>
      <c r="CI404" s="15">
        <v>38</v>
      </c>
      <c r="CJ404" s="15">
        <v>51</v>
      </c>
      <c r="CK404" s="15">
        <v>61</v>
      </c>
    </row>
    <row r="405" spans="4:90" s="15" customFormat="1">
      <c r="E405" s="42" t="s">
        <v>352</v>
      </c>
      <c r="F405" s="15">
        <v>10</v>
      </c>
      <c r="G405" s="15">
        <v>78</v>
      </c>
      <c r="H405" s="15">
        <v>74</v>
      </c>
      <c r="I405" s="15">
        <v>2</v>
      </c>
      <c r="J405" s="15">
        <v>48</v>
      </c>
      <c r="K405" s="15">
        <v>54</v>
      </c>
      <c r="L405" s="15">
        <v>73</v>
      </c>
      <c r="M405" s="15">
        <v>80</v>
      </c>
      <c r="N405" s="15">
        <v>1</v>
      </c>
      <c r="O405" s="15">
        <v>32</v>
      </c>
      <c r="P405" s="15">
        <v>25</v>
      </c>
      <c r="Q405" s="15">
        <v>69</v>
      </c>
      <c r="R405" s="15">
        <v>77</v>
      </c>
      <c r="S405" s="15">
        <v>8</v>
      </c>
      <c r="T405" s="15">
        <v>46</v>
      </c>
      <c r="U405" s="15">
        <v>82</v>
      </c>
      <c r="V405" s="15">
        <v>15</v>
      </c>
      <c r="W405" s="15">
        <v>22</v>
      </c>
      <c r="X405" s="15">
        <v>38</v>
      </c>
      <c r="Y405" s="15">
        <v>27</v>
      </c>
      <c r="Z405" s="15">
        <v>49</v>
      </c>
      <c r="AA405" s="15">
        <v>3</v>
      </c>
      <c r="AB405" s="15">
        <v>31</v>
      </c>
      <c r="AC405" s="15">
        <v>36</v>
      </c>
      <c r="AD405" s="15">
        <v>16</v>
      </c>
      <c r="AE405" s="15">
        <v>40</v>
      </c>
      <c r="AF405" s="15">
        <v>44</v>
      </c>
      <c r="AG405" s="15">
        <v>61</v>
      </c>
      <c r="AH405" s="15">
        <v>47</v>
      </c>
      <c r="AI405" s="15">
        <v>18</v>
      </c>
      <c r="AJ405" s="15">
        <v>19</v>
      </c>
      <c r="AK405" s="15">
        <v>9</v>
      </c>
      <c r="AL405" s="15">
        <v>35</v>
      </c>
      <c r="AM405" s="15">
        <v>41</v>
      </c>
      <c r="AN405" s="15">
        <v>68</v>
      </c>
      <c r="AO405" s="15">
        <v>67</v>
      </c>
      <c r="AP405" s="15">
        <v>6</v>
      </c>
      <c r="AQ405" s="15">
        <v>71</v>
      </c>
      <c r="AR405" s="15">
        <v>33</v>
      </c>
      <c r="AS405" s="15">
        <v>37</v>
      </c>
      <c r="AT405" s="15">
        <v>23</v>
      </c>
      <c r="AU405" s="15">
        <v>60</v>
      </c>
      <c r="AV405" s="15">
        <v>4</v>
      </c>
      <c r="AW405" s="15">
        <v>26</v>
      </c>
      <c r="AX405" s="15">
        <v>81</v>
      </c>
      <c r="AY405" s="15">
        <v>83</v>
      </c>
      <c r="AZ405" s="15">
        <v>29</v>
      </c>
      <c r="BA405" s="15">
        <v>21</v>
      </c>
      <c r="BB405" s="15">
        <v>13</v>
      </c>
      <c r="BC405" s="15">
        <v>51</v>
      </c>
      <c r="BD405" s="15">
        <v>14</v>
      </c>
      <c r="BE405" s="15">
        <v>34</v>
      </c>
      <c r="BF405" s="15">
        <v>64</v>
      </c>
      <c r="BG405" s="15">
        <v>53</v>
      </c>
      <c r="BH405" s="15">
        <v>24</v>
      </c>
      <c r="BI405" s="15">
        <v>57</v>
      </c>
      <c r="BJ405" s="15">
        <v>70</v>
      </c>
      <c r="BK405" s="15">
        <v>20</v>
      </c>
      <c r="BL405" s="15">
        <v>30</v>
      </c>
      <c r="BM405" s="15">
        <v>42</v>
      </c>
      <c r="BN405" s="15">
        <v>58</v>
      </c>
      <c r="BO405" s="15">
        <v>63</v>
      </c>
      <c r="BP405" s="15">
        <v>72</v>
      </c>
      <c r="BQ405" s="15">
        <v>17</v>
      </c>
      <c r="BR405" s="15">
        <v>12</v>
      </c>
      <c r="BS405" s="15">
        <v>79</v>
      </c>
      <c r="BT405" s="15">
        <v>55</v>
      </c>
      <c r="BU405" s="15">
        <v>39</v>
      </c>
      <c r="BV405" s="15">
        <v>65</v>
      </c>
      <c r="BW405" s="15">
        <v>56</v>
      </c>
      <c r="BX405" s="15">
        <v>50</v>
      </c>
      <c r="BY405" s="15">
        <v>28</v>
      </c>
      <c r="BZ405" s="15">
        <v>75</v>
      </c>
      <c r="CA405" s="15">
        <v>76</v>
      </c>
      <c r="CB405" s="15">
        <v>43</v>
      </c>
      <c r="CC405" s="15">
        <v>52</v>
      </c>
      <c r="CD405" s="15">
        <v>5</v>
      </c>
      <c r="CE405" s="15">
        <v>11</v>
      </c>
      <c r="CF405" s="15">
        <v>62</v>
      </c>
      <c r="CH405" s="15">
        <v>7</v>
      </c>
      <c r="CI405" s="15">
        <v>45</v>
      </c>
      <c r="CJ405" s="15">
        <v>59</v>
      </c>
      <c r="CK405" s="15">
        <v>66</v>
      </c>
    </row>
    <row r="406" spans="4:90" s="15" customFormat="1"/>
    <row r="407" spans="4:90" s="15" customFormat="1">
      <c r="D407" s="447">
        <v>84</v>
      </c>
      <c r="E407" s="39" t="s">
        <v>379</v>
      </c>
    </row>
    <row r="408" spans="4:90" s="15" customFormat="1">
      <c r="E408" s="42" t="s">
        <v>322</v>
      </c>
      <c r="F408" s="15">
        <v>1</v>
      </c>
      <c r="G408" s="15">
        <v>2</v>
      </c>
      <c r="H408" s="15">
        <v>3</v>
      </c>
      <c r="I408" s="15">
        <v>4</v>
      </c>
      <c r="J408" s="15">
        <v>5</v>
      </c>
      <c r="K408" s="15">
        <v>6</v>
      </c>
      <c r="L408" s="15">
        <v>7</v>
      </c>
      <c r="M408" s="15">
        <v>8</v>
      </c>
      <c r="N408" s="15">
        <v>9</v>
      </c>
      <c r="O408" s="15">
        <v>10</v>
      </c>
      <c r="P408" s="15">
        <v>11</v>
      </c>
      <c r="Q408" s="15">
        <v>12</v>
      </c>
      <c r="R408" s="15">
        <v>13</v>
      </c>
      <c r="S408" s="15">
        <v>14</v>
      </c>
      <c r="T408" s="15">
        <v>15</v>
      </c>
      <c r="U408" s="15">
        <v>16</v>
      </c>
      <c r="V408" s="15">
        <v>17</v>
      </c>
      <c r="W408" s="15">
        <v>18</v>
      </c>
      <c r="X408" s="15">
        <v>19</v>
      </c>
      <c r="Y408" s="15">
        <v>20</v>
      </c>
      <c r="Z408" s="15">
        <v>21</v>
      </c>
      <c r="AA408" s="15">
        <v>22</v>
      </c>
      <c r="AB408" s="15">
        <v>23</v>
      </c>
      <c r="AC408" s="15">
        <v>24</v>
      </c>
      <c r="AD408" s="15">
        <v>25</v>
      </c>
      <c r="AE408" s="15">
        <v>26</v>
      </c>
      <c r="AF408" s="15">
        <v>27</v>
      </c>
      <c r="AG408" s="15">
        <v>28</v>
      </c>
      <c r="AH408" s="15">
        <v>29</v>
      </c>
      <c r="AI408" s="15">
        <v>30</v>
      </c>
      <c r="AJ408" s="15">
        <v>31</v>
      </c>
      <c r="AK408" s="15">
        <v>32</v>
      </c>
      <c r="AL408" s="15">
        <v>33</v>
      </c>
      <c r="AM408" s="15">
        <v>34</v>
      </c>
      <c r="AN408" s="15">
        <v>35</v>
      </c>
      <c r="AO408" s="15">
        <v>36</v>
      </c>
      <c r="AP408" s="15">
        <v>37</v>
      </c>
      <c r="AQ408" s="15">
        <v>38</v>
      </c>
      <c r="AR408" s="15">
        <v>39</v>
      </c>
      <c r="AS408" s="15">
        <v>40</v>
      </c>
      <c r="AT408" s="15">
        <v>41</v>
      </c>
      <c r="AU408" s="15">
        <v>42</v>
      </c>
      <c r="AV408" s="15">
        <v>43</v>
      </c>
      <c r="AW408" s="15">
        <v>44</v>
      </c>
      <c r="AX408" s="15">
        <v>45</v>
      </c>
      <c r="AY408" s="15">
        <v>46</v>
      </c>
      <c r="AZ408" s="15">
        <v>47</v>
      </c>
      <c r="BA408" s="15">
        <v>48</v>
      </c>
      <c r="BB408" s="15">
        <v>49</v>
      </c>
      <c r="BC408" s="15">
        <v>50</v>
      </c>
      <c r="BD408" s="15">
        <v>51</v>
      </c>
      <c r="BE408" s="15">
        <v>52</v>
      </c>
      <c r="BF408" s="15">
        <v>53</v>
      </c>
      <c r="BG408" s="15">
        <v>54</v>
      </c>
      <c r="BH408" s="15">
        <v>55</v>
      </c>
      <c r="BI408" s="15">
        <v>56</v>
      </c>
      <c r="BJ408" s="15">
        <v>57</v>
      </c>
      <c r="BK408" s="15">
        <v>58</v>
      </c>
      <c r="BL408" s="15">
        <v>59</v>
      </c>
      <c r="BM408" s="15">
        <v>60</v>
      </c>
      <c r="BN408" s="15">
        <v>61</v>
      </c>
      <c r="BO408" s="15">
        <v>62</v>
      </c>
      <c r="BP408" s="15">
        <v>63</v>
      </c>
      <c r="BQ408" s="15">
        <v>64</v>
      </c>
      <c r="BR408" s="15">
        <v>65</v>
      </c>
      <c r="BS408" s="15">
        <v>66</v>
      </c>
      <c r="BT408" s="15">
        <v>67</v>
      </c>
      <c r="BU408" s="15">
        <v>68</v>
      </c>
      <c r="BV408" s="15">
        <v>69</v>
      </c>
      <c r="BW408" s="15">
        <v>70</v>
      </c>
      <c r="BX408" s="15">
        <v>71</v>
      </c>
      <c r="BY408" s="15">
        <v>72</v>
      </c>
      <c r="BZ408" s="15">
        <v>73</v>
      </c>
      <c r="CA408" s="15">
        <v>74</v>
      </c>
      <c r="CB408" s="15">
        <v>75</v>
      </c>
      <c r="CC408" s="15">
        <v>76</v>
      </c>
      <c r="CD408" s="15">
        <v>77</v>
      </c>
      <c r="CE408" s="15">
        <v>78</v>
      </c>
      <c r="CF408" s="15">
        <v>79</v>
      </c>
      <c r="CG408" s="15">
        <v>80</v>
      </c>
      <c r="CH408" s="15">
        <v>81</v>
      </c>
      <c r="CI408" s="15">
        <v>82</v>
      </c>
      <c r="CJ408" s="15">
        <v>83</v>
      </c>
      <c r="CK408" s="15">
        <v>84</v>
      </c>
    </row>
    <row r="409" spans="4:90" s="15" customFormat="1">
      <c r="E409" s="42" t="s">
        <v>350</v>
      </c>
      <c r="F409" s="15">
        <v>19</v>
      </c>
      <c r="G409" s="15">
        <v>3</v>
      </c>
      <c r="H409" s="15">
        <v>14</v>
      </c>
      <c r="I409" s="15">
        <v>66</v>
      </c>
      <c r="J409" s="15">
        <v>61</v>
      </c>
      <c r="K409" s="15">
        <v>84</v>
      </c>
      <c r="L409" s="15">
        <v>28</v>
      </c>
      <c r="M409" s="15">
        <v>56</v>
      </c>
      <c r="N409" s="15">
        <v>2</v>
      </c>
      <c r="O409" s="15">
        <v>23</v>
      </c>
      <c r="P409" s="15">
        <v>75</v>
      </c>
      <c r="Q409" s="15">
        <v>44</v>
      </c>
      <c r="R409" s="15">
        <v>9</v>
      </c>
      <c r="S409" s="15">
        <v>65</v>
      </c>
      <c r="T409" s="15">
        <v>52</v>
      </c>
      <c r="U409" s="15">
        <v>79</v>
      </c>
      <c r="V409" s="15">
        <v>53</v>
      </c>
      <c r="W409" s="15">
        <v>69</v>
      </c>
      <c r="X409" s="15">
        <v>58</v>
      </c>
      <c r="Y409" s="15">
        <v>12</v>
      </c>
      <c r="Z409" s="15">
        <v>74</v>
      </c>
      <c r="AA409" s="15">
        <v>48</v>
      </c>
      <c r="AB409" s="15">
        <v>22</v>
      </c>
      <c r="AC409" s="15">
        <v>62</v>
      </c>
      <c r="AD409" s="15">
        <v>39</v>
      </c>
      <c r="AE409" s="15">
        <v>55</v>
      </c>
      <c r="AF409" s="15">
        <v>43</v>
      </c>
      <c r="AG409" s="15">
        <v>82</v>
      </c>
      <c r="AH409" s="15">
        <v>68</v>
      </c>
      <c r="AI409" s="15">
        <v>63</v>
      </c>
      <c r="AJ409" s="15">
        <v>13</v>
      </c>
      <c r="AK409" s="15">
        <v>18</v>
      </c>
      <c r="AL409" s="15">
        <v>45</v>
      </c>
      <c r="AM409" s="15">
        <v>77</v>
      </c>
      <c r="AN409" s="15">
        <v>71</v>
      </c>
      <c r="AO409" s="15">
        <v>83</v>
      </c>
      <c r="AP409" s="15">
        <v>11</v>
      </c>
      <c r="AQ409" s="15">
        <v>54</v>
      </c>
      <c r="AR409" s="15">
        <v>16</v>
      </c>
      <c r="AS409" s="15">
        <v>21</v>
      </c>
      <c r="AT409" s="15">
        <v>24</v>
      </c>
      <c r="AU409" s="15">
        <v>33</v>
      </c>
      <c r="AV409" s="15">
        <v>1</v>
      </c>
      <c r="AW409" s="15">
        <v>51</v>
      </c>
      <c r="AX409" s="15">
        <v>8</v>
      </c>
      <c r="AY409" s="15">
        <v>20</v>
      </c>
      <c r="AZ409" s="15">
        <v>15</v>
      </c>
      <c r="BA409" s="15">
        <v>10</v>
      </c>
      <c r="BB409" s="15">
        <v>40</v>
      </c>
      <c r="BC409" s="15">
        <v>41</v>
      </c>
      <c r="BD409" s="15">
        <v>80</v>
      </c>
      <c r="BE409" s="15">
        <v>59</v>
      </c>
      <c r="BF409" s="15">
        <v>17</v>
      </c>
      <c r="BG409" s="15">
        <v>73</v>
      </c>
      <c r="BH409" s="15">
        <v>26</v>
      </c>
      <c r="BI409" s="15">
        <v>27</v>
      </c>
      <c r="BJ409" s="15">
        <v>64</v>
      </c>
      <c r="BK409" s="15">
        <v>70</v>
      </c>
      <c r="BL409" s="15">
        <v>38</v>
      </c>
      <c r="BM409" s="15">
        <v>6</v>
      </c>
      <c r="BN409" s="15">
        <v>5</v>
      </c>
      <c r="BO409" s="15">
        <v>50</v>
      </c>
      <c r="BP409" s="15">
        <v>37</v>
      </c>
      <c r="BQ409" s="15">
        <v>57</v>
      </c>
      <c r="BR409" s="15">
        <v>78</v>
      </c>
      <c r="BS409" s="15">
        <v>60</v>
      </c>
      <c r="BT409" s="15">
        <v>34</v>
      </c>
      <c r="BU409" s="15">
        <v>42</v>
      </c>
      <c r="BV409" s="15">
        <v>67</v>
      </c>
      <c r="BW409" s="15">
        <v>46</v>
      </c>
      <c r="BX409" s="15">
        <v>30</v>
      </c>
      <c r="BY409" s="15">
        <v>76</v>
      </c>
      <c r="BZ409" s="15">
        <v>7</v>
      </c>
      <c r="CA409" s="15">
        <v>32</v>
      </c>
      <c r="CB409" s="15">
        <v>47</v>
      </c>
      <c r="CC409" s="15">
        <v>72</v>
      </c>
      <c r="CD409" s="15">
        <v>25</v>
      </c>
      <c r="CE409" s="15">
        <v>35</v>
      </c>
      <c r="CF409" s="15">
        <v>36</v>
      </c>
      <c r="CG409" s="15">
        <v>81</v>
      </c>
      <c r="CH409" s="15">
        <v>29</v>
      </c>
      <c r="CI409" s="15">
        <v>49</v>
      </c>
      <c r="CJ409" s="15">
        <v>4</v>
      </c>
      <c r="CK409" s="15">
        <v>31</v>
      </c>
    </row>
    <row r="410" spans="4:90" s="15" customFormat="1">
      <c r="E410" s="42" t="s">
        <v>352</v>
      </c>
      <c r="F410" s="15">
        <v>25</v>
      </c>
      <c r="G410" s="15">
        <v>69</v>
      </c>
      <c r="H410" s="15">
        <v>59</v>
      </c>
      <c r="I410" s="15">
        <v>83</v>
      </c>
      <c r="J410" s="15">
        <v>28</v>
      </c>
      <c r="K410" s="15">
        <v>39</v>
      </c>
      <c r="L410" s="15">
        <v>9</v>
      </c>
      <c r="M410" s="15">
        <v>19</v>
      </c>
      <c r="N410" s="15">
        <v>1</v>
      </c>
      <c r="O410" s="15">
        <v>29</v>
      </c>
      <c r="P410" s="15">
        <v>49</v>
      </c>
      <c r="Q410" s="15">
        <v>58</v>
      </c>
      <c r="R410" s="15">
        <v>74</v>
      </c>
      <c r="S410" s="15">
        <v>17</v>
      </c>
      <c r="T410" s="15">
        <v>11</v>
      </c>
      <c r="U410" s="15">
        <v>63</v>
      </c>
      <c r="V410" s="15">
        <v>71</v>
      </c>
      <c r="W410" s="15">
        <v>2</v>
      </c>
      <c r="X410" s="15">
        <v>60</v>
      </c>
      <c r="Y410" s="15">
        <v>76</v>
      </c>
      <c r="Z410" s="15">
        <v>50</v>
      </c>
      <c r="AA410" s="15">
        <v>20</v>
      </c>
      <c r="AB410" s="15">
        <v>66</v>
      </c>
      <c r="AC410" s="15">
        <v>6</v>
      </c>
      <c r="AD410" s="15">
        <v>72</v>
      </c>
      <c r="AE410" s="15">
        <v>65</v>
      </c>
      <c r="AF410" s="15">
        <v>10</v>
      </c>
      <c r="AG410" s="15">
        <v>21</v>
      </c>
      <c r="AH410" s="15">
        <v>37</v>
      </c>
      <c r="AI410" s="15">
        <v>18</v>
      </c>
      <c r="AJ410" s="15">
        <v>47</v>
      </c>
      <c r="AK410" s="15">
        <v>38</v>
      </c>
      <c r="AL410" s="15">
        <v>75</v>
      </c>
      <c r="AM410" s="15">
        <v>13</v>
      </c>
      <c r="AN410" s="15">
        <v>22</v>
      </c>
      <c r="AO410" s="15">
        <v>14</v>
      </c>
      <c r="AP410" s="15">
        <v>45</v>
      </c>
      <c r="AQ410" s="15">
        <v>32</v>
      </c>
      <c r="AR410" s="15">
        <v>82</v>
      </c>
      <c r="AS410" s="15">
        <v>56</v>
      </c>
      <c r="AT410" s="15">
        <v>64</v>
      </c>
      <c r="AU410" s="15">
        <v>68</v>
      </c>
      <c r="AV410" s="15">
        <v>57</v>
      </c>
      <c r="AW410" s="15">
        <v>81</v>
      </c>
      <c r="AX410" s="15">
        <v>79</v>
      </c>
      <c r="AY410" s="15">
        <v>78</v>
      </c>
      <c r="AZ410" s="15">
        <v>54</v>
      </c>
      <c r="BA410" s="15">
        <v>34</v>
      </c>
      <c r="BB410" s="15">
        <v>3</v>
      </c>
      <c r="BC410" s="15">
        <v>7</v>
      </c>
      <c r="BD410" s="15">
        <v>15</v>
      </c>
      <c r="BE410" s="15">
        <v>23</v>
      </c>
      <c r="BF410" s="15">
        <v>80</v>
      </c>
      <c r="BG410" s="15">
        <v>33</v>
      </c>
      <c r="BH410" s="15">
        <v>43</v>
      </c>
      <c r="BI410" s="15">
        <v>40</v>
      </c>
      <c r="BJ410" s="15">
        <v>5</v>
      </c>
      <c r="BK410" s="15">
        <v>12</v>
      </c>
      <c r="BL410" s="15">
        <v>55</v>
      </c>
      <c r="BM410" s="15">
        <v>31</v>
      </c>
      <c r="BN410" s="15">
        <v>4</v>
      </c>
      <c r="BO410" s="15">
        <v>73</v>
      </c>
      <c r="BP410" s="15">
        <v>46</v>
      </c>
      <c r="BQ410" s="15">
        <v>41</v>
      </c>
      <c r="BR410" s="15">
        <v>51</v>
      </c>
      <c r="BS410" s="15">
        <v>62</v>
      </c>
      <c r="BT410" s="15">
        <v>36</v>
      </c>
      <c r="BU410" s="15">
        <v>67</v>
      </c>
      <c r="BV410" s="15">
        <v>26</v>
      </c>
      <c r="BW410" s="15">
        <v>84</v>
      </c>
      <c r="BX410" s="15">
        <v>35</v>
      </c>
      <c r="BY410" s="15">
        <v>70</v>
      </c>
      <c r="BZ410" s="15">
        <v>52</v>
      </c>
      <c r="CA410" s="15">
        <v>42</v>
      </c>
      <c r="CB410" s="15">
        <v>48</v>
      </c>
      <c r="CC410" s="15">
        <v>44</v>
      </c>
      <c r="CD410" s="15">
        <v>24</v>
      </c>
      <c r="CE410" s="15">
        <v>77</v>
      </c>
      <c r="CF410" s="15">
        <v>27</v>
      </c>
      <c r="CG410" s="15">
        <v>53</v>
      </c>
      <c r="CH410" s="15">
        <v>8</v>
      </c>
      <c r="CI410" s="15">
        <v>16</v>
      </c>
      <c r="CJ410" s="15">
        <v>61</v>
      </c>
      <c r="CK410" s="15">
        <v>30</v>
      </c>
    </row>
    <row r="411" spans="4:90" s="15" customFormat="1"/>
    <row r="412" spans="4:90" s="15" customFormat="1">
      <c r="D412" s="447">
        <v>85</v>
      </c>
      <c r="E412" s="39" t="s">
        <v>379</v>
      </c>
    </row>
    <row r="413" spans="4:90" s="15" customFormat="1">
      <c r="E413" s="42" t="s">
        <v>322</v>
      </c>
      <c r="F413" s="15">
        <v>1</v>
      </c>
      <c r="G413" s="15">
        <v>2</v>
      </c>
      <c r="H413" s="15">
        <v>3</v>
      </c>
      <c r="I413" s="15">
        <v>4</v>
      </c>
      <c r="J413" s="15">
        <v>5</v>
      </c>
      <c r="K413" s="15">
        <v>6</v>
      </c>
      <c r="L413" s="15">
        <v>7</v>
      </c>
      <c r="M413" s="15">
        <v>8</v>
      </c>
      <c r="N413" s="15">
        <v>9</v>
      </c>
      <c r="O413" s="15">
        <v>10</v>
      </c>
      <c r="P413" s="15">
        <v>11</v>
      </c>
      <c r="Q413" s="15">
        <v>12</v>
      </c>
      <c r="R413" s="15">
        <v>13</v>
      </c>
      <c r="S413" s="15">
        <v>14</v>
      </c>
      <c r="T413" s="15">
        <v>15</v>
      </c>
      <c r="U413" s="15">
        <v>16</v>
      </c>
      <c r="V413" s="15">
        <v>17</v>
      </c>
      <c r="W413" s="15">
        <v>18</v>
      </c>
      <c r="X413" s="15">
        <v>19</v>
      </c>
      <c r="Y413" s="15">
        <v>20</v>
      </c>
      <c r="Z413" s="15">
        <v>21</v>
      </c>
      <c r="AA413" s="15">
        <v>22</v>
      </c>
      <c r="AB413" s="15">
        <v>23</v>
      </c>
      <c r="AC413" s="15">
        <v>24</v>
      </c>
      <c r="AD413" s="15">
        <v>25</v>
      </c>
      <c r="AE413" s="15">
        <v>26</v>
      </c>
      <c r="AF413" s="15">
        <v>27</v>
      </c>
      <c r="AG413" s="15">
        <v>28</v>
      </c>
      <c r="AH413" s="15">
        <v>29</v>
      </c>
      <c r="AI413" s="15">
        <v>30</v>
      </c>
      <c r="AJ413" s="15">
        <v>31</v>
      </c>
      <c r="AK413" s="15">
        <v>32</v>
      </c>
      <c r="AL413" s="15">
        <v>33</v>
      </c>
      <c r="AM413" s="15">
        <v>34</v>
      </c>
      <c r="AN413" s="15">
        <v>35</v>
      </c>
      <c r="AO413" s="15">
        <v>36</v>
      </c>
      <c r="AP413" s="15">
        <v>37</v>
      </c>
      <c r="AQ413" s="15">
        <v>38</v>
      </c>
      <c r="AR413" s="15">
        <v>39</v>
      </c>
      <c r="AS413" s="15">
        <v>40</v>
      </c>
      <c r="AT413" s="15">
        <v>41</v>
      </c>
      <c r="AU413" s="15">
        <v>42</v>
      </c>
      <c r="AV413" s="15">
        <v>43</v>
      </c>
      <c r="AW413" s="15">
        <v>44</v>
      </c>
      <c r="AX413" s="15">
        <v>45</v>
      </c>
      <c r="AY413" s="15">
        <v>46</v>
      </c>
      <c r="AZ413" s="15">
        <v>47</v>
      </c>
      <c r="BA413" s="15">
        <v>48</v>
      </c>
      <c r="BB413" s="15">
        <v>49</v>
      </c>
      <c r="BC413" s="15">
        <v>50</v>
      </c>
      <c r="BD413" s="15">
        <v>51</v>
      </c>
      <c r="BE413" s="15">
        <v>52</v>
      </c>
      <c r="BF413" s="15">
        <v>53</v>
      </c>
      <c r="BG413" s="15">
        <v>54</v>
      </c>
      <c r="BH413" s="15">
        <v>55</v>
      </c>
      <c r="BI413" s="15">
        <v>56</v>
      </c>
      <c r="BJ413" s="15">
        <v>57</v>
      </c>
      <c r="BK413" s="15">
        <v>58</v>
      </c>
      <c r="BL413" s="15">
        <v>59</v>
      </c>
      <c r="BM413" s="15">
        <v>60</v>
      </c>
      <c r="BN413" s="15">
        <v>61</v>
      </c>
      <c r="BO413" s="15">
        <v>62</v>
      </c>
      <c r="BP413" s="15">
        <v>63</v>
      </c>
      <c r="BQ413" s="15">
        <v>64</v>
      </c>
      <c r="BR413" s="15">
        <v>65</v>
      </c>
      <c r="BS413" s="15">
        <v>66</v>
      </c>
      <c r="BT413" s="15">
        <v>67</v>
      </c>
      <c r="BU413" s="15">
        <v>68</v>
      </c>
      <c r="BV413" s="15">
        <v>69</v>
      </c>
      <c r="BW413" s="15">
        <v>70</v>
      </c>
      <c r="BX413" s="15">
        <v>71</v>
      </c>
      <c r="BY413" s="15">
        <v>72</v>
      </c>
      <c r="BZ413" s="15">
        <v>73</v>
      </c>
      <c r="CA413" s="15">
        <v>74</v>
      </c>
      <c r="CB413" s="15">
        <v>75</v>
      </c>
      <c r="CC413" s="15">
        <v>76</v>
      </c>
      <c r="CD413" s="15">
        <v>77</v>
      </c>
      <c r="CE413" s="15">
        <v>78</v>
      </c>
      <c r="CF413" s="15">
        <v>79</v>
      </c>
      <c r="CG413" s="15">
        <v>80</v>
      </c>
      <c r="CH413" s="15">
        <v>81</v>
      </c>
      <c r="CI413" s="15">
        <v>82</v>
      </c>
      <c r="CJ413" s="15">
        <v>83</v>
      </c>
      <c r="CK413" s="15">
        <v>84</v>
      </c>
      <c r="CL413" s="15">
        <v>85</v>
      </c>
    </row>
    <row r="414" spans="4:90" s="15" customFormat="1">
      <c r="E414" s="42" t="s">
        <v>350</v>
      </c>
      <c r="F414" s="15">
        <v>42</v>
      </c>
      <c r="G414" s="15">
        <v>40</v>
      </c>
      <c r="H414" s="15">
        <v>15</v>
      </c>
      <c r="I414" s="15">
        <v>27</v>
      </c>
      <c r="J414" s="15">
        <v>81</v>
      </c>
      <c r="K414" s="15">
        <v>44</v>
      </c>
      <c r="L414" s="15">
        <v>13</v>
      </c>
      <c r="M414" s="15">
        <v>20</v>
      </c>
      <c r="N414" s="15">
        <v>22</v>
      </c>
      <c r="O414" s="15">
        <v>38</v>
      </c>
      <c r="P414" s="15">
        <v>4</v>
      </c>
      <c r="Q414" s="15">
        <v>46</v>
      </c>
      <c r="R414" s="15">
        <v>82</v>
      </c>
      <c r="S414" s="15">
        <v>61</v>
      </c>
      <c r="T414" s="15">
        <v>29</v>
      </c>
      <c r="U414" s="15">
        <v>77</v>
      </c>
      <c r="V414" s="15">
        <v>68</v>
      </c>
      <c r="W414" s="15">
        <v>21</v>
      </c>
      <c r="X414" s="15">
        <v>72</v>
      </c>
      <c r="Y414" s="15">
        <v>12</v>
      </c>
      <c r="Z414" s="15">
        <v>55</v>
      </c>
      <c r="AA414" s="15">
        <v>43</v>
      </c>
      <c r="AB414" s="15">
        <v>75</v>
      </c>
      <c r="AC414" s="15">
        <v>63</v>
      </c>
      <c r="AD414" s="15">
        <v>18</v>
      </c>
      <c r="AE414" s="15">
        <v>84</v>
      </c>
      <c r="AF414" s="15">
        <v>24</v>
      </c>
      <c r="AG414" s="15">
        <v>52</v>
      </c>
      <c r="AH414" s="15">
        <v>31</v>
      </c>
      <c r="AI414" s="15">
        <v>19</v>
      </c>
      <c r="AJ414" s="15">
        <v>62</v>
      </c>
      <c r="AK414" s="15">
        <v>16</v>
      </c>
      <c r="AL414" s="15">
        <v>7</v>
      </c>
      <c r="AM414" s="15">
        <v>47</v>
      </c>
      <c r="AN414" s="15">
        <v>28</v>
      </c>
      <c r="AO414" s="15">
        <v>70</v>
      </c>
      <c r="AP414" s="15">
        <v>48</v>
      </c>
      <c r="AQ414" s="15">
        <v>10</v>
      </c>
      <c r="AR414" s="15">
        <v>1</v>
      </c>
      <c r="AS414" s="15">
        <v>76</v>
      </c>
      <c r="AT414" s="15">
        <v>32</v>
      </c>
      <c r="AU414" s="15">
        <v>23</v>
      </c>
      <c r="AV414" s="15">
        <v>69</v>
      </c>
      <c r="AW414" s="15">
        <v>3</v>
      </c>
      <c r="AX414" s="15">
        <v>53</v>
      </c>
      <c r="AY414" s="15">
        <v>39</v>
      </c>
      <c r="AZ414" s="15">
        <v>33</v>
      </c>
      <c r="BA414" s="15">
        <v>85</v>
      </c>
      <c r="BB414" s="15">
        <v>51</v>
      </c>
      <c r="BC414" s="15">
        <v>8</v>
      </c>
      <c r="BD414" s="15">
        <v>57</v>
      </c>
      <c r="BE414" s="15">
        <v>74</v>
      </c>
      <c r="BF414" s="15">
        <v>25</v>
      </c>
      <c r="BG414" s="15">
        <v>78</v>
      </c>
      <c r="BH414" s="15">
        <v>14</v>
      </c>
      <c r="BI414" s="15">
        <v>79</v>
      </c>
      <c r="BJ414" s="15">
        <v>34</v>
      </c>
      <c r="BK414" s="15">
        <v>67</v>
      </c>
      <c r="BL414" s="15">
        <v>60</v>
      </c>
      <c r="BM414" s="15">
        <v>71</v>
      </c>
      <c r="BN414" s="15">
        <v>37</v>
      </c>
      <c r="BO414" s="15">
        <v>41</v>
      </c>
      <c r="BP414" s="15">
        <v>49</v>
      </c>
      <c r="BQ414" s="15">
        <v>2</v>
      </c>
      <c r="BR414" s="15">
        <v>17</v>
      </c>
      <c r="BS414" s="15">
        <v>80</v>
      </c>
      <c r="BT414" s="15">
        <v>58</v>
      </c>
      <c r="BU414" s="15">
        <v>65</v>
      </c>
      <c r="BV414" s="15">
        <v>50</v>
      </c>
      <c r="BW414" s="15">
        <v>66</v>
      </c>
      <c r="BX414" s="15">
        <v>59</v>
      </c>
      <c r="BY414" s="15">
        <v>73</v>
      </c>
      <c r="BZ414" s="15">
        <v>30</v>
      </c>
      <c r="CA414" s="15">
        <v>35</v>
      </c>
      <c r="CB414" s="15">
        <v>6</v>
      </c>
      <c r="CC414" s="15">
        <v>45</v>
      </c>
      <c r="CD414" s="15">
        <v>36</v>
      </c>
      <c r="CE414" s="15">
        <v>54</v>
      </c>
      <c r="CF414" s="15">
        <v>56</v>
      </c>
      <c r="CG414" s="15">
        <v>83</v>
      </c>
      <c r="CH414" s="15">
        <v>5</v>
      </c>
      <c r="CI414" s="15">
        <v>9</v>
      </c>
      <c r="CJ414" s="15">
        <v>64</v>
      </c>
      <c r="CK414" s="15">
        <v>26</v>
      </c>
      <c r="CL414" s="15">
        <v>11</v>
      </c>
    </row>
    <row r="415" spans="4:90" s="15" customFormat="1">
      <c r="E415" s="42" t="s">
        <v>352</v>
      </c>
      <c r="F415" s="15">
        <v>29</v>
      </c>
      <c r="G415" s="15">
        <v>71</v>
      </c>
      <c r="H415" s="15">
        <v>22</v>
      </c>
      <c r="I415" s="15">
        <v>16</v>
      </c>
      <c r="J415" s="15">
        <v>77</v>
      </c>
      <c r="K415" s="15">
        <v>8</v>
      </c>
      <c r="L415" s="15">
        <v>45</v>
      </c>
      <c r="M415" s="15">
        <v>34</v>
      </c>
      <c r="N415" s="15">
        <v>68</v>
      </c>
      <c r="O415" s="15">
        <v>37</v>
      </c>
      <c r="P415" s="15">
        <v>65</v>
      </c>
      <c r="Q415" s="15">
        <v>20</v>
      </c>
      <c r="R415" s="15">
        <v>24</v>
      </c>
      <c r="S415" s="15">
        <v>36</v>
      </c>
      <c r="T415" s="15">
        <v>46</v>
      </c>
      <c r="U415" s="15">
        <v>38</v>
      </c>
      <c r="V415" s="15">
        <v>49</v>
      </c>
      <c r="W415" s="15">
        <v>84</v>
      </c>
      <c r="X415" s="15">
        <v>43</v>
      </c>
      <c r="Y415" s="15">
        <v>59</v>
      </c>
      <c r="Z415" s="15">
        <v>85</v>
      </c>
      <c r="AA415" s="15">
        <v>3</v>
      </c>
      <c r="AB415" s="15">
        <v>27</v>
      </c>
      <c r="AC415" s="15">
        <v>11</v>
      </c>
      <c r="AD415" s="15">
        <v>31</v>
      </c>
      <c r="AE415" s="15">
        <v>35</v>
      </c>
      <c r="AF415" s="15">
        <v>63</v>
      </c>
      <c r="AG415" s="15">
        <v>17</v>
      </c>
      <c r="AH415" s="15">
        <v>80</v>
      </c>
      <c r="AI415" s="15">
        <v>39</v>
      </c>
      <c r="AJ415" s="15">
        <v>83</v>
      </c>
      <c r="AK415" s="15">
        <v>30</v>
      </c>
      <c r="AL415" s="15">
        <v>70</v>
      </c>
      <c r="AM415" s="15">
        <v>52</v>
      </c>
      <c r="AN415" s="15">
        <v>61</v>
      </c>
      <c r="AO415" s="15">
        <v>18</v>
      </c>
      <c r="AP415" s="15">
        <v>10</v>
      </c>
      <c r="AQ415" s="15">
        <v>81</v>
      </c>
      <c r="AR415" s="15">
        <v>33</v>
      </c>
      <c r="AS415" s="15">
        <v>67</v>
      </c>
      <c r="AT415" s="15">
        <v>15</v>
      </c>
      <c r="AU415" s="15">
        <v>55</v>
      </c>
      <c r="AV415" s="15">
        <v>47</v>
      </c>
      <c r="AW415" s="15">
        <v>23</v>
      </c>
      <c r="AX415" s="15">
        <v>79</v>
      </c>
      <c r="AY415" s="15">
        <v>19</v>
      </c>
      <c r="AZ415" s="15">
        <v>78</v>
      </c>
      <c r="BA415" s="15">
        <v>56</v>
      </c>
      <c r="BB415" s="15">
        <v>82</v>
      </c>
      <c r="BC415" s="15">
        <v>42</v>
      </c>
      <c r="BD415" s="15">
        <v>72</v>
      </c>
      <c r="BE415" s="15">
        <v>25</v>
      </c>
      <c r="BF415" s="15">
        <v>51</v>
      </c>
      <c r="BG415" s="15">
        <v>58</v>
      </c>
      <c r="BH415" s="15">
        <v>44</v>
      </c>
      <c r="BI415" s="15">
        <v>75</v>
      </c>
      <c r="BJ415" s="15">
        <v>69</v>
      </c>
      <c r="BK415" s="15">
        <v>40</v>
      </c>
      <c r="BL415" s="15">
        <v>62</v>
      </c>
      <c r="BM415" s="15">
        <v>26</v>
      </c>
      <c r="BN415" s="15">
        <v>53</v>
      </c>
      <c r="BO415" s="15">
        <v>4</v>
      </c>
      <c r="BP415" s="15">
        <v>12</v>
      </c>
      <c r="BQ415" s="15">
        <v>73</v>
      </c>
      <c r="BR415" s="15">
        <v>41</v>
      </c>
      <c r="BS415" s="15">
        <v>64</v>
      </c>
      <c r="BT415" s="15">
        <v>66</v>
      </c>
      <c r="BU415" s="15">
        <v>2</v>
      </c>
      <c r="BV415" s="15">
        <v>57</v>
      </c>
      <c r="BW415" s="15">
        <v>48</v>
      </c>
      <c r="BX415" s="15">
        <v>50</v>
      </c>
      <c r="BY415" s="15">
        <v>5</v>
      </c>
      <c r="BZ415" s="15">
        <v>74</v>
      </c>
      <c r="CA415" s="15">
        <v>13</v>
      </c>
      <c r="CB415" s="15">
        <v>7</v>
      </c>
      <c r="CC415" s="15">
        <v>60</v>
      </c>
      <c r="CD415" s="15">
        <v>54</v>
      </c>
      <c r="CE415" s="15">
        <v>9</v>
      </c>
      <c r="CF415" s="15">
        <v>32</v>
      </c>
      <c r="CG415" s="15">
        <v>1</v>
      </c>
      <c r="CH415" s="15">
        <v>14</v>
      </c>
      <c r="CI415" s="15">
        <v>28</v>
      </c>
      <c r="CJ415" s="15">
        <v>6</v>
      </c>
      <c r="CK415" s="15">
        <v>76</v>
      </c>
      <c r="CL415" s="15">
        <v>21</v>
      </c>
    </row>
    <row r="416" spans="4:90" s="15" customFormat="1"/>
    <row r="417" spans="4:94" s="15" customFormat="1">
      <c r="D417" s="447">
        <v>86</v>
      </c>
      <c r="E417" s="39" t="s">
        <v>379</v>
      </c>
    </row>
    <row r="418" spans="4:94" s="15" customFormat="1">
      <c r="E418" s="42" t="s">
        <v>322</v>
      </c>
      <c r="F418" s="15">
        <v>1</v>
      </c>
      <c r="G418" s="15">
        <v>2</v>
      </c>
      <c r="H418" s="15">
        <v>3</v>
      </c>
      <c r="I418" s="15">
        <v>4</v>
      </c>
      <c r="J418" s="15">
        <v>5</v>
      </c>
      <c r="K418" s="15">
        <v>6</v>
      </c>
      <c r="L418" s="15">
        <v>7</v>
      </c>
      <c r="M418" s="15">
        <v>8</v>
      </c>
      <c r="N418" s="15">
        <v>9</v>
      </c>
      <c r="O418" s="15">
        <v>10</v>
      </c>
      <c r="P418" s="15">
        <v>11</v>
      </c>
      <c r="Q418" s="15">
        <v>12</v>
      </c>
      <c r="R418" s="15">
        <v>13</v>
      </c>
      <c r="S418" s="15">
        <v>14</v>
      </c>
      <c r="T418" s="15">
        <v>15</v>
      </c>
      <c r="U418" s="15">
        <v>16</v>
      </c>
      <c r="V418" s="15">
        <v>17</v>
      </c>
      <c r="W418" s="15">
        <v>18</v>
      </c>
      <c r="X418" s="15">
        <v>19</v>
      </c>
      <c r="Y418" s="15">
        <v>20</v>
      </c>
      <c r="Z418" s="15">
        <v>21</v>
      </c>
      <c r="AA418" s="15">
        <v>22</v>
      </c>
      <c r="AB418" s="15">
        <v>23</v>
      </c>
      <c r="AC418" s="15">
        <v>24</v>
      </c>
      <c r="AD418" s="15">
        <v>25</v>
      </c>
      <c r="AE418" s="15">
        <v>26</v>
      </c>
      <c r="AF418" s="15">
        <v>27</v>
      </c>
      <c r="AG418" s="15">
        <v>28</v>
      </c>
      <c r="AH418" s="15">
        <v>29</v>
      </c>
      <c r="AI418" s="15">
        <v>30</v>
      </c>
      <c r="AJ418" s="15">
        <v>31</v>
      </c>
      <c r="AK418" s="15">
        <v>32</v>
      </c>
      <c r="AL418" s="15">
        <v>33</v>
      </c>
      <c r="AM418" s="15">
        <v>34</v>
      </c>
      <c r="AN418" s="15">
        <v>35</v>
      </c>
      <c r="AO418" s="15">
        <v>36</v>
      </c>
      <c r="AP418" s="15">
        <v>37</v>
      </c>
      <c r="AQ418" s="15">
        <v>38</v>
      </c>
      <c r="AR418" s="15">
        <v>39</v>
      </c>
      <c r="AS418" s="15">
        <v>40</v>
      </c>
      <c r="AT418" s="15">
        <v>41</v>
      </c>
      <c r="AU418" s="15">
        <v>42</v>
      </c>
      <c r="AV418" s="15">
        <v>43</v>
      </c>
      <c r="AW418" s="15">
        <v>44</v>
      </c>
      <c r="AX418" s="15">
        <v>45</v>
      </c>
      <c r="AY418" s="15">
        <v>46</v>
      </c>
      <c r="AZ418" s="15">
        <v>47</v>
      </c>
      <c r="BA418" s="15">
        <v>48</v>
      </c>
      <c r="BB418" s="15">
        <v>49</v>
      </c>
      <c r="BC418" s="15">
        <v>50</v>
      </c>
      <c r="BD418" s="15">
        <v>51</v>
      </c>
      <c r="BE418" s="15">
        <v>52</v>
      </c>
      <c r="BF418" s="15">
        <v>53</v>
      </c>
      <c r="BG418" s="15">
        <v>54</v>
      </c>
      <c r="BH418" s="15">
        <v>55</v>
      </c>
      <c r="BI418" s="15">
        <v>56</v>
      </c>
      <c r="BJ418" s="15">
        <v>57</v>
      </c>
      <c r="BK418" s="15">
        <v>58</v>
      </c>
      <c r="BL418" s="15">
        <v>59</v>
      </c>
      <c r="BM418" s="15">
        <v>60</v>
      </c>
      <c r="BN418" s="15">
        <v>61</v>
      </c>
      <c r="BO418" s="15">
        <v>62</v>
      </c>
      <c r="BP418" s="15">
        <v>63</v>
      </c>
      <c r="BQ418" s="15">
        <v>64</v>
      </c>
      <c r="BR418" s="15">
        <v>65</v>
      </c>
      <c r="BS418" s="15">
        <v>66</v>
      </c>
      <c r="BT418" s="15">
        <v>67</v>
      </c>
      <c r="BU418" s="15">
        <v>68</v>
      </c>
      <c r="BV418" s="15">
        <v>69</v>
      </c>
      <c r="BW418" s="15">
        <v>70</v>
      </c>
      <c r="BX418" s="15">
        <v>71</v>
      </c>
      <c r="BY418" s="15">
        <v>72</v>
      </c>
      <c r="BZ418" s="15">
        <v>73</v>
      </c>
      <c r="CA418" s="15">
        <v>74</v>
      </c>
      <c r="CC418" s="15">
        <v>75</v>
      </c>
      <c r="CD418" s="15">
        <v>76</v>
      </c>
      <c r="CE418" s="15">
        <v>77</v>
      </c>
      <c r="CF418" s="15">
        <v>78</v>
      </c>
      <c r="CH418" s="15">
        <v>79</v>
      </c>
      <c r="CI418" s="15">
        <v>80</v>
      </c>
      <c r="CJ418" s="15">
        <v>81</v>
      </c>
      <c r="CK418" s="15">
        <v>82</v>
      </c>
      <c r="CM418" s="15">
        <v>83</v>
      </c>
      <c r="CN418" s="15">
        <v>84</v>
      </c>
      <c r="CO418" s="15">
        <v>85</v>
      </c>
      <c r="CP418" s="15">
        <v>86</v>
      </c>
    </row>
    <row r="419" spans="4:94" s="15" customFormat="1">
      <c r="E419" s="42" t="s">
        <v>350</v>
      </c>
      <c r="F419" s="15">
        <v>85</v>
      </c>
      <c r="G419" s="15">
        <v>33</v>
      </c>
      <c r="H419" s="15">
        <v>11</v>
      </c>
      <c r="I419" s="15">
        <v>23</v>
      </c>
      <c r="J419" s="15">
        <v>42</v>
      </c>
      <c r="K419" s="15">
        <v>18</v>
      </c>
      <c r="L419" s="15">
        <v>30</v>
      </c>
      <c r="M419" s="15">
        <v>74</v>
      </c>
      <c r="N419" s="15">
        <v>31</v>
      </c>
      <c r="O419" s="15">
        <v>13</v>
      </c>
      <c r="P419" s="15">
        <v>82</v>
      </c>
      <c r="Q419" s="15">
        <v>50</v>
      </c>
      <c r="R419" s="15">
        <v>36</v>
      </c>
      <c r="S419" s="15">
        <v>45</v>
      </c>
      <c r="T419" s="15">
        <v>9</v>
      </c>
      <c r="U419" s="15">
        <v>40</v>
      </c>
      <c r="V419" s="15">
        <v>20</v>
      </c>
      <c r="W419" s="15">
        <v>71</v>
      </c>
      <c r="X419" s="15">
        <v>66</v>
      </c>
      <c r="Y419" s="15">
        <v>75</v>
      </c>
      <c r="Z419" s="15">
        <v>62</v>
      </c>
      <c r="AA419" s="15">
        <v>73</v>
      </c>
      <c r="AB419" s="15">
        <v>7</v>
      </c>
      <c r="AC419" s="15">
        <v>38</v>
      </c>
      <c r="AD419" s="15">
        <v>1</v>
      </c>
      <c r="AE419" s="15">
        <v>5</v>
      </c>
      <c r="AF419" s="15">
        <v>35</v>
      </c>
      <c r="AG419" s="15">
        <v>78</v>
      </c>
      <c r="AH419" s="15">
        <v>83</v>
      </c>
      <c r="AI419" s="15">
        <v>47</v>
      </c>
      <c r="AJ419" s="15">
        <v>27</v>
      </c>
      <c r="AK419" s="15">
        <v>24</v>
      </c>
      <c r="AL419" s="15">
        <v>57</v>
      </c>
      <c r="AM419" s="15">
        <v>61</v>
      </c>
      <c r="AN419" s="15">
        <v>17</v>
      </c>
      <c r="AO419" s="15">
        <v>52</v>
      </c>
      <c r="AP419" s="15">
        <v>86</v>
      </c>
      <c r="AQ419" s="15">
        <v>25</v>
      </c>
      <c r="AR419" s="15">
        <v>77</v>
      </c>
      <c r="AS419" s="15">
        <v>28</v>
      </c>
      <c r="AT419" s="15">
        <v>15</v>
      </c>
      <c r="AU419" s="15">
        <v>44</v>
      </c>
      <c r="AV419" s="15">
        <v>49</v>
      </c>
      <c r="AW419" s="15">
        <v>3</v>
      </c>
      <c r="AX419" s="15">
        <v>16</v>
      </c>
      <c r="AY419" s="15">
        <v>54</v>
      </c>
      <c r="AZ419" s="15">
        <v>10</v>
      </c>
      <c r="BA419" s="15">
        <v>84</v>
      </c>
      <c r="BB419" s="15">
        <v>43</v>
      </c>
      <c r="BC419" s="15">
        <v>12</v>
      </c>
      <c r="BD419" s="15">
        <v>2</v>
      </c>
      <c r="BE419" s="15">
        <v>6</v>
      </c>
      <c r="BF419" s="15">
        <v>76</v>
      </c>
      <c r="BG419" s="15">
        <v>65</v>
      </c>
      <c r="BH419" s="15">
        <v>81</v>
      </c>
      <c r="BI419" s="15">
        <v>72</v>
      </c>
      <c r="BJ419" s="15">
        <v>63</v>
      </c>
      <c r="BK419" s="15">
        <v>69</v>
      </c>
      <c r="BL419" s="15">
        <v>60</v>
      </c>
      <c r="BM419" s="15">
        <v>26</v>
      </c>
      <c r="BN419" s="15">
        <v>39</v>
      </c>
      <c r="BO419" s="15">
        <v>21</v>
      </c>
      <c r="BP419" s="15">
        <v>34</v>
      </c>
      <c r="BQ419" s="15">
        <v>79</v>
      </c>
      <c r="BR419" s="15">
        <v>51</v>
      </c>
      <c r="BS419" s="15">
        <v>4</v>
      </c>
      <c r="BT419" s="15">
        <v>41</v>
      </c>
      <c r="BU419" s="15">
        <v>29</v>
      </c>
      <c r="BV419" s="15">
        <v>80</v>
      </c>
      <c r="BW419" s="15">
        <v>67</v>
      </c>
      <c r="BX419" s="15">
        <v>59</v>
      </c>
      <c r="BY419" s="15">
        <v>55</v>
      </c>
      <c r="BZ419" s="15">
        <v>22</v>
      </c>
      <c r="CA419" s="15">
        <v>8</v>
      </c>
      <c r="CC419" s="15">
        <v>68</v>
      </c>
      <c r="CD419" s="15">
        <v>53</v>
      </c>
      <c r="CE419" s="15">
        <v>19</v>
      </c>
      <c r="CF419" s="15">
        <v>56</v>
      </c>
      <c r="CH419" s="15">
        <v>64</v>
      </c>
      <c r="CI419" s="15">
        <v>14</v>
      </c>
      <c r="CJ419" s="15">
        <v>70</v>
      </c>
      <c r="CK419" s="15">
        <v>46</v>
      </c>
      <c r="CM419" s="15">
        <v>58</v>
      </c>
      <c r="CN419" s="15">
        <v>48</v>
      </c>
      <c r="CO419" s="15">
        <v>37</v>
      </c>
      <c r="CP419" s="15">
        <v>32</v>
      </c>
    </row>
    <row r="420" spans="4:94" s="15" customFormat="1">
      <c r="E420" s="42" t="s">
        <v>352</v>
      </c>
      <c r="F420" s="15">
        <v>42</v>
      </c>
      <c r="G420" s="15">
        <v>69</v>
      </c>
      <c r="H420" s="15">
        <v>30</v>
      </c>
      <c r="I420" s="15">
        <v>22</v>
      </c>
      <c r="J420" s="15">
        <v>83</v>
      </c>
      <c r="K420" s="15">
        <v>12</v>
      </c>
      <c r="L420" s="15">
        <v>40</v>
      </c>
      <c r="M420" s="15">
        <v>86</v>
      </c>
      <c r="N420" s="15">
        <v>58</v>
      </c>
      <c r="O420" s="15">
        <v>73</v>
      </c>
      <c r="P420" s="15">
        <v>17</v>
      </c>
      <c r="Q420" s="15">
        <v>56</v>
      </c>
      <c r="R420" s="15">
        <v>26</v>
      </c>
      <c r="S420" s="15">
        <v>84</v>
      </c>
      <c r="T420" s="15">
        <v>37</v>
      </c>
      <c r="U420" s="15">
        <v>14</v>
      </c>
      <c r="V420" s="15">
        <v>8</v>
      </c>
      <c r="W420" s="15">
        <v>4</v>
      </c>
      <c r="X420" s="15">
        <v>27</v>
      </c>
      <c r="Y420" s="15">
        <v>21</v>
      </c>
      <c r="Z420" s="15">
        <v>81</v>
      </c>
      <c r="AA420" s="15">
        <v>77</v>
      </c>
      <c r="AB420" s="15">
        <v>32</v>
      </c>
      <c r="AC420" s="15">
        <v>63</v>
      </c>
      <c r="AD420" s="15">
        <v>36</v>
      </c>
      <c r="AE420" s="15">
        <v>23</v>
      </c>
      <c r="AF420" s="15">
        <v>19</v>
      </c>
      <c r="AG420" s="15">
        <v>75</v>
      </c>
      <c r="AH420" s="15">
        <v>2</v>
      </c>
      <c r="AI420" s="15">
        <v>82</v>
      </c>
      <c r="AJ420" s="15">
        <v>3</v>
      </c>
      <c r="AK420" s="15">
        <v>78</v>
      </c>
      <c r="AL420" s="15">
        <v>54</v>
      </c>
      <c r="AM420" s="15">
        <v>33</v>
      </c>
      <c r="AN420" s="15">
        <v>39</v>
      </c>
      <c r="AO420" s="15">
        <v>28</v>
      </c>
      <c r="AP420" s="15">
        <v>74</v>
      </c>
      <c r="AQ420" s="15">
        <v>47</v>
      </c>
      <c r="AR420" s="15">
        <v>51</v>
      </c>
      <c r="AS420" s="15">
        <v>59</v>
      </c>
      <c r="AT420" s="15">
        <v>38</v>
      </c>
      <c r="AU420" s="15">
        <v>70</v>
      </c>
      <c r="AV420" s="15">
        <v>24</v>
      </c>
      <c r="AW420" s="15">
        <v>48</v>
      </c>
      <c r="AX420" s="15">
        <v>71</v>
      </c>
      <c r="AY420" s="15">
        <v>25</v>
      </c>
      <c r="AZ420" s="15">
        <v>29</v>
      </c>
      <c r="BA420" s="15">
        <v>46</v>
      </c>
      <c r="BB420" s="15">
        <v>57</v>
      </c>
      <c r="BC420" s="15">
        <v>72</v>
      </c>
      <c r="BD420" s="15">
        <v>60</v>
      </c>
      <c r="BE420" s="15">
        <v>64</v>
      </c>
      <c r="BF420" s="15">
        <v>44</v>
      </c>
      <c r="BG420" s="15">
        <v>53</v>
      </c>
      <c r="BH420" s="15">
        <v>76</v>
      </c>
      <c r="BI420" s="15">
        <v>65</v>
      </c>
      <c r="BJ420" s="15">
        <v>49</v>
      </c>
      <c r="BK420" s="15">
        <v>55</v>
      </c>
      <c r="BL420" s="15">
        <v>11</v>
      </c>
      <c r="BM420" s="15">
        <v>41</v>
      </c>
      <c r="BN420" s="15">
        <v>45</v>
      </c>
      <c r="BO420" s="15">
        <v>13</v>
      </c>
      <c r="BP420" s="15">
        <v>80</v>
      </c>
      <c r="BQ420" s="15">
        <v>68</v>
      </c>
      <c r="BR420" s="15">
        <v>6</v>
      </c>
      <c r="BS420" s="15">
        <v>50</v>
      </c>
      <c r="BT420" s="15">
        <v>79</v>
      </c>
      <c r="BU420" s="15">
        <v>31</v>
      </c>
      <c r="BV420" s="15">
        <v>15</v>
      </c>
      <c r="BW420" s="15">
        <v>85</v>
      </c>
      <c r="BX420" s="15">
        <v>34</v>
      </c>
      <c r="BY420" s="15">
        <v>1</v>
      </c>
      <c r="BZ420" s="15">
        <v>10</v>
      </c>
      <c r="CA420" s="15">
        <v>18</v>
      </c>
      <c r="CC420" s="15">
        <v>43</v>
      </c>
      <c r="CD420" s="15">
        <v>16</v>
      </c>
      <c r="CE420" s="15">
        <v>61</v>
      </c>
      <c r="CF420" s="15">
        <v>7</v>
      </c>
      <c r="CH420" s="15">
        <v>67</v>
      </c>
      <c r="CI420" s="15">
        <v>5</v>
      </c>
      <c r="CJ420" s="15">
        <v>20</v>
      </c>
      <c r="CK420" s="15">
        <v>52</v>
      </c>
      <c r="CM420" s="15">
        <v>9</v>
      </c>
      <c r="CN420" s="15">
        <v>66</v>
      </c>
      <c r="CO420" s="15">
        <v>35</v>
      </c>
      <c r="CP420" s="15">
        <v>62</v>
      </c>
    </row>
    <row r="421" spans="4:94" s="15" customFormat="1"/>
    <row r="422" spans="4:94" s="15" customFormat="1">
      <c r="D422" s="447">
        <v>87</v>
      </c>
      <c r="E422" s="39" t="s">
        <v>379</v>
      </c>
    </row>
    <row r="423" spans="4:94" s="15" customFormat="1">
      <c r="E423" s="42" t="s">
        <v>322</v>
      </c>
      <c r="F423" s="15">
        <v>1</v>
      </c>
      <c r="G423" s="15">
        <v>2</v>
      </c>
      <c r="H423" s="15">
        <v>3</v>
      </c>
      <c r="I423" s="15">
        <v>4</v>
      </c>
      <c r="J423" s="15">
        <v>5</v>
      </c>
      <c r="K423" s="15">
        <v>6</v>
      </c>
      <c r="L423" s="15">
        <v>7</v>
      </c>
      <c r="M423" s="15">
        <v>8</v>
      </c>
      <c r="N423" s="15">
        <v>9</v>
      </c>
      <c r="O423" s="15">
        <v>10</v>
      </c>
      <c r="P423" s="15">
        <v>11</v>
      </c>
      <c r="Q423" s="15">
        <v>12</v>
      </c>
      <c r="R423" s="15">
        <v>13</v>
      </c>
      <c r="S423" s="15">
        <v>14</v>
      </c>
      <c r="T423" s="15">
        <v>15</v>
      </c>
      <c r="U423" s="15">
        <v>16</v>
      </c>
      <c r="V423" s="15">
        <v>17</v>
      </c>
      <c r="W423" s="15">
        <v>18</v>
      </c>
      <c r="X423" s="15">
        <v>19</v>
      </c>
      <c r="Y423" s="15">
        <v>20</v>
      </c>
      <c r="Z423" s="15">
        <v>21</v>
      </c>
      <c r="AA423" s="15">
        <v>22</v>
      </c>
      <c r="AB423" s="15">
        <v>23</v>
      </c>
      <c r="AC423" s="15">
        <v>24</v>
      </c>
      <c r="AD423" s="15">
        <v>25</v>
      </c>
      <c r="AE423" s="15">
        <v>26</v>
      </c>
      <c r="AF423" s="15">
        <v>27</v>
      </c>
      <c r="AG423" s="15">
        <v>28</v>
      </c>
      <c r="AH423" s="15">
        <v>29</v>
      </c>
      <c r="AI423" s="15">
        <v>30</v>
      </c>
      <c r="AJ423" s="15">
        <v>31</v>
      </c>
      <c r="AK423" s="15">
        <v>32</v>
      </c>
      <c r="AL423" s="15">
        <v>33</v>
      </c>
      <c r="AM423" s="15">
        <v>34</v>
      </c>
      <c r="AN423" s="15">
        <v>35</v>
      </c>
      <c r="AO423" s="15">
        <v>36</v>
      </c>
      <c r="AP423" s="15">
        <v>37</v>
      </c>
      <c r="AQ423" s="15">
        <v>38</v>
      </c>
      <c r="AR423" s="15">
        <v>39</v>
      </c>
      <c r="AS423" s="15">
        <v>40</v>
      </c>
      <c r="AT423" s="15">
        <v>41</v>
      </c>
      <c r="AU423" s="15">
        <v>42</v>
      </c>
      <c r="AV423" s="15">
        <v>43</v>
      </c>
      <c r="AW423" s="15">
        <v>44</v>
      </c>
      <c r="AX423" s="15">
        <v>45</v>
      </c>
      <c r="AY423" s="15">
        <v>46</v>
      </c>
      <c r="AZ423" s="15">
        <v>47</v>
      </c>
      <c r="BA423" s="15">
        <v>48</v>
      </c>
      <c r="BB423" s="15">
        <v>49</v>
      </c>
      <c r="BC423" s="15">
        <v>50</v>
      </c>
      <c r="BD423" s="15">
        <v>51</v>
      </c>
      <c r="BE423" s="15">
        <v>52</v>
      </c>
      <c r="BF423" s="15">
        <v>53</v>
      </c>
      <c r="BG423" s="15">
        <v>54</v>
      </c>
      <c r="BH423" s="15">
        <v>55</v>
      </c>
      <c r="BI423" s="15">
        <v>56</v>
      </c>
      <c r="BJ423" s="15">
        <v>57</v>
      </c>
      <c r="BK423" s="15">
        <v>58</v>
      </c>
      <c r="BL423" s="15">
        <v>59</v>
      </c>
      <c r="BM423" s="15">
        <v>60</v>
      </c>
      <c r="BN423" s="15">
        <v>61</v>
      </c>
      <c r="BO423" s="15">
        <v>62</v>
      </c>
      <c r="BP423" s="15">
        <v>63</v>
      </c>
      <c r="BQ423" s="15">
        <v>64</v>
      </c>
      <c r="BR423" s="15">
        <v>65</v>
      </c>
      <c r="BS423" s="15">
        <v>66</v>
      </c>
      <c r="BT423" s="15">
        <v>67</v>
      </c>
      <c r="BU423" s="15">
        <v>68</v>
      </c>
      <c r="BV423" s="15">
        <v>69</v>
      </c>
      <c r="BW423" s="15">
        <v>70</v>
      </c>
      <c r="BX423" s="15">
        <v>71</v>
      </c>
      <c r="BY423" s="15">
        <v>72</v>
      </c>
      <c r="BZ423" s="15">
        <v>73</v>
      </c>
      <c r="CA423" s="15">
        <v>74</v>
      </c>
      <c r="CB423" s="15">
        <v>75</v>
      </c>
      <c r="CC423" s="15">
        <v>76</v>
      </c>
      <c r="CD423" s="15">
        <v>77</v>
      </c>
      <c r="CE423" s="15">
        <v>78</v>
      </c>
      <c r="CF423" s="15">
        <v>79</v>
      </c>
      <c r="CH423" s="15">
        <v>80</v>
      </c>
      <c r="CI423" s="15">
        <v>81</v>
      </c>
      <c r="CJ423" s="15">
        <v>82</v>
      </c>
      <c r="CK423" s="15">
        <v>83</v>
      </c>
      <c r="CM423" s="15">
        <v>84</v>
      </c>
      <c r="CN423" s="15">
        <v>85</v>
      </c>
      <c r="CO423" s="15">
        <v>86</v>
      </c>
      <c r="CP423" s="15">
        <v>87</v>
      </c>
    </row>
    <row r="424" spans="4:94" s="15" customFormat="1">
      <c r="E424" s="42" t="s">
        <v>350</v>
      </c>
      <c r="F424" s="15">
        <v>23</v>
      </c>
      <c r="G424" s="15">
        <v>50</v>
      </c>
      <c r="H424" s="15">
        <v>40</v>
      </c>
      <c r="I424" s="15">
        <v>61</v>
      </c>
      <c r="J424" s="15">
        <v>79</v>
      </c>
      <c r="K424" s="15">
        <v>3</v>
      </c>
      <c r="L424" s="15">
        <v>64</v>
      </c>
      <c r="M424" s="15">
        <v>66</v>
      </c>
      <c r="N424" s="15">
        <v>58</v>
      </c>
      <c r="O424" s="15">
        <v>6</v>
      </c>
      <c r="P424" s="15">
        <v>34</v>
      </c>
      <c r="Q424" s="15">
        <v>25</v>
      </c>
      <c r="R424" s="15">
        <v>1</v>
      </c>
      <c r="S424" s="15">
        <v>56</v>
      </c>
      <c r="T424" s="15">
        <v>27</v>
      </c>
      <c r="U424" s="15">
        <v>87</v>
      </c>
      <c r="V424" s="15">
        <v>54</v>
      </c>
      <c r="W424" s="15">
        <v>42</v>
      </c>
      <c r="X424" s="15">
        <v>2</v>
      </c>
      <c r="Y424" s="15">
        <v>14</v>
      </c>
      <c r="Z424" s="15">
        <v>18</v>
      </c>
      <c r="AA424" s="15">
        <v>60</v>
      </c>
      <c r="AB424" s="15">
        <v>85</v>
      </c>
      <c r="AC424" s="15">
        <v>43</v>
      </c>
      <c r="AD424" s="15">
        <v>13</v>
      </c>
      <c r="AE424" s="15">
        <v>39</v>
      </c>
      <c r="AF424" s="15">
        <v>48</v>
      </c>
      <c r="AG424" s="15">
        <v>83</v>
      </c>
      <c r="AH424" s="15">
        <v>63</v>
      </c>
      <c r="AI424" s="15">
        <v>19</v>
      </c>
      <c r="AJ424" s="15">
        <v>38</v>
      </c>
      <c r="AK424" s="15">
        <v>51</v>
      </c>
      <c r="AL424" s="15">
        <v>12</v>
      </c>
      <c r="AM424" s="15">
        <v>72</v>
      </c>
      <c r="AN424" s="15">
        <v>26</v>
      </c>
      <c r="AO424" s="15">
        <v>57</v>
      </c>
      <c r="AP424" s="15">
        <v>24</v>
      </c>
      <c r="AQ424" s="15">
        <v>81</v>
      </c>
      <c r="AR424" s="15">
        <v>86</v>
      </c>
      <c r="AS424" s="15">
        <v>71</v>
      </c>
      <c r="AT424" s="15">
        <v>74</v>
      </c>
      <c r="AU424" s="15">
        <v>49</v>
      </c>
      <c r="AV424" s="15">
        <v>16</v>
      </c>
      <c r="AW424" s="15">
        <v>76</v>
      </c>
      <c r="AX424" s="15">
        <v>62</v>
      </c>
      <c r="AY424" s="15">
        <v>59</v>
      </c>
      <c r="AZ424" s="15">
        <v>78</v>
      </c>
      <c r="BA424" s="15">
        <v>35</v>
      </c>
      <c r="BB424" s="15">
        <v>80</v>
      </c>
      <c r="BC424" s="15">
        <v>21</v>
      </c>
      <c r="BD424" s="15">
        <v>73</v>
      </c>
      <c r="BE424" s="15">
        <v>28</v>
      </c>
      <c r="BF424" s="15">
        <v>22</v>
      </c>
      <c r="BG424" s="15">
        <v>10</v>
      </c>
      <c r="BH424" s="15">
        <v>11</v>
      </c>
      <c r="BI424" s="15">
        <v>44</v>
      </c>
      <c r="BJ424" s="15">
        <v>36</v>
      </c>
      <c r="BK424" s="15">
        <v>9</v>
      </c>
      <c r="BL424" s="15">
        <v>46</v>
      </c>
      <c r="BM424" s="15">
        <v>32</v>
      </c>
      <c r="BN424" s="15">
        <v>33</v>
      </c>
      <c r="BO424" s="15">
        <v>4</v>
      </c>
      <c r="BP424" s="15">
        <v>55</v>
      </c>
      <c r="BQ424" s="15">
        <v>67</v>
      </c>
      <c r="BR424" s="15">
        <v>37</v>
      </c>
      <c r="BS424" s="15">
        <v>20</v>
      </c>
      <c r="BT424" s="15">
        <v>8</v>
      </c>
      <c r="BU424" s="15">
        <v>84</v>
      </c>
      <c r="BV424" s="15">
        <v>82</v>
      </c>
      <c r="BW424" s="15">
        <v>77</v>
      </c>
      <c r="BX424" s="15">
        <v>52</v>
      </c>
      <c r="BY424" s="15">
        <v>75</v>
      </c>
      <c r="BZ424" s="15">
        <v>7</v>
      </c>
      <c r="CA424" s="15">
        <v>45</v>
      </c>
      <c r="CB424" s="15">
        <v>31</v>
      </c>
      <c r="CC424" s="15">
        <v>65</v>
      </c>
      <c r="CD424" s="15">
        <v>15</v>
      </c>
      <c r="CE424" s="15">
        <v>41</v>
      </c>
      <c r="CF424" s="15">
        <v>70</v>
      </c>
      <c r="CH424" s="15">
        <v>5</v>
      </c>
      <c r="CI424" s="15">
        <v>29</v>
      </c>
      <c r="CJ424" s="15">
        <v>69</v>
      </c>
      <c r="CK424" s="15">
        <v>17</v>
      </c>
      <c r="CM424" s="15">
        <v>68</v>
      </c>
      <c r="CN424" s="15">
        <v>53</v>
      </c>
      <c r="CO424" s="15">
        <v>30</v>
      </c>
      <c r="CP424" s="15">
        <v>47</v>
      </c>
    </row>
    <row r="425" spans="4:94" s="15" customFormat="1">
      <c r="E425" s="42" t="s">
        <v>352</v>
      </c>
      <c r="F425" s="15">
        <v>86</v>
      </c>
      <c r="G425" s="15">
        <v>58</v>
      </c>
      <c r="H425" s="15">
        <v>2</v>
      </c>
      <c r="I425" s="15">
        <v>22</v>
      </c>
      <c r="J425" s="15">
        <v>12</v>
      </c>
      <c r="K425" s="15">
        <v>79</v>
      </c>
      <c r="L425" s="15">
        <v>21</v>
      </c>
      <c r="M425" s="15">
        <v>4</v>
      </c>
      <c r="N425" s="15">
        <v>36</v>
      </c>
      <c r="O425" s="15">
        <v>84</v>
      </c>
      <c r="P425" s="15">
        <v>19</v>
      </c>
      <c r="Q425" s="15">
        <v>82</v>
      </c>
      <c r="R425" s="15">
        <v>5</v>
      </c>
      <c r="S425" s="15">
        <v>7</v>
      </c>
      <c r="T425" s="15">
        <v>33</v>
      </c>
      <c r="U425" s="15">
        <v>17</v>
      </c>
      <c r="V425" s="15">
        <v>40</v>
      </c>
      <c r="W425" s="15">
        <v>34</v>
      </c>
      <c r="X425" s="15">
        <v>71</v>
      </c>
      <c r="Y425" s="15">
        <v>51</v>
      </c>
      <c r="Z425" s="15">
        <v>14</v>
      </c>
      <c r="AA425" s="15">
        <v>39</v>
      </c>
      <c r="AB425" s="15">
        <v>75</v>
      </c>
      <c r="AC425" s="15">
        <v>65</v>
      </c>
      <c r="AD425" s="15">
        <v>28</v>
      </c>
      <c r="AE425" s="15">
        <v>10</v>
      </c>
      <c r="AF425" s="15">
        <v>43</v>
      </c>
      <c r="AG425" s="15">
        <v>27</v>
      </c>
      <c r="AH425" s="15">
        <v>57</v>
      </c>
      <c r="AI425" s="15">
        <v>53</v>
      </c>
      <c r="AJ425" s="15">
        <v>49</v>
      </c>
      <c r="AK425" s="15">
        <v>87</v>
      </c>
      <c r="AL425" s="15">
        <v>59</v>
      </c>
      <c r="AM425" s="15">
        <v>52</v>
      </c>
      <c r="AN425" s="15">
        <v>41</v>
      </c>
      <c r="AO425" s="15">
        <v>70</v>
      </c>
      <c r="AP425" s="15">
        <v>76</v>
      </c>
      <c r="AQ425" s="15">
        <v>50</v>
      </c>
      <c r="AR425" s="15">
        <v>73</v>
      </c>
      <c r="AS425" s="15">
        <v>42</v>
      </c>
      <c r="AT425" s="15">
        <v>62</v>
      </c>
      <c r="AU425" s="15">
        <v>30</v>
      </c>
      <c r="AV425" s="15">
        <v>32</v>
      </c>
      <c r="AW425" s="15">
        <v>18</v>
      </c>
      <c r="AX425" s="15">
        <v>1</v>
      </c>
      <c r="AY425" s="15">
        <v>29</v>
      </c>
      <c r="AZ425" s="15">
        <v>80</v>
      </c>
      <c r="BA425" s="15">
        <v>24</v>
      </c>
      <c r="BB425" s="15">
        <v>66</v>
      </c>
      <c r="BC425" s="15">
        <v>38</v>
      </c>
      <c r="BD425" s="15">
        <v>45</v>
      </c>
      <c r="BE425" s="15">
        <v>63</v>
      </c>
      <c r="BF425" s="15">
        <v>25</v>
      </c>
      <c r="BG425" s="15">
        <v>16</v>
      </c>
      <c r="BH425" s="15">
        <v>78</v>
      </c>
      <c r="BI425" s="15">
        <v>67</v>
      </c>
      <c r="BJ425" s="15">
        <v>83</v>
      </c>
      <c r="BK425" s="15">
        <v>15</v>
      </c>
      <c r="BL425" s="15">
        <v>3</v>
      </c>
      <c r="BM425" s="15">
        <v>85</v>
      </c>
      <c r="BN425" s="15">
        <v>77</v>
      </c>
      <c r="BO425" s="15">
        <v>35</v>
      </c>
      <c r="BP425" s="15">
        <v>64</v>
      </c>
      <c r="BQ425" s="15">
        <v>68</v>
      </c>
      <c r="BR425" s="15">
        <v>74</v>
      </c>
      <c r="BS425" s="15">
        <v>60</v>
      </c>
      <c r="BT425" s="15">
        <v>44</v>
      </c>
      <c r="BU425" s="15">
        <v>47</v>
      </c>
      <c r="BV425" s="15">
        <v>81</v>
      </c>
      <c r="BW425" s="15">
        <v>8</v>
      </c>
      <c r="BX425" s="15">
        <v>69</v>
      </c>
      <c r="BY425" s="15">
        <v>55</v>
      </c>
      <c r="BZ425" s="15">
        <v>26</v>
      </c>
      <c r="CA425" s="15">
        <v>20</v>
      </c>
      <c r="CB425" s="15">
        <v>48</v>
      </c>
      <c r="CC425" s="15">
        <v>13</v>
      </c>
      <c r="CD425" s="15">
        <v>61</v>
      </c>
      <c r="CE425" s="15">
        <v>72</v>
      </c>
      <c r="CF425" s="15">
        <v>6</v>
      </c>
      <c r="CH425" s="15">
        <v>9</v>
      </c>
      <c r="CI425" s="15">
        <v>56</v>
      </c>
      <c r="CJ425" s="15">
        <v>54</v>
      </c>
      <c r="CK425" s="15">
        <v>11</v>
      </c>
      <c r="CM425" s="15">
        <v>37</v>
      </c>
      <c r="CN425" s="15">
        <v>31</v>
      </c>
      <c r="CO425" s="15">
        <v>46</v>
      </c>
      <c r="CP425" s="15">
        <v>23</v>
      </c>
    </row>
    <row r="426" spans="4:94" s="15" customFormat="1"/>
    <row r="427" spans="4:94" s="15" customFormat="1">
      <c r="D427" s="447">
        <v>88</v>
      </c>
      <c r="E427" s="39" t="s">
        <v>379</v>
      </c>
    </row>
    <row r="428" spans="4:94" s="15" customFormat="1">
      <c r="E428" s="42" t="s">
        <v>322</v>
      </c>
      <c r="F428" s="15">
        <v>1</v>
      </c>
      <c r="G428" s="15">
        <v>2</v>
      </c>
      <c r="H428" s="15">
        <v>3</v>
      </c>
      <c r="I428" s="15">
        <v>4</v>
      </c>
      <c r="J428" s="15">
        <v>5</v>
      </c>
      <c r="K428" s="15">
        <v>6</v>
      </c>
      <c r="L428" s="15">
        <v>7</v>
      </c>
      <c r="M428" s="15">
        <v>8</v>
      </c>
      <c r="N428" s="15">
        <v>9</v>
      </c>
      <c r="O428" s="15">
        <v>10</v>
      </c>
      <c r="P428" s="15">
        <v>11</v>
      </c>
      <c r="Q428" s="15">
        <v>12</v>
      </c>
      <c r="R428" s="15">
        <v>13</v>
      </c>
      <c r="S428" s="15">
        <v>14</v>
      </c>
      <c r="T428" s="15">
        <v>15</v>
      </c>
      <c r="U428" s="15">
        <v>16</v>
      </c>
      <c r="V428" s="15">
        <v>17</v>
      </c>
      <c r="W428" s="15">
        <v>18</v>
      </c>
      <c r="X428" s="15">
        <v>19</v>
      </c>
      <c r="Y428" s="15">
        <v>20</v>
      </c>
      <c r="Z428" s="15">
        <v>21</v>
      </c>
      <c r="AA428" s="15">
        <v>22</v>
      </c>
      <c r="AB428" s="15">
        <v>23</v>
      </c>
      <c r="AC428" s="15">
        <v>24</v>
      </c>
      <c r="AD428" s="15">
        <v>25</v>
      </c>
      <c r="AE428" s="15">
        <v>26</v>
      </c>
      <c r="AF428" s="15">
        <v>27</v>
      </c>
      <c r="AG428" s="15">
        <v>28</v>
      </c>
      <c r="AH428" s="15">
        <v>29</v>
      </c>
      <c r="AI428" s="15">
        <v>30</v>
      </c>
      <c r="AJ428" s="15">
        <v>31</v>
      </c>
      <c r="AK428" s="15">
        <v>32</v>
      </c>
      <c r="AL428" s="15">
        <v>33</v>
      </c>
      <c r="AM428" s="15">
        <v>34</v>
      </c>
      <c r="AN428" s="15">
        <v>35</v>
      </c>
      <c r="AO428" s="15">
        <v>36</v>
      </c>
      <c r="AP428" s="15">
        <v>37</v>
      </c>
      <c r="AQ428" s="15">
        <v>38</v>
      </c>
      <c r="AR428" s="15">
        <v>39</v>
      </c>
      <c r="AS428" s="15">
        <v>40</v>
      </c>
      <c r="AT428" s="15">
        <v>41</v>
      </c>
      <c r="AU428" s="15">
        <v>42</v>
      </c>
      <c r="AV428" s="15">
        <v>43</v>
      </c>
      <c r="AW428" s="15">
        <v>44</v>
      </c>
      <c r="AX428" s="15">
        <v>45</v>
      </c>
      <c r="AY428" s="15">
        <v>46</v>
      </c>
      <c r="AZ428" s="15">
        <v>47</v>
      </c>
      <c r="BA428" s="15">
        <v>48</v>
      </c>
      <c r="BB428" s="15">
        <v>49</v>
      </c>
      <c r="BC428" s="15">
        <v>50</v>
      </c>
      <c r="BD428" s="15">
        <v>51</v>
      </c>
      <c r="BE428" s="15">
        <v>52</v>
      </c>
      <c r="BF428" s="15">
        <v>53</v>
      </c>
      <c r="BG428" s="15">
        <v>54</v>
      </c>
      <c r="BH428" s="15">
        <v>55</v>
      </c>
      <c r="BI428" s="15">
        <v>56</v>
      </c>
      <c r="BJ428" s="15">
        <v>57</v>
      </c>
      <c r="BK428" s="15">
        <v>58</v>
      </c>
      <c r="BL428" s="15">
        <v>59</v>
      </c>
      <c r="BM428" s="15">
        <v>60</v>
      </c>
      <c r="BN428" s="15">
        <v>61</v>
      </c>
      <c r="BO428" s="15">
        <v>62</v>
      </c>
      <c r="BP428" s="15">
        <v>63</v>
      </c>
      <c r="BQ428" s="15">
        <v>64</v>
      </c>
      <c r="BR428" s="15">
        <v>65</v>
      </c>
      <c r="BS428" s="15">
        <v>66</v>
      </c>
      <c r="BT428" s="15">
        <v>67</v>
      </c>
      <c r="BU428" s="15">
        <v>68</v>
      </c>
      <c r="BV428" s="15">
        <v>69</v>
      </c>
      <c r="BW428" s="15">
        <v>70</v>
      </c>
      <c r="BX428" s="15">
        <v>71</v>
      </c>
      <c r="BY428" s="15">
        <v>72</v>
      </c>
      <c r="BZ428" s="15">
        <v>73</v>
      </c>
      <c r="CA428" s="15">
        <v>74</v>
      </c>
      <c r="CB428" s="15">
        <v>75</v>
      </c>
      <c r="CC428" s="15">
        <v>76</v>
      </c>
      <c r="CD428" s="15">
        <v>77</v>
      </c>
      <c r="CE428" s="15">
        <v>78</v>
      </c>
      <c r="CF428" s="15">
        <v>79</v>
      </c>
      <c r="CG428" s="15">
        <v>80</v>
      </c>
      <c r="CH428" s="15">
        <v>81</v>
      </c>
      <c r="CI428" s="15">
        <v>82</v>
      </c>
      <c r="CJ428" s="15">
        <v>83</v>
      </c>
      <c r="CK428" s="15">
        <v>84</v>
      </c>
      <c r="CM428" s="15">
        <v>85</v>
      </c>
      <c r="CN428" s="15">
        <v>86</v>
      </c>
      <c r="CO428" s="15">
        <v>87</v>
      </c>
      <c r="CP428" s="15">
        <v>88</v>
      </c>
    </row>
    <row r="429" spans="4:94" s="15" customFormat="1">
      <c r="E429" s="42" t="s">
        <v>350</v>
      </c>
      <c r="F429" s="15">
        <v>74</v>
      </c>
      <c r="G429" s="15">
        <v>85</v>
      </c>
      <c r="H429" s="15">
        <v>52</v>
      </c>
      <c r="I429" s="15">
        <v>2</v>
      </c>
      <c r="J429" s="15">
        <v>22</v>
      </c>
      <c r="K429" s="15">
        <v>19</v>
      </c>
      <c r="L429" s="15">
        <v>69</v>
      </c>
      <c r="M429" s="15">
        <v>42</v>
      </c>
      <c r="N429" s="15">
        <v>71</v>
      </c>
      <c r="O429" s="15">
        <v>13</v>
      </c>
      <c r="P429" s="15">
        <v>44</v>
      </c>
      <c r="Q429" s="15">
        <v>58</v>
      </c>
      <c r="R429" s="15">
        <v>66</v>
      </c>
      <c r="S429" s="15">
        <v>38</v>
      </c>
      <c r="T429" s="15">
        <v>26</v>
      </c>
      <c r="U429" s="15">
        <v>75</v>
      </c>
      <c r="V429" s="15">
        <v>50</v>
      </c>
      <c r="W429" s="15">
        <v>11</v>
      </c>
      <c r="X429" s="15">
        <v>1</v>
      </c>
      <c r="Y429" s="15">
        <v>77</v>
      </c>
      <c r="Z429" s="15">
        <v>30</v>
      </c>
      <c r="AA429" s="15">
        <v>83</v>
      </c>
      <c r="AB429" s="15">
        <v>54</v>
      </c>
      <c r="AC429" s="15">
        <v>40</v>
      </c>
      <c r="AD429" s="15">
        <v>41</v>
      </c>
      <c r="AE429" s="15">
        <v>12</v>
      </c>
      <c r="AF429" s="15">
        <v>88</v>
      </c>
      <c r="AG429" s="15">
        <v>72</v>
      </c>
      <c r="AH429" s="15">
        <v>56</v>
      </c>
      <c r="AI429" s="15">
        <v>62</v>
      </c>
      <c r="AJ429" s="15">
        <v>34</v>
      </c>
      <c r="AK429" s="15">
        <v>8</v>
      </c>
      <c r="AL429" s="15">
        <v>20</v>
      </c>
      <c r="AM429" s="15">
        <v>47</v>
      </c>
      <c r="AN429" s="15">
        <v>36</v>
      </c>
      <c r="AO429" s="15">
        <v>65</v>
      </c>
      <c r="AP429" s="15">
        <v>51</v>
      </c>
      <c r="AQ429" s="15">
        <v>57</v>
      </c>
      <c r="AR429" s="15">
        <v>82</v>
      </c>
      <c r="AS429" s="15">
        <v>17</v>
      </c>
      <c r="AT429" s="15">
        <v>48</v>
      </c>
      <c r="AU429" s="15">
        <v>10</v>
      </c>
      <c r="AV429" s="15">
        <v>45</v>
      </c>
      <c r="AW429" s="15">
        <v>87</v>
      </c>
      <c r="AX429" s="15">
        <v>31</v>
      </c>
      <c r="AY429" s="15">
        <v>35</v>
      </c>
      <c r="AZ429" s="15">
        <v>73</v>
      </c>
      <c r="BA429" s="15">
        <v>7</v>
      </c>
      <c r="BB429" s="15">
        <v>70</v>
      </c>
      <c r="BC429" s="15">
        <v>78</v>
      </c>
      <c r="BD429" s="15">
        <v>68</v>
      </c>
      <c r="BE429" s="15">
        <v>3</v>
      </c>
      <c r="BF429" s="15">
        <v>81</v>
      </c>
      <c r="BG429" s="15">
        <v>63</v>
      </c>
      <c r="BH429" s="15">
        <v>21</v>
      </c>
      <c r="BI429" s="15">
        <v>29</v>
      </c>
      <c r="BJ429" s="15">
        <v>43</v>
      </c>
      <c r="BK429" s="15">
        <v>60</v>
      </c>
      <c r="BL429" s="15">
        <v>5</v>
      </c>
      <c r="BM429" s="15">
        <v>16</v>
      </c>
      <c r="BN429" s="15">
        <v>55</v>
      </c>
      <c r="BO429" s="15">
        <v>39</v>
      </c>
      <c r="BP429" s="15">
        <v>64</v>
      </c>
      <c r="BQ429" s="15">
        <v>32</v>
      </c>
      <c r="BR429" s="15">
        <v>76</v>
      </c>
      <c r="BS429" s="15">
        <v>18</v>
      </c>
      <c r="BT429" s="15">
        <v>15</v>
      </c>
      <c r="BU429" s="15">
        <v>84</v>
      </c>
      <c r="BV429" s="15">
        <v>23</v>
      </c>
      <c r="BW429" s="15">
        <v>53</v>
      </c>
      <c r="BX429" s="15">
        <v>9</v>
      </c>
      <c r="BY429" s="15">
        <v>59</v>
      </c>
      <c r="BZ429" s="15">
        <v>25</v>
      </c>
      <c r="CA429" s="15">
        <v>37</v>
      </c>
      <c r="CB429" s="15">
        <v>79</v>
      </c>
      <c r="CC429" s="15">
        <v>24</v>
      </c>
      <c r="CD429" s="15">
        <v>33</v>
      </c>
      <c r="CE429" s="15">
        <v>86</v>
      </c>
      <c r="CF429" s="15">
        <v>28</v>
      </c>
      <c r="CG429" s="15">
        <v>6</v>
      </c>
      <c r="CH429" s="15">
        <v>49</v>
      </c>
      <c r="CI429" s="15">
        <v>14</v>
      </c>
      <c r="CJ429" s="15">
        <v>61</v>
      </c>
      <c r="CK429" s="15">
        <v>67</v>
      </c>
      <c r="CM429" s="15">
        <v>80</v>
      </c>
      <c r="CN429" s="15">
        <v>4</v>
      </c>
      <c r="CO429" s="15">
        <v>46</v>
      </c>
      <c r="CP429" s="15">
        <v>27</v>
      </c>
    </row>
    <row r="430" spans="4:94" s="15" customFormat="1">
      <c r="E430" s="42" t="s">
        <v>352</v>
      </c>
      <c r="F430" s="15">
        <v>22</v>
      </c>
      <c r="G430" s="15">
        <v>20</v>
      </c>
      <c r="H430" s="15">
        <v>31</v>
      </c>
      <c r="I430" s="15">
        <v>68</v>
      </c>
      <c r="J430" s="15">
        <v>71</v>
      </c>
      <c r="K430" s="15">
        <v>4</v>
      </c>
      <c r="L430" s="15">
        <v>53</v>
      </c>
      <c r="M430" s="15">
        <v>47</v>
      </c>
      <c r="N430" s="15">
        <v>12</v>
      </c>
      <c r="O430" s="15">
        <v>9</v>
      </c>
      <c r="P430" s="15">
        <v>38</v>
      </c>
      <c r="Q430" s="15">
        <v>56</v>
      </c>
      <c r="R430" s="15">
        <v>32</v>
      </c>
      <c r="S430" s="15">
        <v>7</v>
      </c>
      <c r="T430" s="15">
        <v>81</v>
      </c>
      <c r="U430" s="15">
        <v>87</v>
      </c>
      <c r="V430" s="15">
        <v>19</v>
      </c>
      <c r="W430" s="15">
        <v>77</v>
      </c>
      <c r="X430" s="15">
        <v>65</v>
      </c>
      <c r="Y430" s="15">
        <v>74</v>
      </c>
      <c r="Z430" s="15">
        <v>17</v>
      </c>
      <c r="AA430" s="15">
        <v>1</v>
      </c>
      <c r="AB430" s="15">
        <v>14</v>
      </c>
      <c r="AC430" s="15">
        <v>86</v>
      </c>
      <c r="AD430" s="15">
        <v>29</v>
      </c>
      <c r="AE430" s="15">
        <v>23</v>
      </c>
      <c r="AF430" s="15">
        <v>44</v>
      </c>
      <c r="AG430" s="15">
        <v>88</v>
      </c>
      <c r="AH430" s="15">
        <v>30</v>
      </c>
      <c r="AI430" s="15">
        <v>73</v>
      </c>
      <c r="AJ430" s="15">
        <v>5</v>
      </c>
      <c r="AK430" s="15">
        <v>45</v>
      </c>
      <c r="AL430" s="15">
        <v>82</v>
      </c>
      <c r="AM430" s="15">
        <v>35</v>
      </c>
      <c r="AN430" s="15">
        <v>66</v>
      </c>
      <c r="AO430" s="15">
        <v>67</v>
      </c>
      <c r="AP430" s="15">
        <v>60</v>
      </c>
      <c r="AQ430" s="15">
        <v>27</v>
      </c>
      <c r="AR430" s="15">
        <v>55</v>
      </c>
      <c r="AS430" s="15">
        <v>18</v>
      </c>
      <c r="AT430" s="15">
        <v>84</v>
      </c>
      <c r="AU430" s="15">
        <v>25</v>
      </c>
      <c r="AV430" s="15">
        <v>26</v>
      </c>
      <c r="AW430" s="15">
        <v>8</v>
      </c>
      <c r="AX430" s="15">
        <v>33</v>
      </c>
      <c r="AY430" s="15">
        <v>59</v>
      </c>
      <c r="AZ430" s="15">
        <v>54</v>
      </c>
      <c r="BA430" s="15">
        <v>2</v>
      </c>
      <c r="BB430" s="15">
        <v>11</v>
      </c>
      <c r="BC430" s="15">
        <v>61</v>
      </c>
      <c r="BD430" s="15">
        <v>79</v>
      </c>
      <c r="BE430" s="15">
        <v>63</v>
      </c>
      <c r="BF430" s="15">
        <v>39</v>
      </c>
      <c r="BG430" s="15">
        <v>42</v>
      </c>
      <c r="BH430" s="15">
        <v>57</v>
      </c>
      <c r="BI430" s="15">
        <v>15</v>
      </c>
      <c r="BJ430" s="15">
        <v>6</v>
      </c>
      <c r="BK430" s="15">
        <v>21</v>
      </c>
      <c r="BL430" s="15">
        <v>46</v>
      </c>
      <c r="BM430" s="15">
        <v>58</v>
      </c>
      <c r="BN430" s="15">
        <v>69</v>
      </c>
      <c r="BO430" s="15">
        <v>16</v>
      </c>
      <c r="BP430" s="15">
        <v>50</v>
      </c>
      <c r="BQ430" s="15">
        <v>41</v>
      </c>
      <c r="BR430" s="15">
        <v>52</v>
      </c>
      <c r="BS430" s="15">
        <v>70</v>
      </c>
      <c r="BT430" s="15">
        <v>36</v>
      </c>
      <c r="BU430" s="15">
        <v>62</v>
      </c>
      <c r="BV430" s="15">
        <v>43</v>
      </c>
      <c r="BW430" s="15">
        <v>83</v>
      </c>
      <c r="BX430" s="15">
        <v>13</v>
      </c>
      <c r="BY430" s="15">
        <v>80</v>
      </c>
      <c r="BZ430" s="15">
        <v>24</v>
      </c>
      <c r="CA430" s="15">
        <v>75</v>
      </c>
      <c r="CB430" s="15">
        <v>85</v>
      </c>
      <c r="CC430" s="15">
        <v>40</v>
      </c>
      <c r="CD430" s="15">
        <v>49</v>
      </c>
      <c r="CE430" s="15">
        <v>76</v>
      </c>
      <c r="CF430" s="15">
        <v>51</v>
      </c>
      <c r="CG430" s="15">
        <v>72</v>
      </c>
      <c r="CH430" s="15">
        <v>37</v>
      </c>
      <c r="CI430" s="15">
        <v>28</v>
      </c>
      <c r="CJ430" s="15">
        <v>34</v>
      </c>
      <c r="CK430" s="15">
        <v>48</v>
      </c>
      <c r="CM430" s="15">
        <v>78</v>
      </c>
      <c r="CN430" s="15">
        <v>64</v>
      </c>
      <c r="CO430" s="15">
        <v>10</v>
      </c>
      <c r="CP430" s="15">
        <v>3</v>
      </c>
    </row>
    <row r="431" spans="4:94" s="15" customFormat="1"/>
    <row r="432" spans="4:94" s="15" customFormat="1">
      <c r="D432" s="447">
        <v>89</v>
      </c>
      <c r="E432" s="39" t="s">
        <v>379</v>
      </c>
    </row>
    <row r="433" spans="4:99" s="15" customFormat="1">
      <c r="E433" s="42" t="s">
        <v>322</v>
      </c>
      <c r="F433" s="15">
        <v>1</v>
      </c>
      <c r="G433" s="15">
        <v>2</v>
      </c>
      <c r="H433" s="15">
        <v>3</v>
      </c>
      <c r="I433" s="15">
        <v>4</v>
      </c>
      <c r="J433" s="15">
        <v>5</v>
      </c>
      <c r="K433" s="15">
        <v>6</v>
      </c>
      <c r="L433" s="15">
        <v>7</v>
      </c>
      <c r="M433" s="15">
        <v>8</v>
      </c>
      <c r="N433" s="15">
        <v>9</v>
      </c>
      <c r="O433" s="15">
        <v>10</v>
      </c>
      <c r="P433" s="15">
        <v>11</v>
      </c>
      <c r="Q433" s="15">
        <v>12</v>
      </c>
      <c r="R433" s="15">
        <v>13</v>
      </c>
      <c r="S433" s="15">
        <v>14</v>
      </c>
      <c r="T433" s="15">
        <v>15</v>
      </c>
      <c r="U433" s="15">
        <v>16</v>
      </c>
      <c r="V433" s="15">
        <v>17</v>
      </c>
      <c r="W433" s="15">
        <v>18</v>
      </c>
      <c r="X433" s="15">
        <v>19</v>
      </c>
      <c r="Y433" s="15">
        <v>20</v>
      </c>
      <c r="Z433" s="15">
        <v>21</v>
      </c>
      <c r="AA433" s="15">
        <v>22</v>
      </c>
      <c r="AB433" s="15">
        <v>23</v>
      </c>
      <c r="AC433" s="15">
        <v>24</v>
      </c>
      <c r="AD433" s="15">
        <v>25</v>
      </c>
      <c r="AE433" s="15">
        <v>26</v>
      </c>
      <c r="AF433" s="15">
        <v>27</v>
      </c>
      <c r="AG433" s="15">
        <v>28</v>
      </c>
      <c r="AH433" s="15">
        <v>29</v>
      </c>
      <c r="AI433" s="15">
        <v>30</v>
      </c>
      <c r="AJ433" s="15">
        <v>31</v>
      </c>
      <c r="AK433" s="15">
        <v>32</v>
      </c>
      <c r="AL433" s="15">
        <v>33</v>
      </c>
      <c r="AM433" s="15">
        <v>34</v>
      </c>
      <c r="AN433" s="15">
        <v>35</v>
      </c>
      <c r="AO433" s="15">
        <v>36</v>
      </c>
      <c r="AP433" s="15">
        <v>37</v>
      </c>
      <c r="AQ433" s="15">
        <v>38</v>
      </c>
      <c r="AR433" s="15">
        <v>39</v>
      </c>
      <c r="AS433" s="15">
        <v>40</v>
      </c>
      <c r="AT433" s="15">
        <v>41</v>
      </c>
      <c r="AU433" s="15">
        <v>42</v>
      </c>
      <c r="AV433" s="15">
        <v>43</v>
      </c>
      <c r="AW433" s="15">
        <v>44</v>
      </c>
      <c r="AX433" s="15">
        <v>45</v>
      </c>
      <c r="AY433" s="15">
        <v>46</v>
      </c>
      <c r="AZ433" s="15">
        <v>47</v>
      </c>
      <c r="BA433" s="15">
        <v>48</v>
      </c>
      <c r="BB433" s="15">
        <v>49</v>
      </c>
      <c r="BC433" s="15">
        <v>50</v>
      </c>
      <c r="BD433" s="15">
        <v>51</v>
      </c>
      <c r="BE433" s="15">
        <v>52</v>
      </c>
      <c r="BF433" s="15">
        <v>53</v>
      </c>
      <c r="BG433" s="15">
        <v>54</v>
      </c>
      <c r="BH433" s="15">
        <v>55</v>
      </c>
      <c r="BI433" s="15">
        <v>56</v>
      </c>
      <c r="BJ433" s="15">
        <v>57</v>
      </c>
      <c r="BK433" s="15">
        <v>58</v>
      </c>
      <c r="BL433" s="15">
        <v>59</v>
      </c>
      <c r="BM433" s="15">
        <v>60</v>
      </c>
      <c r="BN433" s="15">
        <v>61</v>
      </c>
      <c r="BO433" s="15">
        <v>62</v>
      </c>
      <c r="BP433" s="15">
        <v>63</v>
      </c>
      <c r="BQ433" s="15">
        <v>64</v>
      </c>
      <c r="BR433" s="15">
        <v>65</v>
      </c>
      <c r="BS433" s="15">
        <v>66</v>
      </c>
      <c r="BT433" s="15">
        <v>67</v>
      </c>
      <c r="BU433" s="15">
        <v>68</v>
      </c>
      <c r="BV433" s="15">
        <v>69</v>
      </c>
      <c r="BW433" s="15">
        <v>70</v>
      </c>
      <c r="BX433" s="15">
        <v>71</v>
      </c>
      <c r="BY433" s="15">
        <v>72</v>
      </c>
      <c r="BZ433" s="15">
        <v>73</v>
      </c>
      <c r="CA433" s="15">
        <v>74</v>
      </c>
      <c r="CB433" s="15">
        <v>75</v>
      </c>
      <c r="CC433" s="15">
        <v>76</v>
      </c>
      <c r="CD433" s="15">
        <v>77</v>
      </c>
      <c r="CE433" s="15">
        <v>78</v>
      </c>
      <c r="CF433" s="15">
        <v>79</v>
      </c>
      <c r="CG433" s="15">
        <v>80</v>
      </c>
      <c r="CH433" s="15">
        <v>81</v>
      </c>
      <c r="CI433" s="15">
        <v>82</v>
      </c>
      <c r="CJ433" s="15">
        <v>83</v>
      </c>
      <c r="CK433" s="15">
        <v>84</v>
      </c>
      <c r="CL433" s="15">
        <v>85</v>
      </c>
      <c r="CM433" s="15">
        <v>86</v>
      </c>
      <c r="CN433" s="15">
        <v>87</v>
      </c>
      <c r="CO433" s="15">
        <v>88</v>
      </c>
      <c r="CP433" s="15">
        <v>89</v>
      </c>
    </row>
    <row r="434" spans="4:99" s="15" customFormat="1">
      <c r="E434" s="42" t="s">
        <v>350</v>
      </c>
      <c r="F434" s="15">
        <v>30</v>
      </c>
      <c r="G434" s="15">
        <v>3</v>
      </c>
      <c r="H434" s="15">
        <v>44</v>
      </c>
      <c r="I434" s="15">
        <v>65</v>
      </c>
      <c r="J434" s="15">
        <v>46</v>
      </c>
      <c r="K434" s="15">
        <v>33</v>
      </c>
      <c r="L434" s="15">
        <v>50</v>
      </c>
      <c r="M434" s="15">
        <v>74</v>
      </c>
      <c r="N434" s="15">
        <v>57</v>
      </c>
      <c r="O434" s="15">
        <v>68</v>
      </c>
      <c r="P434" s="15">
        <v>73</v>
      </c>
      <c r="Q434" s="15">
        <v>11</v>
      </c>
      <c r="R434" s="15">
        <v>27</v>
      </c>
      <c r="S434" s="15">
        <v>53</v>
      </c>
      <c r="T434" s="15">
        <v>67</v>
      </c>
      <c r="U434" s="15">
        <v>20</v>
      </c>
      <c r="V434" s="15">
        <v>15</v>
      </c>
      <c r="W434" s="15">
        <v>62</v>
      </c>
      <c r="X434" s="15">
        <v>76</v>
      </c>
      <c r="Y434" s="15">
        <v>66</v>
      </c>
      <c r="Z434" s="15">
        <v>89</v>
      </c>
      <c r="AA434" s="15">
        <v>69</v>
      </c>
      <c r="AB434" s="15">
        <v>64</v>
      </c>
      <c r="AC434" s="15">
        <v>71</v>
      </c>
      <c r="AD434" s="15">
        <v>42</v>
      </c>
      <c r="AE434" s="15">
        <v>37</v>
      </c>
      <c r="AF434" s="15">
        <v>49</v>
      </c>
      <c r="AG434" s="15">
        <v>51</v>
      </c>
      <c r="AH434" s="15">
        <v>31</v>
      </c>
      <c r="AI434" s="15">
        <v>87</v>
      </c>
      <c r="AJ434" s="15">
        <v>84</v>
      </c>
      <c r="AK434" s="15">
        <v>38</v>
      </c>
      <c r="AL434" s="15">
        <v>6</v>
      </c>
      <c r="AM434" s="15">
        <v>75</v>
      </c>
      <c r="AN434" s="15">
        <v>23</v>
      </c>
      <c r="AO434" s="15">
        <v>14</v>
      </c>
      <c r="AP434" s="15">
        <v>59</v>
      </c>
      <c r="AQ434" s="15">
        <v>45</v>
      </c>
      <c r="AR434" s="15">
        <v>16</v>
      </c>
      <c r="AS434" s="15">
        <v>54</v>
      </c>
      <c r="AT434" s="15">
        <v>25</v>
      </c>
      <c r="AU434" s="15">
        <v>43</v>
      </c>
      <c r="AV434" s="15">
        <v>86</v>
      </c>
      <c r="AW434" s="15">
        <v>58</v>
      </c>
      <c r="AX434" s="15">
        <v>32</v>
      </c>
      <c r="AY434" s="15">
        <v>79</v>
      </c>
      <c r="AZ434" s="15">
        <v>24</v>
      </c>
      <c r="BA434" s="15">
        <v>82</v>
      </c>
      <c r="BB434" s="15">
        <v>18</v>
      </c>
      <c r="BC434" s="15">
        <v>41</v>
      </c>
      <c r="BD434" s="15">
        <v>85</v>
      </c>
      <c r="BE434" s="15">
        <v>39</v>
      </c>
      <c r="BF434" s="15">
        <v>29</v>
      </c>
      <c r="BG434" s="15">
        <v>48</v>
      </c>
      <c r="BH434" s="15">
        <v>56</v>
      </c>
      <c r="BI434" s="15">
        <v>5</v>
      </c>
      <c r="BJ434" s="15">
        <v>26</v>
      </c>
      <c r="BK434" s="15">
        <v>47</v>
      </c>
      <c r="BL434" s="15">
        <v>13</v>
      </c>
      <c r="BM434" s="15">
        <v>36</v>
      </c>
      <c r="BN434" s="15">
        <v>17</v>
      </c>
      <c r="BO434" s="15">
        <v>21</v>
      </c>
      <c r="BP434" s="15">
        <v>10</v>
      </c>
      <c r="BQ434" s="15">
        <v>78</v>
      </c>
      <c r="BR434" s="15">
        <v>28</v>
      </c>
      <c r="BS434" s="15">
        <v>35</v>
      </c>
      <c r="BT434" s="15">
        <v>63</v>
      </c>
      <c r="BU434" s="15">
        <v>4</v>
      </c>
      <c r="BV434" s="15">
        <v>22</v>
      </c>
      <c r="BW434" s="15">
        <v>7</v>
      </c>
      <c r="BX434" s="15">
        <v>83</v>
      </c>
      <c r="BY434" s="15">
        <v>88</v>
      </c>
      <c r="BZ434" s="15">
        <v>12</v>
      </c>
      <c r="CA434" s="15">
        <v>2</v>
      </c>
      <c r="CB434" s="15">
        <v>34</v>
      </c>
      <c r="CC434" s="15">
        <v>60</v>
      </c>
      <c r="CD434" s="15">
        <v>70</v>
      </c>
      <c r="CE434" s="15">
        <v>61</v>
      </c>
      <c r="CF434" s="15">
        <v>72</v>
      </c>
      <c r="CG434" s="15">
        <v>8</v>
      </c>
      <c r="CH434" s="15">
        <v>52</v>
      </c>
      <c r="CI434" s="15">
        <v>9</v>
      </c>
      <c r="CJ434" s="15">
        <v>81</v>
      </c>
      <c r="CK434" s="15">
        <v>1</v>
      </c>
      <c r="CL434" s="15">
        <v>77</v>
      </c>
      <c r="CM434" s="15">
        <v>80</v>
      </c>
      <c r="CN434" s="15">
        <v>19</v>
      </c>
      <c r="CO434" s="15">
        <v>55</v>
      </c>
      <c r="CP434" s="15">
        <v>40</v>
      </c>
    </row>
    <row r="435" spans="4:99" s="15" customFormat="1">
      <c r="E435" s="42" t="s">
        <v>352</v>
      </c>
      <c r="F435" s="15">
        <v>78</v>
      </c>
      <c r="G435" s="15">
        <v>31</v>
      </c>
      <c r="H435" s="15">
        <v>70</v>
      </c>
      <c r="I435" s="15">
        <v>25</v>
      </c>
      <c r="J435" s="15">
        <v>88</v>
      </c>
      <c r="K435" s="15">
        <v>7</v>
      </c>
      <c r="L435" s="15">
        <v>80</v>
      </c>
      <c r="M435" s="15">
        <v>72</v>
      </c>
      <c r="N435" s="15">
        <v>51</v>
      </c>
      <c r="O435" s="15">
        <v>26</v>
      </c>
      <c r="P435" s="15">
        <v>75</v>
      </c>
      <c r="Q435" s="15">
        <v>29</v>
      </c>
      <c r="R435" s="15">
        <v>24</v>
      </c>
      <c r="S435" s="15">
        <v>86</v>
      </c>
      <c r="T435" s="15">
        <v>63</v>
      </c>
      <c r="U435" s="15">
        <v>65</v>
      </c>
      <c r="V435" s="15">
        <v>48</v>
      </c>
      <c r="W435" s="15">
        <v>42</v>
      </c>
      <c r="X435" s="15">
        <v>5</v>
      </c>
      <c r="Y435" s="15">
        <v>37</v>
      </c>
      <c r="Z435" s="15">
        <v>19</v>
      </c>
      <c r="AA435" s="15">
        <v>4</v>
      </c>
      <c r="AB435" s="15">
        <v>67</v>
      </c>
      <c r="AC435" s="15">
        <v>43</v>
      </c>
      <c r="AD435" s="15">
        <v>52</v>
      </c>
      <c r="AE435" s="15">
        <v>55</v>
      </c>
      <c r="AF435" s="15">
        <v>18</v>
      </c>
      <c r="AG435" s="15">
        <v>49</v>
      </c>
      <c r="AH435" s="15">
        <v>62</v>
      </c>
      <c r="AI435" s="15">
        <v>73</v>
      </c>
      <c r="AJ435" s="15">
        <v>87</v>
      </c>
      <c r="AK435" s="15">
        <v>8</v>
      </c>
      <c r="AL435" s="15">
        <v>84</v>
      </c>
      <c r="AM435" s="15">
        <v>56</v>
      </c>
      <c r="AN435" s="15">
        <v>14</v>
      </c>
      <c r="AO435" s="15">
        <v>45</v>
      </c>
      <c r="AP435" s="15">
        <v>20</v>
      </c>
      <c r="AQ435" s="15">
        <v>69</v>
      </c>
      <c r="AR435" s="15">
        <v>35</v>
      </c>
      <c r="AS435" s="15">
        <v>21</v>
      </c>
      <c r="AT435" s="15">
        <v>15</v>
      </c>
      <c r="AU435" s="15">
        <v>58</v>
      </c>
      <c r="AV435" s="15">
        <v>9</v>
      </c>
      <c r="AW435" s="15">
        <v>30</v>
      </c>
      <c r="AX435" s="15">
        <v>82</v>
      </c>
      <c r="AY435" s="15">
        <v>34</v>
      </c>
      <c r="AZ435" s="15">
        <v>23</v>
      </c>
      <c r="BA435" s="15">
        <v>59</v>
      </c>
      <c r="BB435" s="15">
        <v>81</v>
      </c>
      <c r="BC435" s="15">
        <v>76</v>
      </c>
      <c r="BD435" s="15">
        <v>13</v>
      </c>
      <c r="BE435" s="15">
        <v>41</v>
      </c>
      <c r="BF435" s="15">
        <v>1</v>
      </c>
      <c r="BG435" s="15">
        <v>6</v>
      </c>
      <c r="BH435" s="15">
        <v>83</v>
      </c>
      <c r="BI435" s="15">
        <v>74</v>
      </c>
      <c r="BJ435" s="15">
        <v>66</v>
      </c>
      <c r="BK435" s="15">
        <v>32</v>
      </c>
      <c r="BL435" s="15">
        <v>11</v>
      </c>
      <c r="BM435" s="15">
        <v>89</v>
      </c>
      <c r="BN435" s="15">
        <v>40</v>
      </c>
      <c r="BO435" s="15">
        <v>44</v>
      </c>
      <c r="BP435" s="15">
        <v>22</v>
      </c>
      <c r="BQ435" s="15">
        <v>33</v>
      </c>
      <c r="BR435" s="15">
        <v>47</v>
      </c>
      <c r="BS435" s="15">
        <v>57</v>
      </c>
      <c r="BT435" s="15">
        <v>28</v>
      </c>
      <c r="BU435" s="15">
        <v>36</v>
      </c>
      <c r="BV435" s="15">
        <v>85</v>
      </c>
      <c r="BW435" s="15">
        <v>3</v>
      </c>
      <c r="BX435" s="15">
        <v>77</v>
      </c>
      <c r="BY435" s="15">
        <v>16</v>
      </c>
      <c r="BZ435" s="15">
        <v>50</v>
      </c>
      <c r="CA435" s="15">
        <v>12</v>
      </c>
      <c r="CB435" s="15">
        <v>27</v>
      </c>
      <c r="CC435" s="15">
        <v>10</v>
      </c>
      <c r="CD435" s="15">
        <v>46</v>
      </c>
      <c r="CE435" s="15">
        <v>79</v>
      </c>
      <c r="CF435" s="15">
        <v>61</v>
      </c>
      <c r="CG435" s="15">
        <v>71</v>
      </c>
      <c r="CH435" s="15">
        <v>53</v>
      </c>
      <c r="CI435" s="15">
        <v>68</v>
      </c>
      <c r="CJ435" s="15">
        <v>2</v>
      </c>
      <c r="CK435" s="15">
        <v>17</v>
      </c>
      <c r="CL435" s="15">
        <v>38</v>
      </c>
      <c r="CM435" s="15">
        <v>54</v>
      </c>
      <c r="CN435" s="15">
        <v>64</v>
      </c>
      <c r="CO435" s="15">
        <v>39</v>
      </c>
      <c r="CP435" s="15">
        <v>60</v>
      </c>
    </row>
    <row r="436" spans="4:99" s="15" customFormat="1"/>
    <row r="437" spans="4:99" s="15" customFormat="1">
      <c r="D437" s="447">
        <v>90</v>
      </c>
      <c r="E437" s="39" t="s">
        <v>379</v>
      </c>
    </row>
    <row r="438" spans="4:99" s="15" customFormat="1">
      <c r="E438" s="42" t="s">
        <v>322</v>
      </c>
      <c r="F438" s="15">
        <v>1</v>
      </c>
      <c r="G438" s="15">
        <v>2</v>
      </c>
      <c r="H438" s="15">
        <v>3</v>
      </c>
      <c r="I438" s="15">
        <v>4</v>
      </c>
      <c r="J438" s="15">
        <v>5</v>
      </c>
      <c r="K438" s="15">
        <v>6</v>
      </c>
      <c r="L438" s="15">
        <v>7</v>
      </c>
      <c r="M438" s="15">
        <v>8</v>
      </c>
      <c r="N438" s="15">
        <v>9</v>
      </c>
      <c r="O438" s="15">
        <v>10</v>
      </c>
      <c r="P438" s="15">
        <v>11</v>
      </c>
      <c r="Q438" s="15">
        <v>12</v>
      </c>
      <c r="R438" s="15">
        <v>13</v>
      </c>
      <c r="S438" s="15">
        <v>14</v>
      </c>
      <c r="T438" s="15">
        <v>15</v>
      </c>
      <c r="U438" s="15">
        <v>16</v>
      </c>
      <c r="V438" s="15">
        <v>17</v>
      </c>
      <c r="W438" s="15">
        <v>18</v>
      </c>
      <c r="X438" s="15">
        <v>19</v>
      </c>
      <c r="Y438" s="15">
        <v>20</v>
      </c>
      <c r="Z438" s="15">
        <v>21</v>
      </c>
      <c r="AA438" s="15">
        <v>22</v>
      </c>
      <c r="AB438" s="15">
        <v>23</v>
      </c>
      <c r="AC438" s="15">
        <v>24</v>
      </c>
      <c r="AD438" s="15">
        <v>25</v>
      </c>
      <c r="AE438" s="15">
        <v>26</v>
      </c>
      <c r="AF438" s="15">
        <v>27</v>
      </c>
      <c r="AG438" s="15">
        <v>28</v>
      </c>
      <c r="AH438" s="15">
        <v>29</v>
      </c>
      <c r="AI438" s="15">
        <v>30</v>
      </c>
      <c r="AJ438" s="15">
        <v>31</v>
      </c>
      <c r="AK438" s="15">
        <v>32</v>
      </c>
      <c r="AL438" s="15">
        <v>33</v>
      </c>
      <c r="AM438" s="15">
        <v>34</v>
      </c>
      <c r="AN438" s="15">
        <v>35</v>
      </c>
      <c r="AO438" s="15">
        <v>36</v>
      </c>
      <c r="AP438" s="15">
        <v>37</v>
      </c>
      <c r="AQ438" s="15">
        <v>38</v>
      </c>
      <c r="AR438" s="15">
        <v>39</v>
      </c>
      <c r="AS438" s="15">
        <v>40</v>
      </c>
      <c r="AT438" s="15">
        <v>41</v>
      </c>
      <c r="AU438" s="15">
        <v>42</v>
      </c>
      <c r="AV438" s="15">
        <v>43</v>
      </c>
      <c r="AW438" s="15">
        <v>44</v>
      </c>
      <c r="AX438" s="15">
        <v>45</v>
      </c>
      <c r="AY438" s="15">
        <v>46</v>
      </c>
      <c r="AZ438" s="15">
        <v>47</v>
      </c>
      <c r="BA438" s="15">
        <v>48</v>
      </c>
      <c r="BB438" s="15">
        <v>49</v>
      </c>
      <c r="BC438" s="15">
        <v>50</v>
      </c>
      <c r="BD438" s="15">
        <v>51</v>
      </c>
      <c r="BE438" s="15">
        <v>52</v>
      </c>
      <c r="BF438" s="15">
        <v>53</v>
      </c>
      <c r="BG438" s="15">
        <v>54</v>
      </c>
      <c r="BH438" s="15">
        <v>55</v>
      </c>
      <c r="BI438" s="15">
        <v>56</v>
      </c>
      <c r="BJ438" s="15">
        <v>57</v>
      </c>
      <c r="BK438" s="15">
        <v>58</v>
      </c>
      <c r="BL438" s="15">
        <v>59</v>
      </c>
      <c r="BM438" s="15">
        <v>60</v>
      </c>
      <c r="BN438" s="15">
        <v>61</v>
      </c>
      <c r="BO438" s="15">
        <v>62</v>
      </c>
      <c r="BP438" s="15">
        <v>63</v>
      </c>
      <c r="BQ438" s="15">
        <v>64</v>
      </c>
      <c r="BR438" s="15">
        <v>65</v>
      </c>
      <c r="BS438" s="15">
        <v>66</v>
      </c>
      <c r="BT438" s="15">
        <v>67</v>
      </c>
      <c r="BU438" s="15">
        <v>68</v>
      </c>
      <c r="BV438" s="15">
        <v>69</v>
      </c>
      <c r="BW438" s="15">
        <v>70</v>
      </c>
      <c r="BX438" s="15">
        <v>71</v>
      </c>
      <c r="BY438" s="15">
        <v>72</v>
      </c>
      <c r="BZ438" s="15">
        <v>73</v>
      </c>
      <c r="CA438" s="15">
        <v>74</v>
      </c>
      <c r="CB438" s="15">
        <v>75</v>
      </c>
      <c r="CC438" s="15">
        <v>76</v>
      </c>
      <c r="CD438" s="15">
        <v>77</v>
      </c>
      <c r="CE438" s="15">
        <v>78</v>
      </c>
      <c r="CF438" s="15">
        <v>79</v>
      </c>
      <c r="CG438" s="15">
        <v>80</v>
      </c>
      <c r="CH438" s="15">
        <v>81</v>
      </c>
      <c r="CI438" s="15">
        <v>82</v>
      </c>
      <c r="CJ438" s="15">
        <v>83</v>
      </c>
      <c r="CK438" s="15">
        <v>84</v>
      </c>
      <c r="CL438" s="15">
        <v>85</v>
      </c>
      <c r="CM438" s="15">
        <v>86</v>
      </c>
      <c r="CN438" s="15">
        <v>87</v>
      </c>
      <c r="CO438" s="15">
        <v>88</v>
      </c>
      <c r="CP438" s="15">
        <v>89</v>
      </c>
      <c r="CQ438" s="15">
        <v>90</v>
      </c>
    </row>
    <row r="439" spans="4:99" s="15" customFormat="1">
      <c r="E439" s="42" t="s">
        <v>350</v>
      </c>
      <c r="F439" s="15">
        <v>89</v>
      </c>
      <c r="G439" s="15">
        <v>39</v>
      </c>
      <c r="H439" s="15">
        <v>42</v>
      </c>
      <c r="I439" s="15">
        <v>57</v>
      </c>
      <c r="J439" s="15">
        <v>21</v>
      </c>
      <c r="K439" s="15">
        <v>44</v>
      </c>
      <c r="L439" s="15">
        <v>19</v>
      </c>
      <c r="M439" s="15">
        <v>67</v>
      </c>
      <c r="N439" s="15">
        <v>78</v>
      </c>
      <c r="O439" s="15">
        <v>6</v>
      </c>
      <c r="P439" s="15">
        <v>72</v>
      </c>
      <c r="Q439" s="15">
        <v>8</v>
      </c>
      <c r="R439" s="15">
        <v>12</v>
      </c>
      <c r="S439" s="15">
        <v>51</v>
      </c>
      <c r="T439" s="15">
        <v>81</v>
      </c>
      <c r="U439" s="15">
        <v>9</v>
      </c>
      <c r="V439" s="15">
        <v>34</v>
      </c>
      <c r="W439" s="15">
        <v>46</v>
      </c>
      <c r="X439" s="15">
        <v>27</v>
      </c>
      <c r="Y439" s="15">
        <v>88</v>
      </c>
      <c r="Z439" s="15">
        <v>68</v>
      </c>
      <c r="AA439" s="15">
        <v>43</v>
      </c>
      <c r="AB439" s="15">
        <v>24</v>
      </c>
      <c r="AC439" s="15">
        <v>1</v>
      </c>
      <c r="AD439" s="15">
        <v>52</v>
      </c>
      <c r="AE439" s="15">
        <v>77</v>
      </c>
      <c r="AF439" s="15">
        <v>3</v>
      </c>
      <c r="AG439" s="15">
        <v>90</v>
      </c>
      <c r="AH439" s="15">
        <v>22</v>
      </c>
      <c r="AI439" s="15">
        <v>28</v>
      </c>
      <c r="AJ439" s="15">
        <v>55</v>
      </c>
      <c r="AK439" s="15">
        <v>63</v>
      </c>
      <c r="AL439" s="15">
        <v>25</v>
      </c>
      <c r="AM439" s="15">
        <v>32</v>
      </c>
      <c r="AN439" s="15">
        <v>71</v>
      </c>
      <c r="AO439" s="15">
        <v>84</v>
      </c>
      <c r="AP439" s="15">
        <v>76</v>
      </c>
      <c r="AQ439" s="15">
        <v>2</v>
      </c>
      <c r="AR439" s="15">
        <v>10</v>
      </c>
      <c r="AS439" s="15">
        <v>61</v>
      </c>
      <c r="AT439" s="15">
        <v>69</v>
      </c>
      <c r="AU439" s="15">
        <v>30</v>
      </c>
      <c r="AV439" s="15">
        <v>56</v>
      </c>
      <c r="AW439" s="15">
        <v>41</v>
      </c>
      <c r="AX439" s="15">
        <v>31</v>
      </c>
      <c r="AY439" s="15">
        <v>60</v>
      </c>
      <c r="AZ439" s="15">
        <v>40</v>
      </c>
      <c r="BA439" s="15">
        <v>5</v>
      </c>
      <c r="BB439" s="15">
        <v>45</v>
      </c>
      <c r="BC439" s="15">
        <v>79</v>
      </c>
      <c r="BD439" s="15">
        <v>47</v>
      </c>
      <c r="BE439" s="15">
        <v>58</v>
      </c>
      <c r="BF439" s="15">
        <v>65</v>
      </c>
      <c r="BG439" s="15">
        <v>15</v>
      </c>
      <c r="BH439" s="15">
        <v>23</v>
      </c>
      <c r="BI439" s="15">
        <v>53</v>
      </c>
      <c r="BJ439" s="15">
        <v>16</v>
      </c>
      <c r="BK439" s="15">
        <v>7</v>
      </c>
      <c r="BL439" s="15">
        <v>82</v>
      </c>
      <c r="BM439" s="15">
        <v>66</v>
      </c>
      <c r="BN439" s="15">
        <v>62</v>
      </c>
      <c r="BO439" s="15">
        <v>48</v>
      </c>
      <c r="BP439" s="15">
        <v>26</v>
      </c>
      <c r="BQ439" s="15">
        <v>83</v>
      </c>
      <c r="BR439" s="15">
        <v>36</v>
      </c>
      <c r="BS439" s="15">
        <v>75</v>
      </c>
      <c r="BT439" s="15">
        <v>33</v>
      </c>
      <c r="BU439" s="15">
        <v>37</v>
      </c>
      <c r="BV439" s="15">
        <v>18</v>
      </c>
      <c r="BW439" s="15">
        <v>49</v>
      </c>
      <c r="BX439" s="15">
        <v>54</v>
      </c>
      <c r="BY439" s="15">
        <v>11</v>
      </c>
      <c r="BZ439" s="15">
        <v>70</v>
      </c>
      <c r="CA439" s="15">
        <v>38</v>
      </c>
      <c r="CB439" s="15">
        <v>74</v>
      </c>
      <c r="CC439" s="15">
        <v>14</v>
      </c>
      <c r="CD439" s="15">
        <v>80</v>
      </c>
      <c r="CE439" s="15">
        <v>29</v>
      </c>
      <c r="CF439" s="15">
        <v>87</v>
      </c>
      <c r="CG439" s="15">
        <v>73</v>
      </c>
      <c r="CH439" s="15">
        <v>35</v>
      </c>
      <c r="CI439" s="15">
        <v>59</v>
      </c>
      <c r="CJ439" s="15">
        <v>64</v>
      </c>
      <c r="CK439" s="15">
        <v>17</v>
      </c>
      <c r="CL439" s="15">
        <v>13</v>
      </c>
      <c r="CM439" s="15">
        <v>85</v>
      </c>
      <c r="CN439" s="15">
        <v>50</v>
      </c>
      <c r="CO439" s="15">
        <v>4</v>
      </c>
      <c r="CP439" s="15">
        <v>20</v>
      </c>
      <c r="CQ439" s="15">
        <v>86</v>
      </c>
    </row>
    <row r="440" spans="4:99" s="15" customFormat="1">
      <c r="E440" s="42" t="s">
        <v>352</v>
      </c>
      <c r="F440" s="15">
        <v>88</v>
      </c>
      <c r="G440" s="15">
        <v>54</v>
      </c>
      <c r="H440" s="15">
        <v>80</v>
      </c>
      <c r="I440" s="15">
        <v>7</v>
      </c>
      <c r="J440" s="15">
        <v>72</v>
      </c>
      <c r="K440" s="15">
        <v>29</v>
      </c>
      <c r="L440" s="15">
        <v>36</v>
      </c>
      <c r="M440" s="15">
        <v>57</v>
      </c>
      <c r="N440" s="15">
        <v>86</v>
      </c>
      <c r="O440" s="15">
        <v>69</v>
      </c>
      <c r="P440" s="15">
        <v>52</v>
      </c>
      <c r="Q440" s="15">
        <v>61</v>
      </c>
      <c r="R440" s="15">
        <v>40</v>
      </c>
      <c r="S440" s="15">
        <v>42</v>
      </c>
      <c r="T440" s="15">
        <v>26</v>
      </c>
      <c r="U440" s="15">
        <v>79</v>
      </c>
      <c r="V440" s="15">
        <v>31</v>
      </c>
      <c r="W440" s="15">
        <v>17</v>
      </c>
      <c r="X440" s="15">
        <v>62</v>
      </c>
      <c r="Y440" s="15">
        <v>37</v>
      </c>
      <c r="Z440" s="15">
        <v>73</v>
      </c>
      <c r="AA440" s="15">
        <v>9</v>
      </c>
      <c r="AB440" s="15">
        <v>32</v>
      </c>
      <c r="AC440" s="15">
        <v>47</v>
      </c>
      <c r="AD440" s="15">
        <v>43</v>
      </c>
      <c r="AE440" s="15">
        <v>83</v>
      </c>
      <c r="AF440" s="15">
        <v>5</v>
      </c>
      <c r="AG440" s="15">
        <v>66</v>
      </c>
      <c r="AH440" s="15">
        <v>56</v>
      </c>
      <c r="AI440" s="15">
        <v>14</v>
      </c>
      <c r="AJ440" s="15">
        <v>18</v>
      </c>
      <c r="AK440" s="15">
        <v>51</v>
      </c>
      <c r="AL440" s="15">
        <v>34</v>
      </c>
      <c r="AM440" s="15">
        <v>11</v>
      </c>
      <c r="AN440" s="15">
        <v>68</v>
      </c>
      <c r="AO440" s="15">
        <v>78</v>
      </c>
      <c r="AP440" s="15">
        <v>4</v>
      </c>
      <c r="AQ440" s="15">
        <v>22</v>
      </c>
      <c r="AR440" s="15">
        <v>35</v>
      </c>
      <c r="AS440" s="15">
        <v>58</v>
      </c>
      <c r="AT440" s="15">
        <v>15</v>
      </c>
      <c r="AU440" s="15">
        <v>25</v>
      </c>
      <c r="AV440" s="15">
        <v>60</v>
      </c>
      <c r="AW440" s="15">
        <v>6</v>
      </c>
      <c r="AX440" s="15">
        <v>46</v>
      </c>
      <c r="AY440" s="15">
        <v>10</v>
      </c>
      <c r="AZ440" s="15">
        <v>28</v>
      </c>
      <c r="BA440" s="15">
        <v>19</v>
      </c>
      <c r="BB440" s="15">
        <v>81</v>
      </c>
      <c r="BC440" s="15">
        <v>89</v>
      </c>
      <c r="BD440" s="15">
        <v>74</v>
      </c>
      <c r="BE440" s="15">
        <v>64</v>
      </c>
      <c r="BF440" s="15">
        <v>39</v>
      </c>
      <c r="BG440" s="15">
        <v>2</v>
      </c>
      <c r="BH440" s="15">
        <v>77</v>
      </c>
      <c r="BI440" s="15">
        <v>49</v>
      </c>
      <c r="BJ440" s="15">
        <v>13</v>
      </c>
      <c r="BK440" s="15">
        <v>82</v>
      </c>
      <c r="BL440" s="15">
        <v>63</v>
      </c>
      <c r="BM440" s="15">
        <v>8</v>
      </c>
      <c r="BN440" s="15">
        <v>87</v>
      </c>
      <c r="BO440" s="15">
        <v>23</v>
      </c>
      <c r="BP440" s="15">
        <v>85</v>
      </c>
      <c r="BQ440" s="15">
        <v>16</v>
      </c>
      <c r="BR440" s="15">
        <v>1</v>
      </c>
      <c r="BS440" s="15">
        <v>38</v>
      </c>
      <c r="BT440" s="15">
        <v>24</v>
      </c>
      <c r="BU440" s="15">
        <v>44</v>
      </c>
      <c r="BV440" s="15">
        <v>71</v>
      </c>
      <c r="BW440" s="15">
        <v>33</v>
      </c>
      <c r="BX440" s="15">
        <v>45</v>
      </c>
      <c r="BY440" s="15">
        <v>21</v>
      </c>
      <c r="BZ440" s="15">
        <v>30</v>
      </c>
      <c r="CA440" s="15">
        <v>48</v>
      </c>
      <c r="CB440" s="15">
        <v>84</v>
      </c>
      <c r="CC440" s="15">
        <v>20</v>
      </c>
      <c r="CD440" s="15">
        <v>55</v>
      </c>
      <c r="CE440" s="15">
        <v>27</v>
      </c>
      <c r="CF440" s="15">
        <v>76</v>
      </c>
      <c r="CG440" s="15">
        <v>3</v>
      </c>
      <c r="CH440" s="15">
        <v>90</v>
      </c>
      <c r="CI440" s="15">
        <v>41</v>
      </c>
      <c r="CJ440" s="15">
        <v>50</v>
      </c>
      <c r="CK440" s="15">
        <v>75</v>
      </c>
      <c r="CL440" s="15">
        <v>67</v>
      </c>
      <c r="CM440" s="15">
        <v>65</v>
      </c>
      <c r="CN440" s="15">
        <v>70</v>
      </c>
      <c r="CO440" s="15">
        <v>59</v>
      </c>
      <c r="CP440" s="15">
        <v>53</v>
      </c>
      <c r="CQ440" s="15">
        <v>12</v>
      </c>
    </row>
    <row r="441" spans="4:99" s="15" customFormat="1"/>
    <row r="442" spans="4:99" s="15" customFormat="1">
      <c r="D442" s="447">
        <v>91</v>
      </c>
      <c r="E442" s="39" t="s">
        <v>379</v>
      </c>
    </row>
    <row r="443" spans="4:99" s="15" customFormat="1">
      <c r="E443" s="42" t="s">
        <v>322</v>
      </c>
      <c r="F443" s="15">
        <v>1</v>
      </c>
      <c r="G443" s="15">
        <v>2</v>
      </c>
      <c r="H443" s="15">
        <v>3</v>
      </c>
      <c r="I443" s="15">
        <v>4</v>
      </c>
      <c r="J443" s="15">
        <v>5</v>
      </c>
      <c r="K443" s="15">
        <v>6</v>
      </c>
      <c r="L443" s="15">
        <v>7</v>
      </c>
      <c r="M443" s="15">
        <v>8</v>
      </c>
      <c r="N443" s="15">
        <v>9</v>
      </c>
      <c r="O443" s="15">
        <v>10</v>
      </c>
      <c r="P443" s="15">
        <v>11</v>
      </c>
      <c r="Q443" s="15">
        <v>12</v>
      </c>
      <c r="R443" s="15">
        <v>13</v>
      </c>
      <c r="S443" s="15">
        <v>14</v>
      </c>
      <c r="T443" s="15">
        <v>15</v>
      </c>
      <c r="U443" s="15">
        <v>16</v>
      </c>
      <c r="V443" s="15">
        <v>17</v>
      </c>
      <c r="W443" s="15">
        <v>18</v>
      </c>
      <c r="X443" s="15">
        <v>19</v>
      </c>
      <c r="Y443" s="15">
        <v>20</v>
      </c>
      <c r="Z443" s="15">
        <v>21</v>
      </c>
      <c r="AA443" s="15">
        <v>22</v>
      </c>
      <c r="AB443" s="15">
        <v>23</v>
      </c>
      <c r="AC443" s="15">
        <v>24</v>
      </c>
      <c r="AD443" s="15">
        <v>25</v>
      </c>
      <c r="AE443" s="15">
        <v>26</v>
      </c>
      <c r="AF443" s="15">
        <v>27</v>
      </c>
      <c r="AG443" s="15">
        <v>28</v>
      </c>
      <c r="AH443" s="15">
        <v>29</v>
      </c>
      <c r="AI443" s="15">
        <v>30</v>
      </c>
      <c r="AJ443" s="15">
        <v>31</v>
      </c>
      <c r="AK443" s="15">
        <v>32</v>
      </c>
      <c r="AL443" s="15">
        <v>33</v>
      </c>
      <c r="AM443" s="15">
        <v>34</v>
      </c>
      <c r="AN443" s="15">
        <v>35</v>
      </c>
      <c r="AO443" s="15">
        <v>36</v>
      </c>
      <c r="AP443" s="15">
        <v>37</v>
      </c>
      <c r="AQ443" s="15">
        <v>38</v>
      </c>
      <c r="AR443" s="15">
        <v>39</v>
      </c>
      <c r="AS443" s="15">
        <v>40</v>
      </c>
      <c r="AT443" s="15">
        <v>41</v>
      </c>
      <c r="AU443" s="15">
        <v>42</v>
      </c>
      <c r="AV443" s="15">
        <v>43</v>
      </c>
      <c r="AW443" s="15">
        <v>44</v>
      </c>
      <c r="AX443" s="15">
        <v>45</v>
      </c>
      <c r="AY443" s="15">
        <v>46</v>
      </c>
      <c r="AZ443" s="15">
        <v>47</v>
      </c>
      <c r="BA443" s="15">
        <v>48</v>
      </c>
      <c r="BB443" s="15">
        <v>49</v>
      </c>
      <c r="BC443" s="15">
        <v>50</v>
      </c>
      <c r="BD443" s="15">
        <v>51</v>
      </c>
      <c r="BE443" s="15">
        <v>52</v>
      </c>
      <c r="BF443" s="15">
        <v>53</v>
      </c>
      <c r="BG443" s="15">
        <v>54</v>
      </c>
      <c r="BH443" s="15">
        <v>55</v>
      </c>
      <c r="BI443" s="15">
        <v>56</v>
      </c>
      <c r="BJ443" s="15">
        <v>57</v>
      </c>
      <c r="BK443" s="15">
        <v>58</v>
      </c>
      <c r="BL443" s="15">
        <v>59</v>
      </c>
      <c r="BM443" s="15">
        <v>60</v>
      </c>
      <c r="BN443" s="15">
        <v>61</v>
      </c>
      <c r="BO443" s="15">
        <v>62</v>
      </c>
      <c r="BP443" s="15">
        <v>63</v>
      </c>
      <c r="BQ443" s="15">
        <v>64</v>
      </c>
      <c r="BR443" s="15">
        <v>65</v>
      </c>
      <c r="BS443" s="15">
        <v>66</v>
      </c>
      <c r="BT443" s="15">
        <v>67</v>
      </c>
      <c r="BU443" s="15">
        <v>68</v>
      </c>
      <c r="BV443" s="15">
        <v>69</v>
      </c>
      <c r="BW443" s="15">
        <v>70</v>
      </c>
      <c r="BX443" s="15">
        <v>71</v>
      </c>
      <c r="BY443" s="15">
        <v>72</v>
      </c>
      <c r="BZ443" s="15">
        <v>73</v>
      </c>
      <c r="CA443" s="15">
        <v>74</v>
      </c>
      <c r="CB443" s="15">
        <v>75</v>
      </c>
      <c r="CC443" s="15">
        <v>76</v>
      </c>
      <c r="CD443" s="15">
        <v>77</v>
      </c>
      <c r="CE443" s="15">
        <v>78</v>
      </c>
      <c r="CF443" s="15">
        <v>79</v>
      </c>
      <c r="CH443" s="15">
        <v>80</v>
      </c>
      <c r="CI443" s="15">
        <v>81</v>
      </c>
      <c r="CJ443" s="15">
        <v>82</v>
      </c>
      <c r="CK443" s="15">
        <v>83</v>
      </c>
      <c r="CM443" s="15">
        <v>84</v>
      </c>
      <c r="CN443" s="15">
        <v>85</v>
      </c>
      <c r="CO443" s="15">
        <v>86</v>
      </c>
      <c r="CP443" s="15">
        <v>87</v>
      </c>
      <c r="CR443" s="15">
        <v>88</v>
      </c>
      <c r="CS443" s="15">
        <v>89</v>
      </c>
      <c r="CT443" s="15">
        <v>90</v>
      </c>
      <c r="CU443" s="15">
        <v>91</v>
      </c>
    </row>
    <row r="444" spans="4:99" s="15" customFormat="1">
      <c r="E444" s="42" t="s">
        <v>350</v>
      </c>
      <c r="F444" s="15">
        <v>44</v>
      </c>
      <c r="G444" s="15">
        <v>61</v>
      </c>
      <c r="H444" s="15">
        <v>67</v>
      </c>
      <c r="I444" s="15">
        <v>76</v>
      </c>
      <c r="J444" s="15">
        <v>72</v>
      </c>
      <c r="K444" s="15">
        <v>64</v>
      </c>
      <c r="L444" s="15">
        <v>48</v>
      </c>
      <c r="M444" s="15">
        <v>54</v>
      </c>
      <c r="N444" s="15">
        <v>22</v>
      </c>
      <c r="O444" s="15">
        <v>57</v>
      </c>
      <c r="P444" s="15">
        <v>47</v>
      </c>
      <c r="Q444" s="15">
        <v>71</v>
      </c>
      <c r="R444" s="15">
        <v>40</v>
      </c>
      <c r="S444" s="15">
        <v>70</v>
      </c>
      <c r="T444" s="15">
        <v>1</v>
      </c>
      <c r="U444" s="15">
        <v>34</v>
      </c>
      <c r="V444" s="15">
        <v>84</v>
      </c>
      <c r="W444" s="15">
        <v>69</v>
      </c>
      <c r="X444" s="15">
        <v>80</v>
      </c>
      <c r="Y444" s="15">
        <v>26</v>
      </c>
      <c r="Z444" s="15">
        <v>87</v>
      </c>
      <c r="AA444" s="15">
        <v>43</v>
      </c>
      <c r="AB444" s="15">
        <v>19</v>
      </c>
      <c r="AC444" s="15">
        <v>52</v>
      </c>
      <c r="AD444" s="15">
        <v>31</v>
      </c>
      <c r="AE444" s="15">
        <v>20</v>
      </c>
      <c r="AF444" s="15">
        <v>78</v>
      </c>
      <c r="AG444" s="15">
        <v>35</v>
      </c>
      <c r="AH444" s="15">
        <v>41</v>
      </c>
      <c r="AI444" s="15">
        <v>21</v>
      </c>
      <c r="AJ444" s="15">
        <v>60</v>
      </c>
      <c r="AK444" s="15">
        <v>23</v>
      </c>
      <c r="AL444" s="15">
        <v>89</v>
      </c>
      <c r="AM444" s="15">
        <v>65</v>
      </c>
      <c r="AN444" s="15">
        <v>32</v>
      </c>
      <c r="AO444" s="15">
        <v>77</v>
      </c>
      <c r="AP444" s="15">
        <v>59</v>
      </c>
      <c r="AQ444" s="15">
        <v>7</v>
      </c>
      <c r="AR444" s="15">
        <v>85</v>
      </c>
      <c r="AS444" s="15">
        <v>42</v>
      </c>
      <c r="AT444" s="15">
        <v>29</v>
      </c>
      <c r="AU444" s="15">
        <v>55</v>
      </c>
      <c r="AV444" s="15">
        <v>83</v>
      </c>
      <c r="AW444" s="15">
        <v>63</v>
      </c>
      <c r="AX444" s="15">
        <v>88</v>
      </c>
      <c r="AY444" s="15">
        <v>74</v>
      </c>
      <c r="AZ444" s="15">
        <v>53</v>
      </c>
      <c r="BA444" s="15">
        <v>56</v>
      </c>
      <c r="BB444" s="15">
        <v>28</v>
      </c>
      <c r="BC444" s="15">
        <v>4</v>
      </c>
      <c r="BD444" s="15">
        <v>75</v>
      </c>
      <c r="BE444" s="15">
        <v>24</v>
      </c>
      <c r="BF444" s="15">
        <v>46</v>
      </c>
      <c r="BG444" s="15">
        <v>66</v>
      </c>
      <c r="BH444" s="15">
        <v>90</v>
      </c>
      <c r="BI444" s="15">
        <v>10</v>
      </c>
      <c r="BJ444" s="15">
        <v>16</v>
      </c>
      <c r="BK444" s="15">
        <v>45</v>
      </c>
      <c r="BL444" s="15">
        <v>58</v>
      </c>
      <c r="BM444" s="15">
        <v>68</v>
      </c>
      <c r="BN444" s="15">
        <v>91</v>
      </c>
      <c r="BO444" s="15">
        <v>5</v>
      </c>
      <c r="BP444" s="15">
        <v>49</v>
      </c>
      <c r="BQ444" s="15">
        <v>82</v>
      </c>
      <c r="BR444" s="15">
        <v>13</v>
      </c>
      <c r="BS444" s="15">
        <v>8</v>
      </c>
      <c r="BT444" s="15">
        <v>15</v>
      </c>
      <c r="BU444" s="15">
        <v>51</v>
      </c>
      <c r="BV444" s="15">
        <v>81</v>
      </c>
      <c r="BW444" s="15">
        <v>73</v>
      </c>
      <c r="BX444" s="15">
        <v>86</v>
      </c>
      <c r="BY444" s="15">
        <v>79</v>
      </c>
      <c r="BZ444" s="15">
        <v>14</v>
      </c>
      <c r="CA444" s="15">
        <v>17</v>
      </c>
      <c r="CB444" s="15">
        <v>9</v>
      </c>
      <c r="CC444" s="15">
        <v>39</v>
      </c>
      <c r="CD444" s="15">
        <v>3</v>
      </c>
      <c r="CE444" s="15">
        <v>11</v>
      </c>
      <c r="CF444" s="15">
        <v>62</v>
      </c>
      <c r="CH444" s="15">
        <v>50</v>
      </c>
      <c r="CI444" s="15">
        <v>6</v>
      </c>
      <c r="CJ444" s="15">
        <v>25</v>
      </c>
      <c r="CK444" s="15">
        <v>36</v>
      </c>
      <c r="CM444" s="15">
        <v>12</v>
      </c>
      <c r="CN444" s="15">
        <v>38</v>
      </c>
      <c r="CO444" s="15">
        <v>30</v>
      </c>
      <c r="CP444" s="15">
        <v>18</v>
      </c>
      <c r="CR444" s="15">
        <v>2</v>
      </c>
      <c r="CS444" s="15">
        <v>33</v>
      </c>
      <c r="CT444" s="15">
        <v>27</v>
      </c>
      <c r="CU444" s="15">
        <v>37</v>
      </c>
    </row>
    <row r="445" spans="4:99" s="15" customFormat="1">
      <c r="E445" s="42" t="s">
        <v>352</v>
      </c>
      <c r="F445" s="15">
        <v>4</v>
      </c>
      <c r="G445" s="15">
        <v>83</v>
      </c>
      <c r="H445" s="15">
        <v>62</v>
      </c>
      <c r="I445" s="15">
        <v>47</v>
      </c>
      <c r="J445" s="15">
        <v>7</v>
      </c>
      <c r="K445" s="15">
        <v>32</v>
      </c>
      <c r="L445" s="15">
        <v>30</v>
      </c>
      <c r="M445" s="15">
        <v>81</v>
      </c>
      <c r="N445" s="15">
        <v>11</v>
      </c>
      <c r="O445" s="15">
        <v>2</v>
      </c>
      <c r="P445" s="15">
        <v>49</v>
      </c>
      <c r="Q445" s="15">
        <v>69</v>
      </c>
      <c r="R445" s="15">
        <v>55</v>
      </c>
      <c r="S445" s="15">
        <v>10</v>
      </c>
      <c r="T445" s="15">
        <v>78</v>
      </c>
      <c r="U445" s="15">
        <v>65</v>
      </c>
      <c r="V445" s="15">
        <v>66</v>
      </c>
      <c r="W445" s="15">
        <v>44</v>
      </c>
      <c r="X445" s="15">
        <v>84</v>
      </c>
      <c r="Y445" s="15">
        <v>27</v>
      </c>
      <c r="Z445" s="15">
        <v>90</v>
      </c>
      <c r="AA445" s="15">
        <v>58</v>
      </c>
      <c r="AB445" s="15">
        <v>34</v>
      </c>
      <c r="AC445" s="15">
        <v>51</v>
      </c>
      <c r="AD445" s="15">
        <v>74</v>
      </c>
      <c r="AE445" s="15">
        <v>82</v>
      </c>
      <c r="AF445" s="15">
        <v>76</v>
      </c>
      <c r="AG445" s="15">
        <v>64</v>
      </c>
      <c r="AH445" s="15">
        <v>3</v>
      </c>
      <c r="AI445" s="15">
        <v>6</v>
      </c>
      <c r="AJ445" s="15">
        <v>54</v>
      </c>
      <c r="AK445" s="15">
        <v>63</v>
      </c>
      <c r="AL445" s="15">
        <v>85</v>
      </c>
      <c r="AM445" s="15">
        <v>12</v>
      </c>
      <c r="AN445" s="15">
        <v>91</v>
      </c>
      <c r="AO445" s="15">
        <v>70</v>
      </c>
      <c r="AP445" s="15">
        <v>31</v>
      </c>
      <c r="AQ445" s="15">
        <v>24</v>
      </c>
      <c r="AR445" s="15">
        <v>38</v>
      </c>
      <c r="AS445" s="15">
        <v>77</v>
      </c>
      <c r="AT445" s="15">
        <v>72</v>
      </c>
      <c r="AU445" s="15">
        <v>25</v>
      </c>
      <c r="AV445" s="15">
        <v>79</v>
      </c>
      <c r="AW445" s="15">
        <v>43</v>
      </c>
      <c r="AX445" s="15">
        <v>53</v>
      </c>
      <c r="AY445" s="15">
        <v>9</v>
      </c>
      <c r="AZ445" s="15">
        <v>39</v>
      </c>
      <c r="BA445" s="15">
        <v>22</v>
      </c>
      <c r="BB445" s="15">
        <v>71</v>
      </c>
      <c r="BC445" s="15">
        <v>56</v>
      </c>
      <c r="BD445" s="15">
        <v>52</v>
      </c>
      <c r="BE445" s="15">
        <v>73</v>
      </c>
      <c r="BF445" s="15">
        <v>88</v>
      </c>
      <c r="BG445" s="15">
        <v>50</v>
      </c>
      <c r="BH445" s="15">
        <v>86</v>
      </c>
      <c r="BI445" s="15">
        <v>68</v>
      </c>
      <c r="BJ445" s="15">
        <v>87</v>
      </c>
      <c r="BK445" s="15">
        <v>80</v>
      </c>
      <c r="BL445" s="15">
        <v>1</v>
      </c>
      <c r="BM445" s="15">
        <v>89</v>
      </c>
      <c r="BN445" s="15">
        <v>28</v>
      </c>
      <c r="BO445" s="15">
        <v>35</v>
      </c>
      <c r="BP445" s="15">
        <v>5</v>
      </c>
      <c r="BQ445" s="15">
        <v>8</v>
      </c>
      <c r="BR445" s="15">
        <v>16</v>
      </c>
      <c r="BS445" s="15">
        <v>13</v>
      </c>
      <c r="BT445" s="15">
        <v>20</v>
      </c>
      <c r="BU445" s="15">
        <v>37</v>
      </c>
      <c r="BV445" s="15">
        <v>46</v>
      </c>
      <c r="BW445" s="15">
        <v>61</v>
      </c>
      <c r="BX445" s="15">
        <v>18</v>
      </c>
      <c r="BY445" s="15">
        <v>41</v>
      </c>
      <c r="BZ445" s="15">
        <v>36</v>
      </c>
      <c r="CA445" s="15">
        <v>48</v>
      </c>
      <c r="CB445" s="15">
        <v>33</v>
      </c>
      <c r="CC445" s="15">
        <v>14</v>
      </c>
      <c r="CD445" s="15">
        <v>45</v>
      </c>
      <c r="CE445" s="15">
        <v>57</v>
      </c>
      <c r="CF445" s="15">
        <v>23</v>
      </c>
      <c r="CH445" s="15">
        <v>42</v>
      </c>
      <c r="CI445" s="15">
        <v>40</v>
      </c>
      <c r="CJ445" s="15">
        <v>15</v>
      </c>
      <c r="CK445" s="15">
        <v>75</v>
      </c>
      <c r="CM445" s="15">
        <v>59</v>
      </c>
      <c r="CN445" s="15">
        <v>29</v>
      </c>
      <c r="CO445" s="15">
        <v>17</v>
      </c>
      <c r="CP445" s="15">
        <v>67</v>
      </c>
      <c r="CR445" s="15">
        <v>19</v>
      </c>
      <c r="CS445" s="15">
        <v>60</v>
      </c>
      <c r="CT445" s="15">
        <v>21</v>
      </c>
      <c r="CU445" s="15">
        <v>26</v>
      </c>
    </row>
    <row r="446" spans="4:99" s="15" customFormat="1"/>
    <row r="447" spans="4:99" s="15" customFormat="1">
      <c r="D447" s="447">
        <v>92</v>
      </c>
      <c r="E447" s="39" t="s">
        <v>379</v>
      </c>
    </row>
    <row r="448" spans="4:99" s="15" customFormat="1">
      <c r="E448" s="42" t="s">
        <v>322</v>
      </c>
      <c r="F448" s="15">
        <v>1</v>
      </c>
      <c r="G448" s="15">
        <v>2</v>
      </c>
      <c r="H448" s="15">
        <v>3</v>
      </c>
      <c r="I448" s="15">
        <v>4</v>
      </c>
      <c r="J448" s="15">
        <v>5</v>
      </c>
      <c r="K448" s="15">
        <v>6</v>
      </c>
      <c r="L448" s="15">
        <v>7</v>
      </c>
      <c r="M448" s="15">
        <v>8</v>
      </c>
      <c r="N448" s="15">
        <v>9</v>
      </c>
      <c r="O448" s="15">
        <v>10</v>
      </c>
      <c r="P448" s="15">
        <v>11</v>
      </c>
      <c r="Q448" s="15">
        <v>12</v>
      </c>
      <c r="R448" s="15">
        <v>13</v>
      </c>
      <c r="S448" s="15">
        <v>14</v>
      </c>
      <c r="T448" s="15">
        <v>15</v>
      </c>
      <c r="U448" s="15">
        <v>16</v>
      </c>
      <c r="V448" s="15">
        <v>17</v>
      </c>
      <c r="W448" s="15">
        <v>18</v>
      </c>
      <c r="X448" s="15">
        <v>19</v>
      </c>
      <c r="Y448" s="15">
        <v>20</v>
      </c>
      <c r="Z448" s="15">
        <v>21</v>
      </c>
      <c r="AA448" s="15">
        <v>22</v>
      </c>
      <c r="AB448" s="15">
        <v>23</v>
      </c>
      <c r="AC448" s="15">
        <v>24</v>
      </c>
      <c r="AD448" s="15">
        <v>25</v>
      </c>
      <c r="AE448" s="15">
        <v>26</v>
      </c>
      <c r="AF448" s="15">
        <v>27</v>
      </c>
      <c r="AG448" s="15">
        <v>28</v>
      </c>
      <c r="AH448" s="15">
        <v>29</v>
      </c>
      <c r="AI448" s="15">
        <v>30</v>
      </c>
      <c r="AJ448" s="15">
        <v>31</v>
      </c>
      <c r="AK448" s="15">
        <v>32</v>
      </c>
      <c r="AL448" s="15">
        <v>33</v>
      </c>
      <c r="AM448" s="15">
        <v>34</v>
      </c>
      <c r="AN448" s="15">
        <v>35</v>
      </c>
      <c r="AO448" s="15">
        <v>36</v>
      </c>
      <c r="AP448" s="15">
        <v>37</v>
      </c>
      <c r="AQ448" s="15">
        <v>38</v>
      </c>
      <c r="AR448" s="15">
        <v>39</v>
      </c>
      <c r="AS448" s="15">
        <v>40</v>
      </c>
      <c r="AT448" s="15">
        <v>41</v>
      </c>
      <c r="AU448" s="15">
        <v>42</v>
      </c>
      <c r="AV448" s="15">
        <v>43</v>
      </c>
      <c r="AW448" s="15">
        <v>44</v>
      </c>
      <c r="AX448" s="15">
        <v>45</v>
      </c>
      <c r="AY448" s="15">
        <v>46</v>
      </c>
      <c r="AZ448" s="15">
        <v>47</v>
      </c>
      <c r="BA448" s="15">
        <v>48</v>
      </c>
      <c r="BB448" s="15">
        <v>49</v>
      </c>
      <c r="BC448" s="15">
        <v>50</v>
      </c>
      <c r="BD448" s="15">
        <v>51</v>
      </c>
      <c r="BE448" s="15">
        <v>52</v>
      </c>
      <c r="BF448" s="15">
        <v>53</v>
      </c>
      <c r="BG448" s="15">
        <v>54</v>
      </c>
      <c r="BH448" s="15">
        <v>55</v>
      </c>
      <c r="BI448" s="15">
        <v>56</v>
      </c>
      <c r="BJ448" s="15">
        <v>57</v>
      </c>
      <c r="BK448" s="15">
        <v>58</v>
      </c>
      <c r="BL448" s="15">
        <v>59</v>
      </c>
      <c r="BM448" s="15">
        <v>60</v>
      </c>
      <c r="BN448" s="15">
        <v>61</v>
      </c>
      <c r="BO448" s="15">
        <v>62</v>
      </c>
      <c r="BP448" s="15">
        <v>63</v>
      </c>
      <c r="BQ448" s="15">
        <v>64</v>
      </c>
      <c r="BR448" s="15">
        <v>65</v>
      </c>
      <c r="BS448" s="15">
        <v>66</v>
      </c>
      <c r="BT448" s="15">
        <v>67</v>
      </c>
      <c r="BU448" s="15">
        <v>68</v>
      </c>
      <c r="BV448" s="15">
        <v>69</v>
      </c>
      <c r="BW448" s="15">
        <v>70</v>
      </c>
      <c r="BX448" s="15">
        <v>71</v>
      </c>
      <c r="BY448" s="15">
        <v>72</v>
      </c>
      <c r="BZ448" s="15">
        <v>73</v>
      </c>
      <c r="CA448" s="15">
        <v>74</v>
      </c>
      <c r="CB448" s="15">
        <v>75</v>
      </c>
      <c r="CC448" s="15">
        <v>76</v>
      </c>
      <c r="CD448" s="15">
        <v>77</v>
      </c>
      <c r="CE448" s="15">
        <v>78</v>
      </c>
      <c r="CF448" s="15">
        <v>79</v>
      </c>
      <c r="CG448" s="15">
        <v>80</v>
      </c>
      <c r="CH448" s="15">
        <v>81</v>
      </c>
      <c r="CI448" s="15">
        <v>82</v>
      </c>
      <c r="CJ448" s="15">
        <v>83</v>
      </c>
      <c r="CK448" s="15">
        <v>84</v>
      </c>
      <c r="CM448" s="15">
        <v>85</v>
      </c>
      <c r="CN448" s="15">
        <v>86</v>
      </c>
      <c r="CO448" s="15">
        <v>87</v>
      </c>
      <c r="CP448" s="15">
        <v>88</v>
      </c>
      <c r="CR448" s="15">
        <v>89</v>
      </c>
      <c r="CS448" s="15">
        <v>90</v>
      </c>
      <c r="CT448" s="15">
        <v>91</v>
      </c>
      <c r="CU448" s="15">
        <v>92</v>
      </c>
    </row>
    <row r="449" spans="4:100" s="15" customFormat="1">
      <c r="E449" s="42" t="s">
        <v>350</v>
      </c>
      <c r="F449" s="15">
        <v>25</v>
      </c>
      <c r="G449" s="15">
        <v>79</v>
      </c>
      <c r="H449" s="15">
        <v>92</v>
      </c>
      <c r="I449" s="15">
        <v>12</v>
      </c>
      <c r="J449" s="15">
        <v>58</v>
      </c>
      <c r="K449" s="15">
        <v>39</v>
      </c>
      <c r="L449" s="15">
        <v>9</v>
      </c>
      <c r="M449" s="15">
        <v>88</v>
      </c>
      <c r="N449" s="15">
        <v>2</v>
      </c>
      <c r="O449" s="15">
        <v>83</v>
      </c>
      <c r="P449" s="15">
        <v>64</v>
      </c>
      <c r="Q449" s="15">
        <v>33</v>
      </c>
      <c r="R449" s="15">
        <v>51</v>
      </c>
      <c r="S449" s="15">
        <v>21</v>
      </c>
      <c r="T449" s="15">
        <v>81</v>
      </c>
      <c r="U449" s="15">
        <v>74</v>
      </c>
      <c r="V449" s="15">
        <v>45</v>
      </c>
      <c r="W449" s="15">
        <v>56</v>
      </c>
      <c r="X449" s="15">
        <v>67</v>
      </c>
      <c r="Y449" s="15">
        <v>90</v>
      </c>
      <c r="Z449" s="15">
        <v>70</v>
      </c>
      <c r="AA449" s="15">
        <v>35</v>
      </c>
      <c r="AB449" s="15">
        <v>60</v>
      </c>
      <c r="AC449" s="15">
        <v>38</v>
      </c>
      <c r="AD449" s="15">
        <v>26</v>
      </c>
      <c r="AE449" s="15">
        <v>42</v>
      </c>
      <c r="AF449" s="15">
        <v>76</v>
      </c>
      <c r="AG449" s="15">
        <v>7</v>
      </c>
      <c r="AH449" s="15">
        <v>22</v>
      </c>
      <c r="AI449" s="15">
        <v>84</v>
      </c>
      <c r="AJ449" s="15">
        <v>27</v>
      </c>
      <c r="AK449" s="15">
        <v>73</v>
      </c>
      <c r="AL449" s="15">
        <v>17</v>
      </c>
      <c r="AM449" s="15">
        <v>47</v>
      </c>
      <c r="AN449" s="15">
        <v>11</v>
      </c>
      <c r="AO449" s="15">
        <v>20</v>
      </c>
      <c r="AP449" s="15">
        <v>55</v>
      </c>
      <c r="AQ449" s="15">
        <v>80</v>
      </c>
      <c r="AR449" s="15">
        <v>36</v>
      </c>
      <c r="AS449" s="15">
        <v>59</v>
      </c>
      <c r="AT449" s="15">
        <v>14</v>
      </c>
      <c r="AU449" s="15">
        <v>1</v>
      </c>
      <c r="AV449" s="15">
        <v>71</v>
      </c>
      <c r="AW449" s="15">
        <v>68</v>
      </c>
      <c r="AX449" s="15">
        <v>78</v>
      </c>
      <c r="AY449" s="15">
        <v>91</v>
      </c>
      <c r="AZ449" s="15">
        <v>29</v>
      </c>
      <c r="BA449" s="15">
        <v>86</v>
      </c>
      <c r="BB449" s="15">
        <v>16</v>
      </c>
      <c r="BC449" s="15">
        <v>3</v>
      </c>
      <c r="BD449" s="15">
        <v>75</v>
      </c>
      <c r="BE449" s="15">
        <v>49</v>
      </c>
      <c r="BF449" s="15">
        <v>62</v>
      </c>
      <c r="BG449" s="15">
        <v>8</v>
      </c>
      <c r="BH449" s="15">
        <v>41</v>
      </c>
      <c r="BI449" s="15">
        <v>40</v>
      </c>
      <c r="BJ449" s="15">
        <v>44</v>
      </c>
      <c r="BK449" s="15">
        <v>54</v>
      </c>
      <c r="BL449" s="15">
        <v>66</v>
      </c>
      <c r="BM449" s="15">
        <v>31</v>
      </c>
      <c r="BN449" s="15">
        <v>13</v>
      </c>
      <c r="BO449" s="15">
        <v>53</v>
      </c>
      <c r="BP449" s="15">
        <v>89</v>
      </c>
      <c r="BQ449" s="15">
        <v>48</v>
      </c>
      <c r="BR449" s="15">
        <v>61</v>
      </c>
      <c r="BS449" s="15">
        <v>43</v>
      </c>
      <c r="BT449" s="15">
        <v>19</v>
      </c>
      <c r="BU449" s="15">
        <v>65</v>
      </c>
      <c r="BV449" s="15">
        <v>37</v>
      </c>
      <c r="BW449" s="15">
        <v>87</v>
      </c>
      <c r="BX449" s="15">
        <v>77</v>
      </c>
      <c r="BY449" s="15">
        <v>18</v>
      </c>
      <c r="BZ449" s="15">
        <v>50</v>
      </c>
      <c r="CA449" s="15">
        <v>82</v>
      </c>
      <c r="CB449" s="15">
        <v>52</v>
      </c>
      <c r="CC449" s="15">
        <v>5</v>
      </c>
      <c r="CD449" s="15">
        <v>85</v>
      </c>
      <c r="CE449" s="15">
        <v>6</v>
      </c>
      <c r="CF449" s="15">
        <v>23</v>
      </c>
      <c r="CG449" s="15">
        <v>72</v>
      </c>
      <c r="CH449" s="15">
        <v>30</v>
      </c>
      <c r="CI449" s="15">
        <v>24</v>
      </c>
      <c r="CJ449" s="15">
        <v>34</v>
      </c>
      <c r="CK449" s="15">
        <v>46</v>
      </c>
      <c r="CM449" s="15">
        <v>4</v>
      </c>
      <c r="CN449" s="15">
        <v>69</v>
      </c>
      <c r="CO449" s="15">
        <v>15</v>
      </c>
      <c r="CP449" s="15">
        <v>57</v>
      </c>
      <c r="CR449" s="15">
        <v>63</v>
      </c>
      <c r="CS449" s="15">
        <v>28</v>
      </c>
      <c r="CT449" s="15">
        <v>10</v>
      </c>
      <c r="CU449" s="15">
        <v>32</v>
      </c>
    </row>
    <row r="450" spans="4:100" s="15" customFormat="1">
      <c r="E450" s="42" t="s">
        <v>352</v>
      </c>
      <c r="F450" s="15">
        <v>83</v>
      </c>
      <c r="G450" s="15">
        <v>54</v>
      </c>
      <c r="H450" s="15">
        <v>5</v>
      </c>
      <c r="I450" s="15">
        <v>11</v>
      </c>
      <c r="J450" s="15">
        <v>76</v>
      </c>
      <c r="K450" s="15">
        <v>48</v>
      </c>
      <c r="L450" s="15">
        <v>14</v>
      </c>
      <c r="M450" s="15">
        <v>20</v>
      </c>
      <c r="N450" s="15">
        <v>6</v>
      </c>
      <c r="O450" s="15">
        <v>33</v>
      </c>
      <c r="P450" s="15">
        <v>34</v>
      </c>
      <c r="Q450" s="15">
        <v>78</v>
      </c>
      <c r="R450" s="15">
        <v>4</v>
      </c>
      <c r="S450" s="15">
        <v>7</v>
      </c>
      <c r="T450" s="15">
        <v>64</v>
      </c>
      <c r="U450" s="15">
        <v>90</v>
      </c>
      <c r="V450" s="15">
        <v>15</v>
      </c>
      <c r="W450" s="15">
        <v>52</v>
      </c>
      <c r="X450" s="15">
        <v>70</v>
      </c>
      <c r="Y450" s="15">
        <v>16</v>
      </c>
      <c r="Z450" s="15">
        <v>87</v>
      </c>
      <c r="AA450" s="15">
        <v>58</v>
      </c>
      <c r="AB450" s="15">
        <v>29</v>
      </c>
      <c r="AC450" s="15">
        <v>42</v>
      </c>
      <c r="AD450" s="15">
        <v>13</v>
      </c>
      <c r="AE450" s="15">
        <v>37</v>
      </c>
      <c r="AF450" s="15">
        <v>23</v>
      </c>
      <c r="AG450" s="15">
        <v>47</v>
      </c>
      <c r="AH450" s="15">
        <v>75</v>
      </c>
      <c r="AI450" s="15">
        <v>63</v>
      </c>
      <c r="AJ450" s="15">
        <v>69</v>
      </c>
      <c r="AK450" s="15">
        <v>38</v>
      </c>
      <c r="AL450" s="15">
        <v>2</v>
      </c>
      <c r="AM450" s="15">
        <v>77</v>
      </c>
      <c r="AN450" s="15">
        <v>17</v>
      </c>
      <c r="AO450" s="15">
        <v>68</v>
      </c>
      <c r="AP450" s="15">
        <v>92</v>
      </c>
      <c r="AQ450" s="15">
        <v>32</v>
      </c>
      <c r="AR450" s="15">
        <v>81</v>
      </c>
      <c r="AS450" s="15">
        <v>43</v>
      </c>
      <c r="AT450" s="15">
        <v>72</v>
      </c>
      <c r="AU450" s="15">
        <v>88</v>
      </c>
      <c r="AV450" s="15">
        <v>45</v>
      </c>
      <c r="AW450" s="15">
        <v>53</v>
      </c>
      <c r="AX450" s="15">
        <v>91</v>
      </c>
      <c r="AY450" s="15">
        <v>57</v>
      </c>
      <c r="AZ450" s="15">
        <v>3</v>
      </c>
      <c r="BA450" s="15">
        <v>24</v>
      </c>
      <c r="BB450" s="15">
        <v>28</v>
      </c>
      <c r="BC450" s="15">
        <v>89</v>
      </c>
      <c r="BD450" s="15">
        <v>59</v>
      </c>
      <c r="BE450" s="15">
        <v>46</v>
      </c>
      <c r="BF450" s="15">
        <v>44</v>
      </c>
      <c r="BG450" s="15">
        <v>62</v>
      </c>
      <c r="BH450" s="15">
        <v>86</v>
      </c>
      <c r="BI450" s="15">
        <v>65</v>
      </c>
      <c r="BJ450" s="15">
        <v>39</v>
      </c>
      <c r="BK450" s="15">
        <v>66</v>
      </c>
      <c r="BL450" s="15">
        <v>25</v>
      </c>
      <c r="BM450" s="15">
        <v>71</v>
      </c>
      <c r="BN450" s="15">
        <v>82</v>
      </c>
      <c r="BO450" s="15">
        <v>26</v>
      </c>
      <c r="BP450" s="15">
        <v>55</v>
      </c>
      <c r="BQ450" s="15">
        <v>41</v>
      </c>
      <c r="BR450" s="15">
        <v>56</v>
      </c>
      <c r="BS450" s="15">
        <v>10</v>
      </c>
      <c r="BT450" s="15">
        <v>50</v>
      </c>
      <c r="BU450" s="15">
        <v>30</v>
      </c>
      <c r="BV450" s="15">
        <v>85</v>
      </c>
      <c r="BW450" s="15">
        <v>73</v>
      </c>
      <c r="BX450" s="15">
        <v>22</v>
      </c>
      <c r="BY450" s="15">
        <v>31</v>
      </c>
      <c r="BZ450" s="15">
        <v>79</v>
      </c>
      <c r="CA450" s="15">
        <v>61</v>
      </c>
      <c r="CB450" s="15">
        <v>27</v>
      </c>
      <c r="CC450" s="15">
        <v>84</v>
      </c>
      <c r="CD450" s="15">
        <v>60</v>
      </c>
      <c r="CE450" s="15">
        <v>9</v>
      </c>
      <c r="CF450" s="15">
        <v>18</v>
      </c>
      <c r="CG450" s="15">
        <v>36</v>
      </c>
      <c r="CH450" s="15">
        <v>49</v>
      </c>
      <c r="CI450" s="15">
        <v>74</v>
      </c>
      <c r="CJ450" s="15">
        <v>35</v>
      </c>
      <c r="CK450" s="15">
        <v>1</v>
      </c>
      <c r="CM450" s="15">
        <v>19</v>
      </c>
      <c r="CN450" s="15">
        <v>80</v>
      </c>
      <c r="CO450" s="15">
        <v>21</v>
      </c>
      <c r="CP450" s="15">
        <v>40</v>
      </c>
      <c r="CR450" s="15">
        <v>67</v>
      </c>
      <c r="CS450" s="15">
        <v>8</v>
      </c>
      <c r="CT450" s="15">
        <v>12</v>
      </c>
      <c r="CU450" s="15">
        <v>51</v>
      </c>
    </row>
    <row r="451" spans="4:100" s="15" customFormat="1"/>
    <row r="452" spans="4:100" s="15" customFormat="1">
      <c r="D452" s="447">
        <v>93</v>
      </c>
      <c r="E452" s="39" t="s">
        <v>379</v>
      </c>
    </row>
    <row r="453" spans="4:100" s="15" customFormat="1">
      <c r="E453" s="42" t="s">
        <v>322</v>
      </c>
      <c r="F453" s="15">
        <v>1</v>
      </c>
      <c r="G453" s="15">
        <v>2</v>
      </c>
      <c r="H453" s="15">
        <v>3</v>
      </c>
      <c r="I453" s="15">
        <v>4</v>
      </c>
      <c r="J453" s="15">
        <v>5</v>
      </c>
      <c r="K453" s="15">
        <v>6</v>
      </c>
      <c r="L453" s="15">
        <v>7</v>
      </c>
      <c r="M453" s="15">
        <v>8</v>
      </c>
      <c r="N453" s="15">
        <v>9</v>
      </c>
      <c r="O453" s="15">
        <v>10</v>
      </c>
      <c r="P453" s="15">
        <v>11</v>
      </c>
      <c r="Q453" s="15">
        <v>12</v>
      </c>
      <c r="R453" s="15">
        <v>13</v>
      </c>
      <c r="S453" s="15">
        <v>14</v>
      </c>
      <c r="T453" s="15">
        <v>15</v>
      </c>
      <c r="U453" s="15">
        <v>16</v>
      </c>
      <c r="V453" s="15">
        <v>17</v>
      </c>
      <c r="W453" s="15">
        <v>18</v>
      </c>
      <c r="X453" s="15">
        <v>19</v>
      </c>
      <c r="Y453" s="15">
        <v>20</v>
      </c>
      <c r="Z453" s="15">
        <v>21</v>
      </c>
      <c r="AA453" s="15">
        <v>22</v>
      </c>
      <c r="AB453" s="15">
        <v>23</v>
      </c>
      <c r="AC453" s="15">
        <v>24</v>
      </c>
      <c r="AD453" s="15">
        <v>25</v>
      </c>
      <c r="AE453" s="15">
        <v>26</v>
      </c>
      <c r="AF453" s="15">
        <v>27</v>
      </c>
      <c r="AG453" s="15">
        <v>28</v>
      </c>
      <c r="AH453" s="15">
        <v>29</v>
      </c>
      <c r="AI453" s="15">
        <v>30</v>
      </c>
      <c r="AJ453" s="15">
        <v>31</v>
      </c>
      <c r="AK453" s="15">
        <v>32</v>
      </c>
      <c r="AL453" s="15">
        <v>33</v>
      </c>
      <c r="AM453" s="15">
        <v>34</v>
      </c>
      <c r="AN453" s="15">
        <v>35</v>
      </c>
      <c r="AO453" s="15">
        <v>36</v>
      </c>
      <c r="AP453" s="15">
        <v>37</v>
      </c>
      <c r="AQ453" s="15">
        <v>38</v>
      </c>
      <c r="AR453" s="15">
        <v>39</v>
      </c>
      <c r="AS453" s="15">
        <v>40</v>
      </c>
      <c r="AT453" s="15">
        <v>41</v>
      </c>
      <c r="AU453" s="15">
        <v>42</v>
      </c>
      <c r="AV453" s="15">
        <v>43</v>
      </c>
      <c r="AW453" s="15">
        <v>44</v>
      </c>
      <c r="AX453" s="15">
        <v>45</v>
      </c>
      <c r="AY453" s="15">
        <v>46</v>
      </c>
      <c r="AZ453" s="15">
        <v>47</v>
      </c>
      <c r="BA453" s="15">
        <v>48</v>
      </c>
      <c r="BB453" s="15">
        <v>49</v>
      </c>
      <c r="BC453" s="15">
        <v>50</v>
      </c>
      <c r="BD453" s="15">
        <v>51</v>
      </c>
      <c r="BE453" s="15">
        <v>52</v>
      </c>
      <c r="BF453" s="15">
        <v>53</v>
      </c>
      <c r="BG453" s="15">
        <v>54</v>
      </c>
      <c r="BH453" s="15">
        <v>55</v>
      </c>
      <c r="BI453" s="15">
        <v>56</v>
      </c>
      <c r="BJ453" s="15">
        <v>57</v>
      </c>
      <c r="BK453" s="15">
        <v>58</v>
      </c>
      <c r="BL453" s="15">
        <v>59</v>
      </c>
      <c r="BM453" s="15">
        <v>60</v>
      </c>
      <c r="BN453" s="15">
        <v>61</v>
      </c>
      <c r="BO453" s="15">
        <v>62</v>
      </c>
      <c r="BP453" s="15">
        <v>63</v>
      </c>
      <c r="BQ453" s="15">
        <v>64</v>
      </c>
      <c r="BR453" s="15">
        <v>65</v>
      </c>
      <c r="BS453" s="15">
        <v>66</v>
      </c>
      <c r="BT453" s="15">
        <v>67</v>
      </c>
      <c r="BU453" s="15">
        <v>68</v>
      </c>
      <c r="BV453" s="15">
        <v>69</v>
      </c>
      <c r="BW453" s="15">
        <v>70</v>
      </c>
      <c r="BX453" s="15">
        <v>71</v>
      </c>
      <c r="BY453" s="15">
        <v>72</v>
      </c>
      <c r="BZ453" s="15">
        <v>73</v>
      </c>
      <c r="CA453" s="15">
        <v>74</v>
      </c>
      <c r="CB453" s="15">
        <v>75</v>
      </c>
      <c r="CC453" s="15">
        <v>76</v>
      </c>
      <c r="CD453" s="15">
        <v>77</v>
      </c>
      <c r="CE453" s="15">
        <v>78</v>
      </c>
      <c r="CF453" s="15">
        <v>79</v>
      </c>
      <c r="CG453" s="15">
        <v>80</v>
      </c>
      <c r="CH453" s="15">
        <v>81</v>
      </c>
      <c r="CI453" s="15">
        <v>82</v>
      </c>
      <c r="CJ453" s="15">
        <v>83</v>
      </c>
      <c r="CK453" s="15">
        <v>84</v>
      </c>
      <c r="CL453" s="15">
        <v>85</v>
      </c>
      <c r="CM453" s="15">
        <v>86</v>
      </c>
      <c r="CN453" s="15">
        <v>87</v>
      </c>
      <c r="CO453" s="15">
        <v>88</v>
      </c>
      <c r="CP453" s="15">
        <v>89</v>
      </c>
      <c r="CR453" s="15">
        <v>90</v>
      </c>
      <c r="CS453" s="15">
        <v>91</v>
      </c>
      <c r="CT453" s="15">
        <v>92</v>
      </c>
      <c r="CU453" s="15">
        <v>93</v>
      </c>
    </row>
    <row r="454" spans="4:100" s="15" customFormat="1">
      <c r="E454" s="42" t="s">
        <v>350</v>
      </c>
      <c r="F454" s="15">
        <v>87</v>
      </c>
      <c r="G454" s="15">
        <v>78</v>
      </c>
      <c r="H454" s="15">
        <v>17</v>
      </c>
      <c r="I454" s="15">
        <v>26</v>
      </c>
      <c r="J454" s="15">
        <v>61</v>
      </c>
      <c r="K454" s="15">
        <v>7</v>
      </c>
      <c r="L454" s="15">
        <v>3</v>
      </c>
      <c r="M454" s="15">
        <v>19</v>
      </c>
      <c r="N454" s="15">
        <v>48</v>
      </c>
      <c r="O454" s="15">
        <v>12</v>
      </c>
      <c r="P454" s="15">
        <v>57</v>
      </c>
      <c r="Q454" s="15">
        <v>13</v>
      </c>
      <c r="R454" s="15">
        <v>42</v>
      </c>
      <c r="S454" s="15">
        <v>8</v>
      </c>
      <c r="T454" s="15">
        <v>49</v>
      </c>
      <c r="U454" s="15">
        <v>34</v>
      </c>
      <c r="V454" s="15">
        <v>60</v>
      </c>
      <c r="W454" s="15">
        <v>46</v>
      </c>
      <c r="X454" s="15">
        <v>51</v>
      </c>
      <c r="Y454" s="15">
        <v>38</v>
      </c>
      <c r="Z454" s="15">
        <v>92</v>
      </c>
      <c r="AA454" s="15">
        <v>73</v>
      </c>
      <c r="AB454" s="15">
        <v>27</v>
      </c>
      <c r="AC454" s="15">
        <v>81</v>
      </c>
      <c r="AD454" s="15">
        <v>54</v>
      </c>
      <c r="AE454" s="15">
        <v>50</v>
      </c>
      <c r="AF454" s="15">
        <v>55</v>
      </c>
      <c r="AG454" s="15">
        <v>2</v>
      </c>
      <c r="AH454" s="15">
        <v>62</v>
      </c>
      <c r="AI454" s="15">
        <v>91</v>
      </c>
      <c r="AJ454" s="15">
        <v>30</v>
      </c>
      <c r="AK454" s="15">
        <v>63</v>
      </c>
      <c r="AL454" s="15">
        <v>80</v>
      </c>
      <c r="AM454" s="15">
        <v>16</v>
      </c>
      <c r="AN454" s="15">
        <v>56</v>
      </c>
      <c r="AO454" s="15">
        <v>35</v>
      </c>
      <c r="AP454" s="15">
        <v>15</v>
      </c>
      <c r="AQ454" s="15">
        <v>25</v>
      </c>
      <c r="AR454" s="15">
        <v>36</v>
      </c>
      <c r="AS454" s="15">
        <v>66</v>
      </c>
      <c r="AT454" s="15">
        <v>22</v>
      </c>
      <c r="AU454" s="15">
        <v>9</v>
      </c>
      <c r="AV454" s="15">
        <v>84</v>
      </c>
      <c r="AW454" s="15">
        <v>90</v>
      </c>
      <c r="AX454" s="15">
        <v>32</v>
      </c>
      <c r="AY454" s="15">
        <v>68</v>
      </c>
      <c r="AZ454" s="15">
        <v>39</v>
      </c>
      <c r="BA454" s="15">
        <v>24</v>
      </c>
      <c r="BB454" s="15">
        <v>88</v>
      </c>
      <c r="BC454" s="15">
        <v>52</v>
      </c>
      <c r="BD454" s="15">
        <v>18</v>
      </c>
      <c r="BE454" s="15">
        <v>23</v>
      </c>
      <c r="BF454" s="15">
        <v>59</v>
      </c>
      <c r="BG454" s="15">
        <v>6</v>
      </c>
      <c r="BH454" s="15">
        <v>31</v>
      </c>
      <c r="BI454" s="15">
        <v>72</v>
      </c>
      <c r="BJ454" s="15">
        <v>20</v>
      </c>
      <c r="BK454" s="15">
        <v>79</v>
      </c>
      <c r="BL454" s="15">
        <v>43</v>
      </c>
      <c r="BM454" s="15">
        <v>86</v>
      </c>
      <c r="BN454" s="15">
        <v>5</v>
      </c>
      <c r="BO454" s="15">
        <v>28</v>
      </c>
      <c r="BP454" s="15">
        <v>45</v>
      </c>
      <c r="BQ454" s="15">
        <v>40</v>
      </c>
      <c r="BR454" s="15">
        <v>11</v>
      </c>
      <c r="BS454" s="15">
        <v>4</v>
      </c>
      <c r="BT454" s="15">
        <v>89</v>
      </c>
      <c r="BU454" s="15">
        <v>65</v>
      </c>
      <c r="BV454" s="15">
        <v>58</v>
      </c>
      <c r="BW454" s="15">
        <v>67</v>
      </c>
      <c r="BX454" s="15">
        <v>70</v>
      </c>
      <c r="BY454" s="15">
        <v>29</v>
      </c>
      <c r="BZ454" s="15">
        <v>44</v>
      </c>
      <c r="CA454" s="15">
        <v>33</v>
      </c>
      <c r="CB454" s="15">
        <v>76</v>
      </c>
      <c r="CC454" s="15">
        <v>64</v>
      </c>
      <c r="CD454" s="15">
        <v>41</v>
      </c>
      <c r="CE454" s="15">
        <v>21</v>
      </c>
      <c r="CF454" s="15">
        <v>85</v>
      </c>
      <c r="CG454" s="15">
        <v>37</v>
      </c>
      <c r="CH454" s="15">
        <v>75</v>
      </c>
      <c r="CI454" s="15">
        <v>14</v>
      </c>
      <c r="CJ454" s="15">
        <v>93</v>
      </c>
      <c r="CK454" s="15">
        <v>47</v>
      </c>
      <c r="CL454" s="15">
        <v>69</v>
      </c>
      <c r="CM454" s="15">
        <v>53</v>
      </c>
      <c r="CN454" s="15">
        <v>1</v>
      </c>
      <c r="CO454" s="15">
        <v>82</v>
      </c>
      <c r="CP454" s="15">
        <v>71</v>
      </c>
      <c r="CR454" s="15">
        <v>74</v>
      </c>
      <c r="CS454" s="15">
        <v>10</v>
      </c>
      <c r="CT454" s="15">
        <v>77</v>
      </c>
      <c r="CU454" s="15">
        <v>83</v>
      </c>
    </row>
    <row r="455" spans="4:100" s="15" customFormat="1">
      <c r="E455" s="42" t="s">
        <v>352</v>
      </c>
      <c r="F455" s="15">
        <v>40</v>
      </c>
      <c r="G455" s="15">
        <v>30</v>
      </c>
      <c r="H455" s="15">
        <v>47</v>
      </c>
      <c r="I455" s="15">
        <v>86</v>
      </c>
      <c r="J455" s="15">
        <v>82</v>
      </c>
      <c r="K455" s="15">
        <v>9</v>
      </c>
      <c r="L455" s="15">
        <v>51</v>
      </c>
      <c r="M455" s="15">
        <v>14</v>
      </c>
      <c r="N455" s="15">
        <v>17</v>
      </c>
      <c r="O455" s="15">
        <v>27</v>
      </c>
      <c r="P455" s="15">
        <v>33</v>
      </c>
      <c r="Q455" s="15">
        <v>81</v>
      </c>
      <c r="R455" s="15">
        <v>90</v>
      </c>
      <c r="S455" s="15">
        <v>77</v>
      </c>
      <c r="T455" s="15">
        <v>68</v>
      </c>
      <c r="U455" s="15">
        <v>85</v>
      </c>
      <c r="V455" s="15">
        <v>6</v>
      </c>
      <c r="W455" s="15">
        <v>60</v>
      </c>
      <c r="X455" s="15">
        <v>92</v>
      </c>
      <c r="Y455" s="15">
        <v>63</v>
      </c>
      <c r="Z455" s="15">
        <v>48</v>
      </c>
      <c r="AA455" s="15">
        <v>4</v>
      </c>
      <c r="AB455" s="15">
        <v>64</v>
      </c>
      <c r="AC455" s="15">
        <v>23</v>
      </c>
      <c r="AD455" s="15">
        <v>36</v>
      </c>
      <c r="AE455" s="15">
        <v>67</v>
      </c>
      <c r="AF455" s="15">
        <v>45</v>
      </c>
      <c r="AG455" s="15">
        <v>32</v>
      </c>
      <c r="AH455" s="15">
        <v>53</v>
      </c>
      <c r="AI455" s="15">
        <v>2</v>
      </c>
      <c r="AJ455" s="15">
        <v>20</v>
      </c>
      <c r="AK455" s="15">
        <v>59</v>
      </c>
      <c r="AL455" s="15">
        <v>15</v>
      </c>
      <c r="AM455" s="15">
        <v>78</v>
      </c>
      <c r="AN455" s="15">
        <v>1</v>
      </c>
      <c r="AO455" s="15">
        <v>89</v>
      </c>
      <c r="AP455" s="15">
        <v>75</v>
      </c>
      <c r="AQ455" s="15">
        <v>31</v>
      </c>
      <c r="AR455" s="15">
        <v>57</v>
      </c>
      <c r="AS455" s="15">
        <v>7</v>
      </c>
      <c r="AT455" s="15">
        <v>69</v>
      </c>
      <c r="AU455" s="15">
        <v>35</v>
      </c>
      <c r="AV455" s="15">
        <v>37</v>
      </c>
      <c r="AW455" s="15">
        <v>56</v>
      </c>
      <c r="AX455" s="15">
        <v>3</v>
      </c>
      <c r="AY455" s="15">
        <v>93</v>
      </c>
      <c r="AZ455" s="15">
        <v>65</v>
      </c>
      <c r="BA455" s="15">
        <v>10</v>
      </c>
      <c r="BB455" s="15">
        <v>66</v>
      </c>
      <c r="BC455" s="15">
        <v>73</v>
      </c>
      <c r="BD455" s="15">
        <v>49</v>
      </c>
      <c r="BE455" s="15">
        <v>79</v>
      </c>
      <c r="BF455" s="15">
        <v>29</v>
      </c>
      <c r="BG455" s="15">
        <v>61</v>
      </c>
      <c r="BH455" s="15">
        <v>21</v>
      </c>
      <c r="BI455" s="15">
        <v>52</v>
      </c>
      <c r="BJ455" s="15">
        <v>80</v>
      </c>
      <c r="BK455" s="15">
        <v>70</v>
      </c>
      <c r="BL455" s="15">
        <v>50</v>
      </c>
      <c r="BM455" s="15">
        <v>22</v>
      </c>
      <c r="BN455" s="15">
        <v>62</v>
      </c>
      <c r="BO455" s="15">
        <v>83</v>
      </c>
      <c r="BP455" s="15">
        <v>39</v>
      </c>
      <c r="BQ455" s="15">
        <v>42</v>
      </c>
      <c r="BR455" s="15">
        <v>46</v>
      </c>
      <c r="BS455" s="15">
        <v>24</v>
      </c>
      <c r="BT455" s="15">
        <v>26</v>
      </c>
      <c r="BU455" s="15">
        <v>12</v>
      </c>
      <c r="BV455" s="15">
        <v>41</v>
      </c>
      <c r="BW455" s="15">
        <v>74</v>
      </c>
      <c r="BX455" s="15">
        <v>84</v>
      </c>
      <c r="BY455" s="15">
        <v>88</v>
      </c>
      <c r="BZ455" s="15">
        <v>91</v>
      </c>
      <c r="CA455" s="15">
        <v>13</v>
      </c>
      <c r="CB455" s="15">
        <v>18</v>
      </c>
      <c r="CC455" s="15">
        <v>54</v>
      </c>
      <c r="CD455" s="15">
        <v>58</v>
      </c>
      <c r="CE455" s="15">
        <v>34</v>
      </c>
      <c r="CF455" s="15">
        <v>72</v>
      </c>
      <c r="CG455" s="15">
        <v>87</v>
      </c>
      <c r="CH455" s="15">
        <v>43</v>
      </c>
      <c r="CI455" s="15">
        <v>38</v>
      </c>
      <c r="CJ455" s="15">
        <v>71</v>
      </c>
      <c r="CK455" s="15">
        <v>11</v>
      </c>
      <c r="CL455" s="15">
        <v>16</v>
      </c>
      <c r="CM455" s="15">
        <v>44</v>
      </c>
      <c r="CN455" s="15">
        <v>19</v>
      </c>
      <c r="CO455" s="15">
        <v>55</v>
      </c>
      <c r="CP455" s="15">
        <v>5</v>
      </c>
      <c r="CR455" s="15">
        <v>25</v>
      </c>
      <c r="CS455" s="15">
        <v>8</v>
      </c>
      <c r="CT455" s="15">
        <v>76</v>
      </c>
      <c r="CU455" s="15">
        <v>28</v>
      </c>
    </row>
    <row r="456" spans="4:100" s="15" customFormat="1"/>
    <row r="457" spans="4:100" s="15" customFormat="1">
      <c r="D457" s="447">
        <v>94</v>
      </c>
      <c r="E457" s="39" t="s">
        <v>379</v>
      </c>
    </row>
    <row r="458" spans="4:100" s="15" customFormat="1">
      <c r="E458" s="42" t="s">
        <v>322</v>
      </c>
      <c r="F458" s="15">
        <v>1</v>
      </c>
      <c r="G458" s="15">
        <v>2</v>
      </c>
      <c r="H458" s="15">
        <v>3</v>
      </c>
      <c r="I458" s="15">
        <v>4</v>
      </c>
      <c r="J458" s="15">
        <v>5</v>
      </c>
      <c r="K458" s="15">
        <v>6</v>
      </c>
      <c r="L458" s="15">
        <v>7</v>
      </c>
      <c r="M458" s="15">
        <v>8</v>
      </c>
      <c r="N458" s="15">
        <v>9</v>
      </c>
      <c r="O458" s="15">
        <v>10</v>
      </c>
      <c r="P458" s="15">
        <v>11</v>
      </c>
      <c r="Q458" s="15">
        <v>12</v>
      </c>
      <c r="R458" s="15">
        <v>13</v>
      </c>
      <c r="S458" s="15">
        <v>14</v>
      </c>
      <c r="T458" s="15">
        <v>15</v>
      </c>
      <c r="U458" s="15">
        <v>16</v>
      </c>
      <c r="V458" s="15">
        <v>17</v>
      </c>
      <c r="W458" s="15">
        <v>18</v>
      </c>
      <c r="X458" s="15">
        <v>19</v>
      </c>
      <c r="Y458" s="15">
        <v>20</v>
      </c>
      <c r="Z458" s="15">
        <v>21</v>
      </c>
      <c r="AA458" s="15">
        <v>22</v>
      </c>
      <c r="AB458" s="15">
        <v>23</v>
      </c>
      <c r="AC458" s="15">
        <v>24</v>
      </c>
      <c r="AD458" s="15">
        <v>25</v>
      </c>
      <c r="AE458" s="15">
        <v>26</v>
      </c>
      <c r="AF458" s="15">
        <v>27</v>
      </c>
      <c r="AG458" s="15">
        <v>28</v>
      </c>
      <c r="AH458" s="15">
        <v>29</v>
      </c>
      <c r="AI458" s="15">
        <v>30</v>
      </c>
      <c r="AJ458" s="15">
        <v>31</v>
      </c>
      <c r="AK458" s="15">
        <v>32</v>
      </c>
      <c r="AL458" s="15">
        <v>33</v>
      </c>
      <c r="AM458" s="15">
        <v>34</v>
      </c>
      <c r="AN458" s="15">
        <v>35</v>
      </c>
      <c r="AO458" s="15">
        <v>36</v>
      </c>
      <c r="AP458" s="15">
        <v>37</v>
      </c>
      <c r="AQ458" s="15">
        <v>38</v>
      </c>
      <c r="AR458" s="15">
        <v>39</v>
      </c>
      <c r="AS458" s="15">
        <v>40</v>
      </c>
      <c r="AT458" s="15">
        <v>41</v>
      </c>
      <c r="AU458" s="15">
        <v>42</v>
      </c>
      <c r="AV458" s="15">
        <v>43</v>
      </c>
      <c r="AW458" s="15">
        <v>44</v>
      </c>
      <c r="AX458" s="15">
        <v>45</v>
      </c>
      <c r="AY458" s="15">
        <v>46</v>
      </c>
      <c r="AZ458" s="15">
        <v>47</v>
      </c>
      <c r="BA458" s="15">
        <v>48</v>
      </c>
      <c r="BB458" s="15">
        <v>49</v>
      </c>
      <c r="BC458" s="15">
        <v>50</v>
      </c>
      <c r="BD458" s="15">
        <v>51</v>
      </c>
      <c r="BE458" s="15">
        <v>52</v>
      </c>
      <c r="BF458" s="15">
        <v>53</v>
      </c>
      <c r="BG458" s="15">
        <v>54</v>
      </c>
      <c r="BH458" s="15">
        <v>55</v>
      </c>
      <c r="BI458" s="15">
        <v>56</v>
      </c>
      <c r="BJ458" s="15">
        <v>57</v>
      </c>
      <c r="BK458" s="15">
        <v>58</v>
      </c>
      <c r="BL458" s="15">
        <v>59</v>
      </c>
      <c r="BM458" s="15">
        <v>60</v>
      </c>
      <c r="BN458" s="15">
        <v>61</v>
      </c>
      <c r="BO458" s="15">
        <v>62</v>
      </c>
      <c r="BP458" s="15">
        <v>63</v>
      </c>
      <c r="BQ458" s="15">
        <v>64</v>
      </c>
      <c r="BR458" s="15">
        <v>65</v>
      </c>
      <c r="BS458" s="15">
        <v>66</v>
      </c>
      <c r="BT458" s="15">
        <v>67</v>
      </c>
      <c r="BU458" s="15">
        <v>68</v>
      </c>
      <c r="BV458" s="15">
        <v>69</v>
      </c>
      <c r="BW458" s="15">
        <v>70</v>
      </c>
      <c r="BX458" s="15">
        <v>71</v>
      </c>
      <c r="BY458" s="15">
        <v>72</v>
      </c>
      <c r="BZ458" s="15">
        <v>73</v>
      </c>
      <c r="CA458" s="15">
        <v>74</v>
      </c>
      <c r="CB458" s="15">
        <v>75</v>
      </c>
      <c r="CC458" s="15">
        <v>76</v>
      </c>
      <c r="CD458" s="15">
        <v>77</v>
      </c>
      <c r="CE458" s="15">
        <v>78</v>
      </c>
      <c r="CF458" s="15">
        <v>79</v>
      </c>
      <c r="CG458" s="15">
        <v>80</v>
      </c>
      <c r="CH458" s="15">
        <v>81</v>
      </c>
      <c r="CI458" s="15">
        <v>82</v>
      </c>
      <c r="CJ458" s="15">
        <v>83</v>
      </c>
      <c r="CK458" s="15">
        <v>84</v>
      </c>
      <c r="CL458" s="15">
        <v>85</v>
      </c>
      <c r="CM458" s="15">
        <v>86</v>
      </c>
      <c r="CN458" s="15">
        <v>87</v>
      </c>
      <c r="CO458" s="15">
        <v>88</v>
      </c>
      <c r="CP458" s="15">
        <v>89</v>
      </c>
      <c r="CQ458" s="15">
        <v>90</v>
      </c>
      <c r="CR458" s="15">
        <v>91</v>
      </c>
      <c r="CS458" s="15">
        <v>92</v>
      </c>
      <c r="CT458" s="15">
        <v>93</v>
      </c>
      <c r="CU458" s="15">
        <v>94</v>
      </c>
    </row>
    <row r="459" spans="4:100" s="15" customFormat="1">
      <c r="E459" s="42" t="s">
        <v>350</v>
      </c>
      <c r="F459" s="15">
        <v>19</v>
      </c>
      <c r="G459" s="15">
        <v>26</v>
      </c>
      <c r="H459" s="15">
        <v>67</v>
      </c>
      <c r="I459" s="15">
        <v>25</v>
      </c>
      <c r="J459" s="15">
        <v>73</v>
      </c>
      <c r="K459" s="15">
        <v>69</v>
      </c>
      <c r="L459" s="15">
        <v>10</v>
      </c>
      <c r="M459" s="15">
        <v>30</v>
      </c>
      <c r="N459" s="15">
        <v>93</v>
      </c>
      <c r="O459" s="15">
        <v>13</v>
      </c>
      <c r="P459" s="15">
        <v>47</v>
      </c>
      <c r="Q459" s="15">
        <v>61</v>
      </c>
      <c r="R459" s="15">
        <v>72</v>
      </c>
      <c r="S459" s="15">
        <v>66</v>
      </c>
      <c r="T459" s="15">
        <v>76</v>
      </c>
      <c r="U459" s="15">
        <v>84</v>
      </c>
      <c r="V459" s="15">
        <v>80</v>
      </c>
      <c r="W459" s="15">
        <v>64</v>
      </c>
      <c r="X459" s="15">
        <v>90</v>
      </c>
      <c r="Y459" s="15">
        <v>16</v>
      </c>
      <c r="Z459" s="15">
        <v>40</v>
      </c>
      <c r="AA459" s="15">
        <v>28</v>
      </c>
      <c r="AB459" s="15">
        <v>45</v>
      </c>
      <c r="AC459" s="15">
        <v>63</v>
      </c>
      <c r="AD459" s="15">
        <v>8</v>
      </c>
      <c r="AE459" s="15">
        <v>78</v>
      </c>
      <c r="AF459" s="15">
        <v>11</v>
      </c>
      <c r="AG459" s="15">
        <v>17</v>
      </c>
      <c r="AH459" s="15">
        <v>71</v>
      </c>
      <c r="AI459" s="15">
        <v>58</v>
      </c>
      <c r="AJ459" s="15">
        <v>79</v>
      </c>
      <c r="AK459" s="15">
        <v>50</v>
      </c>
      <c r="AL459" s="15">
        <v>62</v>
      </c>
      <c r="AM459" s="15">
        <v>82</v>
      </c>
      <c r="AN459" s="15">
        <v>32</v>
      </c>
      <c r="AO459" s="15">
        <v>39</v>
      </c>
      <c r="AP459" s="15">
        <v>35</v>
      </c>
      <c r="AQ459" s="15">
        <v>51</v>
      </c>
      <c r="AR459" s="15">
        <v>41</v>
      </c>
      <c r="AS459" s="15">
        <v>3</v>
      </c>
      <c r="AT459" s="15">
        <v>88</v>
      </c>
      <c r="AU459" s="15">
        <v>68</v>
      </c>
      <c r="AV459" s="15">
        <v>57</v>
      </c>
      <c r="AW459" s="15">
        <v>48</v>
      </c>
      <c r="AX459" s="15">
        <v>23</v>
      </c>
      <c r="AY459" s="15">
        <v>34</v>
      </c>
      <c r="AZ459" s="15">
        <v>74</v>
      </c>
      <c r="BA459" s="15">
        <v>92</v>
      </c>
      <c r="BB459" s="15">
        <v>86</v>
      </c>
      <c r="BC459" s="15">
        <v>4</v>
      </c>
      <c r="BD459" s="15">
        <v>94</v>
      </c>
      <c r="BE459" s="15">
        <v>75</v>
      </c>
      <c r="BF459" s="15">
        <v>14</v>
      </c>
      <c r="BG459" s="15">
        <v>46</v>
      </c>
      <c r="BH459" s="15">
        <v>24</v>
      </c>
      <c r="BI459" s="15">
        <v>29</v>
      </c>
      <c r="BJ459" s="15">
        <v>43</v>
      </c>
      <c r="BK459" s="15">
        <v>12</v>
      </c>
      <c r="BL459" s="15">
        <v>60</v>
      </c>
      <c r="BM459" s="15">
        <v>87</v>
      </c>
      <c r="BN459" s="15">
        <v>27</v>
      </c>
      <c r="BO459" s="15">
        <v>53</v>
      </c>
      <c r="BP459" s="15">
        <v>81</v>
      </c>
      <c r="BQ459" s="15">
        <v>33</v>
      </c>
      <c r="BR459" s="15">
        <v>56</v>
      </c>
      <c r="BS459" s="15">
        <v>59</v>
      </c>
      <c r="BT459" s="15">
        <v>36</v>
      </c>
      <c r="BU459" s="15">
        <v>65</v>
      </c>
      <c r="BV459" s="15">
        <v>7</v>
      </c>
      <c r="BW459" s="15">
        <v>22</v>
      </c>
      <c r="BX459" s="15">
        <v>42</v>
      </c>
      <c r="BY459" s="15">
        <v>18</v>
      </c>
      <c r="BZ459" s="15">
        <v>91</v>
      </c>
      <c r="CA459" s="15">
        <v>83</v>
      </c>
      <c r="CB459" s="15">
        <v>52</v>
      </c>
      <c r="CC459" s="15">
        <v>37</v>
      </c>
      <c r="CD459" s="15">
        <v>31</v>
      </c>
      <c r="CE459" s="15">
        <v>89</v>
      </c>
      <c r="CF459" s="15">
        <v>85</v>
      </c>
      <c r="CG459" s="15">
        <v>49</v>
      </c>
      <c r="CH459" s="15">
        <v>15</v>
      </c>
      <c r="CI459" s="15">
        <v>54</v>
      </c>
      <c r="CJ459" s="15">
        <v>5</v>
      </c>
      <c r="CK459" s="15">
        <v>20</v>
      </c>
      <c r="CL459" s="15">
        <v>77</v>
      </c>
      <c r="CM459" s="15">
        <v>38</v>
      </c>
      <c r="CN459" s="15">
        <v>6</v>
      </c>
      <c r="CO459" s="15">
        <v>44</v>
      </c>
      <c r="CP459" s="15">
        <v>2</v>
      </c>
      <c r="CQ459" s="15">
        <v>21</v>
      </c>
      <c r="CR459" s="15">
        <v>70</v>
      </c>
      <c r="CS459" s="15">
        <v>55</v>
      </c>
      <c r="CT459" s="15">
        <v>9</v>
      </c>
      <c r="CU459" s="15">
        <v>1</v>
      </c>
    </row>
    <row r="460" spans="4:100" s="15" customFormat="1">
      <c r="E460" s="42" t="s">
        <v>352</v>
      </c>
      <c r="F460" s="15">
        <v>25</v>
      </c>
      <c r="G460" s="15">
        <v>89</v>
      </c>
      <c r="H460" s="15">
        <v>7</v>
      </c>
      <c r="I460" s="15">
        <v>42</v>
      </c>
      <c r="J460" s="15">
        <v>72</v>
      </c>
      <c r="K460" s="15">
        <v>14</v>
      </c>
      <c r="L460" s="15">
        <v>48</v>
      </c>
      <c r="M460" s="15">
        <v>35</v>
      </c>
      <c r="N460" s="15">
        <v>18</v>
      </c>
      <c r="O460" s="15">
        <v>67</v>
      </c>
      <c r="P460" s="15">
        <v>60</v>
      </c>
      <c r="Q460" s="15">
        <v>76</v>
      </c>
      <c r="R460" s="15">
        <v>82</v>
      </c>
      <c r="S460" s="15">
        <v>16</v>
      </c>
      <c r="T460" s="15">
        <v>36</v>
      </c>
      <c r="U460" s="15">
        <v>8</v>
      </c>
      <c r="V460" s="15">
        <v>84</v>
      </c>
      <c r="W460" s="15">
        <v>59</v>
      </c>
      <c r="X460" s="15">
        <v>88</v>
      </c>
      <c r="Y460" s="15">
        <v>92</v>
      </c>
      <c r="Z460" s="15">
        <v>64</v>
      </c>
      <c r="AA460" s="15">
        <v>83</v>
      </c>
      <c r="AB460" s="15">
        <v>50</v>
      </c>
      <c r="AC460" s="15">
        <v>78</v>
      </c>
      <c r="AD460" s="15">
        <v>31</v>
      </c>
      <c r="AE460" s="15">
        <v>20</v>
      </c>
      <c r="AF460" s="15">
        <v>34</v>
      </c>
      <c r="AG460" s="15">
        <v>71</v>
      </c>
      <c r="AH460" s="15">
        <v>57</v>
      </c>
      <c r="AI460" s="15">
        <v>53</v>
      </c>
      <c r="AJ460" s="15">
        <v>9</v>
      </c>
      <c r="AK460" s="15">
        <v>41</v>
      </c>
      <c r="AL460" s="15">
        <v>2</v>
      </c>
      <c r="AM460" s="15">
        <v>27</v>
      </c>
      <c r="AN460" s="15">
        <v>19</v>
      </c>
      <c r="AO460" s="15">
        <v>58</v>
      </c>
      <c r="AP460" s="15">
        <v>73</v>
      </c>
      <c r="AQ460" s="15">
        <v>21</v>
      </c>
      <c r="AR460" s="15">
        <v>70</v>
      </c>
      <c r="AS460" s="15">
        <v>86</v>
      </c>
      <c r="AT460" s="15">
        <v>52</v>
      </c>
      <c r="AU460" s="15">
        <v>93</v>
      </c>
      <c r="AV460" s="15">
        <v>74</v>
      </c>
      <c r="AW460" s="15">
        <v>61</v>
      </c>
      <c r="AX460" s="15">
        <v>12</v>
      </c>
      <c r="AY460" s="15">
        <v>24</v>
      </c>
      <c r="AZ460" s="15">
        <v>3</v>
      </c>
      <c r="BA460" s="15">
        <v>54</v>
      </c>
      <c r="BB460" s="15">
        <v>6</v>
      </c>
      <c r="BC460" s="15">
        <v>11</v>
      </c>
      <c r="BD460" s="15">
        <v>49</v>
      </c>
      <c r="BE460" s="15">
        <v>44</v>
      </c>
      <c r="BF460" s="15">
        <v>10</v>
      </c>
      <c r="BG460" s="15">
        <v>62</v>
      </c>
      <c r="BH460" s="15">
        <v>28</v>
      </c>
      <c r="BI460" s="15">
        <v>33</v>
      </c>
      <c r="BJ460" s="15">
        <v>1</v>
      </c>
      <c r="BK460" s="15">
        <v>15</v>
      </c>
      <c r="BL460" s="15">
        <v>47</v>
      </c>
      <c r="BM460" s="15">
        <v>79</v>
      </c>
      <c r="BN460" s="15">
        <v>90</v>
      </c>
      <c r="BO460" s="15">
        <v>66</v>
      </c>
      <c r="BP460" s="15">
        <v>77</v>
      </c>
      <c r="BQ460" s="15">
        <v>40</v>
      </c>
      <c r="BR460" s="15">
        <v>81</v>
      </c>
      <c r="BS460" s="15">
        <v>4</v>
      </c>
      <c r="BT460" s="15">
        <v>13</v>
      </c>
      <c r="BU460" s="15">
        <v>75</v>
      </c>
      <c r="BV460" s="15">
        <v>26</v>
      </c>
      <c r="BW460" s="15">
        <v>37</v>
      </c>
      <c r="BX460" s="15">
        <v>80</v>
      </c>
      <c r="BY460" s="15">
        <v>29</v>
      </c>
      <c r="BZ460" s="15">
        <v>55</v>
      </c>
      <c r="CA460" s="15">
        <v>68</v>
      </c>
      <c r="CB460" s="15">
        <v>91</v>
      </c>
      <c r="CC460" s="15">
        <v>45</v>
      </c>
      <c r="CD460" s="15">
        <v>65</v>
      </c>
      <c r="CE460" s="15">
        <v>46</v>
      </c>
      <c r="CF460" s="15">
        <v>51</v>
      </c>
      <c r="CG460" s="15">
        <v>38</v>
      </c>
      <c r="CH460" s="15">
        <v>32</v>
      </c>
      <c r="CI460" s="15">
        <v>5</v>
      </c>
      <c r="CJ460" s="15">
        <v>22</v>
      </c>
      <c r="CK460" s="15">
        <v>17</v>
      </c>
      <c r="CL460" s="15">
        <v>39</v>
      </c>
      <c r="CM460" s="15">
        <v>30</v>
      </c>
      <c r="CN460" s="15">
        <v>23</v>
      </c>
      <c r="CO460" s="15">
        <v>87</v>
      </c>
      <c r="CP460" s="15">
        <v>56</v>
      </c>
      <c r="CQ460" s="15">
        <v>94</v>
      </c>
      <c r="CR460" s="15">
        <v>85</v>
      </c>
      <c r="CS460" s="15">
        <v>63</v>
      </c>
      <c r="CT460" s="15">
        <v>69</v>
      </c>
      <c r="CU460" s="15">
        <v>43</v>
      </c>
    </row>
    <row r="461" spans="4:100" s="15" customFormat="1"/>
    <row r="462" spans="4:100" s="15" customFormat="1">
      <c r="D462" s="447">
        <v>95</v>
      </c>
      <c r="E462" s="39" t="s">
        <v>379</v>
      </c>
    </row>
    <row r="463" spans="4:100" s="15" customFormat="1">
      <c r="E463" s="42" t="s">
        <v>322</v>
      </c>
      <c r="F463" s="15">
        <v>1</v>
      </c>
      <c r="G463" s="15">
        <v>2</v>
      </c>
      <c r="H463" s="15">
        <v>3</v>
      </c>
      <c r="I463" s="15">
        <v>4</v>
      </c>
      <c r="J463" s="15">
        <v>5</v>
      </c>
      <c r="K463" s="15">
        <v>6</v>
      </c>
      <c r="L463" s="15">
        <v>7</v>
      </c>
      <c r="M463" s="15">
        <v>8</v>
      </c>
      <c r="N463" s="15">
        <v>9</v>
      </c>
      <c r="O463" s="15">
        <v>10</v>
      </c>
      <c r="P463" s="15">
        <v>11</v>
      </c>
      <c r="Q463" s="15">
        <v>12</v>
      </c>
      <c r="R463" s="15">
        <v>13</v>
      </c>
      <c r="S463" s="15">
        <v>14</v>
      </c>
      <c r="T463" s="15">
        <v>15</v>
      </c>
      <c r="U463" s="15">
        <v>16</v>
      </c>
      <c r="V463" s="15">
        <v>17</v>
      </c>
      <c r="W463" s="15">
        <v>18</v>
      </c>
      <c r="X463" s="15">
        <v>19</v>
      </c>
      <c r="Y463" s="15">
        <v>20</v>
      </c>
      <c r="Z463" s="15">
        <v>21</v>
      </c>
      <c r="AA463" s="15">
        <v>22</v>
      </c>
      <c r="AB463" s="15">
        <v>23</v>
      </c>
      <c r="AC463" s="15">
        <v>24</v>
      </c>
      <c r="AD463" s="15">
        <v>25</v>
      </c>
      <c r="AE463" s="15">
        <v>26</v>
      </c>
      <c r="AF463" s="15">
        <v>27</v>
      </c>
      <c r="AG463" s="15">
        <v>28</v>
      </c>
      <c r="AH463" s="15">
        <v>29</v>
      </c>
      <c r="AI463" s="15">
        <v>30</v>
      </c>
      <c r="AJ463" s="15">
        <v>31</v>
      </c>
      <c r="AK463" s="15">
        <v>32</v>
      </c>
      <c r="AL463" s="15">
        <v>33</v>
      </c>
      <c r="AM463" s="15">
        <v>34</v>
      </c>
      <c r="AN463" s="15">
        <v>35</v>
      </c>
      <c r="AO463" s="15">
        <v>36</v>
      </c>
      <c r="AP463" s="15">
        <v>37</v>
      </c>
      <c r="AQ463" s="15">
        <v>38</v>
      </c>
      <c r="AR463" s="15">
        <v>39</v>
      </c>
      <c r="AS463" s="15">
        <v>40</v>
      </c>
      <c r="AT463" s="15">
        <v>41</v>
      </c>
      <c r="AU463" s="15">
        <v>42</v>
      </c>
      <c r="AV463" s="15">
        <v>43</v>
      </c>
      <c r="AW463" s="15">
        <v>44</v>
      </c>
      <c r="AX463" s="15">
        <v>45</v>
      </c>
      <c r="AY463" s="15">
        <v>46</v>
      </c>
      <c r="AZ463" s="15">
        <v>47</v>
      </c>
      <c r="BA463" s="15">
        <v>48</v>
      </c>
      <c r="BB463" s="15">
        <v>49</v>
      </c>
      <c r="BC463" s="15">
        <v>50</v>
      </c>
      <c r="BD463" s="15">
        <v>51</v>
      </c>
      <c r="BE463" s="15">
        <v>52</v>
      </c>
      <c r="BF463" s="15">
        <v>53</v>
      </c>
      <c r="BG463" s="15">
        <v>54</v>
      </c>
      <c r="BH463" s="15">
        <v>55</v>
      </c>
      <c r="BI463" s="15">
        <v>56</v>
      </c>
      <c r="BJ463" s="15">
        <v>57</v>
      </c>
      <c r="BK463" s="15">
        <v>58</v>
      </c>
      <c r="BL463" s="15">
        <v>59</v>
      </c>
      <c r="BM463" s="15">
        <v>60</v>
      </c>
      <c r="BN463" s="15">
        <v>61</v>
      </c>
      <c r="BO463" s="15">
        <v>62</v>
      </c>
      <c r="BP463" s="15">
        <v>63</v>
      </c>
      <c r="BQ463" s="15">
        <v>64</v>
      </c>
      <c r="BR463" s="15">
        <v>65</v>
      </c>
      <c r="BS463" s="15">
        <v>66</v>
      </c>
      <c r="BT463" s="15">
        <v>67</v>
      </c>
      <c r="BU463" s="15">
        <v>68</v>
      </c>
      <c r="BV463" s="15">
        <v>69</v>
      </c>
      <c r="BW463" s="15">
        <v>70</v>
      </c>
      <c r="BX463" s="15">
        <v>71</v>
      </c>
      <c r="BY463" s="15">
        <v>72</v>
      </c>
      <c r="BZ463" s="15">
        <v>73</v>
      </c>
      <c r="CA463" s="15">
        <v>74</v>
      </c>
      <c r="CB463" s="15">
        <v>75</v>
      </c>
      <c r="CC463" s="15">
        <v>76</v>
      </c>
      <c r="CD463" s="15">
        <v>77</v>
      </c>
      <c r="CE463" s="15">
        <v>78</v>
      </c>
      <c r="CF463" s="15">
        <v>79</v>
      </c>
      <c r="CG463" s="15">
        <v>80</v>
      </c>
      <c r="CH463" s="15">
        <v>81</v>
      </c>
      <c r="CI463" s="15">
        <v>82</v>
      </c>
      <c r="CJ463" s="15">
        <v>83</v>
      </c>
      <c r="CK463" s="15">
        <v>84</v>
      </c>
      <c r="CL463" s="15">
        <v>85</v>
      </c>
      <c r="CM463" s="15">
        <v>86</v>
      </c>
      <c r="CN463" s="15">
        <v>87</v>
      </c>
      <c r="CO463" s="15">
        <v>88</v>
      </c>
      <c r="CP463" s="15">
        <v>89</v>
      </c>
      <c r="CQ463" s="15">
        <v>90</v>
      </c>
      <c r="CR463" s="15">
        <v>91</v>
      </c>
      <c r="CS463" s="15">
        <v>92</v>
      </c>
      <c r="CT463" s="15">
        <v>93</v>
      </c>
      <c r="CU463" s="15">
        <v>94</v>
      </c>
      <c r="CV463" s="15">
        <v>95</v>
      </c>
    </row>
    <row r="464" spans="4:100" s="15" customFormat="1">
      <c r="E464" s="42" t="s">
        <v>350</v>
      </c>
      <c r="F464" s="15">
        <v>73</v>
      </c>
      <c r="G464" s="15">
        <v>65</v>
      </c>
      <c r="H464" s="15">
        <v>95</v>
      </c>
      <c r="I464" s="15">
        <v>46</v>
      </c>
      <c r="J464" s="15">
        <v>68</v>
      </c>
      <c r="K464" s="15">
        <v>14</v>
      </c>
      <c r="L464" s="15">
        <v>79</v>
      </c>
      <c r="M464" s="15">
        <v>9</v>
      </c>
      <c r="N464" s="15">
        <v>52</v>
      </c>
      <c r="O464" s="15">
        <v>39</v>
      </c>
      <c r="P464" s="15">
        <v>82</v>
      </c>
      <c r="Q464" s="15">
        <v>54</v>
      </c>
      <c r="R464" s="15">
        <v>45</v>
      </c>
      <c r="S464" s="15">
        <v>22</v>
      </c>
      <c r="T464" s="15">
        <v>37</v>
      </c>
      <c r="U464" s="15">
        <v>40</v>
      </c>
      <c r="V464" s="15">
        <v>13</v>
      </c>
      <c r="W464" s="15">
        <v>66</v>
      </c>
      <c r="X464" s="15">
        <v>33</v>
      </c>
      <c r="Y464" s="15">
        <v>42</v>
      </c>
      <c r="Z464" s="15">
        <v>80</v>
      </c>
      <c r="AA464" s="15">
        <v>59</v>
      </c>
      <c r="AB464" s="15">
        <v>2</v>
      </c>
      <c r="AC464" s="15">
        <v>72</v>
      </c>
      <c r="AD464" s="15">
        <v>17</v>
      </c>
      <c r="AE464" s="15">
        <v>12</v>
      </c>
      <c r="AF464" s="15">
        <v>16</v>
      </c>
      <c r="AG464" s="15">
        <v>85</v>
      </c>
      <c r="AH464" s="15">
        <v>21</v>
      </c>
      <c r="AI464" s="15">
        <v>29</v>
      </c>
      <c r="AJ464" s="15">
        <v>75</v>
      </c>
      <c r="AK464" s="15">
        <v>43</v>
      </c>
      <c r="AL464" s="15">
        <v>70</v>
      </c>
      <c r="AM464" s="15">
        <v>61</v>
      </c>
      <c r="AN464" s="15">
        <v>38</v>
      </c>
      <c r="AO464" s="15">
        <v>25</v>
      </c>
      <c r="AP464" s="15">
        <v>48</v>
      </c>
      <c r="AQ464" s="15">
        <v>5</v>
      </c>
      <c r="AR464" s="15">
        <v>93</v>
      </c>
      <c r="AS464" s="15">
        <v>8</v>
      </c>
      <c r="AT464" s="15">
        <v>83</v>
      </c>
      <c r="AU464" s="15">
        <v>58</v>
      </c>
      <c r="AV464" s="15">
        <v>62</v>
      </c>
      <c r="AW464" s="15">
        <v>91</v>
      </c>
      <c r="AX464" s="15">
        <v>87</v>
      </c>
      <c r="AY464" s="15">
        <v>60</v>
      </c>
      <c r="AZ464" s="15">
        <v>23</v>
      </c>
      <c r="BA464" s="15">
        <v>71</v>
      </c>
      <c r="BB464" s="15">
        <v>76</v>
      </c>
      <c r="BC464" s="15">
        <v>67</v>
      </c>
      <c r="BD464" s="15">
        <v>77</v>
      </c>
      <c r="BE464" s="15">
        <v>50</v>
      </c>
      <c r="BF464" s="15">
        <v>34</v>
      </c>
      <c r="BG464" s="15">
        <v>26</v>
      </c>
      <c r="BH464" s="15">
        <v>7</v>
      </c>
      <c r="BI464" s="15">
        <v>55</v>
      </c>
      <c r="BJ464" s="15">
        <v>6</v>
      </c>
      <c r="BK464" s="15">
        <v>27</v>
      </c>
      <c r="BL464" s="15">
        <v>31</v>
      </c>
      <c r="BM464" s="15">
        <v>69</v>
      </c>
      <c r="BN464" s="15">
        <v>4</v>
      </c>
      <c r="BO464" s="15">
        <v>90</v>
      </c>
      <c r="BP464" s="15">
        <v>94</v>
      </c>
      <c r="BQ464" s="15">
        <v>32</v>
      </c>
      <c r="BR464" s="15">
        <v>84</v>
      </c>
      <c r="BS464" s="15">
        <v>88</v>
      </c>
      <c r="BT464" s="15">
        <v>44</v>
      </c>
      <c r="BU464" s="15">
        <v>51</v>
      </c>
      <c r="BV464" s="15">
        <v>47</v>
      </c>
      <c r="BW464" s="15">
        <v>11</v>
      </c>
      <c r="BX464" s="15">
        <v>30</v>
      </c>
      <c r="BY464" s="15">
        <v>74</v>
      </c>
      <c r="BZ464" s="15">
        <v>24</v>
      </c>
      <c r="CA464" s="15">
        <v>18</v>
      </c>
      <c r="CB464" s="15">
        <v>63</v>
      </c>
      <c r="CC464" s="15">
        <v>49</v>
      </c>
      <c r="CD464" s="15">
        <v>3</v>
      </c>
      <c r="CE464" s="15">
        <v>56</v>
      </c>
      <c r="CF464" s="15">
        <v>78</v>
      </c>
      <c r="CG464" s="15">
        <v>81</v>
      </c>
      <c r="CH464" s="15">
        <v>20</v>
      </c>
      <c r="CI464" s="15">
        <v>35</v>
      </c>
      <c r="CJ464" s="15">
        <v>89</v>
      </c>
      <c r="CK464" s="15">
        <v>36</v>
      </c>
      <c r="CL464" s="15">
        <v>41</v>
      </c>
      <c r="CM464" s="15">
        <v>92</v>
      </c>
      <c r="CN464" s="15">
        <v>53</v>
      </c>
      <c r="CO464" s="15">
        <v>15</v>
      </c>
      <c r="CP464" s="15">
        <v>57</v>
      </c>
      <c r="CQ464" s="15">
        <v>86</v>
      </c>
      <c r="CR464" s="15">
        <v>64</v>
      </c>
      <c r="CS464" s="15">
        <v>28</v>
      </c>
      <c r="CT464" s="15">
        <v>10</v>
      </c>
      <c r="CU464" s="15">
        <v>1</v>
      </c>
      <c r="CV464" s="15">
        <v>19</v>
      </c>
    </row>
    <row r="465" spans="4:104" s="15" customFormat="1">
      <c r="E465" s="42" t="s">
        <v>352</v>
      </c>
      <c r="F465" s="15">
        <v>84</v>
      </c>
      <c r="G465" s="15">
        <v>46</v>
      </c>
      <c r="H465" s="15">
        <v>44</v>
      </c>
      <c r="I465" s="15">
        <v>30</v>
      </c>
      <c r="J465" s="15">
        <v>6</v>
      </c>
      <c r="K465" s="15">
        <v>68</v>
      </c>
      <c r="L465" s="15">
        <v>94</v>
      </c>
      <c r="M465" s="15">
        <v>87</v>
      </c>
      <c r="N465" s="15">
        <v>71</v>
      </c>
      <c r="O465" s="15">
        <v>53</v>
      </c>
      <c r="P465" s="15">
        <v>19</v>
      </c>
      <c r="Q465" s="15">
        <v>15</v>
      </c>
      <c r="R465" s="15">
        <v>26</v>
      </c>
      <c r="S465" s="15">
        <v>43</v>
      </c>
      <c r="T465" s="15">
        <v>56</v>
      </c>
      <c r="U465" s="15">
        <v>85</v>
      </c>
      <c r="V465" s="15">
        <v>8</v>
      </c>
      <c r="W465" s="15">
        <v>90</v>
      </c>
      <c r="X465" s="15">
        <v>11</v>
      </c>
      <c r="Y465" s="15">
        <v>49</v>
      </c>
      <c r="Z465" s="15">
        <v>93</v>
      </c>
      <c r="AA465" s="15">
        <v>61</v>
      </c>
      <c r="AB465" s="15">
        <v>86</v>
      </c>
      <c r="AC465" s="15">
        <v>81</v>
      </c>
      <c r="AD465" s="15">
        <v>77</v>
      </c>
      <c r="AE465" s="15">
        <v>34</v>
      </c>
      <c r="AF465" s="15">
        <v>76</v>
      </c>
      <c r="AG465" s="15">
        <v>42</v>
      </c>
      <c r="AH465" s="15">
        <v>83</v>
      </c>
      <c r="AI465" s="15">
        <v>4</v>
      </c>
      <c r="AJ465" s="15">
        <v>29</v>
      </c>
      <c r="AK465" s="15">
        <v>95</v>
      </c>
      <c r="AL465" s="15">
        <v>22</v>
      </c>
      <c r="AM465" s="15">
        <v>62</v>
      </c>
      <c r="AN465" s="15">
        <v>13</v>
      </c>
      <c r="AO465" s="15">
        <v>18</v>
      </c>
      <c r="AP465" s="15">
        <v>33</v>
      </c>
      <c r="AQ465" s="15">
        <v>65</v>
      </c>
      <c r="AR465" s="15">
        <v>28</v>
      </c>
      <c r="AS465" s="15">
        <v>21</v>
      </c>
      <c r="AT465" s="15">
        <v>50</v>
      </c>
      <c r="AU465" s="15">
        <v>63</v>
      </c>
      <c r="AV465" s="15">
        <v>55</v>
      </c>
      <c r="AW465" s="15">
        <v>16</v>
      </c>
      <c r="AX465" s="15">
        <v>82</v>
      </c>
      <c r="AY465" s="15">
        <v>47</v>
      </c>
      <c r="AZ465" s="15">
        <v>78</v>
      </c>
      <c r="BA465" s="15">
        <v>60</v>
      </c>
      <c r="BB465" s="15">
        <v>20</v>
      </c>
      <c r="BC465" s="15">
        <v>2</v>
      </c>
      <c r="BD465" s="15">
        <v>69</v>
      </c>
      <c r="BE465" s="15">
        <v>41</v>
      </c>
      <c r="BF465" s="15">
        <v>59</v>
      </c>
      <c r="BG465" s="15">
        <v>3</v>
      </c>
      <c r="BH465" s="15">
        <v>88</v>
      </c>
      <c r="BI465" s="15">
        <v>52</v>
      </c>
      <c r="BJ465" s="15">
        <v>5</v>
      </c>
      <c r="BK465" s="15">
        <v>74</v>
      </c>
      <c r="BL465" s="15">
        <v>66</v>
      </c>
      <c r="BM465" s="15">
        <v>36</v>
      </c>
      <c r="BN465" s="15">
        <v>9</v>
      </c>
      <c r="BO465" s="15">
        <v>1</v>
      </c>
      <c r="BP465" s="15">
        <v>67</v>
      </c>
      <c r="BQ465" s="15">
        <v>80</v>
      </c>
      <c r="BR465" s="15">
        <v>91</v>
      </c>
      <c r="BS465" s="15">
        <v>39</v>
      </c>
      <c r="BT465" s="15">
        <v>45</v>
      </c>
      <c r="BU465" s="15">
        <v>72</v>
      </c>
      <c r="BV465" s="15">
        <v>48</v>
      </c>
      <c r="BW465" s="15">
        <v>58</v>
      </c>
      <c r="BX465" s="15">
        <v>54</v>
      </c>
      <c r="BY465" s="15">
        <v>25</v>
      </c>
      <c r="BZ465" s="15">
        <v>57</v>
      </c>
      <c r="CA465" s="15">
        <v>40</v>
      </c>
      <c r="CB465" s="15">
        <v>64</v>
      </c>
      <c r="CC465" s="15">
        <v>37</v>
      </c>
      <c r="CD465" s="15">
        <v>24</v>
      </c>
      <c r="CE465" s="15">
        <v>79</v>
      </c>
      <c r="CF465" s="15">
        <v>12</v>
      </c>
      <c r="CG465" s="15">
        <v>31</v>
      </c>
      <c r="CH465" s="15">
        <v>70</v>
      </c>
      <c r="CI465" s="15">
        <v>10</v>
      </c>
      <c r="CJ465" s="15">
        <v>35</v>
      </c>
      <c r="CK465" s="15">
        <v>27</v>
      </c>
      <c r="CL465" s="15">
        <v>92</v>
      </c>
      <c r="CM465" s="15">
        <v>89</v>
      </c>
      <c r="CN465" s="15">
        <v>75</v>
      </c>
      <c r="CO465" s="15">
        <v>32</v>
      </c>
      <c r="CP465" s="15">
        <v>51</v>
      </c>
      <c r="CQ465" s="15">
        <v>23</v>
      </c>
      <c r="CR465" s="15">
        <v>17</v>
      </c>
      <c r="CS465" s="15">
        <v>38</v>
      </c>
      <c r="CT465" s="15">
        <v>7</v>
      </c>
      <c r="CU465" s="15">
        <v>73</v>
      </c>
      <c r="CV465" s="15">
        <v>14</v>
      </c>
    </row>
    <row r="466" spans="4:104" s="15" customFormat="1"/>
    <row r="467" spans="4:104" s="15" customFormat="1">
      <c r="D467" s="447">
        <v>96</v>
      </c>
      <c r="E467" s="39" t="s">
        <v>379</v>
      </c>
    </row>
    <row r="468" spans="4:104" s="15" customFormat="1">
      <c r="E468" s="42" t="s">
        <v>322</v>
      </c>
      <c r="F468" s="15">
        <v>1</v>
      </c>
      <c r="G468" s="15">
        <v>2</v>
      </c>
      <c r="H468" s="15">
        <v>3</v>
      </c>
      <c r="I468" s="15">
        <v>4</v>
      </c>
      <c r="J468" s="15">
        <v>5</v>
      </c>
      <c r="K468" s="15">
        <v>6</v>
      </c>
      <c r="L468" s="15">
        <v>7</v>
      </c>
      <c r="M468" s="15">
        <v>8</v>
      </c>
      <c r="N468" s="15">
        <v>9</v>
      </c>
      <c r="O468" s="15">
        <v>10</v>
      </c>
      <c r="P468" s="15">
        <v>11</v>
      </c>
      <c r="Q468" s="15">
        <v>12</v>
      </c>
      <c r="R468" s="15">
        <v>13</v>
      </c>
      <c r="S468" s="15">
        <v>14</v>
      </c>
      <c r="T468" s="15">
        <v>15</v>
      </c>
      <c r="U468" s="15">
        <v>16</v>
      </c>
      <c r="V468" s="15">
        <v>17</v>
      </c>
      <c r="W468" s="15">
        <v>18</v>
      </c>
      <c r="X468" s="15">
        <v>19</v>
      </c>
      <c r="Y468" s="15">
        <v>20</v>
      </c>
      <c r="Z468" s="15">
        <v>21</v>
      </c>
      <c r="AA468" s="15">
        <v>22</v>
      </c>
      <c r="AB468" s="15">
        <v>23</v>
      </c>
      <c r="AC468" s="15">
        <v>24</v>
      </c>
      <c r="AD468" s="15">
        <v>25</v>
      </c>
      <c r="AE468" s="15">
        <v>26</v>
      </c>
      <c r="AF468" s="15">
        <v>27</v>
      </c>
      <c r="AG468" s="15">
        <v>28</v>
      </c>
      <c r="AH468" s="15">
        <v>29</v>
      </c>
      <c r="AI468" s="15">
        <v>30</v>
      </c>
      <c r="AJ468" s="15">
        <v>31</v>
      </c>
      <c r="AK468" s="15">
        <v>32</v>
      </c>
      <c r="AL468" s="15">
        <v>33</v>
      </c>
      <c r="AM468" s="15">
        <v>34</v>
      </c>
      <c r="AN468" s="15">
        <v>35</v>
      </c>
      <c r="AO468" s="15">
        <v>36</v>
      </c>
      <c r="AP468" s="15">
        <v>37</v>
      </c>
      <c r="AQ468" s="15">
        <v>38</v>
      </c>
      <c r="AR468" s="15">
        <v>39</v>
      </c>
      <c r="AS468" s="15">
        <v>40</v>
      </c>
      <c r="AT468" s="15">
        <v>41</v>
      </c>
      <c r="AU468" s="15">
        <v>42</v>
      </c>
      <c r="AV468" s="15">
        <v>43</v>
      </c>
      <c r="AW468" s="15">
        <v>44</v>
      </c>
      <c r="AX468" s="15">
        <v>45</v>
      </c>
      <c r="AY468" s="15">
        <v>46</v>
      </c>
      <c r="AZ468" s="15">
        <v>47</v>
      </c>
      <c r="BA468" s="15">
        <v>48</v>
      </c>
      <c r="BB468" s="15">
        <v>49</v>
      </c>
      <c r="BC468" s="15">
        <v>50</v>
      </c>
      <c r="BD468" s="15">
        <v>51</v>
      </c>
      <c r="BE468" s="15">
        <v>52</v>
      </c>
      <c r="BF468" s="15">
        <v>53</v>
      </c>
      <c r="BG468" s="15">
        <v>54</v>
      </c>
      <c r="BH468" s="15">
        <v>55</v>
      </c>
      <c r="BI468" s="15">
        <v>56</v>
      </c>
      <c r="BJ468" s="15">
        <v>57</v>
      </c>
      <c r="BK468" s="15">
        <v>58</v>
      </c>
      <c r="BL468" s="15">
        <v>59</v>
      </c>
      <c r="BM468" s="15">
        <v>60</v>
      </c>
      <c r="BN468" s="15">
        <v>61</v>
      </c>
      <c r="BO468" s="15">
        <v>62</v>
      </c>
      <c r="BP468" s="15">
        <v>63</v>
      </c>
      <c r="BQ468" s="15">
        <v>64</v>
      </c>
      <c r="BR468" s="15">
        <v>65</v>
      </c>
      <c r="BS468" s="15">
        <v>66</v>
      </c>
      <c r="BT468" s="15">
        <v>67</v>
      </c>
      <c r="BU468" s="15">
        <v>68</v>
      </c>
      <c r="BV468" s="15">
        <v>69</v>
      </c>
      <c r="BW468" s="15">
        <v>70</v>
      </c>
      <c r="BX468" s="15">
        <v>71</v>
      </c>
      <c r="BY468" s="15">
        <v>72</v>
      </c>
      <c r="BZ468" s="15">
        <v>73</v>
      </c>
      <c r="CA468" s="15">
        <v>74</v>
      </c>
      <c r="CB468" s="15">
        <v>75</v>
      </c>
      <c r="CC468" s="15">
        <v>76</v>
      </c>
      <c r="CD468" s="15">
        <v>77</v>
      </c>
      <c r="CE468" s="15">
        <v>78</v>
      </c>
      <c r="CF468" s="15">
        <v>79</v>
      </c>
      <c r="CG468" s="15">
        <v>80</v>
      </c>
      <c r="CH468" s="15">
        <v>81</v>
      </c>
      <c r="CI468" s="15">
        <v>82</v>
      </c>
      <c r="CJ468" s="15">
        <v>83</v>
      </c>
      <c r="CK468" s="15">
        <v>84</v>
      </c>
      <c r="CM468" s="15">
        <v>85</v>
      </c>
      <c r="CN468" s="15">
        <v>86</v>
      </c>
      <c r="CO468" s="15">
        <v>87</v>
      </c>
      <c r="CP468" s="15">
        <v>88</v>
      </c>
      <c r="CR468" s="15">
        <v>89</v>
      </c>
      <c r="CS468" s="15">
        <v>90</v>
      </c>
      <c r="CT468" s="15">
        <v>91</v>
      </c>
      <c r="CU468" s="15">
        <v>92</v>
      </c>
      <c r="CW468" s="15">
        <v>93</v>
      </c>
      <c r="CX468" s="15">
        <v>94</v>
      </c>
      <c r="CY468" s="15">
        <v>95</v>
      </c>
      <c r="CZ468" s="15">
        <v>96</v>
      </c>
    </row>
    <row r="469" spans="4:104" s="15" customFormat="1">
      <c r="E469" s="42" t="s">
        <v>350</v>
      </c>
      <c r="F469" s="15">
        <v>20</v>
      </c>
      <c r="G469" s="15">
        <v>87</v>
      </c>
      <c r="H469" s="15">
        <v>50</v>
      </c>
      <c r="I469" s="15">
        <v>40</v>
      </c>
      <c r="J469" s="15">
        <v>73</v>
      </c>
      <c r="K469" s="15">
        <v>69</v>
      </c>
      <c r="L469" s="15">
        <v>56</v>
      </c>
      <c r="M469" s="15">
        <v>89</v>
      </c>
      <c r="N469" s="15">
        <v>12</v>
      </c>
      <c r="O469" s="15">
        <v>47</v>
      </c>
      <c r="P469" s="15">
        <v>43</v>
      </c>
      <c r="Q469" s="15">
        <v>34</v>
      </c>
      <c r="R469" s="15">
        <v>71</v>
      </c>
      <c r="S469" s="15">
        <v>82</v>
      </c>
      <c r="T469" s="15">
        <v>38</v>
      </c>
      <c r="U469" s="15">
        <v>4</v>
      </c>
      <c r="V469" s="15">
        <v>14</v>
      </c>
      <c r="W469" s="15">
        <v>75</v>
      </c>
      <c r="X469" s="15">
        <v>53</v>
      </c>
      <c r="Y469" s="15">
        <v>95</v>
      </c>
      <c r="Z469" s="15">
        <v>88</v>
      </c>
      <c r="AA469" s="15">
        <v>18</v>
      </c>
      <c r="AB469" s="15">
        <v>84</v>
      </c>
      <c r="AC469" s="15">
        <v>8</v>
      </c>
      <c r="AD469" s="15">
        <v>42</v>
      </c>
      <c r="AE469" s="15">
        <v>45</v>
      </c>
      <c r="AF469" s="15">
        <v>83</v>
      </c>
      <c r="AG469" s="15">
        <v>90</v>
      </c>
      <c r="AH469" s="15">
        <v>80</v>
      </c>
      <c r="AI469" s="15">
        <v>96</v>
      </c>
      <c r="AJ469" s="15">
        <v>91</v>
      </c>
      <c r="AK469" s="15">
        <v>39</v>
      </c>
      <c r="AL469" s="15">
        <v>77</v>
      </c>
      <c r="AM469" s="15">
        <v>11</v>
      </c>
      <c r="AN469" s="15">
        <v>81</v>
      </c>
      <c r="AO469" s="15">
        <v>74</v>
      </c>
      <c r="AP469" s="15">
        <v>9</v>
      </c>
      <c r="AQ469" s="15">
        <v>44</v>
      </c>
      <c r="AR469" s="15">
        <v>32</v>
      </c>
      <c r="AS469" s="15">
        <v>93</v>
      </c>
      <c r="AT469" s="15">
        <v>49</v>
      </c>
      <c r="AU469" s="15">
        <v>25</v>
      </c>
      <c r="AV469" s="15">
        <v>72</v>
      </c>
      <c r="AW469" s="15">
        <v>68</v>
      </c>
      <c r="AX469" s="15">
        <v>6</v>
      </c>
      <c r="AY469" s="15">
        <v>78</v>
      </c>
      <c r="AZ469" s="15">
        <v>28</v>
      </c>
      <c r="BA469" s="15">
        <v>66</v>
      </c>
      <c r="BB469" s="15">
        <v>65</v>
      </c>
      <c r="BC469" s="15">
        <v>41</v>
      </c>
      <c r="BD469" s="15">
        <v>54</v>
      </c>
      <c r="BE469" s="15">
        <v>58</v>
      </c>
      <c r="BF469" s="15">
        <v>19</v>
      </c>
      <c r="BG469" s="15">
        <v>85</v>
      </c>
      <c r="BH469" s="15">
        <v>13</v>
      </c>
      <c r="BI469" s="15">
        <v>64</v>
      </c>
      <c r="BJ469" s="15">
        <v>21</v>
      </c>
      <c r="BK469" s="15">
        <v>30</v>
      </c>
      <c r="BL469" s="15">
        <v>86</v>
      </c>
      <c r="BM469" s="15">
        <v>46</v>
      </c>
      <c r="BN469" s="15">
        <v>35</v>
      </c>
      <c r="BO469" s="15">
        <v>23</v>
      </c>
      <c r="BP469" s="15">
        <v>94</v>
      </c>
      <c r="BQ469" s="15">
        <v>7</v>
      </c>
      <c r="BR469" s="15">
        <v>79</v>
      </c>
      <c r="BS469" s="15">
        <v>55</v>
      </c>
      <c r="BT469" s="15">
        <v>16</v>
      </c>
      <c r="BU469" s="15">
        <v>2</v>
      </c>
      <c r="BV469" s="15">
        <v>31</v>
      </c>
      <c r="BW469" s="15">
        <v>57</v>
      </c>
      <c r="BX469" s="15">
        <v>59</v>
      </c>
      <c r="BY469" s="15">
        <v>15</v>
      </c>
      <c r="BZ469" s="15">
        <v>67</v>
      </c>
      <c r="CA469" s="15">
        <v>3</v>
      </c>
      <c r="CB469" s="15">
        <v>92</v>
      </c>
      <c r="CC469" s="15">
        <v>5</v>
      </c>
      <c r="CD469" s="15">
        <v>33</v>
      </c>
      <c r="CE469" s="15">
        <v>62</v>
      </c>
      <c r="CF469" s="15">
        <v>36</v>
      </c>
      <c r="CG469" s="15">
        <v>29</v>
      </c>
      <c r="CH469" s="15">
        <v>63</v>
      </c>
      <c r="CI469" s="15">
        <v>60</v>
      </c>
      <c r="CJ469" s="15">
        <v>27</v>
      </c>
      <c r="CK469" s="15">
        <v>22</v>
      </c>
      <c r="CM469" s="15">
        <v>52</v>
      </c>
      <c r="CN469" s="15">
        <v>48</v>
      </c>
      <c r="CO469" s="15">
        <v>1</v>
      </c>
      <c r="CP469" s="15">
        <v>26</v>
      </c>
      <c r="CR469" s="15">
        <v>24</v>
      </c>
      <c r="CS469" s="15">
        <v>10</v>
      </c>
      <c r="CT469" s="15">
        <v>70</v>
      </c>
      <c r="CU469" s="15">
        <v>76</v>
      </c>
      <c r="CW469" s="15">
        <v>37</v>
      </c>
      <c r="CX469" s="15">
        <v>51</v>
      </c>
      <c r="CY469" s="15">
        <v>61</v>
      </c>
      <c r="CZ469" s="15">
        <v>17</v>
      </c>
    </row>
    <row r="470" spans="4:104" s="15" customFormat="1">
      <c r="E470" s="42" t="s">
        <v>352</v>
      </c>
      <c r="F470" s="15">
        <v>68</v>
      </c>
      <c r="G470" s="15">
        <v>54</v>
      </c>
      <c r="H470" s="15">
        <v>5</v>
      </c>
      <c r="I470" s="15">
        <v>21</v>
      </c>
      <c r="J470" s="15">
        <v>63</v>
      </c>
      <c r="K470" s="15">
        <v>47</v>
      </c>
      <c r="L470" s="15">
        <v>45</v>
      </c>
      <c r="M470" s="15">
        <v>81</v>
      </c>
      <c r="N470" s="15">
        <v>71</v>
      </c>
      <c r="O470" s="15">
        <v>28</v>
      </c>
      <c r="P470" s="15">
        <v>65</v>
      </c>
      <c r="Q470" s="15">
        <v>75</v>
      </c>
      <c r="R470" s="15">
        <v>59</v>
      </c>
      <c r="S470" s="15">
        <v>6</v>
      </c>
      <c r="T470" s="15">
        <v>27</v>
      </c>
      <c r="U470" s="15">
        <v>13</v>
      </c>
      <c r="V470" s="15">
        <v>70</v>
      </c>
      <c r="W470" s="15">
        <v>9</v>
      </c>
      <c r="X470" s="15">
        <v>23</v>
      </c>
      <c r="Y470" s="15">
        <v>26</v>
      </c>
      <c r="Z470" s="15">
        <v>79</v>
      </c>
      <c r="AA470" s="15">
        <v>95</v>
      </c>
      <c r="AB470" s="15">
        <v>11</v>
      </c>
      <c r="AC470" s="15">
        <v>56</v>
      </c>
      <c r="AD470" s="15">
        <v>48</v>
      </c>
      <c r="AE470" s="15">
        <v>92</v>
      </c>
      <c r="AF470" s="15">
        <v>74</v>
      </c>
      <c r="AG470" s="15">
        <v>85</v>
      </c>
      <c r="AH470" s="15">
        <v>94</v>
      </c>
      <c r="AI470" s="15">
        <v>37</v>
      </c>
      <c r="AJ470" s="15">
        <v>34</v>
      </c>
      <c r="AK470" s="15">
        <v>88</v>
      </c>
      <c r="AL470" s="15">
        <v>10</v>
      </c>
      <c r="AM470" s="15">
        <v>90</v>
      </c>
      <c r="AN470" s="15">
        <v>49</v>
      </c>
      <c r="AO470" s="15">
        <v>57</v>
      </c>
      <c r="AP470" s="15">
        <v>30</v>
      </c>
      <c r="AQ470" s="15">
        <v>15</v>
      </c>
      <c r="AR470" s="15">
        <v>87</v>
      </c>
      <c r="AS470" s="15">
        <v>91</v>
      </c>
      <c r="AT470" s="15">
        <v>14</v>
      </c>
      <c r="AU470" s="15">
        <v>76</v>
      </c>
      <c r="AV470" s="15">
        <v>17</v>
      </c>
      <c r="AW470" s="15">
        <v>72</v>
      </c>
      <c r="AX470" s="15">
        <v>2</v>
      </c>
      <c r="AY470" s="15">
        <v>82</v>
      </c>
      <c r="AZ470" s="15">
        <v>31</v>
      </c>
      <c r="BA470" s="15">
        <v>93</v>
      </c>
      <c r="BB470" s="15">
        <v>18</v>
      </c>
      <c r="BC470" s="15">
        <v>51</v>
      </c>
      <c r="BD470" s="15">
        <v>60</v>
      </c>
      <c r="BE470" s="15">
        <v>24</v>
      </c>
      <c r="BF470" s="15">
        <v>4</v>
      </c>
      <c r="BG470" s="15">
        <v>83</v>
      </c>
      <c r="BH470" s="15">
        <v>61</v>
      </c>
      <c r="BI470" s="15">
        <v>96</v>
      </c>
      <c r="BJ470" s="15">
        <v>36</v>
      </c>
      <c r="BK470" s="15">
        <v>46</v>
      </c>
      <c r="BL470" s="15">
        <v>16</v>
      </c>
      <c r="BM470" s="15">
        <v>67</v>
      </c>
      <c r="BN470" s="15">
        <v>44</v>
      </c>
      <c r="BO470" s="15">
        <v>8</v>
      </c>
      <c r="BP470" s="15">
        <v>86</v>
      </c>
      <c r="BQ470" s="15">
        <v>77</v>
      </c>
      <c r="BR470" s="15">
        <v>58</v>
      </c>
      <c r="BS470" s="15">
        <v>73</v>
      </c>
      <c r="BT470" s="15">
        <v>3</v>
      </c>
      <c r="BU470" s="15">
        <v>12</v>
      </c>
      <c r="BV470" s="15">
        <v>66</v>
      </c>
      <c r="BW470" s="15">
        <v>52</v>
      </c>
      <c r="BX470" s="15">
        <v>22</v>
      </c>
      <c r="BY470" s="15">
        <v>84</v>
      </c>
      <c r="BZ470" s="15">
        <v>69</v>
      </c>
      <c r="CA470" s="15">
        <v>1</v>
      </c>
      <c r="CB470" s="15">
        <v>78</v>
      </c>
      <c r="CC470" s="15">
        <v>7</v>
      </c>
      <c r="CD470" s="15">
        <v>19</v>
      </c>
      <c r="CE470" s="15">
        <v>42</v>
      </c>
      <c r="CF470" s="15">
        <v>33</v>
      </c>
      <c r="CG470" s="15">
        <v>89</v>
      </c>
      <c r="CH470" s="15">
        <v>29</v>
      </c>
      <c r="CI470" s="15">
        <v>41</v>
      </c>
      <c r="CJ470" s="15">
        <v>64</v>
      </c>
      <c r="CK470" s="15">
        <v>20</v>
      </c>
      <c r="CM470" s="15">
        <v>80</v>
      </c>
      <c r="CN470" s="15">
        <v>55</v>
      </c>
      <c r="CO470" s="15">
        <v>39</v>
      </c>
      <c r="CP470" s="15">
        <v>43</v>
      </c>
      <c r="CR470" s="15">
        <v>38</v>
      </c>
      <c r="CS470" s="15">
        <v>50</v>
      </c>
      <c r="CT470" s="15">
        <v>25</v>
      </c>
      <c r="CU470" s="15">
        <v>35</v>
      </c>
      <c r="CW470" s="15">
        <v>40</v>
      </c>
      <c r="CX470" s="15">
        <v>53</v>
      </c>
      <c r="CY470" s="15">
        <v>32</v>
      </c>
      <c r="CZ470" s="15">
        <v>62</v>
      </c>
    </row>
    <row r="471" spans="4:104" s="15" customFormat="1"/>
    <row r="472" spans="4:104" s="15" customFormat="1">
      <c r="D472" s="447">
        <v>97</v>
      </c>
      <c r="E472" s="39" t="s">
        <v>379</v>
      </c>
    </row>
    <row r="473" spans="4:104" s="15" customFormat="1">
      <c r="E473" s="42" t="s">
        <v>322</v>
      </c>
      <c r="F473" s="15">
        <v>1</v>
      </c>
      <c r="G473" s="15">
        <v>2</v>
      </c>
      <c r="H473" s="15">
        <v>3</v>
      </c>
      <c r="I473" s="15">
        <v>4</v>
      </c>
      <c r="J473" s="15">
        <v>5</v>
      </c>
      <c r="K473" s="15">
        <v>6</v>
      </c>
      <c r="L473" s="15">
        <v>7</v>
      </c>
      <c r="M473" s="15">
        <v>8</v>
      </c>
      <c r="N473" s="15">
        <v>9</v>
      </c>
      <c r="O473" s="15">
        <v>10</v>
      </c>
      <c r="P473" s="15">
        <v>11</v>
      </c>
      <c r="Q473" s="15">
        <v>12</v>
      </c>
      <c r="R473" s="15">
        <v>13</v>
      </c>
      <c r="S473" s="15">
        <v>14</v>
      </c>
      <c r="T473" s="15">
        <v>15</v>
      </c>
      <c r="U473" s="15">
        <v>16</v>
      </c>
      <c r="V473" s="15">
        <v>17</v>
      </c>
      <c r="W473" s="15">
        <v>18</v>
      </c>
      <c r="X473" s="15">
        <v>19</v>
      </c>
      <c r="Y473" s="15">
        <v>20</v>
      </c>
      <c r="Z473" s="15">
        <v>21</v>
      </c>
      <c r="AA473" s="15">
        <v>22</v>
      </c>
      <c r="AB473" s="15">
        <v>23</v>
      </c>
      <c r="AC473" s="15">
        <v>24</v>
      </c>
      <c r="AD473" s="15">
        <v>25</v>
      </c>
      <c r="AE473" s="15">
        <v>26</v>
      </c>
      <c r="AF473" s="15">
        <v>27</v>
      </c>
      <c r="AG473" s="15">
        <v>28</v>
      </c>
      <c r="AH473" s="15">
        <v>29</v>
      </c>
      <c r="AI473" s="15">
        <v>30</v>
      </c>
      <c r="AJ473" s="15">
        <v>31</v>
      </c>
      <c r="AK473" s="15">
        <v>32</v>
      </c>
      <c r="AL473" s="15">
        <v>33</v>
      </c>
      <c r="AM473" s="15">
        <v>34</v>
      </c>
      <c r="AN473" s="15">
        <v>35</v>
      </c>
      <c r="AO473" s="15">
        <v>36</v>
      </c>
      <c r="AP473" s="15">
        <v>37</v>
      </c>
      <c r="AQ473" s="15">
        <v>38</v>
      </c>
      <c r="AR473" s="15">
        <v>39</v>
      </c>
      <c r="AS473" s="15">
        <v>40</v>
      </c>
      <c r="AT473" s="15">
        <v>41</v>
      </c>
      <c r="AU473" s="15">
        <v>42</v>
      </c>
      <c r="AV473" s="15">
        <v>43</v>
      </c>
      <c r="AW473" s="15">
        <v>44</v>
      </c>
      <c r="AX473" s="15">
        <v>45</v>
      </c>
      <c r="AY473" s="15">
        <v>46</v>
      </c>
      <c r="AZ473" s="15">
        <v>47</v>
      </c>
      <c r="BA473" s="15">
        <v>48</v>
      </c>
      <c r="BB473" s="15">
        <v>49</v>
      </c>
      <c r="BC473" s="15">
        <v>50</v>
      </c>
      <c r="BD473" s="15">
        <v>51</v>
      </c>
      <c r="BE473" s="15">
        <v>52</v>
      </c>
      <c r="BF473" s="15">
        <v>53</v>
      </c>
      <c r="BG473" s="15">
        <v>54</v>
      </c>
      <c r="BH473" s="15">
        <v>55</v>
      </c>
      <c r="BI473" s="15">
        <v>56</v>
      </c>
      <c r="BJ473" s="15">
        <v>57</v>
      </c>
      <c r="BK473" s="15">
        <v>58</v>
      </c>
      <c r="BL473" s="15">
        <v>59</v>
      </c>
      <c r="BM473" s="15">
        <v>60</v>
      </c>
      <c r="BN473" s="15">
        <v>61</v>
      </c>
      <c r="BO473" s="15">
        <v>62</v>
      </c>
      <c r="BP473" s="15">
        <v>63</v>
      </c>
      <c r="BQ473" s="15">
        <v>64</v>
      </c>
      <c r="BR473" s="15">
        <v>65</v>
      </c>
      <c r="BS473" s="15">
        <v>66</v>
      </c>
      <c r="BT473" s="15">
        <v>67</v>
      </c>
      <c r="BU473" s="15">
        <v>68</v>
      </c>
      <c r="BV473" s="15">
        <v>69</v>
      </c>
      <c r="BW473" s="15">
        <v>70</v>
      </c>
      <c r="BX473" s="15">
        <v>71</v>
      </c>
      <c r="BY473" s="15">
        <v>72</v>
      </c>
      <c r="BZ473" s="15">
        <v>73</v>
      </c>
      <c r="CA473" s="15">
        <v>74</v>
      </c>
      <c r="CB473" s="15">
        <v>75</v>
      </c>
      <c r="CC473" s="15">
        <v>76</v>
      </c>
      <c r="CD473" s="15">
        <v>77</v>
      </c>
      <c r="CE473" s="15">
        <v>78</v>
      </c>
      <c r="CF473" s="15">
        <v>79</v>
      </c>
      <c r="CG473" s="15">
        <v>80</v>
      </c>
      <c r="CH473" s="15">
        <v>81</v>
      </c>
      <c r="CI473" s="15">
        <v>82</v>
      </c>
      <c r="CJ473" s="15">
        <v>83</v>
      </c>
      <c r="CK473" s="15">
        <v>84</v>
      </c>
      <c r="CL473" s="15">
        <v>85</v>
      </c>
      <c r="CM473" s="15">
        <v>86</v>
      </c>
      <c r="CN473" s="15">
        <v>87</v>
      </c>
      <c r="CO473" s="15">
        <v>88</v>
      </c>
      <c r="CP473" s="15">
        <v>89</v>
      </c>
      <c r="CR473" s="15">
        <v>90</v>
      </c>
      <c r="CS473" s="15">
        <v>91</v>
      </c>
      <c r="CT473" s="15">
        <v>92</v>
      </c>
      <c r="CU473" s="15">
        <v>93</v>
      </c>
      <c r="CW473" s="15">
        <v>94</v>
      </c>
      <c r="CX473" s="15">
        <v>95</v>
      </c>
      <c r="CY473" s="15">
        <v>96</v>
      </c>
      <c r="CZ473" s="15">
        <v>97</v>
      </c>
    </row>
    <row r="474" spans="4:104" s="15" customFormat="1">
      <c r="E474" s="42" t="s">
        <v>350</v>
      </c>
      <c r="F474" s="15">
        <v>65</v>
      </c>
      <c r="G474" s="15">
        <v>76</v>
      </c>
      <c r="H474" s="15">
        <v>32</v>
      </c>
      <c r="I474" s="15">
        <v>83</v>
      </c>
      <c r="J474" s="15">
        <v>94</v>
      </c>
      <c r="K474" s="15">
        <v>79</v>
      </c>
      <c r="L474" s="15">
        <v>44</v>
      </c>
      <c r="M474" s="15">
        <v>12</v>
      </c>
      <c r="N474" s="15">
        <v>47</v>
      </c>
      <c r="O474" s="15">
        <v>73</v>
      </c>
      <c r="P474" s="15">
        <v>63</v>
      </c>
      <c r="Q474" s="15">
        <v>25</v>
      </c>
      <c r="R474" s="15">
        <v>69</v>
      </c>
      <c r="S474" s="15">
        <v>6</v>
      </c>
      <c r="T474" s="15">
        <v>27</v>
      </c>
      <c r="U474" s="15">
        <v>38</v>
      </c>
      <c r="V474" s="15">
        <v>50</v>
      </c>
      <c r="W474" s="15">
        <v>89</v>
      </c>
      <c r="X474" s="15">
        <v>45</v>
      </c>
      <c r="Y474" s="15">
        <v>22</v>
      </c>
      <c r="Z474" s="15">
        <v>80</v>
      </c>
      <c r="AA474" s="15">
        <v>4</v>
      </c>
      <c r="AB474" s="15">
        <v>34</v>
      </c>
      <c r="AC474" s="15">
        <v>48</v>
      </c>
      <c r="AD474" s="15">
        <v>95</v>
      </c>
      <c r="AE474" s="15">
        <v>64</v>
      </c>
      <c r="AF474" s="15">
        <v>33</v>
      </c>
      <c r="AG474" s="15">
        <v>72</v>
      </c>
      <c r="AH474" s="15">
        <v>68</v>
      </c>
      <c r="AI474" s="15">
        <v>1</v>
      </c>
      <c r="AJ474" s="15">
        <v>18</v>
      </c>
      <c r="AK474" s="15">
        <v>26</v>
      </c>
      <c r="AL474" s="15">
        <v>87</v>
      </c>
      <c r="AM474" s="15">
        <v>66</v>
      </c>
      <c r="AN474" s="15">
        <v>39</v>
      </c>
      <c r="AO474" s="15">
        <v>84</v>
      </c>
      <c r="AP474" s="15">
        <v>14</v>
      </c>
      <c r="AQ474" s="15">
        <v>74</v>
      </c>
      <c r="AR474" s="15">
        <v>61</v>
      </c>
      <c r="AS474" s="15">
        <v>86</v>
      </c>
      <c r="AT474" s="15">
        <v>9</v>
      </c>
      <c r="AU474" s="15">
        <v>23</v>
      </c>
      <c r="AV474" s="15">
        <v>91</v>
      </c>
      <c r="AW474" s="15">
        <v>52</v>
      </c>
      <c r="AX474" s="15">
        <v>88</v>
      </c>
      <c r="AY474" s="15">
        <v>78</v>
      </c>
      <c r="AZ474" s="15">
        <v>75</v>
      </c>
      <c r="BA474" s="15">
        <v>36</v>
      </c>
      <c r="BB474" s="15">
        <v>7</v>
      </c>
      <c r="BC474" s="15">
        <v>67</v>
      </c>
      <c r="BD474" s="15">
        <v>5</v>
      </c>
      <c r="BE474" s="15">
        <v>35</v>
      </c>
      <c r="BF474" s="15">
        <v>54</v>
      </c>
      <c r="BG474" s="15">
        <v>82</v>
      </c>
      <c r="BH474" s="15">
        <v>58</v>
      </c>
      <c r="BI474" s="15">
        <v>97</v>
      </c>
      <c r="BJ474" s="15">
        <v>92</v>
      </c>
      <c r="BK474" s="15">
        <v>17</v>
      </c>
      <c r="BL474" s="15">
        <v>11</v>
      </c>
      <c r="BM474" s="15">
        <v>8</v>
      </c>
      <c r="BN474" s="15">
        <v>28</v>
      </c>
      <c r="BO474" s="15">
        <v>43</v>
      </c>
      <c r="BP474" s="15">
        <v>57</v>
      </c>
      <c r="BQ474" s="15">
        <v>96</v>
      </c>
      <c r="BR474" s="15">
        <v>62</v>
      </c>
      <c r="BS474" s="15">
        <v>93</v>
      </c>
      <c r="BT474" s="15">
        <v>30</v>
      </c>
      <c r="BU474" s="15">
        <v>70</v>
      </c>
      <c r="BV474" s="15">
        <v>13</v>
      </c>
      <c r="BW474" s="15">
        <v>16</v>
      </c>
      <c r="BX474" s="15">
        <v>40</v>
      </c>
      <c r="BY474" s="15">
        <v>90</v>
      </c>
      <c r="BZ474" s="15">
        <v>10</v>
      </c>
      <c r="CA474" s="15">
        <v>77</v>
      </c>
      <c r="CB474" s="15">
        <v>21</v>
      </c>
      <c r="CC474" s="15">
        <v>2</v>
      </c>
      <c r="CD474" s="15">
        <v>24</v>
      </c>
      <c r="CE474" s="15">
        <v>85</v>
      </c>
      <c r="CF474" s="15">
        <v>51</v>
      </c>
      <c r="CG474" s="15">
        <v>46</v>
      </c>
      <c r="CH474" s="15">
        <v>3</v>
      </c>
      <c r="CI474" s="15">
        <v>53</v>
      </c>
      <c r="CJ474" s="15">
        <v>71</v>
      </c>
      <c r="CK474" s="15">
        <v>81</v>
      </c>
      <c r="CL474" s="15">
        <v>49</v>
      </c>
      <c r="CM474" s="15">
        <v>59</v>
      </c>
      <c r="CN474" s="15">
        <v>19</v>
      </c>
      <c r="CO474" s="15">
        <v>31</v>
      </c>
      <c r="CP474" s="15">
        <v>55</v>
      </c>
      <c r="CR474" s="15">
        <v>60</v>
      </c>
      <c r="CS474" s="15">
        <v>20</v>
      </c>
      <c r="CT474" s="15">
        <v>15</v>
      </c>
      <c r="CU474" s="15">
        <v>42</v>
      </c>
      <c r="CW474" s="15">
        <v>37</v>
      </c>
      <c r="CX474" s="15">
        <v>29</v>
      </c>
      <c r="CY474" s="15">
        <v>41</v>
      </c>
      <c r="CZ474" s="15">
        <v>56</v>
      </c>
    </row>
    <row r="475" spans="4:104" s="15" customFormat="1">
      <c r="E475" s="42" t="s">
        <v>352</v>
      </c>
      <c r="F475" s="15">
        <v>95</v>
      </c>
      <c r="G475" s="15">
        <v>85</v>
      </c>
      <c r="H475" s="15">
        <v>19</v>
      </c>
      <c r="I475" s="15">
        <v>28</v>
      </c>
      <c r="J475" s="15">
        <v>63</v>
      </c>
      <c r="K475" s="15">
        <v>44</v>
      </c>
      <c r="L475" s="15">
        <v>70</v>
      </c>
      <c r="M475" s="15">
        <v>24</v>
      </c>
      <c r="N475" s="15">
        <v>53</v>
      </c>
      <c r="O475" s="15">
        <v>87</v>
      </c>
      <c r="P475" s="15">
        <v>75</v>
      </c>
      <c r="Q475" s="15">
        <v>40</v>
      </c>
      <c r="R475" s="15">
        <v>30</v>
      </c>
      <c r="S475" s="15">
        <v>31</v>
      </c>
      <c r="T475" s="15">
        <v>51</v>
      </c>
      <c r="U475" s="15">
        <v>88</v>
      </c>
      <c r="V475" s="15">
        <v>74</v>
      </c>
      <c r="W475" s="15">
        <v>81</v>
      </c>
      <c r="X475" s="15">
        <v>43</v>
      </c>
      <c r="Y475" s="15">
        <v>37</v>
      </c>
      <c r="Z475" s="15">
        <v>50</v>
      </c>
      <c r="AA475" s="15">
        <v>96</v>
      </c>
      <c r="AB475" s="15">
        <v>66</v>
      </c>
      <c r="AC475" s="15">
        <v>78</v>
      </c>
      <c r="AD475" s="15">
        <v>3</v>
      </c>
      <c r="AE475" s="15">
        <v>20</v>
      </c>
      <c r="AF475" s="15">
        <v>34</v>
      </c>
      <c r="AG475" s="15">
        <v>67</v>
      </c>
      <c r="AH475" s="15">
        <v>92</v>
      </c>
      <c r="AI475" s="15">
        <v>56</v>
      </c>
      <c r="AJ475" s="15">
        <v>55</v>
      </c>
      <c r="AK475" s="15">
        <v>61</v>
      </c>
      <c r="AL475" s="15">
        <v>7</v>
      </c>
      <c r="AM475" s="15">
        <v>71</v>
      </c>
      <c r="AN475" s="15">
        <v>79</v>
      </c>
      <c r="AO475" s="15">
        <v>62</v>
      </c>
      <c r="AP475" s="15">
        <v>9</v>
      </c>
      <c r="AQ475" s="15">
        <v>35</v>
      </c>
      <c r="AR475" s="15">
        <v>90</v>
      </c>
      <c r="AS475" s="15">
        <v>26</v>
      </c>
      <c r="AT475" s="15">
        <v>10</v>
      </c>
      <c r="AU475" s="15">
        <v>5</v>
      </c>
      <c r="AV475" s="15">
        <v>27</v>
      </c>
      <c r="AW475" s="15">
        <v>32</v>
      </c>
      <c r="AX475" s="15">
        <v>41</v>
      </c>
      <c r="AY475" s="15">
        <v>4</v>
      </c>
      <c r="AZ475" s="15">
        <v>69</v>
      </c>
      <c r="BA475" s="15">
        <v>82</v>
      </c>
      <c r="BB475" s="15">
        <v>46</v>
      </c>
      <c r="BC475" s="15">
        <v>12</v>
      </c>
      <c r="BD475" s="15">
        <v>54</v>
      </c>
      <c r="BE475" s="15">
        <v>6</v>
      </c>
      <c r="BF475" s="15">
        <v>21</v>
      </c>
      <c r="BG475" s="15">
        <v>94</v>
      </c>
      <c r="BH475" s="15">
        <v>36</v>
      </c>
      <c r="BI475" s="15">
        <v>73</v>
      </c>
      <c r="BJ475" s="15">
        <v>93</v>
      </c>
      <c r="BK475" s="15">
        <v>52</v>
      </c>
      <c r="BL475" s="15">
        <v>60</v>
      </c>
      <c r="BM475" s="15">
        <v>97</v>
      </c>
      <c r="BN475" s="15">
        <v>25</v>
      </c>
      <c r="BO475" s="15">
        <v>59</v>
      </c>
      <c r="BP475" s="15">
        <v>64</v>
      </c>
      <c r="BQ475" s="15">
        <v>86</v>
      </c>
      <c r="BR475" s="15">
        <v>17</v>
      </c>
      <c r="BS475" s="15">
        <v>42</v>
      </c>
      <c r="BT475" s="15">
        <v>58</v>
      </c>
      <c r="BU475" s="15">
        <v>47</v>
      </c>
      <c r="BV475" s="15">
        <v>18</v>
      </c>
      <c r="BW475" s="15">
        <v>33</v>
      </c>
      <c r="BX475" s="15">
        <v>68</v>
      </c>
      <c r="BY475" s="15">
        <v>48</v>
      </c>
      <c r="BZ475" s="15">
        <v>29</v>
      </c>
      <c r="CA475" s="15">
        <v>57</v>
      </c>
      <c r="CB475" s="15">
        <v>11</v>
      </c>
      <c r="CC475" s="15">
        <v>89</v>
      </c>
      <c r="CD475" s="15">
        <v>15</v>
      </c>
      <c r="CE475" s="15">
        <v>84</v>
      </c>
      <c r="CF475" s="15">
        <v>91</v>
      </c>
      <c r="CG475" s="15">
        <v>76</v>
      </c>
      <c r="CH475" s="15">
        <v>49</v>
      </c>
      <c r="CI475" s="15">
        <v>80</v>
      </c>
      <c r="CJ475" s="15">
        <v>14</v>
      </c>
      <c r="CK475" s="15">
        <v>23</v>
      </c>
      <c r="CL475" s="15">
        <v>2</v>
      </c>
      <c r="CM475" s="15">
        <v>45</v>
      </c>
      <c r="CN475" s="15">
        <v>8</v>
      </c>
      <c r="CO475" s="15">
        <v>16</v>
      </c>
      <c r="CP475" s="15">
        <v>65</v>
      </c>
      <c r="CR475" s="15">
        <v>39</v>
      </c>
      <c r="CS475" s="15">
        <v>13</v>
      </c>
      <c r="CT475" s="15">
        <v>22</v>
      </c>
      <c r="CU475" s="15">
        <v>72</v>
      </c>
      <c r="CW475" s="15">
        <v>83</v>
      </c>
      <c r="CX475" s="15">
        <v>1</v>
      </c>
      <c r="CY475" s="15">
        <v>77</v>
      </c>
      <c r="CZ475" s="15">
        <v>38</v>
      </c>
    </row>
    <row r="476" spans="4:104" s="15" customFormat="1"/>
    <row r="477" spans="4:104" s="15" customFormat="1">
      <c r="D477" s="447">
        <v>98</v>
      </c>
      <c r="E477" s="39" t="s">
        <v>379</v>
      </c>
    </row>
    <row r="478" spans="4:104" s="15" customFormat="1">
      <c r="E478" s="42" t="s">
        <v>322</v>
      </c>
      <c r="F478" s="15">
        <v>1</v>
      </c>
      <c r="G478" s="15">
        <v>2</v>
      </c>
      <c r="H478" s="15">
        <v>3</v>
      </c>
      <c r="I478" s="15">
        <v>4</v>
      </c>
      <c r="J478" s="15">
        <v>5</v>
      </c>
      <c r="K478" s="15">
        <v>6</v>
      </c>
      <c r="L478" s="15">
        <v>7</v>
      </c>
      <c r="M478" s="15">
        <v>8</v>
      </c>
      <c r="N478" s="15">
        <v>9</v>
      </c>
      <c r="O478" s="15">
        <v>10</v>
      </c>
      <c r="P478" s="15">
        <v>11</v>
      </c>
      <c r="Q478" s="15">
        <v>12</v>
      </c>
      <c r="R478" s="15">
        <v>13</v>
      </c>
      <c r="S478" s="15">
        <v>14</v>
      </c>
      <c r="T478" s="15">
        <v>15</v>
      </c>
      <c r="U478" s="15">
        <v>16</v>
      </c>
      <c r="V478" s="15">
        <v>17</v>
      </c>
      <c r="W478" s="15">
        <v>18</v>
      </c>
      <c r="X478" s="15">
        <v>19</v>
      </c>
      <c r="Y478" s="15">
        <v>20</v>
      </c>
      <c r="Z478" s="15">
        <v>21</v>
      </c>
      <c r="AA478" s="15">
        <v>22</v>
      </c>
      <c r="AB478" s="15">
        <v>23</v>
      </c>
      <c r="AC478" s="15">
        <v>24</v>
      </c>
      <c r="AD478" s="15">
        <v>25</v>
      </c>
      <c r="AE478" s="15">
        <v>26</v>
      </c>
      <c r="AF478" s="15">
        <v>27</v>
      </c>
      <c r="AG478" s="15">
        <v>28</v>
      </c>
      <c r="AH478" s="15">
        <v>29</v>
      </c>
      <c r="AI478" s="15">
        <v>30</v>
      </c>
      <c r="AJ478" s="15">
        <v>31</v>
      </c>
      <c r="AK478" s="15">
        <v>32</v>
      </c>
      <c r="AL478" s="15">
        <v>33</v>
      </c>
      <c r="AM478" s="15">
        <v>34</v>
      </c>
      <c r="AN478" s="15">
        <v>35</v>
      </c>
      <c r="AO478" s="15">
        <v>36</v>
      </c>
      <c r="AP478" s="15">
        <v>37</v>
      </c>
      <c r="AQ478" s="15">
        <v>38</v>
      </c>
      <c r="AR478" s="15">
        <v>39</v>
      </c>
      <c r="AS478" s="15">
        <v>40</v>
      </c>
      <c r="AT478" s="15">
        <v>41</v>
      </c>
      <c r="AU478" s="15">
        <v>42</v>
      </c>
      <c r="AV478" s="15">
        <v>43</v>
      </c>
      <c r="AW478" s="15">
        <v>44</v>
      </c>
      <c r="AX478" s="15">
        <v>45</v>
      </c>
      <c r="AY478" s="15">
        <v>46</v>
      </c>
      <c r="AZ478" s="15">
        <v>47</v>
      </c>
      <c r="BA478" s="15">
        <v>48</v>
      </c>
      <c r="BB478" s="15">
        <v>49</v>
      </c>
      <c r="BC478" s="15">
        <v>50</v>
      </c>
      <c r="BD478" s="15">
        <v>51</v>
      </c>
      <c r="BE478" s="15">
        <v>52</v>
      </c>
      <c r="BF478" s="15">
        <v>53</v>
      </c>
      <c r="BG478" s="15">
        <v>54</v>
      </c>
      <c r="BH478" s="15">
        <v>55</v>
      </c>
      <c r="BI478" s="15">
        <v>56</v>
      </c>
      <c r="BJ478" s="15">
        <v>57</v>
      </c>
      <c r="BK478" s="15">
        <v>58</v>
      </c>
      <c r="BL478" s="15">
        <v>59</v>
      </c>
      <c r="BM478" s="15">
        <v>60</v>
      </c>
      <c r="BN478" s="15">
        <v>61</v>
      </c>
      <c r="BO478" s="15">
        <v>62</v>
      </c>
      <c r="BP478" s="15">
        <v>63</v>
      </c>
      <c r="BQ478" s="15">
        <v>64</v>
      </c>
      <c r="BR478" s="15">
        <v>65</v>
      </c>
      <c r="BS478" s="15">
        <v>66</v>
      </c>
      <c r="BT478" s="15">
        <v>67</v>
      </c>
      <c r="BU478" s="15">
        <v>68</v>
      </c>
      <c r="BV478" s="15">
        <v>69</v>
      </c>
      <c r="BW478" s="15">
        <v>70</v>
      </c>
      <c r="BX478" s="15">
        <v>71</v>
      </c>
      <c r="BY478" s="15">
        <v>72</v>
      </c>
      <c r="BZ478" s="15">
        <v>73</v>
      </c>
      <c r="CA478" s="15">
        <v>74</v>
      </c>
      <c r="CB478" s="15">
        <v>75</v>
      </c>
      <c r="CC478" s="15">
        <v>76</v>
      </c>
      <c r="CD478" s="15">
        <v>77</v>
      </c>
      <c r="CE478" s="15">
        <v>78</v>
      </c>
      <c r="CF478" s="15">
        <v>79</v>
      </c>
      <c r="CG478" s="15">
        <v>80</v>
      </c>
      <c r="CH478" s="15">
        <v>81</v>
      </c>
      <c r="CI478" s="15">
        <v>82</v>
      </c>
      <c r="CJ478" s="15">
        <v>83</v>
      </c>
      <c r="CK478" s="15">
        <v>84</v>
      </c>
      <c r="CL478" s="15">
        <v>85</v>
      </c>
      <c r="CM478" s="15">
        <v>86</v>
      </c>
      <c r="CN478" s="15">
        <v>87</v>
      </c>
      <c r="CO478" s="15">
        <v>88</v>
      </c>
      <c r="CP478" s="15">
        <v>89</v>
      </c>
      <c r="CQ478" s="15">
        <v>90</v>
      </c>
      <c r="CR478" s="15">
        <v>91</v>
      </c>
      <c r="CS478" s="15">
        <v>92</v>
      </c>
      <c r="CT478" s="15">
        <v>93</v>
      </c>
      <c r="CU478" s="15">
        <v>94</v>
      </c>
      <c r="CW478" s="15">
        <v>95</v>
      </c>
      <c r="CX478" s="15">
        <v>96</v>
      </c>
      <c r="CY478" s="15">
        <v>97</v>
      </c>
      <c r="CZ478" s="15">
        <v>98</v>
      </c>
    </row>
    <row r="479" spans="4:104" s="15" customFormat="1">
      <c r="E479" s="42" t="s">
        <v>350</v>
      </c>
      <c r="F479" s="15">
        <v>19</v>
      </c>
      <c r="G479" s="15">
        <v>65</v>
      </c>
      <c r="H479" s="15">
        <v>9</v>
      </c>
      <c r="I479" s="15">
        <v>2</v>
      </c>
      <c r="J479" s="15">
        <v>71</v>
      </c>
      <c r="K479" s="15">
        <v>93</v>
      </c>
      <c r="L479" s="15">
        <v>49</v>
      </c>
      <c r="M479" s="15">
        <v>75</v>
      </c>
      <c r="N479" s="15">
        <v>5</v>
      </c>
      <c r="O479" s="15">
        <v>22</v>
      </c>
      <c r="P479" s="15">
        <v>25</v>
      </c>
      <c r="Q479" s="15">
        <v>74</v>
      </c>
      <c r="R479" s="15">
        <v>17</v>
      </c>
      <c r="S479" s="15">
        <v>86</v>
      </c>
      <c r="T479" s="15">
        <v>28</v>
      </c>
      <c r="U479" s="15">
        <v>79</v>
      </c>
      <c r="V479" s="15">
        <v>45</v>
      </c>
      <c r="W479" s="15">
        <v>70</v>
      </c>
      <c r="X479" s="15">
        <v>47</v>
      </c>
      <c r="Y479" s="15">
        <v>73</v>
      </c>
      <c r="Z479" s="15">
        <v>58</v>
      </c>
      <c r="AA479" s="15">
        <v>53</v>
      </c>
      <c r="AB479" s="15">
        <v>40</v>
      </c>
      <c r="AC479" s="15">
        <v>7</v>
      </c>
      <c r="AD479" s="15">
        <v>76</v>
      </c>
      <c r="AE479" s="15">
        <v>37</v>
      </c>
      <c r="AF479" s="15">
        <v>60</v>
      </c>
      <c r="AG479" s="15">
        <v>21</v>
      </c>
      <c r="AH479" s="15">
        <v>41</v>
      </c>
      <c r="AI479" s="15">
        <v>61</v>
      </c>
      <c r="AJ479" s="15">
        <v>23</v>
      </c>
      <c r="AK479" s="15">
        <v>13</v>
      </c>
      <c r="AL479" s="15">
        <v>96</v>
      </c>
      <c r="AM479" s="15">
        <v>46</v>
      </c>
      <c r="AN479" s="15">
        <v>83</v>
      </c>
      <c r="AO479" s="15">
        <v>27</v>
      </c>
      <c r="AP479" s="15">
        <v>91</v>
      </c>
      <c r="AQ479" s="15">
        <v>87</v>
      </c>
      <c r="AR479" s="15">
        <v>51</v>
      </c>
      <c r="AS479" s="15">
        <v>12</v>
      </c>
      <c r="AT479" s="15">
        <v>29</v>
      </c>
      <c r="AU479" s="15">
        <v>18</v>
      </c>
      <c r="AV479" s="15">
        <v>34</v>
      </c>
      <c r="AW479" s="15">
        <v>38</v>
      </c>
      <c r="AX479" s="15">
        <v>77</v>
      </c>
      <c r="AY479" s="15">
        <v>33</v>
      </c>
      <c r="AZ479" s="15">
        <v>1</v>
      </c>
      <c r="BA479" s="15">
        <v>42</v>
      </c>
      <c r="BB479" s="15">
        <v>68</v>
      </c>
      <c r="BC479" s="15">
        <v>36</v>
      </c>
      <c r="BD479" s="15">
        <v>39</v>
      </c>
      <c r="BE479" s="15">
        <v>43</v>
      </c>
      <c r="BF479" s="15">
        <v>81</v>
      </c>
      <c r="BG479" s="15">
        <v>92</v>
      </c>
      <c r="BH479" s="15">
        <v>78</v>
      </c>
      <c r="BI479" s="15">
        <v>80</v>
      </c>
      <c r="BJ479" s="15">
        <v>48</v>
      </c>
      <c r="BK479" s="15">
        <v>82</v>
      </c>
      <c r="BL479" s="15">
        <v>16</v>
      </c>
      <c r="BM479" s="15">
        <v>52</v>
      </c>
      <c r="BN479" s="15">
        <v>67</v>
      </c>
      <c r="BO479" s="15">
        <v>88</v>
      </c>
      <c r="BP479" s="15">
        <v>98</v>
      </c>
      <c r="BQ479" s="15">
        <v>26</v>
      </c>
      <c r="BR479" s="15">
        <v>11</v>
      </c>
      <c r="BS479" s="15">
        <v>69</v>
      </c>
      <c r="BT479" s="15">
        <v>3</v>
      </c>
      <c r="BU479" s="15">
        <v>84</v>
      </c>
      <c r="BV479" s="15">
        <v>31</v>
      </c>
      <c r="BW479" s="15">
        <v>57</v>
      </c>
      <c r="BX479" s="15">
        <v>59</v>
      </c>
      <c r="BY479" s="15">
        <v>6</v>
      </c>
      <c r="BZ479" s="15">
        <v>20</v>
      </c>
      <c r="CA479" s="15">
        <v>66</v>
      </c>
      <c r="CB479" s="15">
        <v>44</v>
      </c>
      <c r="CC479" s="15">
        <v>15</v>
      </c>
      <c r="CD479" s="15">
        <v>63</v>
      </c>
      <c r="CE479" s="15">
        <v>55</v>
      </c>
      <c r="CF479" s="15">
        <v>95</v>
      </c>
      <c r="CG479" s="15">
        <v>8</v>
      </c>
      <c r="CH479" s="15">
        <v>97</v>
      </c>
      <c r="CI479" s="15">
        <v>56</v>
      </c>
      <c r="CJ479" s="15">
        <v>35</v>
      </c>
      <c r="CK479" s="15">
        <v>30</v>
      </c>
      <c r="CL479" s="15">
        <v>64</v>
      </c>
      <c r="CM479" s="15">
        <v>14</v>
      </c>
      <c r="CN479" s="15">
        <v>4</v>
      </c>
      <c r="CO479" s="15">
        <v>94</v>
      </c>
      <c r="CP479" s="15">
        <v>90</v>
      </c>
      <c r="CQ479" s="15">
        <v>32</v>
      </c>
      <c r="CR479" s="15">
        <v>85</v>
      </c>
      <c r="CS479" s="15">
        <v>54</v>
      </c>
      <c r="CT479" s="15">
        <v>50</v>
      </c>
      <c r="CU479" s="15">
        <v>62</v>
      </c>
      <c r="CW479" s="15">
        <v>89</v>
      </c>
      <c r="CX479" s="15">
        <v>24</v>
      </c>
      <c r="CY479" s="15">
        <v>10</v>
      </c>
      <c r="CZ479" s="15">
        <v>72</v>
      </c>
    </row>
    <row r="480" spans="4:104" s="15" customFormat="1">
      <c r="E480" s="42" t="s">
        <v>352</v>
      </c>
      <c r="F480" s="15">
        <v>34</v>
      </c>
      <c r="G480" s="15">
        <v>95</v>
      </c>
      <c r="H480" s="15">
        <v>92</v>
      </c>
      <c r="I480" s="15">
        <v>82</v>
      </c>
      <c r="J480" s="15">
        <v>37</v>
      </c>
      <c r="K480" s="15">
        <v>83</v>
      </c>
      <c r="L480" s="15">
        <v>79</v>
      </c>
      <c r="M480" s="15">
        <v>49</v>
      </c>
      <c r="N480" s="15">
        <v>87</v>
      </c>
      <c r="O480" s="15">
        <v>67</v>
      </c>
      <c r="P480" s="15">
        <v>90</v>
      </c>
      <c r="Q480" s="15">
        <v>38</v>
      </c>
      <c r="R480" s="15">
        <v>22</v>
      </c>
      <c r="S480" s="15">
        <v>6</v>
      </c>
      <c r="T480" s="15">
        <v>96</v>
      </c>
      <c r="U480" s="15">
        <v>28</v>
      </c>
      <c r="V480" s="15">
        <v>8</v>
      </c>
      <c r="W480" s="15">
        <v>72</v>
      </c>
      <c r="X480" s="15">
        <v>58</v>
      </c>
      <c r="Y480" s="15">
        <v>42</v>
      </c>
      <c r="Z480" s="15">
        <v>73</v>
      </c>
      <c r="AA480" s="15">
        <v>35</v>
      </c>
      <c r="AB480" s="15">
        <v>36</v>
      </c>
      <c r="AC480" s="15">
        <v>53</v>
      </c>
      <c r="AD480" s="15">
        <v>89</v>
      </c>
      <c r="AE480" s="15">
        <v>77</v>
      </c>
      <c r="AF480" s="15">
        <v>50</v>
      </c>
      <c r="AG480" s="15">
        <v>16</v>
      </c>
      <c r="AH480" s="15">
        <v>93</v>
      </c>
      <c r="AI480" s="15">
        <v>69</v>
      </c>
      <c r="AJ480" s="15">
        <v>64</v>
      </c>
      <c r="AK480" s="15">
        <v>9</v>
      </c>
      <c r="AL480" s="15">
        <v>14</v>
      </c>
      <c r="AM480" s="15">
        <v>3</v>
      </c>
      <c r="AN480" s="15">
        <v>41</v>
      </c>
      <c r="AO480" s="15">
        <v>55</v>
      </c>
      <c r="AP480" s="15">
        <v>68</v>
      </c>
      <c r="AQ480" s="15">
        <v>86</v>
      </c>
      <c r="AR480" s="15">
        <v>91</v>
      </c>
      <c r="AS480" s="15">
        <v>18</v>
      </c>
      <c r="AT480" s="15">
        <v>32</v>
      </c>
      <c r="AU480" s="15">
        <v>78</v>
      </c>
      <c r="AV480" s="15">
        <v>7</v>
      </c>
      <c r="AW480" s="15">
        <v>17</v>
      </c>
      <c r="AX480" s="15">
        <v>48</v>
      </c>
      <c r="AY480" s="15">
        <v>44</v>
      </c>
      <c r="AZ480" s="15">
        <v>71</v>
      </c>
      <c r="BA480" s="15">
        <v>47</v>
      </c>
      <c r="BB480" s="15">
        <v>85</v>
      </c>
      <c r="BC480" s="15">
        <v>97</v>
      </c>
      <c r="BD480" s="15">
        <v>57</v>
      </c>
      <c r="BE480" s="15">
        <v>15</v>
      </c>
      <c r="BF480" s="15">
        <v>24</v>
      </c>
      <c r="BG480" s="15">
        <v>88</v>
      </c>
      <c r="BH480" s="15">
        <v>39</v>
      </c>
      <c r="BI480" s="15">
        <v>60</v>
      </c>
      <c r="BJ480" s="15">
        <v>51</v>
      </c>
      <c r="BK480" s="15">
        <v>19</v>
      </c>
      <c r="BL480" s="15">
        <v>1</v>
      </c>
      <c r="BM480" s="15">
        <v>31</v>
      </c>
      <c r="BN480" s="15">
        <v>94</v>
      </c>
      <c r="BO480" s="15">
        <v>75</v>
      </c>
      <c r="BP480" s="15">
        <v>11</v>
      </c>
      <c r="BQ480" s="15">
        <v>56</v>
      </c>
      <c r="BR480" s="15">
        <v>23</v>
      </c>
      <c r="BS480" s="15">
        <v>30</v>
      </c>
      <c r="BT480" s="15">
        <v>10</v>
      </c>
      <c r="BU480" s="15">
        <v>52</v>
      </c>
      <c r="BV480" s="15">
        <v>61</v>
      </c>
      <c r="BW480" s="15">
        <v>46</v>
      </c>
      <c r="BX480" s="15">
        <v>20</v>
      </c>
      <c r="BY480" s="15">
        <v>98</v>
      </c>
      <c r="BZ480" s="15">
        <v>54</v>
      </c>
      <c r="CA480" s="15">
        <v>27</v>
      </c>
      <c r="CB480" s="15">
        <v>21</v>
      </c>
      <c r="CC480" s="15">
        <v>4</v>
      </c>
      <c r="CD480" s="15">
        <v>26</v>
      </c>
      <c r="CE480" s="15">
        <v>59</v>
      </c>
      <c r="CF480" s="15">
        <v>81</v>
      </c>
      <c r="CG480" s="15">
        <v>63</v>
      </c>
      <c r="CH480" s="15">
        <v>5</v>
      </c>
      <c r="CI480" s="15">
        <v>84</v>
      </c>
      <c r="CJ480" s="15">
        <v>62</v>
      </c>
      <c r="CK480" s="15">
        <v>76</v>
      </c>
      <c r="CL480" s="15">
        <v>13</v>
      </c>
      <c r="CM480" s="15">
        <v>12</v>
      </c>
      <c r="CN480" s="15">
        <v>40</v>
      </c>
      <c r="CO480" s="15">
        <v>45</v>
      </c>
      <c r="CP480" s="15">
        <v>25</v>
      </c>
      <c r="CQ480" s="15">
        <v>66</v>
      </c>
      <c r="CR480" s="15">
        <v>65</v>
      </c>
      <c r="CS480" s="15">
        <v>80</v>
      </c>
      <c r="CT480" s="15">
        <v>74</v>
      </c>
      <c r="CU480" s="15">
        <v>33</v>
      </c>
      <c r="CW480" s="15">
        <v>2</v>
      </c>
      <c r="CX480" s="15">
        <v>70</v>
      </c>
      <c r="CY480" s="15">
        <v>29</v>
      </c>
      <c r="CZ480" s="15">
        <v>43</v>
      </c>
    </row>
    <row r="481" spans="4:109" s="15" customFormat="1"/>
    <row r="482" spans="4:109" s="15" customFormat="1">
      <c r="D482" s="447">
        <v>99</v>
      </c>
      <c r="E482" s="39" t="s">
        <v>379</v>
      </c>
    </row>
    <row r="483" spans="4:109" s="15" customFormat="1">
      <c r="E483" s="42" t="s">
        <v>322</v>
      </c>
      <c r="F483" s="15">
        <v>1</v>
      </c>
      <c r="G483" s="15">
        <v>2</v>
      </c>
      <c r="H483" s="15">
        <v>3</v>
      </c>
      <c r="I483" s="15">
        <v>4</v>
      </c>
      <c r="J483" s="15">
        <v>5</v>
      </c>
      <c r="K483" s="15">
        <v>6</v>
      </c>
      <c r="L483" s="15">
        <v>7</v>
      </c>
      <c r="M483" s="15">
        <v>8</v>
      </c>
      <c r="N483" s="15">
        <v>9</v>
      </c>
      <c r="O483" s="15">
        <v>10</v>
      </c>
      <c r="P483" s="15">
        <v>11</v>
      </c>
      <c r="Q483" s="15">
        <v>12</v>
      </c>
      <c r="R483" s="15">
        <v>13</v>
      </c>
      <c r="S483" s="15">
        <v>14</v>
      </c>
      <c r="T483" s="15">
        <v>15</v>
      </c>
      <c r="U483" s="15">
        <v>16</v>
      </c>
      <c r="V483" s="15">
        <v>17</v>
      </c>
      <c r="W483" s="15">
        <v>18</v>
      </c>
      <c r="X483" s="15">
        <v>19</v>
      </c>
      <c r="Y483" s="15">
        <v>20</v>
      </c>
      <c r="Z483" s="15">
        <v>21</v>
      </c>
      <c r="AA483" s="15">
        <v>22</v>
      </c>
      <c r="AB483" s="15">
        <v>23</v>
      </c>
      <c r="AC483" s="15">
        <v>24</v>
      </c>
      <c r="AD483" s="15">
        <v>25</v>
      </c>
      <c r="AE483" s="15">
        <v>26</v>
      </c>
      <c r="AF483" s="15">
        <v>27</v>
      </c>
      <c r="AG483" s="15">
        <v>28</v>
      </c>
      <c r="AH483" s="15">
        <v>29</v>
      </c>
      <c r="AI483" s="15">
        <v>30</v>
      </c>
      <c r="AJ483" s="15">
        <v>31</v>
      </c>
      <c r="AK483" s="15">
        <v>32</v>
      </c>
      <c r="AL483" s="15">
        <v>33</v>
      </c>
      <c r="AM483" s="15">
        <v>34</v>
      </c>
      <c r="AN483" s="15">
        <v>35</v>
      </c>
      <c r="AO483" s="15">
        <v>36</v>
      </c>
      <c r="AP483" s="15">
        <v>37</v>
      </c>
      <c r="AQ483" s="15">
        <v>38</v>
      </c>
      <c r="AR483" s="15">
        <v>39</v>
      </c>
      <c r="AS483" s="15">
        <v>40</v>
      </c>
      <c r="AT483" s="15">
        <v>41</v>
      </c>
      <c r="AU483" s="15">
        <v>42</v>
      </c>
      <c r="AV483" s="15">
        <v>43</v>
      </c>
      <c r="AW483" s="15">
        <v>44</v>
      </c>
      <c r="AX483" s="15">
        <v>45</v>
      </c>
      <c r="AY483" s="15">
        <v>46</v>
      </c>
      <c r="AZ483" s="15">
        <v>47</v>
      </c>
      <c r="BA483" s="15">
        <v>48</v>
      </c>
      <c r="BB483" s="15">
        <v>49</v>
      </c>
      <c r="BC483" s="15">
        <v>50</v>
      </c>
      <c r="BD483" s="15">
        <v>51</v>
      </c>
      <c r="BE483" s="15">
        <v>52</v>
      </c>
      <c r="BF483" s="15">
        <v>53</v>
      </c>
      <c r="BG483" s="15">
        <v>54</v>
      </c>
      <c r="BH483" s="15">
        <v>55</v>
      </c>
      <c r="BI483" s="15">
        <v>56</v>
      </c>
      <c r="BJ483" s="15">
        <v>57</v>
      </c>
      <c r="BK483" s="15">
        <v>58</v>
      </c>
      <c r="BL483" s="15">
        <v>59</v>
      </c>
      <c r="BM483" s="15">
        <v>60</v>
      </c>
      <c r="BN483" s="15">
        <v>61</v>
      </c>
      <c r="BO483" s="15">
        <v>62</v>
      </c>
      <c r="BP483" s="15">
        <v>63</v>
      </c>
      <c r="BQ483" s="15">
        <v>64</v>
      </c>
      <c r="BR483" s="15">
        <v>65</v>
      </c>
      <c r="BS483" s="15">
        <v>66</v>
      </c>
      <c r="BT483" s="15">
        <v>67</v>
      </c>
      <c r="BU483" s="15">
        <v>68</v>
      </c>
      <c r="BV483" s="15">
        <v>69</v>
      </c>
      <c r="BW483" s="15">
        <v>70</v>
      </c>
      <c r="BX483" s="15">
        <v>71</v>
      </c>
      <c r="BY483" s="15">
        <v>72</v>
      </c>
      <c r="BZ483" s="15">
        <v>73</v>
      </c>
      <c r="CA483" s="15">
        <v>74</v>
      </c>
      <c r="CB483" s="15">
        <v>75</v>
      </c>
      <c r="CC483" s="15">
        <v>76</v>
      </c>
      <c r="CD483" s="15">
        <v>77</v>
      </c>
      <c r="CE483" s="15">
        <v>78</v>
      </c>
      <c r="CF483" s="15">
        <v>79</v>
      </c>
      <c r="CG483" s="15">
        <v>80</v>
      </c>
      <c r="CH483" s="15">
        <v>81</v>
      </c>
      <c r="CI483" s="15">
        <v>82</v>
      </c>
      <c r="CJ483" s="15">
        <v>83</v>
      </c>
      <c r="CK483" s="15">
        <v>84</v>
      </c>
      <c r="CL483" s="15">
        <v>85</v>
      </c>
      <c r="CM483" s="15">
        <v>86</v>
      </c>
      <c r="CN483" s="15">
        <v>87</v>
      </c>
      <c r="CO483" s="15">
        <v>88</v>
      </c>
      <c r="CP483" s="15">
        <v>89</v>
      </c>
      <c r="CQ483" s="15">
        <v>90</v>
      </c>
      <c r="CR483" s="15">
        <v>91</v>
      </c>
      <c r="CS483" s="15">
        <v>92</v>
      </c>
      <c r="CT483" s="15">
        <v>93</v>
      </c>
      <c r="CU483" s="15">
        <v>94</v>
      </c>
      <c r="CV483" s="15">
        <v>95</v>
      </c>
      <c r="CW483" s="15">
        <v>96</v>
      </c>
      <c r="CX483" s="15">
        <v>97</v>
      </c>
      <c r="CY483" s="15">
        <v>98</v>
      </c>
      <c r="CZ483" s="15">
        <v>99</v>
      </c>
    </row>
    <row r="484" spans="4:109" s="15" customFormat="1">
      <c r="E484" s="42" t="s">
        <v>350</v>
      </c>
      <c r="F484" s="15">
        <v>97</v>
      </c>
      <c r="G484" s="15">
        <v>34</v>
      </c>
      <c r="H484" s="15">
        <v>94</v>
      </c>
      <c r="I484" s="15">
        <v>47</v>
      </c>
      <c r="J484" s="15">
        <v>28</v>
      </c>
      <c r="K484" s="15">
        <v>20</v>
      </c>
      <c r="L484" s="15">
        <v>85</v>
      </c>
      <c r="M484" s="15">
        <v>29</v>
      </c>
      <c r="N484" s="15">
        <v>73</v>
      </c>
      <c r="O484" s="15">
        <v>11</v>
      </c>
      <c r="P484" s="15">
        <v>87</v>
      </c>
      <c r="Q484" s="15">
        <v>71</v>
      </c>
      <c r="R484" s="15">
        <v>96</v>
      </c>
      <c r="S484" s="15">
        <v>40</v>
      </c>
      <c r="T484" s="15">
        <v>18</v>
      </c>
      <c r="U484" s="15">
        <v>50</v>
      </c>
      <c r="V484" s="15">
        <v>10</v>
      </c>
      <c r="W484" s="15">
        <v>64</v>
      </c>
      <c r="X484" s="15">
        <v>98</v>
      </c>
      <c r="Y484" s="15">
        <v>12</v>
      </c>
      <c r="Z484" s="15">
        <v>14</v>
      </c>
      <c r="AA484" s="15">
        <v>68</v>
      </c>
      <c r="AB484" s="15">
        <v>82</v>
      </c>
      <c r="AC484" s="15">
        <v>52</v>
      </c>
      <c r="AD484" s="15">
        <v>59</v>
      </c>
      <c r="AE484" s="15">
        <v>38</v>
      </c>
      <c r="AF484" s="15">
        <v>83</v>
      </c>
      <c r="AG484" s="15">
        <v>67</v>
      </c>
      <c r="AH484" s="15">
        <v>8</v>
      </c>
      <c r="AI484" s="15">
        <v>63</v>
      </c>
      <c r="AJ484" s="15">
        <v>30</v>
      </c>
      <c r="AK484" s="15">
        <v>24</v>
      </c>
      <c r="AL484" s="15">
        <v>57</v>
      </c>
      <c r="AM484" s="15">
        <v>1</v>
      </c>
      <c r="AN484" s="15">
        <v>42</v>
      </c>
      <c r="AO484" s="15">
        <v>79</v>
      </c>
      <c r="AP484" s="15">
        <v>66</v>
      </c>
      <c r="AQ484" s="15">
        <v>26</v>
      </c>
      <c r="AR484" s="15">
        <v>56</v>
      </c>
      <c r="AS484" s="15">
        <v>6</v>
      </c>
      <c r="AT484" s="15">
        <v>5</v>
      </c>
      <c r="AU484" s="15">
        <v>35</v>
      </c>
      <c r="AV484" s="15">
        <v>61</v>
      </c>
      <c r="AW484" s="15">
        <v>95</v>
      </c>
      <c r="AX484" s="15">
        <v>22</v>
      </c>
      <c r="AY484" s="15">
        <v>74</v>
      </c>
      <c r="AZ484" s="15">
        <v>65</v>
      </c>
      <c r="BA484" s="15">
        <v>45</v>
      </c>
      <c r="BB484" s="15">
        <v>46</v>
      </c>
      <c r="BC484" s="15">
        <v>84</v>
      </c>
      <c r="BD484" s="15">
        <v>2</v>
      </c>
      <c r="BE484" s="15">
        <v>48</v>
      </c>
      <c r="BF484" s="15">
        <v>17</v>
      </c>
      <c r="BG484" s="15">
        <v>90</v>
      </c>
      <c r="BH484" s="15">
        <v>51</v>
      </c>
      <c r="BI484" s="15">
        <v>80</v>
      </c>
      <c r="BJ484" s="15">
        <v>23</v>
      </c>
      <c r="BK484" s="15">
        <v>62</v>
      </c>
      <c r="BL484" s="15">
        <v>72</v>
      </c>
      <c r="BM484" s="15">
        <v>69</v>
      </c>
      <c r="BN484" s="15">
        <v>25</v>
      </c>
      <c r="BO484" s="15">
        <v>58</v>
      </c>
      <c r="BP484" s="15">
        <v>54</v>
      </c>
      <c r="BQ484" s="15">
        <v>76</v>
      </c>
      <c r="BR484" s="15">
        <v>3</v>
      </c>
      <c r="BS484" s="15">
        <v>37</v>
      </c>
      <c r="BT484" s="15">
        <v>44</v>
      </c>
      <c r="BU484" s="15">
        <v>19</v>
      </c>
      <c r="BV484" s="15">
        <v>78</v>
      </c>
      <c r="BW484" s="15">
        <v>88</v>
      </c>
      <c r="BX484" s="15">
        <v>92</v>
      </c>
      <c r="BY484" s="15">
        <v>49</v>
      </c>
      <c r="BZ484" s="15">
        <v>55</v>
      </c>
      <c r="CA484" s="15">
        <v>60</v>
      </c>
      <c r="CB484" s="15">
        <v>81</v>
      </c>
      <c r="CC484" s="15">
        <v>15</v>
      </c>
      <c r="CD484" s="15">
        <v>4</v>
      </c>
      <c r="CE484" s="15">
        <v>77</v>
      </c>
      <c r="CF484" s="15">
        <v>93</v>
      </c>
      <c r="CG484" s="15">
        <v>43</v>
      </c>
      <c r="CH484" s="15">
        <v>9</v>
      </c>
      <c r="CI484" s="15">
        <v>39</v>
      </c>
      <c r="CJ484" s="15">
        <v>75</v>
      </c>
      <c r="CK484" s="15">
        <v>16</v>
      </c>
      <c r="CL484" s="15">
        <v>86</v>
      </c>
      <c r="CM484" s="15">
        <v>70</v>
      </c>
      <c r="CN484" s="15">
        <v>99</v>
      </c>
      <c r="CO484" s="15">
        <v>91</v>
      </c>
      <c r="CP484" s="15">
        <v>32</v>
      </c>
      <c r="CQ484" s="15">
        <v>27</v>
      </c>
      <c r="CR484" s="15">
        <v>53</v>
      </c>
      <c r="CS484" s="15">
        <v>89</v>
      </c>
      <c r="CT484" s="15">
        <v>36</v>
      </c>
      <c r="CU484" s="15">
        <v>41</v>
      </c>
      <c r="CV484" s="15">
        <v>31</v>
      </c>
      <c r="CW484" s="15">
        <v>13</v>
      </c>
      <c r="CX484" s="15">
        <v>33</v>
      </c>
      <c r="CY484" s="15">
        <v>7</v>
      </c>
      <c r="CZ484" s="15">
        <v>21</v>
      </c>
    </row>
    <row r="485" spans="4:109" s="15" customFormat="1">
      <c r="E485" s="42" t="s">
        <v>352</v>
      </c>
      <c r="F485" s="15">
        <v>95</v>
      </c>
      <c r="G485" s="15">
        <v>19</v>
      </c>
      <c r="H485" s="15">
        <v>52</v>
      </c>
      <c r="I485" s="15">
        <v>71</v>
      </c>
      <c r="J485" s="15">
        <v>2</v>
      </c>
      <c r="K485" s="15">
        <v>85</v>
      </c>
      <c r="L485" s="15">
        <v>78</v>
      </c>
      <c r="M485" s="15">
        <v>24</v>
      </c>
      <c r="N485" s="15">
        <v>7</v>
      </c>
      <c r="O485" s="15">
        <v>87</v>
      </c>
      <c r="P485" s="15">
        <v>43</v>
      </c>
      <c r="Q485" s="15">
        <v>6</v>
      </c>
      <c r="R485" s="15">
        <v>89</v>
      </c>
      <c r="S485" s="15">
        <v>30</v>
      </c>
      <c r="T485" s="15">
        <v>23</v>
      </c>
      <c r="U485" s="15">
        <v>65</v>
      </c>
      <c r="V485" s="15">
        <v>94</v>
      </c>
      <c r="W485" s="15">
        <v>79</v>
      </c>
      <c r="X485" s="15">
        <v>53</v>
      </c>
      <c r="Y485" s="15">
        <v>83</v>
      </c>
      <c r="Z485" s="15">
        <v>75</v>
      </c>
      <c r="AA485" s="15">
        <v>28</v>
      </c>
      <c r="AB485" s="15">
        <v>15</v>
      </c>
      <c r="AC485" s="15">
        <v>58</v>
      </c>
      <c r="AD485" s="15">
        <v>61</v>
      </c>
      <c r="AE485" s="15">
        <v>44</v>
      </c>
      <c r="AF485" s="15">
        <v>16</v>
      </c>
      <c r="AG485" s="15">
        <v>46</v>
      </c>
      <c r="AH485" s="15">
        <v>31</v>
      </c>
      <c r="AI485" s="15">
        <v>14</v>
      </c>
      <c r="AJ485" s="15">
        <v>8</v>
      </c>
      <c r="AK485" s="15">
        <v>88</v>
      </c>
      <c r="AL485" s="15">
        <v>49</v>
      </c>
      <c r="AM485" s="15">
        <v>96</v>
      </c>
      <c r="AN485" s="15">
        <v>41</v>
      </c>
      <c r="AO485" s="15">
        <v>99</v>
      </c>
      <c r="AP485" s="15">
        <v>29</v>
      </c>
      <c r="AQ485" s="15">
        <v>22</v>
      </c>
      <c r="AR485" s="15">
        <v>80</v>
      </c>
      <c r="AS485" s="15">
        <v>1</v>
      </c>
      <c r="AT485" s="15">
        <v>35</v>
      </c>
      <c r="AU485" s="15">
        <v>3</v>
      </c>
      <c r="AV485" s="15">
        <v>86</v>
      </c>
      <c r="AW485" s="15">
        <v>62</v>
      </c>
      <c r="AX485" s="15">
        <v>92</v>
      </c>
      <c r="AY485" s="15">
        <v>84</v>
      </c>
      <c r="AZ485" s="15">
        <v>20</v>
      </c>
      <c r="BA485" s="15">
        <v>10</v>
      </c>
      <c r="BB485" s="15">
        <v>33</v>
      </c>
      <c r="BC485" s="15">
        <v>57</v>
      </c>
      <c r="BD485" s="15">
        <v>40</v>
      </c>
      <c r="BE485" s="15">
        <v>54</v>
      </c>
      <c r="BF485" s="15">
        <v>34</v>
      </c>
      <c r="BG485" s="15">
        <v>66</v>
      </c>
      <c r="BH485" s="15">
        <v>13</v>
      </c>
      <c r="BI485" s="15">
        <v>73</v>
      </c>
      <c r="BJ485" s="15">
        <v>50</v>
      </c>
      <c r="BK485" s="15">
        <v>4</v>
      </c>
      <c r="BL485" s="15">
        <v>91</v>
      </c>
      <c r="BM485" s="15">
        <v>97</v>
      </c>
      <c r="BN485" s="15">
        <v>59</v>
      </c>
      <c r="BO485" s="15">
        <v>11</v>
      </c>
      <c r="BP485" s="15">
        <v>39</v>
      </c>
      <c r="BQ485" s="15">
        <v>77</v>
      </c>
      <c r="BR485" s="15">
        <v>67</v>
      </c>
      <c r="BS485" s="15">
        <v>12</v>
      </c>
      <c r="BT485" s="15">
        <v>51</v>
      </c>
      <c r="BU485" s="15">
        <v>72</v>
      </c>
      <c r="BV485" s="15">
        <v>70</v>
      </c>
      <c r="BW485" s="15">
        <v>37</v>
      </c>
      <c r="BX485" s="15">
        <v>90</v>
      </c>
      <c r="BY485" s="15">
        <v>63</v>
      </c>
      <c r="BZ485" s="15">
        <v>81</v>
      </c>
      <c r="CA485" s="15">
        <v>25</v>
      </c>
      <c r="CB485" s="15">
        <v>9</v>
      </c>
      <c r="CC485" s="15">
        <v>60</v>
      </c>
      <c r="CD485" s="15">
        <v>64</v>
      </c>
      <c r="CE485" s="15">
        <v>21</v>
      </c>
      <c r="CF485" s="15">
        <v>82</v>
      </c>
      <c r="CG485" s="15">
        <v>26</v>
      </c>
      <c r="CH485" s="15">
        <v>42</v>
      </c>
      <c r="CI485" s="15">
        <v>98</v>
      </c>
      <c r="CJ485" s="15">
        <v>32</v>
      </c>
      <c r="CK485" s="15">
        <v>5</v>
      </c>
      <c r="CL485" s="15">
        <v>74</v>
      </c>
      <c r="CM485" s="15">
        <v>69</v>
      </c>
      <c r="CN485" s="15">
        <v>45</v>
      </c>
      <c r="CO485" s="15">
        <v>47</v>
      </c>
      <c r="CP485" s="15">
        <v>36</v>
      </c>
      <c r="CQ485" s="15">
        <v>17</v>
      </c>
      <c r="CR485" s="15">
        <v>18</v>
      </c>
      <c r="CS485" s="15">
        <v>56</v>
      </c>
      <c r="CT485" s="15">
        <v>76</v>
      </c>
      <c r="CU485" s="15">
        <v>48</v>
      </c>
      <c r="CV485" s="15">
        <v>68</v>
      </c>
      <c r="CW485" s="15">
        <v>55</v>
      </c>
      <c r="CX485" s="15">
        <v>93</v>
      </c>
      <c r="CY485" s="15">
        <v>27</v>
      </c>
      <c r="CZ485" s="15">
        <v>38</v>
      </c>
    </row>
    <row r="486" spans="4:109" s="15" customFormat="1"/>
    <row r="487" spans="4:109" s="15" customFormat="1">
      <c r="D487" s="447">
        <v>100</v>
      </c>
      <c r="E487" s="39" t="s">
        <v>379</v>
      </c>
    </row>
    <row r="488" spans="4:109" s="15" customFormat="1">
      <c r="E488" s="42" t="s">
        <v>322</v>
      </c>
      <c r="F488" s="15">
        <v>1</v>
      </c>
      <c r="G488" s="15">
        <v>2</v>
      </c>
      <c r="H488" s="15">
        <v>3</v>
      </c>
      <c r="I488" s="15">
        <v>4</v>
      </c>
      <c r="J488" s="15">
        <v>5</v>
      </c>
      <c r="K488" s="15">
        <v>6</v>
      </c>
      <c r="L488" s="15">
        <v>7</v>
      </c>
      <c r="M488" s="15">
        <v>8</v>
      </c>
      <c r="N488" s="15">
        <v>9</v>
      </c>
      <c r="O488" s="15">
        <v>10</v>
      </c>
      <c r="P488" s="15">
        <v>11</v>
      </c>
      <c r="Q488" s="15">
        <v>12</v>
      </c>
      <c r="R488" s="15">
        <v>13</v>
      </c>
      <c r="S488" s="15">
        <v>14</v>
      </c>
      <c r="T488" s="15">
        <v>15</v>
      </c>
      <c r="U488" s="15">
        <v>16</v>
      </c>
      <c r="V488" s="15">
        <v>17</v>
      </c>
      <c r="W488" s="15">
        <v>18</v>
      </c>
      <c r="X488" s="15">
        <v>19</v>
      </c>
      <c r="Y488" s="15">
        <v>20</v>
      </c>
      <c r="Z488" s="15">
        <v>21</v>
      </c>
      <c r="AA488" s="15">
        <v>22</v>
      </c>
      <c r="AB488" s="15">
        <v>23</v>
      </c>
      <c r="AC488" s="15">
        <v>24</v>
      </c>
      <c r="AD488" s="15">
        <v>25</v>
      </c>
      <c r="AE488" s="15">
        <v>26</v>
      </c>
      <c r="AF488" s="15">
        <v>27</v>
      </c>
      <c r="AG488" s="15">
        <v>28</v>
      </c>
      <c r="AH488" s="15">
        <v>29</v>
      </c>
      <c r="AI488" s="15">
        <v>30</v>
      </c>
      <c r="AJ488" s="15">
        <v>31</v>
      </c>
      <c r="AK488" s="15">
        <v>32</v>
      </c>
      <c r="AL488" s="15">
        <v>33</v>
      </c>
      <c r="AM488" s="15">
        <v>34</v>
      </c>
      <c r="AN488" s="15">
        <v>35</v>
      </c>
      <c r="AO488" s="15">
        <v>36</v>
      </c>
      <c r="AP488" s="15">
        <v>37</v>
      </c>
      <c r="AQ488" s="15">
        <v>38</v>
      </c>
      <c r="AR488" s="15">
        <v>39</v>
      </c>
      <c r="AS488" s="15">
        <v>40</v>
      </c>
      <c r="AT488" s="15">
        <v>41</v>
      </c>
      <c r="AU488" s="15">
        <v>42</v>
      </c>
      <c r="AV488" s="15">
        <v>43</v>
      </c>
      <c r="AW488" s="15">
        <v>44</v>
      </c>
      <c r="AX488" s="15">
        <v>45</v>
      </c>
      <c r="AY488" s="15">
        <v>46</v>
      </c>
      <c r="AZ488" s="15">
        <v>47</v>
      </c>
      <c r="BA488" s="15">
        <v>48</v>
      </c>
      <c r="BB488" s="15">
        <v>49</v>
      </c>
      <c r="BC488" s="15">
        <v>50</v>
      </c>
      <c r="BD488" s="15">
        <v>51</v>
      </c>
      <c r="BE488" s="15">
        <v>52</v>
      </c>
      <c r="BF488" s="15">
        <v>53</v>
      </c>
      <c r="BG488" s="15">
        <v>54</v>
      </c>
      <c r="BH488" s="15">
        <v>55</v>
      </c>
      <c r="BI488" s="15">
        <v>56</v>
      </c>
      <c r="BJ488" s="15">
        <v>57</v>
      </c>
      <c r="BK488" s="15">
        <v>58</v>
      </c>
      <c r="BL488" s="15">
        <v>59</v>
      </c>
      <c r="BM488" s="15">
        <v>60</v>
      </c>
      <c r="BN488" s="15">
        <v>61</v>
      </c>
      <c r="BO488" s="15">
        <v>62</v>
      </c>
      <c r="BP488" s="15">
        <v>63</v>
      </c>
      <c r="BQ488" s="15">
        <v>64</v>
      </c>
      <c r="BR488" s="15">
        <v>65</v>
      </c>
      <c r="BS488" s="15">
        <v>66</v>
      </c>
      <c r="BT488" s="15">
        <v>67</v>
      </c>
      <c r="BU488" s="15">
        <v>68</v>
      </c>
      <c r="BV488" s="15">
        <v>69</v>
      </c>
      <c r="BW488" s="15">
        <v>70</v>
      </c>
      <c r="BX488" s="15">
        <v>71</v>
      </c>
      <c r="BY488" s="15">
        <v>72</v>
      </c>
      <c r="BZ488" s="15">
        <v>73</v>
      </c>
      <c r="CA488" s="15">
        <v>74</v>
      </c>
      <c r="CB488" s="15">
        <v>75</v>
      </c>
      <c r="CC488" s="15">
        <v>76</v>
      </c>
      <c r="CD488" s="15">
        <v>77</v>
      </c>
      <c r="CE488" s="15">
        <v>78</v>
      </c>
      <c r="CF488" s="15">
        <v>79</v>
      </c>
      <c r="CG488" s="15">
        <v>80</v>
      </c>
      <c r="CH488" s="15">
        <v>81</v>
      </c>
      <c r="CI488" s="15">
        <v>82</v>
      </c>
      <c r="CJ488" s="15">
        <v>83</v>
      </c>
      <c r="CK488" s="15">
        <v>84</v>
      </c>
      <c r="CL488" s="15">
        <v>85</v>
      </c>
      <c r="CM488" s="15">
        <v>86</v>
      </c>
      <c r="CN488" s="15">
        <v>87</v>
      </c>
      <c r="CO488" s="15">
        <v>88</v>
      </c>
      <c r="CP488" s="15">
        <v>89</v>
      </c>
      <c r="CQ488" s="15">
        <v>90</v>
      </c>
      <c r="CR488" s="15">
        <v>91</v>
      </c>
      <c r="CS488" s="15">
        <v>92</v>
      </c>
      <c r="CT488" s="15">
        <v>93</v>
      </c>
      <c r="CU488" s="15">
        <v>94</v>
      </c>
      <c r="CV488" s="15">
        <v>95</v>
      </c>
      <c r="CW488" s="15">
        <v>96</v>
      </c>
      <c r="CX488" s="15">
        <v>97</v>
      </c>
      <c r="CY488" s="15">
        <v>98</v>
      </c>
      <c r="CZ488" s="15">
        <v>99</v>
      </c>
      <c r="DA488" s="15">
        <v>100</v>
      </c>
    </row>
    <row r="489" spans="4:109" s="15" customFormat="1">
      <c r="E489" s="42" t="s">
        <v>350</v>
      </c>
      <c r="F489" s="15">
        <v>14</v>
      </c>
      <c r="G489" s="15">
        <v>10</v>
      </c>
      <c r="H489" s="15">
        <v>1</v>
      </c>
      <c r="I489" s="15">
        <v>22</v>
      </c>
      <c r="J489" s="15">
        <v>18</v>
      </c>
      <c r="K489" s="15">
        <v>19</v>
      </c>
      <c r="L489" s="15">
        <v>15</v>
      </c>
      <c r="M489" s="15">
        <v>6</v>
      </c>
      <c r="N489" s="15">
        <v>2</v>
      </c>
      <c r="O489" s="15">
        <v>23</v>
      </c>
      <c r="P489" s="15">
        <v>24</v>
      </c>
      <c r="Q489" s="15">
        <v>20</v>
      </c>
      <c r="R489" s="15">
        <v>11</v>
      </c>
      <c r="S489" s="15">
        <v>7</v>
      </c>
      <c r="T489" s="15">
        <v>3</v>
      </c>
      <c r="U489" s="15">
        <v>4</v>
      </c>
      <c r="V489" s="15">
        <v>25</v>
      </c>
      <c r="W489" s="15">
        <v>16</v>
      </c>
      <c r="X489" s="15">
        <v>12</v>
      </c>
      <c r="Y489" s="15">
        <v>8</v>
      </c>
      <c r="Z489" s="15">
        <v>9</v>
      </c>
      <c r="AA489" s="15">
        <v>5</v>
      </c>
      <c r="AB489" s="15">
        <v>21</v>
      </c>
      <c r="AC489" s="15">
        <v>17</v>
      </c>
      <c r="AD489" s="15">
        <v>13</v>
      </c>
      <c r="AE489" s="15">
        <v>39</v>
      </c>
      <c r="AF489" s="15">
        <v>35</v>
      </c>
      <c r="AG489" s="15">
        <v>26</v>
      </c>
      <c r="AH489" s="15">
        <v>47</v>
      </c>
      <c r="AI489" s="15">
        <v>43</v>
      </c>
      <c r="AJ489" s="15">
        <v>44</v>
      </c>
      <c r="AK489" s="15">
        <v>40</v>
      </c>
      <c r="AL489" s="15">
        <v>31</v>
      </c>
      <c r="AM489" s="15">
        <v>27</v>
      </c>
      <c r="AN489" s="15">
        <v>48</v>
      </c>
      <c r="AO489" s="15">
        <v>49</v>
      </c>
      <c r="AP489" s="15">
        <v>45</v>
      </c>
      <c r="AQ489" s="15">
        <v>36</v>
      </c>
      <c r="AR489" s="15">
        <v>32</v>
      </c>
      <c r="AS489" s="15">
        <v>28</v>
      </c>
      <c r="AT489" s="15">
        <v>29</v>
      </c>
      <c r="AU489" s="15">
        <v>50</v>
      </c>
      <c r="AV489" s="15">
        <v>41</v>
      </c>
      <c r="AW489" s="15">
        <v>37</v>
      </c>
      <c r="AX489" s="15">
        <v>33</v>
      </c>
      <c r="AY489" s="15">
        <v>34</v>
      </c>
      <c r="AZ489" s="15">
        <v>30</v>
      </c>
      <c r="BA489" s="15">
        <v>46</v>
      </c>
      <c r="BB489" s="15">
        <v>42</v>
      </c>
      <c r="BC489" s="15">
        <v>38</v>
      </c>
      <c r="BD489" s="15">
        <v>64</v>
      </c>
      <c r="BE489" s="15">
        <v>60</v>
      </c>
      <c r="BF489" s="15">
        <v>51</v>
      </c>
      <c r="BG489" s="15">
        <v>72</v>
      </c>
      <c r="BH489" s="15">
        <v>68</v>
      </c>
      <c r="BI489" s="15">
        <v>69</v>
      </c>
      <c r="BJ489" s="15">
        <v>65</v>
      </c>
      <c r="BK489" s="15">
        <v>56</v>
      </c>
      <c r="BL489" s="15">
        <v>52</v>
      </c>
      <c r="BM489" s="15">
        <v>73</v>
      </c>
      <c r="BN489" s="15">
        <v>74</v>
      </c>
      <c r="BO489" s="15">
        <v>70</v>
      </c>
      <c r="BP489" s="15">
        <v>61</v>
      </c>
      <c r="BQ489" s="15">
        <v>57</v>
      </c>
      <c r="BR489" s="15">
        <v>53</v>
      </c>
      <c r="BS489" s="15">
        <v>54</v>
      </c>
      <c r="BT489" s="15">
        <v>75</v>
      </c>
      <c r="BU489" s="15">
        <v>66</v>
      </c>
      <c r="BV489" s="15">
        <v>62</v>
      </c>
      <c r="BW489" s="15">
        <v>58</v>
      </c>
      <c r="BX489" s="15">
        <v>59</v>
      </c>
      <c r="BY489" s="15">
        <v>55</v>
      </c>
      <c r="BZ489" s="15">
        <v>71</v>
      </c>
      <c r="CA489" s="15">
        <v>67</v>
      </c>
      <c r="CB489" s="15">
        <v>63</v>
      </c>
      <c r="CC489" s="15">
        <v>89</v>
      </c>
      <c r="CD489" s="15">
        <v>85</v>
      </c>
      <c r="CE489" s="15">
        <v>76</v>
      </c>
      <c r="CF489" s="15">
        <v>97</v>
      </c>
      <c r="CG489" s="15">
        <v>93</v>
      </c>
      <c r="CH489" s="15">
        <v>94</v>
      </c>
      <c r="CI489" s="15">
        <v>90</v>
      </c>
      <c r="CJ489" s="15">
        <v>81</v>
      </c>
      <c r="CK489" s="15">
        <v>77</v>
      </c>
      <c r="CL489" s="15">
        <v>98</v>
      </c>
      <c r="CM489" s="15">
        <v>99</v>
      </c>
      <c r="CN489" s="15">
        <v>95</v>
      </c>
      <c r="CO489" s="15">
        <v>86</v>
      </c>
      <c r="CP489" s="15">
        <v>82</v>
      </c>
      <c r="CQ489" s="15">
        <v>78</v>
      </c>
      <c r="CR489" s="15">
        <v>79</v>
      </c>
      <c r="CS489" s="15">
        <v>100</v>
      </c>
      <c r="CT489" s="15">
        <v>91</v>
      </c>
      <c r="CU489" s="15">
        <v>87</v>
      </c>
      <c r="CV489" s="15">
        <v>83</v>
      </c>
      <c r="CW489" s="15">
        <v>84</v>
      </c>
      <c r="CX489" s="15">
        <v>80</v>
      </c>
      <c r="CY489" s="15">
        <v>96</v>
      </c>
      <c r="CZ489" s="15">
        <v>92</v>
      </c>
      <c r="DA489" s="15">
        <v>88</v>
      </c>
    </row>
    <row r="490" spans="4:109" s="15" customFormat="1">
      <c r="E490" s="42" t="s">
        <v>352</v>
      </c>
      <c r="F490" s="15">
        <v>12</v>
      </c>
      <c r="G490" s="15">
        <v>23</v>
      </c>
      <c r="H490" s="15">
        <v>9</v>
      </c>
      <c r="I490" s="15">
        <v>20</v>
      </c>
      <c r="J490" s="15">
        <v>1</v>
      </c>
      <c r="K490" s="15">
        <v>13</v>
      </c>
      <c r="L490" s="15">
        <v>24</v>
      </c>
      <c r="M490" s="15">
        <v>10</v>
      </c>
      <c r="N490" s="15">
        <v>16</v>
      </c>
      <c r="O490" s="15">
        <v>2</v>
      </c>
      <c r="P490" s="15">
        <v>17</v>
      </c>
      <c r="Q490" s="15">
        <v>3</v>
      </c>
      <c r="R490" s="15">
        <v>14</v>
      </c>
      <c r="S490" s="15">
        <v>25</v>
      </c>
      <c r="T490" s="15">
        <v>6</v>
      </c>
      <c r="U490" s="15">
        <v>7</v>
      </c>
      <c r="V490" s="15">
        <v>18</v>
      </c>
      <c r="W490" s="15">
        <v>4</v>
      </c>
      <c r="X490" s="15">
        <v>15</v>
      </c>
      <c r="Y490" s="15">
        <v>21</v>
      </c>
      <c r="Z490" s="15">
        <v>22</v>
      </c>
      <c r="AA490" s="15">
        <v>8</v>
      </c>
      <c r="AB490" s="15">
        <v>19</v>
      </c>
      <c r="AC490" s="15">
        <v>5</v>
      </c>
      <c r="AD490" s="15">
        <v>11</v>
      </c>
      <c r="AE490" s="15">
        <v>37</v>
      </c>
      <c r="AF490" s="15">
        <v>48</v>
      </c>
      <c r="AG490" s="15">
        <v>34</v>
      </c>
      <c r="AH490" s="15">
        <v>45</v>
      </c>
      <c r="AI490" s="15">
        <v>26</v>
      </c>
      <c r="AJ490" s="15">
        <v>38</v>
      </c>
      <c r="AK490" s="15">
        <v>49</v>
      </c>
      <c r="AL490" s="15">
        <v>35</v>
      </c>
      <c r="AM490" s="15">
        <v>41</v>
      </c>
      <c r="AN490" s="15">
        <v>27</v>
      </c>
      <c r="AO490" s="15">
        <v>42</v>
      </c>
      <c r="AP490" s="15">
        <v>28</v>
      </c>
      <c r="AQ490" s="15">
        <v>39</v>
      </c>
      <c r="AR490" s="15">
        <v>50</v>
      </c>
      <c r="AS490" s="15">
        <v>31</v>
      </c>
      <c r="AT490" s="15">
        <v>32</v>
      </c>
      <c r="AU490" s="15">
        <v>43</v>
      </c>
      <c r="AV490" s="15">
        <v>29</v>
      </c>
      <c r="AW490" s="15">
        <v>40</v>
      </c>
      <c r="AX490" s="15">
        <v>46</v>
      </c>
      <c r="AY490" s="15">
        <v>47</v>
      </c>
      <c r="AZ490" s="15">
        <v>33</v>
      </c>
      <c r="BA490" s="15">
        <v>44</v>
      </c>
      <c r="BB490" s="15">
        <v>30</v>
      </c>
      <c r="BC490" s="15">
        <v>36</v>
      </c>
      <c r="BD490" s="15">
        <v>62</v>
      </c>
      <c r="BE490" s="15">
        <v>73</v>
      </c>
      <c r="BF490" s="15">
        <v>59</v>
      </c>
      <c r="BG490" s="15">
        <v>70</v>
      </c>
      <c r="BH490" s="15">
        <v>51</v>
      </c>
      <c r="BI490" s="15">
        <v>63</v>
      </c>
      <c r="BJ490" s="15">
        <v>74</v>
      </c>
      <c r="BK490" s="15">
        <v>60</v>
      </c>
      <c r="BL490" s="15">
        <v>66</v>
      </c>
      <c r="BM490" s="15">
        <v>52</v>
      </c>
      <c r="BN490" s="15">
        <v>67</v>
      </c>
      <c r="BO490" s="15">
        <v>53</v>
      </c>
      <c r="BP490" s="15">
        <v>64</v>
      </c>
      <c r="BQ490" s="15">
        <v>75</v>
      </c>
      <c r="BR490" s="15">
        <v>56</v>
      </c>
      <c r="BS490" s="15">
        <v>57</v>
      </c>
      <c r="BT490" s="15">
        <v>68</v>
      </c>
      <c r="BU490" s="15">
        <v>54</v>
      </c>
      <c r="BV490" s="15">
        <v>65</v>
      </c>
      <c r="BW490" s="15">
        <v>71</v>
      </c>
      <c r="BX490" s="15">
        <v>72</v>
      </c>
      <c r="BY490" s="15">
        <v>58</v>
      </c>
      <c r="BZ490" s="15">
        <v>69</v>
      </c>
      <c r="CA490" s="15">
        <v>55</v>
      </c>
      <c r="CB490" s="15">
        <v>61</v>
      </c>
      <c r="CC490" s="15">
        <v>87</v>
      </c>
      <c r="CD490" s="15">
        <v>98</v>
      </c>
      <c r="CE490" s="15">
        <v>84</v>
      </c>
      <c r="CF490" s="15">
        <v>95</v>
      </c>
      <c r="CG490" s="15">
        <v>76</v>
      </c>
      <c r="CH490" s="15">
        <v>88</v>
      </c>
      <c r="CI490" s="15">
        <v>99</v>
      </c>
      <c r="CJ490" s="15">
        <v>85</v>
      </c>
      <c r="CK490" s="15">
        <v>91</v>
      </c>
      <c r="CL490" s="15">
        <v>77</v>
      </c>
      <c r="CM490" s="15">
        <v>92</v>
      </c>
      <c r="CN490" s="15">
        <v>78</v>
      </c>
      <c r="CO490" s="15">
        <v>89</v>
      </c>
      <c r="CP490" s="15">
        <v>100</v>
      </c>
      <c r="CQ490" s="15">
        <v>81</v>
      </c>
      <c r="CR490" s="15">
        <v>82</v>
      </c>
      <c r="CS490" s="15">
        <v>93</v>
      </c>
      <c r="CT490" s="15">
        <v>79</v>
      </c>
      <c r="CU490" s="15">
        <v>90</v>
      </c>
      <c r="CV490" s="15">
        <v>96</v>
      </c>
      <c r="CW490" s="15">
        <v>97</v>
      </c>
      <c r="CX490" s="15">
        <v>83</v>
      </c>
      <c r="CY490" s="15">
        <v>94</v>
      </c>
      <c r="CZ490" s="15">
        <v>80</v>
      </c>
      <c r="DA490" s="15">
        <v>86</v>
      </c>
    </row>
    <row r="491" spans="4:109" s="15" customFormat="1"/>
    <row r="492" spans="4:109" s="15" customFormat="1">
      <c r="D492" s="447">
        <v>101</v>
      </c>
      <c r="E492" s="39" t="s">
        <v>379</v>
      </c>
    </row>
    <row r="493" spans="4:109" s="15" customFormat="1">
      <c r="E493" s="42" t="s">
        <v>322</v>
      </c>
      <c r="F493" s="15">
        <v>1</v>
      </c>
      <c r="G493" s="15">
        <v>2</v>
      </c>
      <c r="H493" s="15">
        <v>3</v>
      </c>
      <c r="I493" s="15">
        <v>4</v>
      </c>
      <c r="J493" s="15">
        <v>5</v>
      </c>
      <c r="K493" s="15">
        <v>6</v>
      </c>
      <c r="L493" s="15">
        <v>7</v>
      </c>
      <c r="M493" s="15">
        <v>8</v>
      </c>
      <c r="N493" s="15">
        <v>9</v>
      </c>
      <c r="O493" s="15">
        <v>10</v>
      </c>
      <c r="P493" s="15">
        <v>11</v>
      </c>
      <c r="Q493" s="15">
        <v>12</v>
      </c>
      <c r="R493" s="15">
        <v>13</v>
      </c>
      <c r="S493" s="15">
        <v>14</v>
      </c>
      <c r="T493" s="15">
        <v>15</v>
      </c>
      <c r="U493" s="15">
        <v>16</v>
      </c>
      <c r="V493" s="15">
        <v>17</v>
      </c>
      <c r="W493" s="15">
        <v>18</v>
      </c>
      <c r="X493" s="15">
        <v>19</v>
      </c>
      <c r="Y493" s="15">
        <v>20</v>
      </c>
      <c r="Z493" s="15">
        <v>21</v>
      </c>
      <c r="AA493" s="15">
        <v>22</v>
      </c>
      <c r="AB493" s="15">
        <v>23</v>
      </c>
      <c r="AC493" s="15">
        <v>24</v>
      </c>
      <c r="AD493" s="15">
        <v>25</v>
      </c>
      <c r="AE493" s="15">
        <v>26</v>
      </c>
      <c r="AF493" s="15">
        <v>27</v>
      </c>
      <c r="AG493" s="15">
        <v>28</v>
      </c>
      <c r="AH493" s="15">
        <v>29</v>
      </c>
      <c r="AI493" s="15">
        <v>30</v>
      </c>
      <c r="AJ493" s="15">
        <v>31</v>
      </c>
      <c r="AK493" s="15">
        <v>32</v>
      </c>
      <c r="AL493" s="15">
        <v>33</v>
      </c>
      <c r="AM493" s="15">
        <v>34</v>
      </c>
      <c r="AN493" s="15">
        <v>35</v>
      </c>
      <c r="AO493" s="15">
        <v>36</v>
      </c>
      <c r="AP493" s="15">
        <v>37</v>
      </c>
      <c r="AQ493" s="15">
        <v>38</v>
      </c>
      <c r="AR493" s="15">
        <v>39</v>
      </c>
      <c r="AS493" s="15">
        <v>40</v>
      </c>
      <c r="AT493" s="15">
        <v>41</v>
      </c>
      <c r="AU493" s="15">
        <v>42</v>
      </c>
      <c r="AV493" s="15">
        <v>43</v>
      </c>
      <c r="AW493" s="15">
        <v>44</v>
      </c>
      <c r="AX493" s="15">
        <v>45</v>
      </c>
      <c r="AY493" s="15">
        <v>46</v>
      </c>
      <c r="AZ493" s="15">
        <v>47</v>
      </c>
      <c r="BA493" s="15">
        <v>48</v>
      </c>
      <c r="BB493" s="15">
        <v>49</v>
      </c>
      <c r="BC493" s="15">
        <v>50</v>
      </c>
      <c r="BD493" s="15">
        <v>51</v>
      </c>
      <c r="BE493" s="15">
        <v>52</v>
      </c>
      <c r="BF493" s="15">
        <v>53</v>
      </c>
      <c r="BG493" s="15">
        <v>54</v>
      </c>
      <c r="BH493" s="15">
        <v>55</v>
      </c>
      <c r="BI493" s="15">
        <v>56</v>
      </c>
      <c r="BJ493" s="15">
        <v>57</v>
      </c>
      <c r="BK493" s="15">
        <v>58</v>
      </c>
      <c r="BL493" s="15">
        <v>59</v>
      </c>
      <c r="BM493" s="15">
        <v>60</v>
      </c>
      <c r="BN493" s="15">
        <v>61</v>
      </c>
      <c r="BO493" s="15">
        <v>62</v>
      </c>
      <c r="BP493" s="15">
        <v>63</v>
      </c>
      <c r="BQ493" s="15">
        <v>64</v>
      </c>
      <c r="BR493" s="15">
        <v>65</v>
      </c>
      <c r="BS493" s="15">
        <v>66</v>
      </c>
      <c r="BT493" s="15">
        <v>67</v>
      </c>
      <c r="BU493" s="15">
        <v>68</v>
      </c>
      <c r="BV493" s="15">
        <v>69</v>
      </c>
      <c r="BW493" s="15">
        <v>70</v>
      </c>
      <c r="BX493" s="15">
        <v>71</v>
      </c>
      <c r="BY493" s="15">
        <v>72</v>
      </c>
      <c r="BZ493" s="15">
        <v>73</v>
      </c>
      <c r="CA493" s="15">
        <v>74</v>
      </c>
      <c r="CB493" s="15">
        <v>75</v>
      </c>
      <c r="CC493" s="15">
        <v>76</v>
      </c>
      <c r="CD493" s="15">
        <v>77</v>
      </c>
      <c r="CE493" s="15">
        <v>78</v>
      </c>
      <c r="CF493" s="15">
        <v>79</v>
      </c>
      <c r="CG493" s="15">
        <v>80</v>
      </c>
      <c r="CH493" s="15">
        <v>81</v>
      </c>
      <c r="CI493" s="15">
        <v>82</v>
      </c>
      <c r="CJ493" s="15">
        <v>83</v>
      </c>
      <c r="CK493" s="15">
        <v>84</v>
      </c>
      <c r="CL493" s="15">
        <v>85</v>
      </c>
      <c r="CM493" s="15">
        <v>86</v>
      </c>
      <c r="CN493" s="15">
        <v>87</v>
      </c>
      <c r="CO493" s="15">
        <v>88</v>
      </c>
      <c r="CP493" s="15">
        <v>89</v>
      </c>
      <c r="CR493" s="15">
        <v>90</v>
      </c>
      <c r="CS493" s="15">
        <v>91</v>
      </c>
      <c r="CT493" s="15">
        <v>92</v>
      </c>
      <c r="CU493" s="15">
        <v>93</v>
      </c>
      <c r="CW493" s="15">
        <v>94</v>
      </c>
      <c r="CX493" s="15">
        <v>95</v>
      </c>
      <c r="CY493" s="15">
        <v>96</v>
      </c>
      <c r="CZ493" s="15">
        <v>97</v>
      </c>
      <c r="DB493" s="15">
        <v>98</v>
      </c>
      <c r="DC493" s="15">
        <v>99</v>
      </c>
      <c r="DD493" s="15">
        <v>100</v>
      </c>
      <c r="DE493" s="15">
        <v>101</v>
      </c>
    </row>
    <row r="494" spans="4:109" s="15" customFormat="1">
      <c r="E494" s="42" t="s">
        <v>350</v>
      </c>
      <c r="F494" s="15">
        <v>93</v>
      </c>
      <c r="G494" s="15">
        <v>33</v>
      </c>
      <c r="H494" s="15">
        <v>19</v>
      </c>
      <c r="I494" s="15">
        <v>72</v>
      </c>
      <c r="J494" s="15">
        <v>56</v>
      </c>
      <c r="K494" s="15">
        <v>87</v>
      </c>
      <c r="L494" s="15">
        <v>78</v>
      </c>
      <c r="M494" s="15">
        <v>47</v>
      </c>
      <c r="N494" s="15">
        <v>42</v>
      </c>
      <c r="O494" s="15">
        <v>29</v>
      </c>
      <c r="P494" s="15">
        <v>89</v>
      </c>
      <c r="Q494" s="15">
        <v>90</v>
      </c>
      <c r="R494" s="15">
        <v>4</v>
      </c>
      <c r="S494" s="15">
        <v>71</v>
      </c>
      <c r="T494" s="15">
        <v>16</v>
      </c>
      <c r="U494" s="15">
        <v>7</v>
      </c>
      <c r="V494" s="15">
        <v>40</v>
      </c>
      <c r="W494" s="15">
        <v>101</v>
      </c>
      <c r="X494" s="15">
        <v>23</v>
      </c>
      <c r="Y494" s="15">
        <v>31</v>
      </c>
      <c r="Z494" s="15">
        <v>28</v>
      </c>
      <c r="AA494" s="15">
        <v>85</v>
      </c>
      <c r="AB494" s="15">
        <v>66</v>
      </c>
      <c r="AC494" s="15">
        <v>94</v>
      </c>
      <c r="AD494" s="15">
        <v>57</v>
      </c>
      <c r="AE494" s="15">
        <v>100</v>
      </c>
      <c r="AF494" s="15">
        <v>79</v>
      </c>
      <c r="AG494" s="15">
        <v>81</v>
      </c>
      <c r="AH494" s="15">
        <v>63</v>
      </c>
      <c r="AI494" s="15">
        <v>41</v>
      </c>
      <c r="AJ494" s="15">
        <v>20</v>
      </c>
      <c r="AK494" s="15">
        <v>73</v>
      </c>
      <c r="AL494" s="15">
        <v>54</v>
      </c>
      <c r="AM494" s="15">
        <v>35</v>
      </c>
      <c r="AN494" s="15">
        <v>96</v>
      </c>
      <c r="AO494" s="15">
        <v>99</v>
      </c>
      <c r="AP494" s="15">
        <v>36</v>
      </c>
      <c r="AQ494" s="15">
        <v>26</v>
      </c>
      <c r="AR494" s="15">
        <v>25</v>
      </c>
      <c r="AS494" s="15">
        <v>17</v>
      </c>
      <c r="AT494" s="15">
        <v>5</v>
      </c>
      <c r="AU494" s="15">
        <v>58</v>
      </c>
      <c r="AV494" s="15">
        <v>50</v>
      </c>
      <c r="AW494" s="15">
        <v>76</v>
      </c>
      <c r="AX494" s="15">
        <v>12</v>
      </c>
      <c r="AY494" s="15">
        <v>39</v>
      </c>
      <c r="AZ494" s="15">
        <v>34</v>
      </c>
      <c r="BA494" s="15">
        <v>80</v>
      </c>
      <c r="BB494" s="15">
        <v>86</v>
      </c>
      <c r="BC494" s="15">
        <v>1</v>
      </c>
      <c r="BD494" s="15">
        <v>30</v>
      </c>
      <c r="BE494" s="15">
        <v>55</v>
      </c>
      <c r="BF494" s="15">
        <v>65</v>
      </c>
      <c r="BG494" s="15">
        <v>8</v>
      </c>
      <c r="BH494" s="15">
        <v>84</v>
      </c>
      <c r="BI494" s="15">
        <v>97</v>
      </c>
      <c r="BJ494" s="15">
        <v>11</v>
      </c>
      <c r="BK494" s="15">
        <v>9</v>
      </c>
      <c r="BL494" s="15">
        <v>18</v>
      </c>
      <c r="BM494" s="15">
        <v>21</v>
      </c>
      <c r="BN494" s="15">
        <v>38</v>
      </c>
      <c r="BO494" s="15">
        <v>88</v>
      </c>
      <c r="BP494" s="15">
        <v>44</v>
      </c>
      <c r="BQ494" s="15">
        <v>92</v>
      </c>
      <c r="BR494" s="15">
        <v>13</v>
      </c>
      <c r="BS494" s="15">
        <v>37</v>
      </c>
      <c r="BT494" s="15">
        <v>70</v>
      </c>
      <c r="BU494" s="15">
        <v>59</v>
      </c>
      <c r="BV494" s="15">
        <v>77</v>
      </c>
      <c r="BW494" s="15">
        <v>46</v>
      </c>
      <c r="BX494" s="15">
        <v>64</v>
      </c>
      <c r="BY494" s="15">
        <v>14</v>
      </c>
      <c r="BZ494" s="15">
        <v>52</v>
      </c>
      <c r="CA494" s="15">
        <v>83</v>
      </c>
      <c r="CB494" s="15">
        <v>95</v>
      </c>
      <c r="CC494" s="15">
        <v>74</v>
      </c>
      <c r="CD494" s="15">
        <v>69</v>
      </c>
      <c r="CE494" s="15">
        <v>15</v>
      </c>
      <c r="CF494" s="15">
        <v>98</v>
      </c>
      <c r="CG494" s="15">
        <v>48</v>
      </c>
      <c r="CH494" s="15">
        <v>24</v>
      </c>
      <c r="CI494" s="15">
        <v>43</v>
      </c>
      <c r="CJ494" s="15">
        <v>82</v>
      </c>
      <c r="CK494" s="15">
        <v>62</v>
      </c>
      <c r="CL494" s="15">
        <v>91</v>
      </c>
      <c r="CM494" s="15">
        <v>53</v>
      </c>
      <c r="CN494" s="15">
        <v>61</v>
      </c>
      <c r="CO494" s="15">
        <v>22</v>
      </c>
      <c r="CP494" s="15">
        <v>27</v>
      </c>
      <c r="CR494" s="15">
        <v>75</v>
      </c>
      <c r="CS494" s="15">
        <v>49</v>
      </c>
      <c r="CT494" s="15">
        <v>32</v>
      </c>
      <c r="CU494" s="15">
        <v>2</v>
      </c>
      <c r="CW494" s="15">
        <v>10</v>
      </c>
      <c r="CX494" s="15">
        <v>68</v>
      </c>
      <c r="CY494" s="15">
        <v>60</v>
      </c>
      <c r="CZ494" s="15">
        <v>3</v>
      </c>
      <c r="DB494" s="15">
        <v>45</v>
      </c>
      <c r="DC494" s="15">
        <v>51</v>
      </c>
      <c r="DD494" s="15">
        <v>6</v>
      </c>
      <c r="DE494" s="15">
        <v>67</v>
      </c>
    </row>
    <row r="495" spans="4:109" s="15" customFormat="1">
      <c r="E495" s="42" t="s">
        <v>352</v>
      </c>
      <c r="F495" s="15">
        <v>2</v>
      </c>
      <c r="G495" s="15">
        <v>80</v>
      </c>
      <c r="H495" s="15">
        <v>57</v>
      </c>
      <c r="I495" s="15">
        <v>99</v>
      </c>
      <c r="J495" s="15">
        <v>24</v>
      </c>
      <c r="K495" s="15">
        <v>25</v>
      </c>
      <c r="L495" s="15">
        <v>60</v>
      </c>
      <c r="M495" s="15">
        <v>71</v>
      </c>
      <c r="N495" s="15">
        <v>46</v>
      </c>
      <c r="O495" s="15">
        <v>28</v>
      </c>
      <c r="P495" s="15">
        <v>77</v>
      </c>
      <c r="Q495" s="15">
        <v>97</v>
      </c>
      <c r="R495" s="15">
        <v>98</v>
      </c>
      <c r="S495" s="15">
        <v>73</v>
      </c>
      <c r="T495" s="15">
        <v>51</v>
      </c>
      <c r="U495" s="15">
        <v>67</v>
      </c>
      <c r="V495" s="15">
        <v>96</v>
      </c>
      <c r="W495" s="15">
        <v>62</v>
      </c>
      <c r="X495" s="15">
        <v>11</v>
      </c>
      <c r="Y495" s="15">
        <v>89</v>
      </c>
      <c r="Z495" s="15">
        <v>83</v>
      </c>
      <c r="AA495" s="15">
        <v>41</v>
      </c>
      <c r="AB495" s="15">
        <v>17</v>
      </c>
      <c r="AC495" s="15">
        <v>78</v>
      </c>
      <c r="AD495" s="15">
        <v>38</v>
      </c>
      <c r="AE495" s="15">
        <v>29</v>
      </c>
      <c r="AF495" s="15">
        <v>92</v>
      </c>
      <c r="AG495" s="15">
        <v>39</v>
      </c>
      <c r="AH495" s="15">
        <v>10</v>
      </c>
      <c r="AI495" s="15">
        <v>22</v>
      </c>
      <c r="AJ495" s="15">
        <v>72</v>
      </c>
      <c r="AK495" s="15">
        <v>45</v>
      </c>
      <c r="AL495" s="15">
        <v>20</v>
      </c>
      <c r="AM495" s="15">
        <v>66</v>
      </c>
      <c r="AN495" s="15">
        <v>90</v>
      </c>
      <c r="AO495" s="15">
        <v>3</v>
      </c>
      <c r="AP495" s="15">
        <v>8</v>
      </c>
      <c r="AQ495" s="15">
        <v>85</v>
      </c>
      <c r="AR495" s="15">
        <v>47</v>
      </c>
      <c r="AS495" s="15">
        <v>58</v>
      </c>
      <c r="AT495" s="15">
        <v>44</v>
      </c>
      <c r="AU495" s="15">
        <v>93</v>
      </c>
      <c r="AV495" s="15">
        <v>30</v>
      </c>
      <c r="AW495" s="15">
        <v>82</v>
      </c>
      <c r="AX495" s="15">
        <v>100</v>
      </c>
      <c r="AY495" s="15">
        <v>48</v>
      </c>
      <c r="AZ495" s="15">
        <v>21</v>
      </c>
      <c r="BA495" s="15">
        <v>40</v>
      </c>
      <c r="BB495" s="15">
        <v>87</v>
      </c>
      <c r="BC495" s="15">
        <v>81</v>
      </c>
      <c r="BD495" s="15">
        <v>42</v>
      </c>
      <c r="BE495" s="15">
        <v>31</v>
      </c>
      <c r="BF495" s="15">
        <v>95</v>
      </c>
      <c r="BG495" s="15">
        <v>53</v>
      </c>
      <c r="BH495" s="15">
        <v>68</v>
      </c>
      <c r="BI495" s="15">
        <v>9</v>
      </c>
      <c r="BJ495" s="15">
        <v>101</v>
      </c>
      <c r="BK495" s="15">
        <v>91</v>
      </c>
      <c r="BL495" s="15">
        <v>1</v>
      </c>
      <c r="BM495" s="15">
        <v>52</v>
      </c>
      <c r="BN495" s="15">
        <v>23</v>
      </c>
      <c r="BO495" s="15">
        <v>59</v>
      </c>
      <c r="BP495" s="15">
        <v>49</v>
      </c>
      <c r="BQ495" s="15">
        <v>6</v>
      </c>
      <c r="BR495" s="15">
        <v>74</v>
      </c>
      <c r="BS495" s="15">
        <v>65</v>
      </c>
      <c r="BT495" s="15">
        <v>5</v>
      </c>
      <c r="BU495" s="15">
        <v>86</v>
      </c>
      <c r="BV495" s="15">
        <v>75</v>
      </c>
      <c r="BW495" s="15">
        <v>33</v>
      </c>
      <c r="BX495" s="15">
        <v>79</v>
      </c>
      <c r="BY495" s="15">
        <v>19</v>
      </c>
      <c r="BZ495" s="15">
        <v>14</v>
      </c>
      <c r="CA495" s="15">
        <v>32</v>
      </c>
      <c r="CB495" s="15">
        <v>43</v>
      </c>
      <c r="CC495" s="15">
        <v>15</v>
      </c>
      <c r="CD495" s="15">
        <v>64</v>
      </c>
      <c r="CE495" s="15">
        <v>27</v>
      </c>
      <c r="CF495" s="15">
        <v>36</v>
      </c>
      <c r="CG495" s="15">
        <v>88</v>
      </c>
      <c r="CH495" s="15">
        <v>50</v>
      </c>
      <c r="CI495" s="15">
        <v>94</v>
      </c>
      <c r="CJ495" s="15">
        <v>55</v>
      </c>
      <c r="CK495" s="15">
        <v>61</v>
      </c>
      <c r="CL495" s="15">
        <v>7</v>
      </c>
      <c r="CM495" s="15">
        <v>12</v>
      </c>
      <c r="CN495" s="15">
        <v>18</v>
      </c>
      <c r="CO495" s="15">
        <v>69</v>
      </c>
      <c r="CP495" s="15">
        <v>56</v>
      </c>
      <c r="CR495" s="15">
        <v>84</v>
      </c>
      <c r="CS495" s="15">
        <v>54</v>
      </c>
      <c r="CT495" s="15">
        <v>76</v>
      </c>
      <c r="CU495" s="15">
        <v>26</v>
      </c>
      <c r="CW495" s="15">
        <v>35</v>
      </c>
      <c r="CX495" s="15">
        <v>63</v>
      </c>
      <c r="CY495" s="15">
        <v>70</v>
      </c>
      <c r="CZ495" s="15">
        <v>16</v>
      </c>
      <c r="DB495" s="15">
        <v>13</v>
      </c>
      <c r="DC495" s="15">
        <v>4</v>
      </c>
      <c r="DD495" s="15">
        <v>34</v>
      </c>
      <c r="DE495" s="15">
        <v>37</v>
      </c>
    </row>
    <row r="496" spans="4:109" s="15" customFormat="1"/>
    <row r="497" spans="4:109" s="15" customFormat="1">
      <c r="D497" s="447">
        <v>102</v>
      </c>
      <c r="E497" s="39" t="s">
        <v>379</v>
      </c>
    </row>
    <row r="498" spans="4:109" s="15" customFormat="1">
      <c r="E498" s="42" t="s">
        <v>322</v>
      </c>
      <c r="F498" s="15">
        <v>1</v>
      </c>
      <c r="G498" s="15">
        <v>2</v>
      </c>
      <c r="H498" s="15">
        <v>3</v>
      </c>
      <c r="I498" s="15">
        <v>4</v>
      </c>
      <c r="J498" s="15">
        <v>5</v>
      </c>
      <c r="K498" s="15">
        <v>6</v>
      </c>
      <c r="L498" s="15">
        <v>7</v>
      </c>
      <c r="M498" s="15">
        <v>8</v>
      </c>
      <c r="N498" s="15">
        <v>9</v>
      </c>
      <c r="O498" s="15">
        <v>10</v>
      </c>
      <c r="P498" s="15">
        <v>11</v>
      </c>
      <c r="Q498" s="15">
        <v>12</v>
      </c>
      <c r="R498" s="15">
        <v>13</v>
      </c>
      <c r="S498" s="15">
        <v>14</v>
      </c>
      <c r="T498" s="15">
        <v>15</v>
      </c>
      <c r="U498" s="15">
        <v>16</v>
      </c>
      <c r="V498" s="15">
        <v>17</v>
      </c>
      <c r="W498" s="15">
        <v>18</v>
      </c>
      <c r="X498" s="15">
        <v>19</v>
      </c>
      <c r="Y498" s="15">
        <v>20</v>
      </c>
      <c r="Z498" s="15">
        <v>21</v>
      </c>
      <c r="AA498" s="15">
        <v>22</v>
      </c>
      <c r="AB498" s="15">
        <v>23</v>
      </c>
      <c r="AC498" s="15">
        <v>24</v>
      </c>
      <c r="AD498" s="15">
        <v>25</v>
      </c>
      <c r="AE498" s="15">
        <v>26</v>
      </c>
      <c r="AF498" s="15">
        <v>27</v>
      </c>
      <c r="AG498" s="15">
        <v>28</v>
      </c>
      <c r="AH498" s="15">
        <v>29</v>
      </c>
      <c r="AI498" s="15">
        <v>30</v>
      </c>
      <c r="AJ498" s="15">
        <v>31</v>
      </c>
      <c r="AK498" s="15">
        <v>32</v>
      </c>
      <c r="AL498" s="15">
        <v>33</v>
      </c>
      <c r="AM498" s="15">
        <v>34</v>
      </c>
      <c r="AN498" s="15">
        <v>35</v>
      </c>
      <c r="AO498" s="15">
        <v>36</v>
      </c>
      <c r="AP498" s="15">
        <v>37</v>
      </c>
      <c r="AQ498" s="15">
        <v>38</v>
      </c>
      <c r="AR498" s="15">
        <v>39</v>
      </c>
      <c r="AS498" s="15">
        <v>40</v>
      </c>
      <c r="AT498" s="15">
        <v>41</v>
      </c>
      <c r="AU498" s="15">
        <v>42</v>
      </c>
      <c r="AV498" s="15">
        <v>43</v>
      </c>
      <c r="AW498" s="15">
        <v>44</v>
      </c>
      <c r="AX498" s="15">
        <v>45</v>
      </c>
      <c r="AY498" s="15">
        <v>46</v>
      </c>
      <c r="AZ498" s="15">
        <v>47</v>
      </c>
      <c r="BA498" s="15">
        <v>48</v>
      </c>
      <c r="BB498" s="15">
        <v>49</v>
      </c>
      <c r="BC498" s="15">
        <v>50</v>
      </c>
      <c r="BD498" s="15">
        <v>51</v>
      </c>
      <c r="BE498" s="15">
        <v>52</v>
      </c>
      <c r="BF498" s="15">
        <v>53</v>
      </c>
      <c r="BG498" s="15">
        <v>54</v>
      </c>
      <c r="BH498" s="15">
        <v>55</v>
      </c>
      <c r="BI498" s="15">
        <v>56</v>
      </c>
      <c r="BJ498" s="15">
        <v>57</v>
      </c>
      <c r="BK498" s="15">
        <v>58</v>
      </c>
      <c r="BL498" s="15">
        <v>59</v>
      </c>
      <c r="BM498" s="15">
        <v>60</v>
      </c>
      <c r="BN498" s="15">
        <v>61</v>
      </c>
      <c r="BO498" s="15">
        <v>62</v>
      </c>
      <c r="BP498" s="15">
        <v>63</v>
      </c>
      <c r="BQ498" s="15">
        <v>64</v>
      </c>
      <c r="BR498" s="15">
        <v>65</v>
      </c>
      <c r="BS498" s="15">
        <v>66</v>
      </c>
      <c r="BT498" s="15">
        <v>67</v>
      </c>
      <c r="BU498" s="15">
        <v>68</v>
      </c>
      <c r="BV498" s="15">
        <v>69</v>
      </c>
      <c r="BW498" s="15">
        <v>70</v>
      </c>
      <c r="BX498" s="15">
        <v>71</v>
      </c>
      <c r="BY498" s="15">
        <v>72</v>
      </c>
      <c r="BZ498" s="15">
        <v>73</v>
      </c>
      <c r="CA498" s="15">
        <v>74</v>
      </c>
      <c r="CB498" s="15">
        <v>75</v>
      </c>
      <c r="CC498" s="15">
        <v>76</v>
      </c>
      <c r="CD498" s="15">
        <v>77</v>
      </c>
      <c r="CE498" s="15">
        <v>78</v>
      </c>
      <c r="CF498" s="15">
        <v>79</v>
      </c>
      <c r="CG498" s="15">
        <v>80</v>
      </c>
      <c r="CH498" s="15">
        <v>81</v>
      </c>
      <c r="CI498" s="15">
        <v>82</v>
      </c>
      <c r="CJ498" s="15">
        <v>83</v>
      </c>
      <c r="CK498" s="15">
        <v>84</v>
      </c>
      <c r="CL498" s="15">
        <v>85</v>
      </c>
      <c r="CM498" s="15">
        <v>86</v>
      </c>
      <c r="CN498" s="15">
        <v>87</v>
      </c>
      <c r="CO498" s="15">
        <v>88</v>
      </c>
      <c r="CP498" s="15">
        <v>89</v>
      </c>
      <c r="CQ498" s="15">
        <v>90</v>
      </c>
      <c r="CR498" s="15">
        <v>91</v>
      </c>
      <c r="CS498" s="15">
        <v>92</v>
      </c>
      <c r="CT498" s="15">
        <v>93</v>
      </c>
      <c r="CU498" s="15">
        <v>94</v>
      </c>
      <c r="CW498" s="15">
        <v>95</v>
      </c>
      <c r="CX498" s="15">
        <v>96</v>
      </c>
      <c r="CY498" s="15">
        <v>97</v>
      </c>
      <c r="CZ498" s="15">
        <v>98</v>
      </c>
      <c r="DB498" s="15">
        <v>99</v>
      </c>
      <c r="DC498" s="15">
        <v>100</v>
      </c>
      <c r="DD498" s="15">
        <v>101</v>
      </c>
      <c r="DE498" s="15">
        <v>102</v>
      </c>
    </row>
    <row r="499" spans="4:109" s="15" customFormat="1">
      <c r="E499" s="42" t="s">
        <v>350</v>
      </c>
      <c r="F499" s="15">
        <v>48</v>
      </c>
      <c r="G499" s="15">
        <v>84</v>
      </c>
      <c r="H499" s="15">
        <v>5</v>
      </c>
      <c r="I499" s="15">
        <v>70</v>
      </c>
      <c r="J499" s="15">
        <v>18</v>
      </c>
      <c r="K499" s="15">
        <v>75</v>
      </c>
      <c r="L499" s="15">
        <v>79</v>
      </c>
      <c r="M499" s="15">
        <v>40</v>
      </c>
      <c r="N499" s="15">
        <v>63</v>
      </c>
      <c r="O499" s="15">
        <v>83</v>
      </c>
      <c r="P499" s="15">
        <v>72</v>
      </c>
      <c r="Q499" s="15">
        <v>64</v>
      </c>
      <c r="R499" s="15">
        <v>22</v>
      </c>
      <c r="S499" s="15">
        <v>8</v>
      </c>
      <c r="T499" s="15">
        <v>67</v>
      </c>
      <c r="U499" s="15">
        <v>45</v>
      </c>
      <c r="V499" s="15">
        <v>14</v>
      </c>
      <c r="W499" s="15">
        <v>9</v>
      </c>
      <c r="X499" s="15">
        <v>91</v>
      </c>
      <c r="Y499" s="15">
        <v>32</v>
      </c>
      <c r="Z499" s="15">
        <v>59</v>
      </c>
      <c r="AA499" s="15">
        <v>4</v>
      </c>
      <c r="AB499" s="15">
        <v>102</v>
      </c>
      <c r="AC499" s="15">
        <v>26</v>
      </c>
      <c r="AD499" s="15">
        <v>6</v>
      </c>
      <c r="AE499" s="15">
        <v>28</v>
      </c>
      <c r="AF499" s="15">
        <v>95</v>
      </c>
      <c r="AG499" s="15">
        <v>80</v>
      </c>
      <c r="AH499" s="15">
        <v>93</v>
      </c>
      <c r="AI499" s="15">
        <v>56</v>
      </c>
      <c r="AJ499" s="15">
        <v>53</v>
      </c>
      <c r="AK499" s="15">
        <v>19</v>
      </c>
      <c r="AL499" s="15">
        <v>87</v>
      </c>
      <c r="AM499" s="15">
        <v>78</v>
      </c>
      <c r="AN499" s="15">
        <v>43</v>
      </c>
      <c r="AO499" s="15">
        <v>58</v>
      </c>
      <c r="AP499" s="15">
        <v>49</v>
      </c>
      <c r="AQ499" s="15">
        <v>15</v>
      </c>
      <c r="AR499" s="15">
        <v>36</v>
      </c>
      <c r="AS499" s="15">
        <v>42</v>
      </c>
      <c r="AT499" s="15">
        <v>25</v>
      </c>
      <c r="AU499" s="15">
        <v>31</v>
      </c>
      <c r="AV499" s="15">
        <v>37</v>
      </c>
      <c r="AW499" s="15">
        <v>52</v>
      </c>
      <c r="AX499" s="15">
        <v>73</v>
      </c>
      <c r="AY499" s="15">
        <v>34</v>
      </c>
      <c r="AZ499" s="15">
        <v>101</v>
      </c>
      <c r="BA499" s="15">
        <v>92</v>
      </c>
      <c r="BB499" s="15">
        <v>81</v>
      </c>
      <c r="BC499" s="15">
        <v>76</v>
      </c>
      <c r="BD499" s="15">
        <v>54</v>
      </c>
      <c r="BE499" s="15">
        <v>88</v>
      </c>
      <c r="BF499" s="15">
        <v>47</v>
      </c>
      <c r="BG499" s="15">
        <v>71</v>
      </c>
      <c r="BH499" s="15">
        <v>29</v>
      </c>
      <c r="BI499" s="15">
        <v>27</v>
      </c>
      <c r="BJ499" s="15">
        <v>90</v>
      </c>
      <c r="BK499" s="15">
        <v>82</v>
      </c>
      <c r="BL499" s="15">
        <v>61</v>
      </c>
      <c r="BM499" s="15">
        <v>100</v>
      </c>
      <c r="BN499" s="15">
        <v>65</v>
      </c>
      <c r="BO499" s="15">
        <v>68</v>
      </c>
      <c r="BP499" s="15">
        <v>44</v>
      </c>
      <c r="BQ499" s="15">
        <v>21</v>
      </c>
      <c r="BR499" s="15">
        <v>74</v>
      </c>
      <c r="BS499" s="15">
        <v>39</v>
      </c>
      <c r="BT499" s="15">
        <v>97</v>
      </c>
      <c r="BU499" s="15">
        <v>62</v>
      </c>
      <c r="BV499" s="15">
        <v>17</v>
      </c>
      <c r="BW499" s="15">
        <v>94</v>
      </c>
      <c r="BX499" s="15">
        <v>98</v>
      </c>
      <c r="BY499" s="15">
        <v>33</v>
      </c>
      <c r="BZ499" s="15">
        <v>77</v>
      </c>
      <c r="CA499" s="15">
        <v>46</v>
      </c>
      <c r="CB499" s="15">
        <v>23</v>
      </c>
      <c r="CC499" s="15">
        <v>50</v>
      </c>
      <c r="CD499" s="15">
        <v>1</v>
      </c>
      <c r="CE499" s="15">
        <v>55</v>
      </c>
      <c r="CF499" s="15">
        <v>86</v>
      </c>
      <c r="CG499" s="15">
        <v>24</v>
      </c>
      <c r="CH499" s="15">
        <v>89</v>
      </c>
      <c r="CI499" s="15">
        <v>38</v>
      </c>
      <c r="CJ499" s="15">
        <v>96</v>
      </c>
      <c r="CK499" s="15">
        <v>35</v>
      </c>
      <c r="CL499" s="15">
        <v>51</v>
      </c>
      <c r="CM499" s="15">
        <v>30</v>
      </c>
      <c r="CN499" s="15">
        <v>99</v>
      </c>
      <c r="CO499" s="15">
        <v>60</v>
      </c>
      <c r="CP499" s="15">
        <v>12</v>
      </c>
      <c r="CQ499" s="15">
        <v>3</v>
      </c>
      <c r="CR499" s="15">
        <v>69</v>
      </c>
      <c r="CS499" s="15">
        <v>10</v>
      </c>
      <c r="CT499" s="15">
        <v>20</v>
      </c>
      <c r="CU499" s="15">
        <v>13</v>
      </c>
      <c r="CW499" s="15">
        <v>57</v>
      </c>
      <c r="CX499" s="15">
        <v>66</v>
      </c>
      <c r="CY499" s="15">
        <v>16</v>
      </c>
      <c r="CZ499" s="15">
        <v>41</v>
      </c>
      <c r="DB499" s="15">
        <v>85</v>
      </c>
      <c r="DC499" s="15">
        <v>11</v>
      </c>
      <c r="DD499" s="15">
        <v>2</v>
      </c>
      <c r="DE499" s="15">
        <v>7</v>
      </c>
    </row>
    <row r="500" spans="4:109" s="15" customFormat="1">
      <c r="E500" s="42" t="s">
        <v>352</v>
      </c>
      <c r="F500" s="15">
        <v>74</v>
      </c>
      <c r="G500" s="15">
        <v>15</v>
      </c>
      <c r="H500" s="15">
        <v>84</v>
      </c>
      <c r="I500" s="15">
        <v>99</v>
      </c>
      <c r="J500" s="15">
        <v>87</v>
      </c>
      <c r="K500" s="15">
        <v>23</v>
      </c>
      <c r="L500" s="15">
        <v>71</v>
      </c>
      <c r="M500" s="15">
        <v>91</v>
      </c>
      <c r="N500" s="15">
        <v>50</v>
      </c>
      <c r="O500" s="15">
        <v>28</v>
      </c>
      <c r="P500" s="15">
        <v>93</v>
      </c>
      <c r="Q500" s="15">
        <v>20</v>
      </c>
      <c r="R500" s="15">
        <v>81</v>
      </c>
      <c r="S500" s="15">
        <v>66</v>
      </c>
      <c r="T500" s="15">
        <v>37</v>
      </c>
      <c r="U500" s="15">
        <v>55</v>
      </c>
      <c r="V500" s="15">
        <v>78</v>
      </c>
      <c r="W500" s="15">
        <v>49</v>
      </c>
      <c r="X500" s="15">
        <v>62</v>
      </c>
      <c r="Y500" s="15">
        <v>96</v>
      </c>
      <c r="Z500" s="15">
        <v>12</v>
      </c>
      <c r="AA500" s="15">
        <v>73</v>
      </c>
      <c r="AB500" s="15">
        <v>17</v>
      </c>
      <c r="AC500" s="15">
        <v>53</v>
      </c>
      <c r="AD500" s="15">
        <v>34</v>
      </c>
      <c r="AE500" s="15">
        <v>67</v>
      </c>
      <c r="AF500" s="15">
        <v>44</v>
      </c>
      <c r="AG500" s="15">
        <v>25</v>
      </c>
      <c r="AH500" s="15">
        <v>47</v>
      </c>
      <c r="AI500" s="15">
        <v>77</v>
      </c>
      <c r="AJ500" s="15">
        <v>29</v>
      </c>
      <c r="AK500" s="15">
        <v>69</v>
      </c>
      <c r="AL500" s="15">
        <v>100</v>
      </c>
      <c r="AM500" s="15">
        <v>72</v>
      </c>
      <c r="AN500" s="15">
        <v>38</v>
      </c>
      <c r="AO500" s="15">
        <v>70</v>
      </c>
      <c r="AP500" s="15">
        <v>6</v>
      </c>
      <c r="AQ500" s="15">
        <v>36</v>
      </c>
      <c r="AR500" s="15">
        <v>57</v>
      </c>
      <c r="AS500" s="15">
        <v>31</v>
      </c>
      <c r="AT500" s="15">
        <v>4</v>
      </c>
      <c r="AU500" s="15">
        <v>13</v>
      </c>
      <c r="AV500" s="15">
        <v>7</v>
      </c>
      <c r="AW500" s="15">
        <v>16</v>
      </c>
      <c r="AX500" s="15">
        <v>95</v>
      </c>
      <c r="AY500" s="15">
        <v>60</v>
      </c>
      <c r="AZ500" s="15">
        <v>18</v>
      </c>
      <c r="BA500" s="15">
        <v>90</v>
      </c>
      <c r="BB500" s="15">
        <v>33</v>
      </c>
      <c r="BC500" s="15">
        <v>97</v>
      </c>
      <c r="BD500" s="15">
        <v>9</v>
      </c>
      <c r="BE500" s="15">
        <v>3</v>
      </c>
      <c r="BF500" s="15">
        <v>39</v>
      </c>
      <c r="BG500" s="15">
        <v>85</v>
      </c>
      <c r="BH500" s="15">
        <v>101</v>
      </c>
      <c r="BI500" s="15">
        <v>43</v>
      </c>
      <c r="BJ500" s="15">
        <v>54</v>
      </c>
      <c r="BK500" s="15">
        <v>10</v>
      </c>
      <c r="BL500" s="15">
        <v>75</v>
      </c>
      <c r="BM500" s="15">
        <v>22</v>
      </c>
      <c r="BN500" s="15">
        <v>83</v>
      </c>
      <c r="BO500" s="15">
        <v>61</v>
      </c>
      <c r="BP500" s="15">
        <v>42</v>
      </c>
      <c r="BQ500" s="15">
        <v>88</v>
      </c>
      <c r="BR500" s="15">
        <v>11</v>
      </c>
      <c r="BS500" s="15">
        <v>14</v>
      </c>
      <c r="BT500" s="15">
        <v>26</v>
      </c>
      <c r="BU500" s="15">
        <v>98</v>
      </c>
      <c r="BV500" s="15">
        <v>58</v>
      </c>
      <c r="BW500" s="15">
        <v>89</v>
      </c>
      <c r="BX500" s="15">
        <v>64</v>
      </c>
      <c r="BY500" s="15">
        <v>21</v>
      </c>
      <c r="BZ500" s="15">
        <v>79</v>
      </c>
      <c r="CA500" s="15">
        <v>1</v>
      </c>
      <c r="CB500" s="15">
        <v>59</v>
      </c>
      <c r="CC500" s="15">
        <v>94</v>
      </c>
      <c r="CD500" s="15">
        <v>41</v>
      </c>
      <c r="CE500" s="15">
        <v>19</v>
      </c>
      <c r="CF500" s="15">
        <v>2</v>
      </c>
      <c r="CG500" s="15">
        <v>86</v>
      </c>
      <c r="CH500" s="15">
        <v>35</v>
      </c>
      <c r="CI500" s="15">
        <v>102</v>
      </c>
      <c r="CJ500" s="15">
        <v>45</v>
      </c>
      <c r="CK500" s="15">
        <v>56</v>
      </c>
      <c r="CL500" s="15">
        <v>82</v>
      </c>
      <c r="CM500" s="15">
        <v>32</v>
      </c>
      <c r="CN500" s="15">
        <v>63</v>
      </c>
      <c r="CO500" s="15">
        <v>52</v>
      </c>
      <c r="CP500" s="15">
        <v>92</v>
      </c>
      <c r="CQ500" s="15">
        <v>48</v>
      </c>
      <c r="CR500" s="15">
        <v>8</v>
      </c>
      <c r="CS500" s="15">
        <v>40</v>
      </c>
      <c r="CT500" s="15">
        <v>65</v>
      </c>
      <c r="CU500" s="15">
        <v>27</v>
      </c>
      <c r="CW500" s="15">
        <v>24</v>
      </c>
      <c r="CX500" s="15">
        <v>5</v>
      </c>
      <c r="CY500" s="15">
        <v>76</v>
      </c>
      <c r="CZ500" s="15">
        <v>68</v>
      </c>
      <c r="DB500" s="15">
        <v>80</v>
      </c>
      <c r="DC500" s="15">
        <v>30</v>
      </c>
      <c r="DD500" s="15">
        <v>46</v>
      </c>
      <c r="DE500" s="15">
        <v>51</v>
      </c>
    </row>
    <row r="501" spans="4:109" s="15" customFormat="1"/>
    <row r="502" spans="4:109" s="15" customFormat="1">
      <c r="D502" s="447">
        <v>103</v>
      </c>
      <c r="E502" s="39" t="s">
        <v>379</v>
      </c>
    </row>
    <row r="503" spans="4:109" s="15" customFormat="1">
      <c r="E503" s="42" t="s">
        <v>322</v>
      </c>
      <c r="F503" s="15">
        <v>1</v>
      </c>
      <c r="G503" s="15">
        <v>2</v>
      </c>
      <c r="H503" s="15">
        <v>3</v>
      </c>
      <c r="I503" s="15">
        <v>4</v>
      </c>
      <c r="J503" s="15">
        <v>5</v>
      </c>
      <c r="K503" s="15">
        <v>6</v>
      </c>
      <c r="L503" s="15">
        <v>7</v>
      </c>
      <c r="M503" s="15">
        <v>8</v>
      </c>
      <c r="N503" s="15">
        <v>9</v>
      </c>
      <c r="O503" s="15">
        <v>10</v>
      </c>
      <c r="P503" s="15">
        <v>11</v>
      </c>
      <c r="Q503" s="15">
        <v>12</v>
      </c>
      <c r="R503" s="15">
        <v>13</v>
      </c>
      <c r="S503" s="15">
        <v>14</v>
      </c>
      <c r="T503" s="15">
        <v>15</v>
      </c>
      <c r="U503" s="15">
        <v>16</v>
      </c>
      <c r="V503" s="15">
        <v>17</v>
      </c>
      <c r="W503" s="15">
        <v>18</v>
      </c>
      <c r="X503" s="15">
        <v>19</v>
      </c>
      <c r="Y503" s="15">
        <v>20</v>
      </c>
      <c r="Z503" s="15">
        <v>21</v>
      </c>
      <c r="AA503" s="15">
        <v>22</v>
      </c>
      <c r="AB503" s="15">
        <v>23</v>
      </c>
      <c r="AC503" s="15">
        <v>24</v>
      </c>
      <c r="AD503" s="15">
        <v>25</v>
      </c>
      <c r="AE503" s="15">
        <v>26</v>
      </c>
      <c r="AF503" s="15">
        <v>27</v>
      </c>
      <c r="AG503" s="15">
        <v>28</v>
      </c>
      <c r="AH503" s="15">
        <v>29</v>
      </c>
      <c r="AI503" s="15">
        <v>30</v>
      </c>
      <c r="AJ503" s="15">
        <v>31</v>
      </c>
      <c r="AK503" s="15">
        <v>32</v>
      </c>
      <c r="AL503" s="15">
        <v>33</v>
      </c>
      <c r="AM503" s="15">
        <v>34</v>
      </c>
      <c r="AN503" s="15">
        <v>35</v>
      </c>
      <c r="AO503" s="15">
        <v>36</v>
      </c>
      <c r="AP503" s="15">
        <v>37</v>
      </c>
      <c r="AQ503" s="15">
        <v>38</v>
      </c>
      <c r="AR503" s="15">
        <v>39</v>
      </c>
      <c r="AS503" s="15">
        <v>40</v>
      </c>
      <c r="AT503" s="15">
        <v>41</v>
      </c>
      <c r="AU503" s="15">
        <v>42</v>
      </c>
      <c r="AV503" s="15">
        <v>43</v>
      </c>
      <c r="AW503" s="15">
        <v>44</v>
      </c>
      <c r="AX503" s="15">
        <v>45</v>
      </c>
      <c r="AY503" s="15">
        <v>46</v>
      </c>
      <c r="AZ503" s="15">
        <v>47</v>
      </c>
      <c r="BA503" s="15">
        <v>48</v>
      </c>
      <c r="BB503" s="15">
        <v>49</v>
      </c>
      <c r="BC503" s="15">
        <v>50</v>
      </c>
      <c r="BD503" s="15">
        <v>51</v>
      </c>
      <c r="BE503" s="15">
        <v>52</v>
      </c>
      <c r="BF503" s="15">
        <v>53</v>
      </c>
      <c r="BG503" s="15">
        <v>54</v>
      </c>
      <c r="BH503" s="15">
        <v>55</v>
      </c>
      <c r="BI503" s="15">
        <v>56</v>
      </c>
      <c r="BJ503" s="15">
        <v>57</v>
      </c>
      <c r="BK503" s="15">
        <v>58</v>
      </c>
      <c r="BL503" s="15">
        <v>59</v>
      </c>
      <c r="BM503" s="15">
        <v>60</v>
      </c>
      <c r="BN503" s="15">
        <v>61</v>
      </c>
      <c r="BO503" s="15">
        <v>62</v>
      </c>
      <c r="BP503" s="15">
        <v>63</v>
      </c>
      <c r="BQ503" s="15">
        <v>64</v>
      </c>
      <c r="BR503" s="15">
        <v>65</v>
      </c>
      <c r="BS503" s="15">
        <v>66</v>
      </c>
      <c r="BT503" s="15">
        <v>67</v>
      </c>
      <c r="BU503" s="15">
        <v>68</v>
      </c>
      <c r="BV503" s="15">
        <v>69</v>
      </c>
      <c r="BW503" s="15">
        <v>70</v>
      </c>
      <c r="BX503" s="15">
        <v>71</v>
      </c>
      <c r="BY503" s="15">
        <v>72</v>
      </c>
      <c r="BZ503" s="15">
        <v>73</v>
      </c>
      <c r="CA503" s="15">
        <v>74</v>
      </c>
      <c r="CB503" s="15">
        <v>75</v>
      </c>
      <c r="CC503" s="15">
        <v>76</v>
      </c>
      <c r="CD503" s="15">
        <v>77</v>
      </c>
      <c r="CE503" s="15">
        <v>78</v>
      </c>
      <c r="CF503" s="15">
        <v>79</v>
      </c>
      <c r="CG503" s="15">
        <v>80</v>
      </c>
      <c r="CH503" s="15">
        <v>81</v>
      </c>
      <c r="CI503" s="15">
        <v>82</v>
      </c>
      <c r="CJ503" s="15">
        <v>83</v>
      </c>
      <c r="CK503" s="15">
        <v>84</v>
      </c>
      <c r="CL503" s="15">
        <v>85</v>
      </c>
      <c r="CM503" s="15">
        <v>86</v>
      </c>
      <c r="CN503" s="15">
        <v>87</v>
      </c>
      <c r="CO503" s="15">
        <v>88</v>
      </c>
      <c r="CP503" s="15">
        <v>89</v>
      </c>
      <c r="CQ503" s="15">
        <v>90</v>
      </c>
      <c r="CR503" s="15">
        <v>91</v>
      </c>
      <c r="CS503" s="15">
        <v>92</v>
      </c>
      <c r="CT503" s="15">
        <v>93</v>
      </c>
      <c r="CU503" s="15">
        <v>94</v>
      </c>
      <c r="CV503" s="15">
        <v>95</v>
      </c>
      <c r="CW503" s="15">
        <v>96</v>
      </c>
      <c r="CX503" s="15">
        <v>97</v>
      </c>
      <c r="CY503" s="15">
        <v>98</v>
      </c>
      <c r="CZ503" s="15">
        <v>99</v>
      </c>
      <c r="DB503" s="15">
        <v>100</v>
      </c>
      <c r="DC503" s="15">
        <v>101</v>
      </c>
      <c r="DD503" s="15">
        <v>102</v>
      </c>
      <c r="DE503" s="15">
        <v>103</v>
      </c>
    </row>
    <row r="504" spans="4:109" s="15" customFormat="1">
      <c r="E504" s="42" t="s">
        <v>350</v>
      </c>
      <c r="F504" s="15">
        <v>25</v>
      </c>
      <c r="G504" s="15">
        <v>51</v>
      </c>
      <c r="H504" s="15">
        <v>103</v>
      </c>
      <c r="I504" s="15">
        <v>87</v>
      </c>
      <c r="J504" s="15">
        <v>58</v>
      </c>
      <c r="K504" s="15">
        <v>98</v>
      </c>
      <c r="L504" s="15">
        <v>35</v>
      </c>
      <c r="M504" s="15">
        <v>77</v>
      </c>
      <c r="N504" s="15">
        <v>61</v>
      </c>
      <c r="O504" s="15">
        <v>81</v>
      </c>
      <c r="P504" s="15">
        <v>30</v>
      </c>
      <c r="Q504" s="15">
        <v>74</v>
      </c>
      <c r="R504" s="15">
        <v>82</v>
      </c>
      <c r="S504" s="15">
        <v>22</v>
      </c>
      <c r="T504" s="15">
        <v>96</v>
      </c>
      <c r="U504" s="15">
        <v>63</v>
      </c>
      <c r="V504" s="15">
        <v>43</v>
      </c>
      <c r="W504" s="15">
        <v>7</v>
      </c>
      <c r="X504" s="15">
        <v>56</v>
      </c>
      <c r="Y504" s="15">
        <v>28</v>
      </c>
      <c r="Z504" s="15">
        <v>78</v>
      </c>
      <c r="AA504" s="15">
        <v>46</v>
      </c>
      <c r="AB504" s="15">
        <v>20</v>
      </c>
      <c r="AC504" s="15">
        <v>5</v>
      </c>
      <c r="AD504" s="15">
        <v>67</v>
      </c>
      <c r="AE504" s="15">
        <v>8</v>
      </c>
      <c r="AF504" s="15">
        <v>15</v>
      </c>
      <c r="AG504" s="15">
        <v>16</v>
      </c>
      <c r="AH504" s="15">
        <v>48</v>
      </c>
      <c r="AI504" s="15">
        <v>68</v>
      </c>
      <c r="AJ504" s="15">
        <v>99</v>
      </c>
      <c r="AK504" s="15">
        <v>53</v>
      </c>
      <c r="AL504" s="15">
        <v>11</v>
      </c>
      <c r="AM504" s="15">
        <v>80</v>
      </c>
      <c r="AN504" s="15">
        <v>17</v>
      </c>
      <c r="AO504" s="15">
        <v>34</v>
      </c>
      <c r="AP504" s="15">
        <v>86</v>
      </c>
      <c r="AQ504" s="15">
        <v>41</v>
      </c>
      <c r="AR504" s="15">
        <v>62</v>
      </c>
      <c r="AS504" s="15">
        <v>92</v>
      </c>
      <c r="AT504" s="15">
        <v>52</v>
      </c>
      <c r="AU504" s="15">
        <v>88</v>
      </c>
      <c r="AV504" s="15">
        <v>36</v>
      </c>
      <c r="AW504" s="15">
        <v>71</v>
      </c>
      <c r="AX504" s="15">
        <v>6</v>
      </c>
      <c r="AY504" s="15">
        <v>9</v>
      </c>
      <c r="AZ504" s="15">
        <v>91</v>
      </c>
      <c r="BA504" s="15">
        <v>1</v>
      </c>
      <c r="BB504" s="15">
        <v>100</v>
      </c>
      <c r="BC504" s="15">
        <v>21</v>
      </c>
      <c r="BD504" s="15">
        <v>69</v>
      </c>
      <c r="BE504" s="15">
        <v>31</v>
      </c>
      <c r="BF504" s="15">
        <v>39</v>
      </c>
      <c r="BG504" s="15">
        <v>75</v>
      </c>
      <c r="BH504" s="15">
        <v>27</v>
      </c>
      <c r="BI504" s="15">
        <v>54</v>
      </c>
      <c r="BJ504" s="15">
        <v>94</v>
      </c>
      <c r="BK504" s="15">
        <v>24</v>
      </c>
      <c r="BL504" s="15">
        <v>73</v>
      </c>
      <c r="BM504" s="15">
        <v>66</v>
      </c>
      <c r="BN504" s="15">
        <v>90</v>
      </c>
      <c r="BO504" s="15">
        <v>38</v>
      </c>
      <c r="BP504" s="15">
        <v>4</v>
      </c>
      <c r="BQ504" s="15">
        <v>18</v>
      </c>
      <c r="BR504" s="15">
        <v>76</v>
      </c>
      <c r="BS504" s="15">
        <v>79</v>
      </c>
      <c r="BT504" s="15">
        <v>102</v>
      </c>
      <c r="BU504" s="15">
        <v>12</v>
      </c>
      <c r="BV504" s="15">
        <v>83</v>
      </c>
      <c r="BW504" s="15">
        <v>44</v>
      </c>
      <c r="BX504" s="15">
        <v>97</v>
      </c>
      <c r="BY504" s="15">
        <v>85</v>
      </c>
      <c r="BZ504" s="15">
        <v>32</v>
      </c>
      <c r="CA504" s="15">
        <v>93</v>
      </c>
      <c r="CB504" s="15">
        <v>49</v>
      </c>
      <c r="CC504" s="15">
        <v>40</v>
      </c>
      <c r="CD504" s="15">
        <v>26</v>
      </c>
      <c r="CE504" s="15">
        <v>10</v>
      </c>
      <c r="CF504" s="15">
        <v>60</v>
      </c>
      <c r="CG504" s="15">
        <v>14</v>
      </c>
      <c r="CH504" s="15">
        <v>101</v>
      </c>
      <c r="CI504" s="15">
        <v>13</v>
      </c>
      <c r="CJ504" s="15">
        <v>50</v>
      </c>
      <c r="CK504" s="15">
        <v>55</v>
      </c>
      <c r="CL504" s="15">
        <v>29</v>
      </c>
      <c r="CM504" s="15">
        <v>37</v>
      </c>
      <c r="CN504" s="15">
        <v>23</v>
      </c>
      <c r="CO504" s="15">
        <v>42</v>
      </c>
      <c r="CP504" s="15">
        <v>47</v>
      </c>
      <c r="CQ504" s="15">
        <v>33</v>
      </c>
      <c r="CR504" s="15">
        <v>65</v>
      </c>
      <c r="CS504" s="15">
        <v>45</v>
      </c>
      <c r="CT504" s="15">
        <v>84</v>
      </c>
      <c r="CU504" s="15">
        <v>57</v>
      </c>
      <c r="CV504" s="15">
        <v>72</v>
      </c>
      <c r="CW504" s="15">
        <v>95</v>
      </c>
      <c r="CX504" s="15">
        <v>19</v>
      </c>
      <c r="CY504" s="15">
        <v>89</v>
      </c>
      <c r="CZ504" s="15">
        <v>2</v>
      </c>
      <c r="DB504" s="15">
        <v>59</v>
      </c>
      <c r="DC504" s="15">
        <v>64</v>
      </c>
      <c r="DD504" s="15">
        <v>70</v>
      </c>
      <c r="DE504" s="15">
        <v>3</v>
      </c>
    </row>
    <row r="505" spans="4:109" s="15" customFormat="1">
      <c r="E505" s="42" t="s">
        <v>352</v>
      </c>
      <c r="F505" s="15">
        <v>18</v>
      </c>
      <c r="G505" s="15">
        <v>59</v>
      </c>
      <c r="H505" s="15">
        <v>45</v>
      </c>
      <c r="I505" s="15">
        <v>88</v>
      </c>
      <c r="J505" s="15">
        <v>99</v>
      </c>
      <c r="K505" s="15">
        <v>5</v>
      </c>
      <c r="L505" s="15">
        <v>103</v>
      </c>
      <c r="M505" s="15">
        <v>47</v>
      </c>
      <c r="N505" s="15">
        <v>38</v>
      </c>
      <c r="O505" s="15">
        <v>34</v>
      </c>
      <c r="P505" s="15">
        <v>62</v>
      </c>
      <c r="Q505" s="15">
        <v>73</v>
      </c>
      <c r="R505" s="15">
        <v>85</v>
      </c>
      <c r="S505" s="15">
        <v>36</v>
      </c>
      <c r="T505" s="15">
        <v>7</v>
      </c>
      <c r="U505" s="15">
        <v>80</v>
      </c>
      <c r="V505" s="15">
        <v>4</v>
      </c>
      <c r="W505" s="15">
        <v>95</v>
      </c>
      <c r="X505" s="15">
        <v>13</v>
      </c>
      <c r="Y505" s="15">
        <v>51</v>
      </c>
      <c r="Z505" s="15">
        <v>17</v>
      </c>
      <c r="AA505" s="15">
        <v>61</v>
      </c>
      <c r="AB505" s="15">
        <v>2</v>
      </c>
      <c r="AC505" s="15">
        <v>52</v>
      </c>
      <c r="AD505" s="15">
        <v>86</v>
      </c>
      <c r="AE505" s="15">
        <v>49</v>
      </c>
      <c r="AF505" s="15">
        <v>84</v>
      </c>
      <c r="AG505" s="15">
        <v>92</v>
      </c>
      <c r="AH505" s="15">
        <v>16</v>
      </c>
      <c r="AI505" s="15">
        <v>26</v>
      </c>
      <c r="AJ505" s="15">
        <v>35</v>
      </c>
      <c r="AK505" s="15">
        <v>89</v>
      </c>
      <c r="AL505" s="15">
        <v>96</v>
      </c>
      <c r="AM505" s="15">
        <v>76</v>
      </c>
      <c r="AN505" s="15">
        <v>23</v>
      </c>
      <c r="AO505" s="15">
        <v>14</v>
      </c>
      <c r="AP505" s="15">
        <v>68</v>
      </c>
      <c r="AQ505" s="15">
        <v>57</v>
      </c>
      <c r="AR505" s="15">
        <v>37</v>
      </c>
      <c r="AS505" s="15">
        <v>79</v>
      </c>
      <c r="AT505" s="15">
        <v>93</v>
      </c>
      <c r="AU505" s="15">
        <v>70</v>
      </c>
      <c r="AV505" s="15">
        <v>81</v>
      </c>
      <c r="AW505" s="15">
        <v>46</v>
      </c>
      <c r="AX505" s="15">
        <v>63</v>
      </c>
      <c r="AY505" s="15">
        <v>55</v>
      </c>
      <c r="AZ505" s="15">
        <v>65</v>
      </c>
      <c r="BA505" s="15">
        <v>67</v>
      </c>
      <c r="BB505" s="15">
        <v>91</v>
      </c>
      <c r="BC505" s="15">
        <v>8</v>
      </c>
      <c r="BD505" s="15">
        <v>74</v>
      </c>
      <c r="BE505" s="15">
        <v>9</v>
      </c>
      <c r="BF505" s="15">
        <v>69</v>
      </c>
      <c r="BG505" s="15">
        <v>101</v>
      </c>
      <c r="BH505" s="15">
        <v>42</v>
      </c>
      <c r="BI505" s="15">
        <v>60</v>
      </c>
      <c r="BJ505" s="15">
        <v>50</v>
      </c>
      <c r="BK505" s="15">
        <v>15</v>
      </c>
      <c r="BL505" s="15">
        <v>82</v>
      </c>
      <c r="BM505" s="15">
        <v>54</v>
      </c>
      <c r="BN505" s="15">
        <v>33</v>
      </c>
      <c r="BO505" s="15">
        <v>25</v>
      </c>
      <c r="BP505" s="15">
        <v>30</v>
      </c>
      <c r="BQ505" s="15">
        <v>77</v>
      </c>
      <c r="BR505" s="15">
        <v>12</v>
      </c>
      <c r="BS505" s="15">
        <v>39</v>
      </c>
      <c r="BT505" s="15">
        <v>20</v>
      </c>
      <c r="BU505" s="15">
        <v>22</v>
      </c>
      <c r="BV505" s="15">
        <v>53</v>
      </c>
      <c r="BW505" s="15">
        <v>71</v>
      </c>
      <c r="BX505" s="15">
        <v>3</v>
      </c>
      <c r="BY505" s="15">
        <v>58</v>
      </c>
      <c r="BZ505" s="15">
        <v>21</v>
      </c>
      <c r="CA505" s="15">
        <v>32</v>
      </c>
      <c r="CB505" s="15">
        <v>41</v>
      </c>
      <c r="CC505" s="15">
        <v>83</v>
      </c>
      <c r="CD505" s="15">
        <v>10</v>
      </c>
      <c r="CE505" s="15">
        <v>100</v>
      </c>
      <c r="CF505" s="15">
        <v>43</v>
      </c>
      <c r="CG505" s="15">
        <v>31</v>
      </c>
      <c r="CH505" s="15">
        <v>75</v>
      </c>
      <c r="CI505" s="15">
        <v>90</v>
      </c>
      <c r="CJ505" s="15">
        <v>19</v>
      </c>
      <c r="CK505" s="15">
        <v>102</v>
      </c>
      <c r="CL505" s="15">
        <v>97</v>
      </c>
      <c r="CM505" s="15">
        <v>29</v>
      </c>
      <c r="CN505" s="15">
        <v>40</v>
      </c>
      <c r="CO505" s="15">
        <v>87</v>
      </c>
      <c r="CP505" s="15">
        <v>1</v>
      </c>
      <c r="CQ505" s="15">
        <v>11</v>
      </c>
      <c r="CR505" s="15">
        <v>24</v>
      </c>
      <c r="CS505" s="15">
        <v>28</v>
      </c>
      <c r="CT505" s="15">
        <v>64</v>
      </c>
      <c r="CU505" s="15">
        <v>98</v>
      </c>
      <c r="CV505" s="15">
        <v>78</v>
      </c>
      <c r="CW505" s="15">
        <v>94</v>
      </c>
      <c r="CX505" s="15">
        <v>48</v>
      </c>
      <c r="CY505" s="15">
        <v>72</v>
      </c>
      <c r="CZ505" s="15">
        <v>6</v>
      </c>
      <c r="DB505" s="15">
        <v>44</v>
      </c>
      <c r="DC505" s="15">
        <v>56</v>
      </c>
      <c r="DD505" s="15">
        <v>27</v>
      </c>
      <c r="DE505" s="15">
        <v>66</v>
      </c>
    </row>
    <row r="506" spans="4:109" s="15" customFormat="1"/>
    <row r="507" spans="4:109" s="15" customFormat="1">
      <c r="D507" s="447">
        <v>104</v>
      </c>
      <c r="E507" s="39" t="s">
        <v>379</v>
      </c>
    </row>
    <row r="508" spans="4:109" s="15" customFormat="1">
      <c r="E508" s="42" t="s">
        <v>322</v>
      </c>
      <c r="F508" s="15">
        <v>1</v>
      </c>
      <c r="G508" s="15">
        <v>2</v>
      </c>
      <c r="H508" s="15">
        <v>3</v>
      </c>
      <c r="I508" s="15">
        <v>4</v>
      </c>
      <c r="J508" s="15">
        <v>5</v>
      </c>
      <c r="K508" s="15">
        <v>6</v>
      </c>
      <c r="L508" s="15">
        <v>7</v>
      </c>
      <c r="M508" s="15">
        <v>8</v>
      </c>
      <c r="N508" s="15">
        <v>9</v>
      </c>
      <c r="O508" s="15">
        <v>10</v>
      </c>
      <c r="P508" s="15">
        <v>11</v>
      </c>
      <c r="Q508" s="15">
        <v>12</v>
      </c>
      <c r="R508" s="15">
        <v>13</v>
      </c>
      <c r="S508" s="15">
        <v>14</v>
      </c>
      <c r="T508" s="15">
        <v>15</v>
      </c>
      <c r="U508" s="15">
        <v>16</v>
      </c>
      <c r="V508" s="15">
        <v>17</v>
      </c>
      <c r="W508" s="15">
        <v>18</v>
      </c>
      <c r="X508" s="15">
        <v>19</v>
      </c>
      <c r="Y508" s="15">
        <v>20</v>
      </c>
      <c r="Z508" s="15">
        <v>21</v>
      </c>
      <c r="AA508" s="15">
        <v>22</v>
      </c>
      <c r="AB508" s="15">
        <v>23</v>
      </c>
      <c r="AC508" s="15">
        <v>24</v>
      </c>
      <c r="AD508" s="15">
        <v>25</v>
      </c>
      <c r="AE508" s="15">
        <v>26</v>
      </c>
      <c r="AF508" s="15">
        <v>27</v>
      </c>
      <c r="AG508" s="15">
        <v>28</v>
      </c>
      <c r="AH508" s="15">
        <v>29</v>
      </c>
      <c r="AI508" s="15">
        <v>30</v>
      </c>
      <c r="AJ508" s="15">
        <v>31</v>
      </c>
      <c r="AK508" s="15">
        <v>32</v>
      </c>
      <c r="AL508" s="15">
        <v>33</v>
      </c>
      <c r="AM508" s="15">
        <v>34</v>
      </c>
      <c r="AN508" s="15">
        <v>35</v>
      </c>
      <c r="AO508" s="15">
        <v>36</v>
      </c>
      <c r="AP508" s="15">
        <v>37</v>
      </c>
      <c r="AQ508" s="15">
        <v>38</v>
      </c>
      <c r="AR508" s="15">
        <v>39</v>
      </c>
      <c r="AS508" s="15">
        <v>40</v>
      </c>
      <c r="AT508" s="15">
        <v>41</v>
      </c>
      <c r="AU508" s="15">
        <v>42</v>
      </c>
      <c r="AV508" s="15">
        <v>43</v>
      </c>
      <c r="AW508" s="15">
        <v>44</v>
      </c>
      <c r="AX508" s="15">
        <v>45</v>
      </c>
      <c r="AY508" s="15">
        <v>46</v>
      </c>
      <c r="AZ508" s="15">
        <v>47</v>
      </c>
      <c r="BA508" s="15">
        <v>48</v>
      </c>
      <c r="BB508" s="15">
        <v>49</v>
      </c>
      <c r="BC508" s="15">
        <v>50</v>
      </c>
      <c r="BD508" s="15">
        <v>51</v>
      </c>
      <c r="BE508" s="15">
        <v>52</v>
      </c>
      <c r="BF508" s="15">
        <v>53</v>
      </c>
      <c r="BG508" s="15">
        <v>54</v>
      </c>
      <c r="BH508" s="15">
        <v>55</v>
      </c>
      <c r="BI508" s="15">
        <v>56</v>
      </c>
      <c r="BJ508" s="15">
        <v>57</v>
      </c>
      <c r="BK508" s="15">
        <v>58</v>
      </c>
      <c r="BL508" s="15">
        <v>59</v>
      </c>
      <c r="BM508" s="15">
        <v>60</v>
      </c>
      <c r="BN508" s="15">
        <v>61</v>
      </c>
      <c r="BO508" s="15">
        <v>62</v>
      </c>
      <c r="BP508" s="15">
        <v>63</v>
      </c>
      <c r="BQ508" s="15">
        <v>64</v>
      </c>
      <c r="BR508" s="15">
        <v>65</v>
      </c>
      <c r="BS508" s="15">
        <v>66</v>
      </c>
      <c r="BT508" s="15">
        <v>67</v>
      </c>
      <c r="BU508" s="15">
        <v>68</v>
      </c>
      <c r="BV508" s="15">
        <v>69</v>
      </c>
      <c r="BW508" s="15">
        <v>70</v>
      </c>
      <c r="BX508" s="15">
        <v>71</v>
      </c>
      <c r="BY508" s="15">
        <v>72</v>
      </c>
      <c r="BZ508" s="15">
        <v>73</v>
      </c>
      <c r="CA508" s="15">
        <v>74</v>
      </c>
      <c r="CB508" s="15">
        <v>75</v>
      </c>
      <c r="CC508" s="15">
        <v>76</v>
      </c>
      <c r="CD508" s="15">
        <v>77</v>
      </c>
      <c r="CE508" s="15">
        <v>78</v>
      </c>
      <c r="CF508" s="15">
        <v>79</v>
      </c>
      <c r="CG508" s="15">
        <v>80</v>
      </c>
      <c r="CH508" s="15">
        <v>81</v>
      </c>
      <c r="CI508" s="15">
        <v>82</v>
      </c>
      <c r="CJ508" s="15">
        <v>83</v>
      </c>
      <c r="CK508" s="15">
        <v>84</v>
      </c>
      <c r="CL508" s="15">
        <v>85</v>
      </c>
      <c r="CM508" s="15">
        <v>86</v>
      </c>
      <c r="CN508" s="15">
        <v>87</v>
      </c>
      <c r="CO508" s="15">
        <v>88</v>
      </c>
      <c r="CP508" s="15">
        <v>89</v>
      </c>
      <c r="CQ508" s="15">
        <v>90</v>
      </c>
      <c r="CR508" s="15">
        <v>91</v>
      </c>
      <c r="CS508" s="15">
        <v>92</v>
      </c>
      <c r="CT508" s="15">
        <v>93</v>
      </c>
      <c r="CU508" s="15">
        <v>94</v>
      </c>
      <c r="CV508" s="15">
        <v>95</v>
      </c>
      <c r="CW508" s="15">
        <v>96</v>
      </c>
      <c r="CX508" s="15">
        <v>97</v>
      </c>
      <c r="CY508" s="15">
        <v>98</v>
      </c>
      <c r="CZ508" s="15">
        <v>99</v>
      </c>
      <c r="DA508" s="15">
        <v>100</v>
      </c>
      <c r="DB508" s="15">
        <v>101</v>
      </c>
      <c r="DC508" s="15">
        <v>102</v>
      </c>
      <c r="DD508" s="15">
        <v>103</v>
      </c>
      <c r="DE508" s="15">
        <v>104</v>
      </c>
    </row>
    <row r="509" spans="4:109" s="15" customFormat="1">
      <c r="E509" s="42" t="s">
        <v>350</v>
      </c>
      <c r="F509" s="15">
        <v>82</v>
      </c>
      <c r="G509" s="15">
        <v>91</v>
      </c>
      <c r="H509" s="15">
        <v>59</v>
      </c>
      <c r="I509" s="15">
        <v>46</v>
      </c>
      <c r="J509" s="15">
        <v>27</v>
      </c>
      <c r="K509" s="15">
        <v>95</v>
      </c>
      <c r="L509" s="15">
        <v>23</v>
      </c>
      <c r="M509" s="15">
        <v>66</v>
      </c>
      <c r="N509" s="15">
        <v>1</v>
      </c>
      <c r="O509" s="15">
        <v>57</v>
      </c>
      <c r="P509" s="15">
        <v>97</v>
      </c>
      <c r="Q509" s="15">
        <v>103</v>
      </c>
      <c r="R509" s="15">
        <v>41</v>
      </c>
      <c r="S509" s="15">
        <v>72</v>
      </c>
      <c r="T509" s="15">
        <v>53</v>
      </c>
      <c r="U509" s="15">
        <v>43</v>
      </c>
      <c r="V509" s="15">
        <v>10</v>
      </c>
      <c r="W509" s="15">
        <v>74</v>
      </c>
      <c r="X509" s="15">
        <v>92</v>
      </c>
      <c r="Y509" s="15">
        <v>77</v>
      </c>
      <c r="Z509" s="15">
        <v>45</v>
      </c>
      <c r="AA509" s="15">
        <v>51</v>
      </c>
      <c r="AB509" s="15">
        <v>87</v>
      </c>
      <c r="AC509" s="15">
        <v>101</v>
      </c>
      <c r="AD509" s="15">
        <v>28</v>
      </c>
      <c r="AE509" s="15">
        <v>7</v>
      </c>
      <c r="AF509" s="15">
        <v>63</v>
      </c>
      <c r="AG509" s="15">
        <v>30</v>
      </c>
      <c r="AH509" s="15">
        <v>90</v>
      </c>
      <c r="AI509" s="15">
        <v>67</v>
      </c>
      <c r="AJ509" s="15">
        <v>78</v>
      </c>
      <c r="AK509" s="15">
        <v>68</v>
      </c>
      <c r="AL509" s="15">
        <v>52</v>
      </c>
      <c r="AM509" s="15">
        <v>83</v>
      </c>
      <c r="AN509" s="15">
        <v>31</v>
      </c>
      <c r="AO509" s="15">
        <v>32</v>
      </c>
      <c r="AP509" s="15">
        <v>19</v>
      </c>
      <c r="AQ509" s="15">
        <v>84</v>
      </c>
      <c r="AR509" s="15">
        <v>25</v>
      </c>
      <c r="AS509" s="15">
        <v>61</v>
      </c>
      <c r="AT509" s="15">
        <v>65</v>
      </c>
      <c r="AU509" s="15">
        <v>35</v>
      </c>
      <c r="AV509" s="15">
        <v>16</v>
      </c>
      <c r="AW509" s="15">
        <v>100</v>
      </c>
      <c r="AX509" s="15">
        <v>73</v>
      </c>
      <c r="AY509" s="15">
        <v>20</v>
      </c>
      <c r="AZ509" s="15">
        <v>85</v>
      </c>
      <c r="BA509" s="15">
        <v>29</v>
      </c>
      <c r="BB509" s="15">
        <v>76</v>
      </c>
      <c r="BC509" s="15">
        <v>11</v>
      </c>
      <c r="BD509" s="15">
        <v>79</v>
      </c>
      <c r="BE509" s="15">
        <v>4</v>
      </c>
      <c r="BF509" s="15">
        <v>15</v>
      </c>
      <c r="BG509" s="15">
        <v>17</v>
      </c>
      <c r="BH509" s="15">
        <v>8</v>
      </c>
      <c r="BI509" s="15">
        <v>5</v>
      </c>
      <c r="BJ509" s="15">
        <v>93</v>
      </c>
      <c r="BK509" s="15">
        <v>6</v>
      </c>
      <c r="BL509" s="15">
        <v>50</v>
      </c>
      <c r="BM509" s="15">
        <v>33</v>
      </c>
      <c r="BN509" s="15">
        <v>49</v>
      </c>
      <c r="BO509" s="15">
        <v>3</v>
      </c>
      <c r="BP509" s="15">
        <v>54</v>
      </c>
      <c r="BQ509" s="15">
        <v>21</v>
      </c>
      <c r="BR509" s="15">
        <v>98</v>
      </c>
      <c r="BS509" s="15">
        <v>88</v>
      </c>
      <c r="BT509" s="15">
        <v>75</v>
      </c>
      <c r="BU509" s="15">
        <v>104</v>
      </c>
      <c r="BV509" s="15">
        <v>22</v>
      </c>
      <c r="BW509" s="15">
        <v>9</v>
      </c>
      <c r="BX509" s="15">
        <v>14</v>
      </c>
      <c r="BY509" s="15">
        <v>71</v>
      </c>
      <c r="BZ509" s="15">
        <v>99</v>
      </c>
      <c r="CA509" s="15">
        <v>18</v>
      </c>
      <c r="CB509" s="15">
        <v>81</v>
      </c>
      <c r="CC509" s="15">
        <v>62</v>
      </c>
      <c r="CD509" s="15">
        <v>89</v>
      </c>
      <c r="CE509" s="15">
        <v>36</v>
      </c>
      <c r="CF509" s="15">
        <v>12</v>
      </c>
      <c r="CG509" s="15">
        <v>42</v>
      </c>
      <c r="CH509" s="15">
        <v>102</v>
      </c>
      <c r="CI509" s="15">
        <v>69</v>
      </c>
      <c r="CJ509" s="15">
        <v>34</v>
      </c>
      <c r="CK509" s="15">
        <v>38</v>
      </c>
      <c r="CL509" s="15">
        <v>48</v>
      </c>
      <c r="CM509" s="15">
        <v>64</v>
      </c>
      <c r="CN509" s="15">
        <v>39</v>
      </c>
      <c r="CO509" s="15">
        <v>47</v>
      </c>
      <c r="CP509" s="15">
        <v>86</v>
      </c>
      <c r="CQ509" s="15">
        <v>26</v>
      </c>
      <c r="CR509" s="15">
        <v>80</v>
      </c>
      <c r="CS509" s="15">
        <v>13</v>
      </c>
      <c r="CT509" s="15">
        <v>96</v>
      </c>
      <c r="CU509" s="15">
        <v>58</v>
      </c>
      <c r="CV509" s="15">
        <v>2</v>
      </c>
      <c r="CW509" s="15">
        <v>70</v>
      </c>
      <c r="CX509" s="15">
        <v>60</v>
      </c>
      <c r="CY509" s="15">
        <v>94</v>
      </c>
      <c r="CZ509" s="15">
        <v>40</v>
      </c>
      <c r="DA509" s="15">
        <v>44</v>
      </c>
      <c r="DB509" s="15">
        <v>24</v>
      </c>
      <c r="DC509" s="15">
        <v>55</v>
      </c>
      <c r="DD509" s="15">
        <v>37</v>
      </c>
      <c r="DE509" s="15">
        <v>56</v>
      </c>
    </row>
    <row r="510" spans="4:109" s="15" customFormat="1">
      <c r="E510" s="42" t="s">
        <v>352</v>
      </c>
      <c r="F510" s="15">
        <v>100</v>
      </c>
      <c r="G510" s="15">
        <v>28</v>
      </c>
      <c r="H510" s="15">
        <v>57</v>
      </c>
      <c r="I510" s="15">
        <v>103</v>
      </c>
      <c r="J510" s="15">
        <v>82</v>
      </c>
      <c r="K510" s="15">
        <v>73</v>
      </c>
      <c r="L510" s="15">
        <v>64</v>
      </c>
      <c r="M510" s="15">
        <v>85</v>
      </c>
      <c r="N510" s="15">
        <v>51</v>
      </c>
      <c r="O510" s="15">
        <v>93</v>
      </c>
      <c r="P510" s="15">
        <v>19</v>
      </c>
      <c r="Q510" s="15">
        <v>31</v>
      </c>
      <c r="R510" s="15">
        <v>77</v>
      </c>
      <c r="S510" s="15">
        <v>88</v>
      </c>
      <c r="T510" s="15">
        <v>24</v>
      </c>
      <c r="U510" s="15">
        <v>72</v>
      </c>
      <c r="V510" s="15">
        <v>83</v>
      </c>
      <c r="W510" s="15">
        <v>11</v>
      </c>
      <c r="X510" s="15">
        <v>32</v>
      </c>
      <c r="Y510" s="15">
        <v>62</v>
      </c>
      <c r="Z510" s="15">
        <v>90</v>
      </c>
      <c r="AA510" s="15">
        <v>74</v>
      </c>
      <c r="AB510" s="15">
        <v>42</v>
      </c>
      <c r="AC510" s="15">
        <v>95</v>
      </c>
      <c r="AD510" s="15">
        <v>102</v>
      </c>
      <c r="AE510" s="15">
        <v>25</v>
      </c>
      <c r="AF510" s="15">
        <v>99</v>
      </c>
      <c r="AG510" s="15">
        <v>17</v>
      </c>
      <c r="AH510" s="15">
        <v>87</v>
      </c>
      <c r="AI510" s="15">
        <v>66</v>
      </c>
      <c r="AJ510" s="15">
        <v>48</v>
      </c>
      <c r="AK510" s="15">
        <v>15</v>
      </c>
      <c r="AL510" s="15">
        <v>39</v>
      </c>
      <c r="AM510" s="15">
        <v>70</v>
      </c>
      <c r="AN510" s="15">
        <v>56</v>
      </c>
      <c r="AO510" s="15">
        <v>50</v>
      </c>
      <c r="AP510" s="15">
        <v>8</v>
      </c>
      <c r="AQ510" s="15">
        <v>81</v>
      </c>
      <c r="AR510" s="15">
        <v>80</v>
      </c>
      <c r="AS510" s="15">
        <v>86</v>
      </c>
      <c r="AT510" s="15">
        <v>40</v>
      </c>
      <c r="AU510" s="15">
        <v>1</v>
      </c>
      <c r="AV510" s="15">
        <v>22</v>
      </c>
      <c r="AW510" s="15">
        <v>6</v>
      </c>
      <c r="AX510" s="15">
        <v>97</v>
      </c>
      <c r="AY510" s="15">
        <v>27</v>
      </c>
      <c r="AZ510" s="15">
        <v>54</v>
      </c>
      <c r="BA510" s="15">
        <v>14</v>
      </c>
      <c r="BB510" s="15">
        <v>61</v>
      </c>
      <c r="BC510" s="15">
        <v>36</v>
      </c>
      <c r="BD510" s="15">
        <v>58</v>
      </c>
      <c r="BE510" s="15">
        <v>30</v>
      </c>
      <c r="BF510" s="15">
        <v>75</v>
      </c>
      <c r="BG510" s="15">
        <v>45</v>
      </c>
      <c r="BH510" s="15">
        <v>78</v>
      </c>
      <c r="BI510" s="15">
        <v>92</v>
      </c>
      <c r="BJ510" s="15">
        <v>59</v>
      </c>
      <c r="BK510" s="15">
        <v>26</v>
      </c>
      <c r="BL510" s="15">
        <v>3</v>
      </c>
      <c r="BM510" s="15">
        <v>41</v>
      </c>
      <c r="BN510" s="15">
        <v>60</v>
      </c>
      <c r="BO510" s="15">
        <v>84</v>
      </c>
      <c r="BP510" s="15">
        <v>2</v>
      </c>
      <c r="BQ510" s="15">
        <v>68</v>
      </c>
      <c r="BR510" s="15">
        <v>23</v>
      </c>
      <c r="BS510" s="15">
        <v>34</v>
      </c>
      <c r="BT510" s="15">
        <v>18</v>
      </c>
      <c r="BU510" s="15">
        <v>4</v>
      </c>
      <c r="BV510" s="15">
        <v>13</v>
      </c>
      <c r="BW510" s="15">
        <v>76</v>
      </c>
      <c r="BX510" s="15">
        <v>29</v>
      </c>
      <c r="BY510" s="15">
        <v>65</v>
      </c>
      <c r="BZ510" s="15">
        <v>101</v>
      </c>
      <c r="CA510" s="15">
        <v>43</v>
      </c>
      <c r="CB510" s="15">
        <v>52</v>
      </c>
      <c r="CC510" s="15">
        <v>53</v>
      </c>
      <c r="CD510" s="15">
        <v>38</v>
      </c>
      <c r="CE510" s="15">
        <v>49</v>
      </c>
      <c r="CF510" s="15">
        <v>63</v>
      </c>
      <c r="CG510" s="15">
        <v>79</v>
      </c>
      <c r="CH510" s="15">
        <v>69</v>
      </c>
      <c r="CI510" s="15">
        <v>5</v>
      </c>
      <c r="CJ510" s="15">
        <v>12</v>
      </c>
      <c r="CK510" s="15">
        <v>96</v>
      </c>
      <c r="CL510" s="15">
        <v>46</v>
      </c>
      <c r="CM510" s="15">
        <v>44</v>
      </c>
      <c r="CN510" s="15">
        <v>33</v>
      </c>
      <c r="CO510" s="15">
        <v>55</v>
      </c>
      <c r="CP510" s="15">
        <v>7</v>
      </c>
      <c r="CQ510" s="15">
        <v>21</v>
      </c>
      <c r="CR510" s="15">
        <v>104</v>
      </c>
      <c r="CS510" s="15">
        <v>94</v>
      </c>
      <c r="CT510" s="15">
        <v>10</v>
      </c>
      <c r="CU510" s="15">
        <v>47</v>
      </c>
      <c r="CV510" s="15">
        <v>16</v>
      </c>
      <c r="CW510" s="15">
        <v>67</v>
      </c>
      <c r="CX510" s="15">
        <v>20</v>
      </c>
      <c r="CY510" s="15">
        <v>89</v>
      </c>
      <c r="CZ510" s="15">
        <v>37</v>
      </c>
      <c r="DA510" s="15">
        <v>71</v>
      </c>
      <c r="DB510" s="15">
        <v>9</v>
      </c>
      <c r="DC510" s="15">
        <v>98</v>
      </c>
      <c r="DD510" s="15">
        <v>35</v>
      </c>
      <c r="DE510" s="15">
        <v>91</v>
      </c>
    </row>
    <row r="511" spans="4:109" s="15" customFormat="1"/>
    <row r="512" spans="4:109" s="15" customFormat="1">
      <c r="D512" s="447">
        <v>105</v>
      </c>
      <c r="E512" s="39" t="s">
        <v>379</v>
      </c>
    </row>
    <row r="513" spans="4:114" s="15" customFormat="1">
      <c r="E513" s="42" t="s">
        <v>322</v>
      </c>
      <c r="F513" s="15">
        <v>1</v>
      </c>
      <c r="G513" s="15">
        <v>2</v>
      </c>
      <c r="H513" s="15">
        <v>3</v>
      </c>
      <c r="I513" s="15">
        <v>4</v>
      </c>
      <c r="J513" s="15">
        <v>5</v>
      </c>
      <c r="K513" s="15">
        <v>6</v>
      </c>
      <c r="L513" s="15">
        <v>7</v>
      </c>
      <c r="M513" s="15">
        <v>8</v>
      </c>
      <c r="N513" s="15">
        <v>9</v>
      </c>
      <c r="O513" s="15">
        <v>10</v>
      </c>
      <c r="P513" s="15">
        <v>11</v>
      </c>
      <c r="Q513" s="15">
        <v>12</v>
      </c>
      <c r="R513" s="15">
        <v>13</v>
      </c>
      <c r="S513" s="15">
        <v>14</v>
      </c>
      <c r="T513" s="15">
        <v>15</v>
      </c>
      <c r="U513" s="15">
        <v>16</v>
      </c>
      <c r="V513" s="15">
        <v>17</v>
      </c>
      <c r="W513" s="15">
        <v>18</v>
      </c>
      <c r="X513" s="15">
        <v>19</v>
      </c>
      <c r="Y513" s="15">
        <v>20</v>
      </c>
      <c r="Z513" s="15">
        <v>21</v>
      </c>
      <c r="AA513" s="15">
        <v>22</v>
      </c>
      <c r="AB513" s="15">
        <v>23</v>
      </c>
      <c r="AC513" s="15">
        <v>24</v>
      </c>
      <c r="AD513" s="15">
        <v>25</v>
      </c>
      <c r="AE513" s="15">
        <v>26</v>
      </c>
      <c r="AF513" s="15">
        <v>27</v>
      </c>
      <c r="AG513" s="15">
        <v>28</v>
      </c>
      <c r="AH513" s="15">
        <v>29</v>
      </c>
      <c r="AI513" s="15">
        <v>30</v>
      </c>
      <c r="AJ513" s="15">
        <v>31</v>
      </c>
      <c r="AK513" s="15">
        <v>32</v>
      </c>
      <c r="AL513" s="15">
        <v>33</v>
      </c>
      <c r="AM513" s="15">
        <v>34</v>
      </c>
      <c r="AN513" s="15">
        <v>35</v>
      </c>
      <c r="AO513" s="15">
        <v>36</v>
      </c>
      <c r="AP513" s="15">
        <v>37</v>
      </c>
      <c r="AQ513" s="15">
        <v>38</v>
      </c>
      <c r="AR513" s="15">
        <v>39</v>
      </c>
      <c r="AS513" s="15">
        <v>40</v>
      </c>
      <c r="AT513" s="15">
        <v>41</v>
      </c>
      <c r="AU513" s="15">
        <v>42</v>
      </c>
      <c r="AV513" s="15">
        <v>43</v>
      </c>
      <c r="AW513" s="15">
        <v>44</v>
      </c>
      <c r="AX513" s="15">
        <v>45</v>
      </c>
      <c r="AY513" s="15">
        <v>46</v>
      </c>
      <c r="AZ513" s="15">
        <v>47</v>
      </c>
      <c r="BA513" s="15">
        <v>48</v>
      </c>
      <c r="BB513" s="15">
        <v>49</v>
      </c>
      <c r="BC513" s="15">
        <v>50</v>
      </c>
      <c r="BD513" s="15">
        <v>51</v>
      </c>
      <c r="BE513" s="15">
        <v>52</v>
      </c>
      <c r="BF513" s="15">
        <v>53</v>
      </c>
      <c r="BG513" s="15">
        <v>54</v>
      </c>
      <c r="BH513" s="15">
        <v>55</v>
      </c>
      <c r="BI513" s="15">
        <v>56</v>
      </c>
      <c r="BJ513" s="15">
        <v>57</v>
      </c>
      <c r="BK513" s="15">
        <v>58</v>
      </c>
      <c r="BL513" s="15">
        <v>59</v>
      </c>
      <c r="BM513" s="15">
        <v>60</v>
      </c>
      <c r="BN513" s="15">
        <v>61</v>
      </c>
      <c r="BO513" s="15">
        <v>62</v>
      </c>
      <c r="BP513" s="15">
        <v>63</v>
      </c>
      <c r="BQ513" s="15">
        <v>64</v>
      </c>
      <c r="BR513" s="15">
        <v>65</v>
      </c>
      <c r="BS513" s="15">
        <v>66</v>
      </c>
      <c r="BT513" s="15">
        <v>67</v>
      </c>
      <c r="BU513" s="15">
        <v>68</v>
      </c>
      <c r="BV513" s="15">
        <v>69</v>
      </c>
      <c r="BW513" s="15">
        <v>70</v>
      </c>
      <c r="BX513" s="15">
        <v>71</v>
      </c>
      <c r="BY513" s="15">
        <v>72</v>
      </c>
      <c r="BZ513" s="15">
        <v>73</v>
      </c>
      <c r="CA513" s="15">
        <v>74</v>
      </c>
      <c r="CB513" s="15">
        <v>75</v>
      </c>
      <c r="CC513" s="15">
        <v>76</v>
      </c>
      <c r="CD513" s="15">
        <v>77</v>
      </c>
      <c r="CE513" s="15">
        <v>78</v>
      </c>
      <c r="CF513" s="15">
        <v>79</v>
      </c>
      <c r="CG513" s="15">
        <v>80</v>
      </c>
      <c r="CH513" s="15">
        <v>81</v>
      </c>
      <c r="CI513" s="15">
        <v>82</v>
      </c>
      <c r="CJ513" s="15">
        <v>83</v>
      </c>
      <c r="CK513" s="15">
        <v>84</v>
      </c>
      <c r="CL513" s="15">
        <v>85</v>
      </c>
      <c r="CM513" s="15">
        <v>86</v>
      </c>
      <c r="CN513" s="15">
        <v>87</v>
      </c>
      <c r="CO513" s="15">
        <v>88</v>
      </c>
      <c r="CP513" s="15">
        <v>89</v>
      </c>
      <c r="CQ513" s="15">
        <v>90</v>
      </c>
      <c r="CR513" s="15">
        <v>91</v>
      </c>
      <c r="CS513" s="15">
        <v>92</v>
      </c>
      <c r="CT513" s="15">
        <v>93</v>
      </c>
      <c r="CU513" s="15">
        <v>94</v>
      </c>
      <c r="CV513" s="15">
        <v>95</v>
      </c>
      <c r="CW513" s="15">
        <v>96</v>
      </c>
      <c r="CX513" s="15">
        <v>97</v>
      </c>
      <c r="CY513" s="15">
        <v>98</v>
      </c>
      <c r="CZ513" s="15">
        <v>99</v>
      </c>
      <c r="DA513" s="15">
        <v>100</v>
      </c>
      <c r="DB513" s="15">
        <v>101</v>
      </c>
      <c r="DC513" s="15">
        <v>102</v>
      </c>
      <c r="DD513" s="15">
        <v>103</v>
      </c>
      <c r="DE513" s="15">
        <v>104</v>
      </c>
      <c r="DF513" s="15">
        <v>105</v>
      </c>
    </row>
    <row r="514" spans="4:114" s="15" customFormat="1">
      <c r="E514" s="42" t="s">
        <v>350</v>
      </c>
      <c r="F514" s="15">
        <v>55</v>
      </c>
      <c r="G514" s="15">
        <v>93</v>
      </c>
      <c r="H514" s="15">
        <v>22</v>
      </c>
      <c r="I514" s="15">
        <v>102</v>
      </c>
      <c r="J514" s="15">
        <v>84</v>
      </c>
      <c r="K514" s="15">
        <v>25</v>
      </c>
      <c r="L514" s="15">
        <v>91</v>
      </c>
      <c r="M514" s="15">
        <v>100</v>
      </c>
      <c r="N514" s="15">
        <v>88</v>
      </c>
      <c r="O514" s="15">
        <v>78</v>
      </c>
      <c r="P514" s="15">
        <v>65</v>
      </c>
      <c r="Q514" s="15">
        <v>80</v>
      </c>
      <c r="R514" s="15">
        <v>69</v>
      </c>
      <c r="S514" s="15">
        <v>51</v>
      </c>
      <c r="T514" s="15">
        <v>23</v>
      </c>
      <c r="U514" s="15">
        <v>45</v>
      </c>
      <c r="V514" s="15">
        <v>39</v>
      </c>
      <c r="W514" s="15">
        <v>50</v>
      </c>
      <c r="X514" s="15">
        <v>90</v>
      </c>
      <c r="Y514" s="15">
        <v>4</v>
      </c>
      <c r="Z514" s="15">
        <v>94</v>
      </c>
      <c r="AA514" s="15">
        <v>105</v>
      </c>
      <c r="AB514" s="15">
        <v>27</v>
      </c>
      <c r="AC514" s="15">
        <v>98</v>
      </c>
      <c r="AD514" s="15">
        <v>41</v>
      </c>
      <c r="AE514" s="15">
        <v>104</v>
      </c>
      <c r="AF514" s="15">
        <v>38</v>
      </c>
      <c r="AG514" s="15">
        <v>52</v>
      </c>
      <c r="AH514" s="15">
        <v>11</v>
      </c>
      <c r="AI514" s="15">
        <v>8</v>
      </c>
      <c r="AJ514" s="15">
        <v>35</v>
      </c>
      <c r="AK514" s="15">
        <v>86</v>
      </c>
      <c r="AL514" s="15">
        <v>92</v>
      </c>
      <c r="AM514" s="15">
        <v>71</v>
      </c>
      <c r="AN514" s="15">
        <v>53</v>
      </c>
      <c r="AO514" s="15">
        <v>63</v>
      </c>
      <c r="AP514" s="15">
        <v>99</v>
      </c>
      <c r="AQ514" s="15">
        <v>17</v>
      </c>
      <c r="AR514" s="15">
        <v>42</v>
      </c>
      <c r="AS514" s="15">
        <v>14</v>
      </c>
      <c r="AT514" s="15">
        <v>75</v>
      </c>
      <c r="AU514" s="15">
        <v>83</v>
      </c>
      <c r="AV514" s="15">
        <v>24</v>
      </c>
      <c r="AW514" s="15">
        <v>32</v>
      </c>
      <c r="AX514" s="15">
        <v>77</v>
      </c>
      <c r="AY514" s="15">
        <v>60</v>
      </c>
      <c r="AZ514" s="15">
        <v>103</v>
      </c>
      <c r="BA514" s="15">
        <v>10</v>
      </c>
      <c r="BB514" s="15">
        <v>61</v>
      </c>
      <c r="BC514" s="15">
        <v>76</v>
      </c>
      <c r="BD514" s="15">
        <v>30</v>
      </c>
      <c r="BE514" s="15">
        <v>15</v>
      </c>
      <c r="BF514" s="15">
        <v>40</v>
      </c>
      <c r="BG514" s="15">
        <v>58</v>
      </c>
      <c r="BH514" s="15">
        <v>1</v>
      </c>
      <c r="BI514" s="15">
        <v>64</v>
      </c>
      <c r="BJ514" s="15">
        <v>33</v>
      </c>
      <c r="BK514" s="15">
        <v>95</v>
      </c>
      <c r="BL514" s="15">
        <v>2</v>
      </c>
      <c r="BM514" s="15">
        <v>28</v>
      </c>
      <c r="BN514" s="15">
        <v>49</v>
      </c>
      <c r="BO514" s="15">
        <v>34</v>
      </c>
      <c r="BP514" s="15">
        <v>96</v>
      </c>
      <c r="BQ514" s="15">
        <v>16</v>
      </c>
      <c r="BR514" s="15">
        <v>36</v>
      </c>
      <c r="BS514" s="15">
        <v>13</v>
      </c>
      <c r="BT514" s="15">
        <v>44</v>
      </c>
      <c r="BU514" s="15">
        <v>74</v>
      </c>
      <c r="BV514" s="15">
        <v>101</v>
      </c>
      <c r="BW514" s="15">
        <v>68</v>
      </c>
      <c r="BX514" s="15">
        <v>20</v>
      </c>
      <c r="BY514" s="15">
        <v>59</v>
      </c>
      <c r="BZ514" s="15">
        <v>72</v>
      </c>
      <c r="CA514" s="15">
        <v>21</v>
      </c>
      <c r="CB514" s="15">
        <v>46</v>
      </c>
      <c r="CC514" s="15">
        <v>47</v>
      </c>
      <c r="CD514" s="15">
        <v>9</v>
      </c>
      <c r="CE514" s="15">
        <v>37</v>
      </c>
      <c r="CF514" s="15">
        <v>97</v>
      </c>
      <c r="CG514" s="15">
        <v>43</v>
      </c>
      <c r="CH514" s="15">
        <v>12</v>
      </c>
      <c r="CI514" s="15">
        <v>66</v>
      </c>
      <c r="CJ514" s="15">
        <v>62</v>
      </c>
      <c r="CK514" s="15">
        <v>81</v>
      </c>
      <c r="CL514" s="15">
        <v>48</v>
      </c>
      <c r="CM514" s="15">
        <v>57</v>
      </c>
      <c r="CN514" s="15">
        <v>54</v>
      </c>
      <c r="CO514" s="15">
        <v>6</v>
      </c>
      <c r="CP514" s="15">
        <v>67</v>
      </c>
      <c r="CQ514" s="15">
        <v>19</v>
      </c>
      <c r="CR514" s="15">
        <v>82</v>
      </c>
      <c r="CS514" s="15">
        <v>5</v>
      </c>
      <c r="CT514" s="15">
        <v>26</v>
      </c>
      <c r="CU514" s="15">
        <v>73</v>
      </c>
      <c r="CV514" s="15">
        <v>56</v>
      </c>
      <c r="CW514" s="15">
        <v>70</v>
      </c>
      <c r="CX514" s="15">
        <v>18</v>
      </c>
      <c r="CY514" s="15">
        <v>29</v>
      </c>
      <c r="CZ514" s="15">
        <v>31</v>
      </c>
      <c r="DA514" s="15">
        <v>87</v>
      </c>
      <c r="DB514" s="15">
        <v>89</v>
      </c>
      <c r="DC514" s="15">
        <v>79</v>
      </c>
      <c r="DD514" s="15">
        <v>7</v>
      </c>
      <c r="DE514" s="15">
        <v>85</v>
      </c>
      <c r="DF514" s="15">
        <v>3</v>
      </c>
    </row>
    <row r="515" spans="4:114" s="15" customFormat="1">
      <c r="E515" s="42" t="s">
        <v>352</v>
      </c>
      <c r="F515" s="15">
        <v>42</v>
      </c>
      <c r="G515" s="15">
        <v>51</v>
      </c>
      <c r="H515" s="15">
        <v>1</v>
      </c>
      <c r="I515" s="15">
        <v>83</v>
      </c>
      <c r="J515" s="15">
        <v>91</v>
      </c>
      <c r="K515" s="15">
        <v>90</v>
      </c>
      <c r="L515" s="15">
        <v>70</v>
      </c>
      <c r="M515" s="15">
        <v>56</v>
      </c>
      <c r="N515" s="15">
        <v>65</v>
      </c>
      <c r="O515" s="15">
        <v>104</v>
      </c>
      <c r="P515" s="15">
        <v>80</v>
      </c>
      <c r="Q515" s="15">
        <v>3</v>
      </c>
      <c r="R515" s="15">
        <v>102</v>
      </c>
      <c r="S515" s="15">
        <v>38</v>
      </c>
      <c r="T515" s="15">
        <v>64</v>
      </c>
      <c r="U515" s="15">
        <v>50</v>
      </c>
      <c r="V515" s="15">
        <v>78</v>
      </c>
      <c r="W515" s="15">
        <v>44</v>
      </c>
      <c r="X515" s="15">
        <v>82</v>
      </c>
      <c r="Y515" s="15">
        <v>37</v>
      </c>
      <c r="Z515" s="15">
        <v>39</v>
      </c>
      <c r="AA515" s="15">
        <v>16</v>
      </c>
      <c r="AB515" s="15">
        <v>15</v>
      </c>
      <c r="AC515" s="15">
        <v>33</v>
      </c>
      <c r="AD515" s="15">
        <v>7</v>
      </c>
      <c r="AE515" s="15">
        <v>85</v>
      </c>
      <c r="AF515" s="15">
        <v>28</v>
      </c>
      <c r="AG515" s="15">
        <v>55</v>
      </c>
      <c r="AH515" s="15">
        <v>63</v>
      </c>
      <c r="AI515" s="15">
        <v>11</v>
      </c>
      <c r="AJ515" s="15">
        <v>48</v>
      </c>
      <c r="AK515" s="15">
        <v>74</v>
      </c>
      <c r="AL515" s="15">
        <v>59</v>
      </c>
      <c r="AM515" s="15">
        <v>41</v>
      </c>
      <c r="AN515" s="15">
        <v>93</v>
      </c>
      <c r="AO515" s="15">
        <v>14</v>
      </c>
      <c r="AP515" s="15">
        <v>36</v>
      </c>
      <c r="AQ515" s="15">
        <v>9</v>
      </c>
      <c r="AR515" s="15">
        <v>52</v>
      </c>
      <c r="AS515" s="15">
        <v>31</v>
      </c>
      <c r="AT515" s="15">
        <v>88</v>
      </c>
      <c r="AU515" s="15">
        <v>71</v>
      </c>
      <c r="AV515" s="15">
        <v>32</v>
      </c>
      <c r="AW515" s="15">
        <v>22</v>
      </c>
      <c r="AX515" s="15">
        <v>62</v>
      </c>
      <c r="AY515" s="15">
        <v>84</v>
      </c>
      <c r="AZ515" s="15">
        <v>10</v>
      </c>
      <c r="BA515" s="15">
        <v>35</v>
      </c>
      <c r="BB515" s="15">
        <v>18</v>
      </c>
      <c r="BC515" s="15">
        <v>94</v>
      </c>
      <c r="BD515" s="15">
        <v>23</v>
      </c>
      <c r="BE515" s="15">
        <v>68</v>
      </c>
      <c r="BF515" s="15">
        <v>61</v>
      </c>
      <c r="BG515" s="15">
        <v>75</v>
      </c>
      <c r="BH515" s="15">
        <v>27</v>
      </c>
      <c r="BI515" s="15">
        <v>100</v>
      </c>
      <c r="BJ515" s="15">
        <v>8</v>
      </c>
      <c r="BK515" s="15">
        <v>77</v>
      </c>
      <c r="BL515" s="15">
        <v>86</v>
      </c>
      <c r="BM515" s="15">
        <v>13</v>
      </c>
      <c r="BN515" s="15">
        <v>53</v>
      </c>
      <c r="BO515" s="15">
        <v>76</v>
      </c>
      <c r="BP515" s="15">
        <v>34</v>
      </c>
      <c r="BQ515" s="15">
        <v>20</v>
      </c>
      <c r="BR515" s="15">
        <v>81</v>
      </c>
      <c r="BS515" s="15">
        <v>43</v>
      </c>
      <c r="BT515" s="15">
        <v>40</v>
      </c>
      <c r="BU515" s="15">
        <v>99</v>
      </c>
      <c r="BV515" s="15">
        <v>92</v>
      </c>
      <c r="BW515" s="15">
        <v>72</v>
      </c>
      <c r="BX515" s="15">
        <v>19</v>
      </c>
      <c r="BY515" s="15">
        <v>69</v>
      </c>
      <c r="BZ515" s="15">
        <v>105</v>
      </c>
      <c r="CA515" s="15">
        <v>26</v>
      </c>
      <c r="CB515" s="15">
        <v>21</v>
      </c>
      <c r="CC515" s="15">
        <v>67</v>
      </c>
      <c r="CD515" s="15">
        <v>58</v>
      </c>
      <c r="CE515" s="15">
        <v>49</v>
      </c>
      <c r="CF515" s="15">
        <v>12</v>
      </c>
      <c r="CG515" s="15">
        <v>89</v>
      </c>
      <c r="CH515" s="15">
        <v>5</v>
      </c>
      <c r="CI515" s="15">
        <v>29</v>
      </c>
      <c r="CJ515" s="15">
        <v>97</v>
      </c>
      <c r="CK515" s="15">
        <v>6</v>
      </c>
      <c r="CL515" s="15">
        <v>103</v>
      </c>
      <c r="CM515" s="15">
        <v>4</v>
      </c>
      <c r="CN515" s="15">
        <v>95</v>
      </c>
      <c r="CO515" s="15">
        <v>87</v>
      </c>
      <c r="CP515" s="15">
        <v>47</v>
      </c>
      <c r="CQ515" s="15">
        <v>66</v>
      </c>
      <c r="CR515" s="15">
        <v>98</v>
      </c>
      <c r="CS515" s="15">
        <v>24</v>
      </c>
      <c r="CT515" s="15">
        <v>54</v>
      </c>
      <c r="CU515" s="15">
        <v>45</v>
      </c>
      <c r="CV515" s="15">
        <v>17</v>
      </c>
      <c r="CW515" s="15">
        <v>73</v>
      </c>
      <c r="CX515" s="15">
        <v>101</v>
      </c>
      <c r="CY515" s="15">
        <v>25</v>
      </c>
      <c r="CZ515" s="15">
        <v>46</v>
      </c>
      <c r="DA515" s="15">
        <v>57</v>
      </c>
      <c r="DB515" s="15">
        <v>2</v>
      </c>
      <c r="DC515" s="15">
        <v>60</v>
      </c>
      <c r="DD515" s="15">
        <v>79</v>
      </c>
      <c r="DE515" s="15">
        <v>30</v>
      </c>
      <c r="DF515" s="15">
        <v>96</v>
      </c>
    </row>
    <row r="516" spans="4:114" s="15" customFormat="1"/>
    <row r="517" spans="4:114" s="15" customFormat="1">
      <c r="D517" s="447">
        <v>106</v>
      </c>
      <c r="E517" s="39" t="s">
        <v>379</v>
      </c>
    </row>
    <row r="518" spans="4:114" s="15" customFormat="1">
      <c r="E518" s="42" t="s">
        <v>322</v>
      </c>
      <c r="F518" s="15">
        <v>1</v>
      </c>
      <c r="G518" s="15">
        <v>2</v>
      </c>
      <c r="H518" s="15">
        <v>3</v>
      </c>
      <c r="I518" s="15">
        <v>4</v>
      </c>
      <c r="J518" s="15">
        <v>5</v>
      </c>
      <c r="K518" s="15">
        <v>6</v>
      </c>
      <c r="L518" s="15">
        <v>7</v>
      </c>
      <c r="M518" s="15">
        <v>8</v>
      </c>
      <c r="N518" s="15">
        <v>9</v>
      </c>
      <c r="O518" s="15">
        <v>10</v>
      </c>
      <c r="P518" s="15">
        <v>11</v>
      </c>
      <c r="Q518" s="15">
        <v>12</v>
      </c>
      <c r="R518" s="15">
        <v>13</v>
      </c>
      <c r="S518" s="15">
        <v>14</v>
      </c>
      <c r="T518" s="15">
        <v>15</v>
      </c>
      <c r="U518" s="15">
        <v>16</v>
      </c>
      <c r="V518" s="15">
        <v>17</v>
      </c>
      <c r="W518" s="15">
        <v>18</v>
      </c>
      <c r="X518" s="15">
        <v>19</v>
      </c>
      <c r="Y518" s="15">
        <v>20</v>
      </c>
      <c r="Z518" s="15">
        <v>21</v>
      </c>
      <c r="AA518" s="15">
        <v>22</v>
      </c>
      <c r="AB518" s="15">
        <v>23</v>
      </c>
      <c r="AC518" s="15">
        <v>24</v>
      </c>
      <c r="AD518" s="15">
        <v>25</v>
      </c>
      <c r="AE518" s="15">
        <v>26</v>
      </c>
      <c r="AF518" s="15">
        <v>27</v>
      </c>
      <c r="AG518" s="15">
        <v>28</v>
      </c>
      <c r="AH518" s="15">
        <v>29</v>
      </c>
      <c r="AI518" s="15">
        <v>30</v>
      </c>
      <c r="AJ518" s="15">
        <v>31</v>
      </c>
      <c r="AK518" s="15">
        <v>32</v>
      </c>
      <c r="AL518" s="15">
        <v>33</v>
      </c>
      <c r="AM518" s="15">
        <v>34</v>
      </c>
      <c r="AN518" s="15">
        <v>35</v>
      </c>
      <c r="AO518" s="15">
        <v>36</v>
      </c>
      <c r="AP518" s="15">
        <v>37</v>
      </c>
      <c r="AQ518" s="15">
        <v>38</v>
      </c>
      <c r="AR518" s="15">
        <v>39</v>
      </c>
      <c r="AS518" s="15">
        <v>40</v>
      </c>
      <c r="AT518" s="15">
        <v>41</v>
      </c>
      <c r="AU518" s="15">
        <v>42</v>
      </c>
      <c r="AV518" s="15">
        <v>43</v>
      </c>
      <c r="AW518" s="15">
        <v>44</v>
      </c>
      <c r="AX518" s="15">
        <v>45</v>
      </c>
      <c r="AY518" s="15">
        <v>46</v>
      </c>
      <c r="AZ518" s="15">
        <v>47</v>
      </c>
      <c r="BA518" s="15">
        <v>48</v>
      </c>
      <c r="BB518" s="15">
        <v>49</v>
      </c>
      <c r="BC518" s="15">
        <v>50</v>
      </c>
      <c r="BD518" s="15">
        <v>51</v>
      </c>
      <c r="BE518" s="15">
        <v>52</v>
      </c>
      <c r="BF518" s="15">
        <v>53</v>
      </c>
      <c r="BG518" s="15">
        <v>54</v>
      </c>
      <c r="BH518" s="15">
        <v>55</v>
      </c>
      <c r="BI518" s="15">
        <v>56</v>
      </c>
      <c r="BJ518" s="15">
        <v>57</v>
      </c>
      <c r="BK518" s="15">
        <v>58</v>
      </c>
      <c r="BL518" s="15">
        <v>59</v>
      </c>
      <c r="BM518" s="15">
        <v>60</v>
      </c>
      <c r="BN518" s="15">
        <v>61</v>
      </c>
      <c r="BO518" s="15">
        <v>62</v>
      </c>
      <c r="BP518" s="15">
        <v>63</v>
      </c>
      <c r="BQ518" s="15">
        <v>64</v>
      </c>
      <c r="BR518" s="15">
        <v>65</v>
      </c>
      <c r="BS518" s="15">
        <v>66</v>
      </c>
      <c r="BT518" s="15">
        <v>67</v>
      </c>
      <c r="BU518" s="15">
        <v>68</v>
      </c>
      <c r="BV518" s="15">
        <v>69</v>
      </c>
      <c r="BW518" s="15">
        <v>70</v>
      </c>
      <c r="BX518" s="15">
        <v>71</v>
      </c>
      <c r="BY518" s="15">
        <v>72</v>
      </c>
      <c r="BZ518" s="15">
        <v>73</v>
      </c>
      <c r="CA518" s="15">
        <v>74</v>
      </c>
      <c r="CB518" s="15">
        <v>75</v>
      </c>
      <c r="CC518" s="15">
        <v>76</v>
      </c>
      <c r="CD518" s="15">
        <v>77</v>
      </c>
      <c r="CE518" s="15">
        <v>78</v>
      </c>
      <c r="CF518" s="15">
        <v>79</v>
      </c>
      <c r="CG518" s="15">
        <v>80</v>
      </c>
      <c r="CH518" s="15">
        <v>81</v>
      </c>
      <c r="CI518" s="15">
        <v>82</v>
      </c>
      <c r="CJ518" s="15">
        <v>83</v>
      </c>
      <c r="CK518" s="15">
        <v>84</v>
      </c>
      <c r="CL518" s="15">
        <v>85</v>
      </c>
      <c r="CM518" s="15">
        <v>86</v>
      </c>
      <c r="CN518" s="15">
        <v>87</v>
      </c>
      <c r="CO518" s="15">
        <v>88</v>
      </c>
      <c r="CP518" s="15">
        <v>89</v>
      </c>
      <c r="CQ518" s="15">
        <v>90</v>
      </c>
      <c r="CR518" s="15">
        <v>91</v>
      </c>
      <c r="CS518" s="15">
        <v>92</v>
      </c>
      <c r="CT518" s="15">
        <v>93</v>
      </c>
      <c r="CU518" s="15">
        <v>94</v>
      </c>
      <c r="CW518" s="15">
        <v>95</v>
      </c>
      <c r="CX518" s="15">
        <v>96</v>
      </c>
      <c r="CY518" s="15">
        <v>97</v>
      </c>
      <c r="CZ518" s="15">
        <v>98</v>
      </c>
      <c r="DB518" s="15">
        <v>99</v>
      </c>
      <c r="DC518" s="15">
        <v>100</v>
      </c>
      <c r="DD518" s="15">
        <v>101</v>
      </c>
      <c r="DE518" s="15">
        <v>102</v>
      </c>
      <c r="DG518" s="15">
        <v>103</v>
      </c>
      <c r="DH518" s="15">
        <v>104</v>
      </c>
      <c r="DI518" s="15">
        <v>105</v>
      </c>
      <c r="DJ518" s="15">
        <v>106</v>
      </c>
    </row>
    <row r="519" spans="4:114" s="15" customFormat="1">
      <c r="E519" s="42" t="s">
        <v>350</v>
      </c>
      <c r="F519" s="15">
        <v>52</v>
      </c>
      <c r="G519" s="15">
        <v>43</v>
      </c>
      <c r="H519" s="15">
        <v>91</v>
      </c>
      <c r="I519" s="15">
        <v>8</v>
      </c>
      <c r="J519" s="15">
        <v>103</v>
      </c>
      <c r="K519" s="15">
        <v>20</v>
      </c>
      <c r="L519" s="15">
        <v>105</v>
      </c>
      <c r="M519" s="15">
        <v>4</v>
      </c>
      <c r="N519" s="15">
        <v>48</v>
      </c>
      <c r="O519" s="15">
        <v>23</v>
      </c>
      <c r="P519" s="15">
        <v>14</v>
      </c>
      <c r="Q519" s="15">
        <v>89</v>
      </c>
      <c r="R519" s="15">
        <v>7</v>
      </c>
      <c r="S519" s="15">
        <v>63</v>
      </c>
      <c r="T519" s="15">
        <v>92</v>
      </c>
      <c r="U519" s="15">
        <v>18</v>
      </c>
      <c r="V519" s="15">
        <v>54</v>
      </c>
      <c r="W519" s="15">
        <v>85</v>
      </c>
      <c r="X519" s="15">
        <v>21</v>
      </c>
      <c r="Y519" s="15">
        <v>95</v>
      </c>
      <c r="Z519" s="15">
        <v>74</v>
      </c>
      <c r="AA519" s="15">
        <v>102</v>
      </c>
      <c r="AB519" s="15">
        <v>41</v>
      </c>
      <c r="AC519" s="15">
        <v>3</v>
      </c>
      <c r="AD519" s="15">
        <v>61</v>
      </c>
      <c r="AE519" s="15">
        <v>67</v>
      </c>
      <c r="AF519" s="15">
        <v>53</v>
      </c>
      <c r="AG519" s="15">
        <v>75</v>
      </c>
      <c r="AH519" s="15">
        <v>28</v>
      </c>
      <c r="AI519" s="15">
        <v>32</v>
      </c>
      <c r="AJ519" s="15">
        <v>101</v>
      </c>
      <c r="AK519" s="15">
        <v>39</v>
      </c>
      <c r="AL519" s="15">
        <v>84</v>
      </c>
      <c r="AM519" s="15">
        <v>56</v>
      </c>
      <c r="AN519" s="15">
        <v>106</v>
      </c>
      <c r="AO519" s="15">
        <v>57</v>
      </c>
      <c r="AP519" s="15">
        <v>13</v>
      </c>
      <c r="AQ519" s="15">
        <v>104</v>
      </c>
      <c r="AR519" s="15">
        <v>81</v>
      </c>
      <c r="AS519" s="15">
        <v>38</v>
      </c>
      <c r="AT519" s="15">
        <v>55</v>
      </c>
      <c r="AU519" s="15">
        <v>97</v>
      </c>
      <c r="AV519" s="15">
        <v>87</v>
      </c>
      <c r="AW519" s="15">
        <v>1</v>
      </c>
      <c r="AX519" s="15">
        <v>76</v>
      </c>
      <c r="AY519" s="15">
        <v>10</v>
      </c>
      <c r="AZ519" s="15">
        <v>25</v>
      </c>
      <c r="BA519" s="15">
        <v>72</v>
      </c>
      <c r="BB519" s="15">
        <v>46</v>
      </c>
      <c r="BC519" s="15">
        <v>26</v>
      </c>
      <c r="BD519" s="15">
        <v>78</v>
      </c>
      <c r="BE519" s="15">
        <v>68</v>
      </c>
      <c r="BF519" s="15">
        <v>37</v>
      </c>
      <c r="BG519" s="15">
        <v>100</v>
      </c>
      <c r="BH519" s="15">
        <v>62</v>
      </c>
      <c r="BI519" s="15">
        <v>34</v>
      </c>
      <c r="BJ519" s="15">
        <v>73</v>
      </c>
      <c r="BK519" s="15">
        <v>2</v>
      </c>
      <c r="BL519" s="15">
        <v>96</v>
      </c>
      <c r="BM519" s="15">
        <v>69</v>
      </c>
      <c r="BN519" s="15">
        <v>29</v>
      </c>
      <c r="BO519" s="15">
        <v>40</v>
      </c>
      <c r="BP519" s="15">
        <v>86</v>
      </c>
      <c r="BQ519" s="15">
        <v>99</v>
      </c>
      <c r="BR519" s="15">
        <v>79</v>
      </c>
      <c r="BS519" s="15">
        <v>94</v>
      </c>
      <c r="BT519" s="15">
        <v>98</v>
      </c>
      <c r="BU519" s="15">
        <v>6</v>
      </c>
      <c r="BV519" s="15">
        <v>60</v>
      </c>
      <c r="BW519" s="15">
        <v>77</v>
      </c>
      <c r="BX519" s="15">
        <v>50</v>
      </c>
      <c r="BY519" s="15">
        <v>19</v>
      </c>
      <c r="BZ519" s="15">
        <v>64</v>
      </c>
      <c r="CA519" s="15">
        <v>45</v>
      </c>
      <c r="CB519" s="15">
        <v>93</v>
      </c>
      <c r="CC519" s="15">
        <v>70</v>
      </c>
      <c r="CD519" s="15">
        <v>83</v>
      </c>
      <c r="CE519" s="15">
        <v>22</v>
      </c>
      <c r="CF519" s="15">
        <v>30</v>
      </c>
      <c r="CG519" s="15">
        <v>11</v>
      </c>
      <c r="CH519" s="15">
        <v>80</v>
      </c>
      <c r="CI519" s="15">
        <v>90</v>
      </c>
      <c r="CJ519" s="15">
        <v>9</v>
      </c>
      <c r="CK519" s="15">
        <v>33</v>
      </c>
      <c r="CL519" s="15">
        <v>36</v>
      </c>
      <c r="CM519" s="15">
        <v>35</v>
      </c>
      <c r="CN519" s="15">
        <v>16</v>
      </c>
      <c r="CO519" s="15">
        <v>65</v>
      </c>
      <c r="CP519" s="15">
        <v>12</v>
      </c>
      <c r="CQ519" s="15">
        <v>58</v>
      </c>
      <c r="CR519" s="15">
        <v>49</v>
      </c>
      <c r="CS519" s="15">
        <v>31</v>
      </c>
      <c r="CT519" s="15">
        <v>82</v>
      </c>
      <c r="CU519" s="15">
        <v>66</v>
      </c>
      <c r="CW519" s="15">
        <v>5</v>
      </c>
      <c r="CX519" s="15">
        <v>59</v>
      </c>
      <c r="CY519" s="15">
        <v>42</v>
      </c>
      <c r="CZ519" s="15">
        <v>88</v>
      </c>
      <c r="DB519" s="15">
        <v>44</v>
      </c>
      <c r="DC519" s="15">
        <v>24</v>
      </c>
      <c r="DD519" s="15">
        <v>17</v>
      </c>
      <c r="DE519" s="15">
        <v>27</v>
      </c>
      <c r="DG519" s="15">
        <v>47</v>
      </c>
      <c r="DH519" s="15">
        <v>51</v>
      </c>
      <c r="DI519" s="15">
        <v>71</v>
      </c>
      <c r="DJ519" s="15">
        <v>15</v>
      </c>
    </row>
    <row r="520" spans="4:114" s="15" customFormat="1">
      <c r="E520" s="42" t="s">
        <v>352</v>
      </c>
      <c r="F520" s="15">
        <v>60</v>
      </c>
      <c r="G520" s="15">
        <v>65</v>
      </c>
      <c r="H520" s="15">
        <v>21</v>
      </c>
      <c r="I520" s="15">
        <v>97</v>
      </c>
      <c r="J520" s="15">
        <v>52</v>
      </c>
      <c r="K520" s="15">
        <v>8</v>
      </c>
      <c r="L520" s="15">
        <v>55</v>
      </c>
      <c r="M520" s="15">
        <v>25</v>
      </c>
      <c r="N520" s="15">
        <v>101</v>
      </c>
      <c r="O520" s="15">
        <v>47</v>
      </c>
      <c r="P520" s="15">
        <v>64</v>
      </c>
      <c r="Q520" s="15">
        <v>28</v>
      </c>
      <c r="R520" s="15">
        <v>100</v>
      </c>
      <c r="S520" s="15">
        <v>57</v>
      </c>
      <c r="T520" s="15">
        <v>49</v>
      </c>
      <c r="U520" s="15">
        <v>79</v>
      </c>
      <c r="V520" s="15">
        <v>46</v>
      </c>
      <c r="W520" s="15">
        <v>92</v>
      </c>
      <c r="X520" s="15">
        <v>11</v>
      </c>
      <c r="Y520" s="15">
        <v>37</v>
      </c>
      <c r="Z520" s="15">
        <v>19</v>
      </c>
      <c r="AA520" s="15">
        <v>88</v>
      </c>
      <c r="AB520" s="15">
        <v>29</v>
      </c>
      <c r="AC520" s="15">
        <v>72</v>
      </c>
      <c r="AD520" s="15">
        <v>14</v>
      </c>
      <c r="AE520" s="15">
        <v>45</v>
      </c>
      <c r="AF520" s="15">
        <v>66</v>
      </c>
      <c r="AG520" s="15">
        <v>96</v>
      </c>
      <c r="AH520" s="15">
        <v>5</v>
      </c>
      <c r="AI520" s="15">
        <v>17</v>
      </c>
      <c r="AJ520" s="15">
        <v>24</v>
      </c>
      <c r="AK520" s="15">
        <v>3</v>
      </c>
      <c r="AL520" s="15">
        <v>32</v>
      </c>
      <c r="AM520" s="15">
        <v>71</v>
      </c>
      <c r="AN520" s="15">
        <v>6</v>
      </c>
      <c r="AO520" s="15">
        <v>58</v>
      </c>
      <c r="AP520" s="15">
        <v>76</v>
      </c>
      <c r="AQ520" s="15">
        <v>40</v>
      </c>
      <c r="AR520" s="15">
        <v>41</v>
      </c>
      <c r="AS520" s="15">
        <v>91</v>
      </c>
      <c r="AT520" s="15">
        <v>69</v>
      </c>
      <c r="AU520" s="15">
        <v>9</v>
      </c>
      <c r="AV520" s="15">
        <v>103</v>
      </c>
      <c r="AW520" s="15">
        <v>82</v>
      </c>
      <c r="AX520" s="15">
        <v>74</v>
      </c>
      <c r="AY520" s="15">
        <v>30</v>
      </c>
      <c r="AZ520" s="15">
        <v>10</v>
      </c>
      <c r="BA520" s="15">
        <v>77</v>
      </c>
      <c r="BB520" s="15">
        <v>51</v>
      </c>
      <c r="BC520" s="15">
        <v>16</v>
      </c>
      <c r="BD520" s="15">
        <v>15</v>
      </c>
      <c r="BE520" s="15">
        <v>99</v>
      </c>
      <c r="BF520" s="15">
        <v>98</v>
      </c>
      <c r="BG520" s="15">
        <v>43</v>
      </c>
      <c r="BH520" s="15">
        <v>7</v>
      </c>
      <c r="BI520" s="15">
        <v>102</v>
      </c>
      <c r="BJ520" s="15">
        <v>48</v>
      </c>
      <c r="BK520" s="15">
        <v>56</v>
      </c>
      <c r="BL520" s="15">
        <v>31</v>
      </c>
      <c r="BM520" s="15">
        <v>42</v>
      </c>
      <c r="BN520" s="15">
        <v>93</v>
      </c>
      <c r="BO520" s="15">
        <v>23</v>
      </c>
      <c r="BP520" s="15">
        <v>70</v>
      </c>
      <c r="BQ520" s="15">
        <v>86</v>
      </c>
      <c r="BR520" s="15">
        <v>104</v>
      </c>
      <c r="BS520" s="15">
        <v>106</v>
      </c>
      <c r="BT520" s="15">
        <v>80</v>
      </c>
      <c r="BU520" s="15">
        <v>62</v>
      </c>
      <c r="BV520" s="15">
        <v>95</v>
      </c>
      <c r="BW520" s="15">
        <v>87</v>
      </c>
      <c r="BX520" s="15">
        <v>59</v>
      </c>
      <c r="BY520" s="15">
        <v>84</v>
      </c>
      <c r="BZ520" s="15">
        <v>90</v>
      </c>
      <c r="CA520" s="15">
        <v>50</v>
      </c>
      <c r="CB520" s="15">
        <v>68</v>
      </c>
      <c r="CC520" s="15">
        <v>39</v>
      </c>
      <c r="CD520" s="15">
        <v>94</v>
      </c>
      <c r="CE520" s="15">
        <v>27</v>
      </c>
      <c r="CF520" s="15">
        <v>83</v>
      </c>
      <c r="CG520" s="15">
        <v>2</v>
      </c>
      <c r="CH520" s="15">
        <v>12</v>
      </c>
      <c r="CI520" s="15">
        <v>44</v>
      </c>
      <c r="CJ520" s="15">
        <v>54</v>
      </c>
      <c r="CK520" s="15">
        <v>105</v>
      </c>
      <c r="CL520" s="15">
        <v>67</v>
      </c>
      <c r="CM520" s="15">
        <v>33</v>
      </c>
      <c r="CN520" s="15">
        <v>81</v>
      </c>
      <c r="CO520" s="15">
        <v>89</v>
      </c>
      <c r="CP520" s="15">
        <v>22</v>
      </c>
      <c r="CQ520" s="15">
        <v>78</v>
      </c>
      <c r="CR520" s="15">
        <v>38</v>
      </c>
      <c r="CS520" s="15">
        <v>35</v>
      </c>
      <c r="CT520" s="15">
        <v>1</v>
      </c>
      <c r="CU520" s="15">
        <v>18</v>
      </c>
      <c r="CW520" s="15">
        <v>85</v>
      </c>
      <c r="CX520" s="15">
        <v>36</v>
      </c>
      <c r="CY520" s="15">
        <v>20</v>
      </c>
      <c r="CZ520" s="15">
        <v>53</v>
      </c>
      <c r="DB520" s="15">
        <v>75</v>
      </c>
      <c r="DC520" s="15">
        <v>61</v>
      </c>
      <c r="DD520" s="15">
        <v>34</v>
      </c>
      <c r="DE520" s="15">
        <v>13</v>
      </c>
      <c r="DG520" s="15">
        <v>4</v>
      </c>
      <c r="DH520" s="15">
        <v>63</v>
      </c>
      <c r="DI520" s="15">
        <v>26</v>
      </c>
      <c r="DJ520" s="15">
        <v>73</v>
      </c>
    </row>
    <row r="521" spans="4:114" s="15" customFormat="1"/>
    <row r="522" spans="4:114" s="15" customFormat="1">
      <c r="D522" s="447">
        <v>107</v>
      </c>
      <c r="E522" s="39" t="s">
        <v>379</v>
      </c>
    </row>
    <row r="523" spans="4:114" s="15" customFormat="1">
      <c r="E523" s="42" t="s">
        <v>322</v>
      </c>
      <c r="F523" s="15">
        <v>1</v>
      </c>
      <c r="G523" s="15">
        <v>2</v>
      </c>
      <c r="H523" s="15">
        <v>3</v>
      </c>
      <c r="I523" s="15">
        <v>4</v>
      </c>
      <c r="J523" s="15">
        <v>5</v>
      </c>
      <c r="K523" s="15">
        <v>6</v>
      </c>
      <c r="L523" s="15">
        <v>7</v>
      </c>
      <c r="M523" s="15">
        <v>8</v>
      </c>
      <c r="N523" s="15">
        <v>9</v>
      </c>
      <c r="O523" s="15">
        <v>10</v>
      </c>
      <c r="P523" s="15">
        <v>11</v>
      </c>
      <c r="Q523" s="15">
        <v>12</v>
      </c>
      <c r="R523" s="15">
        <v>13</v>
      </c>
      <c r="S523" s="15">
        <v>14</v>
      </c>
      <c r="T523" s="15">
        <v>15</v>
      </c>
      <c r="U523" s="15">
        <v>16</v>
      </c>
      <c r="V523" s="15">
        <v>17</v>
      </c>
      <c r="W523" s="15">
        <v>18</v>
      </c>
      <c r="X523" s="15">
        <v>19</v>
      </c>
      <c r="Y523" s="15">
        <v>20</v>
      </c>
      <c r="Z523" s="15">
        <v>21</v>
      </c>
      <c r="AA523" s="15">
        <v>22</v>
      </c>
      <c r="AB523" s="15">
        <v>23</v>
      </c>
      <c r="AC523" s="15">
        <v>24</v>
      </c>
      <c r="AD523" s="15">
        <v>25</v>
      </c>
      <c r="AE523" s="15">
        <v>26</v>
      </c>
      <c r="AF523" s="15">
        <v>27</v>
      </c>
      <c r="AG523" s="15">
        <v>28</v>
      </c>
      <c r="AH523" s="15">
        <v>29</v>
      </c>
      <c r="AI523" s="15">
        <v>30</v>
      </c>
      <c r="AJ523" s="15">
        <v>31</v>
      </c>
      <c r="AK523" s="15">
        <v>32</v>
      </c>
      <c r="AL523" s="15">
        <v>33</v>
      </c>
      <c r="AM523" s="15">
        <v>34</v>
      </c>
      <c r="AN523" s="15">
        <v>35</v>
      </c>
      <c r="AO523" s="15">
        <v>36</v>
      </c>
      <c r="AP523" s="15">
        <v>37</v>
      </c>
      <c r="AQ523" s="15">
        <v>38</v>
      </c>
      <c r="AR523" s="15">
        <v>39</v>
      </c>
      <c r="AS523" s="15">
        <v>40</v>
      </c>
      <c r="AT523" s="15">
        <v>41</v>
      </c>
      <c r="AU523" s="15">
        <v>42</v>
      </c>
      <c r="AV523" s="15">
        <v>43</v>
      </c>
      <c r="AW523" s="15">
        <v>44</v>
      </c>
      <c r="AX523" s="15">
        <v>45</v>
      </c>
      <c r="AY523" s="15">
        <v>46</v>
      </c>
      <c r="AZ523" s="15">
        <v>47</v>
      </c>
      <c r="BA523" s="15">
        <v>48</v>
      </c>
      <c r="BB523" s="15">
        <v>49</v>
      </c>
      <c r="BC523" s="15">
        <v>50</v>
      </c>
      <c r="BD523" s="15">
        <v>51</v>
      </c>
      <c r="BE523" s="15">
        <v>52</v>
      </c>
      <c r="BF523" s="15">
        <v>53</v>
      </c>
      <c r="BG523" s="15">
        <v>54</v>
      </c>
      <c r="BH523" s="15">
        <v>55</v>
      </c>
      <c r="BI523" s="15">
        <v>56</v>
      </c>
      <c r="BJ523" s="15">
        <v>57</v>
      </c>
      <c r="BK523" s="15">
        <v>58</v>
      </c>
      <c r="BL523" s="15">
        <v>59</v>
      </c>
      <c r="BM523" s="15">
        <v>60</v>
      </c>
      <c r="BN523" s="15">
        <v>61</v>
      </c>
      <c r="BO523" s="15">
        <v>62</v>
      </c>
      <c r="BP523" s="15">
        <v>63</v>
      </c>
      <c r="BQ523" s="15">
        <v>64</v>
      </c>
      <c r="BR523" s="15">
        <v>65</v>
      </c>
      <c r="BS523" s="15">
        <v>66</v>
      </c>
      <c r="BT523" s="15">
        <v>67</v>
      </c>
      <c r="BU523" s="15">
        <v>68</v>
      </c>
      <c r="BV523" s="15">
        <v>69</v>
      </c>
      <c r="BW523" s="15">
        <v>70</v>
      </c>
      <c r="BX523" s="15">
        <v>71</v>
      </c>
      <c r="BY523" s="15">
        <v>72</v>
      </c>
      <c r="BZ523" s="15">
        <v>73</v>
      </c>
      <c r="CA523" s="15">
        <v>74</v>
      </c>
      <c r="CB523" s="15">
        <v>75</v>
      </c>
      <c r="CC523" s="15">
        <v>76</v>
      </c>
      <c r="CD523" s="15">
        <v>77</v>
      </c>
      <c r="CE523" s="15">
        <v>78</v>
      </c>
      <c r="CF523" s="15">
        <v>79</v>
      </c>
      <c r="CG523" s="15">
        <v>80</v>
      </c>
      <c r="CH523" s="15">
        <v>81</v>
      </c>
      <c r="CI523" s="15">
        <v>82</v>
      </c>
      <c r="CJ523" s="15">
        <v>83</v>
      </c>
      <c r="CK523" s="15">
        <v>84</v>
      </c>
      <c r="CL523" s="15">
        <v>85</v>
      </c>
      <c r="CM523" s="15">
        <v>86</v>
      </c>
      <c r="CN523" s="15">
        <v>87</v>
      </c>
      <c r="CO523" s="15">
        <v>88</v>
      </c>
      <c r="CP523" s="15">
        <v>89</v>
      </c>
      <c r="CQ523" s="15">
        <v>90</v>
      </c>
      <c r="CR523" s="15">
        <v>91</v>
      </c>
      <c r="CS523" s="15">
        <v>92</v>
      </c>
      <c r="CT523" s="15">
        <v>93</v>
      </c>
      <c r="CU523" s="15">
        <v>94</v>
      </c>
      <c r="CV523" s="15">
        <v>95</v>
      </c>
      <c r="CW523" s="15">
        <v>96</v>
      </c>
      <c r="CX523" s="15">
        <v>97</v>
      </c>
      <c r="CY523" s="15">
        <v>98</v>
      </c>
      <c r="CZ523" s="15">
        <v>99</v>
      </c>
      <c r="DB523" s="15">
        <v>100</v>
      </c>
      <c r="DC523" s="15">
        <v>101</v>
      </c>
      <c r="DD523" s="15">
        <v>102</v>
      </c>
      <c r="DE523" s="15">
        <v>103</v>
      </c>
      <c r="DG523" s="15">
        <v>104</v>
      </c>
      <c r="DH523" s="15">
        <v>105</v>
      </c>
      <c r="DI523" s="15">
        <v>106</v>
      </c>
      <c r="DJ523" s="15">
        <v>107</v>
      </c>
    </row>
    <row r="524" spans="4:114" s="15" customFormat="1">
      <c r="E524" s="42" t="s">
        <v>350</v>
      </c>
      <c r="F524" s="15">
        <v>48</v>
      </c>
      <c r="G524" s="15">
        <v>36</v>
      </c>
      <c r="H524" s="15">
        <v>96</v>
      </c>
      <c r="I524" s="15">
        <v>51</v>
      </c>
      <c r="J524" s="15">
        <v>17</v>
      </c>
      <c r="K524" s="15">
        <v>73</v>
      </c>
      <c r="L524" s="15">
        <v>55</v>
      </c>
      <c r="M524" s="15">
        <v>9</v>
      </c>
      <c r="N524" s="15">
        <v>18</v>
      </c>
      <c r="O524" s="15">
        <v>26</v>
      </c>
      <c r="P524" s="15">
        <v>45</v>
      </c>
      <c r="Q524" s="15">
        <v>56</v>
      </c>
      <c r="R524" s="15">
        <v>75</v>
      </c>
      <c r="S524" s="15">
        <v>7</v>
      </c>
      <c r="T524" s="15">
        <v>52</v>
      </c>
      <c r="U524" s="15">
        <v>99</v>
      </c>
      <c r="V524" s="15">
        <v>23</v>
      </c>
      <c r="W524" s="15">
        <v>14</v>
      </c>
      <c r="X524" s="15">
        <v>42</v>
      </c>
      <c r="Y524" s="15">
        <v>59</v>
      </c>
      <c r="Z524" s="15">
        <v>15</v>
      </c>
      <c r="AA524" s="15">
        <v>63</v>
      </c>
      <c r="AB524" s="15">
        <v>89</v>
      </c>
      <c r="AC524" s="15">
        <v>53</v>
      </c>
      <c r="AD524" s="15">
        <v>34</v>
      </c>
      <c r="AE524" s="15">
        <v>37</v>
      </c>
      <c r="AF524" s="15">
        <v>103</v>
      </c>
      <c r="AG524" s="15">
        <v>2</v>
      </c>
      <c r="AH524" s="15">
        <v>6</v>
      </c>
      <c r="AI524" s="15">
        <v>32</v>
      </c>
      <c r="AJ524" s="15">
        <v>24</v>
      </c>
      <c r="AK524" s="15">
        <v>49</v>
      </c>
      <c r="AL524" s="15">
        <v>39</v>
      </c>
      <c r="AM524" s="15">
        <v>31</v>
      </c>
      <c r="AN524" s="15">
        <v>72</v>
      </c>
      <c r="AO524" s="15">
        <v>5</v>
      </c>
      <c r="AP524" s="15">
        <v>60</v>
      </c>
      <c r="AQ524" s="15">
        <v>76</v>
      </c>
      <c r="AR524" s="15">
        <v>33</v>
      </c>
      <c r="AS524" s="15">
        <v>86</v>
      </c>
      <c r="AT524" s="15">
        <v>43</v>
      </c>
      <c r="AU524" s="15">
        <v>90</v>
      </c>
      <c r="AV524" s="15">
        <v>70</v>
      </c>
      <c r="AW524" s="15">
        <v>82</v>
      </c>
      <c r="AX524" s="15">
        <v>22</v>
      </c>
      <c r="AY524" s="15">
        <v>79</v>
      </c>
      <c r="AZ524" s="15">
        <v>107</v>
      </c>
      <c r="BA524" s="15">
        <v>66</v>
      </c>
      <c r="BB524" s="15">
        <v>30</v>
      </c>
      <c r="BC524" s="15">
        <v>1</v>
      </c>
      <c r="BD524" s="15">
        <v>93</v>
      </c>
      <c r="BE524" s="15">
        <v>46</v>
      </c>
      <c r="BF524" s="15">
        <v>54</v>
      </c>
      <c r="BG524" s="15">
        <v>25</v>
      </c>
      <c r="BH524" s="15">
        <v>81</v>
      </c>
      <c r="BI524" s="15">
        <v>64</v>
      </c>
      <c r="BJ524" s="15">
        <v>58</v>
      </c>
      <c r="BK524" s="15">
        <v>77</v>
      </c>
      <c r="BL524" s="15">
        <v>92</v>
      </c>
      <c r="BM524" s="15">
        <v>41</v>
      </c>
      <c r="BN524" s="15">
        <v>74</v>
      </c>
      <c r="BO524" s="15">
        <v>102</v>
      </c>
      <c r="BP524" s="15">
        <v>87</v>
      </c>
      <c r="BQ524" s="15">
        <v>104</v>
      </c>
      <c r="BR524" s="15">
        <v>11</v>
      </c>
      <c r="BS524" s="15">
        <v>40</v>
      </c>
      <c r="BT524" s="15">
        <v>98</v>
      </c>
      <c r="BU524" s="15">
        <v>94</v>
      </c>
      <c r="BV524" s="15">
        <v>35</v>
      </c>
      <c r="BW524" s="15">
        <v>13</v>
      </c>
      <c r="BX524" s="15">
        <v>62</v>
      </c>
      <c r="BY524" s="15">
        <v>88</v>
      </c>
      <c r="BZ524" s="15">
        <v>101</v>
      </c>
      <c r="CA524" s="15">
        <v>97</v>
      </c>
      <c r="CB524" s="15">
        <v>68</v>
      </c>
      <c r="CC524" s="15">
        <v>38</v>
      </c>
      <c r="CD524" s="15">
        <v>29</v>
      </c>
      <c r="CE524" s="15">
        <v>80</v>
      </c>
      <c r="CF524" s="15">
        <v>16</v>
      </c>
      <c r="CG524" s="15">
        <v>57</v>
      </c>
      <c r="CH524" s="15">
        <v>8</v>
      </c>
      <c r="CI524" s="15">
        <v>44</v>
      </c>
      <c r="CJ524" s="15">
        <v>12</v>
      </c>
      <c r="CK524" s="15">
        <v>100</v>
      </c>
      <c r="CL524" s="15">
        <v>4</v>
      </c>
      <c r="CM524" s="15">
        <v>10</v>
      </c>
      <c r="CN524" s="15">
        <v>19</v>
      </c>
      <c r="CO524" s="15">
        <v>84</v>
      </c>
      <c r="CP524" s="15">
        <v>78</v>
      </c>
      <c r="CQ524" s="15">
        <v>105</v>
      </c>
      <c r="CR524" s="15">
        <v>65</v>
      </c>
      <c r="CS524" s="15">
        <v>85</v>
      </c>
      <c r="CT524" s="15">
        <v>27</v>
      </c>
      <c r="CU524" s="15">
        <v>106</v>
      </c>
      <c r="CV524" s="15">
        <v>71</v>
      </c>
      <c r="CW524" s="15">
        <v>47</v>
      </c>
      <c r="CX524" s="15">
        <v>61</v>
      </c>
      <c r="CY524" s="15">
        <v>91</v>
      </c>
      <c r="CZ524" s="15">
        <v>83</v>
      </c>
      <c r="DB524" s="15">
        <v>28</v>
      </c>
      <c r="DC524" s="15">
        <v>20</v>
      </c>
      <c r="DD524" s="15">
        <v>67</v>
      </c>
      <c r="DE524" s="15">
        <v>21</v>
      </c>
      <c r="DG524" s="15">
        <v>69</v>
      </c>
      <c r="DH524" s="15">
        <v>95</v>
      </c>
      <c r="DI524" s="15">
        <v>50</v>
      </c>
      <c r="DJ524" s="15">
        <v>3</v>
      </c>
    </row>
    <row r="525" spans="4:114" s="15" customFormat="1">
      <c r="E525" s="42" t="s">
        <v>352</v>
      </c>
      <c r="F525" s="15">
        <v>52</v>
      </c>
      <c r="G525" s="15">
        <v>40</v>
      </c>
      <c r="H525" s="15">
        <v>82</v>
      </c>
      <c r="I525" s="15">
        <v>61</v>
      </c>
      <c r="J525" s="15">
        <v>6</v>
      </c>
      <c r="K525" s="15">
        <v>34</v>
      </c>
      <c r="L525" s="15">
        <v>106</v>
      </c>
      <c r="M525" s="15">
        <v>41</v>
      </c>
      <c r="N525" s="15">
        <v>11</v>
      </c>
      <c r="O525" s="15">
        <v>76</v>
      </c>
      <c r="P525" s="15">
        <v>55</v>
      </c>
      <c r="Q525" s="15">
        <v>80</v>
      </c>
      <c r="R525" s="15">
        <v>107</v>
      </c>
      <c r="S525" s="15">
        <v>56</v>
      </c>
      <c r="T525" s="15">
        <v>67</v>
      </c>
      <c r="U525" s="15">
        <v>50</v>
      </c>
      <c r="V525" s="15">
        <v>86</v>
      </c>
      <c r="W525" s="15">
        <v>32</v>
      </c>
      <c r="X525" s="15">
        <v>66</v>
      </c>
      <c r="Y525" s="15">
        <v>51</v>
      </c>
      <c r="Z525" s="15">
        <v>18</v>
      </c>
      <c r="AA525" s="15">
        <v>83</v>
      </c>
      <c r="AB525" s="15">
        <v>49</v>
      </c>
      <c r="AC525" s="15">
        <v>65</v>
      </c>
      <c r="AD525" s="15">
        <v>77</v>
      </c>
      <c r="AE525" s="15">
        <v>72</v>
      </c>
      <c r="AF525" s="15">
        <v>84</v>
      </c>
      <c r="AG525" s="15">
        <v>22</v>
      </c>
      <c r="AH525" s="15">
        <v>98</v>
      </c>
      <c r="AI525" s="15">
        <v>2</v>
      </c>
      <c r="AJ525" s="15">
        <v>103</v>
      </c>
      <c r="AK525" s="15">
        <v>21</v>
      </c>
      <c r="AL525" s="15">
        <v>69</v>
      </c>
      <c r="AM525" s="15">
        <v>62</v>
      </c>
      <c r="AN525" s="15">
        <v>46</v>
      </c>
      <c r="AO525" s="15">
        <v>30</v>
      </c>
      <c r="AP525" s="15">
        <v>94</v>
      </c>
      <c r="AQ525" s="15">
        <v>71</v>
      </c>
      <c r="AR525" s="15">
        <v>38</v>
      </c>
      <c r="AS525" s="15">
        <v>47</v>
      </c>
      <c r="AT525" s="15">
        <v>42</v>
      </c>
      <c r="AU525" s="15">
        <v>33</v>
      </c>
      <c r="AV525" s="15">
        <v>95</v>
      </c>
      <c r="AW525" s="15">
        <v>8</v>
      </c>
      <c r="AX525" s="15">
        <v>58</v>
      </c>
      <c r="AY525" s="15">
        <v>3</v>
      </c>
      <c r="AZ525" s="15">
        <v>78</v>
      </c>
      <c r="BA525" s="15">
        <v>81</v>
      </c>
      <c r="BB525" s="15">
        <v>15</v>
      </c>
      <c r="BC525" s="15">
        <v>100</v>
      </c>
      <c r="BD525" s="15">
        <v>20</v>
      </c>
      <c r="BE525" s="15">
        <v>1</v>
      </c>
      <c r="BF525" s="15">
        <v>92</v>
      </c>
      <c r="BG525" s="15">
        <v>37</v>
      </c>
      <c r="BH525" s="15">
        <v>23</v>
      </c>
      <c r="BI525" s="15">
        <v>57</v>
      </c>
      <c r="BJ525" s="15">
        <v>14</v>
      </c>
      <c r="BK525" s="15">
        <v>105</v>
      </c>
      <c r="BL525" s="15">
        <v>63</v>
      </c>
      <c r="BM525" s="15">
        <v>48</v>
      </c>
      <c r="BN525" s="15">
        <v>39</v>
      </c>
      <c r="BO525" s="15">
        <v>10</v>
      </c>
      <c r="BP525" s="15">
        <v>45</v>
      </c>
      <c r="BQ525" s="15">
        <v>102</v>
      </c>
      <c r="BR525" s="15">
        <v>28</v>
      </c>
      <c r="BS525" s="15">
        <v>19</v>
      </c>
      <c r="BT525" s="15">
        <v>89</v>
      </c>
      <c r="BU525" s="15">
        <v>97</v>
      </c>
      <c r="BV525" s="15">
        <v>36</v>
      </c>
      <c r="BW525" s="15">
        <v>43</v>
      </c>
      <c r="BX525" s="15">
        <v>9</v>
      </c>
      <c r="BY525" s="15">
        <v>54</v>
      </c>
      <c r="BZ525" s="15">
        <v>90</v>
      </c>
      <c r="CA525" s="15">
        <v>27</v>
      </c>
      <c r="CB525" s="15">
        <v>104</v>
      </c>
      <c r="CC525" s="15">
        <v>35</v>
      </c>
      <c r="CD525" s="15">
        <v>26</v>
      </c>
      <c r="CE525" s="15">
        <v>85</v>
      </c>
      <c r="CF525" s="15">
        <v>101</v>
      </c>
      <c r="CG525" s="15">
        <v>12</v>
      </c>
      <c r="CH525" s="15">
        <v>70</v>
      </c>
      <c r="CI525" s="15">
        <v>53</v>
      </c>
      <c r="CJ525" s="15">
        <v>24</v>
      </c>
      <c r="CK525" s="15">
        <v>5</v>
      </c>
      <c r="CL525" s="15">
        <v>99</v>
      </c>
      <c r="CM525" s="15">
        <v>59</v>
      </c>
      <c r="CN525" s="15">
        <v>74</v>
      </c>
      <c r="CO525" s="15">
        <v>44</v>
      </c>
      <c r="CP525" s="15">
        <v>96</v>
      </c>
      <c r="CQ525" s="15">
        <v>31</v>
      </c>
      <c r="CR525" s="15">
        <v>25</v>
      </c>
      <c r="CS525" s="15">
        <v>68</v>
      </c>
      <c r="CT525" s="15">
        <v>60</v>
      </c>
      <c r="CU525" s="15">
        <v>73</v>
      </c>
      <c r="CV525" s="15">
        <v>91</v>
      </c>
      <c r="CW525" s="15">
        <v>4</v>
      </c>
      <c r="CX525" s="15">
        <v>75</v>
      </c>
      <c r="CY525" s="15">
        <v>29</v>
      </c>
      <c r="CZ525" s="15">
        <v>88</v>
      </c>
      <c r="DB525" s="15">
        <v>17</v>
      </c>
      <c r="DC525" s="15">
        <v>79</v>
      </c>
      <c r="DD525" s="15">
        <v>64</v>
      </c>
      <c r="DE525" s="15">
        <v>87</v>
      </c>
      <c r="DG525" s="15">
        <v>13</v>
      </c>
      <c r="DH525" s="15">
        <v>16</v>
      </c>
      <c r="DI525" s="15">
        <v>7</v>
      </c>
      <c r="DJ525" s="15">
        <v>93</v>
      </c>
    </row>
    <row r="526" spans="4:114" s="15" customFormat="1"/>
    <row r="527" spans="4:114" s="15" customFormat="1">
      <c r="D527" s="447">
        <v>108</v>
      </c>
      <c r="E527" s="39" t="s">
        <v>379</v>
      </c>
    </row>
    <row r="528" spans="4:114" s="15" customFormat="1">
      <c r="E528" s="42" t="s">
        <v>322</v>
      </c>
      <c r="F528" s="15">
        <v>1</v>
      </c>
      <c r="G528" s="15">
        <v>2</v>
      </c>
      <c r="H528" s="15">
        <v>3</v>
      </c>
      <c r="I528" s="15">
        <v>4</v>
      </c>
      <c r="J528" s="15">
        <v>5</v>
      </c>
      <c r="K528" s="15">
        <v>6</v>
      </c>
      <c r="L528" s="15">
        <v>7</v>
      </c>
      <c r="M528" s="15">
        <v>8</v>
      </c>
      <c r="N528" s="15">
        <v>9</v>
      </c>
      <c r="O528" s="15">
        <v>10</v>
      </c>
      <c r="P528" s="15">
        <v>11</v>
      </c>
      <c r="Q528" s="15">
        <v>12</v>
      </c>
      <c r="R528" s="15">
        <v>13</v>
      </c>
      <c r="S528" s="15">
        <v>14</v>
      </c>
      <c r="T528" s="15">
        <v>15</v>
      </c>
      <c r="U528" s="15">
        <v>16</v>
      </c>
      <c r="V528" s="15">
        <v>17</v>
      </c>
      <c r="W528" s="15">
        <v>18</v>
      </c>
      <c r="X528" s="15">
        <v>19</v>
      </c>
      <c r="Y528" s="15">
        <v>20</v>
      </c>
      <c r="Z528" s="15">
        <v>21</v>
      </c>
      <c r="AA528" s="15">
        <v>22</v>
      </c>
      <c r="AB528" s="15">
        <v>23</v>
      </c>
      <c r="AC528" s="15">
        <v>24</v>
      </c>
      <c r="AD528" s="15">
        <v>25</v>
      </c>
      <c r="AE528" s="15">
        <v>26</v>
      </c>
      <c r="AF528" s="15">
        <v>27</v>
      </c>
      <c r="AG528" s="15">
        <v>28</v>
      </c>
      <c r="AH528" s="15">
        <v>29</v>
      </c>
      <c r="AI528" s="15">
        <v>30</v>
      </c>
      <c r="AJ528" s="15">
        <v>31</v>
      </c>
      <c r="AK528" s="15">
        <v>32</v>
      </c>
      <c r="AL528" s="15">
        <v>33</v>
      </c>
      <c r="AM528" s="15">
        <v>34</v>
      </c>
      <c r="AN528" s="15">
        <v>35</v>
      </c>
      <c r="AO528" s="15">
        <v>36</v>
      </c>
      <c r="AP528" s="15">
        <v>37</v>
      </c>
      <c r="AQ528" s="15">
        <v>38</v>
      </c>
      <c r="AR528" s="15">
        <v>39</v>
      </c>
      <c r="AS528" s="15">
        <v>40</v>
      </c>
      <c r="AT528" s="15">
        <v>41</v>
      </c>
      <c r="AU528" s="15">
        <v>42</v>
      </c>
      <c r="AV528" s="15">
        <v>43</v>
      </c>
      <c r="AW528" s="15">
        <v>44</v>
      </c>
      <c r="AX528" s="15">
        <v>45</v>
      </c>
      <c r="AY528" s="15">
        <v>46</v>
      </c>
      <c r="AZ528" s="15">
        <v>47</v>
      </c>
      <c r="BA528" s="15">
        <v>48</v>
      </c>
      <c r="BB528" s="15">
        <v>49</v>
      </c>
      <c r="BC528" s="15">
        <v>50</v>
      </c>
      <c r="BD528" s="15">
        <v>51</v>
      </c>
      <c r="BE528" s="15">
        <v>52</v>
      </c>
      <c r="BF528" s="15">
        <v>53</v>
      </c>
      <c r="BG528" s="15">
        <v>54</v>
      </c>
      <c r="BH528" s="15">
        <v>55</v>
      </c>
      <c r="BI528" s="15">
        <v>56</v>
      </c>
      <c r="BJ528" s="15">
        <v>57</v>
      </c>
      <c r="BK528" s="15">
        <v>58</v>
      </c>
      <c r="BL528" s="15">
        <v>59</v>
      </c>
      <c r="BM528" s="15">
        <v>60</v>
      </c>
      <c r="BN528" s="15">
        <v>61</v>
      </c>
      <c r="BO528" s="15">
        <v>62</v>
      </c>
      <c r="BP528" s="15">
        <v>63</v>
      </c>
      <c r="BQ528" s="15">
        <v>64</v>
      </c>
      <c r="BR528" s="15">
        <v>65</v>
      </c>
      <c r="BS528" s="15">
        <v>66</v>
      </c>
      <c r="BT528" s="15">
        <v>67</v>
      </c>
      <c r="BU528" s="15">
        <v>68</v>
      </c>
      <c r="BV528" s="15">
        <v>69</v>
      </c>
      <c r="BW528" s="15">
        <v>70</v>
      </c>
      <c r="BX528" s="15">
        <v>71</v>
      </c>
      <c r="BY528" s="15">
        <v>72</v>
      </c>
      <c r="BZ528" s="15">
        <v>73</v>
      </c>
      <c r="CA528" s="15">
        <v>74</v>
      </c>
      <c r="CB528" s="15">
        <v>75</v>
      </c>
      <c r="CC528" s="15">
        <v>76</v>
      </c>
      <c r="CD528" s="15">
        <v>77</v>
      </c>
      <c r="CE528" s="15">
        <v>78</v>
      </c>
      <c r="CF528" s="15">
        <v>79</v>
      </c>
      <c r="CG528" s="15">
        <v>80</v>
      </c>
      <c r="CH528" s="15">
        <v>81</v>
      </c>
      <c r="CI528" s="15">
        <v>82</v>
      </c>
      <c r="CJ528" s="15">
        <v>83</v>
      </c>
      <c r="CK528" s="15">
        <v>84</v>
      </c>
      <c r="CL528" s="15">
        <v>85</v>
      </c>
      <c r="CM528" s="15">
        <v>86</v>
      </c>
      <c r="CN528" s="15">
        <v>87</v>
      </c>
      <c r="CO528" s="15">
        <v>88</v>
      </c>
      <c r="CP528" s="15">
        <v>89</v>
      </c>
      <c r="CQ528" s="15">
        <v>90</v>
      </c>
      <c r="CR528" s="15">
        <v>91</v>
      </c>
      <c r="CS528" s="15">
        <v>92</v>
      </c>
      <c r="CT528" s="15">
        <v>93</v>
      </c>
      <c r="CU528" s="15">
        <v>94</v>
      </c>
      <c r="CV528" s="15">
        <v>95</v>
      </c>
      <c r="CW528" s="15">
        <v>96</v>
      </c>
      <c r="CX528" s="15">
        <v>97</v>
      </c>
      <c r="CY528" s="15">
        <v>98</v>
      </c>
      <c r="CZ528" s="15">
        <v>99</v>
      </c>
      <c r="DA528" s="15">
        <v>100</v>
      </c>
      <c r="DB528" s="15">
        <v>101</v>
      </c>
      <c r="DC528" s="15">
        <v>102</v>
      </c>
      <c r="DD528" s="15">
        <v>103</v>
      </c>
      <c r="DE528" s="15">
        <v>104</v>
      </c>
      <c r="DG528" s="15">
        <v>105</v>
      </c>
      <c r="DH528" s="15">
        <v>106</v>
      </c>
      <c r="DI528" s="15">
        <v>107</v>
      </c>
      <c r="DJ528" s="15">
        <v>108</v>
      </c>
    </row>
    <row r="529" spans="4:119" s="15" customFormat="1">
      <c r="E529" s="42" t="s">
        <v>350</v>
      </c>
      <c r="F529" s="15">
        <v>24</v>
      </c>
      <c r="G529" s="15">
        <v>1</v>
      </c>
      <c r="H529" s="15">
        <v>34</v>
      </c>
      <c r="I529" s="15">
        <v>95</v>
      </c>
      <c r="J529" s="15">
        <v>88</v>
      </c>
      <c r="K529" s="15">
        <v>106</v>
      </c>
      <c r="L529" s="15">
        <v>40</v>
      </c>
      <c r="M529" s="15">
        <v>99</v>
      </c>
      <c r="N529" s="15">
        <v>6</v>
      </c>
      <c r="O529" s="15">
        <v>101</v>
      </c>
      <c r="P529" s="15">
        <v>35</v>
      </c>
      <c r="Q529" s="15">
        <v>96</v>
      </c>
      <c r="R529" s="15">
        <v>51</v>
      </c>
      <c r="S529" s="15">
        <v>30</v>
      </c>
      <c r="T529" s="15">
        <v>91</v>
      </c>
      <c r="U529" s="15">
        <v>94</v>
      </c>
      <c r="V529" s="15">
        <v>78</v>
      </c>
      <c r="W529" s="15">
        <v>104</v>
      </c>
      <c r="X529" s="15">
        <v>48</v>
      </c>
      <c r="Y529" s="15">
        <v>66</v>
      </c>
      <c r="Z529" s="15">
        <v>69</v>
      </c>
      <c r="AA529" s="15">
        <v>80</v>
      </c>
      <c r="AB529" s="15">
        <v>62</v>
      </c>
      <c r="AC529" s="15">
        <v>81</v>
      </c>
      <c r="AD529" s="15">
        <v>26</v>
      </c>
      <c r="AE529" s="15">
        <v>84</v>
      </c>
      <c r="AF529" s="15">
        <v>49</v>
      </c>
      <c r="AG529" s="15">
        <v>90</v>
      </c>
      <c r="AH529" s="15">
        <v>45</v>
      </c>
      <c r="AI529" s="15">
        <v>97</v>
      </c>
      <c r="AJ529" s="15">
        <v>89</v>
      </c>
      <c r="AK529" s="15">
        <v>43</v>
      </c>
      <c r="AL529" s="15">
        <v>74</v>
      </c>
      <c r="AM529" s="15">
        <v>52</v>
      </c>
      <c r="AN529" s="15">
        <v>61</v>
      </c>
      <c r="AO529" s="15">
        <v>7</v>
      </c>
      <c r="AP529" s="15">
        <v>36</v>
      </c>
      <c r="AQ529" s="15">
        <v>20</v>
      </c>
      <c r="AR529" s="15">
        <v>5</v>
      </c>
      <c r="AS529" s="15">
        <v>22</v>
      </c>
      <c r="AT529" s="15">
        <v>75</v>
      </c>
      <c r="AU529" s="15">
        <v>39</v>
      </c>
      <c r="AV529" s="15">
        <v>14</v>
      </c>
      <c r="AW529" s="15">
        <v>46</v>
      </c>
      <c r="AX529" s="15">
        <v>29</v>
      </c>
      <c r="AY529" s="15">
        <v>83</v>
      </c>
      <c r="AZ529" s="15">
        <v>16</v>
      </c>
      <c r="BA529" s="15">
        <v>55</v>
      </c>
      <c r="BB529" s="15">
        <v>107</v>
      </c>
      <c r="BC529" s="15">
        <v>86</v>
      </c>
      <c r="BD529" s="15">
        <v>18</v>
      </c>
      <c r="BE529" s="15">
        <v>103</v>
      </c>
      <c r="BF529" s="15">
        <v>65</v>
      </c>
      <c r="BG529" s="15">
        <v>73</v>
      </c>
      <c r="BH529" s="15">
        <v>8</v>
      </c>
      <c r="BI529" s="15">
        <v>28</v>
      </c>
      <c r="BJ529" s="15">
        <v>76</v>
      </c>
      <c r="BK529" s="15">
        <v>11</v>
      </c>
      <c r="BL529" s="15">
        <v>32</v>
      </c>
      <c r="BM529" s="15">
        <v>105</v>
      </c>
      <c r="BN529" s="15">
        <v>92</v>
      </c>
      <c r="BO529" s="15">
        <v>108</v>
      </c>
      <c r="BP529" s="15">
        <v>56</v>
      </c>
      <c r="BQ529" s="15">
        <v>102</v>
      </c>
      <c r="BR529" s="15">
        <v>38</v>
      </c>
      <c r="BS529" s="15">
        <v>13</v>
      </c>
      <c r="BT529" s="15">
        <v>21</v>
      </c>
      <c r="BU529" s="15">
        <v>82</v>
      </c>
      <c r="BV529" s="15">
        <v>2</v>
      </c>
      <c r="BW529" s="15">
        <v>71</v>
      </c>
      <c r="BX529" s="15">
        <v>57</v>
      </c>
      <c r="BY529" s="15">
        <v>100</v>
      </c>
      <c r="BZ529" s="15">
        <v>15</v>
      </c>
      <c r="CA529" s="15">
        <v>33</v>
      </c>
      <c r="CB529" s="15">
        <v>42</v>
      </c>
      <c r="CC529" s="15">
        <v>85</v>
      </c>
      <c r="CD529" s="15">
        <v>53</v>
      </c>
      <c r="CE529" s="15">
        <v>17</v>
      </c>
      <c r="CF529" s="15">
        <v>50</v>
      </c>
      <c r="CG529" s="15">
        <v>93</v>
      </c>
      <c r="CH529" s="15">
        <v>4</v>
      </c>
      <c r="CI529" s="15">
        <v>44</v>
      </c>
      <c r="CJ529" s="15">
        <v>59</v>
      </c>
      <c r="CK529" s="15">
        <v>37</v>
      </c>
      <c r="CL529" s="15">
        <v>47</v>
      </c>
      <c r="CM529" s="15">
        <v>54</v>
      </c>
      <c r="CN529" s="15">
        <v>25</v>
      </c>
      <c r="CO529" s="15">
        <v>79</v>
      </c>
      <c r="CP529" s="15">
        <v>31</v>
      </c>
      <c r="CQ529" s="15">
        <v>58</v>
      </c>
      <c r="CR529" s="15">
        <v>19</v>
      </c>
      <c r="CS529" s="15">
        <v>64</v>
      </c>
      <c r="CT529" s="15">
        <v>87</v>
      </c>
      <c r="CU529" s="15">
        <v>3</v>
      </c>
      <c r="CV529" s="15">
        <v>77</v>
      </c>
      <c r="CW529" s="15">
        <v>12</v>
      </c>
      <c r="CX529" s="15">
        <v>23</v>
      </c>
      <c r="CY529" s="15">
        <v>60</v>
      </c>
      <c r="CZ529" s="15">
        <v>72</v>
      </c>
      <c r="DA529" s="15">
        <v>67</v>
      </c>
      <c r="DB529" s="15">
        <v>10</v>
      </c>
      <c r="DC529" s="15">
        <v>98</v>
      </c>
      <c r="DD529" s="15">
        <v>70</v>
      </c>
      <c r="DE529" s="15">
        <v>41</v>
      </c>
      <c r="DG529" s="15">
        <v>63</v>
      </c>
      <c r="DH529" s="15">
        <v>9</v>
      </c>
      <c r="DI529" s="15">
        <v>27</v>
      </c>
      <c r="DJ529" s="15">
        <v>68</v>
      </c>
    </row>
    <row r="530" spans="4:119" s="15" customFormat="1">
      <c r="E530" s="42" t="s">
        <v>352</v>
      </c>
      <c r="F530" s="15">
        <v>79</v>
      </c>
      <c r="G530" s="15">
        <v>33</v>
      </c>
      <c r="H530" s="15">
        <v>66</v>
      </c>
      <c r="I530" s="15">
        <v>27</v>
      </c>
      <c r="J530" s="15">
        <v>12</v>
      </c>
      <c r="K530" s="15">
        <v>37</v>
      </c>
      <c r="L530" s="15">
        <v>35</v>
      </c>
      <c r="M530" s="15">
        <v>80</v>
      </c>
      <c r="N530" s="15">
        <v>63</v>
      </c>
      <c r="O530" s="15">
        <v>28</v>
      </c>
      <c r="P530" s="15">
        <v>48</v>
      </c>
      <c r="Q530" s="15">
        <v>41</v>
      </c>
      <c r="R530" s="15">
        <v>108</v>
      </c>
      <c r="S530" s="15">
        <v>91</v>
      </c>
      <c r="T530" s="15">
        <v>31</v>
      </c>
      <c r="U530" s="15">
        <v>30</v>
      </c>
      <c r="V530" s="15">
        <v>6</v>
      </c>
      <c r="W530" s="15">
        <v>47</v>
      </c>
      <c r="X530" s="15">
        <v>23</v>
      </c>
      <c r="Y530" s="15">
        <v>19</v>
      </c>
      <c r="Z530" s="15">
        <v>100</v>
      </c>
      <c r="AA530" s="15">
        <v>70</v>
      </c>
      <c r="AB530" s="15">
        <v>72</v>
      </c>
      <c r="AC530" s="15">
        <v>1</v>
      </c>
      <c r="AD530" s="15">
        <v>82</v>
      </c>
      <c r="AE530" s="15">
        <v>45</v>
      </c>
      <c r="AF530" s="15">
        <v>3</v>
      </c>
      <c r="AG530" s="15">
        <v>105</v>
      </c>
      <c r="AH530" s="15">
        <v>62</v>
      </c>
      <c r="AI530" s="15">
        <v>92</v>
      </c>
      <c r="AJ530" s="15">
        <v>40</v>
      </c>
      <c r="AK530" s="15">
        <v>74</v>
      </c>
      <c r="AL530" s="15">
        <v>2</v>
      </c>
      <c r="AM530" s="15">
        <v>78</v>
      </c>
      <c r="AN530" s="15">
        <v>7</v>
      </c>
      <c r="AO530" s="15">
        <v>107</v>
      </c>
      <c r="AP530" s="15">
        <v>69</v>
      </c>
      <c r="AQ530" s="15">
        <v>10</v>
      </c>
      <c r="AR530" s="15">
        <v>71</v>
      </c>
      <c r="AS530" s="15">
        <v>87</v>
      </c>
      <c r="AT530" s="15">
        <v>88</v>
      </c>
      <c r="AU530" s="15">
        <v>94</v>
      </c>
      <c r="AV530" s="15">
        <v>102</v>
      </c>
      <c r="AW530" s="15">
        <v>18</v>
      </c>
      <c r="AX530" s="15">
        <v>13</v>
      </c>
      <c r="AY530" s="15">
        <v>25</v>
      </c>
      <c r="AZ530" s="15">
        <v>59</v>
      </c>
      <c r="BA530" s="15">
        <v>67</v>
      </c>
      <c r="BB530" s="15">
        <v>101</v>
      </c>
      <c r="BC530" s="15">
        <v>51</v>
      </c>
      <c r="BD530" s="15">
        <v>5</v>
      </c>
      <c r="BE530" s="15">
        <v>73</v>
      </c>
      <c r="BF530" s="15">
        <v>52</v>
      </c>
      <c r="BG530" s="15">
        <v>106</v>
      </c>
      <c r="BH530" s="15">
        <v>46</v>
      </c>
      <c r="BI530" s="15">
        <v>50</v>
      </c>
      <c r="BJ530" s="15">
        <v>38</v>
      </c>
      <c r="BK530" s="15">
        <v>22</v>
      </c>
      <c r="BL530" s="15">
        <v>57</v>
      </c>
      <c r="BM530" s="15">
        <v>84</v>
      </c>
      <c r="BN530" s="15">
        <v>68</v>
      </c>
      <c r="BO530" s="15">
        <v>58</v>
      </c>
      <c r="BP530" s="15">
        <v>75</v>
      </c>
      <c r="BQ530" s="15">
        <v>43</v>
      </c>
      <c r="BR530" s="15">
        <v>11</v>
      </c>
      <c r="BS530" s="15">
        <v>44</v>
      </c>
      <c r="BT530" s="15">
        <v>14</v>
      </c>
      <c r="BU530" s="15">
        <v>77</v>
      </c>
      <c r="BV530" s="15">
        <v>61</v>
      </c>
      <c r="BW530" s="15">
        <v>83</v>
      </c>
      <c r="BX530" s="15">
        <v>42</v>
      </c>
      <c r="BY530" s="15">
        <v>20</v>
      </c>
      <c r="BZ530" s="15">
        <v>81</v>
      </c>
      <c r="CA530" s="15">
        <v>103</v>
      </c>
      <c r="CB530" s="15">
        <v>98</v>
      </c>
      <c r="CC530" s="15">
        <v>95</v>
      </c>
      <c r="CD530" s="15">
        <v>54</v>
      </c>
      <c r="CE530" s="15">
        <v>32</v>
      </c>
      <c r="CF530" s="15">
        <v>56</v>
      </c>
      <c r="CG530" s="15">
        <v>96</v>
      </c>
      <c r="CH530" s="15">
        <v>90</v>
      </c>
      <c r="CI530" s="15">
        <v>8</v>
      </c>
      <c r="CJ530" s="15">
        <v>39</v>
      </c>
      <c r="CK530" s="15">
        <v>53</v>
      </c>
      <c r="CL530" s="15">
        <v>16</v>
      </c>
      <c r="CM530" s="15">
        <v>9</v>
      </c>
      <c r="CN530" s="15">
        <v>99</v>
      </c>
      <c r="CO530" s="15">
        <v>86</v>
      </c>
      <c r="CP530" s="15">
        <v>76</v>
      </c>
      <c r="CQ530" s="15">
        <v>4</v>
      </c>
      <c r="CR530" s="15">
        <v>15</v>
      </c>
      <c r="CS530" s="15">
        <v>104</v>
      </c>
      <c r="CT530" s="15">
        <v>49</v>
      </c>
      <c r="CU530" s="15">
        <v>85</v>
      </c>
      <c r="CV530" s="15">
        <v>89</v>
      </c>
      <c r="CW530" s="15">
        <v>55</v>
      </c>
      <c r="CX530" s="15">
        <v>60</v>
      </c>
      <c r="CY530" s="15">
        <v>97</v>
      </c>
      <c r="CZ530" s="15">
        <v>36</v>
      </c>
      <c r="DA530" s="15">
        <v>17</v>
      </c>
      <c r="DB530" s="15">
        <v>29</v>
      </c>
      <c r="DC530" s="15">
        <v>34</v>
      </c>
      <c r="DD530" s="15">
        <v>64</v>
      </c>
      <c r="DE530" s="15">
        <v>21</v>
      </c>
      <c r="DG530" s="15">
        <v>65</v>
      </c>
      <c r="DH530" s="15">
        <v>93</v>
      </c>
      <c r="DI530" s="15">
        <v>24</v>
      </c>
      <c r="DJ530" s="15">
        <v>26</v>
      </c>
    </row>
    <row r="531" spans="4:119" s="15" customFormat="1"/>
    <row r="532" spans="4:119" s="15" customFormat="1">
      <c r="D532" s="447">
        <v>109</v>
      </c>
      <c r="E532" s="39" t="s">
        <v>379</v>
      </c>
    </row>
    <row r="533" spans="4:119" s="15" customFormat="1">
      <c r="E533" s="42" t="s">
        <v>322</v>
      </c>
      <c r="F533" s="15">
        <v>1</v>
      </c>
      <c r="G533" s="15">
        <v>2</v>
      </c>
      <c r="H533" s="15">
        <v>3</v>
      </c>
      <c r="I533" s="15">
        <v>4</v>
      </c>
      <c r="J533" s="15">
        <v>5</v>
      </c>
      <c r="K533" s="15">
        <v>6</v>
      </c>
      <c r="L533" s="15">
        <v>7</v>
      </c>
      <c r="M533" s="15">
        <v>8</v>
      </c>
      <c r="N533" s="15">
        <v>9</v>
      </c>
      <c r="O533" s="15">
        <v>10</v>
      </c>
      <c r="P533" s="15">
        <v>11</v>
      </c>
      <c r="Q533" s="15">
        <v>12</v>
      </c>
      <c r="R533" s="15">
        <v>13</v>
      </c>
      <c r="S533" s="15">
        <v>14</v>
      </c>
      <c r="T533" s="15">
        <v>15</v>
      </c>
      <c r="U533" s="15">
        <v>16</v>
      </c>
      <c r="V533" s="15">
        <v>17</v>
      </c>
      <c r="W533" s="15">
        <v>18</v>
      </c>
      <c r="X533" s="15">
        <v>19</v>
      </c>
      <c r="Y533" s="15">
        <v>20</v>
      </c>
      <c r="Z533" s="15">
        <v>21</v>
      </c>
      <c r="AA533" s="15">
        <v>22</v>
      </c>
      <c r="AB533" s="15">
        <v>23</v>
      </c>
      <c r="AC533" s="15">
        <v>24</v>
      </c>
      <c r="AD533" s="15">
        <v>25</v>
      </c>
      <c r="AE533" s="15">
        <v>26</v>
      </c>
      <c r="AF533" s="15">
        <v>27</v>
      </c>
      <c r="AG533" s="15">
        <v>28</v>
      </c>
      <c r="AH533" s="15">
        <v>29</v>
      </c>
      <c r="AI533" s="15">
        <v>30</v>
      </c>
      <c r="AJ533" s="15">
        <v>31</v>
      </c>
      <c r="AK533" s="15">
        <v>32</v>
      </c>
      <c r="AL533" s="15">
        <v>33</v>
      </c>
      <c r="AM533" s="15">
        <v>34</v>
      </c>
      <c r="AN533" s="15">
        <v>35</v>
      </c>
      <c r="AO533" s="15">
        <v>36</v>
      </c>
      <c r="AP533" s="15">
        <v>37</v>
      </c>
      <c r="AQ533" s="15">
        <v>38</v>
      </c>
      <c r="AR533" s="15">
        <v>39</v>
      </c>
      <c r="AS533" s="15">
        <v>40</v>
      </c>
      <c r="AT533" s="15">
        <v>41</v>
      </c>
      <c r="AU533" s="15">
        <v>42</v>
      </c>
      <c r="AV533" s="15">
        <v>43</v>
      </c>
      <c r="AW533" s="15">
        <v>44</v>
      </c>
      <c r="AX533" s="15">
        <v>45</v>
      </c>
      <c r="AY533" s="15">
        <v>46</v>
      </c>
      <c r="AZ533" s="15">
        <v>47</v>
      </c>
      <c r="BA533" s="15">
        <v>48</v>
      </c>
      <c r="BB533" s="15">
        <v>49</v>
      </c>
      <c r="BC533" s="15">
        <v>50</v>
      </c>
      <c r="BD533" s="15">
        <v>51</v>
      </c>
      <c r="BE533" s="15">
        <v>52</v>
      </c>
      <c r="BF533" s="15">
        <v>53</v>
      </c>
      <c r="BG533" s="15">
        <v>54</v>
      </c>
      <c r="BH533" s="15">
        <v>55</v>
      </c>
      <c r="BI533" s="15">
        <v>56</v>
      </c>
      <c r="BJ533" s="15">
        <v>57</v>
      </c>
      <c r="BK533" s="15">
        <v>58</v>
      </c>
      <c r="BL533" s="15">
        <v>59</v>
      </c>
      <c r="BM533" s="15">
        <v>60</v>
      </c>
      <c r="BN533" s="15">
        <v>61</v>
      </c>
      <c r="BO533" s="15">
        <v>62</v>
      </c>
      <c r="BP533" s="15">
        <v>63</v>
      </c>
      <c r="BQ533" s="15">
        <v>64</v>
      </c>
      <c r="BR533" s="15">
        <v>65</v>
      </c>
      <c r="BS533" s="15">
        <v>66</v>
      </c>
      <c r="BT533" s="15">
        <v>67</v>
      </c>
      <c r="BU533" s="15">
        <v>68</v>
      </c>
      <c r="BV533" s="15">
        <v>69</v>
      </c>
      <c r="BW533" s="15">
        <v>70</v>
      </c>
      <c r="BX533" s="15">
        <v>71</v>
      </c>
      <c r="BY533" s="15">
        <v>72</v>
      </c>
      <c r="BZ533" s="15">
        <v>73</v>
      </c>
      <c r="CA533" s="15">
        <v>74</v>
      </c>
      <c r="CB533" s="15">
        <v>75</v>
      </c>
      <c r="CC533" s="15">
        <v>76</v>
      </c>
      <c r="CD533" s="15">
        <v>77</v>
      </c>
      <c r="CE533" s="15">
        <v>78</v>
      </c>
      <c r="CF533" s="15">
        <v>79</v>
      </c>
      <c r="CG533" s="15">
        <v>80</v>
      </c>
      <c r="CH533" s="15">
        <v>81</v>
      </c>
      <c r="CI533" s="15">
        <v>82</v>
      </c>
      <c r="CJ533" s="15">
        <v>83</v>
      </c>
      <c r="CK533" s="15">
        <v>84</v>
      </c>
      <c r="CL533" s="15">
        <v>85</v>
      </c>
      <c r="CM533" s="15">
        <v>86</v>
      </c>
      <c r="CN533" s="15">
        <v>87</v>
      </c>
      <c r="CO533" s="15">
        <v>88</v>
      </c>
      <c r="CP533" s="15">
        <v>89</v>
      </c>
      <c r="CQ533" s="15">
        <v>90</v>
      </c>
      <c r="CR533" s="15">
        <v>91</v>
      </c>
      <c r="CS533" s="15">
        <v>92</v>
      </c>
      <c r="CT533" s="15">
        <v>93</v>
      </c>
      <c r="CU533" s="15">
        <v>94</v>
      </c>
      <c r="CV533" s="15">
        <v>95</v>
      </c>
      <c r="CW533" s="15">
        <v>96</v>
      </c>
      <c r="CX533" s="15">
        <v>97</v>
      </c>
      <c r="CY533" s="15">
        <v>98</v>
      </c>
      <c r="CZ533" s="15">
        <v>99</v>
      </c>
      <c r="DA533" s="15">
        <v>100</v>
      </c>
      <c r="DB533" s="15">
        <v>101</v>
      </c>
      <c r="DC533" s="15">
        <v>102</v>
      </c>
      <c r="DD533" s="15">
        <v>103</v>
      </c>
      <c r="DE533" s="15">
        <v>104</v>
      </c>
      <c r="DF533" s="15">
        <v>105</v>
      </c>
      <c r="DG533" s="15">
        <v>106</v>
      </c>
      <c r="DH533" s="15">
        <v>107</v>
      </c>
      <c r="DI533" s="15">
        <v>108</v>
      </c>
      <c r="DJ533" s="15">
        <v>109</v>
      </c>
    </row>
    <row r="534" spans="4:119" s="15" customFormat="1">
      <c r="E534" s="42" t="s">
        <v>350</v>
      </c>
      <c r="F534" s="15">
        <v>88</v>
      </c>
      <c r="G534" s="15">
        <v>30</v>
      </c>
      <c r="H534" s="15">
        <v>12</v>
      </c>
      <c r="I534" s="15">
        <v>18</v>
      </c>
      <c r="J534" s="15">
        <v>46</v>
      </c>
      <c r="K534" s="15">
        <v>45</v>
      </c>
      <c r="L534" s="15">
        <v>75</v>
      </c>
      <c r="M534" s="15">
        <v>10</v>
      </c>
      <c r="N534" s="15">
        <v>66</v>
      </c>
      <c r="O534" s="15">
        <v>98</v>
      </c>
      <c r="P534" s="15">
        <v>85</v>
      </c>
      <c r="Q534" s="15">
        <v>3</v>
      </c>
      <c r="R534" s="15">
        <v>11</v>
      </c>
      <c r="S534" s="15">
        <v>22</v>
      </c>
      <c r="T534" s="15">
        <v>107</v>
      </c>
      <c r="U534" s="15">
        <v>93</v>
      </c>
      <c r="V534" s="15">
        <v>76</v>
      </c>
      <c r="W534" s="15">
        <v>41</v>
      </c>
      <c r="X534" s="15">
        <v>36</v>
      </c>
      <c r="Y534" s="15">
        <v>82</v>
      </c>
      <c r="Z534" s="15">
        <v>28</v>
      </c>
      <c r="AA534" s="15">
        <v>53</v>
      </c>
      <c r="AB534" s="15">
        <v>35</v>
      </c>
      <c r="AC534" s="15">
        <v>96</v>
      </c>
      <c r="AD534" s="15">
        <v>109</v>
      </c>
      <c r="AE534" s="15">
        <v>94</v>
      </c>
      <c r="AF534" s="15">
        <v>89</v>
      </c>
      <c r="AG534" s="15">
        <v>7</v>
      </c>
      <c r="AH534" s="15">
        <v>38</v>
      </c>
      <c r="AI534" s="15">
        <v>108</v>
      </c>
      <c r="AJ534" s="15">
        <v>34</v>
      </c>
      <c r="AK534" s="15">
        <v>90</v>
      </c>
      <c r="AL534" s="15">
        <v>40</v>
      </c>
      <c r="AM534" s="15">
        <v>71</v>
      </c>
      <c r="AN534" s="15">
        <v>23</v>
      </c>
      <c r="AO534" s="15">
        <v>104</v>
      </c>
      <c r="AP534" s="15">
        <v>13</v>
      </c>
      <c r="AQ534" s="15">
        <v>25</v>
      </c>
      <c r="AR534" s="15">
        <v>2</v>
      </c>
      <c r="AS534" s="15">
        <v>42</v>
      </c>
      <c r="AT534" s="15">
        <v>97</v>
      </c>
      <c r="AU534" s="15">
        <v>21</v>
      </c>
      <c r="AV534" s="15">
        <v>56</v>
      </c>
      <c r="AW534" s="15">
        <v>81</v>
      </c>
      <c r="AX534" s="15">
        <v>72</v>
      </c>
      <c r="AY534" s="15">
        <v>74</v>
      </c>
      <c r="AZ534" s="15">
        <v>83</v>
      </c>
      <c r="BA534" s="15">
        <v>57</v>
      </c>
      <c r="BB534" s="15">
        <v>87</v>
      </c>
      <c r="BC534" s="15">
        <v>48</v>
      </c>
      <c r="BD534" s="15">
        <v>65</v>
      </c>
      <c r="BE534" s="15">
        <v>60</v>
      </c>
      <c r="BF534" s="15">
        <v>51</v>
      </c>
      <c r="BG534" s="15">
        <v>50</v>
      </c>
      <c r="BH534" s="15">
        <v>102</v>
      </c>
      <c r="BI534" s="15">
        <v>59</v>
      </c>
      <c r="BJ534" s="15">
        <v>31</v>
      </c>
      <c r="BK534" s="15">
        <v>6</v>
      </c>
      <c r="BL534" s="15">
        <v>37</v>
      </c>
      <c r="BM534" s="15">
        <v>91</v>
      </c>
      <c r="BN534" s="15">
        <v>70</v>
      </c>
      <c r="BO534" s="15">
        <v>16</v>
      </c>
      <c r="BP534" s="15">
        <v>26</v>
      </c>
      <c r="BQ534" s="15">
        <v>61</v>
      </c>
      <c r="BR534" s="15">
        <v>86</v>
      </c>
      <c r="BS534" s="15">
        <v>27</v>
      </c>
      <c r="BT534" s="15">
        <v>99</v>
      </c>
      <c r="BU534" s="15">
        <v>44</v>
      </c>
      <c r="BV534" s="15">
        <v>101</v>
      </c>
      <c r="BW534" s="15">
        <v>33</v>
      </c>
      <c r="BX534" s="15">
        <v>29</v>
      </c>
      <c r="BY534" s="15">
        <v>14</v>
      </c>
      <c r="BZ534" s="15">
        <v>100</v>
      </c>
      <c r="CA534" s="15">
        <v>103</v>
      </c>
      <c r="CB534" s="15">
        <v>58</v>
      </c>
      <c r="CC534" s="15">
        <v>19</v>
      </c>
      <c r="CD534" s="15">
        <v>105</v>
      </c>
      <c r="CE534" s="15">
        <v>95</v>
      </c>
      <c r="CF534" s="15">
        <v>52</v>
      </c>
      <c r="CG534" s="15">
        <v>106</v>
      </c>
      <c r="CH534" s="15">
        <v>4</v>
      </c>
      <c r="CI534" s="15">
        <v>20</v>
      </c>
      <c r="CJ534" s="15">
        <v>67</v>
      </c>
      <c r="CK534" s="15">
        <v>92</v>
      </c>
      <c r="CL534" s="15">
        <v>43</v>
      </c>
      <c r="CM534" s="15">
        <v>39</v>
      </c>
      <c r="CN534" s="15">
        <v>8</v>
      </c>
      <c r="CO534" s="15">
        <v>1</v>
      </c>
      <c r="CP534" s="15">
        <v>73</v>
      </c>
      <c r="CQ534" s="15">
        <v>17</v>
      </c>
      <c r="CR534" s="15">
        <v>32</v>
      </c>
      <c r="CS534" s="15">
        <v>79</v>
      </c>
      <c r="CT534" s="15">
        <v>24</v>
      </c>
      <c r="CU534" s="15">
        <v>15</v>
      </c>
      <c r="CV534" s="15">
        <v>64</v>
      </c>
      <c r="CW534" s="15">
        <v>78</v>
      </c>
      <c r="CX534" s="15">
        <v>68</v>
      </c>
      <c r="CY534" s="15">
        <v>54</v>
      </c>
      <c r="CZ534" s="15">
        <v>62</v>
      </c>
      <c r="DA534" s="15">
        <v>9</v>
      </c>
      <c r="DB534" s="15">
        <v>5</v>
      </c>
      <c r="DC534" s="15">
        <v>69</v>
      </c>
      <c r="DD534" s="15">
        <v>55</v>
      </c>
      <c r="DE534" s="15">
        <v>77</v>
      </c>
      <c r="DF534" s="15">
        <v>49</v>
      </c>
      <c r="DG534" s="15">
        <v>80</v>
      </c>
      <c r="DH534" s="15">
        <v>63</v>
      </c>
      <c r="DI534" s="15">
        <v>84</v>
      </c>
      <c r="DJ534" s="15">
        <v>47</v>
      </c>
    </row>
    <row r="535" spans="4:119" s="15" customFormat="1">
      <c r="E535" s="42" t="s">
        <v>352</v>
      </c>
      <c r="F535" s="15">
        <v>64</v>
      </c>
      <c r="G535" s="15">
        <v>46</v>
      </c>
      <c r="H535" s="15">
        <v>104</v>
      </c>
      <c r="I535" s="15">
        <v>86</v>
      </c>
      <c r="J535" s="15">
        <v>31</v>
      </c>
      <c r="K535" s="15">
        <v>62</v>
      </c>
      <c r="L535" s="15">
        <v>18</v>
      </c>
      <c r="M535" s="15">
        <v>101</v>
      </c>
      <c r="N535" s="15">
        <v>28</v>
      </c>
      <c r="O535" s="15">
        <v>36</v>
      </c>
      <c r="P535" s="15">
        <v>103</v>
      </c>
      <c r="Q535" s="15">
        <v>94</v>
      </c>
      <c r="R535" s="15">
        <v>81</v>
      </c>
      <c r="S535" s="15">
        <v>88</v>
      </c>
      <c r="T535" s="15">
        <v>61</v>
      </c>
      <c r="U535" s="15">
        <v>9</v>
      </c>
      <c r="V535" s="15">
        <v>48</v>
      </c>
      <c r="W535" s="15">
        <v>22</v>
      </c>
      <c r="X535" s="15">
        <v>32</v>
      </c>
      <c r="Y535" s="15">
        <v>67</v>
      </c>
      <c r="Z535" s="15">
        <v>92</v>
      </c>
      <c r="AA535" s="15">
        <v>84</v>
      </c>
      <c r="AB535" s="15">
        <v>52</v>
      </c>
      <c r="AC535" s="15">
        <v>6</v>
      </c>
      <c r="AD535" s="15">
        <v>26</v>
      </c>
      <c r="AE535" s="15">
        <v>102</v>
      </c>
      <c r="AF535" s="15">
        <v>25</v>
      </c>
      <c r="AG535" s="15">
        <v>89</v>
      </c>
      <c r="AH535" s="15">
        <v>1</v>
      </c>
      <c r="AI535" s="15">
        <v>74</v>
      </c>
      <c r="AJ535" s="15">
        <v>38</v>
      </c>
      <c r="AK535" s="15">
        <v>106</v>
      </c>
      <c r="AL535" s="15">
        <v>87</v>
      </c>
      <c r="AM535" s="15">
        <v>85</v>
      </c>
      <c r="AN535" s="15">
        <v>29</v>
      </c>
      <c r="AO535" s="15">
        <v>99</v>
      </c>
      <c r="AP535" s="15">
        <v>95</v>
      </c>
      <c r="AQ535" s="15">
        <v>90</v>
      </c>
      <c r="AR535" s="15">
        <v>51</v>
      </c>
      <c r="AS535" s="15">
        <v>66</v>
      </c>
      <c r="AT535" s="15">
        <v>107</v>
      </c>
      <c r="AU535" s="15">
        <v>58</v>
      </c>
      <c r="AV535" s="15">
        <v>45</v>
      </c>
      <c r="AW535" s="15">
        <v>5</v>
      </c>
      <c r="AX535" s="15">
        <v>27</v>
      </c>
      <c r="AY535" s="15">
        <v>2</v>
      </c>
      <c r="AZ535" s="15">
        <v>43</v>
      </c>
      <c r="BA535" s="15">
        <v>17</v>
      </c>
      <c r="BB535" s="15">
        <v>93</v>
      </c>
      <c r="BC535" s="15">
        <v>96</v>
      </c>
      <c r="BD535" s="15">
        <v>47</v>
      </c>
      <c r="BE535" s="15">
        <v>24</v>
      </c>
      <c r="BF535" s="15">
        <v>82</v>
      </c>
      <c r="BG535" s="15">
        <v>78</v>
      </c>
      <c r="BH535" s="15">
        <v>57</v>
      </c>
      <c r="BI535" s="15">
        <v>79</v>
      </c>
      <c r="BJ535" s="15">
        <v>55</v>
      </c>
      <c r="BK535" s="15">
        <v>75</v>
      </c>
      <c r="BL535" s="15">
        <v>11</v>
      </c>
      <c r="BM535" s="15">
        <v>56</v>
      </c>
      <c r="BN535" s="15">
        <v>109</v>
      </c>
      <c r="BO535" s="15">
        <v>73</v>
      </c>
      <c r="BP535" s="15">
        <v>105</v>
      </c>
      <c r="BQ535" s="15">
        <v>83</v>
      </c>
      <c r="BR535" s="15">
        <v>97</v>
      </c>
      <c r="BS535" s="15">
        <v>40</v>
      </c>
      <c r="BT535" s="15">
        <v>19</v>
      </c>
      <c r="BU535" s="15">
        <v>91</v>
      </c>
      <c r="BV535" s="15">
        <v>7</v>
      </c>
      <c r="BW535" s="15">
        <v>76</v>
      </c>
      <c r="BX535" s="15">
        <v>14</v>
      </c>
      <c r="BY535" s="15">
        <v>39</v>
      </c>
      <c r="BZ535" s="15">
        <v>20</v>
      </c>
      <c r="CA535" s="15">
        <v>41</v>
      </c>
      <c r="CB535" s="15">
        <v>53</v>
      </c>
      <c r="CC535" s="15">
        <v>50</v>
      </c>
      <c r="CD535" s="15">
        <v>35</v>
      </c>
      <c r="CE535" s="15">
        <v>69</v>
      </c>
      <c r="CF535" s="15">
        <v>8</v>
      </c>
      <c r="CG535" s="15">
        <v>12</v>
      </c>
      <c r="CH535" s="15">
        <v>15</v>
      </c>
      <c r="CI535" s="15">
        <v>44</v>
      </c>
      <c r="CJ535" s="15">
        <v>60</v>
      </c>
      <c r="CK535" s="15">
        <v>68</v>
      </c>
      <c r="CL535" s="15">
        <v>34</v>
      </c>
      <c r="CM535" s="15">
        <v>33</v>
      </c>
      <c r="CN535" s="15">
        <v>54</v>
      </c>
      <c r="CO535" s="15">
        <v>30</v>
      </c>
      <c r="CP535" s="15">
        <v>80</v>
      </c>
      <c r="CQ535" s="15">
        <v>3</v>
      </c>
      <c r="CR535" s="15">
        <v>72</v>
      </c>
      <c r="CS535" s="15">
        <v>100</v>
      </c>
      <c r="CT535" s="15">
        <v>77</v>
      </c>
      <c r="CU535" s="15">
        <v>13</v>
      </c>
      <c r="CV535" s="15">
        <v>59</v>
      </c>
      <c r="CW535" s="15">
        <v>108</v>
      </c>
      <c r="CX535" s="15">
        <v>65</v>
      </c>
      <c r="CY535" s="15">
        <v>42</v>
      </c>
      <c r="CZ535" s="15">
        <v>16</v>
      </c>
      <c r="DA535" s="15">
        <v>21</v>
      </c>
      <c r="DB535" s="15">
        <v>10</v>
      </c>
      <c r="DC535" s="15">
        <v>23</v>
      </c>
      <c r="DD535" s="15">
        <v>37</v>
      </c>
      <c r="DE535" s="15">
        <v>63</v>
      </c>
      <c r="DF535" s="15">
        <v>4</v>
      </c>
      <c r="DG535" s="15">
        <v>49</v>
      </c>
      <c r="DH535" s="15">
        <v>98</v>
      </c>
      <c r="DI535" s="15">
        <v>71</v>
      </c>
      <c r="DJ535" s="15">
        <v>70</v>
      </c>
    </row>
    <row r="536" spans="4:119" s="15" customFormat="1"/>
    <row r="537" spans="4:119" s="15" customFormat="1">
      <c r="D537" s="447">
        <v>110</v>
      </c>
      <c r="E537" s="39" t="s">
        <v>379</v>
      </c>
    </row>
    <row r="538" spans="4:119" s="15" customFormat="1">
      <c r="E538" s="42" t="s">
        <v>322</v>
      </c>
      <c r="F538" s="15">
        <v>1</v>
      </c>
      <c r="G538" s="15">
        <v>2</v>
      </c>
      <c r="H538" s="15">
        <v>3</v>
      </c>
      <c r="I538" s="15">
        <v>4</v>
      </c>
      <c r="J538" s="15">
        <v>5</v>
      </c>
      <c r="K538" s="15">
        <v>6</v>
      </c>
      <c r="L538" s="15">
        <v>7</v>
      </c>
      <c r="M538" s="15">
        <v>8</v>
      </c>
      <c r="N538" s="15">
        <v>9</v>
      </c>
      <c r="O538" s="15">
        <v>10</v>
      </c>
      <c r="P538" s="15">
        <v>11</v>
      </c>
      <c r="Q538" s="15">
        <v>12</v>
      </c>
      <c r="R538" s="15">
        <v>13</v>
      </c>
      <c r="S538" s="15">
        <v>14</v>
      </c>
      <c r="T538" s="15">
        <v>15</v>
      </c>
      <c r="U538" s="15">
        <v>16</v>
      </c>
      <c r="V538" s="15">
        <v>17</v>
      </c>
      <c r="W538" s="15">
        <v>18</v>
      </c>
      <c r="X538" s="15">
        <v>19</v>
      </c>
      <c r="Y538" s="15">
        <v>20</v>
      </c>
      <c r="Z538" s="15">
        <v>21</v>
      </c>
      <c r="AA538" s="15">
        <v>22</v>
      </c>
      <c r="AB538" s="15">
        <v>23</v>
      </c>
      <c r="AC538" s="15">
        <v>24</v>
      </c>
      <c r="AD538" s="15">
        <v>25</v>
      </c>
      <c r="AE538" s="15">
        <v>26</v>
      </c>
      <c r="AF538" s="15">
        <v>27</v>
      </c>
      <c r="AG538" s="15">
        <v>28</v>
      </c>
      <c r="AH538" s="15">
        <v>29</v>
      </c>
      <c r="AI538" s="15">
        <v>30</v>
      </c>
      <c r="AJ538" s="15">
        <v>31</v>
      </c>
      <c r="AK538" s="15">
        <v>32</v>
      </c>
      <c r="AL538" s="15">
        <v>33</v>
      </c>
      <c r="AM538" s="15">
        <v>34</v>
      </c>
      <c r="AN538" s="15">
        <v>35</v>
      </c>
      <c r="AO538" s="15">
        <v>36</v>
      </c>
      <c r="AP538" s="15">
        <v>37</v>
      </c>
      <c r="AQ538" s="15">
        <v>38</v>
      </c>
      <c r="AR538" s="15">
        <v>39</v>
      </c>
      <c r="AS538" s="15">
        <v>40</v>
      </c>
      <c r="AT538" s="15">
        <v>41</v>
      </c>
      <c r="AU538" s="15">
        <v>42</v>
      </c>
      <c r="AV538" s="15">
        <v>43</v>
      </c>
      <c r="AW538" s="15">
        <v>44</v>
      </c>
      <c r="AX538" s="15">
        <v>45</v>
      </c>
      <c r="AY538" s="15">
        <v>46</v>
      </c>
      <c r="AZ538" s="15">
        <v>47</v>
      </c>
      <c r="BA538" s="15">
        <v>48</v>
      </c>
      <c r="BB538" s="15">
        <v>49</v>
      </c>
      <c r="BC538" s="15">
        <v>50</v>
      </c>
      <c r="BD538" s="15">
        <v>51</v>
      </c>
      <c r="BE538" s="15">
        <v>52</v>
      </c>
      <c r="BF538" s="15">
        <v>53</v>
      </c>
      <c r="BG538" s="15">
        <v>54</v>
      </c>
      <c r="BH538" s="15">
        <v>55</v>
      </c>
      <c r="BI538" s="15">
        <v>56</v>
      </c>
      <c r="BJ538" s="15">
        <v>57</v>
      </c>
      <c r="BK538" s="15">
        <v>58</v>
      </c>
      <c r="BL538" s="15">
        <v>59</v>
      </c>
      <c r="BM538" s="15">
        <v>60</v>
      </c>
      <c r="BN538" s="15">
        <v>61</v>
      </c>
      <c r="BO538" s="15">
        <v>62</v>
      </c>
      <c r="BP538" s="15">
        <v>63</v>
      </c>
      <c r="BQ538" s="15">
        <v>64</v>
      </c>
      <c r="BR538" s="15">
        <v>65</v>
      </c>
      <c r="BS538" s="15">
        <v>66</v>
      </c>
      <c r="BT538" s="15">
        <v>67</v>
      </c>
      <c r="BU538" s="15">
        <v>68</v>
      </c>
      <c r="BV538" s="15">
        <v>69</v>
      </c>
      <c r="BW538" s="15">
        <v>70</v>
      </c>
      <c r="BX538" s="15">
        <v>71</v>
      </c>
      <c r="BY538" s="15">
        <v>72</v>
      </c>
      <c r="BZ538" s="15">
        <v>73</v>
      </c>
      <c r="CA538" s="15">
        <v>74</v>
      </c>
      <c r="CB538" s="15">
        <v>75</v>
      </c>
      <c r="CC538" s="15">
        <v>76</v>
      </c>
      <c r="CD538" s="15">
        <v>77</v>
      </c>
      <c r="CE538" s="15">
        <v>78</v>
      </c>
      <c r="CF538" s="15">
        <v>79</v>
      </c>
      <c r="CG538" s="15">
        <v>80</v>
      </c>
      <c r="CH538" s="15">
        <v>81</v>
      </c>
      <c r="CI538" s="15">
        <v>82</v>
      </c>
      <c r="CJ538" s="15">
        <v>83</v>
      </c>
      <c r="CK538" s="15">
        <v>84</v>
      </c>
      <c r="CL538" s="15">
        <v>85</v>
      </c>
      <c r="CM538" s="15">
        <v>86</v>
      </c>
      <c r="CN538" s="15">
        <v>87</v>
      </c>
      <c r="CO538" s="15">
        <v>88</v>
      </c>
      <c r="CP538" s="15">
        <v>89</v>
      </c>
      <c r="CQ538" s="15">
        <v>90</v>
      </c>
      <c r="CR538" s="15">
        <v>91</v>
      </c>
      <c r="CS538" s="15">
        <v>92</v>
      </c>
      <c r="CT538" s="15">
        <v>93</v>
      </c>
      <c r="CU538" s="15">
        <v>94</v>
      </c>
      <c r="CV538" s="15">
        <v>95</v>
      </c>
      <c r="CW538" s="15">
        <v>96</v>
      </c>
      <c r="CX538" s="15">
        <v>97</v>
      </c>
      <c r="CY538" s="15">
        <v>98</v>
      </c>
      <c r="CZ538" s="15">
        <v>99</v>
      </c>
      <c r="DA538" s="15">
        <v>100</v>
      </c>
      <c r="DB538" s="15">
        <v>101</v>
      </c>
      <c r="DC538" s="15">
        <v>102</v>
      </c>
      <c r="DD538" s="15">
        <v>103</v>
      </c>
      <c r="DE538" s="15">
        <v>104</v>
      </c>
      <c r="DF538" s="15">
        <v>105</v>
      </c>
      <c r="DG538" s="15">
        <v>106</v>
      </c>
      <c r="DH538" s="15">
        <v>107</v>
      </c>
      <c r="DI538" s="15">
        <v>108</v>
      </c>
      <c r="DJ538" s="15">
        <v>109</v>
      </c>
      <c r="DK538" s="15">
        <v>110</v>
      </c>
    </row>
    <row r="539" spans="4:119" s="15" customFormat="1">
      <c r="E539" s="42" t="s">
        <v>350</v>
      </c>
      <c r="F539" s="15">
        <v>40</v>
      </c>
      <c r="G539" s="15">
        <v>63</v>
      </c>
      <c r="H539" s="15">
        <v>110</v>
      </c>
      <c r="I539" s="15">
        <v>27</v>
      </c>
      <c r="J539" s="15">
        <v>103</v>
      </c>
      <c r="K539" s="15">
        <v>42</v>
      </c>
      <c r="L539" s="15">
        <v>3</v>
      </c>
      <c r="M539" s="15">
        <v>26</v>
      </c>
      <c r="N539" s="15">
        <v>46</v>
      </c>
      <c r="O539" s="15">
        <v>72</v>
      </c>
      <c r="P539" s="15">
        <v>38</v>
      </c>
      <c r="Q539" s="15">
        <v>50</v>
      </c>
      <c r="R539" s="15">
        <v>75</v>
      </c>
      <c r="S539" s="15">
        <v>96</v>
      </c>
      <c r="T539" s="15">
        <v>16</v>
      </c>
      <c r="U539" s="15">
        <v>15</v>
      </c>
      <c r="V539" s="15">
        <v>25</v>
      </c>
      <c r="W539" s="15">
        <v>94</v>
      </c>
      <c r="X539" s="15">
        <v>65</v>
      </c>
      <c r="Y539" s="15">
        <v>36</v>
      </c>
      <c r="Z539" s="15">
        <v>22</v>
      </c>
      <c r="AA539" s="15">
        <v>95</v>
      </c>
      <c r="AB539" s="15">
        <v>54</v>
      </c>
      <c r="AC539" s="15">
        <v>108</v>
      </c>
      <c r="AD539" s="15">
        <v>79</v>
      </c>
      <c r="AE539" s="15">
        <v>89</v>
      </c>
      <c r="AF539" s="15">
        <v>70</v>
      </c>
      <c r="AG539" s="15">
        <v>6</v>
      </c>
      <c r="AH539" s="15">
        <v>32</v>
      </c>
      <c r="AI539" s="15">
        <v>56</v>
      </c>
      <c r="AJ539" s="15">
        <v>60</v>
      </c>
      <c r="AK539" s="15">
        <v>20</v>
      </c>
      <c r="AL539" s="15">
        <v>62</v>
      </c>
      <c r="AM539" s="15">
        <v>7</v>
      </c>
      <c r="AN539" s="15">
        <v>48</v>
      </c>
      <c r="AO539" s="15">
        <v>99</v>
      </c>
      <c r="AP539" s="15">
        <v>53</v>
      </c>
      <c r="AQ539" s="15">
        <v>5</v>
      </c>
      <c r="AR539" s="15">
        <v>78</v>
      </c>
      <c r="AS539" s="15">
        <v>109</v>
      </c>
      <c r="AT539" s="15">
        <v>80</v>
      </c>
      <c r="AU539" s="15">
        <v>13</v>
      </c>
      <c r="AV539" s="15">
        <v>52</v>
      </c>
      <c r="AW539" s="15">
        <v>61</v>
      </c>
      <c r="AX539" s="15">
        <v>31</v>
      </c>
      <c r="AY539" s="15">
        <v>12</v>
      </c>
      <c r="AZ539" s="15">
        <v>28</v>
      </c>
      <c r="BA539" s="15">
        <v>35</v>
      </c>
      <c r="BB539" s="15">
        <v>10</v>
      </c>
      <c r="BC539" s="15">
        <v>51</v>
      </c>
      <c r="BD539" s="15">
        <v>18</v>
      </c>
      <c r="BE539" s="15">
        <v>74</v>
      </c>
      <c r="BF539" s="15">
        <v>24</v>
      </c>
      <c r="BG539" s="15">
        <v>86</v>
      </c>
      <c r="BH539" s="15">
        <v>91</v>
      </c>
      <c r="BI539" s="15">
        <v>97</v>
      </c>
      <c r="BJ539" s="15">
        <v>64</v>
      </c>
      <c r="BK539" s="15">
        <v>77</v>
      </c>
      <c r="BL539" s="15">
        <v>102</v>
      </c>
      <c r="BM539" s="15">
        <v>14</v>
      </c>
      <c r="BN539" s="15">
        <v>59</v>
      </c>
      <c r="BO539" s="15">
        <v>68</v>
      </c>
      <c r="BP539" s="15">
        <v>2</v>
      </c>
      <c r="BQ539" s="15">
        <v>83</v>
      </c>
      <c r="BR539" s="15">
        <v>44</v>
      </c>
      <c r="BS539" s="15">
        <v>47</v>
      </c>
      <c r="BT539" s="15">
        <v>100</v>
      </c>
      <c r="BU539" s="15">
        <v>11</v>
      </c>
      <c r="BV539" s="15">
        <v>101</v>
      </c>
      <c r="BW539" s="15">
        <v>76</v>
      </c>
      <c r="BX539" s="15">
        <v>33</v>
      </c>
      <c r="BY539" s="15">
        <v>43</v>
      </c>
      <c r="BZ539" s="15">
        <v>87</v>
      </c>
      <c r="CA539" s="15">
        <v>17</v>
      </c>
      <c r="CB539" s="15">
        <v>92</v>
      </c>
      <c r="CC539" s="15">
        <v>4</v>
      </c>
      <c r="CD539" s="15">
        <v>90</v>
      </c>
      <c r="CE539" s="15">
        <v>41</v>
      </c>
      <c r="CF539" s="15">
        <v>37</v>
      </c>
      <c r="CG539" s="15">
        <v>69</v>
      </c>
      <c r="CH539" s="15">
        <v>45</v>
      </c>
      <c r="CI539" s="15">
        <v>8</v>
      </c>
      <c r="CJ539" s="15">
        <v>105</v>
      </c>
      <c r="CK539" s="15">
        <v>21</v>
      </c>
      <c r="CL539" s="15">
        <v>82</v>
      </c>
      <c r="CM539" s="15">
        <v>23</v>
      </c>
      <c r="CN539" s="15">
        <v>49</v>
      </c>
      <c r="CO539" s="15">
        <v>67</v>
      </c>
      <c r="CP539" s="15">
        <v>85</v>
      </c>
      <c r="CQ539" s="15">
        <v>1</v>
      </c>
      <c r="CR539" s="15">
        <v>55</v>
      </c>
      <c r="CS539" s="15">
        <v>93</v>
      </c>
      <c r="CT539" s="15">
        <v>30</v>
      </c>
      <c r="CU539" s="15">
        <v>98</v>
      </c>
      <c r="CV539" s="15">
        <v>84</v>
      </c>
      <c r="CW539" s="15">
        <v>19</v>
      </c>
      <c r="CX539" s="15">
        <v>106</v>
      </c>
      <c r="CY539" s="15">
        <v>81</v>
      </c>
      <c r="CZ539" s="15">
        <v>66</v>
      </c>
      <c r="DA539" s="15">
        <v>57</v>
      </c>
      <c r="DB539" s="15">
        <v>29</v>
      </c>
      <c r="DC539" s="15">
        <v>39</v>
      </c>
      <c r="DD539" s="15">
        <v>107</v>
      </c>
      <c r="DE539" s="15">
        <v>88</v>
      </c>
      <c r="DF539" s="15">
        <v>73</v>
      </c>
      <c r="DG539" s="15">
        <v>9</v>
      </c>
      <c r="DH539" s="15">
        <v>34</v>
      </c>
      <c r="DI539" s="15">
        <v>71</v>
      </c>
      <c r="DJ539" s="15">
        <v>58</v>
      </c>
      <c r="DK539" s="15">
        <v>104</v>
      </c>
    </row>
    <row r="540" spans="4:119" s="15" customFormat="1">
      <c r="E540" s="42" t="s">
        <v>352</v>
      </c>
      <c r="F540" s="15">
        <v>49</v>
      </c>
      <c r="G540" s="15">
        <v>59</v>
      </c>
      <c r="H540" s="15">
        <v>61</v>
      </c>
      <c r="I540" s="15">
        <v>87</v>
      </c>
      <c r="J540" s="15">
        <v>28</v>
      </c>
      <c r="K540" s="15">
        <v>70</v>
      </c>
      <c r="L540" s="15">
        <v>58</v>
      </c>
      <c r="M540" s="15">
        <v>25</v>
      </c>
      <c r="N540" s="15">
        <v>16</v>
      </c>
      <c r="O540" s="15">
        <v>42</v>
      </c>
      <c r="P540" s="15">
        <v>37</v>
      </c>
      <c r="Q540" s="15">
        <v>101</v>
      </c>
      <c r="R540" s="15">
        <v>34</v>
      </c>
      <c r="S540" s="15">
        <v>43</v>
      </c>
      <c r="T540" s="15">
        <v>62</v>
      </c>
      <c r="U540" s="15">
        <v>79</v>
      </c>
      <c r="V540" s="15">
        <v>91</v>
      </c>
      <c r="W540" s="15">
        <v>72</v>
      </c>
      <c r="X540" s="15">
        <v>51</v>
      </c>
      <c r="Y540" s="15">
        <v>6</v>
      </c>
      <c r="Z540" s="15">
        <v>84</v>
      </c>
      <c r="AA540" s="15">
        <v>24</v>
      </c>
      <c r="AB540" s="15">
        <v>95</v>
      </c>
      <c r="AC540" s="15">
        <v>45</v>
      </c>
      <c r="AD540" s="15">
        <v>107</v>
      </c>
      <c r="AE540" s="15">
        <v>64</v>
      </c>
      <c r="AF540" s="15">
        <v>99</v>
      </c>
      <c r="AG540" s="15">
        <v>74</v>
      </c>
      <c r="AH540" s="15">
        <v>13</v>
      </c>
      <c r="AI540" s="15">
        <v>89</v>
      </c>
      <c r="AJ540" s="15">
        <v>110</v>
      </c>
      <c r="AK540" s="15">
        <v>56</v>
      </c>
      <c r="AL540" s="15">
        <v>96</v>
      </c>
      <c r="AM540" s="15">
        <v>77</v>
      </c>
      <c r="AN540" s="15">
        <v>81</v>
      </c>
      <c r="AO540" s="15">
        <v>32</v>
      </c>
      <c r="AP540" s="15">
        <v>48</v>
      </c>
      <c r="AQ540" s="15">
        <v>15</v>
      </c>
      <c r="AR540" s="15">
        <v>38</v>
      </c>
      <c r="AS540" s="15">
        <v>71</v>
      </c>
      <c r="AT540" s="15">
        <v>65</v>
      </c>
      <c r="AU540" s="15">
        <v>108</v>
      </c>
      <c r="AV540" s="15">
        <v>39</v>
      </c>
      <c r="AW540" s="15">
        <v>93</v>
      </c>
      <c r="AX540" s="15">
        <v>47</v>
      </c>
      <c r="AY540" s="15">
        <v>85</v>
      </c>
      <c r="AZ540" s="15">
        <v>88</v>
      </c>
      <c r="BA540" s="15">
        <v>57</v>
      </c>
      <c r="BB540" s="15">
        <v>40</v>
      </c>
      <c r="BC540" s="15">
        <v>26</v>
      </c>
      <c r="BD540" s="15">
        <v>109</v>
      </c>
      <c r="BE540" s="15">
        <v>98</v>
      </c>
      <c r="BF540" s="15">
        <v>4</v>
      </c>
      <c r="BG540" s="15">
        <v>63</v>
      </c>
      <c r="BH540" s="15">
        <v>21</v>
      </c>
      <c r="BI540" s="15">
        <v>100</v>
      </c>
      <c r="BJ540" s="15">
        <v>83</v>
      </c>
      <c r="BK540" s="15">
        <v>80</v>
      </c>
      <c r="BL540" s="15">
        <v>53</v>
      </c>
      <c r="BM540" s="15">
        <v>3</v>
      </c>
      <c r="BN540" s="15">
        <v>73</v>
      </c>
      <c r="BO540" s="15">
        <v>35</v>
      </c>
      <c r="BP540" s="15">
        <v>20</v>
      </c>
      <c r="BQ540" s="15">
        <v>36</v>
      </c>
      <c r="BR540" s="15">
        <v>22</v>
      </c>
      <c r="BS540" s="15">
        <v>69</v>
      </c>
      <c r="BT540" s="15">
        <v>30</v>
      </c>
      <c r="BU540" s="15">
        <v>1</v>
      </c>
      <c r="BV540" s="15">
        <v>8</v>
      </c>
      <c r="BW540" s="15">
        <v>19</v>
      </c>
      <c r="BX540" s="15">
        <v>92</v>
      </c>
      <c r="BY540" s="15">
        <v>31</v>
      </c>
      <c r="BZ540" s="15">
        <v>27</v>
      </c>
      <c r="CA540" s="15">
        <v>97</v>
      </c>
      <c r="CB540" s="15">
        <v>41</v>
      </c>
      <c r="CC540" s="15">
        <v>44</v>
      </c>
      <c r="CD540" s="15">
        <v>75</v>
      </c>
      <c r="CE540" s="15">
        <v>102</v>
      </c>
      <c r="CF540" s="15">
        <v>55</v>
      </c>
      <c r="CG540" s="15">
        <v>12</v>
      </c>
      <c r="CH540" s="15">
        <v>104</v>
      </c>
      <c r="CI540" s="15">
        <v>78</v>
      </c>
      <c r="CJ540" s="15">
        <v>86</v>
      </c>
      <c r="CK540" s="15">
        <v>106</v>
      </c>
      <c r="CL540" s="15">
        <v>46</v>
      </c>
      <c r="CM540" s="15">
        <v>90</v>
      </c>
      <c r="CN540" s="15">
        <v>5</v>
      </c>
      <c r="CO540" s="15">
        <v>82</v>
      </c>
      <c r="CP540" s="15">
        <v>67</v>
      </c>
      <c r="CQ540" s="15">
        <v>11</v>
      </c>
      <c r="CR540" s="15">
        <v>14</v>
      </c>
      <c r="CS540" s="15">
        <v>66</v>
      </c>
      <c r="CT540" s="15">
        <v>7</v>
      </c>
      <c r="CU540" s="15">
        <v>33</v>
      </c>
      <c r="CV540" s="15">
        <v>18</v>
      </c>
      <c r="CW540" s="15">
        <v>10</v>
      </c>
      <c r="CX540" s="15">
        <v>94</v>
      </c>
      <c r="CY540" s="15">
        <v>17</v>
      </c>
      <c r="CZ540" s="15">
        <v>52</v>
      </c>
      <c r="DA540" s="15">
        <v>2</v>
      </c>
      <c r="DB540" s="15">
        <v>103</v>
      </c>
      <c r="DC540" s="15">
        <v>29</v>
      </c>
      <c r="DD540" s="15">
        <v>9</v>
      </c>
      <c r="DE540" s="15">
        <v>60</v>
      </c>
      <c r="DF540" s="15">
        <v>68</v>
      </c>
      <c r="DG540" s="15">
        <v>54</v>
      </c>
      <c r="DH540" s="15">
        <v>105</v>
      </c>
      <c r="DI540" s="15">
        <v>50</v>
      </c>
      <c r="DJ540" s="15">
        <v>76</v>
      </c>
      <c r="DK540" s="15">
        <v>23</v>
      </c>
    </row>
    <row r="541" spans="4:119" s="15" customFormat="1"/>
    <row r="542" spans="4:119" s="15" customFormat="1">
      <c r="D542" s="447">
        <v>111</v>
      </c>
      <c r="E542" s="39" t="s">
        <v>379</v>
      </c>
    </row>
    <row r="543" spans="4:119" s="15" customFormat="1">
      <c r="E543" s="42" t="s">
        <v>322</v>
      </c>
      <c r="F543" s="15">
        <v>1</v>
      </c>
      <c r="G543" s="15">
        <v>2</v>
      </c>
      <c r="H543" s="15">
        <v>3</v>
      </c>
      <c r="I543" s="15">
        <v>4</v>
      </c>
      <c r="J543" s="15">
        <v>5</v>
      </c>
      <c r="K543" s="15">
        <v>6</v>
      </c>
      <c r="L543" s="15">
        <v>7</v>
      </c>
      <c r="M543" s="15">
        <v>8</v>
      </c>
      <c r="N543" s="15">
        <v>9</v>
      </c>
      <c r="O543" s="15">
        <v>10</v>
      </c>
      <c r="P543" s="15">
        <v>11</v>
      </c>
      <c r="Q543" s="15">
        <v>12</v>
      </c>
      <c r="R543" s="15">
        <v>13</v>
      </c>
      <c r="S543" s="15">
        <v>14</v>
      </c>
      <c r="T543" s="15">
        <v>15</v>
      </c>
      <c r="U543" s="15">
        <v>16</v>
      </c>
      <c r="V543" s="15">
        <v>17</v>
      </c>
      <c r="W543" s="15">
        <v>18</v>
      </c>
      <c r="X543" s="15">
        <v>19</v>
      </c>
      <c r="Y543" s="15">
        <v>20</v>
      </c>
      <c r="Z543" s="15">
        <v>21</v>
      </c>
      <c r="AA543" s="15">
        <v>22</v>
      </c>
      <c r="AB543" s="15">
        <v>23</v>
      </c>
      <c r="AC543" s="15">
        <v>24</v>
      </c>
      <c r="AD543" s="15">
        <v>25</v>
      </c>
      <c r="AE543" s="15">
        <v>26</v>
      </c>
      <c r="AF543" s="15">
        <v>27</v>
      </c>
      <c r="AG543" s="15">
        <v>28</v>
      </c>
      <c r="AH543" s="15">
        <v>29</v>
      </c>
      <c r="AI543" s="15">
        <v>30</v>
      </c>
      <c r="AJ543" s="15">
        <v>31</v>
      </c>
      <c r="AK543" s="15">
        <v>32</v>
      </c>
      <c r="AL543" s="15">
        <v>33</v>
      </c>
      <c r="AM543" s="15">
        <v>34</v>
      </c>
      <c r="AN543" s="15">
        <v>35</v>
      </c>
      <c r="AO543" s="15">
        <v>36</v>
      </c>
      <c r="AP543" s="15">
        <v>37</v>
      </c>
      <c r="AQ543" s="15">
        <v>38</v>
      </c>
      <c r="AR543" s="15">
        <v>39</v>
      </c>
      <c r="AS543" s="15">
        <v>40</v>
      </c>
      <c r="AT543" s="15">
        <v>41</v>
      </c>
      <c r="AU543" s="15">
        <v>42</v>
      </c>
      <c r="AV543" s="15">
        <v>43</v>
      </c>
      <c r="AW543" s="15">
        <v>44</v>
      </c>
      <c r="AX543" s="15">
        <v>45</v>
      </c>
      <c r="AY543" s="15">
        <v>46</v>
      </c>
      <c r="AZ543" s="15">
        <v>47</v>
      </c>
      <c r="BA543" s="15">
        <v>48</v>
      </c>
      <c r="BB543" s="15">
        <v>49</v>
      </c>
      <c r="BC543" s="15">
        <v>50</v>
      </c>
      <c r="BD543" s="15">
        <v>51</v>
      </c>
      <c r="BE543" s="15">
        <v>52</v>
      </c>
      <c r="BF543" s="15">
        <v>53</v>
      </c>
      <c r="BG543" s="15">
        <v>54</v>
      </c>
      <c r="BH543" s="15">
        <v>55</v>
      </c>
      <c r="BI543" s="15">
        <v>56</v>
      </c>
      <c r="BJ543" s="15">
        <v>57</v>
      </c>
      <c r="BK543" s="15">
        <v>58</v>
      </c>
      <c r="BL543" s="15">
        <v>59</v>
      </c>
      <c r="BM543" s="15">
        <v>60</v>
      </c>
      <c r="BN543" s="15">
        <v>61</v>
      </c>
      <c r="BO543" s="15">
        <v>62</v>
      </c>
      <c r="BP543" s="15">
        <v>63</v>
      </c>
      <c r="BQ543" s="15">
        <v>64</v>
      </c>
      <c r="BR543" s="15">
        <v>65</v>
      </c>
      <c r="BS543" s="15">
        <v>66</v>
      </c>
      <c r="BT543" s="15">
        <v>67</v>
      </c>
      <c r="BU543" s="15">
        <v>68</v>
      </c>
      <c r="BV543" s="15">
        <v>69</v>
      </c>
      <c r="BW543" s="15">
        <v>70</v>
      </c>
      <c r="BX543" s="15">
        <v>71</v>
      </c>
      <c r="BY543" s="15">
        <v>72</v>
      </c>
      <c r="BZ543" s="15">
        <v>73</v>
      </c>
      <c r="CA543" s="15">
        <v>74</v>
      </c>
      <c r="CB543" s="15">
        <v>75</v>
      </c>
      <c r="CC543" s="15">
        <v>76</v>
      </c>
      <c r="CD543" s="15">
        <v>77</v>
      </c>
      <c r="CE543" s="15">
        <v>78</v>
      </c>
      <c r="CF543" s="15">
        <v>79</v>
      </c>
      <c r="CG543" s="15">
        <v>80</v>
      </c>
      <c r="CH543" s="15">
        <v>81</v>
      </c>
      <c r="CI543" s="15">
        <v>82</v>
      </c>
      <c r="CJ543" s="15">
        <v>83</v>
      </c>
      <c r="CK543" s="15">
        <v>84</v>
      </c>
      <c r="CL543" s="15">
        <v>85</v>
      </c>
      <c r="CM543" s="15">
        <v>86</v>
      </c>
      <c r="CN543" s="15">
        <v>87</v>
      </c>
      <c r="CO543" s="15">
        <v>88</v>
      </c>
      <c r="CP543" s="15">
        <v>89</v>
      </c>
      <c r="CQ543" s="15">
        <v>90</v>
      </c>
      <c r="CR543" s="15">
        <v>91</v>
      </c>
      <c r="CS543" s="15">
        <v>92</v>
      </c>
      <c r="CT543" s="15">
        <v>93</v>
      </c>
      <c r="CU543" s="15">
        <v>94</v>
      </c>
      <c r="CV543" s="15">
        <v>95</v>
      </c>
      <c r="CW543" s="15">
        <v>96</v>
      </c>
      <c r="CX543" s="15">
        <v>97</v>
      </c>
      <c r="CY543" s="15">
        <v>98</v>
      </c>
      <c r="CZ543" s="15">
        <v>99</v>
      </c>
      <c r="DB543" s="15">
        <v>100</v>
      </c>
      <c r="DC543" s="15">
        <v>101</v>
      </c>
      <c r="DD543" s="15">
        <v>102</v>
      </c>
      <c r="DE543" s="15">
        <v>103</v>
      </c>
      <c r="DG543" s="15">
        <v>104</v>
      </c>
      <c r="DH543" s="15">
        <v>105</v>
      </c>
      <c r="DI543" s="15">
        <v>106</v>
      </c>
      <c r="DJ543" s="15">
        <v>107</v>
      </c>
      <c r="DL543" s="15">
        <v>108</v>
      </c>
      <c r="DM543" s="15">
        <v>109</v>
      </c>
      <c r="DN543" s="15">
        <v>110</v>
      </c>
      <c r="DO543" s="15">
        <v>111</v>
      </c>
    </row>
    <row r="544" spans="4:119" s="15" customFormat="1">
      <c r="E544" s="42" t="s">
        <v>350</v>
      </c>
      <c r="F544" s="15">
        <v>59</v>
      </c>
      <c r="G544" s="15">
        <v>83</v>
      </c>
      <c r="H544" s="15">
        <v>104</v>
      </c>
      <c r="I544" s="15">
        <v>80</v>
      </c>
      <c r="J544" s="15">
        <v>48</v>
      </c>
      <c r="K544" s="15">
        <v>19</v>
      </c>
      <c r="L544" s="15">
        <v>64</v>
      </c>
      <c r="M544" s="15">
        <v>74</v>
      </c>
      <c r="N544" s="15">
        <v>32</v>
      </c>
      <c r="O544" s="15">
        <v>79</v>
      </c>
      <c r="P544" s="15">
        <v>98</v>
      </c>
      <c r="Q544" s="15">
        <v>70</v>
      </c>
      <c r="R544" s="15">
        <v>42</v>
      </c>
      <c r="S544" s="15">
        <v>78</v>
      </c>
      <c r="T544" s="15">
        <v>21</v>
      </c>
      <c r="U544" s="15">
        <v>82</v>
      </c>
      <c r="V544" s="15">
        <v>54</v>
      </c>
      <c r="W544" s="15">
        <v>72</v>
      </c>
      <c r="X544" s="15">
        <v>13</v>
      </c>
      <c r="Y544" s="15">
        <v>2</v>
      </c>
      <c r="Z544" s="15">
        <v>15</v>
      </c>
      <c r="AA544" s="15">
        <v>103</v>
      </c>
      <c r="AB544" s="15">
        <v>97</v>
      </c>
      <c r="AC544" s="15">
        <v>106</v>
      </c>
      <c r="AD544" s="15">
        <v>93</v>
      </c>
      <c r="AE544" s="15">
        <v>50</v>
      </c>
      <c r="AF544" s="15">
        <v>33</v>
      </c>
      <c r="AG544" s="15">
        <v>56</v>
      </c>
      <c r="AH544" s="15">
        <v>101</v>
      </c>
      <c r="AI544" s="15">
        <v>6</v>
      </c>
      <c r="AJ544" s="15">
        <v>95</v>
      </c>
      <c r="AK544" s="15">
        <v>39</v>
      </c>
      <c r="AL544" s="15">
        <v>5</v>
      </c>
      <c r="AM544" s="15">
        <v>41</v>
      </c>
      <c r="AN544" s="15">
        <v>17</v>
      </c>
      <c r="AO544" s="15">
        <v>99</v>
      </c>
      <c r="AP544" s="15">
        <v>90</v>
      </c>
      <c r="AQ544" s="15">
        <v>14</v>
      </c>
      <c r="AR544" s="15">
        <v>105</v>
      </c>
      <c r="AS544" s="15">
        <v>63</v>
      </c>
      <c r="AT544" s="15">
        <v>73</v>
      </c>
      <c r="AU544" s="15">
        <v>108</v>
      </c>
      <c r="AV544" s="15">
        <v>10</v>
      </c>
      <c r="AW544" s="15">
        <v>92</v>
      </c>
      <c r="AX544" s="15">
        <v>34</v>
      </c>
      <c r="AY544" s="15">
        <v>110</v>
      </c>
      <c r="AZ544" s="15">
        <v>1</v>
      </c>
      <c r="BA544" s="15">
        <v>61</v>
      </c>
      <c r="BB544" s="15">
        <v>26</v>
      </c>
      <c r="BC544" s="15">
        <v>66</v>
      </c>
      <c r="BD544" s="15">
        <v>45</v>
      </c>
      <c r="BE544" s="15">
        <v>102</v>
      </c>
      <c r="BF544" s="15">
        <v>25</v>
      </c>
      <c r="BG544" s="15">
        <v>96</v>
      </c>
      <c r="BH544" s="15">
        <v>67</v>
      </c>
      <c r="BI544" s="15">
        <v>69</v>
      </c>
      <c r="BJ544" s="15">
        <v>29</v>
      </c>
      <c r="BK544" s="15">
        <v>65</v>
      </c>
      <c r="BL544" s="15">
        <v>35</v>
      </c>
      <c r="BM544" s="15">
        <v>52</v>
      </c>
      <c r="BN544" s="15">
        <v>23</v>
      </c>
      <c r="BO544" s="15">
        <v>28</v>
      </c>
      <c r="BP544" s="15">
        <v>40</v>
      </c>
      <c r="BQ544" s="15">
        <v>18</v>
      </c>
      <c r="BR544" s="15">
        <v>87</v>
      </c>
      <c r="BS544" s="15">
        <v>47</v>
      </c>
      <c r="BT544" s="15">
        <v>24</v>
      </c>
      <c r="BU544" s="15">
        <v>81</v>
      </c>
      <c r="BV544" s="15">
        <v>77</v>
      </c>
      <c r="BW544" s="15">
        <v>7</v>
      </c>
      <c r="BX544" s="15">
        <v>58</v>
      </c>
      <c r="BY544" s="15">
        <v>38</v>
      </c>
      <c r="BZ544" s="15">
        <v>91</v>
      </c>
      <c r="CA544" s="15">
        <v>8</v>
      </c>
      <c r="CB544" s="15">
        <v>27</v>
      </c>
      <c r="CC544" s="15">
        <v>111</v>
      </c>
      <c r="CD544" s="15">
        <v>30</v>
      </c>
      <c r="CE544" s="15">
        <v>94</v>
      </c>
      <c r="CF544" s="15">
        <v>76</v>
      </c>
      <c r="CG544" s="15">
        <v>107</v>
      </c>
      <c r="CH544" s="15">
        <v>68</v>
      </c>
      <c r="CI544" s="15">
        <v>49</v>
      </c>
      <c r="CJ544" s="15">
        <v>44</v>
      </c>
      <c r="CK544" s="15">
        <v>100</v>
      </c>
      <c r="CL544" s="15">
        <v>16</v>
      </c>
      <c r="CM544" s="15">
        <v>109</v>
      </c>
      <c r="CN544" s="15">
        <v>88</v>
      </c>
      <c r="CO544" s="15">
        <v>71</v>
      </c>
      <c r="CP544" s="15">
        <v>51</v>
      </c>
      <c r="CQ544" s="15">
        <v>37</v>
      </c>
      <c r="CR544" s="15">
        <v>9</v>
      </c>
      <c r="CS544" s="15">
        <v>75</v>
      </c>
      <c r="CT544" s="15">
        <v>31</v>
      </c>
      <c r="CU544" s="15">
        <v>22</v>
      </c>
      <c r="CV544" s="15">
        <v>53</v>
      </c>
      <c r="CW544" s="15">
        <v>85</v>
      </c>
      <c r="CX544" s="15">
        <v>89</v>
      </c>
      <c r="CY544" s="15">
        <v>55</v>
      </c>
      <c r="CZ544" s="15">
        <v>43</v>
      </c>
      <c r="DB544" s="15">
        <v>84</v>
      </c>
      <c r="DC544" s="15">
        <v>4</v>
      </c>
      <c r="DD544" s="15">
        <v>57</v>
      </c>
      <c r="DE544" s="15">
        <v>62</v>
      </c>
      <c r="DG544" s="15">
        <v>3</v>
      </c>
      <c r="DH544" s="15">
        <v>36</v>
      </c>
      <c r="DI544" s="15">
        <v>46</v>
      </c>
      <c r="DJ544" s="15">
        <v>12</v>
      </c>
      <c r="DL544" s="15">
        <v>60</v>
      </c>
      <c r="DM544" s="15">
        <v>86</v>
      </c>
      <c r="DN544" s="15">
        <v>20</v>
      </c>
      <c r="DO544" s="15">
        <v>11</v>
      </c>
    </row>
    <row r="545" spans="4:119" s="15" customFormat="1">
      <c r="E545" s="42" t="s">
        <v>352</v>
      </c>
      <c r="F545" s="15">
        <v>13</v>
      </c>
      <c r="G545" s="15">
        <v>5</v>
      </c>
      <c r="H545" s="15">
        <v>111</v>
      </c>
      <c r="I545" s="15">
        <v>98</v>
      </c>
      <c r="J545" s="15">
        <v>28</v>
      </c>
      <c r="K545" s="15">
        <v>34</v>
      </c>
      <c r="L545" s="15">
        <v>25</v>
      </c>
      <c r="M545" s="15">
        <v>37</v>
      </c>
      <c r="N545" s="15">
        <v>104</v>
      </c>
      <c r="O545" s="15">
        <v>46</v>
      </c>
      <c r="P545" s="15">
        <v>49</v>
      </c>
      <c r="Q545" s="15">
        <v>43</v>
      </c>
      <c r="R545" s="15">
        <v>2</v>
      </c>
      <c r="S545" s="15">
        <v>86</v>
      </c>
      <c r="T545" s="15">
        <v>73</v>
      </c>
      <c r="U545" s="15">
        <v>90</v>
      </c>
      <c r="V545" s="15">
        <v>10</v>
      </c>
      <c r="W545" s="15">
        <v>24</v>
      </c>
      <c r="X545" s="15">
        <v>97</v>
      </c>
      <c r="Y545" s="15">
        <v>3</v>
      </c>
      <c r="Z545" s="15">
        <v>8</v>
      </c>
      <c r="AA545" s="15">
        <v>60</v>
      </c>
      <c r="AB545" s="15">
        <v>89</v>
      </c>
      <c r="AC545" s="15">
        <v>83</v>
      </c>
      <c r="AD545" s="15">
        <v>96</v>
      </c>
      <c r="AE545" s="15">
        <v>35</v>
      </c>
      <c r="AF545" s="15">
        <v>106</v>
      </c>
      <c r="AG545" s="15">
        <v>64</v>
      </c>
      <c r="AH545" s="15">
        <v>85</v>
      </c>
      <c r="AI545" s="15">
        <v>91</v>
      </c>
      <c r="AJ545" s="15">
        <v>70</v>
      </c>
      <c r="AK545" s="15">
        <v>84</v>
      </c>
      <c r="AL545" s="15">
        <v>27</v>
      </c>
      <c r="AM545" s="15">
        <v>50</v>
      </c>
      <c r="AN545" s="15">
        <v>76</v>
      </c>
      <c r="AO545" s="15">
        <v>12</v>
      </c>
      <c r="AP545" s="15">
        <v>21</v>
      </c>
      <c r="AQ545" s="15">
        <v>59</v>
      </c>
      <c r="AR545" s="15">
        <v>6</v>
      </c>
      <c r="AS545" s="15">
        <v>110</v>
      </c>
      <c r="AT545" s="15">
        <v>40</v>
      </c>
      <c r="AU545" s="15">
        <v>69</v>
      </c>
      <c r="AV545" s="15">
        <v>7</v>
      </c>
      <c r="AW545" s="15">
        <v>95</v>
      </c>
      <c r="AX545" s="15">
        <v>56</v>
      </c>
      <c r="AY545" s="15">
        <v>107</v>
      </c>
      <c r="AZ545" s="15">
        <v>93</v>
      </c>
      <c r="BA545" s="15">
        <v>4</v>
      </c>
      <c r="BB545" s="15">
        <v>108</v>
      </c>
      <c r="BC545" s="15">
        <v>38</v>
      </c>
      <c r="BD545" s="15">
        <v>63</v>
      </c>
      <c r="BE545" s="15">
        <v>78</v>
      </c>
      <c r="BF545" s="15">
        <v>15</v>
      </c>
      <c r="BG545" s="15">
        <v>102</v>
      </c>
      <c r="BH545" s="15">
        <v>72</v>
      </c>
      <c r="BI545" s="15">
        <v>105</v>
      </c>
      <c r="BJ545" s="15">
        <v>16</v>
      </c>
      <c r="BK545" s="15">
        <v>77</v>
      </c>
      <c r="BL545" s="15">
        <v>36</v>
      </c>
      <c r="BM545" s="15">
        <v>109</v>
      </c>
      <c r="BN545" s="15">
        <v>103</v>
      </c>
      <c r="BO545" s="15">
        <v>65</v>
      </c>
      <c r="BP545" s="15">
        <v>75</v>
      </c>
      <c r="BQ545" s="15">
        <v>68</v>
      </c>
      <c r="BR545" s="15">
        <v>26</v>
      </c>
      <c r="BS545" s="15">
        <v>32</v>
      </c>
      <c r="BT545" s="15">
        <v>94</v>
      </c>
      <c r="BU545" s="15">
        <v>87</v>
      </c>
      <c r="BV545" s="15">
        <v>71</v>
      </c>
      <c r="BW545" s="15">
        <v>81</v>
      </c>
      <c r="BX545" s="15">
        <v>79</v>
      </c>
      <c r="BY545" s="15">
        <v>55</v>
      </c>
      <c r="BZ545" s="15">
        <v>100</v>
      </c>
      <c r="CA545" s="15">
        <v>88</v>
      </c>
      <c r="CB545" s="15">
        <v>58</v>
      </c>
      <c r="CC545" s="15">
        <v>101</v>
      </c>
      <c r="CD545" s="15">
        <v>51</v>
      </c>
      <c r="CE545" s="15">
        <v>29</v>
      </c>
      <c r="CF545" s="15">
        <v>61</v>
      </c>
      <c r="CG545" s="15">
        <v>19</v>
      </c>
      <c r="CH545" s="15">
        <v>62</v>
      </c>
      <c r="CI545" s="15">
        <v>41</v>
      </c>
      <c r="CJ545" s="15">
        <v>30</v>
      </c>
      <c r="CK545" s="15">
        <v>31</v>
      </c>
      <c r="CL545" s="15">
        <v>99</v>
      </c>
      <c r="CM545" s="15">
        <v>48</v>
      </c>
      <c r="CN545" s="15">
        <v>20</v>
      </c>
      <c r="CO545" s="15">
        <v>9</v>
      </c>
      <c r="CP545" s="15">
        <v>1</v>
      </c>
      <c r="CQ545" s="15">
        <v>82</v>
      </c>
      <c r="CR545" s="15">
        <v>80</v>
      </c>
      <c r="CS545" s="15">
        <v>11</v>
      </c>
      <c r="CT545" s="15">
        <v>92</v>
      </c>
      <c r="CU545" s="15">
        <v>57</v>
      </c>
      <c r="CV545" s="15">
        <v>42</v>
      </c>
      <c r="CW545" s="15">
        <v>14</v>
      </c>
      <c r="CX545" s="15">
        <v>18</v>
      </c>
      <c r="CY545" s="15">
        <v>52</v>
      </c>
      <c r="CZ545" s="15">
        <v>66</v>
      </c>
      <c r="DB545" s="15">
        <v>53</v>
      </c>
      <c r="DC545" s="15">
        <v>74</v>
      </c>
      <c r="DD545" s="15">
        <v>17</v>
      </c>
      <c r="DE545" s="15">
        <v>33</v>
      </c>
      <c r="DG545" s="15">
        <v>22</v>
      </c>
      <c r="DH545" s="15">
        <v>45</v>
      </c>
      <c r="DI545" s="15">
        <v>54</v>
      </c>
      <c r="DJ545" s="15">
        <v>47</v>
      </c>
      <c r="DL545" s="15">
        <v>39</v>
      </c>
      <c r="DM545" s="15">
        <v>44</v>
      </c>
      <c r="DN545" s="15">
        <v>67</v>
      </c>
      <c r="DO545" s="15">
        <v>23</v>
      </c>
    </row>
    <row r="546" spans="4:119" s="15" customFormat="1"/>
    <row r="547" spans="4:119" s="15" customFormat="1">
      <c r="D547" s="447">
        <v>112</v>
      </c>
      <c r="E547" s="39" t="s">
        <v>379</v>
      </c>
    </row>
    <row r="548" spans="4:119" s="15" customFormat="1">
      <c r="E548" s="42" t="s">
        <v>322</v>
      </c>
      <c r="F548" s="15">
        <v>1</v>
      </c>
      <c r="G548" s="15">
        <v>2</v>
      </c>
      <c r="H548" s="15">
        <v>3</v>
      </c>
      <c r="I548" s="15">
        <v>4</v>
      </c>
      <c r="J548" s="15">
        <v>5</v>
      </c>
      <c r="K548" s="15">
        <v>6</v>
      </c>
      <c r="L548" s="15">
        <v>7</v>
      </c>
      <c r="M548" s="15">
        <v>8</v>
      </c>
      <c r="N548" s="15">
        <v>9</v>
      </c>
      <c r="O548" s="15">
        <v>10</v>
      </c>
      <c r="P548" s="15">
        <v>11</v>
      </c>
      <c r="Q548" s="15">
        <v>12</v>
      </c>
      <c r="R548" s="15">
        <v>13</v>
      </c>
      <c r="S548" s="15">
        <v>14</v>
      </c>
      <c r="T548" s="15">
        <v>15</v>
      </c>
      <c r="U548" s="15">
        <v>16</v>
      </c>
      <c r="V548" s="15">
        <v>17</v>
      </c>
      <c r="W548" s="15">
        <v>18</v>
      </c>
      <c r="X548" s="15">
        <v>19</v>
      </c>
      <c r="Y548" s="15">
        <v>20</v>
      </c>
      <c r="Z548" s="15">
        <v>21</v>
      </c>
      <c r="AA548" s="15">
        <v>22</v>
      </c>
      <c r="AB548" s="15">
        <v>23</v>
      </c>
      <c r="AC548" s="15">
        <v>24</v>
      </c>
      <c r="AD548" s="15">
        <v>25</v>
      </c>
      <c r="AE548" s="15">
        <v>26</v>
      </c>
      <c r="AF548" s="15">
        <v>27</v>
      </c>
      <c r="AG548" s="15">
        <v>28</v>
      </c>
      <c r="AH548" s="15">
        <v>29</v>
      </c>
      <c r="AI548" s="15">
        <v>30</v>
      </c>
      <c r="AJ548" s="15">
        <v>31</v>
      </c>
      <c r="AK548" s="15">
        <v>32</v>
      </c>
      <c r="AL548" s="15">
        <v>33</v>
      </c>
      <c r="AM548" s="15">
        <v>34</v>
      </c>
      <c r="AN548" s="15">
        <v>35</v>
      </c>
      <c r="AO548" s="15">
        <v>36</v>
      </c>
      <c r="AP548" s="15">
        <v>37</v>
      </c>
      <c r="AQ548" s="15">
        <v>38</v>
      </c>
      <c r="AR548" s="15">
        <v>39</v>
      </c>
      <c r="AS548" s="15">
        <v>40</v>
      </c>
      <c r="AT548" s="15">
        <v>41</v>
      </c>
      <c r="AU548" s="15">
        <v>42</v>
      </c>
      <c r="AV548" s="15">
        <v>43</v>
      </c>
      <c r="AW548" s="15">
        <v>44</v>
      </c>
      <c r="AX548" s="15">
        <v>45</v>
      </c>
      <c r="AY548" s="15">
        <v>46</v>
      </c>
      <c r="AZ548" s="15">
        <v>47</v>
      </c>
      <c r="BA548" s="15">
        <v>48</v>
      </c>
      <c r="BB548" s="15">
        <v>49</v>
      </c>
      <c r="BC548" s="15">
        <v>50</v>
      </c>
      <c r="BD548" s="15">
        <v>51</v>
      </c>
      <c r="BE548" s="15">
        <v>52</v>
      </c>
      <c r="BF548" s="15">
        <v>53</v>
      </c>
      <c r="BG548" s="15">
        <v>54</v>
      </c>
      <c r="BH548" s="15">
        <v>55</v>
      </c>
      <c r="BI548" s="15">
        <v>56</v>
      </c>
      <c r="BJ548" s="15">
        <v>57</v>
      </c>
      <c r="BK548" s="15">
        <v>58</v>
      </c>
      <c r="BL548" s="15">
        <v>59</v>
      </c>
      <c r="BM548" s="15">
        <v>60</v>
      </c>
      <c r="BN548" s="15">
        <v>61</v>
      </c>
      <c r="BO548" s="15">
        <v>62</v>
      </c>
      <c r="BP548" s="15">
        <v>63</v>
      </c>
      <c r="BQ548" s="15">
        <v>64</v>
      </c>
      <c r="BR548" s="15">
        <v>65</v>
      </c>
      <c r="BS548" s="15">
        <v>66</v>
      </c>
      <c r="BT548" s="15">
        <v>67</v>
      </c>
      <c r="BU548" s="15">
        <v>68</v>
      </c>
      <c r="BV548" s="15">
        <v>69</v>
      </c>
      <c r="BW548" s="15">
        <v>70</v>
      </c>
      <c r="BX548" s="15">
        <v>71</v>
      </c>
      <c r="BY548" s="15">
        <v>72</v>
      </c>
      <c r="BZ548" s="15">
        <v>73</v>
      </c>
      <c r="CA548" s="15">
        <v>74</v>
      </c>
      <c r="CB548" s="15">
        <v>75</v>
      </c>
      <c r="CC548" s="15">
        <v>76</v>
      </c>
      <c r="CD548" s="15">
        <v>77</v>
      </c>
      <c r="CE548" s="15">
        <v>78</v>
      </c>
      <c r="CF548" s="15">
        <v>79</v>
      </c>
      <c r="CG548" s="15">
        <v>80</v>
      </c>
      <c r="CH548" s="15">
        <v>81</v>
      </c>
      <c r="CI548" s="15">
        <v>82</v>
      </c>
      <c r="CJ548" s="15">
        <v>83</v>
      </c>
      <c r="CK548" s="15">
        <v>84</v>
      </c>
      <c r="CL548" s="15">
        <v>85</v>
      </c>
      <c r="CM548" s="15">
        <v>86</v>
      </c>
      <c r="CN548" s="15">
        <v>87</v>
      </c>
      <c r="CO548" s="15">
        <v>88</v>
      </c>
      <c r="CP548" s="15">
        <v>89</v>
      </c>
      <c r="CQ548" s="15">
        <v>90</v>
      </c>
      <c r="CR548" s="15">
        <v>91</v>
      </c>
      <c r="CS548" s="15">
        <v>92</v>
      </c>
      <c r="CT548" s="15">
        <v>93</v>
      </c>
      <c r="CU548" s="15">
        <v>94</v>
      </c>
      <c r="CV548" s="15">
        <v>95</v>
      </c>
      <c r="CW548" s="15">
        <v>96</v>
      </c>
      <c r="CX548" s="15">
        <v>97</v>
      </c>
      <c r="CY548" s="15">
        <v>98</v>
      </c>
      <c r="CZ548" s="15">
        <v>99</v>
      </c>
      <c r="DA548" s="15">
        <v>100</v>
      </c>
      <c r="DB548" s="15">
        <v>101</v>
      </c>
      <c r="DC548" s="15">
        <v>102</v>
      </c>
      <c r="DD548" s="15">
        <v>103</v>
      </c>
      <c r="DE548" s="15">
        <v>104</v>
      </c>
      <c r="DG548" s="15">
        <v>105</v>
      </c>
      <c r="DH548" s="15">
        <v>106</v>
      </c>
      <c r="DI548" s="15">
        <v>107</v>
      </c>
      <c r="DJ548" s="15">
        <v>108</v>
      </c>
      <c r="DL548" s="15">
        <v>109</v>
      </c>
      <c r="DM548" s="15">
        <v>110</v>
      </c>
      <c r="DN548" s="15">
        <v>111</v>
      </c>
      <c r="DO548" s="15">
        <v>112</v>
      </c>
    </row>
    <row r="549" spans="4:119" s="15" customFormat="1">
      <c r="E549" s="42" t="s">
        <v>350</v>
      </c>
      <c r="F549" s="15">
        <v>62</v>
      </c>
      <c r="G549" s="15">
        <v>93</v>
      </c>
      <c r="H549" s="15">
        <v>52</v>
      </c>
      <c r="I549" s="15">
        <v>13</v>
      </c>
      <c r="J549" s="15">
        <v>31</v>
      </c>
      <c r="K549" s="15">
        <v>22</v>
      </c>
      <c r="L549" s="15">
        <v>38</v>
      </c>
      <c r="M549" s="15">
        <v>105</v>
      </c>
      <c r="N549" s="15">
        <v>73</v>
      </c>
      <c r="O549" s="15">
        <v>96</v>
      </c>
      <c r="P549" s="15">
        <v>50</v>
      </c>
      <c r="Q549" s="15">
        <v>60</v>
      </c>
      <c r="R549" s="15">
        <v>27</v>
      </c>
      <c r="S549" s="15">
        <v>111</v>
      </c>
      <c r="T549" s="15">
        <v>9</v>
      </c>
      <c r="U549" s="15">
        <v>34</v>
      </c>
      <c r="V549" s="15">
        <v>112</v>
      </c>
      <c r="W549" s="15">
        <v>54</v>
      </c>
      <c r="X549" s="15">
        <v>6</v>
      </c>
      <c r="Y549" s="15">
        <v>66</v>
      </c>
      <c r="Z549" s="15">
        <v>100</v>
      </c>
      <c r="AA549" s="15">
        <v>65</v>
      </c>
      <c r="AB549" s="15">
        <v>109</v>
      </c>
      <c r="AC549" s="15">
        <v>30</v>
      </c>
      <c r="AD549" s="15">
        <v>108</v>
      </c>
      <c r="AE549" s="15">
        <v>104</v>
      </c>
      <c r="AF549" s="15">
        <v>59</v>
      </c>
      <c r="AG549" s="15">
        <v>97</v>
      </c>
      <c r="AH549" s="15">
        <v>16</v>
      </c>
      <c r="AI549" s="15">
        <v>11</v>
      </c>
      <c r="AJ549" s="15">
        <v>77</v>
      </c>
      <c r="AK549" s="15">
        <v>43</v>
      </c>
      <c r="AL549" s="15">
        <v>110</v>
      </c>
      <c r="AM549" s="15">
        <v>12</v>
      </c>
      <c r="AN549" s="15">
        <v>32</v>
      </c>
      <c r="AO549" s="15">
        <v>89</v>
      </c>
      <c r="AP549" s="15">
        <v>75</v>
      </c>
      <c r="AQ549" s="15">
        <v>61</v>
      </c>
      <c r="AR549" s="15">
        <v>82</v>
      </c>
      <c r="AS549" s="15">
        <v>51</v>
      </c>
      <c r="AT549" s="15">
        <v>80</v>
      </c>
      <c r="AU549" s="15">
        <v>99</v>
      </c>
      <c r="AV549" s="15">
        <v>102</v>
      </c>
      <c r="AW549" s="15">
        <v>40</v>
      </c>
      <c r="AX549" s="15">
        <v>56</v>
      </c>
      <c r="AY549" s="15">
        <v>85</v>
      </c>
      <c r="AZ549" s="15">
        <v>41</v>
      </c>
      <c r="BA549" s="15">
        <v>90</v>
      </c>
      <c r="BB549" s="15">
        <v>72</v>
      </c>
      <c r="BC549" s="15">
        <v>57</v>
      </c>
      <c r="BD549" s="15">
        <v>3</v>
      </c>
      <c r="BE549" s="15">
        <v>46</v>
      </c>
      <c r="BF549" s="15">
        <v>69</v>
      </c>
      <c r="BG549" s="15">
        <v>91</v>
      </c>
      <c r="BH549" s="15">
        <v>21</v>
      </c>
      <c r="BI549" s="15">
        <v>45</v>
      </c>
      <c r="BJ549" s="15">
        <v>19</v>
      </c>
      <c r="BK549" s="15">
        <v>94</v>
      </c>
      <c r="BL549" s="15">
        <v>1</v>
      </c>
      <c r="BM549" s="15">
        <v>14</v>
      </c>
      <c r="BN549" s="15">
        <v>49</v>
      </c>
      <c r="BO549" s="15">
        <v>86</v>
      </c>
      <c r="BP549" s="15">
        <v>10</v>
      </c>
      <c r="BQ549" s="15">
        <v>18</v>
      </c>
      <c r="BR549" s="15">
        <v>101</v>
      </c>
      <c r="BS549" s="15">
        <v>70</v>
      </c>
      <c r="BT549" s="15">
        <v>81</v>
      </c>
      <c r="BU549" s="15">
        <v>44</v>
      </c>
      <c r="BV549" s="15">
        <v>35</v>
      </c>
      <c r="BW549" s="15">
        <v>26</v>
      </c>
      <c r="BX549" s="15">
        <v>106</v>
      </c>
      <c r="BY549" s="15">
        <v>48</v>
      </c>
      <c r="BZ549" s="15">
        <v>64</v>
      </c>
      <c r="CA549" s="15">
        <v>2</v>
      </c>
      <c r="CB549" s="15">
        <v>79</v>
      </c>
      <c r="CC549" s="15">
        <v>88</v>
      </c>
      <c r="CD549" s="15">
        <v>8</v>
      </c>
      <c r="CE549" s="15">
        <v>42</v>
      </c>
      <c r="CF549" s="15">
        <v>78</v>
      </c>
      <c r="CG549" s="15">
        <v>53</v>
      </c>
      <c r="CH549" s="15">
        <v>67</v>
      </c>
      <c r="CI549" s="15">
        <v>39</v>
      </c>
      <c r="CJ549" s="15">
        <v>87</v>
      </c>
      <c r="CK549" s="15">
        <v>107</v>
      </c>
      <c r="CL549" s="15">
        <v>83</v>
      </c>
      <c r="CM549" s="15">
        <v>74</v>
      </c>
      <c r="CN549" s="15">
        <v>24</v>
      </c>
      <c r="CO549" s="15">
        <v>47</v>
      </c>
      <c r="CP549" s="15">
        <v>103</v>
      </c>
      <c r="CQ549" s="15">
        <v>37</v>
      </c>
      <c r="CR549" s="15">
        <v>20</v>
      </c>
      <c r="CS549" s="15">
        <v>28</v>
      </c>
      <c r="CT549" s="15">
        <v>92</v>
      </c>
      <c r="CU549" s="15">
        <v>58</v>
      </c>
      <c r="CV549" s="15">
        <v>63</v>
      </c>
      <c r="CW549" s="15">
        <v>95</v>
      </c>
      <c r="CX549" s="15">
        <v>76</v>
      </c>
      <c r="CY549" s="15">
        <v>36</v>
      </c>
      <c r="CZ549" s="15">
        <v>68</v>
      </c>
      <c r="DA549" s="15">
        <v>4</v>
      </c>
      <c r="DB549" s="15">
        <v>29</v>
      </c>
      <c r="DC549" s="15">
        <v>98</v>
      </c>
      <c r="DD549" s="15">
        <v>5</v>
      </c>
      <c r="DE549" s="15">
        <v>15</v>
      </c>
      <c r="DG549" s="15">
        <v>7</v>
      </c>
      <c r="DH549" s="15">
        <v>25</v>
      </c>
      <c r="DI549" s="15">
        <v>84</v>
      </c>
      <c r="DJ549" s="15">
        <v>17</v>
      </c>
      <c r="DL549" s="15">
        <v>55</v>
      </c>
      <c r="DM549" s="15">
        <v>33</v>
      </c>
      <c r="DN549" s="15">
        <v>71</v>
      </c>
      <c r="DO549" s="15">
        <v>23</v>
      </c>
    </row>
    <row r="550" spans="4:119" s="15" customFormat="1">
      <c r="E550" s="42" t="s">
        <v>352</v>
      </c>
      <c r="F550" s="15">
        <v>18</v>
      </c>
      <c r="G550" s="15">
        <v>34</v>
      </c>
      <c r="H550" s="15">
        <v>104</v>
      </c>
      <c r="I550" s="15">
        <v>41</v>
      </c>
      <c r="J550" s="15">
        <v>74</v>
      </c>
      <c r="K550" s="15">
        <v>68</v>
      </c>
      <c r="L550" s="15">
        <v>100</v>
      </c>
      <c r="M550" s="15">
        <v>1</v>
      </c>
      <c r="N550" s="15">
        <v>8</v>
      </c>
      <c r="O550" s="15">
        <v>27</v>
      </c>
      <c r="P550" s="15">
        <v>64</v>
      </c>
      <c r="Q550" s="15">
        <v>66</v>
      </c>
      <c r="R550" s="15">
        <v>50</v>
      </c>
      <c r="S550" s="15">
        <v>36</v>
      </c>
      <c r="T550" s="15">
        <v>71</v>
      </c>
      <c r="U550" s="15">
        <v>83</v>
      </c>
      <c r="V550" s="15">
        <v>95</v>
      </c>
      <c r="W550" s="15">
        <v>31</v>
      </c>
      <c r="X550" s="15">
        <v>48</v>
      </c>
      <c r="Y550" s="15">
        <v>105</v>
      </c>
      <c r="Z550" s="15">
        <v>24</v>
      </c>
      <c r="AA550" s="15">
        <v>5</v>
      </c>
      <c r="AB550" s="15">
        <v>39</v>
      </c>
      <c r="AC550" s="15">
        <v>88</v>
      </c>
      <c r="AD550" s="15">
        <v>91</v>
      </c>
      <c r="AE550" s="15">
        <v>15</v>
      </c>
      <c r="AF550" s="15">
        <v>10</v>
      </c>
      <c r="AG550" s="15">
        <v>17</v>
      </c>
      <c r="AH550" s="15">
        <v>33</v>
      </c>
      <c r="AI550" s="15">
        <v>76</v>
      </c>
      <c r="AJ550" s="15">
        <v>72</v>
      </c>
      <c r="AK550" s="15">
        <v>84</v>
      </c>
      <c r="AL550" s="15">
        <v>19</v>
      </c>
      <c r="AM550" s="15">
        <v>98</v>
      </c>
      <c r="AN550" s="15">
        <v>43</v>
      </c>
      <c r="AO550" s="15">
        <v>79</v>
      </c>
      <c r="AP550" s="15">
        <v>51</v>
      </c>
      <c r="AQ550" s="15">
        <v>65</v>
      </c>
      <c r="AR550" s="15">
        <v>85</v>
      </c>
      <c r="AS550" s="15">
        <v>92</v>
      </c>
      <c r="AT550" s="15">
        <v>4</v>
      </c>
      <c r="AU550" s="15">
        <v>23</v>
      </c>
      <c r="AV550" s="15">
        <v>32</v>
      </c>
      <c r="AW550" s="15">
        <v>97</v>
      </c>
      <c r="AX550" s="15">
        <v>93</v>
      </c>
      <c r="AY550" s="15">
        <v>75</v>
      </c>
      <c r="AZ550" s="15">
        <v>63</v>
      </c>
      <c r="BA550" s="15">
        <v>29</v>
      </c>
      <c r="BB550" s="15">
        <v>70</v>
      </c>
      <c r="BC550" s="15">
        <v>110</v>
      </c>
      <c r="BD550" s="15">
        <v>37</v>
      </c>
      <c r="BE550" s="15">
        <v>54</v>
      </c>
      <c r="BF550" s="15">
        <v>80</v>
      </c>
      <c r="BG550" s="15">
        <v>87</v>
      </c>
      <c r="BH550" s="15">
        <v>106</v>
      </c>
      <c r="BI550" s="15">
        <v>94</v>
      </c>
      <c r="BJ550" s="15">
        <v>49</v>
      </c>
      <c r="BK550" s="15">
        <v>60</v>
      </c>
      <c r="BL550" s="15">
        <v>109</v>
      </c>
      <c r="BM550" s="15">
        <v>102</v>
      </c>
      <c r="BN550" s="15">
        <v>108</v>
      </c>
      <c r="BO550" s="15">
        <v>20</v>
      </c>
      <c r="BP550" s="15">
        <v>99</v>
      </c>
      <c r="BQ550" s="15">
        <v>11</v>
      </c>
      <c r="BR550" s="15">
        <v>67</v>
      </c>
      <c r="BS550" s="15">
        <v>103</v>
      </c>
      <c r="BT550" s="15">
        <v>111</v>
      </c>
      <c r="BU550" s="15">
        <v>6</v>
      </c>
      <c r="BV550" s="15">
        <v>86</v>
      </c>
      <c r="BW550" s="15">
        <v>46</v>
      </c>
      <c r="BX550" s="15">
        <v>40</v>
      </c>
      <c r="BY550" s="15">
        <v>44</v>
      </c>
      <c r="BZ550" s="15">
        <v>25</v>
      </c>
      <c r="CA550" s="15">
        <v>96</v>
      </c>
      <c r="CB550" s="15">
        <v>77</v>
      </c>
      <c r="CC550" s="15">
        <v>35</v>
      </c>
      <c r="CD550" s="15">
        <v>16</v>
      </c>
      <c r="CE550" s="15">
        <v>82</v>
      </c>
      <c r="CF550" s="15">
        <v>28</v>
      </c>
      <c r="CG550" s="15">
        <v>3</v>
      </c>
      <c r="CH550" s="15">
        <v>9</v>
      </c>
      <c r="CI550" s="15">
        <v>107</v>
      </c>
      <c r="CJ550" s="15">
        <v>2</v>
      </c>
      <c r="CK550" s="15">
        <v>56</v>
      </c>
      <c r="CL550" s="15">
        <v>42</v>
      </c>
      <c r="CM550" s="15">
        <v>69</v>
      </c>
      <c r="CN550" s="15">
        <v>73</v>
      </c>
      <c r="CO550" s="15">
        <v>112</v>
      </c>
      <c r="CP550" s="15">
        <v>52</v>
      </c>
      <c r="CQ550" s="15">
        <v>47</v>
      </c>
      <c r="CR550" s="15">
        <v>59</v>
      </c>
      <c r="CS550" s="15">
        <v>53</v>
      </c>
      <c r="CT550" s="15">
        <v>45</v>
      </c>
      <c r="CU550" s="15">
        <v>22</v>
      </c>
      <c r="CV550" s="15">
        <v>7</v>
      </c>
      <c r="CW550" s="15">
        <v>30</v>
      </c>
      <c r="CX550" s="15">
        <v>55</v>
      </c>
      <c r="CY550" s="15">
        <v>89</v>
      </c>
      <c r="CZ550" s="15">
        <v>101</v>
      </c>
      <c r="DA550" s="15">
        <v>81</v>
      </c>
      <c r="DB550" s="15">
        <v>78</v>
      </c>
      <c r="DC550" s="15">
        <v>90</v>
      </c>
      <c r="DD550" s="15">
        <v>12</v>
      </c>
      <c r="DE550" s="15">
        <v>38</v>
      </c>
      <c r="DG550" s="15">
        <v>13</v>
      </c>
      <c r="DH550" s="15">
        <v>26</v>
      </c>
      <c r="DI550" s="15">
        <v>57</v>
      </c>
      <c r="DJ550" s="15">
        <v>61</v>
      </c>
      <c r="DL550" s="15">
        <v>14</v>
      </c>
      <c r="DM550" s="15">
        <v>58</v>
      </c>
      <c r="DN550" s="15">
        <v>21</v>
      </c>
      <c r="DO550" s="15">
        <v>62</v>
      </c>
    </row>
    <row r="551" spans="4:119" s="15" customFormat="1"/>
    <row r="552" spans="4:119" s="15" customFormat="1">
      <c r="D552" s="447">
        <v>113</v>
      </c>
      <c r="E552" s="39" t="s">
        <v>379</v>
      </c>
    </row>
    <row r="553" spans="4:119" s="15" customFormat="1">
      <c r="E553" s="42" t="s">
        <v>322</v>
      </c>
      <c r="F553" s="15">
        <v>1</v>
      </c>
      <c r="G553" s="15">
        <v>2</v>
      </c>
      <c r="H553" s="15">
        <v>3</v>
      </c>
      <c r="I553" s="15">
        <v>4</v>
      </c>
      <c r="J553" s="15">
        <v>5</v>
      </c>
      <c r="K553" s="15">
        <v>6</v>
      </c>
      <c r="L553" s="15">
        <v>7</v>
      </c>
      <c r="M553" s="15">
        <v>8</v>
      </c>
      <c r="N553" s="15">
        <v>9</v>
      </c>
      <c r="O553" s="15">
        <v>10</v>
      </c>
      <c r="P553" s="15">
        <v>11</v>
      </c>
      <c r="Q553" s="15">
        <v>12</v>
      </c>
      <c r="R553" s="15">
        <v>13</v>
      </c>
      <c r="S553" s="15">
        <v>14</v>
      </c>
      <c r="T553" s="15">
        <v>15</v>
      </c>
      <c r="U553" s="15">
        <v>16</v>
      </c>
      <c r="V553" s="15">
        <v>17</v>
      </c>
      <c r="W553" s="15">
        <v>18</v>
      </c>
      <c r="X553" s="15">
        <v>19</v>
      </c>
      <c r="Y553" s="15">
        <v>20</v>
      </c>
      <c r="Z553" s="15">
        <v>21</v>
      </c>
      <c r="AA553" s="15">
        <v>22</v>
      </c>
      <c r="AB553" s="15">
        <v>23</v>
      </c>
      <c r="AC553" s="15">
        <v>24</v>
      </c>
      <c r="AD553" s="15">
        <v>25</v>
      </c>
      <c r="AE553" s="15">
        <v>26</v>
      </c>
      <c r="AF553" s="15">
        <v>27</v>
      </c>
      <c r="AG553" s="15">
        <v>28</v>
      </c>
      <c r="AH553" s="15">
        <v>29</v>
      </c>
      <c r="AI553" s="15">
        <v>30</v>
      </c>
      <c r="AJ553" s="15">
        <v>31</v>
      </c>
      <c r="AK553" s="15">
        <v>32</v>
      </c>
      <c r="AL553" s="15">
        <v>33</v>
      </c>
      <c r="AM553" s="15">
        <v>34</v>
      </c>
      <c r="AN553" s="15">
        <v>35</v>
      </c>
      <c r="AO553" s="15">
        <v>36</v>
      </c>
      <c r="AP553" s="15">
        <v>37</v>
      </c>
      <c r="AQ553" s="15">
        <v>38</v>
      </c>
      <c r="AR553" s="15">
        <v>39</v>
      </c>
      <c r="AS553" s="15">
        <v>40</v>
      </c>
      <c r="AT553" s="15">
        <v>41</v>
      </c>
      <c r="AU553" s="15">
        <v>42</v>
      </c>
      <c r="AV553" s="15">
        <v>43</v>
      </c>
      <c r="AW553" s="15">
        <v>44</v>
      </c>
      <c r="AX553" s="15">
        <v>45</v>
      </c>
      <c r="AY553" s="15">
        <v>46</v>
      </c>
      <c r="AZ553" s="15">
        <v>47</v>
      </c>
      <c r="BA553" s="15">
        <v>48</v>
      </c>
      <c r="BB553" s="15">
        <v>49</v>
      </c>
      <c r="BC553" s="15">
        <v>50</v>
      </c>
      <c r="BD553" s="15">
        <v>51</v>
      </c>
      <c r="BE553" s="15">
        <v>52</v>
      </c>
      <c r="BF553" s="15">
        <v>53</v>
      </c>
      <c r="BG553" s="15">
        <v>54</v>
      </c>
      <c r="BH553" s="15">
        <v>55</v>
      </c>
      <c r="BI553" s="15">
        <v>56</v>
      </c>
      <c r="BJ553" s="15">
        <v>57</v>
      </c>
      <c r="BK553" s="15">
        <v>58</v>
      </c>
      <c r="BL553" s="15">
        <v>59</v>
      </c>
      <c r="BM553" s="15">
        <v>60</v>
      </c>
      <c r="BN553" s="15">
        <v>61</v>
      </c>
      <c r="BO553" s="15">
        <v>62</v>
      </c>
      <c r="BP553" s="15">
        <v>63</v>
      </c>
      <c r="BQ553" s="15">
        <v>64</v>
      </c>
      <c r="BR553" s="15">
        <v>65</v>
      </c>
      <c r="BS553" s="15">
        <v>66</v>
      </c>
      <c r="BT553" s="15">
        <v>67</v>
      </c>
      <c r="BU553" s="15">
        <v>68</v>
      </c>
      <c r="BV553" s="15">
        <v>69</v>
      </c>
      <c r="BW553" s="15">
        <v>70</v>
      </c>
      <c r="BX553" s="15">
        <v>71</v>
      </c>
      <c r="BY553" s="15">
        <v>72</v>
      </c>
      <c r="BZ553" s="15">
        <v>73</v>
      </c>
      <c r="CA553" s="15">
        <v>74</v>
      </c>
      <c r="CB553" s="15">
        <v>75</v>
      </c>
      <c r="CC553" s="15">
        <v>76</v>
      </c>
      <c r="CD553" s="15">
        <v>77</v>
      </c>
      <c r="CE553" s="15">
        <v>78</v>
      </c>
      <c r="CF553" s="15">
        <v>79</v>
      </c>
      <c r="CG553" s="15">
        <v>80</v>
      </c>
      <c r="CH553" s="15">
        <v>81</v>
      </c>
      <c r="CI553" s="15">
        <v>82</v>
      </c>
      <c r="CJ553" s="15">
        <v>83</v>
      </c>
      <c r="CK553" s="15">
        <v>84</v>
      </c>
      <c r="CL553" s="15">
        <v>85</v>
      </c>
      <c r="CM553" s="15">
        <v>86</v>
      </c>
      <c r="CN553" s="15">
        <v>87</v>
      </c>
      <c r="CO553" s="15">
        <v>88</v>
      </c>
      <c r="CP553" s="15">
        <v>89</v>
      </c>
      <c r="CQ553" s="15">
        <v>90</v>
      </c>
      <c r="CR553" s="15">
        <v>91</v>
      </c>
      <c r="CS553" s="15">
        <v>92</v>
      </c>
      <c r="CT553" s="15">
        <v>93</v>
      </c>
      <c r="CU553" s="15">
        <v>94</v>
      </c>
      <c r="CV553" s="15">
        <v>95</v>
      </c>
      <c r="CW553" s="15">
        <v>96</v>
      </c>
      <c r="CX553" s="15">
        <v>97</v>
      </c>
      <c r="CY553" s="15">
        <v>98</v>
      </c>
      <c r="CZ553" s="15">
        <v>99</v>
      </c>
      <c r="DA553" s="15">
        <v>100</v>
      </c>
      <c r="DB553" s="15">
        <v>101</v>
      </c>
      <c r="DC553" s="15">
        <v>102</v>
      </c>
      <c r="DD553" s="15">
        <v>103</v>
      </c>
      <c r="DE553" s="15">
        <v>104</v>
      </c>
      <c r="DF553" s="15">
        <v>105</v>
      </c>
      <c r="DG553" s="15">
        <v>106</v>
      </c>
      <c r="DH553" s="15">
        <v>107</v>
      </c>
      <c r="DI553" s="15">
        <v>108</v>
      </c>
      <c r="DJ553" s="15">
        <v>109</v>
      </c>
      <c r="DL553" s="15">
        <v>110</v>
      </c>
      <c r="DM553" s="15">
        <v>111</v>
      </c>
      <c r="DN553" s="15">
        <v>112</v>
      </c>
      <c r="DO553" s="15">
        <v>113</v>
      </c>
    </row>
    <row r="554" spans="4:119" s="15" customFormat="1">
      <c r="E554" s="42" t="s">
        <v>350</v>
      </c>
      <c r="F554" s="15">
        <v>60</v>
      </c>
      <c r="G554" s="15">
        <v>106</v>
      </c>
      <c r="H554" s="15">
        <v>17</v>
      </c>
      <c r="I554" s="15">
        <v>88</v>
      </c>
      <c r="J554" s="15">
        <v>42</v>
      </c>
      <c r="K554" s="15">
        <v>13</v>
      </c>
      <c r="L554" s="15">
        <v>74</v>
      </c>
      <c r="M554" s="15">
        <v>104</v>
      </c>
      <c r="N554" s="15">
        <v>107</v>
      </c>
      <c r="O554" s="15">
        <v>48</v>
      </c>
      <c r="P554" s="15">
        <v>95</v>
      </c>
      <c r="Q554" s="15">
        <v>19</v>
      </c>
      <c r="R554" s="15">
        <v>21</v>
      </c>
      <c r="S554" s="15">
        <v>58</v>
      </c>
      <c r="T554" s="15">
        <v>8</v>
      </c>
      <c r="U554" s="15">
        <v>44</v>
      </c>
      <c r="V554" s="15">
        <v>68</v>
      </c>
      <c r="W554" s="15">
        <v>75</v>
      </c>
      <c r="X554" s="15">
        <v>78</v>
      </c>
      <c r="Y554" s="15">
        <v>32</v>
      </c>
      <c r="Z554" s="15">
        <v>45</v>
      </c>
      <c r="AA554" s="15">
        <v>84</v>
      </c>
      <c r="AB554" s="15">
        <v>67</v>
      </c>
      <c r="AC554" s="15">
        <v>91</v>
      </c>
      <c r="AD554" s="15">
        <v>63</v>
      </c>
      <c r="AE554" s="15">
        <v>37</v>
      </c>
      <c r="AF554" s="15">
        <v>50</v>
      </c>
      <c r="AG554" s="15">
        <v>10</v>
      </c>
      <c r="AH554" s="15">
        <v>108</v>
      </c>
      <c r="AI554" s="15">
        <v>98</v>
      </c>
      <c r="AJ554" s="15">
        <v>14</v>
      </c>
      <c r="AK554" s="15">
        <v>105</v>
      </c>
      <c r="AL554" s="15">
        <v>56</v>
      </c>
      <c r="AM554" s="15">
        <v>3</v>
      </c>
      <c r="AN554" s="15">
        <v>71</v>
      </c>
      <c r="AO554" s="15">
        <v>113</v>
      </c>
      <c r="AP554" s="15">
        <v>20</v>
      </c>
      <c r="AQ554" s="15">
        <v>70</v>
      </c>
      <c r="AR554" s="15">
        <v>40</v>
      </c>
      <c r="AS554" s="15">
        <v>1</v>
      </c>
      <c r="AT554" s="15">
        <v>25</v>
      </c>
      <c r="AU554" s="15">
        <v>73</v>
      </c>
      <c r="AV554" s="15">
        <v>15</v>
      </c>
      <c r="AW554" s="15">
        <v>55</v>
      </c>
      <c r="AX554" s="15">
        <v>110</v>
      </c>
      <c r="AY554" s="15">
        <v>82</v>
      </c>
      <c r="AZ554" s="15">
        <v>36</v>
      </c>
      <c r="BA554" s="15">
        <v>52</v>
      </c>
      <c r="BB554" s="15">
        <v>7</v>
      </c>
      <c r="BC554" s="15">
        <v>103</v>
      </c>
      <c r="BD554" s="15">
        <v>85</v>
      </c>
      <c r="BE554" s="15">
        <v>96</v>
      </c>
      <c r="BF554" s="15">
        <v>111</v>
      </c>
      <c r="BG554" s="15">
        <v>51</v>
      </c>
      <c r="BH554" s="15">
        <v>12</v>
      </c>
      <c r="BI554" s="15">
        <v>65</v>
      </c>
      <c r="BJ554" s="15">
        <v>35</v>
      </c>
      <c r="BK554" s="15">
        <v>94</v>
      </c>
      <c r="BL554" s="15">
        <v>77</v>
      </c>
      <c r="BM554" s="15">
        <v>43</v>
      </c>
      <c r="BN554" s="15">
        <v>100</v>
      </c>
      <c r="BO554" s="15">
        <v>81</v>
      </c>
      <c r="BP554" s="15">
        <v>29</v>
      </c>
      <c r="BQ554" s="15">
        <v>53</v>
      </c>
      <c r="BR554" s="15">
        <v>66</v>
      </c>
      <c r="BS554" s="15">
        <v>54</v>
      </c>
      <c r="BT554" s="15">
        <v>31</v>
      </c>
      <c r="BU554" s="15">
        <v>64</v>
      </c>
      <c r="BV554" s="15">
        <v>6</v>
      </c>
      <c r="BW554" s="15">
        <v>86</v>
      </c>
      <c r="BX554" s="15">
        <v>89</v>
      </c>
      <c r="BY554" s="15">
        <v>33</v>
      </c>
      <c r="BZ554" s="15">
        <v>39</v>
      </c>
      <c r="CA554" s="15">
        <v>5</v>
      </c>
      <c r="CB554" s="15">
        <v>49</v>
      </c>
      <c r="CC554" s="15">
        <v>83</v>
      </c>
      <c r="CD554" s="15">
        <v>59</v>
      </c>
      <c r="CE554" s="15">
        <v>79</v>
      </c>
      <c r="CF554" s="15">
        <v>26</v>
      </c>
      <c r="CG554" s="15">
        <v>61</v>
      </c>
      <c r="CH554" s="15">
        <v>62</v>
      </c>
      <c r="CI554" s="15">
        <v>4</v>
      </c>
      <c r="CJ554" s="15">
        <v>87</v>
      </c>
      <c r="CK554" s="15">
        <v>18</v>
      </c>
      <c r="CL554" s="15">
        <v>101</v>
      </c>
      <c r="CM554" s="15">
        <v>102</v>
      </c>
      <c r="CN554" s="15">
        <v>38</v>
      </c>
      <c r="CO554" s="15">
        <v>97</v>
      </c>
      <c r="CP554" s="15">
        <v>76</v>
      </c>
      <c r="CQ554" s="15">
        <v>93</v>
      </c>
      <c r="CR554" s="15">
        <v>28</v>
      </c>
      <c r="CS554" s="15">
        <v>99</v>
      </c>
      <c r="CT554" s="15">
        <v>90</v>
      </c>
      <c r="CU554" s="15">
        <v>22</v>
      </c>
      <c r="CV554" s="15">
        <v>11</v>
      </c>
      <c r="CW554" s="15">
        <v>69</v>
      </c>
      <c r="CX554" s="15">
        <v>46</v>
      </c>
      <c r="CY554" s="15">
        <v>109</v>
      </c>
      <c r="CZ554" s="15">
        <v>30</v>
      </c>
      <c r="DA554" s="15">
        <v>16</v>
      </c>
      <c r="DB554" s="15">
        <v>34</v>
      </c>
      <c r="DC554" s="15">
        <v>80</v>
      </c>
      <c r="DD554" s="15">
        <v>24</v>
      </c>
      <c r="DE554" s="15">
        <v>72</v>
      </c>
      <c r="DF554" s="15">
        <v>112</v>
      </c>
      <c r="DG554" s="15">
        <v>2</v>
      </c>
      <c r="DH554" s="15">
        <v>23</v>
      </c>
      <c r="DI554" s="15">
        <v>41</v>
      </c>
      <c r="DJ554" s="15">
        <v>27</v>
      </c>
      <c r="DL554" s="15">
        <v>92</v>
      </c>
      <c r="DM554" s="15">
        <v>9</v>
      </c>
      <c r="DN554" s="15">
        <v>57</v>
      </c>
      <c r="DO554" s="15">
        <v>47</v>
      </c>
    </row>
    <row r="555" spans="4:119" s="15" customFormat="1">
      <c r="E555" s="42" t="s">
        <v>352</v>
      </c>
      <c r="F555" s="15">
        <v>40</v>
      </c>
      <c r="G555" s="15">
        <v>58</v>
      </c>
      <c r="H555" s="15">
        <v>85</v>
      </c>
      <c r="I555" s="15">
        <v>73</v>
      </c>
      <c r="J555" s="15">
        <v>41</v>
      </c>
      <c r="K555" s="15">
        <v>63</v>
      </c>
      <c r="L555" s="15">
        <v>18</v>
      </c>
      <c r="M555" s="15">
        <v>107</v>
      </c>
      <c r="N555" s="15">
        <v>97</v>
      </c>
      <c r="O555" s="15">
        <v>21</v>
      </c>
      <c r="P555" s="15">
        <v>35</v>
      </c>
      <c r="Q555" s="15">
        <v>78</v>
      </c>
      <c r="R555" s="15">
        <v>26</v>
      </c>
      <c r="S555" s="15">
        <v>100</v>
      </c>
      <c r="T555" s="15">
        <v>36</v>
      </c>
      <c r="U555" s="15">
        <v>3</v>
      </c>
      <c r="V555" s="15">
        <v>29</v>
      </c>
      <c r="W555" s="15">
        <v>47</v>
      </c>
      <c r="X555" s="15">
        <v>102</v>
      </c>
      <c r="Y555" s="15">
        <v>111</v>
      </c>
      <c r="Z555" s="15">
        <v>27</v>
      </c>
      <c r="AA555" s="15">
        <v>103</v>
      </c>
      <c r="AB555" s="15">
        <v>91</v>
      </c>
      <c r="AC555" s="15">
        <v>1</v>
      </c>
      <c r="AD555" s="15">
        <v>96</v>
      </c>
      <c r="AE555" s="15">
        <v>55</v>
      </c>
      <c r="AF555" s="15">
        <v>24</v>
      </c>
      <c r="AG555" s="15">
        <v>50</v>
      </c>
      <c r="AH555" s="15">
        <v>65</v>
      </c>
      <c r="AI555" s="15">
        <v>14</v>
      </c>
      <c r="AJ555" s="15">
        <v>42</v>
      </c>
      <c r="AK555" s="15">
        <v>8</v>
      </c>
      <c r="AL555" s="15">
        <v>80</v>
      </c>
      <c r="AM555" s="15">
        <v>68</v>
      </c>
      <c r="AN555" s="15">
        <v>37</v>
      </c>
      <c r="AO555" s="15">
        <v>77</v>
      </c>
      <c r="AP555" s="15">
        <v>86</v>
      </c>
      <c r="AQ555" s="15">
        <v>9</v>
      </c>
      <c r="AR555" s="15">
        <v>13</v>
      </c>
      <c r="AS555" s="15">
        <v>33</v>
      </c>
      <c r="AT555" s="15">
        <v>5</v>
      </c>
      <c r="AU555" s="15">
        <v>94</v>
      </c>
      <c r="AV555" s="15">
        <v>99</v>
      </c>
      <c r="AW555" s="15">
        <v>71</v>
      </c>
      <c r="AX555" s="15">
        <v>34</v>
      </c>
      <c r="AY555" s="15">
        <v>70</v>
      </c>
      <c r="AZ555" s="15">
        <v>108</v>
      </c>
      <c r="BA555" s="15">
        <v>60</v>
      </c>
      <c r="BB555" s="15">
        <v>62</v>
      </c>
      <c r="BC555" s="15">
        <v>28</v>
      </c>
      <c r="BD555" s="15">
        <v>48</v>
      </c>
      <c r="BE555" s="15">
        <v>93</v>
      </c>
      <c r="BF555" s="15">
        <v>84</v>
      </c>
      <c r="BG555" s="15">
        <v>31</v>
      </c>
      <c r="BH555" s="15">
        <v>69</v>
      </c>
      <c r="BI555" s="15">
        <v>30</v>
      </c>
      <c r="BJ555" s="15">
        <v>104</v>
      </c>
      <c r="BK555" s="15">
        <v>12</v>
      </c>
      <c r="BL555" s="15">
        <v>81</v>
      </c>
      <c r="BM555" s="15">
        <v>76</v>
      </c>
      <c r="BN555" s="15">
        <v>109</v>
      </c>
      <c r="BO555" s="15">
        <v>54</v>
      </c>
      <c r="BP555" s="15">
        <v>7</v>
      </c>
      <c r="BQ555" s="15">
        <v>25</v>
      </c>
      <c r="BR555" s="15">
        <v>83</v>
      </c>
      <c r="BS555" s="15">
        <v>10</v>
      </c>
      <c r="BT555" s="15">
        <v>90</v>
      </c>
      <c r="BU555" s="15">
        <v>101</v>
      </c>
      <c r="BV555" s="15">
        <v>17</v>
      </c>
      <c r="BW555" s="15">
        <v>23</v>
      </c>
      <c r="BX555" s="15">
        <v>4</v>
      </c>
      <c r="BY555" s="15">
        <v>64</v>
      </c>
      <c r="BZ555" s="15">
        <v>113</v>
      </c>
      <c r="CA555" s="15">
        <v>38</v>
      </c>
      <c r="CB555" s="15">
        <v>82</v>
      </c>
      <c r="CC555" s="15">
        <v>105</v>
      </c>
      <c r="CD555" s="15">
        <v>89</v>
      </c>
      <c r="CE555" s="15">
        <v>20</v>
      </c>
      <c r="CF555" s="15">
        <v>11</v>
      </c>
      <c r="CG555" s="15">
        <v>51</v>
      </c>
      <c r="CH555" s="15">
        <v>112</v>
      </c>
      <c r="CI555" s="15">
        <v>75</v>
      </c>
      <c r="CJ555" s="15">
        <v>16</v>
      </c>
      <c r="CK555" s="15">
        <v>52</v>
      </c>
      <c r="CL555" s="15">
        <v>87</v>
      </c>
      <c r="CM555" s="15">
        <v>32</v>
      </c>
      <c r="CN555" s="15">
        <v>45</v>
      </c>
      <c r="CO555" s="15">
        <v>110</v>
      </c>
      <c r="CP555" s="15">
        <v>106</v>
      </c>
      <c r="CQ555" s="15">
        <v>56</v>
      </c>
      <c r="CR555" s="15">
        <v>98</v>
      </c>
      <c r="CS555" s="15">
        <v>39</v>
      </c>
      <c r="CT555" s="15">
        <v>6</v>
      </c>
      <c r="CU555" s="15">
        <v>2</v>
      </c>
      <c r="CV555" s="15">
        <v>46</v>
      </c>
      <c r="CW555" s="15">
        <v>72</v>
      </c>
      <c r="CX555" s="15">
        <v>79</v>
      </c>
      <c r="CY555" s="15">
        <v>19</v>
      </c>
      <c r="CZ555" s="15">
        <v>67</v>
      </c>
      <c r="DA555" s="15">
        <v>92</v>
      </c>
      <c r="DB555" s="15">
        <v>49</v>
      </c>
      <c r="DC555" s="15">
        <v>15</v>
      </c>
      <c r="DD555" s="15">
        <v>22</v>
      </c>
      <c r="DE555" s="15">
        <v>61</v>
      </c>
      <c r="DF555" s="15">
        <v>57</v>
      </c>
      <c r="DG555" s="15">
        <v>53</v>
      </c>
      <c r="DH555" s="15">
        <v>44</v>
      </c>
      <c r="DI555" s="15">
        <v>74</v>
      </c>
      <c r="DJ555" s="15">
        <v>95</v>
      </c>
      <c r="DL555" s="15">
        <v>88</v>
      </c>
      <c r="DM555" s="15">
        <v>43</v>
      </c>
      <c r="DN555" s="15">
        <v>59</v>
      </c>
      <c r="DO555" s="15">
        <v>66</v>
      </c>
    </row>
    <row r="556" spans="4:119" s="15" customFormat="1"/>
    <row r="557" spans="4:119" s="15" customFormat="1">
      <c r="D557" s="447">
        <v>114</v>
      </c>
      <c r="E557" s="39" t="s">
        <v>379</v>
      </c>
    </row>
    <row r="558" spans="4:119" s="15" customFormat="1">
      <c r="E558" s="42" t="s">
        <v>322</v>
      </c>
      <c r="F558" s="15">
        <v>1</v>
      </c>
      <c r="G558" s="15">
        <v>2</v>
      </c>
      <c r="H558" s="15">
        <v>3</v>
      </c>
      <c r="I558" s="15">
        <v>4</v>
      </c>
      <c r="J558" s="15">
        <v>5</v>
      </c>
      <c r="K558" s="15">
        <v>6</v>
      </c>
      <c r="L558" s="15">
        <v>7</v>
      </c>
      <c r="M558" s="15">
        <v>8</v>
      </c>
      <c r="N558" s="15">
        <v>9</v>
      </c>
      <c r="O558" s="15">
        <v>10</v>
      </c>
      <c r="P558" s="15">
        <v>11</v>
      </c>
      <c r="Q558" s="15">
        <v>12</v>
      </c>
      <c r="R558" s="15">
        <v>13</v>
      </c>
      <c r="S558" s="15">
        <v>14</v>
      </c>
      <c r="T558" s="15">
        <v>15</v>
      </c>
      <c r="U558" s="15">
        <v>16</v>
      </c>
      <c r="V558" s="15">
        <v>17</v>
      </c>
      <c r="W558" s="15">
        <v>18</v>
      </c>
      <c r="X558" s="15">
        <v>19</v>
      </c>
      <c r="Y558" s="15">
        <v>20</v>
      </c>
      <c r="Z558" s="15">
        <v>21</v>
      </c>
      <c r="AA558" s="15">
        <v>22</v>
      </c>
      <c r="AB558" s="15">
        <v>23</v>
      </c>
      <c r="AC558" s="15">
        <v>24</v>
      </c>
      <c r="AD558" s="15">
        <v>25</v>
      </c>
      <c r="AE558" s="15">
        <v>26</v>
      </c>
      <c r="AF558" s="15">
        <v>27</v>
      </c>
      <c r="AG558" s="15">
        <v>28</v>
      </c>
      <c r="AH558" s="15">
        <v>29</v>
      </c>
      <c r="AI558" s="15">
        <v>30</v>
      </c>
      <c r="AJ558" s="15">
        <v>31</v>
      </c>
      <c r="AK558" s="15">
        <v>32</v>
      </c>
      <c r="AL558" s="15">
        <v>33</v>
      </c>
      <c r="AM558" s="15">
        <v>34</v>
      </c>
      <c r="AN558" s="15">
        <v>35</v>
      </c>
      <c r="AO558" s="15">
        <v>36</v>
      </c>
      <c r="AP558" s="15">
        <v>37</v>
      </c>
      <c r="AQ558" s="15">
        <v>38</v>
      </c>
      <c r="AR558" s="15">
        <v>39</v>
      </c>
      <c r="AS558" s="15">
        <v>40</v>
      </c>
      <c r="AT558" s="15">
        <v>41</v>
      </c>
      <c r="AU558" s="15">
        <v>42</v>
      </c>
      <c r="AV558" s="15">
        <v>43</v>
      </c>
      <c r="AW558" s="15">
        <v>44</v>
      </c>
      <c r="AX558" s="15">
        <v>45</v>
      </c>
      <c r="AY558" s="15">
        <v>46</v>
      </c>
      <c r="AZ558" s="15">
        <v>47</v>
      </c>
      <c r="BA558" s="15">
        <v>48</v>
      </c>
      <c r="BB558" s="15">
        <v>49</v>
      </c>
      <c r="BC558" s="15">
        <v>50</v>
      </c>
      <c r="BD558" s="15">
        <v>51</v>
      </c>
      <c r="BE558" s="15">
        <v>52</v>
      </c>
      <c r="BF558" s="15">
        <v>53</v>
      </c>
      <c r="BG558" s="15">
        <v>54</v>
      </c>
      <c r="BH558" s="15">
        <v>55</v>
      </c>
      <c r="BI558" s="15">
        <v>56</v>
      </c>
      <c r="BJ558" s="15">
        <v>57</v>
      </c>
      <c r="BK558" s="15">
        <v>58</v>
      </c>
      <c r="BL558" s="15">
        <v>59</v>
      </c>
      <c r="BM558" s="15">
        <v>60</v>
      </c>
      <c r="BN558" s="15">
        <v>61</v>
      </c>
      <c r="BO558" s="15">
        <v>62</v>
      </c>
      <c r="BP558" s="15">
        <v>63</v>
      </c>
      <c r="BQ558" s="15">
        <v>64</v>
      </c>
      <c r="BR558" s="15">
        <v>65</v>
      </c>
      <c r="BS558" s="15">
        <v>66</v>
      </c>
      <c r="BT558" s="15">
        <v>67</v>
      </c>
      <c r="BU558" s="15">
        <v>68</v>
      </c>
      <c r="BV558" s="15">
        <v>69</v>
      </c>
      <c r="BW558" s="15">
        <v>70</v>
      </c>
      <c r="BX558" s="15">
        <v>71</v>
      </c>
      <c r="BY558" s="15">
        <v>72</v>
      </c>
      <c r="BZ558" s="15">
        <v>73</v>
      </c>
      <c r="CA558" s="15">
        <v>74</v>
      </c>
      <c r="CB558" s="15">
        <v>75</v>
      </c>
      <c r="CC558" s="15">
        <v>76</v>
      </c>
      <c r="CD558" s="15">
        <v>77</v>
      </c>
      <c r="CE558" s="15">
        <v>78</v>
      </c>
      <c r="CF558" s="15">
        <v>79</v>
      </c>
      <c r="CG558" s="15">
        <v>80</v>
      </c>
      <c r="CH558" s="15">
        <v>81</v>
      </c>
      <c r="CI558" s="15">
        <v>82</v>
      </c>
      <c r="CJ558" s="15">
        <v>83</v>
      </c>
      <c r="CK558" s="15">
        <v>84</v>
      </c>
      <c r="CL558" s="15">
        <v>85</v>
      </c>
      <c r="CM558" s="15">
        <v>86</v>
      </c>
      <c r="CN558" s="15">
        <v>87</v>
      </c>
      <c r="CO558" s="15">
        <v>88</v>
      </c>
      <c r="CP558" s="15">
        <v>89</v>
      </c>
      <c r="CQ558" s="15">
        <v>90</v>
      </c>
      <c r="CR558" s="15">
        <v>91</v>
      </c>
      <c r="CS558" s="15">
        <v>92</v>
      </c>
      <c r="CT558" s="15">
        <v>93</v>
      </c>
      <c r="CU558" s="15">
        <v>94</v>
      </c>
      <c r="CV558" s="15">
        <v>95</v>
      </c>
      <c r="CW558" s="15">
        <v>96</v>
      </c>
      <c r="CX558" s="15">
        <v>97</v>
      </c>
      <c r="CY558" s="15">
        <v>98</v>
      </c>
      <c r="CZ558" s="15">
        <v>99</v>
      </c>
      <c r="DA558" s="15">
        <v>100</v>
      </c>
      <c r="DB558" s="15">
        <v>101</v>
      </c>
      <c r="DC558" s="15">
        <v>102</v>
      </c>
      <c r="DD558" s="15">
        <v>103</v>
      </c>
      <c r="DE558" s="15">
        <v>104</v>
      </c>
      <c r="DF558" s="15">
        <v>105</v>
      </c>
      <c r="DG558" s="15">
        <v>106</v>
      </c>
      <c r="DH558" s="15">
        <v>107</v>
      </c>
      <c r="DI558" s="15">
        <v>108</v>
      </c>
      <c r="DJ558" s="15">
        <v>109</v>
      </c>
      <c r="DK558" s="15">
        <v>110</v>
      </c>
      <c r="DL558" s="15">
        <v>111</v>
      </c>
      <c r="DM558" s="15">
        <v>112</v>
      </c>
      <c r="DN558" s="15">
        <v>113</v>
      </c>
      <c r="DO558" s="15">
        <v>114</v>
      </c>
    </row>
    <row r="559" spans="4:119" s="15" customFormat="1">
      <c r="E559" s="42" t="s">
        <v>350</v>
      </c>
      <c r="F559" s="15">
        <v>70</v>
      </c>
      <c r="G559" s="15">
        <v>53</v>
      </c>
      <c r="H559" s="15">
        <v>112</v>
      </c>
      <c r="I559" s="15">
        <v>80</v>
      </c>
      <c r="J559" s="15">
        <v>33</v>
      </c>
      <c r="K559" s="15">
        <v>105</v>
      </c>
      <c r="L559" s="15">
        <v>78</v>
      </c>
      <c r="M559" s="15">
        <v>16</v>
      </c>
      <c r="N559" s="15">
        <v>92</v>
      </c>
      <c r="O559" s="15">
        <v>107</v>
      </c>
      <c r="P559" s="15">
        <v>49</v>
      </c>
      <c r="Q559" s="15">
        <v>55</v>
      </c>
      <c r="R559" s="15">
        <v>57</v>
      </c>
      <c r="S559" s="15">
        <v>62</v>
      </c>
      <c r="T559" s="15">
        <v>77</v>
      </c>
      <c r="U559" s="15">
        <v>95</v>
      </c>
      <c r="V559" s="15">
        <v>5</v>
      </c>
      <c r="W559" s="15">
        <v>102</v>
      </c>
      <c r="X559" s="15">
        <v>23</v>
      </c>
      <c r="Y559" s="15">
        <v>41</v>
      </c>
      <c r="Z559" s="15">
        <v>48</v>
      </c>
      <c r="AA559" s="15">
        <v>76</v>
      </c>
      <c r="AB559" s="15">
        <v>111</v>
      </c>
      <c r="AC559" s="15">
        <v>51</v>
      </c>
      <c r="AD559" s="15">
        <v>22</v>
      </c>
      <c r="AE559" s="15">
        <v>30</v>
      </c>
      <c r="AF559" s="15">
        <v>9</v>
      </c>
      <c r="AG559" s="15">
        <v>44</v>
      </c>
      <c r="AH559" s="15">
        <v>46</v>
      </c>
      <c r="AI559" s="15">
        <v>34</v>
      </c>
      <c r="AJ559" s="15">
        <v>20</v>
      </c>
      <c r="AK559" s="15">
        <v>28</v>
      </c>
      <c r="AL559" s="15">
        <v>60</v>
      </c>
      <c r="AM559" s="15">
        <v>97</v>
      </c>
      <c r="AN559" s="15">
        <v>79</v>
      </c>
      <c r="AO559" s="15">
        <v>39</v>
      </c>
      <c r="AP559" s="15">
        <v>8</v>
      </c>
      <c r="AQ559" s="15">
        <v>75</v>
      </c>
      <c r="AR559" s="15">
        <v>66</v>
      </c>
      <c r="AS559" s="15">
        <v>1</v>
      </c>
      <c r="AT559" s="15">
        <v>40</v>
      </c>
      <c r="AU559" s="15">
        <v>26</v>
      </c>
      <c r="AV559" s="15">
        <v>59</v>
      </c>
      <c r="AW559" s="15">
        <v>91</v>
      </c>
      <c r="AX559" s="15">
        <v>108</v>
      </c>
      <c r="AY559" s="15">
        <v>38</v>
      </c>
      <c r="AZ559" s="15">
        <v>18</v>
      </c>
      <c r="BA559" s="15">
        <v>2</v>
      </c>
      <c r="BB559" s="15">
        <v>11</v>
      </c>
      <c r="BC559" s="15">
        <v>58</v>
      </c>
      <c r="BD559" s="15">
        <v>83</v>
      </c>
      <c r="BE559" s="15">
        <v>94</v>
      </c>
      <c r="BF559" s="15">
        <v>74</v>
      </c>
      <c r="BG559" s="15">
        <v>45</v>
      </c>
      <c r="BH559" s="15">
        <v>21</v>
      </c>
      <c r="BI559" s="15">
        <v>4</v>
      </c>
      <c r="BJ559" s="15">
        <v>13</v>
      </c>
      <c r="BK559" s="15">
        <v>50</v>
      </c>
      <c r="BL559" s="15">
        <v>63</v>
      </c>
      <c r="BM559" s="15">
        <v>69</v>
      </c>
      <c r="BN559" s="15">
        <v>65</v>
      </c>
      <c r="BO559" s="15">
        <v>14</v>
      </c>
      <c r="BP559" s="15">
        <v>24</v>
      </c>
      <c r="BQ559" s="15">
        <v>67</v>
      </c>
      <c r="BR559" s="15">
        <v>3</v>
      </c>
      <c r="BS559" s="15">
        <v>109</v>
      </c>
      <c r="BT559" s="15">
        <v>64</v>
      </c>
      <c r="BU559" s="15">
        <v>104</v>
      </c>
      <c r="BV559" s="15">
        <v>73</v>
      </c>
      <c r="BW559" s="15">
        <v>37</v>
      </c>
      <c r="BX559" s="15">
        <v>90</v>
      </c>
      <c r="BY559" s="15">
        <v>93</v>
      </c>
      <c r="BZ559" s="15">
        <v>17</v>
      </c>
      <c r="CA559" s="15">
        <v>71</v>
      </c>
      <c r="CB559" s="15">
        <v>6</v>
      </c>
      <c r="CC559" s="15">
        <v>99</v>
      </c>
      <c r="CD559" s="15">
        <v>101</v>
      </c>
      <c r="CE559" s="15">
        <v>25</v>
      </c>
      <c r="CF559" s="15">
        <v>106</v>
      </c>
      <c r="CG559" s="15">
        <v>56</v>
      </c>
      <c r="CH559" s="15">
        <v>88</v>
      </c>
      <c r="CI559" s="15">
        <v>19</v>
      </c>
      <c r="CJ559" s="15">
        <v>61</v>
      </c>
      <c r="CK559" s="15">
        <v>27</v>
      </c>
      <c r="CL559" s="15">
        <v>42</v>
      </c>
      <c r="CM559" s="15">
        <v>100</v>
      </c>
      <c r="CN559" s="15">
        <v>81</v>
      </c>
      <c r="CO559" s="15">
        <v>89</v>
      </c>
      <c r="CP559" s="15">
        <v>72</v>
      </c>
      <c r="CQ559" s="15">
        <v>54</v>
      </c>
      <c r="CR559" s="15">
        <v>114</v>
      </c>
      <c r="CS559" s="15">
        <v>35</v>
      </c>
      <c r="CT559" s="15">
        <v>84</v>
      </c>
      <c r="CU559" s="15">
        <v>52</v>
      </c>
      <c r="CV559" s="15">
        <v>43</v>
      </c>
      <c r="CW559" s="15">
        <v>85</v>
      </c>
      <c r="CX559" s="15">
        <v>96</v>
      </c>
      <c r="CY559" s="15">
        <v>10</v>
      </c>
      <c r="CZ559" s="15">
        <v>68</v>
      </c>
      <c r="DA559" s="15">
        <v>103</v>
      </c>
      <c r="DB559" s="15">
        <v>7</v>
      </c>
      <c r="DC559" s="15">
        <v>113</v>
      </c>
      <c r="DD559" s="15">
        <v>29</v>
      </c>
      <c r="DE559" s="15">
        <v>47</v>
      </c>
      <c r="DF559" s="15">
        <v>98</v>
      </c>
      <c r="DG559" s="15">
        <v>110</v>
      </c>
      <c r="DH559" s="15">
        <v>31</v>
      </c>
      <c r="DI559" s="15">
        <v>15</v>
      </c>
      <c r="DJ559" s="15">
        <v>82</v>
      </c>
      <c r="DK559" s="15">
        <v>86</v>
      </c>
      <c r="DL559" s="15">
        <v>12</v>
      </c>
      <c r="DM559" s="15">
        <v>36</v>
      </c>
      <c r="DN559" s="15">
        <v>87</v>
      </c>
      <c r="DO559" s="15">
        <v>32</v>
      </c>
    </row>
    <row r="560" spans="4:119" s="15" customFormat="1">
      <c r="E560" s="42" t="s">
        <v>352</v>
      </c>
      <c r="F560" s="15">
        <v>77</v>
      </c>
      <c r="G560" s="15">
        <v>84</v>
      </c>
      <c r="H560" s="15">
        <v>67</v>
      </c>
      <c r="I560" s="15">
        <v>113</v>
      </c>
      <c r="J560" s="15">
        <v>87</v>
      </c>
      <c r="K560" s="15">
        <v>33</v>
      </c>
      <c r="L560" s="15">
        <v>10</v>
      </c>
      <c r="M560" s="15">
        <v>71</v>
      </c>
      <c r="N560" s="15">
        <v>81</v>
      </c>
      <c r="O560" s="15">
        <v>36</v>
      </c>
      <c r="P560" s="15">
        <v>79</v>
      </c>
      <c r="Q560" s="15">
        <v>50</v>
      </c>
      <c r="R560" s="15">
        <v>86</v>
      </c>
      <c r="S560" s="15">
        <v>21</v>
      </c>
      <c r="T560" s="15">
        <v>112</v>
      </c>
      <c r="U560" s="15">
        <v>63</v>
      </c>
      <c r="V560" s="15">
        <v>59</v>
      </c>
      <c r="W560" s="15">
        <v>52</v>
      </c>
      <c r="X560" s="15">
        <v>16</v>
      </c>
      <c r="Y560" s="15">
        <v>28</v>
      </c>
      <c r="Z560" s="15">
        <v>14</v>
      </c>
      <c r="AA560" s="15">
        <v>99</v>
      </c>
      <c r="AB560" s="15">
        <v>72</v>
      </c>
      <c r="AC560" s="15">
        <v>20</v>
      </c>
      <c r="AD560" s="15">
        <v>57</v>
      </c>
      <c r="AE560" s="15">
        <v>82</v>
      </c>
      <c r="AF560" s="15">
        <v>58</v>
      </c>
      <c r="AG560" s="15">
        <v>37</v>
      </c>
      <c r="AH560" s="15">
        <v>1</v>
      </c>
      <c r="AI560" s="15">
        <v>46</v>
      </c>
      <c r="AJ560" s="15">
        <v>98</v>
      </c>
      <c r="AK560" s="15">
        <v>6</v>
      </c>
      <c r="AL560" s="15">
        <v>19</v>
      </c>
      <c r="AM560" s="15">
        <v>85</v>
      </c>
      <c r="AN560" s="15">
        <v>51</v>
      </c>
      <c r="AO560" s="15">
        <v>55</v>
      </c>
      <c r="AP560" s="15">
        <v>40</v>
      </c>
      <c r="AQ560" s="15">
        <v>92</v>
      </c>
      <c r="AR560" s="15">
        <v>110</v>
      </c>
      <c r="AS560" s="15">
        <v>76</v>
      </c>
      <c r="AT560" s="15">
        <v>3</v>
      </c>
      <c r="AU560" s="15">
        <v>43</v>
      </c>
      <c r="AV560" s="15">
        <v>49</v>
      </c>
      <c r="AW560" s="15">
        <v>101</v>
      </c>
      <c r="AX560" s="15">
        <v>7</v>
      </c>
      <c r="AY560" s="15">
        <v>75</v>
      </c>
      <c r="AZ560" s="15">
        <v>24</v>
      </c>
      <c r="BA560" s="15">
        <v>30</v>
      </c>
      <c r="BB560" s="15">
        <v>61</v>
      </c>
      <c r="BC560" s="15">
        <v>78</v>
      </c>
      <c r="BD560" s="15">
        <v>34</v>
      </c>
      <c r="BE560" s="15">
        <v>73</v>
      </c>
      <c r="BF560" s="15">
        <v>42</v>
      </c>
      <c r="BG560" s="15">
        <v>111</v>
      </c>
      <c r="BH560" s="15">
        <v>12</v>
      </c>
      <c r="BI560" s="15">
        <v>94</v>
      </c>
      <c r="BJ560" s="15">
        <v>25</v>
      </c>
      <c r="BK560" s="15">
        <v>109</v>
      </c>
      <c r="BL560" s="15">
        <v>8</v>
      </c>
      <c r="BM560" s="15">
        <v>17</v>
      </c>
      <c r="BN560" s="15">
        <v>107</v>
      </c>
      <c r="BO560" s="15">
        <v>60</v>
      </c>
      <c r="BP560" s="15">
        <v>35</v>
      </c>
      <c r="BQ560" s="15">
        <v>96</v>
      </c>
      <c r="BR560" s="15">
        <v>91</v>
      </c>
      <c r="BS560" s="15">
        <v>69</v>
      </c>
      <c r="BT560" s="15">
        <v>95</v>
      </c>
      <c r="BU560" s="15">
        <v>62</v>
      </c>
      <c r="BV560" s="15">
        <v>26</v>
      </c>
      <c r="BW560" s="15">
        <v>114</v>
      </c>
      <c r="BX560" s="15">
        <v>22</v>
      </c>
      <c r="BY560" s="15">
        <v>103</v>
      </c>
      <c r="BZ560" s="15">
        <v>64</v>
      </c>
      <c r="CA560" s="15">
        <v>38</v>
      </c>
      <c r="CB560" s="15">
        <v>106</v>
      </c>
      <c r="CC560" s="15">
        <v>23</v>
      </c>
      <c r="CD560" s="15">
        <v>70</v>
      </c>
      <c r="CE560" s="15">
        <v>4</v>
      </c>
      <c r="CF560" s="15">
        <v>105</v>
      </c>
      <c r="CG560" s="15">
        <v>83</v>
      </c>
      <c r="CH560" s="15">
        <v>108</v>
      </c>
      <c r="CI560" s="15">
        <v>44</v>
      </c>
      <c r="CJ560" s="15">
        <v>27</v>
      </c>
      <c r="CK560" s="15">
        <v>2</v>
      </c>
      <c r="CL560" s="15">
        <v>31</v>
      </c>
      <c r="CM560" s="15">
        <v>47</v>
      </c>
      <c r="CN560" s="15">
        <v>11</v>
      </c>
      <c r="CO560" s="15">
        <v>100</v>
      </c>
      <c r="CP560" s="15">
        <v>90</v>
      </c>
      <c r="CQ560" s="15">
        <v>53</v>
      </c>
      <c r="CR560" s="15">
        <v>80</v>
      </c>
      <c r="CS560" s="15">
        <v>89</v>
      </c>
      <c r="CT560" s="15">
        <v>56</v>
      </c>
      <c r="CU560" s="15">
        <v>65</v>
      </c>
      <c r="CV560" s="15">
        <v>102</v>
      </c>
      <c r="CW560" s="15">
        <v>45</v>
      </c>
      <c r="CX560" s="15">
        <v>104</v>
      </c>
      <c r="CY560" s="15">
        <v>5</v>
      </c>
      <c r="CZ560" s="15">
        <v>18</v>
      </c>
      <c r="DA560" s="15">
        <v>13</v>
      </c>
      <c r="DB560" s="15">
        <v>74</v>
      </c>
      <c r="DC560" s="15">
        <v>68</v>
      </c>
      <c r="DD560" s="15">
        <v>97</v>
      </c>
      <c r="DE560" s="15">
        <v>88</v>
      </c>
      <c r="DF560" s="15">
        <v>48</v>
      </c>
      <c r="DG560" s="15">
        <v>32</v>
      </c>
      <c r="DH560" s="15">
        <v>15</v>
      </c>
      <c r="DI560" s="15">
        <v>9</v>
      </c>
      <c r="DJ560" s="15">
        <v>41</v>
      </c>
      <c r="DK560" s="15">
        <v>39</v>
      </c>
      <c r="DL560" s="15">
        <v>54</v>
      </c>
      <c r="DM560" s="15">
        <v>29</v>
      </c>
      <c r="DN560" s="15">
        <v>66</v>
      </c>
      <c r="DO560" s="15">
        <v>93</v>
      </c>
    </row>
    <row r="561" spans="4:124" s="15" customFormat="1"/>
    <row r="562" spans="4:124" s="15" customFormat="1">
      <c r="D562" s="447">
        <v>115</v>
      </c>
      <c r="E562" s="39" t="s">
        <v>379</v>
      </c>
    </row>
    <row r="563" spans="4:124" s="15" customFormat="1">
      <c r="E563" s="42" t="s">
        <v>322</v>
      </c>
      <c r="F563" s="15">
        <v>1</v>
      </c>
      <c r="G563" s="15">
        <v>2</v>
      </c>
      <c r="H563" s="15">
        <v>3</v>
      </c>
      <c r="I563" s="15">
        <v>4</v>
      </c>
      <c r="J563" s="15">
        <v>5</v>
      </c>
      <c r="K563" s="15">
        <v>6</v>
      </c>
      <c r="L563" s="15">
        <v>7</v>
      </c>
      <c r="M563" s="15">
        <v>8</v>
      </c>
      <c r="N563" s="15">
        <v>9</v>
      </c>
      <c r="O563" s="15">
        <v>10</v>
      </c>
      <c r="P563" s="15">
        <v>11</v>
      </c>
      <c r="Q563" s="15">
        <v>12</v>
      </c>
      <c r="R563" s="15">
        <v>13</v>
      </c>
      <c r="S563" s="15">
        <v>14</v>
      </c>
      <c r="T563" s="15">
        <v>15</v>
      </c>
      <c r="U563" s="15">
        <v>16</v>
      </c>
      <c r="V563" s="15">
        <v>17</v>
      </c>
      <c r="W563" s="15">
        <v>18</v>
      </c>
      <c r="X563" s="15">
        <v>19</v>
      </c>
      <c r="Y563" s="15">
        <v>20</v>
      </c>
      <c r="Z563" s="15">
        <v>21</v>
      </c>
      <c r="AA563" s="15">
        <v>22</v>
      </c>
      <c r="AB563" s="15">
        <v>23</v>
      </c>
      <c r="AC563" s="15">
        <v>24</v>
      </c>
      <c r="AD563" s="15">
        <v>25</v>
      </c>
      <c r="AE563" s="15">
        <v>26</v>
      </c>
      <c r="AF563" s="15">
        <v>27</v>
      </c>
      <c r="AG563" s="15">
        <v>28</v>
      </c>
      <c r="AH563" s="15">
        <v>29</v>
      </c>
      <c r="AI563" s="15">
        <v>30</v>
      </c>
      <c r="AJ563" s="15">
        <v>31</v>
      </c>
      <c r="AK563" s="15">
        <v>32</v>
      </c>
      <c r="AL563" s="15">
        <v>33</v>
      </c>
      <c r="AM563" s="15">
        <v>34</v>
      </c>
      <c r="AN563" s="15">
        <v>35</v>
      </c>
      <c r="AO563" s="15">
        <v>36</v>
      </c>
      <c r="AP563" s="15">
        <v>37</v>
      </c>
      <c r="AQ563" s="15">
        <v>38</v>
      </c>
      <c r="AR563" s="15">
        <v>39</v>
      </c>
      <c r="AS563" s="15">
        <v>40</v>
      </c>
      <c r="AT563" s="15">
        <v>41</v>
      </c>
      <c r="AU563" s="15">
        <v>42</v>
      </c>
      <c r="AV563" s="15">
        <v>43</v>
      </c>
      <c r="AW563" s="15">
        <v>44</v>
      </c>
      <c r="AX563" s="15">
        <v>45</v>
      </c>
      <c r="AY563" s="15">
        <v>46</v>
      </c>
      <c r="AZ563" s="15">
        <v>47</v>
      </c>
      <c r="BA563" s="15">
        <v>48</v>
      </c>
      <c r="BB563" s="15">
        <v>49</v>
      </c>
      <c r="BC563" s="15">
        <v>50</v>
      </c>
      <c r="BD563" s="15">
        <v>51</v>
      </c>
      <c r="BE563" s="15">
        <v>52</v>
      </c>
      <c r="BF563" s="15">
        <v>53</v>
      </c>
      <c r="BG563" s="15">
        <v>54</v>
      </c>
      <c r="BH563" s="15">
        <v>55</v>
      </c>
      <c r="BI563" s="15">
        <v>56</v>
      </c>
      <c r="BJ563" s="15">
        <v>57</v>
      </c>
      <c r="BK563" s="15">
        <v>58</v>
      </c>
      <c r="BL563" s="15">
        <v>59</v>
      </c>
      <c r="BM563" s="15">
        <v>60</v>
      </c>
      <c r="BN563" s="15">
        <v>61</v>
      </c>
      <c r="BO563" s="15">
        <v>62</v>
      </c>
      <c r="BP563" s="15">
        <v>63</v>
      </c>
      <c r="BQ563" s="15">
        <v>64</v>
      </c>
      <c r="BR563" s="15">
        <v>65</v>
      </c>
      <c r="BS563" s="15">
        <v>66</v>
      </c>
      <c r="BT563" s="15">
        <v>67</v>
      </c>
      <c r="BU563" s="15">
        <v>68</v>
      </c>
      <c r="BV563" s="15">
        <v>69</v>
      </c>
      <c r="BW563" s="15">
        <v>70</v>
      </c>
      <c r="BX563" s="15">
        <v>71</v>
      </c>
      <c r="BY563" s="15">
        <v>72</v>
      </c>
      <c r="BZ563" s="15">
        <v>73</v>
      </c>
      <c r="CA563" s="15">
        <v>74</v>
      </c>
      <c r="CB563" s="15">
        <v>75</v>
      </c>
      <c r="CC563" s="15">
        <v>76</v>
      </c>
      <c r="CD563" s="15">
        <v>77</v>
      </c>
      <c r="CE563" s="15">
        <v>78</v>
      </c>
      <c r="CF563" s="15">
        <v>79</v>
      </c>
      <c r="CG563" s="15">
        <v>80</v>
      </c>
      <c r="CH563" s="15">
        <v>81</v>
      </c>
      <c r="CI563" s="15">
        <v>82</v>
      </c>
      <c r="CJ563" s="15">
        <v>83</v>
      </c>
      <c r="CK563" s="15">
        <v>84</v>
      </c>
      <c r="CL563" s="15">
        <v>85</v>
      </c>
      <c r="CM563" s="15">
        <v>86</v>
      </c>
      <c r="CN563" s="15">
        <v>87</v>
      </c>
      <c r="CO563" s="15">
        <v>88</v>
      </c>
      <c r="CP563" s="15">
        <v>89</v>
      </c>
      <c r="CQ563" s="15">
        <v>90</v>
      </c>
      <c r="CR563" s="15">
        <v>91</v>
      </c>
      <c r="CS563" s="15">
        <v>92</v>
      </c>
      <c r="CT563" s="15">
        <v>93</v>
      </c>
      <c r="CU563" s="15">
        <v>94</v>
      </c>
      <c r="CV563" s="15">
        <v>95</v>
      </c>
      <c r="CW563" s="15">
        <v>96</v>
      </c>
      <c r="CX563" s="15">
        <v>97</v>
      </c>
      <c r="CY563" s="15">
        <v>98</v>
      </c>
      <c r="CZ563" s="15">
        <v>99</v>
      </c>
      <c r="DA563" s="15">
        <v>100</v>
      </c>
      <c r="DB563" s="15">
        <v>101</v>
      </c>
      <c r="DC563" s="15">
        <v>102</v>
      </c>
      <c r="DD563" s="15">
        <v>103</v>
      </c>
      <c r="DE563" s="15">
        <v>104</v>
      </c>
      <c r="DF563" s="15">
        <v>105</v>
      </c>
      <c r="DG563" s="15">
        <v>106</v>
      </c>
      <c r="DH563" s="15">
        <v>107</v>
      </c>
      <c r="DI563" s="15">
        <v>108</v>
      </c>
      <c r="DJ563" s="15">
        <v>109</v>
      </c>
      <c r="DK563" s="15">
        <v>110</v>
      </c>
      <c r="DL563" s="15">
        <v>111</v>
      </c>
      <c r="DM563" s="15">
        <v>112</v>
      </c>
      <c r="DN563" s="15">
        <v>113</v>
      </c>
      <c r="DO563" s="15">
        <v>114</v>
      </c>
      <c r="DP563" s="15">
        <v>115</v>
      </c>
    </row>
    <row r="564" spans="4:124" s="15" customFormat="1">
      <c r="E564" s="42" t="s">
        <v>350</v>
      </c>
      <c r="F564" s="15">
        <v>67</v>
      </c>
      <c r="G564" s="15">
        <v>114</v>
      </c>
      <c r="H564" s="15">
        <v>96</v>
      </c>
      <c r="I564" s="15">
        <v>50</v>
      </c>
      <c r="J564" s="15">
        <v>73</v>
      </c>
      <c r="K564" s="15">
        <v>59</v>
      </c>
      <c r="L564" s="15">
        <v>38</v>
      </c>
      <c r="M564" s="15">
        <v>62</v>
      </c>
      <c r="N564" s="15">
        <v>77</v>
      </c>
      <c r="O564" s="15">
        <v>13</v>
      </c>
      <c r="P564" s="15">
        <v>42</v>
      </c>
      <c r="Q564" s="15">
        <v>78</v>
      </c>
      <c r="R564" s="15">
        <v>39</v>
      </c>
      <c r="S564" s="15">
        <v>88</v>
      </c>
      <c r="T564" s="15">
        <v>6</v>
      </c>
      <c r="U564" s="15">
        <v>74</v>
      </c>
      <c r="V564" s="15">
        <v>4</v>
      </c>
      <c r="W564" s="15">
        <v>34</v>
      </c>
      <c r="X564" s="15">
        <v>30</v>
      </c>
      <c r="Y564" s="15">
        <v>111</v>
      </c>
      <c r="Z564" s="15">
        <v>35</v>
      </c>
      <c r="AA564" s="15">
        <v>89</v>
      </c>
      <c r="AB564" s="15">
        <v>80</v>
      </c>
      <c r="AC564" s="15">
        <v>3</v>
      </c>
      <c r="AD564" s="15">
        <v>72</v>
      </c>
      <c r="AE564" s="15">
        <v>49</v>
      </c>
      <c r="AF564" s="15">
        <v>61</v>
      </c>
      <c r="AG564" s="15">
        <v>45</v>
      </c>
      <c r="AH564" s="15">
        <v>71</v>
      </c>
      <c r="AI564" s="15">
        <v>113</v>
      </c>
      <c r="AJ564" s="15">
        <v>44</v>
      </c>
      <c r="AK564" s="15">
        <v>109</v>
      </c>
      <c r="AL564" s="15">
        <v>16</v>
      </c>
      <c r="AM564" s="15">
        <v>8</v>
      </c>
      <c r="AN564" s="15">
        <v>1</v>
      </c>
      <c r="AO564" s="15">
        <v>57</v>
      </c>
      <c r="AP564" s="15">
        <v>26</v>
      </c>
      <c r="AQ564" s="15">
        <v>76</v>
      </c>
      <c r="AR564" s="15">
        <v>10</v>
      </c>
      <c r="AS564" s="15">
        <v>84</v>
      </c>
      <c r="AT564" s="15">
        <v>104</v>
      </c>
      <c r="AU564" s="15">
        <v>51</v>
      </c>
      <c r="AV564" s="15">
        <v>9</v>
      </c>
      <c r="AW564" s="15">
        <v>97</v>
      </c>
      <c r="AX564" s="15">
        <v>22</v>
      </c>
      <c r="AY564" s="15">
        <v>52</v>
      </c>
      <c r="AZ564" s="15">
        <v>106</v>
      </c>
      <c r="BA564" s="15">
        <v>46</v>
      </c>
      <c r="BB564" s="15">
        <v>11</v>
      </c>
      <c r="BC564" s="15">
        <v>69</v>
      </c>
      <c r="BD564" s="15">
        <v>60</v>
      </c>
      <c r="BE564" s="15">
        <v>98</v>
      </c>
      <c r="BF564" s="15">
        <v>82</v>
      </c>
      <c r="BG564" s="15">
        <v>66</v>
      </c>
      <c r="BH564" s="15">
        <v>112</v>
      </c>
      <c r="BI564" s="15">
        <v>29</v>
      </c>
      <c r="BJ564" s="15">
        <v>115</v>
      </c>
      <c r="BK564" s="15">
        <v>64</v>
      </c>
      <c r="BL564" s="15">
        <v>85</v>
      </c>
      <c r="BM564" s="15">
        <v>91</v>
      </c>
      <c r="BN564" s="15">
        <v>94</v>
      </c>
      <c r="BO564" s="15">
        <v>33</v>
      </c>
      <c r="BP564" s="15">
        <v>70</v>
      </c>
      <c r="BQ564" s="15">
        <v>58</v>
      </c>
      <c r="BR564" s="15">
        <v>83</v>
      </c>
      <c r="BS564" s="15">
        <v>110</v>
      </c>
      <c r="BT564" s="15">
        <v>100</v>
      </c>
      <c r="BU564" s="15">
        <v>102</v>
      </c>
      <c r="BV564" s="15">
        <v>56</v>
      </c>
      <c r="BW564" s="15">
        <v>31</v>
      </c>
      <c r="BX564" s="15">
        <v>90</v>
      </c>
      <c r="BY564" s="15">
        <v>68</v>
      </c>
      <c r="BZ564" s="15">
        <v>20</v>
      </c>
      <c r="CA564" s="15">
        <v>25</v>
      </c>
      <c r="CB564" s="15">
        <v>63</v>
      </c>
      <c r="CC564" s="15">
        <v>40</v>
      </c>
      <c r="CD564" s="15">
        <v>28</v>
      </c>
      <c r="CE564" s="15">
        <v>105</v>
      </c>
      <c r="CF564" s="15">
        <v>93</v>
      </c>
      <c r="CG564" s="15">
        <v>23</v>
      </c>
      <c r="CH564" s="15">
        <v>37</v>
      </c>
      <c r="CI564" s="15">
        <v>53</v>
      </c>
      <c r="CJ564" s="15">
        <v>107</v>
      </c>
      <c r="CK564" s="15">
        <v>12</v>
      </c>
      <c r="CL564" s="15">
        <v>7</v>
      </c>
      <c r="CM564" s="15">
        <v>95</v>
      </c>
      <c r="CN564" s="15">
        <v>103</v>
      </c>
      <c r="CO564" s="15">
        <v>14</v>
      </c>
      <c r="CP564" s="15">
        <v>17</v>
      </c>
      <c r="CQ564" s="15">
        <v>54</v>
      </c>
      <c r="CR564" s="15">
        <v>75</v>
      </c>
      <c r="CS564" s="15">
        <v>19</v>
      </c>
      <c r="CT564" s="15">
        <v>79</v>
      </c>
      <c r="CU564" s="15">
        <v>27</v>
      </c>
      <c r="CV564" s="15">
        <v>2</v>
      </c>
      <c r="CW564" s="15">
        <v>65</v>
      </c>
      <c r="CX564" s="15">
        <v>43</v>
      </c>
      <c r="CY564" s="15">
        <v>92</v>
      </c>
      <c r="CZ564" s="15">
        <v>81</v>
      </c>
      <c r="DA564" s="15">
        <v>47</v>
      </c>
      <c r="DB564" s="15">
        <v>15</v>
      </c>
      <c r="DC564" s="15">
        <v>108</v>
      </c>
      <c r="DD564" s="15">
        <v>87</v>
      </c>
      <c r="DE564" s="15">
        <v>41</v>
      </c>
      <c r="DF564" s="15">
        <v>32</v>
      </c>
      <c r="DG564" s="15">
        <v>99</v>
      </c>
      <c r="DH564" s="15">
        <v>21</v>
      </c>
      <c r="DI564" s="15">
        <v>101</v>
      </c>
      <c r="DJ564" s="15">
        <v>86</v>
      </c>
      <c r="DK564" s="15">
        <v>18</v>
      </c>
      <c r="DL564" s="15">
        <v>5</v>
      </c>
      <c r="DM564" s="15">
        <v>55</v>
      </c>
      <c r="DN564" s="15">
        <v>24</v>
      </c>
      <c r="DO564" s="15">
        <v>48</v>
      </c>
      <c r="DP564" s="15">
        <v>36</v>
      </c>
    </row>
    <row r="565" spans="4:124" s="15" customFormat="1">
      <c r="E565" s="42" t="s">
        <v>352</v>
      </c>
      <c r="F565" s="15">
        <v>100</v>
      </c>
      <c r="G565" s="15">
        <v>113</v>
      </c>
      <c r="H565" s="15">
        <v>81</v>
      </c>
      <c r="I565" s="15">
        <v>42</v>
      </c>
      <c r="J565" s="15">
        <v>108</v>
      </c>
      <c r="K565" s="15">
        <v>105</v>
      </c>
      <c r="L565" s="15">
        <v>18</v>
      </c>
      <c r="M565" s="15">
        <v>94</v>
      </c>
      <c r="N565" s="15">
        <v>68</v>
      </c>
      <c r="O565" s="15">
        <v>82</v>
      </c>
      <c r="P565" s="15">
        <v>12</v>
      </c>
      <c r="Q565" s="15">
        <v>56</v>
      </c>
      <c r="R565" s="15">
        <v>99</v>
      </c>
      <c r="S565" s="15">
        <v>90</v>
      </c>
      <c r="T565" s="15">
        <v>51</v>
      </c>
      <c r="U565" s="15">
        <v>112</v>
      </c>
      <c r="V565" s="15">
        <v>88</v>
      </c>
      <c r="W565" s="15">
        <v>2</v>
      </c>
      <c r="X565" s="15">
        <v>33</v>
      </c>
      <c r="Y565" s="15">
        <v>61</v>
      </c>
      <c r="Z565" s="15">
        <v>7</v>
      </c>
      <c r="AA565" s="15">
        <v>58</v>
      </c>
      <c r="AB565" s="15">
        <v>115</v>
      </c>
      <c r="AC565" s="15">
        <v>36</v>
      </c>
      <c r="AD565" s="15">
        <v>103</v>
      </c>
      <c r="AE565" s="15">
        <v>80</v>
      </c>
      <c r="AF565" s="15">
        <v>73</v>
      </c>
      <c r="AG565" s="15">
        <v>22</v>
      </c>
      <c r="AH565" s="15">
        <v>6</v>
      </c>
      <c r="AI565" s="15">
        <v>46</v>
      </c>
      <c r="AJ565" s="15">
        <v>8</v>
      </c>
      <c r="AK565" s="15">
        <v>39</v>
      </c>
      <c r="AL565" s="15">
        <v>19</v>
      </c>
      <c r="AM565" s="15">
        <v>95</v>
      </c>
      <c r="AN565" s="15">
        <v>62</v>
      </c>
      <c r="AO565" s="15">
        <v>83</v>
      </c>
      <c r="AP565" s="15">
        <v>15</v>
      </c>
      <c r="AQ565" s="15">
        <v>65</v>
      </c>
      <c r="AR565" s="15">
        <v>5</v>
      </c>
      <c r="AS565" s="15">
        <v>16</v>
      </c>
      <c r="AT565" s="15">
        <v>17</v>
      </c>
      <c r="AU565" s="15">
        <v>64</v>
      </c>
      <c r="AV565" s="15">
        <v>114</v>
      </c>
      <c r="AW565" s="15">
        <v>76</v>
      </c>
      <c r="AX565" s="15">
        <v>107</v>
      </c>
      <c r="AY565" s="15">
        <v>55</v>
      </c>
      <c r="AZ565" s="15">
        <v>63</v>
      </c>
      <c r="BA565" s="15">
        <v>31</v>
      </c>
      <c r="BB565" s="15">
        <v>38</v>
      </c>
      <c r="BC565" s="15">
        <v>21</v>
      </c>
      <c r="BD565" s="15">
        <v>84</v>
      </c>
      <c r="BE565" s="15">
        <v>70</v>
      </c>
      <c r="BF565" s="15">
        <v>4</v>
      </c>
      <c r="BG565" s="15">
        <v>91</v>
      </c>
      <c r="BH565" s="15">
        <v>49</v>
      </c>
      <c r="BI565" s="15">
        <v>10</v>
      </c>
      <c r="BJ565" s="15">
        <v>14</v>
      </c>
      <c r="BK565" s="15">
        <v>29</v>
      </c>
      <c r="BL565" s="15">
        <v>40</v>
      </c>
      <c r="BM565" s="15">
        <v>43</v>
      </c>
      <c r="BN565" s="15">
        <v>20</v>
      </c>
      <c r="BO565" s="15">
        <v>24</v>
      </c>
      <c r="BP565" s="15">
        <v>89</v>
      </c>
      <c r="BQ565" s="15">
        <v>111</v>
      </c>
      <c r="BR565" s="15">
        <v>37</v>
      </c>
      <c r="BS565" s="15">
        <v>25</v>
      </c>
      <c r="BT565" s="15">
        <v>34</v>
      </c>
      <c r="BU565" s="15">
        <v>72</v>
      </c>
      <c r="BV565" s="15">
        <v>98</v>
      </c>
      <c r="BW565" s="15">
        <v>87</v>
      </c>
      <c r="BX565" s="15">
        <v>47</v>
      </c>
      <c r="BY565" s="15">
        <v>93</v>
      </c>
      <c r="BZ565" s="15">
        <v>35</v>
      </c>
      <c r="CA565" s="15">
        <v>96</v>
      </c>
      <c r="CB565" s="15">
        <v>57</v>
      </c>
      <c r="CC565" s="15">
        <v>50</v>
      </c>
      <c r="CD565" s="15">
        <v>13</v>
      </c>
      <c r="CE565" s="15">
        <v>97</v>
      </c>
      <c r="CF565" s="15">
        <v>110</v>
      </c>
      <c r="CG565" s="15">
        <v>26</v>
      </c>
      <c r="CH565" s="15">
        <v>85</v>
      </c>
      <c r="CI565" s="15">
        <v>1</v>
      </c>
      <c r="CJ565" s="15">
        <v>77</v>
      </c>
      <c r="CK565" s="15">
        <v>53</v>
      </c>
      <c r="CL565" s="15">
        <v>28</v>
      </c>
      <c r="CM565" s="15">
        <v>48</v>
      </c>
      <c r="CN565" s="15">
        <v>71</v>
      </c>
      <c r="CO565" s="15">
        <v>41</v>
      </c>
      <c r="CP565" s="15">
        <v>78</v>
      </c>
      <c r="CQ565" s="15">
        <v>11</v>
      </c>
      <c r="CR565" s="15">
        <v>79</v>
      </c>
      <c r="CS565" s="15">
        <v>3</v>
      </c>
      <c r="CT565" s="15">
        <v>32</v>
      </c>
      <c r="CU565" s="15">
        <v>52</v>
      </c>
      <c r="CV565" s="15">
        <v>67</v>
      </c>
      <c r="CW565" s="15">
        <v>69</v>
      </c>
      <c r="CX565" s="15">
        <v>44</v>
      </c>
      <c r="CY565" s="15">
        <v>27</v>
      </c>
      <c r="CZ565" s="15">
        <v>60</v>
      </c>
      <c r="DA565" s="15">
        <v>102</v>
      </c>
      <c r="DB565" s="15">
        <v>23</v>
      </c>
      <c r="DC565" s="15">
        <v>9</v>
      </c>
      <c r="DD565" s="15">
        <v>74</v>
      </c>
      <c r="DE565" s="15">
        <v>101</v>
      </c>
      <c r="DF565" s="15">
        <v>92</v>
      </c>
      <c r="DG565" s="15">
        <v>30</v>
      </c>
      <c r="DH565" s="15">
        <v>59</v>
      </c>
      <c r="DI565" s="15">
        <v>66</v>
      </c>
      <c r="DJ565" s="15">
        <v>106</v>
      </c>
      <c r="DK565" s="15">
        <v>104</v>
      </c>
      <c r="DL565" s="15">
        <v>54</v>
      </c>
      <c r="DM565" s="15">
        <v>45</v>
      </c>
      <c r="DN565" s="15">
        <v>109</v>
      </c>
      <c r="DO565" s="15">
        <v>75</v>
      </c>
      <c r="DP565" s="15">
        <v>86</v>
      </c>
    </row>
    <row r="566" spans="4:124" s="15" customFormat="1"/>
    <row r="567" spans="4:124" s="15" customFormat="1">
      <c r="D567" s="447">
        <v>116</v>
      </c>
      <c r="E567" s="39" t="s">
        <v>379</v>
      </c>
    </row>
    <row r="568" spans="4:124" s="15" customFormat="1">
      <c r="E568" s="42" t="s">
        <v>322</v>
      </c>
      <c r="F568" s="15">
        <v>1</v>
      </c>
      <c r="G568" s="15">
        <v>2</v>
      </c>
      <c r="H568" s="15">
        <v>3</v>
      </c>
      <c r="I568" s="15">
        <v>4</v>
      </c>
      <c r="J568" s="15">
        <v>5</v>
      </c>
      <c r="K568" s="15">
        <v>6</v>
      </c>
      <c r="L568" s="15">
        <v>7</v>
      </c>
      <c r="M568" s="15">
        <v>8</v>
      </c>
      <c r="N568" s="15">
        <v>9</v>
      </c>
      <c r="O568" s="15">
        <v>10</v>
      </c>
      <c r="P568" s="15">
        <v>11</v>
      </c>
      <c r="Q568" s="15">
        <v>12</v>
      </c>
      <c r="R568" s="15">
        <v>13</v>
      </c>
      <c r="S568" s="15">
        <v>14</v>
      </c>
      <c r="T568" s="15">
        <v>15</v>
      </c>
      <c r="U568" s="15">
        <v>16</v>
      </c>
      <c r="V568" s="15">
        <v>17</v>
      </c>
      <c r="W568" s="15">
        <v>18</v>
      </c>
      <c r="X568" s="15">
        <v>19</v>
      </c>
      <c r="Y568" s="15">
        <v>20</v>
      </c>
      <c r="Z568" s="15">
        <v>21</v>
      </c>
      <c r="AA568" s="15">
        <v>22</v>
      </c>
      <c r="AB568" s="15">
        <v>23</v>
      </c>
      <c r="AC568" s="15">
        <v>24</v>
      </c>
      <c r="AD568" s="15">
        <v>25</v>
      </c>
      <c r="AE568" s="15">
        <v>26</v>
      </c>
      <c r="AF568" s="15">
        <v>27</v>
      </c>
      <c r="AG568" s="15">
        <v>28</v>
      </c>
      <c r="AH568" s="15">
        <v>29</v>
      </c>
      <c r="AI568" s="15">
        <v>30</v>
      </c>
      <c r="AJ568" s="15">
        <v>31</v>
      </c>
      <c r="AK568" s="15">
        <v>32</v>
      </c>
      <c r="AL568" s="15">
        <v>33</v>
      </c>
      <c r="AM568" s="15">
        <v>34</v>
      </c>
      <c r="AN568" s="15">
        <v>35</v>
      </c>
      <c r="AO568" s="15">
        <v>36</v>
      </c>
      <c r="AP568" s="15">
        <v>37</v>
      </c>
      <c r="AQ568" s="15">
        <v>38</v>
      </c>
      <c r="AR568" s="15">
        <v>39</v>
      </c>
      <c r="AS568" s="15">
        <v>40</v>
      </c>
      <c r="AT568" s="15">
        <v>41</v>
      </c>
      <c r="AU568" s="15">
        <v>42</v>
      </c>
      <c r="AV568" s="15">
        <v>43</v>
      </c>
      <c r="AW568" s="15">
        <v>44</v>
      </c>
      <c r="AX568" s="15">
        <v>45</v>
      </c>
      <c r="AY568" s="15">
        <v>46</v>
      </c>
      <c r="AZ568" s="15">
        <v>47</v>
      </c>
      <c r="BA568" s="15">
        <v>48</v>
      </c>
      <c r="BB568" s="15">
        <v>49</v>
      </c>
      <c r="BC568" s="15">
        <v>50</v>
      </c>
      <c r="BD568" s="15">
        <v>51</v>
      </c>
      <c r="BE568" s="15">
        <v>52</v>
      </c>
      <c r="BF568" s="15">
        <v>53</v>
      </c>
      <c r="BG568" s="15">
        <v>54</v>
      </c>
      <c r="BH568" s="15">
        <v>55</v>
      </c>
      <c r="BI568" s="15">
        <v>56</v>
      </c>
      <c r="BJ568" s="15">
        <v>57</v>
      </c>
      <c r="BK568" s="15">
        <v>58</v>
      </c>
      <c r="BL568" s="15">
        <v>59</v>
      </c>
      <c r="BM568" s="15">
        <v>60</v>
      </c>
      <c r="BN568" s="15">
        <v>61</v>
      </c>
      <c r="BO568" s="15">
        <v>62</v>
      </c>
      <c r="BP568" s="15">
        <v>63</v>
      </c>
      <c r="BQ568" s="15">
        <v>64</v>
      </c>
      <c r="BR568" s="15">
        <v>65</v>
      </c>
      <c r="BS568" s="15">
        <v>66</v>
      </c>
      <c r="BT568" s="15">
        <v>67</v>
      </c>
      <c r="BU568" s="15">
        <v>68</v>
      </c>
      <c r="BV568" s="15">
        <v>69</v>
      </c>
      <c r="BW568" s="15">
        <v>70</v>
      </c>
      <c r="BX568" s="15">
        <v>71</v>
      </c>
      <c r="BY568" s="15">
        <v>72</v>
      </c>
      <c r="BZ568" s="15">
        <v>73</v>
      </c>
      <c r="CA568" s="15">
        <v>74</v>
      </c>
      <c r="CB568" s="15">
        <v>75</v>
      </c>
      <c r="CC568" s="15">
        <v>76</v>
      </c>
      <c r="CD568" s="15">
        <v>77</v>
      </c>
      <c r="CE568" s="15">
        <v>78</v>
      </c>
      <c r="CF568" s="15">
        <v>79</v>
      </c>
      <c r="CG568" s="15">
        <v>80</v>
      </c>
      <c r="CH568" s="15">
        <v>81</v>
      </c>
      <c r="CI568" s="15">
        <v>82</v>
      </c>
      <c r="CJ568" s="15">
        <v>83</v>
      </c>
      <c r="CK568" s="15">
        <v>84</v>
      </c>
      <c r="CL568" s="15">
        <v>85</v>
      </c>
      <c r="CM568" s="15">
        <v>86</v>
      </c>
      <c r="CN568" s="15">
        <v>87</v>
      </c>
      <c r="CO568" s="15">
        <v>88</v>
      </c>
      <c r="CP568" s="15">
        <v>89</v>
      </c>
      <c r="CQ568" s="15">
        <v>90</v>
      </c>
      <c r="CR568" s="15">
        <v>91</v>
      </c>
      <c r="CS568" s="15">
        <v>92</v>
      </c>
      <c r="CT568" s="15">
        <v>93</v>
      </c>
      <c r="CU568" s="15">
        <v>94</v>
      </c>
      <c r="CV568" s="15">
        <v>95</v>
      </c>
      <c r="CW568" s="15">
        <v>96</v>
      </c>
      <c r="CX568" s="15">
        <v>97</v>
      </c>
      <c r="CY568" s="15">
        <v>98</v>
      </c>
      <c r="CZ568" s="15">
        <v>99</v>
      </c>
      <c r="DA568" s="15">
        <v>100</v>
      </c>
      <c r="DB568" s="15">
        <v>101</v>
      </c>
      <c r="DC568" s="15">
        <v>102</v>
      </c>
      <c r="DD568" s="15">
        <v>103</v>
      </c>
      <c r="DE568" s="15">
        <v>104</v>
      </c>
      <c r="DG568" s="15">
        <v>105</v>
      </c>
      <c r="DH568" s="15">
        <v>106</v>
      </c>
      <c r="DI568" s="15">
        <v>107</v>
      </c>
      <c r="DJ568" s="15">
        <v>108</v>
      </c>
      <c r="DL568" s="15">
        <v>109</v>
      </c>
      <c r="DM568" s="15">
        <v>110</v>
      </c>
      <c r="DN568" s="15">
        <v>111</v>
      </c>
      <c r="DO568" s="15">
        <v>112</v>
      </c>
      <c r="DQ568" s="15">
        <v>113</v>
      </c>
      <c r="DR568" s="15">
        <v>114</v>
      </c>
      <c r="DS568" s="15">
        <v>115</v>
      </c>
      <c r="DT568" s="15">
        <v>116</v>
      </c>
    </row>
    <row r="569" spans="4:124" s="15" customFormat="1">
      <c r="E569" s="42" t="s">
        <v>350</v>
      </c>
      <c r="F569" s="15">
        <v>60</v>
      </c>
      <c r="G569" s="15">
        <v>115</v>
      </c>
      <c r="H569" s="15">
        <v>99</v>
      </c>
      <c r="I569" s="15">
        <v>6</v>
      </c>
      <c r="J569" s="15">
        <v>21</v>
      </c>
      <c r="K569" s="15">
        <v>20</v>
      </c>
      <c r="L569" s="15">
        <v>107</v>
      </c>
      <c r="M569" s="15">
        <v>101</v>
      </c>
      <c r="N569" s="15">
        <v>23</v>
      </c>
      <c r="O569" s="15">
        <v>27</v>
      </c>
      <c r="P569" s="15">
        <v>75</v>
      </c>
      <c r="Q569" s="15">
        <v>41</v>
      </c>
      <c r="R569" s="15">
        <v>87</v>
      </c>
      <c r="S569" s="15">
        <v>7</v>
      </c>
      <c r="T569" s="15">
        <v>67</v>
      </c>
      <c r="U569" s="15">
        <v>85</v>
      </c>
      <c r="V569" s="15">
        <v>8</v>
      </c>
      <c r="W569" s="15">
        <v>34</v>
      </c>
      <c r="X569" s="15">
        <v>51</v>
      </c>
      <c r="Y569" s="15">
        <v>24</v>
      </c>
      <c r="Z569" s="15">
        <v>52</v>
      </c>
      <c r="AA569" s="15">
        <v>89</v>
      </c>
      <c r="AB569" s="15">
        <v>9</v>
      </c>
      <c r="AC569" s="15">
        <v>3</v>
      </c>
      <c r="AD569" s="15">
        <v>46</v>
      </c>
      <c r="AE569" s="15">
        <v>114</v>
      </c>
      <c r="AF569" s="15">
        <v>31</v>
      </c>
      <c r="AG569" s="15">
        <v>59</v>
      </c>
      <c r="AH569" s="15">
        <v>109</v>
      </c>
      <c r="AI569" s="15">
        <v>53</v>
      </c>
      <c r="AJ569" s="15">
        <v>10</v>
      </c>
      <c r="AK569" s="15">
        <v>68</v>
      </c>
      <c r="AL569" s="15">
        <v>102</v>
      </c>
      <c r="AM569" s="15">
        <v>57</v>
      </c>
      <c r="AN569" s="15">
        <v>81</v>
      </c>
      <c r="AO569" s="15">
        <v>92</v>
      </c>
      <c r="AP569" s="15">
        <v>33</v>
      </c>
      <c r="AQ569" s="15">
        <v>61</v>
      </c>
      <c r="AR569" s="15">
        <v>26</v>
      </c>
      <c r="AS569" s="15">
        <v>72</v>
      </c>
      <c r="AT569" s="15">
        <v>12</v>
      </c>
      <c r="AU569" s="15">
        <v>29</v>
      </c>
      <c r="AV569" s="15">
        <v>110</v>
      </c>
      <c r="AW569" s="15">
        <v>98</v>
      </c>
      <c r="AX569" s="15">
        <v>86</v>
      </c>
      <c r="AY569" s="15">
        <v>47</v>
      </c>
      <c r="AZ569" s="15">
        <v>100</v>
      </c>
      <c r="BA569" s="15">
        <v>65</v>
      </c>
      <c r="BB569" s="15">
        <v>113</v>
      </c>
      <c r="BC569" s="15">
        <v>13</v>
      </c>
      <c r="BD569" s="15">
        <v>5</v>
      </c>
      <c r="BE569" s="15">
        <v>50</v>
      </c>
      <c r="BF569" s="15">
        <v>15</v>
      </c>
      <c r="BG569" s="15">
        <v>32</v>
      </c>
      <c r="BH569" s="15">
        <v>88</v>
      </c>
      <c r="BI569" s="15">
        <v>63</v>
      </c>
      <c r="BJ569" s="15">
        <v>1</v>
      </c>
      <c r="BK569" s="15">
        <v>104</v>
      </c>
      <c r="BL569" s="15">
        <v>82</v>
      </c>
      <c r="BM569" s="15">
        <v>11</v>
      </c>
      <c r="BN569" s="15">
        <v>38</v>
      </c>
      <c r="BO569" s="15">
        <v>45</v>
      </c>
      <c r="BP569" s="15">
        <v>105</v>
      </c>
      <c r="BQ569" s="15">
        <v>17</v>
      </c>
      <c r="BR569" s="15">
        <v>71</v>
      </c>
      <c r="BS569" s="15">
        <v>14</v>
      </c>
      <c r="BT569" s="15">
        <v>79</v>
      </c>
      <c r="BU569" s="15">
        <v>94</v>
      </c>
      <c r="BV569" s="15">
        <v>16</v>
      </c>
      <c r="BW569" s="15">
        <v>103</v>
      </c>
      <c r="BX569" s="15">
        <v>48</v>
      </c>
      <c r="BY569" s="15">
        <v>93</v>
      </c>
      <c r="BZ569" s="15">
        <v>108</v>
      </c>
      <c r="CA569" s="15">
        <v>96</v>
      </c>
      <c r="CB569" s="15">
        <v>76</v>
      </c>
      <c r="CC569" s="15">
        <v>111</v>
      </c>
      <c r="CD569" s="15">
        <v>35</v>
      </c>
      <c r="CE569" s="15">
        <v>25</v>
      </c>
      <c r="CF569" s="15">
        <v>80</v>
      </c>
      <c r="CG569" s="15">
        <v>91</v>
      </c>
      <c r="CH569" s="15">
        <v>62</v>
      </c>
      <c r="CI569" s="15">
        <v>69</v>
      </c>
      <c r="CJ569" s="15">
        <v>19</v>
      </c>
      <c r="CK569" s="15">
        <v>106</v>
      </c>
      <c r="CL569" s="15">
        <v>36</v>
      </c>
      <c r="CM569" s="15">
        <v>37</v>
      </c>
      <c r="CN569" s="15">
        <v>74</v>
      </c>
      <c r="CO569" s="15">
        <v>55</v>
      </c>
      <c r="CP569" s="15">
        <v>83</v>
      </c>
      <c r="CQ569" s="15">
        <v>28</v>
      </c>
      <c r="CR569" s="15">
        <v>112</v>
      </c>
      <c r="CS569" s="15">
        <v>40</v>
      </c>
      <c r="CT569" s="15">
        <v>116</v>
      </c>
      <c r="CU569" s="15">
        <v>43</v>
      </c>
      <c r="CV569" s="15">
        <v>66</v>
      </c>
      <c r="CW569" s="15">
        <v>54</v>
      </c>
      <c r="CX569" s="15">
        <v>39</v>
      </c>
      <c r="CY569" s="15">
        <v>44</v>
      </c>
      <c r="CZ569" s="15">
        <v>2</v>
      </c>
      <c r="DA569" s="15">
        <v>18</v>
      </c>
      <c r="DB569" s="15">
        <v>64</v>
      </c>
      <c r="DC569" s="15">
        <v>30</v>
      </c>
      <c r="DD569" s="15">
        <v>97</v>
      </c>
      <c r="DE569" s="15">
        <v>77</v>
      </c>
      <c r="DG569" s="15">
        <v>73</v>
      </c>
      <c r="DH569" s="15">
        <v>4</v>
      </c>
      <c r="DI569" s="15">
        <v>22</v>
      </c>
      <c r="DJ569" s="15">
        <v>58</v>
      </c>
      <c r="DL569" s="15">
        <v>95</v>
      </c>
      <c r="DM569" s="15">
        <v>56</v>
      </c>
      <c r="DN569" s="15">
        <v>84</v>
      </c>
      <c r="DO569" s="15">
        <v>70</v>
      </c>
      <c r="DQ569" s="15">
        <v>49</v>
      </c>
      <c r="DR569" s="15">
        <v>78</v>
      </c>
      <c r="DS569" s="15">
        <v>42</v>
      </c>
      <c r="DT569" s="15">
        <v>90</v>
      </c>
    </row>
    <row r="570" spans="4:124" s="15" customFormat="1">
      <c r="E570" s="42" t="s">
        <v>352</v>
      </c>
      <c r="F570" s="15">
        <v>90</v>
      </c>
      <c r="G570" s="15">
        <v>83</v>
      </c>
      <c r="H570" s="15">
        <v>21</v>
      </c>
      <c r="I570" s="15">
        <v>107</v>
      </c>
      <c r="J570" s="15">
        <v>41</v>
      </c>
      <c r="K570" s="15">
        <v>77</v>
      </c>
      <c r="L570" s="15">
        <v>19</v>
      </c>
      <c r="M570" s="15">
        <v>74</v>
      </c>
      <c r="N570" s="15">
        <v>31</v>
      </c>
      <c r="O570" s="15">
        <v>113</v>
      </c>
      <c r="P570" s="15">
        <v>70</v>
      </c>
      <c r="Q570" s="15">
        <v>60</v>
      </c>
      <c r="R570" s="15">
        <v>40</v>
      </c>
      <c r="S570" s="15">
        <v>97</v>
      </c>
      <c r="T570" s="15">
        <v>102</v>
      </c>
      <c r="U570" s="15">
        <v>29</v>
      </c>
      <c r="V570" s="15">
        <v>91</v>
      </c>
      <c r="W570" s="15">
        <v>39</v>
      </c>
      <c r="X570" s="15">
        <v>48</v>
      </c>
      <c r="Y570" s="15">
        <v>112</v>
      </c>
      <c r="Z570" s="15">
        <v>44</v>
      </c>
      <c r="AA570" s="15">
        <v>86</v>
      </c>
      <c r="AB570" s="15">
        <v>100</v>
      </c>
      <c r="AC570" s="15">
        <v>81</v>
      </c>
      <c r="AD570" s="15">
        <v>37</v>
      </c>
      <c r="AE570" s="15">
        <v>65</v>
      </c>
      <c r="AF570" s="15">
        <v>43</v>
      </c>
      <c r="AG570" s="15">
        <v>4</v>
      </c>
      <c r="AH570" s="15">
        <v>56</v>
      </c>
      <c r="AI570" s="15">
        <v>33</v>
      </c>
      <c r="AJ570" s="15">
        <v>9</v>
      </c>
      <c r="AK570" s="15">
        <v>59</v>
      </c>
      <c r="AL570" s="15">
        <v>26</v>
      </c>
      <c r="AM570" s="15">
        <v>66</v>
      </c>
      <c r="AN570" s="15">
        <v>38</v>
      </c>
      <c r="AO570" s="15">
        <v>3</v>
      </c>
      <c r="AP570" s="15">
        <v>25</v>
      </c>
      <c r="AQ570" s="15">
        <v>20</v>
      </c>
      <c r="AR570" s="15">
        <v>105</v>
      </c>
      <c r="AS570" s="15">
        <v>49</v>
      </c>
      <c r="AT570" s="15">
        <v>88</v>
      </c>
      <c r="AU570" s="15">
        <v>53</v>
      </c>
      <c r="AV570" s="15">
        <v>27</v>
      </c>
      <c r="AW570" s="15">
        <v>110</v>
      </c>
      <c r="AX570" s="15">
        <v>93</v>
      </c>
      <c r="AY570" s="15">
        <v>30</v>
      </c>
      <c r="AZ570" s="15">
        <v>103</v>
      </c>
      <c r="BA570" s="15">
        <v>57</v>
      </c>
      <c r="BB570" s="15">
        <v>1</v>
      </c>
      <c r="BC570" s="15">
        <v>73</v>
      </c>
      <c r="BD570" s="15">
        <v>45</v>
      </c>
      <c r="BE570" s="15">
        <v>28</v>
      </c>
      <c r="BF570" s="15">
        <v>82</v>
      </c>
      <c r="BG570" s="15">
        <v>12</v>
      </c>
      <c r="BH570" s="15">
        <v>61</v>
      </c>
      <c r="BI570" s="15">
        <v>84</v>
      </c>
      <c r="BJ570" s="15">
        <v>104</v>
      </c>
      <c r="BK570" s="15">
        <v>54</v>
      </c>
      <c r="BL570" s="15">
        <v>114</v>
      </c>
      <c r="BM570" s="15">
        <v>42</v>
      </c>
      <c r="BN570" s="15">
        <v>23</v>
      </c>
      <c r="BO570" s="15">
        <v>34</v>
      </c>
      <c r="BP570" s="15">
        <v>76</v>
      </c>
      <c r="BQ570" s="15">
        <v>115</v>
      </c>
      <c r="BR570" s="15">
        <v>14</v>
      </c>
      <c r="BS570" s="15">
        <v>13</v>
      </c>
      <c r="BT570" s="15">
        <v>108</v>
      </c>
      <c r="BU570" s="15">
        <v>67</v>
      </c>
      <c r="BV570" s="15">
        <v>62</v>
      </c>
      <c r="BW570" s="15">
        <v>111</v>
      </c>
      <c r="BX570" s="15">
        <v>2</v>
      </c>
      <c r="BY570" s="15">
        <v>58</v>
      </c>
      <c r="BZ570" s="15">
        <v>50</v>
      </c>
      <c r="CA570" s="15">
        <v>75</v>
      </c>
      <c r="CB570" s="15">
        <v>8</v>
      </c>
      <c r="CC570" s="15">
        <v>35</v>
      </c>
      <c r="CD570" s="15">
        <v>15</v>
      </c>
      <c r="CE570" s="15">
        <v>36</v>
      </c>
      <c r="CF570" s="15">
        <v>46</v>
      </c>
      <c r="CG570" s="15">
        <v>22</v>
      </c>
      <c r="CH570" s="15">
        <v>17</v>
      </c>
      <c r="CI570" s="15">
        <v>6</v>
      </c>
      <c r="CJ570" s="15">
        <v>69</v>
      </c>
      <c r="CK570" s="15">
        <v>95</v>
      </c>
      <c r="CL570" s="15">
        <v>101</v>
      </c>
      <c r="CM570" s="15">
        <v>80</v>
      </c>
      <c r="CN570" s="15">
        <v>94</v>
      </c>
      <c r="CO570" s="15">
        <v>10</v>
      </c>
      <c r="CP570" s="15">
        <v>52</v>
      </c>
      <c r="CQ570" s="15">
        <v>64</v>
      </c>
      <c r="CR570" s="15">
        <v>18</v>
      </c>
      <c r="CS570" s="15">
        <v>99</v>
      </c>
      <c r="CT570" s="15">
        <v>106</v>
      </c>
      <c r="CU570" s="15">
        <v>85</v>
      </c>
      <c r="CV570" s="15">
        <v>78</v>
      </c>
      <c r="CW570" s="15">
        <v>7</v>
      </c>
      <c r="CX570" s="15">
        <v>116</v>
      </c>
      <c r="CY570" s="15">
        <v>109</v>
      </c>
      <c r="CZ570" s="15">
        <v>92</v>
      </c>
      <c r="DA570" s="15">
        <v>16</v>
      </c>
      <c r="DB570" s="15">
        <v>72</v>
      </c>
      <c r="DC570" s="15">
        <v>11</v>
      </c>
      <c r="DD570" s="15">
        <v>5</v>
      </c>
      <c r="DE570" s="15">
        <v>87</v>
      </c>
      <c r="DG570" s="15">
        <v>79</v>
      </c>
      <c r="DH570" s="15">
        <v>51</v>
      </c>
      <c r="DI570" s="15">
        <v>32</v>
      </c>
      <c r="DJ570" s="15">
        <v>68</v>
      </c>
      <c r="DL570" s="15">
        <v>98</v>
      </c>
      <c r="DM570" s="15">
        <v>55</v>
      </c>
      <c r="DN570" s="15">
        <v>89</v>
      </c>
      <c r="DO570" s="15">
        <v>63</v>
      </c>
      <c r="DQ570" s="15">
        <v>24</v>
      </c>
      <c r="DR570" s="15">
        <v>96</v>
      </c>
      <c r="DS570" s="15">
        <v>71</v>
      </c>
      <c r="DT570" s="15">
        <v>47</v>
      </c>
    </row>
    <row r="571" spans="4:124" s="15" customFormat="1"/>
    <row r="572" spans="4:124" s="15" customFormat="1">
      <c r="D572" s="447">
        <v>117</v>
      </c>
      <c r="E572" s="39" t="s">
        <v>379</v>
      </c>
    </row>
    <row r="573" spans="4:124" s="15" customFormat="1">
      <c r="E573" s="42" t="s">
        <v>322</v>
      </c>
      <c r="F573" s="15">
        <v>1</v>
      </c>
      <c r="G573" s="15">
        <v>2</v>
      </c>
      <c r="H573" s="15">
        <v>3</v>
      </c>
      <c r="I573" s="15">
        <v>4</v>
      </c>
      <c r="J573" s="15">
        <v>5</v>
      </c>
      <c r="K573" s="15">
        <v>6</v>
      </c>
      <c r="L573" s="15">
        <v>7</v>
      </c>
      <c r="M573" s="15">
        <v>8</v>
      </c>
      <c r="N573" s="15">
        <v>9</v>
      </c>
      <c r="O573" s="15">
        <v>10</v>
      </c>
      <c r="P573" s="15">
        <v>11</v>
      </c>
      <c r="Q573" s="15">
        <v>12</v>
      </c>
      <c r="R573" s="15">
        <v>13</v>
      </c>
      <c r="S573" s="15">
        <v>14</v>
      </c>
      <c r="T573" s="15">
        <v>15</v>
      </c>
      <c r="U573" s="15">
        <v>16</v>
      </c>
      <c r="V573" s="15">
        <v>17</v>
      </c>
      <c r="W573" s="15">
        <v>18</v>
      </c>
      <c r="X573" s="15">
        <v>19</v>
      </c>
      <c r="Y573" s="15">
        <v>20</v>
      </c>
      <c r="Z573" s="15">
        <v>21</v>
      </c>
      <c r="AA573" s="15">
        <v>22</v>
      </c>
      <c r="AB573" s="15">
        <v>23</v>
      </c>
      <c r="AC573" s="15">
        <v>24</v>
      </c>
      <c r="AD573" s="15">
        <v>25</v>
      </c>
      <c r="AE573" s="15">
        <v>26</v>
      </c>
      <c r="AF573" s="15">
        <v>27</v>
      </c>
      <c r="AG573" s="15">
        <v>28</v>
      </c>
      <c r="AH573" s="15">
        <v>29</v>
      </c>
      <c r="AI573" s="15">
        <v>30</v>
      </c>
      <c r="AJ573" s="15">
        <v>31</v>
      </c>
      <c r="AK573" s="15">
        <v>32</v>
      </c>
      <c r="AL573" s="15">
        <v>33</v>
      </c>
      <c r="AM573" s="15">
        <v>34</v>
      </c>
      <c r="AN573" s="15">
        <v>35</v>
      </c>
      <c r="AO573" s="15">
        <v>36</v>
      </c>
      <c r="AP573" s="15">
        <v>37</v>
      </c>
      <c r="AQ573" s="15">
        <v>38</v>
      </c>
      <c r="AR573" s="15">
        <v>39</v>
      </c>
      <c r="AS573" s="15">
        <v>40</v>
      </c>
      <c r="AT573" s="15">
        <v>41</v>
      </c>
      <c r="AU573" s="15">
        <v>42</v>
      </c>
      <c r="AV573" s="15">
        <v>43</v>
      </c>
      <c r="AW573" s="15">
        <v>44</v>
      </c>
      <c r="AX573" s="15">
        <v>45</v>
      </c>
      <c r="AY573" s="15">
        <v>46</v>
      </c>
      <c r="AZ573" s="15">
        <v>47</v>
      </c>
      <c r="BA573" s="15">
        <v>48</v>
      </c>
      <c r="BB573" s="15">
        <v>49</v>
      </c>
      <c r="BC573" s="15">
        <v>50</v>
      </c>
      <c r="BD573" s="15">
        <v>51</v>
      </c>
      <c r="BE573" s="15">
        <v>52</v>
      </c>
      <c r="BF573" s="15">
        <v>53</v>
      </c>
      <c r="BG573" s="15">
        <v>54</v>
      </c>
      <c r="BH573" s="15">
        <v>55</v>
      </c>
      <c r="BI573" s="15">
        <v>56</v>
      </c>
      <c r="BJ573" s="15">
        <v>57</v>
      </c>
      <c r="BK573" s="15">
        <v>58</v>
      </c>
      <c r="BL573" s="15">
        <v>59</v>
      </c>
      <c r="BM573" s="15">
        <v>60</v>
      </c>
      <c r="BN573" s="15">
        <v>61</v>
      </c>
      <c r="BO573" s="15">
        <v>62</v>
      </c>
      <c r="BP573" s="15">
        <v>63</v>
      </c>
      <c r="BQ573" s="15">
        <v>64</v>
      </c>
      <c r="BR573" s="15">
        <v>65</v>
      </c>
      <c r="BS573" s="15">
        <v>66</v>
      </c>
      <c r="BT573" s="15">
        <v>67</v>
      </c>
      <c r="BU573" s="15">
        <v>68</v>
      </c>
      <c r="BV573" s="15">
        <v>69</v>
      </c>
      <c r="BW573" s="15">
        <v>70</v>
      </c>
      <c r="BX573" s="15">
        <v>71</v>
      </c>
      <c r="BY573" s="15">
        <v>72</v>
      </c>
      <c r="BZ573" s="15">
        <v>73</v>
      </c>
      <c r="CA573" s="15">
        <v>74</v>
      </c>
      <c r="CB573" s="15">
        <v>75</v>
      </c>
      <c r="CC573" s="15">
        <v>76</v>
      </c>
      <c r="CD573" s="15">
        <v>77</v>
      </c>
      <c r="CE573" s="15">
        <v>78</v>
      </c>
      <c r="CF573" s="15">
        <v>79</v>
      </c>
      <c r="CG573" s="15">
        <v>80</v>
      </c>
      <c r="CH573" s="15">
        <v>81</v>
      </c>
      <c r="CI573" s="15">
        <v>82</v>
      </c>
      <c r="CJ573" s="15">
        <v>83</v>
      </c>
      <c r="CK573" s="15">
        <v>84</v>
      </c>
      <c r="CL573" s="15">
        <v>85</v>
      </c>
      <c r="CM573" s="15">
        <v>86</v>
      </c>
      <c r="CN573" s="15">
        <v>87</v>
      </c>
      <c r="CO573" s="15">
        <v>88</v>
      </c>
      <c r="CP573" s="15">
        <v>89</v>
      </c>
      <c r="CQ573" s="15">
        <v>90</v>
      </c>
      <c r="CR573" s="15">
        <v>91</v>
      </c>
      <c r="CS573" s="15">
        <v>92</v>
      </c>
      <c r="CT573" s="15">
        <v>93</v>
      </c>
      <c r="CU573" s="15">
        <v>94</v>
      </c>
      <c r="CV573" s="15">
        <v>95</v>
      </c>
      <c r="CW573" s="15">
        <v>96</v>
      </c>
      <c r="CX573" s="15">
        <v>97</v>
      </c>
      <c r="CY573" s="15">
        <v>98</v>
      </c>
      <c r="CZ573" s="15">
        <v>99</v>
      </c>
      <c r="DA573" s="15">
        <v>100</v>
      </c>
      <c r="DB573" s="15">
        <v>101</v>
      </c>
      <c r="DC573" s="15">
        <v>102</v>
      </c>
      <c r="DD573" s="15">
        <v>103</v>
      </c>
      <c r="DE573" s="15">
        <v>104</v>
      </c>
      <c r="DF573" s="15">
        <v>105</v>
      </c>
      <c r="DG573" s="15">
        <v>106</v>
      </c>
      <c r="DH573" s="15">
        <v>107</v>
      </c>
      <c r="DI573" s="15">
        <v>108</v>
      </c>
      <c r="DJ573" s="15">
        <v>109</v>
      </c>
      <c r="DL573" s="15">
        <v>110</v>
      </c>
      <c r="DM573" s="15">
        <v>111</v>
      </c>
      <c r="DN573" s="15">
        <v>112</v>
      </c>
      <c r="DO573" s="15">
        <v>113</v>
      </c>
      <c r="DQ573" s="15">
        <v>114</v>
      </c>
      <c r="DR573" s="15">
        <v>115</v>
      </c>
      <c r="DS573" s="15">
        <v>116</v>
      </c>
      <c r="DT573" s="15">
        <v>117</v>
      </c>
    </row>
    <row r="574" spans="4:124" s="15" customFormat="1">
      <c r="E574" s="42" t="s">
        <v>350</v>
      </c>
      <c r="F574" s="15">
        <v>115</v>
      </c>
      <c r="G574" s="15">
        <v>110</v>
      </c>
      <c r="H574" s="15">
        <v>30</v>
      </c>
      <c r="I574" s="15">
        <v>15</v>
      </c>
      <c r="J574" s="15">
        <v>76</v>
      </c>
      <c r="K574" s="15">
        <v>10</v>
      </c>
      <c r="L574" s="15">
        <v>113</v>
      </c>
      <c r="M574" s="15">
        <v>19</v>
      </c>
      <c r="N574" s="15">
        <v>52</v>
      </c>
      <c r="O574" s="15">
        <v>79</v>
      </c>
      <c r="P574" s="15">
        <v>4</v>
      </c>
      <c r="Q574" s="15">
        <v>23</v>
      </c>
      <c r="R574" s="15">
        <v>74</v>
      </c>
      <c r="S574" s="15">
        <v>93</v>
      </c>
      <c r="T574" s="15">
        <v>14</v>
      </c>
      <c r="U574" s="15">
        <v>60</v>
      </c>
      <c r="V574" s="15">
        <v>8</v>
      </c>
      <c r="W574" s="15">
        <v>61</v>
      </c>
      <c r="X574" s="15">
        <v>90</v>
      </c>
      <c r="Y574" s="15">
        <v>28</v>
      </c>
      <c r="Z574" s="15">
        <v>20</v>
      </c>
      <c r="AA574" s="15">
        <v>66</v>
      </c>
      <c r="AB574" s="15">
        <v>12</v>
      </c>
      <c r="AC574" s="15">
        <v>91</v>
      </c>
      <c r="AD574" s="15">
        <v>53</v>
      </c>
      <c r="AE574" s="15">
        <v>77</v>
      </c>
      <c r="AF574" s="15">
        <v>117</v>
      </c>
      <c r="AG574" s="15">
        <v>39</v>
      </c>
      <c r="AH574" s="15">
        <v>31</v>
      </c>
      <c r="AI574" s="15">
        <v>92</v>
      </c>
      <c r="AJ574" s="15">
        <v>85</v>
      </c>
      <c r="AK574" s="15">
        <v>94</v>
      </c>
      <c r="AL574" s="15">
        <v>67</v>
      </c>
      <c r="AM574" s="15">
        <v>111</v>
      </c>
      <c r="AN574" s="15">
        <v>27</v>
      </c>
      <c r="AO574" s="15">
        <v>42</v>
      </c>
      <c r="AP574" s="15">
        <v>99</v>
      </c>
      <c r="AQ574" s="15">
        <v>57</v>
      </c>
      <c r="AR574" s="15">
        <v>21</v>
      </c>
      <c r="AS574" s="15">
        <v>32</v>
      </c>
      <c r="AT574" s="15">
        <v>2</v>
      </c>
      <c r="AU574" s="15">
        <v>116</v>
      </c>
      <c r="AV574" s="15">
        <v>11</v>
      </c>
      <c r="AW574" s="15">
        <v>16</v>
      </c>
      <c r="AX574" s="15">
        <v>109</v>
      </c>
      <c r="AY574" s="15">
        <v>22</v>
      </c>
      <c r="AZ574" s="15">
        <v>78</v>
      </c>
      <c r="BA574" s="15">
        <v>70</v>
      </c>
      <c r="BB574" s="15">
        <v>107</v>
      </c>
      <c r="BC574" s="15">
        <v>26</v>
      </c>
      <c r="BD574" s="15">
        <v>45</v>
      </c>
      <c r="BE574" s="15">
        <v>69</v>
      </c>
      <c r="BF574" s="15">
        <v>62</v>
      </c>
      <c r="BG574" s="15">
        <v>38</v>
      </c>
      <c r="BH574" s="15">
        <v>104</v>
      </c>
      <c r="BI574" s="15">
        <v>63</v>
      </c>
      <c r="BJ574" s="15">
        <v>68</v>
      </c>
      <c r="BK574" s="15">
        <v>105</v>
      </c>
      <c r="BL574" s="15">
        <v>81</v>
      </c>
      <c r="BM574" s="15">
        <v>86</v>
      </c>
      <c r="BN574" s="15">
        <v>83</v>
      </c>
      <c r="BO574" s="15">
        <v>89</v>
      </c>
      <c r="BP574" s="15">
        <v>56</v>
      </c>
      <c r="BQ574" s="15">
        <v>73</v>
      </c>
      <c r="BR574" s="15">
        <v>103</v>
      </c>
      <c r="BS574" s="15">
        <v>95</v>
      </c>
      <c r="BT574" s="15">
        <v>3</v>
      </c>
      <c r="BU574" s="15">
        <v>96</v>
      </c>
      <c r="BV574" s="15">
        <v>101</v>
      </c>
      <c r="BW574" s="15">
        <v>71</v>
      </c>
      <c r="BX574" s="15">
        <v>25</v>
      </c>
      <c r="BY574" s="15">
        <v>48</v>
      </c>
      <c r="BZ574" s="15">
        <v>44</v>
      </c>
      <c r="CA574" s="15">
        <v>6</v>
      </c>
      <c r="CB574" s="15">
        <v>33</v>
      </c>
      <c r="CC574" s="15">
        <v>82</v>
      </c>
      <c r="CD574" s="15">
        <v>64</v>
      </c>
      <c r="CE574" s="15">
        <v>47</v>
      </c>
      <c r="CF574" s="15">
        <v>35</v>
      </c>
      <c r="CG574" s="15">
        <v>1</v>
      </c>
      <c r="CH574" s="15">
        <v>9</v>
      </c>
      <c r="CI574" s="15">
        <v>50</v>
      </c>
      <c r="CJ574" s="15">
        <v>80</v>
      </c>
      <c r="CK574" s="15">
        <v>87</v>
      </c>
      <c r="CL574" s="15">
        <v>18</v>
      </c>
      <c r="CM574" s="15">
        <v>102</v>
      </c>
      <c r="CN574" s="15">
        <v>98</v>
      </c>
      <c r="CO574" s="15">
        <v>54</v>
      </c>
      <c r="CP574" s="15">
        <v>72</v>
      </c>
      <c r="CQ574" s="15">
        <v>58</v>
      </c>
      <c r="CR574" s="15">
        <v>24</v>
      </c>
      <c r="CS574" s="15">
        <v>51</v>
      </c>
      <c r="CT574" s="15">
        <v>40</v>
      </c>
      <c r="CU574" s="15">
        <v>106</v>
      </c>
      <c r="CV574" s="15">
        <v>84</v>
      </c>
      <c r="CW574" s="15">
        <v>112</v>
      </c>
      <c r="CX574" s="15">
        <v>5</v>
      </c>
      <c r="CY574" s="15">
        <v>75</v>
      </c>
      <c r="CZ574" s="15">
        <v>108</v>
      </c>
      <c r="DA574" s="15">
        <v>114</v>
      </c>
      <c r="DB574" s="15">
        <v>97</v>
      </c>
      <c r="DC574" s="15">
        <v>34</v>
      </c>
      <c r="DD574" s="15">
        <v>17</v>
      </c>
      <c r="DE574" s="15">
        <v>37</v>
      </c>
      <c r="DF574" s="15">
        <v>7</v>
      </c>
      <c r="DG574" s="15">
        <v>59</v>
      </c>
      <c r="DH574" s="15">
        <v>49</v>
      </c>
      <c r="DI574" s="15">
        <v>41</v>
      </c>
      <c r="DJ574" s="15">
        <v>36</v>
      </c>
      <c r="DL574" s="15">
        <v>88</v>
      </c>
      <c r="DM574" s="15">
        <v>13</v>
      </c>
      <c r="DN574" s="15">
        <v>29</v>
      </c>
      <c r="DO574" s="15">
        <v>43</v>
      </c>
      <c r="DQ574" s="15">
        <v>100</v>
      </c>
      <c r="DR574" s="15">
        <v>55</v>
      </c>
      <c r="DS574" s="15">
        <v>46</v>
      </c>
      <c r="DT574" s="15">
        <v>65</v>
      </c>
    </row>
    <row r="575" spans="4:124" s="15" customFormat="1">
      <c r="E575" s="42" t="s">
        <v>352</v>
      </c>
      <c r="F575" s="15">
        <v>103</v>
      </c>
      <c r="G575" s="15">
        <v>33</v>
      </c>
      <c r="H575" s="15">
        <v>52</v>
      </c>
      <c r="I575" s="15">
        <v>45</v>
      </c>
      <c r="J575" s="15">
        <v>11</v>
      </c>
      <c r="K575" s="15">
        <v>113</v>
      </c>
      <c r="L575" s="15">
        <v>73</v>
      </c>
      <c r="M575" s="15">
        <v>20</v>
      </c>
      <c r="N575" s="15">
        <v>63</v>
      </c>
      <c r="O575" s="15">
        <v>47</v>
      </c>
      <c r="P575" s="15">
        <v>5</v>
      </c>
      <c r="Q575" s="15">
        <v>6</v>
      </c>
      <c r="R575" s="15">
        <v>89</v>
      </c>
      <c r="S575" s="15">
        <v>78</v>
      </c>
      <c r="T575" s="15">
        <v>102</v>
      </c>
      <c r="U575" s="15">
        <v>43</v>
      </c>
      <c r="V575" s="15">
        <v>19</v>
      </c>
      <c r="W575" s="15">
        <v>9</v>
      </c>
      <c r="X575" s="15">
        <v>76</v>
      </c>
      <c r="Y575" s="15">
        <v>22</v>
      </c>
      <c r="Z575" s="15">
        <v>93</v>
      </c>
      <c r="AA575" s="15">
        <v>106</v>
      </c>
      <c r="AB575" s="15">
        <v>37</v>
      </c>
      <c r="AC575" s="15">
        <v>82</v>
      </c>
      <c r="AD575" s="15">
        <v>12</v>
      </c>
      <c r="AE575" s="15">
        <v>15</v>
      </c>
      <c r="AF575" s="15">
        <v>31</v>
      </c>
      <c r="AG575" s="15">
        <v>59</v>
      </c>
      <c r="AH575" s="15">
        <v>95</v>
      </c>
      <c r="AI575" s="15">
        <v>66</v>
      </c>
      <c r="AJ575" s="15">
        <v>84</v>
      </c>
      <c r="AK575" s="15">
        <v>114</v>
      </c>
      <c r="AL575" s="15">
        <v>16</v>
      </c>
      <c r="AM575" s="15">
        <v>110</v>
      </c>
      <c r="AN575" s="15">
        <v>77</v>
      </c>
      <c r="AO575" s="15">
        <v>38</v>
      </c>
      <c r="AP575" s="15">
        <v>28</v>
      </c>
      <c r="AQ575" s="15">
        <v>7</v>
      </c>
      <c r="AR575" s="15">
        <v>67</v>
      </c>
      <c r="AS575" s="15">
        <v>88</v>
      </c>
      <c r="AT575" s="15">
        <v>39</v>
      </c>
      <c r="AU575" s="15">
        <v>26</v>
      </c>
      <c r="AV575" s="15">
        <v>87</v>
      </c>
      <c r="AW575" s="15">
        <v>51</v>
      </c>
      <c r="AX575" s="15">
        <v>46</v>
      </c>
      <c r="AY575" s="15">
        <v>14</v>
      </c>
      <c r="AZ575" s="15">
        <v>54</v>
      </c>
      <c r="BA575" s="15">
        <v>117</v>
      </c>
      <c r="BB575" s="15">
        <v>8</v>
      </c>
      <c r="BC575" s="15">
        <v>56</v>
      </c>
      <c r="BD575" s="15">
        <v>44</v>
      </c>
      <c r="BE575" s="15">
        <v>74</v>
      </c>
      <c r="BF575" s="15">
        <v>60</v>
      </c>
      <c r="BG575" s="15">
        <v>13</v>
      </c>
      <c r="BH575" s="15">
        <v>112</v>
      </c>
      <c r="BI575" s="15">
        <v>35</v>
      </c>
      <c r="BJ575" s="15">
        <v>101</v>
      </c>
      <c r="BK575" s="15">
        <v>107</v>
      </c>
      <c r="BL575" s="15">
        <v>23</v>
      </c>
      <c r="BM575" s="15">
        <v>62</v>
      </c>
      <c r="BN575" s="15">
        <v>32</v>
      </c>
      <c r="BO575" s="15">
        <v>53</v>
      </c>
      <c r="BP575" s="15">
        <v>27</v>
      </c>
      <c r="BQ575" s="15">
        <v>83</v>
      </c>
      <c r="BR575" s="15">
        <v>98</v>
      </c>
      <c r="BS575" s="15">
        <v>65</v>
      </c>
      <c r="BT575" s="15">
        <v>81</v>
      </c>
      <c r="BU575" s="15">
        <v>21</v>
      </c>
      <c r="BV575" s="15">
        <v>97</v>
      </c>
      <c r="BW575" s="15">
        <v>41</v>
      </c>
      <c r="BX575" s="15">
        <v>104</v>
      </c>
      <c r="BY575" s="15">
        <v>80</v>
      </c>
      <c r="BZ575" s="15">
        <v>92</v>
      </c>
      <c r="CA575" s="15">
        <v>85</v>
      </c>
      <c r="CB575" s="15">
        <v>96</v>
      </c>
      <c r="CC575" s="15">
        <v>69</v>
      </c>
      <c r="CD575" s="15">
        <v>105</v>
      </c>
      <c r="CE575" s="15">
        <v>55</v>
      </c>
      <c r="CF575" s="15">
        <v>42</v>
      </c>
      <c r="CG575" s="15">
        <v>17</v>
      </c>
      <c r="CH575" s="15">
        <v>50</v>
      </c>
      <c r="CI575" s="15">
        <v>24</v>
      </c>
      <c r="CJ575" s="15">
        <v>64</v>
      </c>
      <c r="CK575" s="15">
        <v>86</v>
      </c>
      <c r="CL575" s="15">
        <v>115</v>
      </c>
      <c r="CM575" s="15">
        <v>29</v>
      </c>
      <c r="CN575" s="15">
        <v>40</v>
      </c>
      <c r="CO575" s="15">
        <v>91</v>
      </c>
      <c r="CP575" s="15">
        <v>71</v>
      </c>
      <c r="CQ575" s="15">
        <v>4</v>
      </c>
      <c r="CR575" s="15">
        <v>90</v>
      </c>
      <c r="CS575" s="15">
        <v>30</v>
      </c>
      <c r="CT575" s="15">
        <v>111</v>
      </c>
      <c r="CU575" s="15">
        <v>100</v>
      </c>
      <c r="CV575" s="15">
        <v>116</v>
      </c>
      <c r="CW575" s="15">
        <v>94</v>
      </c>
      <c r="CX575" s="15">
        <v>108</v>
      </c>
      <c r="CY575" s="15">
        <v>36</v>
      </c>
      <c r="CZ575" s="15">
        <v>3</v>
      </c>
      <c r="DA575" s="15">
        <v>61</v>
      </c>
      <c r="DB575" s="15">
        <v>109</v>
      </c>
      <c r="DC575" s="15">
        <v>75</v>
      </c>
      <c r="DD575" s="15">
        <v>49</v>
      </c>
      <c r="DE575" s="15">
        <v>68</v>
      </c>
      <c r="DF575" s="15">
        <v>57</v>
      </c>
      <c r="DG575" s="15">
        <v>79</v>
      </c>
      <c r="DH575" s="15">
        <v>58</v>
      </c>
      <c r="DI575" s="15">
        <v>1</v>
      </c>
      <c r="DJ575" s="15">
        <v>25</v>
      </c>
      <c r="DL575" s="15">
        <v>34</v>
      </c>
      <c r="DM575" s="15">
        <v>18</v>
      </c>
      <c r="DN575" s="15">
        <v>99</v>
      </c>
      <c r="DO575" s="15">
        <v>2</v>
      </c>
      <c r="DQ575" s="15">
        <v>72</v>
      </c>
      <c r="DR575" s="15">
        <v>70</v>
      </c>
      <c r="DS575" s="15">
        <v>10</v>
      </c>
      <c r="DT575" s="15">
        <v>48</v>
      </c>
    </row>
    <row r="576" spans="4:124" s="15" customFormat="1"/>
    <row r="577" spans="4:125" s="15" customFormat="1">
      <c r="D577" s="447">
        <v>118</v>
      </c>
      <c r="E577" s="39" t="s">
        <v>379</v>
      </c>
    </row>
    <row r="578" spans="4:125" s="15" customFormat="1">
      <c r="E578" s="42" t="s">
        <v>322</v>
      </c>
      <c r="F578" s="15">
        <v>1</v>
      </c>
      <c r="G578" s="15">
        <v>2</v>
      </c>
      <c r="H578" s="15">
        <v>3</v>
      </c>
      <c r="I578" s="15">
        <v>4</v>
      </c>
      <c r="J578" s="15">
        <v>5</v>
      </c>
      <c r="K578" s="15">
        <v>6</v>
      </c>
      <c r="L578" s="15">
        <v>7</v>
      </c>
      <c r="M578" s="15">
        <v>8</v>
      </c>
      <c r="N578" s="15">
        <v>9</v>
      </c>
      <c r="O578" s="15">
        <v>10</v>
      </c>
      <c r="P578" s="15">
        <v>11</v>
      </c>
      <c r="Q578" s="15">
        <v>12</v>
      </c>
      <c r="R578" s="15">
        <v>13</v>
      </c>
      <c r="S578" s="15">
        <v>14</v>
      </c>
      <c r="T578" s="15">
        <v>15</v>
      </c>
      <c r="U578" s="15">
        <v>16</v>
      </c>
      <c r="V578" s="15">
        <v>17</v>
      </c>
      <c r="W578" s="15">
        <v>18</v>
      </c>
      <c r="X578" s="15">
        <v>19</v>
      </c>
      <c r="Y578" s="15">
        <v>20</v>
      </c>
      <c r="Z578" s="15">
        <v>21</v>
      </c>
      <c r="AA578" s="15">
        <v>22</v>
      </c>
      <c r="AB578" s="15">
        <v>23</v>
      </c>
      <c r="AC578" s="15">
        <v>24</v>
      </c>
      <c r="AD578" s="15">
        <v>25</v>
      </c>
      <c r="AE578" s="15">
        <v>26</v>
      </c>
      <c r="AF578" s="15">
        <v>27</v>
      </c>
      <c r="AG578" s="15">
        <v>28</v>
      </c>
      <c r="AH578" s="15">
        <v>29</v>
      </c>
      <c r="AI578" s="15">
        <v>30</v>
      </c>
      <c r="AJ578" s="15">
        <v>31</v>
      </c>
      <c r="AK578" s="15">
        <v>32</v>
      </c>
      <c r="AL578" s="15">
        <v>33</v>
      </c>
      <c r="AM578" s="15">
        <v>34</v>
      </c>
      <c r="AN578" s="15">
        <v>35</v>
      </c>
      <c r="AO578" s="15">
        <v>36</v>
      </c>
      <c r="AP578" s="15">
        <v>37</v>
      </c>
      <c r="AQ578" s="15">
        <v>38</v>
      </c>
      <c r="AR578" s="15">
        <v>39</v>
      </c>
      <c r="AS578" s="15">
        <v>40</v>
      </c>
      <c r="AT578" s="15">
        <v>41</v>
      </c>
      <c r="AU578" s="15">
        <v>42</v>
      </c>
      <c r="AV578" s="15">
        <v>43</v>
      </c>
      <c r="AW578" s="15">
        <v>44</v>
      </c>
      <c r="AX578" s="15">
        <v>45</v>
      </c>
      <c r="AY578" s="15">
        <v>46</v>
      </c>
      <c r="AZ578" s="15">
        <v>47</v>
      </c>
      <c r="BA578" s="15">
        <v>48</v>
      </c>
      <c r="BB578" s="15">
        <v>49</v>
      </c>
      <c r="BC578" s="15">
        <v>50</v>
      </c>
      <c r="BD578" s="15">
        <v>51</v>
      </c>
      <c r="BE578" s="15">
        <v>52</v>
      </c>
      <c r="BF578" s="15">
        <v>53</v>
      </c>
      <c r="BG578" s="15">
        <v>54</v>
      </c>
      <c r="BH578" s="15">
        <v>55</v>
      </c>
      <c r="BI578" s="15">
        <v>56</v>
      </c>
      <c r="BJ578" s="15">
        <v>57</v>
      </c>
      <c r="BK578" s="15">
        <v>58</v>
      </c>
      <c r="BL578" s="15">
        <v>59</v>
      </c>
      <c r="BM578" s="15">
        <v>60</v>
      </c>
      <c r="BN578" s="15">
        <v>61</v>
      </c>
      <c r="BO578" s="15">
        <v>62</v>
      </c>
      <c r="BP578" s="15">
        <v>63</v>
      </c>
      <c r="BQ578" s="15">
        <v>64</v>
      </c>
      <c r="BR578" s="15">
        <v>65</v>
      </c>
      <c r="BS578" s="15">
        <v>66</v>
      </c>
      <c r="BT578" s="15">
        <v>67</v>
      </c>
      <c r="BU578" s="15">
        <v>68</v>
      </c>
      <c r="BV578" s="15">
        <v>69</v>
      </c>
      <c r="BW578" s="15">
        <v>70</v>
      </c>
      <c r="BX578" s="15">
        <v>71</v>
      </c>
      <c r="BY578" s="15">
        <v>72</v>
      </c>
      <c r="BZ578" s="15">
        <v>73</v>
      </c>
      <c r="CA578" s="15">
        <v>74</v>
      </c>
      <c r="CB578" s="15">
        <v>75</v>
      </c>
      <c r="CC578" s="15">
        <v>76</v>
      </c>
      <c r="CD578" s="15">
        <v>77</v>
      </c>
      <c r="CE578" s="15">
        <v>78</v>
      </c>
      <c r="CF578" s="15">
        <v>79</v>
      </c>
      <c r="CG578" s="15">
        <v>80</v>
      </c>
      <c r="CH578" s="15">
        <v>81</v>
      </c>
      <c r="CI578" s="15">
        <v>82</v>
      </c>
      <c r="CJ578" s="15">
        <v>83</v>
      </c>
      <c r="CK578" s="15">
        <v>84</v>
      </c>
      <c r="CL578" s="15">
        <v>85</v>
      </c>
      <c r="CM578" s="15">
        <v>86</v>
      </c>
      <c r="CN578" s="15">
        <v>87</v>
      </c>
      <c r="CO578" s="15">
        <v>88</v>
      </c>
      <c r="CP578" s="15">
        <v>89</v>
      </c>
      <c r="CQ578" s="15">
        <v>90</v>
      </c>
      <c r="CR578" s="15">
        <v>91</v>
      </c>
      <c r="CS578" s="15">
        <v>92</v>
      </c>
      <c r="CT578" s="15">
        <v>93</v>
      </c>
      <c r="CU578" s="15">
        <v>94</v>
      </c>
      <c r="CV578" s="15">
        <v>95</v>
      </c>
      <c r="CW578" s="15">
        <v>96</v>
      </c>
      <c r="CX578" s="15">
        <v>97</v>
      </c>
      <c r="CY578" s="15">
        <v>98</v>
      </c>
      <c r="CZ578" s="15">
        <v>99</v>
      </c>
      <c r="DA578" s="15">
        <v>100</v>
      </c>
      <c r="DB578" s="15">
        <v>101</v>
      </c>
      <c r="DC578" s="15">
        <v>102</v>
      </c>
      <c r="DD578" s="15">
        <v>103</v>
      </c>
      <c r="DE578" s="15">
        <v>104</v>
      </c>
      <c r="DF578" s="15">
        <v>105</v>
      </c>
      <c r="DG578" s="15">
        <v>106</v>
      </c>
      <c r="DH578" s="15">
        <v>107</v>
      </c>
      <c r="DI578" s="15">
        <v>108</v>
      </c>
      <c r="DJ578" s="15">
        <v>109</v>
      </c>
      <c r="DK578" s="15">
        <v>110</v>
      </c>
      <c r="DL578" s="15">
        <v>111</v>
      </c>
      <c r="DM578" s="15">
        <v>112</v>
      </c>
      <c r="DN578" s="15">
        <v>113</v>
      </c>
      <c r="DO578" s="15">
        <v>114</v>
      </c>
      <c r="DQ578" s="15">
        <v>115</v>
      </c>
      <c r="DR578" s="15">
        <v>116</v>
      </c>
      <c r="DS578" s="15">
        <v>117</v>
      </c>
      <c r="DT578" s="15">
        <v>118</v>
      </c>
    </row>
    <row r="579" spans="4:125" s="15" customFormat="1">
      <c r="E579" s="42" t="s">
        <v>350</v>
      </c>
      <c r="F579" s="15">
        <v>94</v>
      </c>
      <c r="G579" s="15">
        <v>78</v>
      </c>
      <c r="H579" s="15">
        <v>62</v>
      </c>
      <c r="I579" s="15">
        <v>102</v>
      </c>
      <c r="J579" s="15">
        <v>12</v>
      </c>
      <c r="K579" s="15">
        <v>110</v>
      </c>
      <c r="L579" s="15">
        <v>30</v>
      </c>
      <c r="M579" s="15">
        <v>46</v>
      </c>
      <c r="N579" s="15">
        <v>21</v>
      </c>
      <c r="O579" s="15">
        <v>7</v>
      </c>
      <c r="P579" s="15">
        <v>22</v>
      </c>
      <c r="Q579" s="15">
        <v>83</v>
      </c>
      <c r="R579" s="15">
        <v>74</v>
      </c>
      <c r="S579" s="15">
        <v>101</v>
      </c>
      <c r="T579" s="15">
        <v>111</v>
      </c>
      <c r="U579" s="15">
        <v>118</v>
      </c>
      <c r="V579" s="15">
        <v>14</v>
      </c>
      <c r="W579" s="15">
        <v>97</v>
      </c>
      <c r="X579" s="15">
        <v>25</v>
      </c>
      <c r="Y579" s="15">
        <v>1</v>
      </c>
      <c r="Z579" s="15">
        <v>27</v>
      </c>
      <c r="AA579" s="15">
        <v>108</v>
      </c>
      <c r="AB579" s="15">
        <v>32</v>
      </c>
      <c r="AC579" s="15">
        <v>113</v>
      </c>
      <c r="AD579" s="15">
        <v>43</v>
      </c>
      <c r="AE579" s="15">
        <v>10</v>
      </c>
      <c r="AF579" s="15">
        <v>64</v>
      </c>
      <c r="AG579" s="15">
        <v>75</v>
      </c>
      <c r="AH579" s="15">
        <v>116</v>
      </c>
      <c r="AI579" s="15">
        <v>88</v>
      </c>
      <c r="AJ579" s="15">
        <v>104</v>
      </c>
      <c r="AK579" s="15">
        <v>56</v>
      </c>
      <c r="AL579" s="15">
        <v>40</v>
      </c>
      <c r="AM579" s="15">
        <v>47</v>
      </c>
      <c r="AN579" s="15">
        <v>71</v>
      </c>
      <c r="AO579" s="15">
        <v>99</v>
      </c>
      <c r="AP579" s="15">
        <v>59</v>
      </c>
      <c r="AQ579" s="15">
        <v>15</v>
      </c>
      <c r="AR579" s="15">
        <v>2</v>
      </c>
      <c r="AS579" s="15">
        <v>84</v>
      </c>
      <c r="AT579" s="15">
        <v>23</v>
      </c>
      <c r="AU579" s="15">
        <v>29</v>
      </c>
      <c r="AV579" s="15">
        <v>19</v>
      </c>
      <c r="AW579" s="15">
        <v>66</v>
      </c>
      <c r="AX579" s="15">
        <v>87</v>
      </c>
      <c r="AY579" s="15">
        <v>35</v>
      </c>
      <c r="AZ579" s="15">
        <v>13</v>
      </c>
      <c r="BA579" s="15">
        <v>24</v>
      </c>
      <c r="BB579" s="15">
        <v>17</v>
      </c>
      <c r="BC579" s="15">
        <v>68</v>
      </c>
      <c r="BD579" s="15">
        <v>4</v>
      </c>
      <c r="BE579" s="15">
        <v>117</v>
      </c>
      <c r="BF579" s="15">
        <v>107</v>
      </c>
      <c r="BG579" s="15">
        <v>11</v>
      </c>
      <c r="BH579" s="15">
        <v>72</v>
      </c>
      <c r="BI579" s="15">
        <v>90</v>
      </c>
      <c r="BJ579" s="15">
        <v>9</v>
      </c>
      <c r="BK579" s="15">
        <v>85</v>
      </c>
      <c r="BL579" s="15">
        <v>37</v>
      </c>
      <c r="BM579" s="15">
        <v>51</v>
      </c>
      <c r="BN579" s="15">
        <v>65</v>
      </c>
      <c r="BO579" s="15">
        <v>36</v>
      </c>
      <c r="BP579" s="15">
        <v>79</v>
      </c>
      <c r="BQ579" s="15">
        <v>16</v>
      </c>
      <c r="BR579" s="15">
        <v>103</v>
      </c>
      <c r="BS579" s="15">
        <v>28</v>
      </c>
      <c r="BT579" s="15">
        <v>115</v>
      </c>
      <c r="BU579" s="15">
        <v>57</v>
      </c>
      <c r="BV579" s="15">
        <v>93</v>
      </c>
      <c r="BW579" s="15">
        <v>41</v>
      </c>
      <c r="BX579" s="15">
        <v>114</v>
      </c>
      <c r="BY579" s="15">
        <v>49</v>
      </c>
      <c r="BZ579" s="15">
        <v>89</v>
      </c>
      <c r="CA579" s="15">
        <v>91</v>
      </c>
      <c r="CB579" s="15">
        <v>53</v>
      </c>
      <c r="CC579" s="15">
        <v>18</v>
      </c>
      <c r="CD579" s="15">
        <v>54</v>
      </c>
      <c r="CE579" s="15">
        <v>45</v>
      </c>
      <c r="CF579" s="15">
        <v>106</v>
      </c>
      <c r="CG579" s="15">
        <v>86</v>
      </c>
      <c r="CH579" s="15">
        <v>20</v>
      </c>
      <c r="CI579" s="15">
        <v>61</v>
      </c>
      <c r="CJ579" s="15">
        <v>5</v>
      </c>
      <c r="CK579" s="15">
        <v>33</v>
      </c>
      <c r="CL579" s="15">
        <v>58</v>
      </c>
      <c r="CM579" s="15">
        <v>95</v>
      </c>
      <c r="CN579" s="15">
        <v>100</v>
      </c>
      <c r="CO579" s="15">
        <v>76</v>
      </c>
      <c r="CP579" s="15">
        <v>73</v>
      </c>
      <c r="CQ579" s="15">
        <v>48</v>
      </c>
      <c r="CR579" s="15">
        <v>105</v>
      </c>
      <c r="CS579" s="15">
        <v>55</v>
      </c>
      <c r="CT579" s="15">
        <v>50</v>
      </c>
      <c r="CU579" s="15">
        <v>6</v>
      </c>
      <c r="CV579" s="15">
        <v>69</v>
      </c>
      <c r="CW579" s="15">
        <v>80</v>
      </c>
      <c r="CX579" s="15">
        <v>63</v>
      </c>
      <c r="CY579" s="15">
        <v>92</v>
      </c>
      <c r="CZ579" s="15">
        <v>3</v>
      </c>
      <c r="DA579" s="15">
        <v>8</v>
      </c>
      <c r="DB579" s="15">
        <v>77</v>
      </c>
      <c r="DC579" s="15">
        <v>26</v>
      </c>
      <c r="DD579" s="15">
        <v>70</v>
      </c>
      <c r="DE579" s="15">
        <v>31</v>
      </c>
      <c r="DF579" s="15">
        <v>39</v>
      </c>
      <c r="DG579" s="15">
        <v>44</v>
      </c>
      <c r="DH579" s="15">
        <v>34</v>
      </c>
      <c r="DI579" s="15">
        <v>81</v>
      </c>
      <c r="DJ579" s="15">
        <v>112</v>
      </c>
      <c r="DK579" s="15">
        <v>98</v>
      </c>
      <c r="DL579" s="15">
        <v>82</v>
      </c>
      <c r="DM579" s="15">
        <v>109</v>
      </c>
      <c r="DN579" s="15">
        <v>42</v>
      </c>
      <c r="DO579" s="15">
        <v>60</v>
      </c>
      <c r="DQ579" s="15">
        <v>38</v>
      </c>
      <c r="DR579" s="15">
        <v>96</v>
      </c>
      <c r="DS579" s="15">
        <v>52</v>
      </c>
      <c r="DT579" s="15">
        <v>67</v>
      </c>
    </row>
    <row r="580" spans="4:125" s="15" customFormat="1">
      <c r="E580" s="42" t="s">
        <v>352</v>
      </c>
      <c r="F580" s="15">
        <v>93</v>
      </c>
      <c r="G580" s="15">
        <v>85</v>
      </c>
      <c r="H580" s="15">
        <v>116</v>
      </c>
      <c r="I580" s="15">
        <v>76</v>
      </c>
      <c r="J580" s="15">
        <v>6</v>
      </c>
      <c r="K580" s="15">
        <v>54</v>
      </c>
      <c r="L580" s="15">
        <v>95</v>
      </c>
      <c r="M580" s="15">
        <v>12</v>
      </c>
      <c r="N580" s="15">
        <v>90</v>
      </c>
      <c r="O580" s="15">
        <v>118</v>
      </c>
      <c r="P580" s="15">
        <v>49</v>
      </c>
      <c r="Q580" s="15">
        <v>8</v>
      </c>
      <c r="R580" s="15">
        <v>16</v>
      </c>
      <c r="S580" s="15">
        <v>117</v>
      </c>
      <c r="T580" s="15">
        <v>61</v>
      </c>
      <c r="U580" s="15">
        <v>34</v>
      </c>
      <c r="V580" s="15">
        <v>103</v>
      </c>
      <c r="W580" s="15">
        <v>14</v>
      </c>
      <c r="X580" s="15">
        <v>46</v>
      </c>
      <c r="Y580" s="15">
        <v>83</v>
      </c>
      <c r="Z580" s="15">
        <v>69</v>
      </c>
      <c r="AA580" s="15">
        <v>74</v>
      </c>
      <c r="AB580" s="15">
        <v>29</v>
      </c>
      <c r="AC580" s="15">
        <v>107</v>
      </c>
      <c r="AD580" s="15">
        <v>97</v>
      </c>
      <c r="AE580" s="15">
        <v>88</v>
      </c>
      <c r="AF580" s="15">
        <v>106</v>
      </c>
      <c r="AG580" s="15">
        <v>59</v>
      </c>
      <c r="AH580" s="15">
        <v>80</v>
      </c>
      <c r="AI580" s="15">
        <v>94</v>
      </c>
      <c r="AJ580" s="15">
        <v>87</v>
      </c>
      <c r="AK580" s="15">
        <v>91</v>
      </c>
      <c r="AL580" s="15">
        <v>65</v>
      </c>
      <c r="AM580" s="15">
        <v>20</v>
      </c>
      <c r="AN580" s="15">
        <v>42</v>
      </c>
      <c r="AO580" s="15">
        <v>2</v>
      </c>
      <c r="AP580" s="15">
        <v>79</v>
      </c>
      <c r="AQ580" s="15">
        <v>21</v>
      </c>
      <c r="AR580" s="15">
        <v>92</v>
      </c>
      <c r="AS580" s="15">
        <v>26</v>
      </c>
      <c r="AT580" s="15">
        <v>98</v>
      </c>
      <c r="AU580" s="15">
        <v>10</v>
      </c>
      <c r="AV580" s="15">
        <v>11</v>
      </c>
      <c r="AW580" s="15">
        <v>36</v>
      </c>
      <c r="AX580" s="15">
        <v>32</v>
      </c>
      <c r="AY580" s="15">
        <v>68</v>
      </c>
      <c r="AZ580" s="15">
        <v>43</v>
      </c>
      <c r="BA580" s="15">
        <v>102</v>
      </c>
      <c r="BB580" s="15">
        <v>71</v>
      </c>
      <c r="BC580" s="15">
        <v>99</v>
      </c>
      <c r="BD580" s="15">
        <v>37</v>
      </c>
      <c r="BE580" s="15">
        <v>70</v>
      </c>
      <c r="BF580" s="15">
        <v>47</v>
      </c>
      <c r="BG580" s="15">
        <v>1</v>
      </c>
      <c r="BH580" s="15">
        <v>52</v>
      </c>
      <c r="BI580" s="15">
        <v>25</v>
      </c>
      <c r="BJ580" s="15">
        <v>101</v>
      </c>
      <c r="BK580" s="15">
        <v>67</v>
      </c>
      <c r="BL580" s="15">
        <v>28</v>
      </c>
      <c r="BM580" s="15">
        <v>56</v>
      </c>
      <c r="BN580" s="15">
        <v>60</v>
      </c>
      <c r="BO580" s="15">
        <v>19</v>
      </c>
      <c r="BP580" s="15">
        <v>104</v>
      </c>
      <c r="BQ580" s="15">
        <v>63</v>
      </c>
      <c r="BR580" s="15">
        <v>114</v>
      </c>
      <c r="BS580" s="15">
        <v>64</v>
      </c>
      <c r="BT580" s="15">
        <v>73</v>
      </c>
      <c r="BU580" s="15">
        <v>110</v>
      </c>
      <c r="BV580" s="15">
        <v>82</v>
      </c>
      <c r="BW580" s="15">
        <v>4</v>
      </c>
      <c r="BX580" s="15">
        <v>113</v>
      </c>
      <c r="BY580" s="15">
        <v>89</v>
      </c>
      <c r="BZ580" s="15">
        <v>9</v>
      </c>
      <c r="CA580" s="15">
        <v>22</v>
      </c>
      <c r="CB580" s="15">
        <v>81</v>
      </c>
      <c r="CC580" s="15">
        <v>33</v>
      </c>
      <c r="CD580" s="15">
        <v>40</v>
      </c>
      <c r="CE580" s="15">
        <v>109</v>
      </c>
      <c r="CF580" s="15">
        <v>51</v>
      </c>
      <c r="CG580" s="15">
        <v>13</v>
      </c>
      <c r="CH580" s="15">
        <v>112</v>
      </c>
      <c r="CI580" s="15">
        <v>35</v>
      </c>
      <c r="CJ580" s="15">
        <v>72</v>
      </c>
      <c r="CK580" s="15">
        <v>96</v>
      </c>
      <c r="CL580" s="15">
        <v>77</v>
      </c>
      <c r="CM580" s="15">
        <v>3</v>
      </c>
      <c r="CN580" s="15">
        <v>15</v>
      </c>
      <c r="CO580" s="15">
        <v>100</v>
      </c>
      <c r="CP580" s="15">
        <v>115</v>
      </c>
      <c r="CQ580" s="15">
        <v>62</v>
      </c>
      <c r="CR580" s="15">
        <v>39</v>
      </c>
      <c r="CS580" s="15">
        <v>48</v>
      </c>
      <c r="CT580" s="15">
        <v>55</v>
      </c>
      <c r="CU580" s="15">
        <v>27</v>
      </c>
      <c r="CV580" s="15">
        <v>18</v>
      </c>
      <c r="CW580" s="15">
        <v>84</v>
      </c>
      <c r="CX580" s="15">
        <v>53</v>
      </c>
      <c r="CY580" s="15">
        <v>41</v>
      </c>
      <c r="CZ580" s="15">
        <v>111</v>
      </c>
      <c r="DA580" s="15">
        <v>78</v>
      </c>
      <c r="DB580" s="15">
        <v>45</v>
      </c>
      <c r="DC580" s="15">
        <v>5</v>
      </c>
      <c r="DD580" s="15">
        <v>17</v>
      </c>
      <c r="DE580" s="15">
        <v>38</v>
      </c>
      <c r="DF580" s="15">
        <v>57</v>
      </c>
      <c r="DG580" s="15">
        <v>30</v>
      </c>
      <c r="DH580" s="15">
        <v>75</v>
      </c>
      <c r="DI580" s="15">
        <v>31</v>
      </c>
      <c r="DJ580" s="15">
        <v>23</v>
      </c>
      <c r="DK580" s="15">
        <v>44</v>
      </c>
      <c r="DL580" s="15">
        <v>50</v>
      </c>
      <c r="DM580" s="15">
        <v>24</v>
      </c>
      <c r="DN580" s="15">
        <v>7</v>
      </c>
      <c r="DO580" s="15">
        <v>108</v>
      </c>
      <c r="DQ580" s="15">
        <v>58</v>
      </c>
      <c r="DR580" s="15">
        <v>86</v>
      </c>
      <c r="DS580" s="15">
        <v>66</v>
      </c>
      <c r="DT580" s="15">
        <v>105</v>
      </c>
    </row>
    <row r="581" spans="4:125" s="15" customFormat="1"/>
    <row r="582" spans="4:125" s="15" customFormat="1">
      <c r="D582" s="447">
        <v>119</v>
      </c>
      <c r="E582" s="39" t="s">
        <v>379</v>
      </c>
    </row>
    <row r="583" spans="4:125" s="15" customFormat="1">
      <c r="E583" s="42" t="s">
        <v>322</v>
      </c>
      <c r="F583" s="15">
        <v>1</v>
      </c>
      <c r="G583" s="15">
        <v>2</v>
      </c>
      <c r="H583" s="15">
        <v>3</v>
      </c>
      <c r="I583" s="15">
        <v>4</v>
      </c>
      <c r="J583" s="15">
        <v>5</v>
      </c>
      <c r="K583" s="15">
        <v>6</v>
      </c>
      <c r="L583" s="15">
        <v>7</v>
      </c>
      <c r="M583" s="15">
        <v>8</v>
      </c>
      <c r="N583" s="15">
        <v>9</v>
      </c>
      <c r="O583" s="15">
        <v>10</v>
      </c>
      <c r="P583" s="15">
        <v>11</v>
      </c>
      <c r="Q583" s="15">
        <v>12</v>
      </c>
      <c r="R583" s="15">
        <v>13</v>
      </c>
      <c r="S583" s="15">
        <v>14</v>
      </c>
      <c r="T583" s="15">
        <v>15</v>
      </c>
      <c r="U583" s="15">
        <v>16</v>
      </c>
      <c r="V583" s="15">
        <v>17</v>
      </c>
      <c r="W583" s="15">
        <v>18</v>
      </c>
      <c r="X583" s="15">
        <v>19</v>
      </c>
      <c r="Y583" s="15">
        <v>20</v>
      </c>
      <c r="Z583" s="15">
        <v>21</v>
      </c>
      <c r="AA583" s="15">
        <v>22</v>
      </c>
      <c r="AB583" s="15">
        <v>23</v>
      </c>
      <c r="AC583" s="15">
        <v>24</v>
      </c>
      <c r="AD583" s="15">
        <v>25</v>
      </c>
      <c r="AE583" s="15">
        <v>26</v>
      </c>
      <c r="AF583" s="15">
        <v>27</v>
      </c>
      <c r="AG583" s="15">
        <v>28</v>
      </c>
      <c r="AH583" s="15">
        <v>29</v>
      </c>
      <c r="AI583" s="15">
        <v>30</v>
      </c>
      <c r="AJ583" s="15">
        <v>31</v>
      </c>
      <c r="AK583" s="15">
        <v>32</v>
      </c>
      <c r="AL583" s="15">
        <v>33</v>
      </c>
      <c r="AM583" s="15">
        <v>34</v>
      </c>
      <c r="AN583" s="15">
        <v>35</v>
      </c>
      <c r="AO583" s="15">
        <v>36</v>
      </c>
      <c r="AP583" s="15">
        <v>37</v>
      </c>
      <c r="AQ583" s="15">
        <v>38</v>
      </c>
      <c r="AR583" s="15">
        <v>39</v>
      </c>
      <c r="AS583" s="15">
        <v>40</v>
      </c>
      <c r="AT583" s="15">
        <v>41</v>
      </c>
      <c r="AU583" s="15">
        <v>42</v>
      </c>
      <c r="AV583" s="15">
        <v>43</v>
      </c>
      <c r="AW583" s="15">
        <v>44</v>
      </c>
      <c r="AX583" s="15">
        <v>45</v>
      </c>
      <c r="AY583" s="15">
        <v>46</v>
      </c>
      <c r="AZ583" s="15">
        <v>47</v>
      </c>
      <c r="BA583" s="15">
        <v>48</v>
      </c>
      <c r="BB583" s="15">
        <v>49</v>
      </c>
      <c r="BC583" s="15">
        <v>50</v>
      </c>
      <c r="BD583" s="15">
        <v>51</v>
      </c>
      <c r="BE583" s="15">
        <v>52</v>
      </c>
      <c r="BF583" s="15">
        <v>53</v>
      </c>
      <c r="BG583" s="15">
        <v>54</v>
      </c>
      <c r="BH583" s="15">
        <v>55</v>
      </c>
      <c r="BI583" s="15">
        <v>56</v>
      </c>
      <c r="BJ583" s="15">
        <v>57</v>
      </c>
      <c r="BK583" s="15">
        <v>58</v>
      </c>
      <c r="BL583" s="15">
        <v>59</v>
      </c>
      <c r="BM583" s="15">
        <v>60</v>
      </c>
      <c r="BN583" s="15">
        <v>61</v>
      </c>
      <c r="BO583" s="15">
        <v>62</v>
      </c>
      <c r="BP583" s="15">
        <v>63</v>
      </c>
      <c r="BQ583" s="15">
        <v>64</v>
      </c>
      <c r="BR583" s="15">
        <v>65</v>
      </c>
      <c r="BS583" s="15">
        <v>66</v>
      </c>
      <c r="BT583" s="15">
        <v>67</v>
      </c>
      <c r="BU583" s="15">
        <v>68</v>
      </c>
      <c r="BV583" s="15">
        <v>69</v>
      </c>
      <c r="BW583" s="15">
        <v>70</v>
      </c>
      <c r="BX583" s="15">
        <v>71</v>
      </c>
      <c r="BY583" s="15">
        <v>72</v>
      </c>
      <c r="BZ583" s="15">
        <v>73</v>
      </c>
      <c r="CA583" s="15">
        <v>74</v>
      </c>
      <c r="CB583" s="15">
        <v>75</v>
      </c>
      <c r="CC583" s="15">
        <v>76</v>
      </c>
      <c r="CD583" s="15">
        <v>77</v>
      </c>
      <c r="CE583" s="15">
        <v>78</v>
      </c>
      <c r="CF583" s="15">
        <v>79</v>
      </c>
      <c r="CG583" s="15">
        <v>80</v>
      </c>
      <c r="CH583" s="15">
        <v>81</v>
      </c>
      <c r="CI583" s="15">
        <v>82</v>
      </c>
      <c r="CJ583" s="15">
        <v>83</v>
      </c>
      <c r="CK583" s="15">
        <v>84</v>
      </c>
      <c r="CL583" s="15">
        <v>85</v>
      </c>
      <c r="CM583" s="15">
        <v>86</v>
      </c>
      <c r="CN583" s="15">
        <v>87</v>
      </c>
      <c r="CO583" s="15">
        <v>88</v>
      </c>
      <c r="CP583" s="15">
        <v>89</v>
      </c>
      <c r="CQ583" s="15">
        <v>90</v>
      </c>
      <c r="CR583" s="15">
        <v>91</v>
      </c>
      <c r="CS583" s="15">
        <v>92</v>
      </c>
      <c r="CT583" s="15">
        <v>93</v>
      </c>
      <c r="CU583" s="15">
        <v>94</v>
      </c>
      <c r="CV583" s="15">
        <v>95</v>
      </c>
      <c r="CW583" s="15">
        <v>96</v>
      </c>
      <c r="CX583" s="15">
        <v>97</v>
      </c>
      <c r="CY583" s="15">
        <v>98</v>
      </c>
      <c r="CZ583" s="15">
        <v>99</v>
      </c>
      <c r="DA583" s="15">
        <v>100</v>
      </c>
      <c r="DB583" s="15">
        <v>101</v>
      </c>
      <c r="DC583" s="15">
        <v>102</v>
      </c>
      <c r="DD583" s="15">
        <v>103</v>
      </c>
      <c r="DE583" s="15">
        <v>104</v>
      </c>
      <c r="DF583" s="15">
        <v>105</v>
      </c>
      <c r="DG583" s="15">
        <v>106</v>
      </c>
      <c r="DH583" s="15">
        <v>107</v>
      </c>
      <c r="DI583" s="15">
        <v>108</v>
      </c>
      <c r="DJ583" s="15">
        <v>109</v>
      </c>
      <c r="DK583" s="15">
        <v>110</v>
      </c>
      <c r="DL583" s="15">
        <v>111</v>
      </c>
      <c r="DM583" s="15">
        <v>112</v>
      </c>
      <c r="DN583" s="15">
        <v>113</v>
      </c>
      <c r="DO583" s="15">
        <v>114</v>
      </c>
      <c r="DP583" s="15">
        <v>115</v>
      </c>
      <c r="DQ583" s="15">
        <v>116</v>
      </c>
      <c r="DR583" s="15">
        <v>117</v>
      </c>
      <c r="DS583" s="15">
        <v>118</v>
      </c>
      <c r="DT583" s="15">
        <v>119</v>
      </c>
    </row>
    <row r="584" spans="4:125" s="15" customFormat="1">
      <c r="E584" s="42" t="s">
        <v>350</v>
      </c>
      <c r="F584" s="15">
        <v>20</v>
      </c>
      <c r="G584" s="15">
        <v>63</v>
      </c>
      <c r="H584" s="15">
        <v>72</v>
      </c>
      <c r="I584" s="15">
        <v>102</v>
      </c>
      <c r="J584" s="15">
        <v>78</v>
      </c>
      <c r="K584" s="15">
        <v>29</v>
      </c>
      <c r="L584" s="15">
        <v>93</v>
      </c>
      <c r="M584" s="15">
        <v>85</v>
      </c>
      <c r="N584" s="15">
        <v>112</v>
      </c>
      <c r="O584" s="15">
        <v>108</v>
      </c>
      <c r="P584" s="15">
        <v>67</v>
      </c>
      <c r="Q584" s="15">
        <v>50</v>
      </c>
      <c r="R584" s="15">
        <v>30</v>
      </c>
      <c r="S584" s="15">
        <v>91</v>
      </c>
      <c r="T584" s="15">
        <v>3</v>
      </c>
      <c r="U584" s="15">
        <v>13</v>
      </c>
      <c r="V584" s="15">
        <v>73</v>
      </c>
      <c r="W584" s="15">
        <v>80</v>
      </c>
      <c r="X584" s="15">
        <v>66</v>
      </c>
      <c r="Y584" s="15">
        <v>4</v>
      </c>
      <c r="Z584" s="15">
        <v>94</v>
      </c>
      <c r="AA584" s="15">
        <v>59</v>
      </c>
      <c r="AB584" s="15">
        <v>104</v>
      </c>
      <c r="AC584" s="15">
        <v>28</v>
      </c>
      <c r="AD584" s="15">
        <v>44</v>
      </c>
      <c r="AE584" s="15">
        <v>107</v>
      </c>
      <c r="AF584" s="15">
        <v>61</v>
      </c>
      <c r="AG584" s="15">
        <v>75</v>
      </c>
      <c r="AH584" s="15">
        <v>18</v>
      </c>
      <c r="AI584" s="15">
        <v>92</v>
      </c>
      <c r="AJ584" s="15">
        <v>5</v>
      </c>
      <c r="AK584" s="15">
        <v>111</v>
      </c>
      <c r="AL584" s="15">
        <v>70</v>
      </c>
      <c r="AM584" s="15">
        <v>53</v>
      </c>
      <c r="AN584" s="15">
        <v>87</v>
      </c>
      <c r="AO584" s="15">
        <v>84</v>
      </c>
      <c r="AP584" s="15">
        <v>48</v>
      </c>
      <c r="AQ584" s="15">
        <v>7</v>
      </c>
      <c r="AR584" s="15">
        <v>55</v>
      </c>
      <c r="AS584" s="15">
        <v>119</v>
      </c>
      <c r="AT584" s="15">
        <v>117</v>
      </c>
      <c r="AU584" s="15">
        <v>38</v>
      </c>
      <c r="AV584" s="15">
        <v>97</v>
      </c>
      <c r="AW584" s="15">
        <v>106</v>
      </c>
      <c r="AX584" s="15">
        <v>23</v>
      </c>
      <c r="AY584" s="15">
        <v>74</v>
      </c>
      <c r="AZ584" s="15">
        <v>39</v>
      </c>
      <c r="BA584" s="15">
        <v>64</v>
      </c>
      <c r="BB584" s="15">
        <v>96</v>
      </c>
      <c r="BC584" s="15">
        <v>83</v>
      </c>
      <c r="BD584" s="15">
        <v>37</v>
      </c>
      <c r="BE584" s="15">
        <v>110</v>
      </c>
      <c r="BF584" s="15">
        <v>65</v>
      </c>
      <c r="BG584" s="15">
        <v>103</v>
      </c>
      <c r="BH584" s="15">
        <v>27</v>
      </c>
      <c r="BI584" s="15">
        <v>79</v>
      </c>
      <c r="BJ584" s="15">
        <v>99</v>
      </c>
      <c r="BK584" s="15">
        <v>41</v>
      </c>
      <c r="BL584" s="15">
        <v>22</v>
      </c>
      <c r="BM584" s="15">
        <v>6</v>
      </c>
      <c r="BN584" s="15">
        <v>15</v>
      </c>
      <c r="BO584" s="15">
        <v>49</v>
      </c>
      <c r="BP584" s="15">
        <v>62</v>
      </c>
      <c r="BQ584" s="15">
        <v>51</v>
      </c>
      <c r="BR584" s="15">
        <v>116</v>
      </c>
      <c r="BS584" s="15">
        <v>52</v>
      </c>
      <c r="BT584" s="15">
        <v>45</v>
      </c>
      <c r="BU584" s="15">
        <v>34</v>
      </c>
      <c r="BV584" s="15">
        <v>118</v>
      </c>
      <c r="BW584" s="15">
        <v>17</v>
      </c>
      <c r="BX584" s="15">
        <v>82</v>
      </c>
      <c r="BY584" s="15">
        <v>35</v>
      </c>
      <c r="BZ584" s="15">
        <v>26</v>
      </c>
      <c r="CA584" s="15">
        <v>90</v>
      </c>
      <c r="CB584" s="15">
        <v>69</v>
      </c>
      <c r="CC584" s="15">
        <v>60</v>
      </c>
      <c r="CD584" s="15">
        <v>19</v>
      </c>
      <c r="CE584" s="15">
        <v>54</v>
      </c>
      <c r="CF584" s="15">
        <v>2</v>
      </c>
      <c r="CG584" s="15">
        <v>12</v>
      </c>
      <c r="CH584" s="15">
        <v>42</v>
      </c>
      <c r="CI584" s="15">
        <v>68</v>
      </c>
      <c r="CJ584" s="15">
        <v>100</v>
      </c>
      <c r="CK584" s="15">
        <v>95</v>
      </c>
      <c r="CL584" s="15">
        <v>86</v>
      </c>
      <c r="CM584" s="15">
        <v>89</v>
      </c>
      <c r="CN584" s="15">
        <v>36</v>
      </c>
      <c r="CO584" s="15">
        <v>56</v>
      </c>
      <c r="CP584" s="15">
        <v>113</v>
      </c>
      <c r="CQ584" s="15">
        <v>46</v>
      </c>
      <c r="CR584" s="15">
        <v>14</v>
      </c>
      <c r="CS584" s="15">
        <v>33</v>
      </c>
      <c r="CT584" s="15">
        <v>109</v>
      </c>
      <c r="CU584" s="15">
        <v>21</v>
      </c>
      <c r="CV584" s="15">
        <v>81</v>
      </c>
      <c r="CW584" s="15">
        <v>58</v>
      </c>
      <c r="CX584" s="15">
        <v>9</v>
      </c>
      <c r="CY584" s="15">
        <v>47</v>
      </c>
      <c r="CZ584" s="15">
        <v>77</v>
      </c>
      <c r="DA584" s="15">
        <v>71</v>
      </c>
      <c r="DB584" s="15">
        <v>98</v>
      </c>
      <c r="DC584" s="15">
        <v>101</v>
      </c>
      <c r="DD584" s="15">
        <v>25</v>
      </c>
      <c r="DE584" s="15">
        <v>11</v>
      </c>
      <c r="DF584" s="15">
        <v>88</v>
      </c>
      <c r="DG584" s="15">
        <v>40</v>
      </c>
      <c r="DH584" s="15">
        <v>76</v>
      </c>
      <c r="DI584" s="15">
        <v>114</v>
      </c>
      <c r="DJ584" s="15">
        <v>57</v>
      </c>
      <c r="DK584" s="15">
        <v>1</v>
      </c>
      <c r="DL584" s="15">
        <v>43</v>
      </c>
      <c r="DM584" s="15">
        <v>105</v>
      </c>
      <c r="DN584" s="15">
        <v>16</v>
      </c>
      <c r="DO584" s="15">
        <v>31</v>
      </c>
      <c r="DP584" s="15">
        <v>8</v>
      </c>
      <c r="DQ584" s="15">
        <v>10</v>
      </c>
      <c r="DR584" s="15">
        <v>115</v>
      </c>
      <c r="DS584" s="15">
        <v>24</v>
      </c>
      <c r="DT584" s="15">
        <v>32</v>
      </c>
    </row>
    <row r="585" spans="4:125" s="15" customFormat="1">
      <c r="E585" s="42" t="s">
        <v>352</v>
      </c>
      <c r="F585" s="15">
        <v>50</v>
      </c>
      <c r="G585" s="15">
        <v>18</v>
      </c>
      <c r="H585" s="15">
        <v>2</v>
      </c>
      <c r="I585" s="15">
        <v>7</v>
      </c>
      <c r="J585" s="15">
        <v>63</v>
      </c>
      <c r="K585" s="15">
        <v>44</v>
      </c>
      <c r="L585" s="15">
        <v>53</v>
      </c>
      <c r="M585" s="15">
        <v>57</v>
      </c>
      <c r="N585" s="15">
        <v>37</v>
      </c>
      <c r="O585" s="15">
        <v>74</v>
      </c>
      <c r="P585" s="15">
        <v>100</v>
      </c>
      <c r="Q585" s="15">
        <v>65</v>
      </c>
      <c r="R585" s="15">
        <v>40</v>
      </c>
      <c r="S585" s="15">
        <v>111</v>
      </c>
      <c r="T585" s="15">
        <v>47</v>
      </c>
      <c r="U585" s="15">
        <v>103</v>
      </c>
      <c r="V585" s="15">
        <v>14</v>
      </c>
      <c r="W585" s="15">
        <v>96</v>
      </c>
      <c r="X585" s="15">
        <v>86</v>
      </c>
      <c r="Y585" s="15">
        <v>73</v>
      </c>
      <c r="Z585" s="15">
        <v>92</v>
      </c>
      <c r="AA585" s="15">
        <v>51</v>
      </c>
      <c r="AB585" s="15">
        <v>105</v>
      </c>
      <c r="AC585" s="15">
        <v>5</v>
      </c>
      <c r="AD585" s="15">
        <v>26</v>
      </c>
      <c r="AE585" s="15">
        <v>95</v>
      </c>
      <c r="AF585" s="15">
        <v>106</v>
      </c>
      <c r="AG585" s="15">
        <v>9</v>
      </c>
      <c r="AH585" s="15">
        <v>56</v>
      </c>
      <c r="AI585" s="15">
        <v>48</v>
      </c>
      <c r="AJ585" s="15">
        <v>54</v>
      </c>
      <c r="AK585" s="15">
        <v>21</v>
      </c>
      <c r="AL585" s="15">
        <v>10</v>
      </c>
      <c r="AM585" s="15">
        <v>15</v>
      </c>
      <c r="AN585" s="15">
        <v>67</v>
      </c>
      <c r="AO585" s="15">
        <v>78</v>
      </c>
      <c r="AP585" s="15">
        <v>70</v>
      </c>
      <c r="AQ585" s="15">
        <v>59</v>
      </c>
      <c r="AR585" s="15">
        <v>101</v>
      </c>
      <c r="AS585" s="15">
        <v>13</v>
      </c>
      <c r="AT585" s="15">
        <v>118</v>
      </c>
      <c r="AU585" s="15">
        <v>88</v>
      </c>
      <c r="AV585" s="15">
        <v>35</v>
      </c>
      <c r="AW585" s="15">
        <v>93</v>
      </c>
      <c r="AX585" s="15">
        <v>36</v>
      </c>
      <c r="AY585" s="15">
        <v>4</v>
      </c>
      <c r="AZ585" s="15">
        <v>104</v>
      </c>
      <c r="BA585" s="15">
        <v>32</v>
      </c>
      <c r="BB585" s="15">
        <v>61</v>
      </c>
      <c r="BC585" s="15">
        <v>79</v>
      </c>
      <c r="BD585" s="15">
        <v>55</v>
      </c>
      <c r="BE585" s="15">
        <v>114</v>
      </c>
      <c r="BF585" s="15">
        <v>77</v>
      </c>
      <c r="BG585" s="15">
        <v>116</v>
      </c>
      <c r="BH585" s="15">
        <v>31</v>
      </c>
      <c r="BI585" s="15">
        <v>83</v>
      </c>
      <c r="BJ585" s="15">
        <v>3</v>
      </c>
      <c r="BK585" s="15">
        <v>115</v>
      </c>
      <c r="BL585" s="15">
        <v>6</v>
      </c>
      <c r="BM585" s="15">
        <v>38</v>
      </c>
      <c r="BN585" s="15">
        <v>69</v>
      </c>
      <c r="BO585" s="15">
        <v>75</v>
      </c>
      <c r="BP585" s="15">
        <v>112</v>
      </c>
      <c r="BQ585" s="15">
        <v>76</v>
      </c>
      <c r="BR585" s="15">
        <v>16</v>
      </c>
      <c r="BS585" s="15">
        <v>27</v>
      </c>
      <c r="BT585" s="15">
        <v>113</v>
      </c>
      <c r="BU585" s="15">
        <v>102</v>
      </c>
      <c r="BV585" s="15">
        <v>42</v>
      </c>
      <c r="BW585" s="15">
        <v>94</v>
      </c>
      <c r="BX585" s="15">
        <v>12</v>
      </c>
      <c r="BY585" s="15">
        <v>24</v>
      </c>
      <c r="BZ585" s="15">
        <v>66</v>
      </c>
      <c r="CA585" s="15">
        <v>107</v>
      </c>
      <c r="CB585" s="15">
        <v>82</v>
      </c>
      <c r="CC585" s="15">
        <v>17</v>
      </c>
      <c r="CD585" s="15">
        <v>109</v>
      </c>
      <c r="CE585" s="15">
        <v>46</v>
      </c>
      <c r="CF585" s="15">
        <v>1</v>
      </c>
      <c r="CG585" s="15">
        <v>11</v>
      </c>
      <c r="CH585" s="15">
        <v>39</v>
      </c>
      <c r="CI585" s="15">
        <v>28</v>
      </c>
      <c r="CJ585" s="15">
        <v>45</v>
      </c>
      <c r="CK585" s="15">
        <v>71</v>
      </c>
      <c r="CL585" s="15">
        <v>117</v>
      </c>
      <c r="CM585" s="15">
        <v>34</v>
      </c>
      <c r="CN585" s="15">
        <v>81</v>
      </c>
      <c r="CO585" s="15">
        <v>110</v>
      </c>
      <c r="CP585" s="15">
        <v>97</v>
      </c>
      <c r="CQ585" s="15">
        <v>68</v>
      </c>
      <c r="CR585" s="15">
        <v>8</v>
      </c>
      <c r="CS585" s="15">
        <v>23</v>
      </c>
      <c r="CT585" s="15">
        <v>87</v>
      </c>
      <c r="CU585" s="15">
        <v>20</v>
      </c>
      <c r="CV585" s="15">
        <v>62</v>
      </c>
      <c r="CW585" s="15">
        <v>30</v>
      </c>
      <c r="CX585" s="15">
        <v>89</v>
      </c>
      <c r="CY585" s="15">
        <v>49</v>
      </c>
      <c r="CZ585" s="15">
        <v>41</v>
      </c>
      <c r="DA585" s="15">
        <v>58</v>
      </c>
      <c r="DB585" s="15">
        <v>90</v>
      </c>
      <c r="DC585" s="15">
        <v>29</v>
      </c>
      <c r="DD585" s="15">
        <v>19</v>
      </c>
      <c r="DE585" s="15">
        <v>33</v>
      </c>
      <c r="DF585" s="15">
        <v>98</v>
      </c>
      <c r="DG585" s="15">
        <v>64</v>
      </c>
      <c r="DH585" s="15">
        <v>80</v>
      </c>
      <c r="DI585" s="15">
        <v>91</v>
      </c>
      <c r="DJ585" s="15">
        <v>60</v>
      </c>
      <c r="DK585" s="15">
        <v>84</v>
      </c>
      <c r="DL585" s="15">
        <v>119</v>
      </c>
      <c r="DM585" s="15">
        <v>108</v>
      </c>
      <c r="DN585" s="15">
        <v>22</v>
      </c>
      <c r="DO585" s="15">
        <v>43</v>
      </c>
      <c r="DP585" s="15">
        <v>52</v>
      </c>
      <c r="DQ585" s="15">
        <v>25</v>
      </c>
      <c r="DR585" s="15">
        <v>85</v>
      </c>
      <c r="DS585" s="15">
        <v>99</v>
      </c>
      <c r="DT585" s="15">
        <v>72</v>
      </c>
    </row>
    <row r="586" spans="4:125" s="15" customFormat="1"/>
    <row r="587" spans="4:125" s="15" customFormat="1">
      <c r="D587" s="447">
        <v>120</v>
      </c>
      <c r="E587" s="39" t="s">
        <v>379</v>
      </c>
    </row>
    <row r="588" spans="4:125" s="15" customFormat="1">
      <c r="E588" s="42" t="s">
        <v>322</v>
      </c>
      <c r="F588" s="15">
        <v>1</v>
      </c>
      <c r="G588" s="15">
        <v>2</v>
      </c>
      <c r="H588" s="15">
        <v>3</v>
      </c>
      <c r="I588" s="15">
        <v>4</v>
      </c>
      <c r="J588" s="15">
        <v>5</v>
      </c>
      <c r="K588" s="15">
        <v>6</v>
      </c>
      <c r="L588" s="15">
        <v>7</v>
      </c>
      <c r="M588" s="15">
        <v>8</v>
      </c>
      <c r="N588" s="15">
        <v>9</v>
      </c>
      <c r="O588" s="15">
        <v>10</v>
      </c>
      <c r="P588" s="15">
        <v>11</v>
      </c>
      <c r="Q588" s="15">
        <v>12</v>
      </c>
      <c r="R588" s="15">
        <v>13</v>
      </c>
      <c r="S588" s="15">
        <v>14</v>
      </c>
      <c r="T588" s="15">
        <v>15</v>
      </c>
      <c r="U588" s="15">
        <v>16</v>
      </c>
      <c r="V588" s="15">
        <v>17</v>
      </c>
      <c r="W588" s="15">
        <v>18</v>
      </c>
      <c r="X588" s="15">
        <v>19</v>
      </c>
      <c r="Y588" s="15">
        <v>20</v>
      </c>
      <c r="Z588" s="15">
        <v>21</v>
      </c>
      <c r="AA588" s="15">
        <v>22</v>
      </c>
      <c r="AB588" s="15">
        <v>23</v>
      </c>
      <c r="AC588" s="15">
        <v>24</v>
      </c>
      <c r="AD588" s="15">
        <v>25</v>
      </c>
      <c r="AE588" s="15">
        <v>26</v>
      </c>
      <c r="AF588" s="15">
        <v>27</v>
      </c>
      <c r="AG588" s="15">
        <v>28</v>
      </c>
      <c r="AH588" s="15">
        <v>29</v>
      </c>
      <c r="AI588" s="15">
        <v>30</v>
      </c>
      <c r="AJ588" s="15">
        <v>31</v>
      </c>
      <c r="AK588" s="15">
        <v>32</v>
      </c>
      <c r="AL588" s="15">
        <v>33</v>
      </c>
      <c r="AM588" s="15">
        <v>34</v>
      </c>
      <c r="AN588" s="15">
        <v>35</v>
      </c>
      <c r="AO588" s="15">
        <v>36</v>
      </c>
      <c r="AP588" s="15">
        <v>37</v>
      </c>
      <c r="AQ588" s="15">
        <v>38</v>
      </c>
      <c r="AR588" s="15">
        <v>39</v>
      </c>
      <c r="AS588" s="15">
        <v>40</v>
      </c>
      <c r="AT588" s="15">
        <v>41</v>
      </c>
      <c r="AU588" s="15">
        <v>42</v>
      </c>
      <c r="AV588" s="15">
        <v>43</v>
      </c>
      <c r="AW588" s="15">
        <v>44</v>
      </c>
      <c r="AX588" s="15">
        <v>45</v>
      </c>
      <c r="AY588" s="15">
        <v>46</v>
      </c>
      <c r="AZ588" s="15">
        <v>47</v>
      </c>
      <c r="BA588" s="15">
        <v>48</v>
      </c>
      <c r="BB588" s="15">
        <v>49</v>
      </c>
      <c r="BC588" s="15">
        <v>50</v>
      </c>
      <c r="BD588" s="15">
        <v>51</v>
      </c>
      <c r="BE588" s="15">
        <v>52</v>
      </c>
      <c r="BF588" s="15">
        <v>53</v>
      </c>
      <c r="BG588" s="15">
        <v>54</v>
      </c>
      <c r="BH588" s="15">
        <v>55</v>
      </c>
      <c r="BI588" s="15">
        <v>56</v>
      </c>
      <c r="BJ588" s="15">
        <v>57</v>
      </c>
      <c r="BK588" s="15">
        <v>58</v>
      </c>
      <c r="BL588" s="15">
        <v>59</v>
      </c>
      <c r="BM588" s="15">
        <v>60</v>
      </c>
      <c r="BN588" s="15">
        <v>61</v>
      </c>
      <c r="BO588" s="15">
        <v>62</v>
      </c>
      <c r="BP588" s="15">
        <v>63</v>
      </c>
      <c r="BQ588" s="15">
        <v>64</v>
      </c>
      <c r="BR588" s="15">
        <v>65</v>
      </c>
      <c r="BS588" s="15">
        <v>66</v>
      </c>
      <c r="BT588" s="15">
        <v>67</v>
      </c>
      <c r="BU588" s="15">
        <v>68</v>
      </c>
      <c r="BV588" s="15">
        <v>69</v>
      </c>
      <c r="BW588" s="15">
        <v>70</v>
      </c>
      <c r="BX588" s="15">
        <v>71</v>
      </c>
      <c r="BY588" s="15">
        <v>72</v>
      </c>
      <c r="BZ588" s="15">
        <v>73</v>
      </c>
      <c r="CA588" s="15">
        <v>74</v>
      </c>
      <c r="CB588" s="15">
        <v>75</v>
      </c>
      <c r="CC588" s="15">
        <v>76</v>
      </c>
      <c r="CD588" s="15">
        <v>77</v>
      </c>
      <c r="CE588" s="15">
        <v>78</v>
      </c>
      <c r="CF588" s="15">
        <v>79</v>
      </c>
      <c r="CG588" s="15">
        <v>80</v>
      </c>
      <c r="CH588" s="15">
        <v>81</v>
      </c>
      <c r="CI588" s="15">
        <v>82</v>
      </c>
      <c r="CJ588" s="15">
        <v>83</v>
      </c>
      <c r="CK588" s="15">
        <v>84</v>
      </c>
      <c r="CL588" s="15">
        <v>85</v>
      </c>
      <c r="CM588" s="15">
        <v>86</v>
      </c>
      <c r="CN588" s="15">
        <v>87</v>
      </c>
      <c r="CO588" s="15">
        <v>88</v>
      </c>
      <c r="CP588" s="15">
        <v>89</v>
      </c>
      <c r="CQ588" s="15">
        <v>90</v>
      </c>
      <c r="CR588" s="15">
        <v>91</v>
      </c>
      <c r="CS588" s="15">
        <v>92</v>
      </c>
      <c r="CT588" s="15">
        <v>93</v>
      </c>
      <c r="CU588" s="15">
        <v>94</v>
      </c>
      <c r="CV588" s="15">
        <v>95</v>
      </c>
      <c r="CW588" s="15">
        <v>96</v>
      </c>
      <c r="CX588" s="15">
        <v>97</v>
      </c>
      <c r="CY588" s="15">
        <v>98</v>
      </c>
      <c r="CZ588" s="15">
        <v>99</v>
      </c>
      <c r="DA588" s="15">
        <v>100</v>
      </c>
      <c r="DB588" s="15">
        <v>101</v>
      </c>
      <c r="DC588" s="15">
        <v>102</v>
      </c>
      <c r="DD588" s="15">
        <v>103</v>
      </c>
      <c r="DE588" s="15">
        <v>104</v>
      </c>
      <c r="DF588" s="15">
        <v>105</v>
      </c>
      <c r="DG588" s="15">
        <v>106</v>
      </c>
      <c r="DH588" s="15">
        <v>107</v>
      </c>
      <c r="DI588" s="15">
        <v>108</v>
      </c>
      <c r="DJ588" s="15">
        <v>109</v>
      </c>
      <c r="DK588" s="15">
        <v>110</v>
      </c>
      <c r="DL588" s="15">
        <v>111</v>
      </c>
      <c r="DM588" s="15">
        <v>112</v>
      </c>
      <c r="DN588" s="15">
        <v>113</v>
      </c>
      <c r="DO588" s="15">
        <v>114</v>
      </c>
      <c r="DP588" s="15">
        <v>115</v>
      </c>
      <c r="DQ588" s="15">
        <v>116</v>
      </c>
      <c r="DR588" s="15">
        <v>117</v>
      </c>
      <c r="DS588" s="15">
        <v>118</v>
      </c>
      <c r="DT588" s="15">
        <v>119</v>
      </c>
      <c r="DU588" s="15">
        <v>120</v>
      </c>
    </row>
    <row r="589" spans="4:125" s="15" customFormat="1">
      <c r="E589" s="42" t="s">
        <v>350</v>
      </c>
      <c r="F589" s="15">
        <v>68</v>
      </c>
      <c r="G589" s="15">
        <v>98</v>
      </c>
      <c r="H589" s="15">
        <v>25</v>
      </c>
      <c r="I589" s="15">
        <v>116</v>
      </c>
      <c r="J589" s="15">
        <v>71</v>
      </c>
      <c r="K589" s="15">
        <v>54</v>
      </c>
      <c r="L589" s="15">
        <v>36</v>
      </c>
      <c r="M589" s="15">
        <v>41</v>
      </c>
      <c r="N589" s="15">
        <v>62</v>
      </c>
      <c r="O589" s="15">
        <v>78</v>
      </c>
      <c r="P589" s="15">
        <v>40</v>
      </c>
      <c r="Q589" s="15">
        <v>69</v>
      </c>
      <c r="R589" s="15">
        <v>95</v>
      </c>
      <c r="S589" s="15">
        <v>106</v>
      </c>
      <c r="T589" s="15">
        <v>118</v>
      </c>
      <c r="U589" s="15">
        <v>79</v>
      </c>
      <c r="V589" s="15">
        <v>55</v>
      </c>
      <c r="W589" s="15">
        <v>92</v>
      </c>
      <c r="X589" s="15">
        <v>103</v>
      </c>
      <c r="Y589" s="15">
        <v>48</v>
      </c>
      <c r="Z589" s="15">
        <v>70</v>
      </c>
      <c r="AA589" s="15">
        <v>60</v>
      </c>
      <c r="AB589" s="15">
        <v>12</v>
      </c>
      <c r="AC589" s="15">
        <v>110</v>
      </c>
      <c r="AD589" s="15">
        <v>73</v>
      </c>
      <c r="AE589" s="15">
        <v>5</v>
      </c>
      <c r="AF589" s="15">
        <v>91</v>
      </c>
      <c r="AG589" s="15">
        <v>57</v>
      </c>
      <c r="AH589" s="15">
        <v>96</v>
      </c>
      <c r="AI589" s="15">
        <v>49</v>
      </c>
      <c r="AJ589" s="15">
        <v>114</v>
      </c>
      <c r="AK589" s="15">
        <v>28</v>
      </c>
      <c r="AL589" s="15">
        <v>42</v>
      </c>
      <c r="AM589" s="15">
        <v>23</v>
      </c>
      <c r="AN589" s="15">
        <v>59</v>
      </c>
      <c r="AO589" s="15">
        <v>7</v>
      </c>
      <c r="AP589" s="15">
        <v>4</v>
      </c>
      <c r="AQ589" s="15">
        <v>35</v>
      </c>
      <c r="AR589" s="15">
        <v>47</v>
      </c>
      <c r="AS589" s="15">
        <v>119</v>
      </c>
      <c r="AT589" s="15">
        <v>38</v>
      </c>
      <c r="AU589" s="15">
        <v>29</v>
      </c>
      <c r="AV589" s="15">
        <v>84</v>
      </c>
      <c r="AW589" s="15">
        <v>101</v>
      </c>
      <c r="AX589" s="15">
        <v>76</v>
      </c>
      <c r="AY589" s="15">
        <v>105</v>
      </c>
      <c r="AZ589" s="15">
        <v>39</v>
      </c>
      <c r="BA589" s="15">
        <v>20</v>
      </c>
      <c r="BB589" s="15">
        <v>30</v>
      </c>
      <c r="BC589" s="15">
        <v>61</v>
      </c>
      <c r="BD589" s="15">
        <v>88</v>
      </c>
      <c r="BE589" s="15">
        <v>75</v>
      </c>
      <c r="BF589" s="15">
        <v>31</v>
      </c>
      <c r="BG589" s="15">
        <v>85</v>
      </c>
      <c r="BH589" s="15">
        <v>37</v>
      </c>
      <c r="BI589" s="15">
        <v>89</v>
      </c>
      <c r="BJ589" s="15">
        <v>64</v>
      </c>
      <c r="BK589" s="15">
        <v>22</v>
      </c>
      <c r="BL589" s="15">
        <v>52</v>
      </c>
      <c r="BM589" s="15">
        <v>94</v>
      </c>
      <c r="BN589" s="15">
        <v>72</v>
      </c>
      <c r="BO589" s="15">
        <v>86</v>
      </c>
      <c r="BP589" s="15">
        <v>117</v>
      </c>
      <c r="BQ589" s="15">
        <v>1</v>
      </c>
      <c r="BR589" s="15">
        <v>66</v>
      </c>
      <c r="BS589" s="15">
        <v>44</v>
      </c>
      <c r="BT589" s="15">
        <v>74</v>
      </c>
      <c r="BU589" s="15">
        <v>112</v>
      </c>
      <c r="BV589" s="15">
        <v>6</v>
      </c>
      <c r="BW589" s="15">
        <v>21</v>
      </c>
      <c r="BX589" s="15">
        <v>45</v>
      </c>
      <c r="BY589" s="15">
        <v>56</v>
      </c>
      <c r="BZ589" s="15">
        <v>65</v>
      </c>
      <c r="CA589" s="15">
        <v>80</v>
      </c>
      <c r="CB589" s="15">
        <v>87</v>
      </c>
      <c r="CC589" s="15">
        <v>58</v>
      </c>
      <c r="CD589" s="15">
        <v>53</v>
      </c>
      <c r="CE589" s="15">
        <v>107</v>
      </c>
      <c r="CF589" s="15">
        <v>16</v>
      </c>
      <c r="CG589" s="15">
        <v>113</v>
      </c>
      <c r="CH589" s="15">
        <v>50</v>
      </c>
      <c r="CI589" s="15">
        <v>90</v>
      </c>
      <c r="CJ589" s="15">
        <v>77</v>
      </c>
      <c r="CK589" s="15">
        <v>111</v>
      </c>
      <c r="CL589" s="15">
        <v>102</v>
      </c>
      <c r="CM589" s="15">
        <v>10</v>
      </c>
      <c r="CN589" s="15">
        <v>15</v>
      </c>
      <c r="CO589" s="15">
        <v>2</v>
      </c>
      <c r="CP589" s="15">
        <v>83</v>
      </c>
      <c r="CQ589" s="15">
        <v>99</v>
      </c>
      <c r="CR589" s="15">
        <v>27</v>
      </c>
      <c r="CS589" s="15">
        <v>81</v>
      </c>
      <c r="CT589" s="15">
        <v>115</v>
      </c>
      <c r="CU589" s="15">
        <v>108</v>
      </c>
      <c r="CV589" s="15">
        <v>17</v>
      </c>
      <c r="CW589" s="15">
        <v>100</v>
      </c>
      <c r="CX589" s="15">
        <v>93</v>
      </c>
      <c r="CY589" s="15">
        <v>46</v>
      </c>
      <c r="CZ589" s="15">
        <v>33</v>
      </c>
      <c r="DA589" s="15">
        <v>26</v>
      </c>
      <c r="DB589" s="15">
        <v>34</v>
      </c>
      <c r="DC589" s="15">
        <v>120</v>
      </c>
      <c r="DD589" s="15">
        <v>19</v>
      </c>
      <c r="DE589" s="15">
        <v>11</v>
      </c>
      <c r="DF589" s="15">
        <v>109</v>
      </c>
      <c r="DG589" s="15">
        <v>14</v>
      </c>
      <c r="DH589" s="15">
        <v>18</v>
      </c>
      <c r="DI589" s="15">
        <v>32</v>
      </c>
      <c r="DJ589" s="15">
        <v>43</v>
      </c>
      <c r="DK589" s="15">
        <v>104</v>
      </c>
      <c r="DL589" s="15">
        <v>97</v>
      </c>
      <c r="DM589" s="15">
        <v>9</v>
      </c>
      <c r="DN589" s="15">
        <v>51</v>
      </c>
      <c r="DO589" s="15">
        <v>13</v>
      </c>
      <c r="DP589" s="15">
        <v>24</v>
      </c>
      <c r="DQ589" s="15">
        <v>8</v>
      </c>
      <c r="DR589" s="15">
        <v>3</v>
      </c>
      <c r="DS589" s="15">
        <v>82</v>
      </c>
      <c r="DT589" s="15">
        <v>63</v>
      </c>
      <c r="DU589" s="15">
        <v>67</v>
      </c>
    </row>
    <row r="590" spans="4:125" s="15" customFormat="1">
      <c r="E590" s="42" t="s">
        <v>352</v>
      </c>
      <c r="F590" s="15">
        <v>49</v>
      </c>
      <c r="G590" s="15">
        <v>113</v>
      </c>
      <c r="H590" s="15">
        <v>106</v>
      </c>
      <c r="I590" s="15">
        <v>77</v>
      </c>
      <c r="J590" s="15">
        <v>98</v>
      </c>
      <c r="K590" s="15">
        <v>47</v>
      </c>
      <c r="L590" s="15">
        <v>65</v>
      </c>
      <c r="M590" s="15">
        <v>39</v>
      </c>
      <c r="N590" s="15">
        <v>51</v>
      </c>
      <c r="O590" s="15">
        <v>117</v>
      </c>
      <c r="P590" s="15">
        <v>9</v>
      </c>
      <c r="Q590" s="15">
        <v>111</v>
      </c>
      <c r="R590" s="15">
        <v>87</v>
      </c>
      <c r="S590" s="15">
        <v>100</v>
      </c>
      <c r="T590" s="15">
        <v>53</v>
      </c>
      <c r="U590" s="15">
        <v>119</v>
      </c>
      <c r="V590" s="15">
        <v>71</v>
      </c>
      <c r="W590" s="15">
        <v>60</v>
      </c>
      <c r="X590" s="15">
        <v>3</v>
      </c>
      <c r="Y590" s="15">
        <v>79</v>
      </c>
      <c r="Z590" s="15">
        <v>15</v>
      </c>
      <c r="AA590" s="15">
        <v>50</v>
      </c>
      <c r="AB590" s="15">
        <v>26</v>
      </c>
      <c r="AC590" s="15">
        <v>57</v>
      </c>
      <c r="AD590" s="15">
        <v>38</v>
      </c>
      <c r="AE590" s="15">
        <v>23</v>
      </c>
      <c r="AF590" s="15">
        <v>76</v>
      </c>
      <c r="AG590" s="15">
        <v>17</v>
      </c>
      <c r="AH590" s="15">
        <v>91</v>
      </c>
      <c r="AI590" s="15">
        <v>6</v>
      </c>
      <c r="AJ590" s="15">
        <v>24</v>
      </c>
      <c r="AK590" s="15">
        <v>35</v>
      </c>
      <c r="AL590" s="15">
        <v>1</v>
      </c>
      <c r="AM590" s="15">
        <v>58</v>
      </c>
      <c r="AN590" s="15">
        <v>28</v>
      </c>
      <c r="AO590" s="15">
        <v>94</v>
      </c>
      <c r="AP590" s="15">
        <v>78</v>
      </c>
      <c r="AQ590" s="15">
        <v>10</v>
      </c>
      <c r="AR590" s="15">
        <v>40</v>
      </c>
      <c r="AS590" s="15">
        <v>18</v>
      </c>
      <c r="AT590" s="15">
        <v>110</v>
      </c>
      <c r="AU590" s="15">
        <v>95</v>
      </c>
      <c r="AV590" s="15">
        <v>74</v>
      </c>
      <c r="AW590" s="15">
        <v>5</v>
      </c>
      <c r="AX590" s="15">
        <v>101</v>
      </c>
      <c r="AY590" s="15">
        <v>62</v>
      </c>
      <c r="AZ590" s="15">
        <v>44</v>
      </c>
      <c r="BA590" s="15">
        <v>67</v>
      </c>
      <c r="BB590" s="15">
        <v>92</v>
      </c>
      <c r="BC590" s="15">
        <v>114</v>
      </c>
      <c r="BD590" s="15">
        <v>90</v>
      </c>
      <c r="BE590" s="15">
        <v>115</v>
      </c>
      <c r="BF590" s="15">
        <v>14</v>
      </c>
      <c r="BG590" s="15">
        <v>61</v>
      </c>
      <c r="BH590" s="15">
        <v>36</v>
      </c>
      <c r="BI590" s="15">
        <v>20</v>
      </c>
      <c r="BJ590" s="15">
        <v>43</v>
      </c>
      <c r="BK590" s="15">
        <v>75</v>
      </c>
      <c r="BL590" s="15">
        <v>56</v>
      </c>
      <c r="BM590" s="15">
        <v>46</v>
      </c>
      <c r="BN590" s="15">
        <v>99</v>
      </c>
      <c r="BO590" s="15">
        <v>33</v>
      </c>
      <c r="BP590" s="15">
        <v>64</v>
      </c>
      <c r="BQ590" s="15">
        <v>81</v>
      </c>
      <c r="BR590" s="15">
        <v>86</v>
      </c>
      <c r="BS590" s="15">
        <v>80</v>
      </c>
      <c r="BT590" s="15">
        <v>84</v>
      </c>
      <c r="BU590" s="15">
        <v>105</v>
      </c>
      <c r="BV590" s="15">
        <v>97</v>
      </c>
      <c r="BW590" s="15">
        <v>12</v>
      </c>
      <c r="BX590" s="15">
        <v>83</v>
      </c>
      <c r="BY590" s="15">
        <v>54</v>
      </c>
      <c r="BZ590" s="15">
        <v>69</v>
      </c>
      <c r="CA590" s="15">
        <v>7</v>
      </c>
      <c r="CB590" s="15">
        <v>34</v>
      </c>
      <c r="CC590" s="15">
        <v>103</v>
      </c>
      <c r="CD590" s="15">
        <v>11</v>
      </c>
      <c r="CE590" s="15">
        <v>37</v>
      </c>
      <c r="CF590" s="15">
        <v>107</v>
      </c>
      <c r="CG590" s="15">
        <v>41</v>
      </c>
      <c r="CH590" s="15">
        <v>104</v>
      </c>
      <c r="CI590" s="15">
        <v>108</v>
      </c>
      <c r="CJ590" s="15">
        <v>89</v>
      </c>
      <c r="CK590" s="15">
        <v>66</v>
      </c>
      <c r="CL590" s="15">
        <v>42</v>
      </c>
      <c r="CM590" s="15">
        <v>59</v>
      </c>
      <c r="CN590" s="15">
        <v>13</v>
      </c>
      <c r="CO590" s="15">
        <v>102</v>
      </c>
      <c r="CP590" s="15">
        <v>45</v>
      </c>
      <c r="CQ590" s="15">
        <v>116</v>
      </c>
      <c r="CR590" s="15">
        <v>29</v>
      </c>
      <c r="CS590" s="15">
        <v>96</v>
      </c>
      <c r="CT590" s="15">
        <v>55</v>
      </c>
      <c r="CU590" s="15">
        <v>32</v>
      </c>
      <c r="CV590" s="15">
        <v>8</v>
      </c>
      <c r="CW590" s="15">
        <v>109</v>
      </c>
      <c r="CX590" s="15">
        <v>73</v>
      </c>
      <c r="CY590" s="15">
        <v>21</v>
      </c>
      <c r="CZ590" s="15">
        <v>82</v>
      </c>
      <c r="DA590" s="15">
        <v>68</v>
      </c>
      <c r="DB590" s="15">
        <v>30</v>
      </c>
      <c r="DC590" s="15">
        <v>16</v>
      </c>
      <c r="DD590" s="15">
        <v>52</v>
      </c>
      <c r="DE590" s="15">
        <v>31</v>
      </c>
      <c r="DF590" s="15">
        <v>2</v>
      </c>
      <c r="DG590" s="15">
        <v>19</v>
      </c>
      <c r="DH590" s="15">
        <v>48</v>
      </c>
      <c r="DI590" s="15">
        <v>70</v>
      </c>
      <c r="DJ590" s="15">
        <v>93</v>
      </c>
      <c r="DK590" s="15">
        <v>112</v>
      </c>
      <c r="DL590" s="15">
        <v>85</v>
      </c>
      <c r="DM590" s="15">
        <v>118</v>
      </c>
      <c r="DN590" s="15">
        <v>4</v>
      </c>
      <c r="DO590" s="15">
        <v>22</v>
      </c>
      <c r="DP590" s="15">
        <v>27</v>
      </c>
      <c r="DQ590" s="15">
        <v>63</v>
      </c>
      <c r="DR590" s="15">
        <v>25</v>
      </c>
      <c r="DS590" s="15">
        <v>120</v>
      </c>
      <c r="DT590" s="15">
        <v>72</v>
      </c>
      <c r="DU590" s="15">
        <v>88</v>
      </c>
    </row>
    <row r="591" spans="4:125" s="15" customFormat="1"/>
    <row r="592" spans="4:125" s="15" customFormat="1">
      <c r="D592" s="447">
        <v>121</v>
      </c>
      <c r="E592" s="39" t="s">
        <v>379</v>
      </c>
    </row>
    <row r="593" spans="4:129" s="15" customFormat="1">
      <c r="E593" s="42" t="s">
        <v>322</v>
      </c>
      <c r="F593" s="15">
        <v>1</v>
      </c>
      <c r="G593" s="15">
        <v>2</v>
      </c>
      <c r="H593" s="15">
        <v>3</v>
      </c>
      <c r="I593" s="15">
        <v>4</v>
      </c>
      <c r="J593" s="15">
        <v>5</v>
      </c>
      <c r="K593" s="15">
        <v>6</v>
      </c>
      <c r="L593" s="15">
        <v>7</v>
      </c>
      <c r="M593" s="15">
        <v>8</v>
      </c>
      <c r="N593" s="15">
        <v>9</v>
      </c>
      <c r="O593" s="15">
        <v>10</v>
      </c>
      <c r="P593" s="15">
        <v>11</v>
      </c>
      <c r="Q593" s="15">
        <v>12</v>
      </c>
      <c r="R593" s="15">
        <v>13</v>
      </c>
      <c r="S593" s="15">
        <v>14</v>
      </c>
      <c r="T593" s="15">
        <v>15</v>
      </c>
      <c r="U593" s="15">
        <v>16</v>
      </c>
      <c r="V593" s="15">
        <v>17</v>
      </c>
      <c r="W593" s="15">
        <v>18</v>
      </c>
      <c r="X593" s="15">
        <v>19</v>
      </c>
      <c r="Y593" s="15">
        <v>20</v>
      </c>
      <c r="Z593" s="15">
        <v>21</v>
      </c>
      <c r="AA593" s="15">
        <v>22</v>
      </c>
      <c r="AB593" s="15">
        <v>23</v>
      </c>
      <c r="AC593" s="15">
        <v>24</v>
      </c>
      <c r="AD593" s="15">
        <v>25</v>
      </c>
      <c r="AE593" s="15">
        <v>26</v>
      </c>
      <c r="AF593" s="15">
        <v>27</v>
      </c>
      <c r="AG593" s="15">
        <v>28</v>
      </c>
      <c r="AH593" s="15">
        <v>29</v>
      </c>
      <c r="AI593" s="15">
        <v>30</v>
      </c>
      <c r="AJ593" s="15">
        <v>31</v>
      </c>
      <c r="AK593" s="15">
        <v>32</v>
      </c>
      <c r="AL593" s="15">
        <v>33</v>
      </c>
      <c r="AM593" s="15">
        <v>34</v>
      </c>
      <c r="AN593" s="15">
        <v>35</v>
      </c>
      <c r="AO593" s="15">
        <v>36</v>
      </c>
      <c r="AP593" s="15">
        <v>37</v>
      </c>
      <c r="AQ593" s="15">
        <v>38</v>
      </c>
      <c r="AR593" s="15">
        <v>39</v>
      </c>
      <c r="AS593" s="15">
        <v>40</v>
      </c>
      <c r="AT593" s="15">
        <v>41</v>
      </c>
      <c r="AU593" s="15">
        <v>42</v>
      </c>
      <c r="AV593" s="15">
        <v>43</v>
      </c>
      <c r="AW593" s="15">
        <v>44</v>
      </c>
      <c r="AX593" s="15">
        <v>45</v>
      </c>
      <c r="AY593" s="15">
        <v>46</v>
      </c>
      <c r="AZ593" s="15">
        <v>47</v>
      </c>
      <c r="BA593" s="15">
        <v>48</v>
      </c>
      <c r="BB593" s="15">
        <v>49</v>
      </c>
      <c r="BC593" s="15">
        <v>50</v>
      </c>
      <c r="BD593" s="15">
        <v>51</v>
      </c>
      <c r="BE593" s="15">
        <v>52</v>
      </c>
      <c r="BF593" s="15">
        <v>53</v>
      </c>
      <c r="BG593" s="15">
        <v>54</v>
      </c>
      <c r="BH593" s="15">
        <v>55</v>
      </c>
      <c r="BI593" s="15">
        <v>56</v>
      </c>
      <c r="BJ593" s="15">
        <v>57</v>
      </c>
      <c r="BK593" s="15">
        <v>58</v>
      </c>
      <c r="BL593" s="15">
        <v>59</v>
      </c>
      <c r="BM593" s="15">
        <v>60</v>
      </c>
      <c r="BN593" s="15">
        <v>61</v>
      </c>
      <c r="BO593" s="15">
        <v>62</v>
      </c>
      <c r="BP593" s="15">
        <v>63</v>
      </c>
      <c r="BQ593" s="15">
        <v>64</v>
      </c>
      <c r="BR593" s="15">
        <v>65</v>
      </c>
      <c r="BS593" s="15">
        <v>66</v>
      </c>
      <c r="BT593" s="15">
        <v>67</v>
      </c>
      <c r="BU593" s="15">
        <v>68</v>
      </c>
      <c r="BV593" s="15">
        <v>69</v>
      </c>
      <c r="BW593" s="15">
        <v>70</v>
      </c>
      <c r="BX593" s="15">
        <v>71</v>
      </c>
      <c r="BY593" s="15">
        <v>72</v>
      </c>
      <c r="BZ593" s="15">
        <v>73</v>
      </c>
      <c r="CA593" s="15">
        <v>74</v>
      </c>
      <c r="CB593" s="15">
        <v>75</v>
      </c>
      <c r="CC593" s="15">
        <v>76</v>
      </c>
      <c r="CD593" s="15">
        <v>77</v>
      </c>
      <c r="CE593" s="15">
        <v>78</v>
      </c>
      <c r="CF593" s="15">
        <v>79</v>
      </c>
      <c r="CG593" s="15">
        <v>80</v>
      </c>
      <c r="CH593" s="15">
        <v>81</v>
      </c>
      <c r="CI593" s="15">
        <v>82</v>
      </c>
      <c r="CJ593" s="15">
        <v>83</v>
      </c>
      <c r="CK593" s="15">
        <v>84</v>
      </c>
      <c r="CL593" s="15">
        <v>85</v>
      </c>
      <c r="CM593" s="15">
        <v>86</v>
      </c>
      <c r="CN593" s="15">
        <v>87</v>
      </c>
      <c r="CO593" s="15">
        <v>88</v>
      </c>
      <c r="CP593" s="15">
        <v>89</v>
      </c>
      <c r="CQ593" s="15">
        <v>90</v>
      </c>
      <c r="CR593" s="15">
        <v>91</v>
      </c>
      <c r="CS593" s="15">
        <v>92</v>
      </c>
      <c r="CT593" s="15">
        <v>93</v>
      </c>
      <c r="CU593" s="15">
        <v>94</v>
      </c>
      <c r="CV593" s="15">
        <v>95</v>
      </c>
      <c r="CW593" s="15">
        <v>96</v>
      </c>
      <c r="CX593" s="15">
        <v>97</v>
      </c>
      <c r="CY593" s="15">
        <v>98</v>
      </c>
      <c r="CZ593" s="15">
        <v>99</v>
      </c>
      <c r="DA593" s="15">
        <v>100</v>
      </c>
      <c r="DB593" s="15">
        <v>101</v>
      </c>
      <c r="DC593" s="15">
        <v>102</v>
      </c>
      <c r="DD593" s="15">
        <v>103</v>
      </c>
      <c r="DE593" s="15">
        <v>104</v>
      </c>
      <c r="DF593" s="15">
        <v>105</v>
      </c>
      <c r="DG593" s="15">
        <v>106</v>
      </c>
      <c r="DH593" s="15">
        <v>107</v>
      </c>
      <c r="DI593" s="15">
        <v>108</v>
      </c>
      <c r="DJ593" s="15">
        <v>109</v>
      </c>
      <c r="DL593" s="15">
        <v>110</v>
      </c>
      <c r="DM593" s="15">
        <v>111</v>
      </c>
      <c r="DN593" s="15">
        <v>112</v>
      </c>
      <c r="DO593" s="15">
        <v>113</v>
      </c>
      <c r="DQ593" s="15">
        <v>114</v>
      </c>
      <c r="DR593" s="15">
        <v>115</v>
      </c>
      <c r="DS593" s="15">
        <v>116</v>
      </c>
      <c r="DT593" s="15">
        <v>117</v>
      </c>
      <c r="DV593" s="15">
        <v>118</v>
      </c>
      <c r="DW593" s="15">
        <v>119</v>
      </c>
      <c r="DX593" s="15">
        <v>120</v>
      </c>
      <c r="DY593" s="15">
        <v>121</v>
      </c>
    </row>
    <row r="594" spans="4:129" s="15" customFormat="1">
      <c r="E594" s="42" t="s">
        <v>350</v>
      </c>
      <c r="F594" s="15">
        <v>49</v>
      </c>
      <c r="G594" s="15">
        <v>54</v>
      </c>
      <c r="H594" s="15">
        <v>35</v>
      </c>
      <c r="I594" s="15">
        <v>17</v>
      </c>
      <c r="J594" s="15">
        <v>43</v>
      </c>
      <c r="K594" s="15">
        <v>20</v>
      </c>
      <c r="L594" s="15">
        <v>13</v>
      </c>
      <c r="M594" s="15">
        <v>109</v>
      </c>
      <c r="N594" s="15">
        <v>85</v>
      </c>
      <c r="O594" s="15">
        <v>4</v>
      </c>
      <c r="P594" s="15">
        <v>25</v>
      </c>
      <c r="Q594" s="15">
        <v>113</v>
      </c>
      <c r="R594" s="15">
        <v>45</v>
      </c>
      <c r="S594" s="15">
        <v>37</v>
      </c>
      <c r="T594" s="15">
        <v>103</v>
      </c>
      <c r="U594" s="15">
        <v>77</v>
      </c>
      <c r="V594" s="15">
        <v>51</v>
      </c>
      <c r="W594" s="15">
        <v>111</v>
      </c>
      <c r="X594" s="15">
        <v>38</v>
      </c>
      <c r="Y594" s="15">
        <v>29</v>
      </c>
      <c r="Z594" s="15">
        <v>65</v>
      </c>
      <c r="AA594" s="15">
        <v>5</v>
      </c>
      <c r="AB594" s="15">
        <v>6</v>
      </c>
      <c r="AC594" s="15">
        <v>118</v>
      </c>
      <c r="AD594" s="15">
        <v>41</v>
      </c>
      <c r="AE594" s="15">
        <v>99</v>
      </c>
      <c r="AF594" s="15">
        <v>73</v>
      </c>
      <c r="AG594" s="15">
        <v>31</v>
      </c>
      <c r="AH594" s="15">
        <v>76</v>
      </c>
      <c r="AI594" s="15">
        <v>106</v>
      </c>
      <c r="AJ594" s="15">
        <v>84</v>
      </c>
      <c r="AK594" s="15">
        <v>10</v>
      </c>
      <c r="AL594" s="15">
        <v>89</v>
      </c>
      <c r="AM594" s="15">
        <v>15</v>
      </c>
      <c r="AN594" s="15">
        <v>3</v>
      </c>
      <c r="AO594" s="15">
        <v>83</v>
      </c>
      <c r="AP594" s="15">
        <v>14</v>
      </c>
      <c r="AQ594" s="15">
        <v>22</v>
      </c>
      <c r="AR594" s="15">
        <v>115</v>
      </c>
      <c r="AS594" s="15">
        <v>62</v>
      </c>
      <c r="AT594" s="15">
        <v>12</v>
      </c>
      <c r="AU594" s="15">
        <v>120</v>
      </c>
      <c r="AV594" s="15">
        <v>40</v>
      </c>
      <c r="AW594" s="15">
        <v>78</v>
      </c>
      <c r="AX594" s="15">
        <v>44</v>
      </c>
      <c r="AY594" s="15">
        <v>39</v>
      </c>
      <c r="AZ594" s="15">
        <v>104</v>
      </c>
      <c r="BA594" s="15">
        <v>119</v>
      </c>
      <c r="BB594" s="15">
        <v>28</v>
      </c>
      <c r="BC594" s="15">
        <v>1</v>
      </c>
      <c r="BD594" s="15">
        <v>34</v>
      </c>
      <c r="BE594" s="15">
        <v>98</v>
      </c>
      <c r="BF594" s="15">
        <v>72</v>
      </c>
      <c r="BG594" s="15">
        <v>18</v>
      </c>
      <c r="BH594" s="15">
        <v>63</v>
      </c>
      <c r="BI594" s="15">
        <v>50</v>
      </c>
      <c r="BJ594" s="15">
        <v>70</v>
      </c>
      <c r="BK594" s="15">
        <v>94</v>
      </c>
      <c r="BL594" s="15">
        <v>58</v>
      </c>
      <c r="BM594" s="15">
        <v>16</v>
      </c>
      <c r="BN594" s="15">
        <v>107</v>
      </c>
      <c r="BO594" s="15">
        <v>121</v>
      </c>
      <c r="BP594" s="15">
        <v>32</v>
      </c>
      <c r="BQ594" s="15">
        <v>60</v>
      </c>
      <c r="BR594" s="15">
        <v>93</v>
      </c>
      <c r="BS594" s="15">
        <v>100</v>
      </c>
      <c r="BT594" s="15">
        <v>69</v>
      </c>
      <c r="BU594" s="15">
        <v>105</v>
      </c>
      <c r="BV594" s="15">
        <v>23</v>
      </c>
      <c r="BW594" s="15">
        <v>74</v>
      </c>
      <c r="BX594" s="15">
        <v>87</v>
      </c>
      <c r="BY594" s="15">
        <v>117</v>
      </c>
      <c r="BZ594" s="15">
        <v>56</v>
      </c>
      <c r="CA594" s="15">
        <v>71</v>
      </c>
      <c r="CB594" s="15">
        <v>101</v>
      </c>
      <c r="CC594" s="15">
        <v>8</v>
      </c>
      <c r="CD594" s="15">
        <v>114</v>
      </c>
      <c r="CE594" s="15">
        <v>95</v>
      </c>
      <c r="CF594" s="15">
        <v>82</v>
      </c>
      <c r="CG594" s="15">
        <v>46</v>
      </c>
      <c r="CH594" s="15">
        <v>67</v>
      </c>
      <c r="CI594" s="15">
        <v>110</v>
      </c>
      <c r="CJ594" s="15">
        <v>30</v>
      </c>
      <c r="CK594" s="15">
        <v>91</v>
      </c>
      <c r="CL594" s="15">
        <v>9</v>
      </c>
      <c r="CM594" s="15">
        <v>112</v>
      </c>
      <c r="CN594" s="15">
        <v>61</v>
      </c>
      <c r="CO594" s="15">
        <v>75</v>
      </c>
      <c r="CP594" s="15">
        <v>66</v>
      </c>
      <c r="CQ594" s="15">
        <v>33</v>
      </c>
      <c r="CR594" s="15">
        <v>59</v>
      </c>
      <c r="CS594" s="15">
        <v>116</v>
      </c>
      <c r="CT594" s="15">
        <v>36</v>
      </c>
      <c r="CU594" s="15">
        <v>102</v>
      </c>
      <c r="CV594" s="15">
        <v>2</v>
      </c>
      <c r="CW594" s="15">
        <v>64</v>
      </c>
      <c r="CX594" s="15">
        <v>19</v>
      </c>
      <c r="CY594" s="15">
        <v>57</v>
      </c>
      <c r="CZ594" s="15">
        <v>96</v>
      </c>
      <c r="DA594" s="15">
        <v>27</v>
      </c>
      <c r="DB594" s="15">
        <v>47</v>
      </c>
      <c r="DC594" s="15">
        <v>108</v>
      </c>
      <c r="DD594" s="15">
        <v>52</v>
      </c>
      <c r="DE594" s="15">
        <v>7</v>
      </c>
      <c r="DF594" s="15">
        <v>11</v>
      </c>
      <c r="DG594" s="15">
        <v>68</v>
      </c>
      <c r="DH594" s="15">
        <v>26</v>
      </c>
      <c r="DI594" s="15">
        <v>92</v>
      </c>
      <c r="DJ594" s="15">
        <v>81</v>
      </c>
      <c r="DL594" s="15">
        <v>88</v>
      </c>
      <c r="DM594" s="15">
        <v>55</v>
      </c>
      <c r="DN594" s="15">
        <v>79</v>
      </c>
      <c r="DO594" s="15">
        <v>97</v>
      </c>
      <c r="DQ594" s="15">
        <v>90</v>
      </c>
      <c r="DR594" s="15">
        <v>48</v>
      </c>
      <c r="DS594" s="15">
        <v>21</v>
      </c>
      <c r="DT594" s="15">
        <v>53</v>
      </c>
      <c r="DV594" s="15">
        <v>24</v>
      </c>
      <c r="DW594" s="15">
        <v>80</v>
      </c>
      <c r="DX594" s="15">
        <v>42</v>
      </c>
      <c r="DY594" s="15">
        <v>86</v>
      </c>
    </row>
    <row r="595" spans="4:129" s="15" customFormat="1">
      <c r="E595" s="42" t="s">
        <v>352</v>
      </c>
      <c r="F595" s="15">
        <v>74</v>
      </c>
      <c r="G595" s="15">
        <v>58</v>
      </c>
      <c r="H595" s="15">
        <v>102</v>
      </c>
      <c r="I595" s="15">
        <v>21</v>
      </c>
      <c r="J595" s="15">
        <v>52</v>
      </c>
      <c r="K595" s="15">
        <v>29</v>
      </c>
      <c r="L595" s="15">
        <v>34</v>
      </c>
      <c r="M595" s="15">
        <v>76</v>
      </c>
      <c r="N595" s="15">
        <v>56</v>
      </c>
      <c r="O595" s="15">
        <v>96</v>
      </c>
      <c r="P595" s="15">
        <v>93</v>
      </c>
      <c r="Q595" s="15">
        <v>46</v>
      </c>
      <c r="R595" s="15">
        <v>113</v>
      </c>
      <c r="S595" s="15">
        <v>12</v>
      </c>
      <c r="T595" s="15">
        <v>61</v>
      </c>
      <c r="U595" s="15">
        <v>4</v>
      </c>
      <c r="V595" s="15">
        <v>81</v>
      </c>
      <c r="W595" s="15">
        <v>7</v>
      </c>
      <c r="X595" s="15">
        <v>120</v>
      </c>
      <c r="Y595" s="15">
        <v>24</v>
      </c>
      <c r="Z595" s="15">
        <v>121</v>
      </c>
      <c r="AA595" s="15">
        <v>18</v>
      </c>
      <c r="AB595" s="15">
        <v>91</v>
      </c>
      <c r="AC595" s="15">
        <v>90</v>
      </c>
      <c r="AD595" s="15">
        <v>22</v>
      </c>
      <c r="AE595" s="15">
        <v>97</v>
      </c>
      <c r="AF595" s="15">
        <v>45</v>
      </c>
      <c r="AG595" s="15">
        <v>16</v>
      </c>
      <c r="AH595" s="15">
        <v>6</v>
      </c>
      <c r="AI595" s="15">
        <v>64</v>
      </c>
      <c r="AJ595" s="15">
        <v>15</v>
      </c>
      <c r="AK595" s="15">
        <v>40</v>
      </c>
      <c r="AL595" s="15">
        <v>5</v>
      </c>
      <c r="AM595" s="15">
        <v>112</v>
      </c>
      <c r="AN595" s="15">
        <v>86</v>
      </c>
      <c r="AO595" s="15">
        <v>94</v>
      </c>
      <c r="AP595" s="15">
        <v>75</v>
      </c>
      <c r="AQ595" s="15">
        <v>65</v>
      </c>
      <c r="AR595" s="15">
        <v>87</v>
      </c>
      <c r="AS595" s="15">
        <v>59</v>
      </c>
      <c r="AT595" s="15">
        <v>38</v>
      </c>
      <c r="AU595" s="15">
        <v>23</v>
      </c>
      <c r="AV595" s="15">
        <v>50</v>
      </c>
      <c r="AW595" s="15">
        <v>57</v>
      </c>
      <c r="AX595" s="15">
        <v>26</v>
      </c>
      <c r="AY595" s="15">
        <v>109</v>
      </c>
      <c r="AZ595" s="15">
        <v>35</v>
      </c>
      <c r="BA595" s="15">
        <v>69</v>
      </c>
      <c r="BB595" s="15">
        <v>111</v>
      </c>
      <c r="BC595" s="15">
        <v>118</v>
      </c>
      <c r="BD595" s="15">
        <v>55</v>
      </c>
      <c r="BE595" s="15">
        <v>103</v>
      </c>
      <c r="BF595" s="15">
        <v>66</v>
      </c>
      <c r="BG595" s="15">
        <v>92</v>
      </c>
      <c r="BH595" s="15">
        <v>98</v>
      </c>
      <c r="BI595" s="15">
        <v>9</v>
      </c>
      <c r="BJ595" s="15">
        <v>78</v>
      </c>
      <c r="BK595" s="15">
        <v>14</v>
      </c>
      <c r="BL595" s="15">
        <v>114</v>
      </c>
      <c r="BM595" s="15">
        <v>71</v>
      </c>
      <c r="BN595" s="15">
        <v>79</v>
      </c>
      <c r="BO595" s="15">
        <v>89</v>
      </c>
      <c r="BP595" s="15">
        <v>70</v>
      </c>
      <c r="BQ595" s="15">
        <v>83</v>
      </c>
      <c r="BR595" s="15">
        <v>119</v>
      </c>
      <c r="BS595" s="15">
        <v>105</v>
      </c>
      <c r="BT595" s="15">
        <v>3</v>
      </c>
      <c r="BU595" s="15">
        <v>80</v>
      </c>
      <c r="BV595" s="15">
        <v>72</v>
      </c>
      <c r="BW595" s="15">
        <v>116</v>
      </c>
      <c r="BX595" s="15">
        <v>63</v>
      </c>
      <c r="BY595" s="15">
        <v>106</v>
      </c>
      <c r="BZ595" s="15">
        <v>54</v>
      </c>
      <c r="CA595" s="15">
        <v>13</v>
      </c>
      <c r="CB595" s="15">
        <v>42</v>
      </c>
      <c r="CC595" s="15">
        <v>53</v>
      </c>
      <c r="CD595" s="15">
        <v>1</v>
      </c>
      <c r="CE595" s="15">
        <v>117</v>
      </c>
      <c r="CF595" s="15">
        <v>73</v>
      </c>
      <c r="CG595" s="15">
        <v>68</v>
      </c>
      <c r="CH595" s="15">
        <v>17</v>
      </c>
      <c r="CI595" s="15">
        <v>84</v>
      </c>
      <c r="CJ595" s="15">
        <v>37</v>
      </c>
      <c r="CK595" s="15">
        <v>48</v>
      </c>
      <c r="CL595" s="15">
        <v>107</v>
      </c>
      <c r="CM595" s="15">
        <v>85</v>
      </c>
      <c r="CN595" s="15">
        <v>39</v>
      </c>
      <c r="CO595" s="15">
        <v>27</v>
      </c>
      <c r="CP595" s="15">
        <v>110</v>
      </c>
      <c r="CQ595" s="15">
        <v>47</v>
      </c>
      <c r="CR595" s="15">
        <v>28</v>
      </c>
      <c r="CS595" s="15">
        <v>99</v>
      </c>
      <c r="CT595" s="15">
        <v>25</v>
      </c>
      <c r="CU595" s="15">
        <v>67</v>
      </c>
      <c r="CV595" s="15">
        <v>51</v>
      </c>
      <c r="CW595" s="15">
        <v>62</v>
      </c>
      <c r="CX595" s="15">
        <v>30</v>
      </c>
      <c r="CY595" s="15">
        <v>82</v>
      </c>
      <c r="CZ595" s="15">
        <v>108</v>
      </c>
      <c r="DA595" s="15">
        <v>31</v>
      </c>
      <c r="DB595" s="15">
        <v>115</v>
      </c>
      <c r="DC595" s="15">
        <v>41</v>
      </c>
      <c r="DD595" s="15">
        <v>2</v>
      </c>
      <c r="DE595" s="15">
        <v>32</v>
      </c>
      <c r="DF595" s="15">
        <v>88</v>
      </c>
      <c r="DG595" s="15">
        <v>60</v>
      </c>
      <c r="DH595" s="15">
        <v>33</v>
      </c>
      <c r="DI595" s="15">
        <v>10</v>
      </c>
      <c r="DJ595" s="15">
        <v>36</v>
      </c>
      <c r="DL595" s="15">
        <v>44</v>
      </c>
      <c r="DM595" s="15">
        <v>101</v>
      </c>
      <c r="DN595" s="15">
        <v>100</v>
      </c>
      <c r="DO595" s="15">
        <v>77</v>
      </c>
      <c r="DQ595" s="15">
        <v>104</v>
      </c>
      <c r="DR595" s="15">
        <v>49</v>
      </c>
      <c r="DS595" s="15">
        <v>20</v>
      </c>
      <c r="DT595" s="15">
        <v>8</v>
      </c>
      <c r="DV595" s="15">
        <v>95</v>
      </c>
      <c r="DW595" s="15">
        <v>43</v>
      </c>
      <c r="DX595" s="15">
        <v>19</v>
      </c>
      <c r="DY595" s="15">
        <v>11</v>
      </c>
    </row>
    <row r="596" spans="4:129" s="15" customFormat="1"/>
    <row r="597" spans="4:129" s="15" customFormat="1">
      <c r="D597" s="447">
        <v>122</v>
      </c>
      <c r="E597" s="39" t="s">
        <v>379</v>
      </c>
    </row>
    <row r="598" spans="4:129" s="15" customFormat="1">
      <c r="E598" s="42" t="s">
        <v>322</v>
      </c>
      <c r="F598" s="15">
        <v>1</v>
      </c>
      <c r="G598" s="15">
        <v>2</v>
      </c>
      <c r="H598" s="15">
        <v>3</v>
      </c>
      <c r="I598" s="15">
        <v>4</v>
      </c>
      <c r="J598" s="15">
        <v>5</v>
      </c>
      <c r="K598" s="15">
        <v>6</v>
      </c>
      <c r="L598" s="15">
        <v>7</v>
      </c>
      <c r="M598" s="15">
        <v>8</v>
      </c>
      <c r="N598" s="15">
        <v>9</v>
      </c>
      <c r="O598" s="15">
        <v>10</v>
      </c>
      <c r="P598" s="15">
        <v>11</v>
      </c>
      <c r="Q598" s="15">
        <v>12</v>
      </c>
      <c r="R598" s="15">
        <v>13</v>
      </c>
      <c r="S598" s="15">
        <v>14</v>
      </c>
      <c r="T598" s="15">
        <v>15</v>
      </c>
      <c r="U598" s="15">
        <v>16</v>
      </c>
      <c r="V598" s="15">
        <v>17</v>
      </c>
      <c r="W598" s="15">
        <v>18</v>
      </c>
      <c r="X598" s="15">
        <v>19</v>
      </c>
      <c r="Y598" s="15">
        <v>20</v>
      </c>
      <c r="Z598" s="15">
        <v>21</v>
      </c>
      <c r="AA598" s="15">
        <v>22</v>
      </c>
      <c r="AB598" s="15">
        <v>23</v>
      </c>
      <c r="AC598" s="15">
        <v>24</v>
      </c>
      <c r="AD598" s="15">
        <v>25</v>
      </c>
      <c r="AE598" s="15">
        <v>26</v>
      </c>
      <c r="AF598" s="15">
        <v>27</v>
      </c>
      <c r="AG598" s="15">
        <v>28</v>
      </c>
      <c r="AH598" s="15">
        <v>29</v>
      </c>
      <c r="AI598" s="15">
        <v>30</v>
      </c>
      <c r="AJ598" s="15">
        <v>31</v>
      </c>
      <c r="AK598" s="15">
        <v>32</v>
      </c>
      <c r="AL598" s="15">
        <v>33</v>
      </c>
      <c r="AM598" s="15">
        <v>34</v>
      </c>
      <c r="AN598" s="15">
        <v>35</v>
      </c>
      <c r="AO598" s="15">
        <v>36</v>
      </c>
      <c r="AP598" s="15">
        <v>37</v>
      </c>
      <c r="AQ598" s="15">
        <v>38</v>
      </c>
      <c r="AR598" s="15">
        <v>39</v>
      </c>
      <c r="AS598" s="15">
        <v>40</v>
      </c>
      <c r="AT598" s="15">
        <v>41</v>
      </c>
      <c r="AU598" s="15">
        <v>42</v>
      </c>
      <c r="AV598" s="15">
        <v>43</v>
      </c>
      <c r="AW598" s="15">
        <v>44</v>
      </c>
      <c r="AX598" s="15">
        <v>45</v>
      </c>
      <c r="AY598" s="15">
        <v>46</v>
      </c>
      <c r="AZ598" s="15">
        <v>47</v>
      </c>
      <c r="BA598" s="15">
        <v>48</v>
      </c>
      <c r="BB598" s="15">
        <v>49</v>
      </c>
      <c r="BC598" s="15">
        <v>50</v>
      </c>
      <c r="BD598" s="15">
        <v>51</v>
      </c>
      <c r="BE598" s="15">
        <v>52</v>
      </c>
      <c r="BF598" s="15">
        <v>53</v>
      </c>
      <c r="BG598" s="15">
        <v>54</v>
      </c>
      <c r="BH598" s="15">
        <v>55</v>
      </c>
      <c r="BI598" s="15">
        <v>56</v>
      </c>
      <c r="BJ598" s="15">
        <v>57</v>
      </c>
      <c r="BK598" s="15">
        <v>58</v>
      </c>
      <c r="BL598" s="15">
        <v>59</v>
      </c>
      <c r="BM598" s="15">
        <v>60</v>
      </c>
      <c r="BN598" s="15">
        <v>61</v>
      </c>
      <c r="BO598" s="15">
        <v>62</v>
      </c>
      <c r="BP598" s="15">
        <v>63</v>
      </c>
      <c r="BQ598" s="15">
        <v>64</v>
      </c>
      <c r="BR598" s="15">
        <v>65</v>
      </c>
      <c r="BS598" s="15">
        <v>66</v>
      </c>
      <c r="BT598" s="15">
        <v>67</v>
      </c>
      <c r="BU598" s="15">
        <v>68</v>
      </c>
      <c r="BV598" s="15">
        <v>69</v>
      </c>
      <c r="BW598" s="15">
        <v>70</v>
      </c>
      <c r="BX598" s="15">
        <v>71</v>
      </c>
      <c r="BY598" s="15">
        <v>72</v>
      </c>
      <c r="BZ598" s="15">
        <v>73</v>
      </c>
      <c r="CA598" s="15">
        <v>74</v>
      </c>
      <c r="CB598" s="15">
        <v>75</v>
      </c>
      <c r="CC598" s="15">
        <v>76</v>
      </c>
      <c r="CD598" s="15">
        <v>77</v>
      </c>
      <c r="CE598" s="15">
        <v>78</v>
      </c>
      <c r="CF598" s="15">
        <v>79</v>
      </c>
      <c r="CG598" s="15">
        <v>80</v>
      </c>
      <c r="CH598" s="15">
        <v>81</v>
      </c>
      <c r="CI598" s="15">
        <v>82</v>
      </c>
      <c r="CJ598" s="15">
        <v>83</v>
      </c>
      <c r="CK598" s="15">
        <v>84</v>
      </c>
      <c r="CL598" s="15">
        <v>85</v>
      </c>
      <c r="CM598" s="15">
        <v>86</v>
      </c>
      <c r="CN598" s="15">
        <v>87</v>
      </c>
      <c r="CO598" s="15">
        <v>88</v>
      </c>
      <c r="CP598" s="15">
        <v>89</v>
      </c>
      <c r="CQ598" s="15">
        <v>90</v>
      </c>
      <c r="CR598" s="15">
        <v>91</v>
      </c>
      <c r="CS598" s="15">
        <v>92</v>
      </c>
      <c r="CT598" s="15">
        <v>93</v>
      </c>
      <c r="CU598" s="15">
        <v>94</v>
      </c>
      <c r="CV598" s="15">
        <v>95</v>
      </c>
      <c r="CW598" s="15">
        <v>96</v>
      </c>
      <c r="CX598" s="15">
        <v>97</v>
      </c>
      <c r="CY598" s="15">
        <v>98</v>
      </c>
      <c r="CZ598" s="15">
        <v>99</v>
      </c>
      <c r="DA598" s="15">
        <v>100</v>
      </c>
      <c r="DB598" s="15">
        <v>101</v>
      </c>
      <c r="DC598" s="15">
        <v>102</v>
      </c>
      <c r="DD598" s="15">
        <v>103</v>
      </c>
      <c r="DE598" s="15">
        <v>104</v>
      </c>
      <c r="DF598" s="15">
        <v>105</v>
      </c>
      <c r="DG598" s="15">
        <v>106</v>
      </c>
      <c r="DH598" s="15">
        <v>107</v>
      </c>
      <c r="DI598" s="15">
        <v>108</v>
      </c>
      <c r="DJ598" s="15">
        <v>109</v>
      </c>
      <c r="DK598" s="15">
        <v>110</v>
      </c>
      <c r="DL598" s="15">
        <v>111</v>
      </c>
      <c r="DM598" s="15">
        <v>112</v>
      </c>
      <c r="DN598" s="15">
        <v>113</v>
      </c>
      <c r="DO598" s="15">
        <v>114</v>
      </c>
      <c r="DQ598" s="15">
        <v>115</v>
      </c>
      <c r="DR598" s="15">
        <v>116</v>
      </c>
      <c r="DS598" s="15">
        <v>117</v>
      </c>
      <c r="DT598" s="15">
        <v>118</v>
      </c>
      <c r="DV598" s="15">
        <v>119</v>
      </c>
      <c r="DW598" s="15">
        <v>120</v>
      </c>
      <c r="DX598" s="15">
        <v>121</v>
      </c>
      <c r="DY598" s="15">
        <v>122</v>
      </c>
    </row>
    <row r="599" spans="4:129" s="15" customFormat="1">
      <c r="E599" s="42" t="s">
        <v>350</v>
      </c>
      <c r="F599" s="15">
        <v>90</v>
      </c>
      <c r="G599" s="15">
        <v>111</v>
      </c>
      <c r="H599" s="15">
        <v>67</v>
      </c>
      <c r="I599" s="15">
        <v>20</v>
      </c>
      <c r="J599" s="15">
        <v>58</v>
      </c>
      <c r="K599" s="15">
        <v>17</v>
      </c>
      <c r="L599" s="15">
        <v>28</v>
      </c>
      <c r="M599" s="15">
        <v>97</v>
      </c>
      <c r="N599" s="15">
        <v>40</v>
      </c>
      <c r="O599" s="15">
        <v>57</v>
      </c>
      <c r="P599" s="15">
        <v>72</v>
      </c>
      <c r="Q599" s="15">
        <v>14</v>
      </c>
      <c r="R599" s="15">
        <v>19</v>
      </c>
      <c r="S599" s="15">
        <v>45</v>
      </c>
      <c r="T599" s="15">
        <v>93</v>
      </c>
      <c r="U599" s="15">
        <v>95</v>
      </c>
      <c r="V599" s="15">
        <v>35</v>
      </c>
      <c r="W599" s="15">
        <v>84</v>
      </c>
      <c r="X599" s="15">
        <v>75</v>
      </c>
      <c r="Y599" s="15">
        <v>86</v>
      </c>
      <c r="Z599" s="15">
        <v>122</v>
      </c>
      <c r="AA599" s="15">
        <v>23</v>
      </c>
      <c r="AB599" s="15">
        <v>69</v>
      </c>
      <c r="AC599" s="15">
        <v>62</v>
      </c>
      <c r="AD599" s="15">
        <v>56</v>
      </c>
      <c r="AE599" s="15">
        <v>85</v>
      </c>
      <c r="AF599" s="15">
        <v>3</v>
      </c>
      <c r="AG599" s="15">
        <v>7</v>
      </c>
      <c r="AH599" s="15">
        <v>11</v>
      </c>
      <c r="AI599" s="15">
        <v>108</v>
      </c>
      <c r="AJ599" s="15">
        <v>13</v>
      </c>
      <c r="AK599" s="15">
        <v>96</v>
      </c>
      <c r="AL599" s="15">
        <v>119</v>
      </c>
      <c r="AM599" s="15">
        <v>32</v>
      </c>
      <c r="AN599" s="15">
        <v>64</v>
      </c>
      <c r="AO599" s="15">
        <v>89</v>
      </c>
      <c r="AP599" s="15">
        <v>118</v>
      </c>
      <c r="AQ599" s="15">
        <v>92</v>
      </c>
      <c r="AR599" s="15">
        <v>121</v>
      </c>
      <c r="AS599" s="15">
        <v>76</v>
      </c>
      <c r="AT599" s="15">
        <v>113</v>
      </c>
      <c r="AU599" s="15">
        <v>103</v>
      </c>
      <c r="AV599" s="15">
        <v>65</v>
      </c>
      <c r="AW599" s="15">
        <v>22</v>
      </c>
      <c r="AX599" s="15">
        <v>115</v>
      </c>
      <c r="AY599" s="15">
        <v>33</v>
      </c>
      <c r="AZ599" s="15">
        <v>61</v>
      </c>
      <c r="BA599" s="15">
        <v>46</v>
      </c>
      <c r="BB599" s="15">
        <v>43</v>
      </c>
      <c r="BC599" s="15">
        <v>91</v>
      </c>
      <c r="BD599" s="15">
        <v>12</v>
      </c>
      <c r="BE599" s="15">
        <v>104</v>
      </c>
      <c r="BF599" s="15">
        <v>50</v>
      </c>
      <c r="BG599" s="15">
        <v>16</v>
      </c>
      <c r="BH599" s="15">
        <v>77</v>
      </c>
      <c r="BI599" s="15">
        <v>98</v>
      </c>
      <c r="BJ599" s="15">
        <v>106</v>
      </c>
      <c r="BK599" s="15">
        <v>36</v>
      </c>
      <c r="BL599" s="15">
        <v>102</v>
      </c>
      <c r="BM599" s="15">
        <v>21</v>
      </c>
      <c r="BN599" s="15">
        <v>18</v>
      </c>
      <c r="BO599" s="15">
        <v>24</v>
      </c>
      <c r="BP599" s="15">
        <v>31</v>
      </c>
      <c r="BQ599" s="15">
        <v>52</v>
      </c>
      <c r="BR599" s="15">
        <v>2</v>
      </c>
      <c r="BS599" s="15">
        <v>109</v>
      </c>
      <c r="BT599" s="15">
        <v>105</v>
      </c>
      <c r="BU599" s="15">
        <v>42</v>
      </c>
      <c r="BV599" s="15">
        <v>71</v>
      </c>
      <c r="BW599" s="15">
        <v>83</v>
      </c>
      <c r="BX599" s="15">
        <v>87</v>
      </c>
      <c r="BY599" s="15">
        <v>73</v>
      </c>
      <c r="BZ599" s="15">
        <v>29</v>
      </c>
      <c r="CA599" s="15">
        <v>110</v>
      </c>
      <c r="CB599" s="15">
        <v>120</v>
      </c>
      <c r="CC599" s="15">
        <v>117</v>
      </c>
      <c r="CD599" s="15">
        <v>4</v>
      </c>
      <c r="CE599" s="15">
        <v>112</v>
      </c>
      <c r="CF599" s="15">
        <v>101</v>
      </c>
      <c r="CG599" s="15">
        <v>47</v>
      </c>
      <c r="CH599" s="15">
        <v>116</v>
      </c>
      <c r="CI599" s="15">
        <v>100</v>
      </c>
      <c r="CJ599" s="15">
        <v>66</v>
      </c>
      <c r="CK599" s="15">
        <v>8</v>
      </c>
      <c r="CL599" s="15">
        <v>78</v>
      </c>
      <c r="CM599" s="15">
        <v>9</v>
      </c>
      <c r="CN599" s="15">
        <v>94</v>
      </c>
      <c r="CO599" s="15">
        <v>99</v>
      </c>
      <c r="CP599" s="15">
        <v>48</v>
      </c>
      <c r="CQ599" s="15">
        <v>107</v>
      </c>
      <c r="CR599" s="15">
        <v>44</v>
      </c>
      <c r="CS599" s="15">
        <v>53</v>
      </c>
      <c r="CT599" s="15">
        <v>60</v>
      </c>
      <c r="CU599" s="15">
        <v>82</v>
      </c>
      <c r="CV599" s="15">
        <v>68</v>
      </c>
      <c r="CW599" s="15">
        <v>25</v>
      </c>
      <c r="CX599" s="15">
        <v>15</v>
      </c>
      <c r="CY599" s="15">
        <v>1</v>
      </c>
      <c r="CZ599" s="15">
        <v>88</v>
      </c>
      <c r="DA599" s="15">
        <v>34</v>
      </c>
      <c r="DB599" s="15">
        <v>27</v>
      </c>
      <c r="DC599" s="15">
        <v>59</v>
      </c>
      <c r="DD599" s="15">
        <v>49</v>
      </c>
      <c r="DE599" s="15">
        <v>6</v>
      </c>
      <c r="DF599" s="15">
        <v>51</v>
      </c>
      <c r="DG599" s="15">
        <v>114</v>
      </c>
      <c r="DH599" s="15">
        <v>79</v>
      </c>
      <c r="DI599" s="15">
        <v>30</v>
      </c>
      <c r="DJ599" s="15">
        <v>70</v>
      </c>
      <c r="DK599" s="15">
        <v>74</v>
      </c>
      <c r="DL599" s="15">
        <v>80</v>
      </c>
      <c r="DM599" s="15">
        <v>63</v>
      </c>
      <c r="DN599" s="15">
        <v>54</v>
      </c>
      <c r="DO599" s="15">
        <v>37</v>
      </c>
      <c r="DQ599" s="15">
        <v>38</v>
      </c>
      <c r="DR599" s="15">
        <v>81</v>
      </c>
      <c r="DS599" s="15">
        <v>5</v>
      </c>
      <c r="DT599" s="15">
        <v>10</v>
      </c>
      <c r="DV599" s="15">
        <v>55</v>
      </c>
      <c r="DW599" s="15">
        <v>41</v>
      </c>
      <c r="DX599" s="15">
        <v>39</v>
      </c>
      <c r="DY599" s="15">
        <v>26</v>
      </c>
    </row>
    <row r="600" spans="4:129" s="15" customFormat="1">
      <c r="E600" s="42" t="s">
        <v>352</v>
      </c>
      <c r="F600" s="15">
        <v>49</v>
      </c>
      <c r="G600" s="15">
        <v>54</v>
      </c>
      <c r="H600" s="15">
        <v>15</v>
      </c>
      <c r="I600" s="15">
        <v>66</v>
      </c>
      <c r="J600" s="15">
        <v>122</v>
      </c>
      <c r="K600" s="15">
        <v>65</v>
      </c>
      <c r="L600" s="15">
        <v>60</v>
      </c>
      <c r="M600" s="15">
        <v>100</v>
      </c>
      <c r="N600" s="15">
        <v>111</v>
      </c>
      <c r="O600" s="15">
        <v>38</v>
      </c>
      <c r="P600" s="15">
        <v>10</v>
      </c>
      <c r="Q600" s="15">
        <v>78</v>
      </c>
      <c r="R600" s="15">
        <v>51</v>
      </c>
      <c r="S600" s="15">
        <v>96</v>
      </c>
      <c r="T600" s="15">
        <v>36</v>
      </c>
      <c r="U600" s="15">
        <v>45</v>
      </c>
      <c r="V600" s="15">
        <v>68</v>
      </c>
      <c r="W600" s="15">
        <v>71</v>
      </c>
      <c r="X600" s="15">
        <v>33</v>
      </c>
      <c r="Y600" s="15">
        <v>114</v>
      </c>
      <c r="Z600" s="15">
        <v>70</v>
      </c>
      <c r="AA600" s="15">
        <v>109</v>
      </c>
      <c r="AB600" s="15">
        <v>85</v>
      </c>
      <c r="AC600" s="15">
        <v>72</v>
      </c>
      <c r="AD600" s="15">
        <v>27</v>
      </c>
      <c r="AE600" s="15">
        <v>79</v>
      </c>
      <c r="AF600" s="15">
        <v>88</v>
      </c>
      <c r="AG600" s="15">
        <v>118</v>
      </c>
      <c r="AH600" s="15">
        <v>61</v>
      </c>
      <c r="AI600" s="15">
        <v>11</v>
      </c>
      <c r="AJ600" s="15">
        <v>24</v>
      </c>
      <c r="AK600" s="15">
        <v>93</v>
      </c>
      <c r="AL600" s="15">
        <v>120</v>
      </c>
      <c r="AM600" s="15">
        <v>67</v>
      </c>
      <c r="AN600" s="15">
        <v>41</v>
      </c>
      <c r="AO600" s="15">
        <v>107</v>
      </c>
      <c r="AP600" s="15">
        <v>76</v>
      </c>
      <c r="AQ600" s="15">
        <v>37</v>
      </c>
      <c r="AR600" s="15">
        <v>119</v>
      </c>
      <c r="AS600" s="15">
        <v>31</v>
      </c>
      <c r="AT600" s="15">
        <v>35</v>
      </c>
      <c r="AU600" s="15">
        <v>121</v>
      </c>
      <c r="AV600" s="15">
        <v>82</v>
      </c>
      <c r="AW600" s="15">
        <v>98</v>
      </c>
      <c r="AX600" s="15">
        <v>1</v>
      </c>
      <c r="AY600" s="15">
        <v>47</v>
      </c>
      <c r="AZ600" s="15">
        <v>26</v>
      </c>
      <c r="BA600" s="15">
        <v>21</v>
      </c>
      <c r="BB600" s="15">
        <v>90</v>
      </c>
      <c r="BC600" s="15">
        <v>12</v>
      </c>
      <c r="BD600" s="15">
        <v>57</v>
      </c>
      <c r="BE600" s="15">
        <v>55</v>
      </c>
      <c r="BF600" s="15">
        <v>4</v>
      </c>
      <c r="BG600" s="15">
        <v>116</v>
      </c>
      <c r="BH600" s="15">
        <v>92</v>
      </c>
      <c r="BI600" s="15">
        <v>77</v>
      </c>
      <c r="BJ600" s="15">
        <v>29</v>
      </c>
      <c r="BK600" s="15">
        <v>86</v>
      </c>
      <c r="BL600" s="15">
        <v>106</v>
      </c>
      <c r="BM600" s="15">
        <v>13</v>
      </c>
      <c r="BN600" s="15">
        <v>75</v>
      </c>
      <c r="BO600" s="15">
        <v>39</v>
      </c>
      <c r="BP600" s="15">
        <v>102</v>
      </c>
      <c r="BQ600" s="15">
        <v>87</v>
      </c>
      <c r="BR600" s="15">
        <v>81</v>
      </c>
      <c r="BS600" s="15">
        <v>40</v>
      </c>
      <c r="BT600" s="15">
        <v>50</v>
      </c>
      <c r="BU600" s="15">
        <v>89</v>
      </c>
      <c r="BV600" s="15">
        <v>112</v>
      </c>
      <c r="BW600" s="15">
        <v>7</v>
      </c>
      <c r="BX600" s="15">
        <v>84</v>
      </c>
      <c r="BY600" s="15">
        <v>8</v>
      </c>
      <c r="BZ600" s="15">
        <v>105</v>
      </c>
      <c r="CA600" s="15">
        <v>17</v>
      </c>
      <c r="CB600" s="15">
        <v>73</v>
      </c>
      <c r="CC600" s="15">
        <v>74</v>
      </c>
      <c r="CD600" s="15">
        <v>5</v>
      </c>
      <c r="CE600" s="15">
        <v>32</v>
      </c>
      <c r="CF600" s="15">
        <v>46</v>
      </c>
      <c r="CG600" s="15">
        <v>16</v>
      </c>
      <c r="CH600" s="15">
        <v>64</v>
      </c>
      <c r="CI600" s="15">
        <v>99</v>
      </c>
      <c r="CJ600" s="15">
        <v>56</v>
      </c>
      <c r="CK600" s="15">
        <v>18</v>
      </c>
      <c r="CL600" s="15">
        <v>113</v>
      </c>
      <c r="CM600" s="15">
        <v>43</v>
      </c>
      <c r="CN600" s="15">
        <v>58</v>
      </c>
      <c r="CO600" s="15">
        <v>25</v>
      </c>
      <c r="CP600" s="15">
        <v>53</v>
      </c>
      <c r="CQ600" s="15">
        <v>3</v>
      </c>
      <c r="CR600" s="15">
        <v>20</v>
      </c>
      <c r="CS600" s="15">
        <v>108</v>
      </c>
      <c r="CT600" s="15">
        <v>94</v>
      </c>
      <c r="CU600" s="15">
        <v>115</v>
      </c>
      <c r="CV600" s="15">
        <v>42</v>
      </c>
      <c r="CW600" s="15">
        <v>14</v>
      </c>
      <c r="CX600" s="15">
        <v>69</v>
      </c>
      <c r="CY600" s="15">
        <v>44</v>
      </c>
      <c r="CZ600" s="15">
        <v>95</v>
      </c>
      <c r="DA600" s="15">
        <v>63</v>
      </c>
      <c r="DB600" s="15">
        <v>22</v>
      </c>
      <c r="DC600" s="15">
        <v>30</v>
      </c>
      <c r="DD600" s="15">
        <v>2</v>
      </c>
      <c r="DE600" s="15">
        <v>80</v>
      </c>
      <c r="DF600" s="15">
        <v>117</v>
      </c>
      <c r="DG600" s="15">
        <v>83</v>
      </c>
      <c r="DH600" s="15">
        <v>9</v>
      </c>
      <c r="DI600" s="15">
        <v>52</v>
      </c>
      <c r="DJ600" s="15">
        <v>97</v>
      </c>
      <c r="DK600" s="15">
        <v>101</v>
      </c>
      <c r="DL600" s="15">
        <v>110</v>
      </c>
      <c r="DM600" s="15">
        <v>91</v>
      </c>
      <c r="DN600" s="15">
        <v>6</v>
      </c>
      <c r="DO600" s="15">
        <v>103</v>
      </c>
      <c r="DQ600" s="15">
        <v>34</v>
      </c>
      <c r="DR600" s="15">
        <v>48</v>
      </c>
      <c r="DS600" s="15">
        <v>62</v>
      </c>
      <c r="DT600" s="15">
        <v>28</v>
      </c>
      <c r="DV600" s="15">
        <v>104</v>
      </c>
      <c r="DW600" s="15">
        <v>19</v>
      </c>
      <c r="DX600" s="15">
        <v>59</v>
      </c>
      <c r="DY600" s="15">
        <v>23</v>
      </c>
    </row>
    <row r="601" spans="4:129" s="15" customFormat="1"/>
    <row r="602" spans="4:129" s="15" customFormat="1">
      <c r="D602" s="447">
        <v>123</v>
      </c>
      <c r="E602" s="39" t="s">
        <v>379</v>
      </c>
    </row>
    <row r="603" spans="4:129" s="15" customFormat="1">
      <c r="E603" s="42" t="s">
        <v>322</v>
      </c>
      <c r="F603" s="15">
        <v>1</v>
      </c>
      <c r="G603" s="15">
        <v>2</v>
      </c>
      <c r="H603" s="15">
        <v>3</v>
      </c>
      <c r="I603" s="15">
        <v>4</v>
      </c>
      <c r="J603" s="15">
        <v>5</v>
      </c>
      <c r="K603" s="15">
        <v>6</v>
      </c>
      <c r="L603" s="15">
        <v>7</v>
      </c>
      <c r="M603" s="15">
        <v>8</v>
      </c>
      <c r="N603" s="15">
        <v>9</v>
      </c>
      <c r="O603" s="15">
        <v>10</v>
      </c>
      <c r="P603" s="15">
        <v>11</v>
      </c>
      <c r="Q603" s="15">
        <v>12</v>
      </c>
      <c r="R603" s="15">
        <v>13</v>
      </c>
      <c r="S603" s="15">
        <v>14</v>
      </c>
      <c r="T603" s="15">
        <v>15</v>
      </c>
      <c r="U603" s="15">
        <v>16</v>
      </c>
      <c r="V603" s="15">
        <v>17</v>
      </c>
      <c r="W603" s="15">
        <v>18</v>
      </c>
      <c r="X603" s="15">
        <v>19</v>
      </c>
      <c r="Y603" s="15">
        <v>20</v>
      </c>
      <c r="Z603" s="15">
        <v>21</v>
      </c>
      <c r="AA603" s="15">
        <v>22</v>
      </c>
      <c r="AB603" s="15">
        <v>23</v>
      </c>
      <c r="AC603" s="15">
        <v>24</v>
      </c>
      <c r="AD603" s="15">
        <v>25</v>
      </c>
      <c r="AE603" s="15">
        <v>26</v>
      </c>
      <c r="AF603" s="15">
        <v>27</v>
      </c>
      <c r="AG603" s="15">
        <v>28</v>
      </c>
      <c r="AH603" s="15">
        <v>29</v>
      </c>
      <c r="AI603" s="15">
        <v>30</v>
      </c>
      <c r="AJ603" s="15">
        <v>31</v>
      </c>
      <c r="AK603" s="15">
        <v>32</v>
      </c>
      <c r="AL603" s="15">
        <v>33</v>
      </c>
      <c r="AM603" s="15">
        <v>34</v>
      </c>
      <c r="AN603" s="15">
        <v>35</v>
      </c>
      <c r="AO603" s="15">
        <v>36</v>
      </c>
      <c r="AP603" s="15">
        <v>37</v>
      </c>
      <c r="AQ603" s="15">
        <v>38</v>
      </c>
      <c r="AR603" s="15">
        <v>39</v>
      </c>
      <c r="AS603" s="15">
        <v>40</v>
      </c>
      <c r="AT603" s="15">
        <v>41</v>
      </c>
      <c r="AU603" s="15">
        <v>42</v>
      </c>
      <c r="AV603" s="15">
        <v>43</v>
      </c>
      <c r="AW603" s="15">
        <v>44</v>
      </c>
      <c r="AX603" s="15">
        <v>45</v>
      </c>
      <c r="AY603" s="15">
        <v>46</v>
      </c>
      <c r="AZ603" s="15">
        <v>47</v>
      </c>
      <c r="BA603" s="15">
        <v>48</v>
      </c>
      <c r="BB603" s="15">
        <v>49</v>
      </c>
      <c r="BC603" s="15">
        <v>50</v>
      </c>
      <c r="BD603" s="15">
        <v>51</v>
      </c>
      <c r="BE603" s="15">
        <v>52</v>
      </c>
      <c r="BF603" s="15">
        <v>53</v>
      </c>
      <c r="BG603" s="15">
        <v>54</v>
      </c>
      <c r="BH603" s="15">
        <v>55</v>
      </c>
      <c r="BI603" s="15">
        <v>56</v>
      </c>
      <c r="BJ603" s="15">
        <v>57</v>
      </c>
      <c r="BK603" s="15">
        <v>58</v>
      </c>
      <c r="BL603" s="15">
        <v>59</v>
      </c>
      <c r="BM603" s="15">
        <v>60</v>
      </c>
      <c r="BN603" s="15">
        <v>61</v>
      </c>
      <c r="BO603" s="15">
        <v>62</v>
      </c>
      <c r="BP603" s="15">
        <v>63</v>
      </c>
      <c r="BQ603" s="15">
        <v>64</v>
      </c>
      <c r="BR603" s="15">
        <v>65</v>
      </c>
      <c r="BS603" s="15">
        <v>66</v>
      </c>
      <c r="BT603" s="15">
        <v>67</v>
      </c>
      <c r="BU603" s="15">
        <v>68</v>
      </c>
      <c r="BV603" s="15">
        <v>69</v>
      </c>
      <c r="BW603" s="15">
        <v>70</v>
      </c>
      <c r="BX603" s="15">
        <v>71</v>
      </c>
      <c r="BY603" s="15">
        <v>72</v>
      </c>
      <c r="BZ603" s="15">
        <v>73</v>
      </c>
      <c r="CA603" s="15">
        <v>74</v>
      </c>
      <c r="CB603" s="15">
        <v>75</v>
      </c>
      <c r="CC603" s="15">
        <v>76</v>
      </c>
      <c r="CD603" s="15">
        <v>77</v>
      </c>
      <c r="CE603" s="15">
        <v>78</v>
      </c>
      <c r="CF603" s="15">
        <v>79</v>
      </c>
      <c r="CG603" s="15">
        <v>80</v>
      </c>
      <c r="CH603" s="15">
        <v>81</v>
      </c>
      <c r="CI603" s="15">
        <v>82</v>
      </c>
      <c r="CJ603" s="15">
        <v>83</v>
      </c>
      <c r="CK603" s="15">
        <v>84</v>
      </c>
      <c r="CL603" s="15">
        <v>85</v>
      </c>
      <c r="CM603" s="15">
        <v>86</v>
      </c>
      <c r="CN603" s="15">
        <v>87</v>
      </c>
      <c r="CO603" s="15">
        <v>88</v>
      </c>
      <c r="CP603" s="15">
        <v>89</v>
      </c>
      <c r="CQ603" s="15">
        <v>90</v>
      </c>
      <c r="CR603" s="15">
        <v>91</v>
      </c>
      <c r="CS603" s="15">
        <v>92</v>
      </c>
      <c r="CT603" s="15">
        <v>93</v>
      </c>
      <c r="CU603" s="15">
        <v>94</v>
      </c>
      <c r="CV603" s="15">
        <v>95</v>
      </c>
      <c r="CW603" s="15">
        <v>96</v>
      </c>
      <c r="CX603" s="15">
        <v>97</v>
      </c>
      <c r="CY603" s="15">
        <v>98</v>
      </c>
      <c r="CZ603" s="15">
        <v>99</v>
      </c>
      <c r="DA603" s="15">
        <v>100</v>
      </c>
      <c r="DB603" s="15">
        <v>101</v>
      </c>
      <c r="DC603" s="15">
        <v>102</v>
      </c>
      <c r="DD603" s="15">
        <v>103</v>
      </c>
      <c r="DE603" s="15">
        <v>104</v>
      </c>
      <c r="DF603" s="15">
        <v>105</v>
      </c>
      <c r="DG603" s="15">
        <v>106</v>
      </c>
      <c r="DH603" s="15">
        <v>107</v>
      </c>
      <c r="DI603" s="15">
        <v>108</v>
      </c>
      <c r="DJ603" s="15">
        <v>109</v>
      </c>
      <c r="DK603" s="15">
        <v>110</v>
      </c>
      <c r="DL603" s="15">
        <v>111</v>
      </c>
      <c r="DM603" s="15">
        <v>112</v>
      </c>
      <c r="DN603" s="15">
        <v>113</v>
      </c>
      <c r="DO603" s="15">
        <v>114</v>
      </c>
      <c r="DP603" s="15">
        <v>115</v>
      </c>
      <c r="DQ603" s="15">
        <v>116</v>
      </c>
      <c r="DR603" s="15">
        <v>117</v>
      </c>
      <c r="DS603" s="15">
        <v>118</v>
      </c>
      <c r="DT603" s="15">
        <v>119</v>
      </c>
      <c r="DV603" s="15">
        <v>120</v>
      </c>
      <c r="DW603" s="15">
        <v>121</v>
      </c>
      <c r="DX603" s="15">
        <v>122</v>
      </c>
      <c r="DY603" s="15">
        <v>123</v>
      </c>
    </row>
    <row r="604" spans="4:129" s="15" customFormat="1">
      <c r="E604" s="42" t="s">
        <v>350</v>
      </c>
      <c r="F604" s="15">
        <v>44</v>
      </c>
      <c r="G604" s="15">
        <v>6</v>
      </c>
      <c r="H604" s="15">
        <v>76</v>
      </c>
      <c r="I604" s="15">
        <v>113</v>
      </c>
      <c r="J604" s="15">
        <v>22</v>
      </c>
      <c r="K604" s="15">
        <v>109</v>
      </c>
      <c r="L604" s="15">
        <v>114</v>
      </c>
      <c r="M604" s="15">
        <v>20</v>
      </c>
      <c r="N604" s="15">
        <v>78</v>
      </c>
      <c r="O604" s="15">
        <v>117</v>
      </c>
      <c r="P604" s="15">
        <v>94</v>
      </c>
      <c r="Q604" s="15">
        <v>13</v>
      </c>
      <c r="R604" s="15">
        <v>7</v>
      </c>
      <c r="S604" s="15">
        <v>97</v>
      </c>
      <c r="T604" s="15">
        <v>66</v>
      </c>
      <c r="U604" s="15">
        <v>35</v>
      </c>
      <c r="V604" s="15">
        <v>90</v>
      </c>
      <c r="W604" s="15">
        <v>11</v>
      </c>
      <c r="X604" s="15">
        <v>47</v>
      </c>
      <c r="Y604" s="15">
        <v>91</v>
      </c>
      <c r="Z604" s="15">
        <v>95</v>
      </c>
      <c r="AA604" s="15">
        <v>50</v>
      </c>
      <c r="AB604" s="15">
        <v>67</v>
      </c>
      <c r="AC604" s="15">
        <v>120</v>
      </c>
      <c r="AD604" s="15">
        <v>106</v>
      </c>
      <c r="AE604" s="15">
        <v>29</v>
      </c>
      <c r="AF604" s="15">
        <v>79</v>
      </c>
      <c r="AG604" s="15">
        <v>74</v>
      </c>
      <c r="AH604" s="15">
        <v>82</v>
      </c>
      <c r="AI604" s="15">
        <v>56</v>
      </c>
      <c r="AJ604" s="15">
        <v>57</v>
      </c>
      <c r="AK604" s="15">
        <v>61</v>
      </c>
      <c r="AL604" s="15">
        <v>45</v>
      </c>
      <c r="AM604" s="15">
        <v>75</v>
      </c>
      <c r="AN604" s="15">
        <v>118</v>
      </c>
      <c r="AO604" s="15">
        <v>24</v>
      </c>
      <c r="AP604" s="15">
        <v>38</v>
      </c>
      <c r="AQ604" s="15">
        <v>84</v>
      </c>
      <c r="AR604" s="15">
        <v>48</v>
      </c>
      <c r="AS604" s="15">
        <v>112</v>
      </c>
      <c r="AT604" s="15">
        <v>19</v>
      </c>
      <c r="AU604" s="15">
        <v>25</v>
      </c>
      <c r="AV604" s="15">
        <v>32</v>
      </c>
      <c r="AW604" s="15">
        <v>83</v>
      </c>
      <c r="AX604" s="15">
        <v>49</v>
      </c>
      <c r="AY604" s="15">
        <v>40</v>
      </c>
      <c r="AZ604" s="15">
        <v>28</v>
      </c>
      <c r="BA604" s="15">
        <v>42</v>
      </c>
      <c r="BB604" s="15">
        <v>102</v>
      </c>
      <c r="BC604" s="15">
        <v>71</v>
      </c>
      <c r="BD604" s="15">
        <v>9</v>
      </c>
      <c r="BE604" s="15">
        <v>89</v>
      </c>
      <c r="BF604" s="15">
        <v>59</v>
      </c>
      <c r="BG604" s="15">
        <v>17</v>
      </c>
      <c r="BH604" s="15">
        <v>41</v>
      </c>
      <c r="BI604" s="15">
        <v>104</v>
      </c>
      <c r="BJ604" s="15">
        <v>100</v>
      </c>
      <c r="BK604" s="15">
        <v>14</v>
      </c>
      <c r="BL604" s="15">
        <v>93</v>
      </c>
      <c r="BM604" s="15">
        <v>108</v>
      </c>
      <c r="BN604" s="15">
        <v>43</v>
      </c>
      <c r="BO604" s="15">
        <v>26</v>
      </c>
      <c r="BP604" s="15">
        <v>107</v>
      </c>
      <c r="BQ604" s="15">
        <v>36</v>
      </c>
      <c r="BR604" s="15">
        <v>3</v>
      </c>
      <c r="BS604" s="15">
        <v>92</v>
      </c>
      <c r="BT604" s="15">
        <v>88</v>
      </c>
      <c r="BU604" s="15">
        <v>52</v>
      </c>
      <c r="BV604" s="15">
        <v>33</v>
      </c>
      <c r="BW604" s="15">
        <v>122</v>
      </c>
      <c r="BX604" s="15">
        <v>53</v>
      </c>
      <c r="BY604" s="15">
        <v>96</v>
      </c>
      <c r="BZ604" s="15">
        <v>121</v>
      </c>
      <c r="CA604" s="15">
        <v>1</v>
      </c>
      <c r="CB604" s="15">
        <v>34</v>
      </c>
      <c r="CC604" s="15">
        <v>80</v>
      </c>
      <c r="CD604" s="15">
        <v>105</v>
      </c>
      <c r="CE604" s="15">
        <v>10</v>
      </c>
      <c r="CF604" s="15">
        <v>62</v>
      </c>
      <c r="CG604" s="15">
        <v>2</v>
      </c>
      <c r="CH604" s="15">
        <v>27</v>
      </c>
      <c r="CI604" s="15">
        <v>55</v>
      </c>
      <c r="CJ604" s="15">
        <v>77</v>
      </c>
      <c r="CK604" s="15">
        <v>37</v>
      </c>
      <c r="CL604" s="15">
        <v>16</v>
      </c>
      <c r="CM604" s="15">
        <v>58</v>
      </c>
      <c r="CN604" s="15">
        <v>119</v>
      </c>
      <c r="CO604" s="15">
        <v>115</v>
      </c>
      <c r="CP604" s="15">
        <v>15</v>
      </c>
      <c r="CQ604" s="15">
        <v>23</v>
      </c>
      <c r="CR604" s="15">
        <v>85</v>
      </c>
      <c r="CS604" s="15">
        <v>54</v>
      </c>
      <c r="CT604" s="15">
        <v>86</v>
      </c>
      <c r="CU604" s="15">
        <v>18</v>
      </c>
      <c r="CV604" s="15">
        <v>98</v>
      </c>
      <c r="CW604" s="15">
        <v>72</v>
      </c>
      <c r="CX604" s="15">
        <v>123</v>
      </c>
      <c r="CY604" s="15">
        <v>64</v>
      </c>
      <c r="CZ604" s="15">
        <v>51</v>
      </c>
      <c r="DA604" s="15">
        <v>31</v>
      </c>
      <c r="DB604" s="15">
        <v>65</v>
      </c>
      <c r="DC604" s="15">
        <v>8</v>
      </c>
      <c r="DD604" s="15">
        <v>99</v>
      </c>
      <c r="DE604" s="15">
        <v>30</v>
      </c>
      <c r="DF604" s="15">
        <v>68</v>
      </c>
      <c r="DG604" s="15">
        <v>87</v>
      </c>
      <c r="DH604" s="15">
        <v>21</v>
      </c>
      <c r="DI604" s="15">
        <v>60</v>
      </c>
      <c r="DJ604" s="15">
        <v>103</v>
      </c>
      <c r="DK604" s="15">
        <v>46</v>
      </c>
      <c r="DL604" s="15">
        <v>39</v>
      </c>
      <c r="DM604" s="15">
        <v>69</v>
      </c>
      <c r="DN604" s="15">
        <v>4</v>
      </c>
      <c r="DO604" s="15">
        <v>111</v>
      </c>
      <c r="DP604" s="15">
        <v>116</v>
      </c>
      <c r="DQ604" s="15">
        <v>70</v>
      </c>
      <c r="DR604" s="15">
        <v>101</v>
      </c>
      <c r="DS604" s="15">
        <v>81</v>
      </c>
      <c r="DT604" s="15">
        <v>110</v>
      </c>
      <c r="DV604" s="15">
        <v>5</v>
      </c>
      <c r="DW604" s="15">
        <v>73</v>
      </c>
      <c r="DX604" s="15">
        <v>12</v>
      </c>
      <c r="DY604" s="15">
        <v>63</v>
      </c>
    </row>
    <row r="605" spans="4:129" s="15" customFormat="1">
      <c r="E605" s="42" t="s">
        <v>352</v>
      </c>
      <c r="F605" s="15">
        <v>122</v>
      </c>
      <c r="G605" s="15">
        <v>3</v>
      </c>
      <c r="H605" s="15">
        <v>114</v>
      </c>
      <c r="I605" s="15">
        <v>41</v>
      </c>
      <c r="J605" s="15">
        <v>6</v>
      </c>
      <c r="K605" s="15">
        <v>33</v>
      </c>
      <c r="L605" s="15">
        <v>48</v>
      </c>
      <c r="M605" s="15">
        <v>39</v>
      </c>
      <c r="N605" s="15">
        <v>57</v>
      </c>
      <c r="O605" s="15">
        <v>86</v>
      </c>
      <c r="P605" s="15">
        <v>10</v>
      </c>
      <c r="Q605" s="15">
        <v>63</v>
      </c>
      <c r="R605" s="15">
        <v>100</v>
      </c>
      <c r="S605" s="15">
        <v>35</v>
      </c>
      <c r="T605" s="15">
        <v>26</v>
      </c>
      <c r="U605" s="15">
        <v>23</v>
      </c>
      <c r="V605" s="15">
        <v>74</v>
      </c>
      <c r="W605" s="15">
        <v>117</v>
      </c>
      <c r="X605" s="15">
        <v>66</v>
      </c>
      <c r="Y605" s="15">
        <v>52</v>
      </c>
      <c r="Z605" s="15">
        <v>49</v>
      </c>
      <c r="AA605" s="15">
        <v>85</v>
      </c>
      <c r="AB605" s="15">
        <v>16</v>
      </c>
      <c r="AC605" s="15">
        <v>67</v>
      </c>
      <c r="AD605" s="15">
        <v>104</v>
      </c>
      <c r="AE605" s="15">
        <v>34</v>
      </c>
      <c r="AF605" s="15">
        <v>70</v>
      </c>
      <c r="AG605" s="15">
        <v>123</v>
      </c>
      <c r="AH605" s="15">
        <v>42</v>
      </c>
      <c r="AI605" s="15">
        <v>21</v>
      </c>
      <c r="AJ605" s="15">
        <v>47</v>
      </c>
      <c r="AK605" s="15">
        <v>29</v>
      </c>
      <c r="AL605" s="15">
        <v>51</v>
      </c>
      <c r="AM605" s="15">
        <v>12</v>
      </c>
      <c r="AN605" s="15">
        <v>32</v>
      </c>
      <c r="AO605" s="15">
        <v>22</v>
      </c>
      <c r="AP605" s="15">
        <v>106</v>
      </c>
      <c r="AQ605" s="15">
        <v>46</v>
      </c>
      <c r="AR605" s="15">
        <v>92</v>
      </c>
      <c r="AS605" s="15">
        <v>19</v>
      </c>
      <c r="AT605" s="15">
        <v>30</v>
      </c>
      <c r="AU605" s="15">
        <v>14</v>
      </c>
      <c r="AV605" s="15">
        <v>120</v>
      </c>
      <c r="AW605" s="15">
        <v>40</v>
      </c>
      <c r="AX605" s="15">
        <v>101</v>
      </c>
      <c r="AY605" s="15">
        <v>108</v>
      </c>
      <c r="AZ605" s="15">
        <v>59</v>
      </c>
      <c r="BA605" s="15">
        <v>105</v>
      </c>
      <c r="BB605" s="15">
        <v>71</v>
      </c>
      <c r="BC605" s="15">
        <v>53</v>
      </c>
      <c r="BD605" s="15">
        <v>2</v>
      </c>
      <c r="BE605" s="15">
        <v>84</v>
      </c>
      <c r="BF605" s="15">
        <v>50</v>
      </c>
      <c r="BG605" s="15">
        <v>31</v>
      </c>
      <c r="BH605" s="15">
        <v>121</v>
      </c>
      <c r="BI605" s="15">
        <v>110</v>
      </c>
      <c r="BJ605" s="15">
        <v>18</v>
      </c>
      <c r="BK605" s="15">
        <v>80</v>
      </c>
      <c r="BL605" s="15">
        <v>96</v>
      </c>
      <c r="BM605" s="15">
        <v>8</v>
      </c>
      <c r="BN605" s="15">
        <v>78</v>
      </c>
      <c r="BO605" s="15">
        <v>1</v>
      </c>
      <c r="BP605" s="15">
        <v>97</v>
      </c>
      <c r="BQ605" s="15">
        <v>116</v>
      </c>
      <c r="BR605" s="15">
        <v>107</v>
      </c>
      <c r="BS605" s="15">
        <v>90</v>
      </c>
      <c r="BT605" s="15">
        <v>24</v>
      </c>
      <c r="BU605" s="15">
        <v>102</v>
      </c>
      <c r="BV605" s="15">
        <v>5</v>
      </c>
      <c r="BW605" s="15">
        <v>58</v>
      </c>
      <c r="BX605" s="15">
        <v>118</v>
      </c>
      <c r="BY605" s="15">
        <v>20</v>
      </c>
      <c r="BZ605" s="15">
        <v>25</v>
      </c>
      <c r="CA605" s="15">
        <v>91</v>
      </c>
      <c r="CB605" s="15">
        <v>88</v>
      </c>
      <c r="CC605" s="15">
        <v>64</v>
      </c>
      <c r="CD605" s="15">
        <v>93</v>
      </c>
      <c r="CE605" s="15">
        <v>119</v>
      </c>
      <c r="CF605" s="15">
        <v>27</v>
      </c>
      <c r="CG605" s="15">
        <v>111</v>
      </c>
      <c r="CH605" s="15">
        <v>54</v>
      </c>
      <c r="CI605" s="15">
        <v>45</v>
      </c>
      <c r="CJ605" s="15">
        <v>56</v>
      </c>
      <c r="CK605" s="15">
        <v>95</v>
      </c>
      <c r="CL605" s="15">
        <v>36</v>
      </c>
      <c r="CM605" s="15">
        <v>115</v>
      </c>
      <c r="CN605" s="15">
        <v>103</v>
      </c>
      <c r="CO605" s="15">
        <v>9</v>
      </c>
      <c r="CP605" s="15">
        <v>73</v>
      </c>
      <c r="CQ605" s="15">
        <v>76</v>
      </c>
      <c r="CR605" s="15">
        <v>75</v>
      </c>
      <c r="CS605" s="15">
        <v>60</v>
      </c>
      <c r="CT605" s="15">
        <v>94</v>
      </c>
      <c r="CU605" s="15">
        <v>11</v>
      </c>
      <c r="CV605" s="15">
        <v>44</v>
      </c>
      <c r="CW605" s="15">
        <v>55</v>
      </c>
      <c r="CX605" s="15">
        <v>83</v>
      </c>
      <c r="CY605" s="15">
        <v>112</v>
      </c>
      <c r="CZ605" s="15">
        <v>61</v>
      </c>
      <c r="DA605" s="15">
        <v>13</v>
      </c>
      <c r="DB605" s="15">
        <v>82</v>
      </c>
      <c r="DC605" s="15">
        <v>109</v>
      </c>
      <c r="DD605" s="15">
        <v>69</v>
      </c>
      <c r="DE605" s="15">
        <v>87</v>
      </c>
      <c r="DF605" s="15">
        <v>7</v>
      </c>
      <c r="DG605" s="15">
        <v>4</v>
      </c>
      <c r="DH605" s="15">
        <v>65</v>
      </c>
      <c r="DI605" s="15">
        <v>79</v>
      </c>
      <c r="DJ605" s="15">
        <v>72</v>
      </c>
      <c r="DK605" s="15">
        <v>38</v>
      </c>
      <c r="DL605" s="15">
        <v>17</v>
      </c>
      <c r="DM605" s="15">
        <v>99</v>
      </c>
      <c r="DN605" s="15">
        <v>37</v>
      </c>
      <c r="DO605" s="15">
        <v>81</v>
      </c>
      <c r="DP605" s="15">
        <v>28</v>
      </c>
      <c r="DQ605" s="15">
        <v>68</v>
      </c>
      <c r="DR605" s="15">
        <v>98</v>
      </c>
      <c r="DS605" s="15">
        <v>89</v>
      </c>
      <c r="DT605" s="15">
        <v>43</v>
      </c>
      <c r="DV605" s="15">
        <v>15</v>
      </c>
      <c r="DW605" s="15">
        <v>113</v>
      </c>
      <c r="DX605" s="15">
        <v>62</v>
      </c>
      <c r="DY605" s="15">
        <v>77</v>
      </c>
    </row>
    <row r="606" spans="4:129" s="15" customFormat="1"/>
    <row r="607" spans="4:129" s="15" customFormat="1">
      <c r="D607" s="447">
        <v>124</v>
      </c>
      <c r="E607" s="39" t="s">
        <v>379</v>
      </c>
    </row>
    <row r="608" spans="4:129" s="15" customFormat="1">
      <c r="E608" s="42" t="s">
        <v>322</v>
      </c>
      <c r="F608" s="15">
        <v>1</v>
      </c>
      <c r="G608" s="15">
        <v>2</v>
      </c>
      <c r="H608" s="15">
        <v>3</v>
      </c>
      <c r="I608" s="15">
        <v>4</v>
      </c>
      <c r="J608" s="15">
        <v>5</v>
      </c>
      <c r="K608" s="15">
        <v>6</v>
      </c>
      <c r="L608" s="15">
        <v>7</v>
      </c>
      <c r="M608" s="15">
        <v>8</v>
      </c>
      <c r="N608" s="15">
        <v>9</v>
      </c>
      <c r="O608" s="15">
        <v>10</v>
      </c>
      <c r="P608" s="15">
        <v>11</v>
      </c>
      <c r="Q608" s="15">
        <v>12</v>
      </c>
      <c r="R608" s="15">
        <v>13</v>
      </c>
      <c r="S608" s="15">
        <v>14</v>
      </c>
      <c r="T608" s="15">
        <v>15</v>
      </c>
      <c r="U608" s="15">
        <v>16</v>
      </c>
      <c r="V608" s="15">
        <v>17</v>
      </c>
      <c r="W608" s="15">
        <v>18</v>
      </c>
      <c r="X608" s="15">
        <v>19</v>
      </c>
      <c r="Y608" s="15">
        <v>20</v>
      </c>
      <c r="Z608" s="15">
        <v>21</v>
      </c>
      <c r="AA608" s="15">
        <v>22</v>
      </c>
      <c r="AB608" s="15">
        <v>23</v>
      </c>
      <c r="AC608" s="15">
        <v>24</v>
      </c>
      <c r="AD608" s="15">
        <v>25</v>
      </c>
      <c r="AE608" s="15">
        <v>26</v>
      </c>
      <c r="AF608" s="15">
        <v>27</v>
      </c>
      <c r="AG608" s="15">
        <v>28</v>
      </c>
      <c r="AH608" s="15">
        <v>29</v>
      </c>
      <c r="AI608" s="15">
        <v>30</v>
      </c>
      <c r="AJ608" s="15">
        <v>31</v>
      </c>
      <c r="AK608" s="15">
        <v>32</v>
      </c>
      <c r="AL608" s="15">
        <v>33</v>
      </c>
      <c r="AM608" s="15">
        <v>34</v>
      </c>
      <c r="AN608" s="15">
        <v>35</v>
      </c>
      <c r="AO608" s="15">
        <v>36</v>
      </c>
      <c r="AP608" s="15">
        <v>37</v>
      </c>
      <c r="AQ608" s="15">
        <v>38</v>
      </c>
      <c r="AR608" s="15">
        <v>39</v>
      </c>
      <c r="AS608" s="15">
        <v>40</v>
      </c>
      <c r="AT608" s="15">
        <v>41</v>
      </c>
      <c r="AU608" s="15">
        <v>42</v>
      </c>
      <c r="AV608" s="15">
        <v>43</v>
      </c>
      <c r="AW608" s="15">
        <v>44</v>
      </c>
      <c r="AX608" s="15">
        <v>45</v>
      </c>
      <c r="AY608" s="15">
        <v>46</v>
      </c>
      <c r="AZ608" s="15">
        <v>47</v>
      </c>
      <c r="BA608" s="15">
        <v>48</v>
      </c>
      <c r="BB608" s="15">
        <v>49</v>
      </c>
      <c r="BC608" s="15">
        <v>50</v>
      </c>
      <c r="BD608" s="15">
        <v>51</v>
      </c>
      <c r="BE608" s="15">
        <v>52</v>
      </c>
      <c r="BF608" s="15">
        <v>53</v>
      </c>
      <c r="BG608" s="15">
        <v>54</v>
      </c>
      <c r="BH608" s="15">
        <v>55</v>
      </c>
      <c r="BI608" s="15">
        <v>56</v>
      </c>
      <c r="BJ608" s="15">
        <v>57</v>
      </c>
      <c r="BK608" s="15">
        <v>58</v>
      </c>
      <c r="BL608" s="15">
        <v>59</v>
      </c>
      <c r="BM608" s="15">
        <v>60</v>
      </c>
      <c r="BN608" s="15">
        <v>61</v>
      </c>
      <c r="BO608" s="15">
        <v>62</v>
      </c>
      <c r="BP608" s="15">
        <v>63</v>
      </c>
      <c r="BQ608" s="15">
        <v>64</v>
      </c>
      <c r="BR608" s="15">
        <v>65</v>
      </c>
      <c r="BS608" s="15">
        <v>66</v>
      </c>
      <c r="BT608" s="15">
        <v>67</v>
      </c>
      <c r="BU608" s="15">
        <v>68</v>
      </c>
      <c r="BV608" s="15">
        <v>69</v>
      </c>
      <c r="BW608" s="15">
        <v>70</v>
      </c>
      <c r="BX608" s="15">
        <v>71</v>
      </c>
      <c r="BY608" s="15">
        <v>72</v>
      </c>
      <c r="BZ608" s="15">
        <v>73</v>
      </c>
      <c r="CA608" s="15">
        <v>74</v>
      </c>
      <c r="CB608" s="15">
        <v>75</v>
      </c>
      <c r="CC608" s="15">
        <v>76</v>
      </c>
      <c r="CD608" s="15">
        <v>77</v>
      </c>
      <c r="CE608" s="15">
        <v>78</v>
      </c>
      <c r="CF608" s="15">
        <v>79</v>
      </c>
      <c r="CG608" s="15">
        <v>80</v>
      </c>
      <c r="CH608" s="15">
        <v>81</v>
      </c>
      <c r="CI608" s="15">
        <v>82</v>
      </c>
      <c r="CJ608" s="15">
        <v>83</v>
      </c>
      <c r="CK608" s="15">
        <v>84</v>
      </c>
      <c r="CL608" s="15">
        <v>85</v>
      </c>
      <c r="CM608" s="15">
        <v>86</v>
      </c>
      <c r="CN608" s="15">
        <v>87</v>
      </c>
      <c r="CO608" s="15">
        <v>88</v>
      </c>
      <c r="CP608" s="15">
        <v>89</v>
      </c>
      <c r="CQ608" s="15">
        <v>90</v>
      </c>
      <c r="CR608" s="15">
        <v>91</v>
      </c>
      <c r="CS608" s="15">
        <v>92</v>
      </c>
      <c r="CT608" s="15">
        <v>93</v>
      </c>
      <c r="CU608" s="15">
        <v>94</v>
      </c>
      <c r="CV608" s="15">
        <v>95</v>
      </c>
      <c r="CW608" s="15">
        <v>96</v>
      </c>
      <c r="CX608" s="15">
        <v>97</v>
      </c>
      <c r="CY608" s="15">
        <v>98</v>
      </c>
      <c r="CZ608" s="15">
        <v>99</v>
      </c>
      <c r="DA608" s="15">
        <v>100</v>
      </c>
      <c r="DB608" s="15">
        <v>101</v>
      </c>
      <c r="DC608" s="15">
        <v>102</v>
      </c>
      <c r="DD608" s="15">
        <v>103</v>
      </c>
      <c r="DE608" s="15">
        <v>104</v>
      </c>
      <c r="DF608" s="15">
        <v>105</v>
      </c>
      <c r="DG608" s="15">
        <v>106</v>
      </c>
      <c r="DH608" s="15">
        <v>107</v>
      </c>
      <c r="DI608" s="15">
        <v>108</v>
      </c>
      <c r="DJ608" s="15">
        <v>109</v>
      </c>
      <c r="DK608" s="15">
        <v>110</v>
      </c>
      <c r="DL608" s="15">
        <v>111</v>
      </c>
      <c r="DM608" s="15">
        <v>112</v>
      </c>
      <c r="DN608" s="15">
        <v>113</v>
      </c>
      <c r="DO608" s="15">
        <v>114</v>
      </c>
      <c r="DP608" s="15">
        <v>115</v>
      </c>
      <c r="DQ608" s="15">
        <v>116</v>
      </c>
      <c r="DR608" s="15">
        <v>117</v>
      </c>
      <c r="DS608" s="15">
        <v>118</v>
      </c>
      <c r="DT608" s="15">
        <v>119</v>
      </c>
      <c r="DU608" s="15">
        <v>120</v>
      </c>
      <c r="DV608" s="15">
        <v>121</v>
      </c>
      <c r="DW608" s="15">
        <v>122</v>
      </c>
      <c r="DX608" s="15">
        <v>123</v>
      </c>
      <c r="DY608" s="15">
        <v>124</v>
      </c>
    </row>
    <row r="609" spans="4:134" s="15" customFormat="1">
      <c r="E609" s="42" t="s">
        <v>350</v>
      </c>
      <c r="F609" s="15">
        <v>105</v>
      </c>
      <c r="G609" s="15">
        <v>14</v>
      </c>
      <c r="H609" s="15">
        <v>74</v>
      </c>
      <c r="I609" s="15">
        <v>42</v>
      </c>
      <c r="J609" s="15">
        <v>28</v>
      </c>
      <c r="K609" s="15">
        <v>100</v>
      </c>
      <c r="L609" s="15">
        <v>40</v>
      </c>
      <c r="M609" s="15">
        <v>50</v>
      </c>
      <c r="N609" s="15">
        <v>10</v>
      </c>
      <c r="O609" s="15">
        <v>82</v>
      </c>
      <c r="P609" s="15">
        <v>59</v>
      </c>
      <c r="Q609" s="15">
        <v>79</v>
      </c>
      <c r="R609" s="15">
        <v>115</v>
      </c>
      <c r="S609" s="15">
        <v>13</v>
      </c>
      <c r="T609" s="15">
        <v>83</v>
      </c>
      <c r="U609" s="15">
        <v>2</v>
      </c>
      <c r="V609" s="15">
        <v>20</v>
      </c>
      <c r="W609" s="15">
        <v>109</v>
      </c>
      <c r="X609" s="15">
        <v>98</v>
      </c>
      <c r="Y609" s="15">
        <v>92</v>
      </c>
      <c r="Z609" s="15">
        <v>110</v>
      </c>
      <c r="AA609" s="15">
        <v>48</v>
      </c>
      <c r="AB609" s="15">
        <v>51</v>
      </c>
      <c r="AC609" s="15">
        <v>120</v>
      </c>
      <c r="AD609" s="15">
        <v>122</v>
      </c>
      <c r="AE609" s="15">
        <v>107</v>
      </c>
      <c r="AF609" s="15">
        <v>93</v>
      </c>
      <c r="AG609" s="15">
        <v>96</v>
      </c>
      <c r="AH609" s="15">
        <v>22</v>
      </c>
      <c r="AI609" s="15">
        <v>57</v>
      </c>
      <c r="AJ609" s="15">
        <v>99</v>
      </c>
      <c r="AK609" s="15">
        <v>116</v>
      </c>
      <c r="AL609" s="15">
        <v>71</v>
      </c>
      <c r="AM609" s="15">
        <v>12</v>
      </c>
      <c r="AN609" s="15">
        <v>121</v>
      </c>
      <c r="AO609" s="15">
        <v>39</v>
      </c>
      <c r="AP609" s="15">
        <v>94</v>
      </c>
      <c r="AQ609" s="15">
        <v>112</v>
      </c>
      <c r="AR609" s="15">
        <v>26</v>
      </c>
      <c r="AS609" s="15">
        <v>69</v>
      </c>
      <c r="AT609" s="15">
        <v>19</v>
      </c>
      <c r="AU609" s="15">
        <v>63</v>
      </c>
      <c r="AV609" s="15">
        <v>47</v>
      </c>
      <c r="AW609" s="15">
        <v>60</v>
      </c>
      <c r="AX609" s="15">
        <v>108</v>
      </c>
      <c r="AY609" s="15">
        <v>35</v>
      </c>
      <c r="AZ609" s="15">
        <v>43</v>
      </c>
      <c r="BA609" s="15">
        <v>70</v>
      </c>
      <c r="BB609" s="15">
        <v>103</v>
      </c>
      <c r="BC609" s="15">
        <v>87</v>
      </c>
      <c r="BD609" s="15">
        <v>23</v>
      </c>
      <c r="BE609" s="15">
        <v>41</v>
      </c>
      <c r="BF609" s="15">
        <v>84</v>
      </c>
      <c r="BG609" s="15">
        <v>56</v>
      </c>
      <c r="BH609" s="15">
        <v>53</v>
      </c>
      <c r="BI609" s="15">
        <v>119</v>
      </c>
      <c r="BJ609" s="15">
        <v>30</v>
      </c>
      <c r="BK609" s="15">
        <v>64</v>
      </c>
      <c r="BL609" s="15">
        <v>32</v>
      </c>
      <c r="BM609" s="15">
        <v>97</v>
      </c>
      <c r="BN609" s="15">
        <v>37</v>
      </c>
      <c r="BO609" s="15">
        <v>49</v>
      </c>
      <c r="BP609" s="15">
        <v>16</v>
      </c>
      <c r="BQ609" s="15">
        <v>81</v>
      </c>
      <c r="BR609" s="15">
        <v>29</v>
      </c>
      <c r="BS609" s="15">
        <v>114</v>
      </c>
      <c r="BT609" s="15">
        <v>3</v>
      </c>
      <c r="BU609" s="15">
        <v>61</v>
      </c>
      <c r="BV609" s="15">
        <v>15</v>
      </c>
      <c r="BW609" s="15">
        <v>6</v>
      </c>
      <c r="BX609" s="15">
        <v>90</v>
      </c>
      <c r="BY609" s="15">
        <v>75</v>
      </c>
      <c r="BZ609" s="15">
        <v>80</v>
      </c>
      <c r="CA609" s="15">
        <v>8</v>
      </c>
      <c r="CB609" s="15">
        <v>68</v>
      </c>
      <c r="CC609" s="15">
        <v>45</v>
      </c>
      <c r="CD609" s="15">
        <v>18</v>
      </c>
      <c r="CE609" s="15">
        <v>85</v>
      </c>
      <c r="CF609" s="15">
        <v>52</v>
      </c>
      <c r="CG609" s="15">
        <v>67</v>
      </c>
      <c r="CH609" s="15">
        <v>95</v>
      </c>
      <c r="CI609" s="15">
        <v>11</v>
      </c>
      <c r="CJ609" s="15">
        <v>27</v>
      </c>
      <c r="CK609" s="15">
        <v>46</v>
      </c>
      <c r="CL609" s="15">
        <v>78</v>
      </c>
      <c r="CM609" s="15">
        <v>54</v>
      </c>
      <c r="CN609" s="15">
        <v>89</v>
      </c>
      <c r="CO609" s="15">
        <v>72</v>
      </c>
      <c r="CP609" s="15">
        <v>76</v>
      </c>
      <c r="CQ609" s="15">
        <v>33</v>
      </c>
      <c r="CR609" s="15">
        <v>9</v>
      </c>
      <c r="CS609" s="15">
        <v>4</v>
      </c>
      <c r="CT609" s="15">
        <v>124</v>
      </c>
      <c r="CU609" s="15">
        <v>118</v>
      </c>
      <c r="CV609" s="15">
        <v>17</v>
      </c>
      <c r="CW609" s="15">
        <v>123</v>
      </c>
      <c r="CX609" s="15">
        <v>66</v>
      </c>
      <c r="CY609" s="15">
        <v>111</v>
      </c>
      <c r="CZ609" s="15">
        <v>86</v>
      </c>
      <c r="DA609" s="15">
        <v>62</v>
      </c>
      <c r="DB609" s="15">
        <v>25</v>
      </c>
      <c r="DC609" s="15">
        <v>113</v>
      </c>
      <c r="DD609" s="15">
        <v>1</v>
      </c>
      <c r="DE609" s="15">
        <v>117</v>
      </c>
      <c r="DF609" s="15">
        <v>36</v>
      </c>
      <c r="DG609" s="15">
        <v>34</v>
      </c>
      <c r="DH609" s="15">
        <v>91</v>
      </c>
      <c r="DI609" s="15">
        <v>102</v>
      </c>
      <c r="DJ609" s="15">
        <v>77</v>
      </c>
      <c r="DK609" s="15">
        <v>21</v>
      </c>
      <c r="DL609" s="15">
        <v>44</v>
      </c>
      <c r="DM609" s="15">
        <v>38</v>
      </c>
      <c r="DN609" s="15">
        <v>5</v>
      </c>
      <c r="DO609" s="15">
        <v>73</v>
      </c>
      <c r="DP609" s="15">
        <v>7</v>
      </c>
      <c r="DQ609" s="15">
        <v>104</v>
      </c>
      <c r="DR609" s="15">
        <v>88</v>
      </c>
      <c r="DS609" s="15">
        <v>106</v>
      </c>
      <c r="DT609" s="15">
        <v>31</v>
      </c>
      <c r="DU609" s="15">
        <v>24</v>
      </c>
      <c r="DV609" s="15">
        <v>55</v>
      </c>
      <c r="DW609" s="15">
        <v>58</v>
      </c>
      <c r="DX609" s="15">
        <v>65</v>
      </c>
      <c r="DY609" s="15">
        <v>101</v>
      </c>
    </row>
    <row r="610" spans="4:134" s="15" customFormat="1">
      <c r="E610" s="42" t="s">
        <v>352</v>
      </c>
      <c r="F610" s="15">
        <v>24</v>
      </c>
      <c r="G610" s="15">
        <v>119</v>
      </c>
      <c r="H610" s="15">
        <v>56</v>
      </c>
      <c r="I610" s="15">
        <v>3</v>
      </c>
      <c r="J610" s="15">
        <v>18</v>
      </c>
      <c r="K610" s="15">
        <v>17</v>
      </c>
      <c r="L610" s="15">
        <v>28</v>
      </c>
      <c r="M610" s="15">
        <v>57</v>
      </c>
      <c r="N610" s="15">
        <v>35</v>
      </c>
      <c r="O610" s="15">
        <v>106</v>
      </c>
      <c r="P610" s="15">
        <v>29</v>
      </c>
      <c r="Q610" s="15">
        <v>98</v>
      </c>
      <c r="R610" s="15">
        <v>25</v>
      </c>
      <c r="S610" s="15">
        <v>66</v>
      </c>
      <c r="T610" s="15">
        <v>44</v>
      </c>
      <c r="U610" s="15">
        <v>74</v>
      </c>
      <c r="V610" s="15">
        <v>6</v>
      </c>
      <c r="W610" s="15">
        <v>32</v>
      </c>
      <c r="X610" s="15">
        <v>121</v>
      </c>
      <c r="Y610" s="15">
        <v>38</v>
      </c>
      <c r="Z610" s="15">
        <v>83</v>
      </c>
      <c r="AA610" s="15">
        <v>80</v>
      </c>
      <c r="AB610" s="15">
        <v>7</v>
      </c>
      <c r="AC610" s="15">
        <v>1</v>
      </c>
      <c r="AD610" s="15">
        <v>63</v>
      </c>
      <c r="AE610" s="15">
        <v>52</v>
      </c>
      <c r="AF610" s="15">
        <v>65</v>
      </c>
      <c r="AG610" s="15">
        <v>122</v>
      </c>
      <c r="AH610" s="15">
        <v>71</v>
      </c>
      <c r="AI610" s="15">
        <v>46</v>
      </c>
      <c r="AJ610" s="15">
        <v>120</v>
      </c>
      <c r="AK610" s="15">
        <v>5</v>
      </c>
      <c r="AL610" s="15">
        <v>67</v>
      </c>
      <c r="AM610" s="15">
        <v>21</v>
      </c>
      <c r="AN610" s="15">
        <v>9</v>
      </c>
      <c r="AO610" s="15">
        <v>69</v>
      </c>
      <c r="AP610" s="15">
        <v>115</v>
      </c>
      <c r="AQ610" s="15">
        <v>20</v>
      </c>
      <c r="AR610" s="15">
        <v>27</v>
      </c>
      <c r="AS610" s="15">
        <v>61</v>
      </c>
      <c r="AT610" s="15">
        <v>10</v>
      </c>
      <c r="AU610" s="15">
        <v>109</v>
      </c>
      <c r="AV610" s="15">
        <v>36</v>
      </c>
      <c r="AW610" s="15">
        <v>111</v>
      </c>
      <c r="AX610" s="15">
        <v>104</v>
      </c>
      <c r="AY610" s="15">
        <v>70</v>
      </c>
      <c r="AZ610" s="15">
        <v>64</v>
      </c>
      <c r="BA610" s="15">
        <v>75</v>
      </c>
      <c r="BB610" s="15">
        <v>51</v>
      </c>
      <c r="BC610" s="15">
        <v>113</v>
      </c>
      <c r="BD610" s="15">
        <v>103</v>
      </c>
      <c r="BE610" s="15">
        <v>53</v>
      </c>
      <c r="BF610" s="15">
        <v>22</v>
      </c>
      <c r="BG610" s="15">
        <v>11</v>
      </c>
      <c r="BH610" s="15">
        <v>47</v>
      </c>
      <c r="BI610" s="15">
        <v>8</v>
      </c>
      <c r="BJ610" s="15">
        <v>110</v>
      </c>
      <c r="BK610" s="15">
        <v>100</v>
      </c>
      <c r="BL610" s="15">
        <v>16</v>
      </c>
      <c r="BM610" s="15">
        <v>59</v>
      </c>
      <c r="BN610" s="15">
        <v>40</v>
      </c>
      <c r="BO610" s="15">
        <v>124</v>
      </c>
      <c r="BP610" s="15">
        <v>62</v>
      </c>
      <c r="BQ610" s="15">
        <v>95</v>
      </c>
      <c r="BR610" s="15">
        <v>116</v>
      </c>
      <c r="BS610" s="15">
        <v>97</v>
      </c>
      <c r="BT610" s="15">
        <v>31</v>
      </c>
      <c r="BU610" s="15">
        <v>90</v>
      </c>
      <c r="BV610" s="15">
        <v>105</v>
      </c>
      <c r="BW610" s="15">
        <v>54</v>
      </c>
      <c r="BX610" s="15">
        <v>108</v>
      </c>
      <c r="BY610" s="15">
        <v>34</v>
      </c>
      <c r="BZ610" s="15">
        <v>30</v>
      </c>
      <c r="CA610" s="15">
        <v>96</v>
      </c>
      <c r="CB610" s="15">
        <v>48</v>
      </c>
      <c r="CC610" s="15">
        <v>79</v>
      </c>
      <c r="CD610" s="15">
        <v>118</v>
      </c>
      <c r="CE610" s="15">
        <v>26</v>
      </c>
      <c r="CF610" s="15">
        <v>2</v>
      </c>
      <c r="CG610" s="15">
        <v>41</v>
      </c>
      <c r="CH610" s="15">
        <v>4</v>
      </c>
      <c r="CI610" s="15">
        <v>99</v>
      </c>
      <c r="CJ610" s="15">
        <v>94</v>
      </c>
      <c r="CK610" s="15">
        <v>72</v>
      </c>
      <c r="CL610" s="15">
        <v>43</v>
      </c>
      <c r="CM610" s="15">
        <v>117</v>
      </c>
      <c r="CN610" s="15">
        <v>85</v>
      </c>
      <c r="CO610" s="15">
        <v>14</v>
      </c>
      <c r="CP610" s="15">
        <v>88</v>
      </c>
      <c r="CQ610" s="15">
        <v>76</v>
      </c>
      <c r="CR610" s="15">
        <v>77</v>
      </c>
      <c r="CS610" s="15">
        <v>50</v>
      </c>
      <c r="CT610" s="15">
        <v>81</v>
      </c>
      <c r="CU610" s="15">
        <v>55</v>
      </c>
      <c r="CV610" s="15">
        <v>39</v>
      </c>
      <c r="CW610" s="15">
        <v>60</v>
      </c>
      <c r="CX610" s="15">
        <v>78</v>
      </c>
      <c r="CY610" s="15">
        <v>12</v>
      </c>
      <c r="CZ610" s="15">
        <v>107</v>
      </c>
      <c r="DA610" s="15">
        <v>101</v>
      </c>
      <c r="DB610" s="15">
        <v>89</v>
      </c>
      <c r="DC610" s="15">
        <v>114</v>
      </c>
      <c r="DD610" s="15">
        <v>82</v>
      </c>
      <c r="DE610" s="15">
        <v>45</v>
      </c>
      <c r="DF610" s="15">
        <v>58</v>
      </c>
      <c r="DG610" s="15">
        <v>13</v>
      </c>
      <c r="DH610" s="15">
        <v>73</v>
      </c>
      <c r="DI610" s="15">
        <v>49</v>
      </c>
      <c r="DJ610" s="15">
        <v>123</v>
      </c>
      <c r="DK610" s="15">
        <v>93</v>
      </c>
      <c r="DL610" s="15">
        <v>15</v>
      </c>
      <c r="DM610" s="15">
        <v>68</v>
      </c>
      <c r="DN610" s="15">
        <v>87</v>
      </c>
      <c r="DO610" s="15">
        <v>102</v>
      </c>
      <c r="DP610" s="15">
        <v>37</v>
      </c>
      <c r="DQ610" s="15">
        <v>33</v>
      </c>
      <c r="DR610" s="15">
        <v>86</v>
      </c>
      <c r="DS610" s="15">
        <v>19</v>
      </c>
      <c r="DT610" s="15">
        <v>91</v>
      </c>
      <c r="DU610" s="15">
        <v>23</v>
      </c>
      <c r="DV610" s="15">
        <v>92</v>
      </c>
      <c r="DW610" s="15">
        <v>84</v>
      </c>
      <c r="DX610" s="15">
        <v>42</v>
      </c>
      <c r="DY610" s="15">
        <v>112</v>
      </c>
    </row>
    <row r="611" spans="4:134" s="15" customFormat="1"/>
    <row r="612" spans="4:134" s="15" customFormat="1">
      <c r="D612" s="447">
        <v>125</v>
      </c>
      <c r="E612" s="39" t="s">
        <v>379</v>
      </c>
    </row>
    <row r="613" spans="4:134" s="15" customFormat="1">
      <c r="E613" s="42" t="s">
        <v>322</v>
      </c>
      <c r="F613" s="15">
        <v>1</v>
      </c>
      <c r="G613" s="15">
        <v>2</v>
      </c>
      <c r="H613" s="15">
        <v>3</v>
      </c>
      <c r="I613" s="15">
        <v>4</v>
      </c>
      <c r="J613" s="15">
        <v>5</v>
      </c>
      <c r="K613" s="15">
        <v>6</v>
      </c>
      <c r="L613" s="15">
        <v>7</v>
      </c>
      <c r="M613" s="15">
        <v>8</v>
      </c>
      <c r="N613" s="15">
        <v>9</v>
      </c>
      <c r="O613" s="15">
        <v>10</v>
      </c>
      <c r="P613" s="15">
        <v>11</v>
      </c>
      <c r="Q613" s="15">
        <v>12</v>
      </c>
      <c r="R613" s="15">
        <v>13</v>
      </c>
      <c r="S613" s="15">
        <v>14</v>
      </c>
      <c r="T613" s="15">
        <v>15</v>
      </c>
      <c r="U613" s="15">
        <v>16</v>
      </c>
      <c r="V613" s="15">
        <v>17</v>
      </c>
      <c r="W613" s="15">
        <v>18</v>
      </c>
      <c r="X613" s="15">
        <v>19</v>
      </c>
      <c r="Y613" s="15">
        <v>20</v>
      </c>
      <c r="Z613" s="15">
        <v>21</v>
      </c>
      <c r="AA613" s="15">
        <v>22</v>
      </c>
      <c r="AB613" s="15">
        <v>23</v>
      </c>
      <c r="AC613" s="15">
        <v>24</v>
      </c>
      <c r="AD613" s="15">
        <v>25</v>
      </c>
      <c r="AE613" s="15">
        <v>26</v>
      </c>
      <c r="AF613" s="15">
        <v>27</v>
      </c>
      <c r="AG613" s="15">
        <v>28</v>
      </c>
      <c r="AH613" s="15">
        <v>29</v>
      </c>
      <c r="AI613" s="15">
        <v>30</v>
      </c>
      <c r="AJ613" s="15">
        <v>31</v>
      </c>
      <c r="AK613" s="15">
        <v>32</v>
      </c>
      <c r="AL613" s="15">
        <v>33</v>
      </c>
      <c r="AM613" s="15">
        <v>34</v>
      </c>
      <c r="AN613" s="15">
        <v>35</v>
      </c>
      <c r="AO613" s="15">
        <v>36</v>
      </c>
      <c r="AP613" s="15">
        <v>37</v>
      </c>
      <c r="AQ613" s="15">
        <v>38</v>
      </c>
      <c r="AR613" s="15">
        <v>39</v>
      </c>
      <c r="AS613" s="15">
        <v>40</v>
      </c>
      <c r="AT613" s="15">
        <v>41</v>
      </c>
      <c r="AU613" s="15">
        <v>42</v>
      </c>
      <c r="AV613" s="15">
        <v>43</v>
      </c>
      <c r="AW613" s="15">
        <v>44</v>
      </c>
      <c r="AX613" s="15">
        <v>45</v>
      </c>
      <c r="AY613" s="15">
        <v>46</v>
      </c>
      <c r="AZ613" s="15">
        <v>47</v>
      </c>
      <c r="BA613" s="15">
        <v>48</v>
      </c>
      <c r="BB613" s="15">
        <v>49</v>
      </c>
      <c r="BC613" s="15">
        <v>50</v>
      </c>
      <c r="BD613" s="15">
        <v>51</v>
      </c>
      <c r="BE613" s="15">
        <v>52</v>
      </c>
      <c r="BF613" s="15">
        <v>53</v>
      </c>
      <c r="BG613" s="15">
        <v>54</v>
      </c>
      <c r="BH613" s="15">
        <v>55</v>
      </c>
      <c r="BI613" s="15">
        <v>56</v>
      </c>
      <c r="BJ613" s="15">
        <v>57</v>
      </c>
      <c r="BK613" s="15">
        <v>58</v>
      </c>
      <c r="BL613" s="15">
        <v>59</v>
      </c>
      <c r="BM613" s="15">
        <v>60</v>
      </c>
      <c r="BN613" s="15">
        <v>61</v>
      </c>
      <c r="BO613" s="15">
        <v>62</v>
      </c>
      <c r="BP613" s="15">
        <v>63</v>
      </c>
      <c r="BQ613" s="15">
        <v>64</v>
      </c>
      <c r="BR613" s="15">
        <v>65</v>
      </c>
      <c r="BS613" s="15">
        <v>66</v>
      </c>
      <c r="BT613" s="15">
        <v>67</v>
      </c>
      <c r="BU613" s="15">
        <v>68</v>
      </c>
      <c r="BV613" s="15">
        <v>69</v>
      </c>
      <c r="BW613" s="15">
        <v>70</v>
      </c>
      <c r="BX613" s="15">
        <v>71</v>
      </c>
      <c r="BY613" s="15">
        <v>72</v>
      </c>
      <c r="BZ613" s="15">
        <v>73</v>
      </c>
      <c r="CA613" s="15">
        <v>74</v>
      </c>
      <c r="CB613" s="15">
        <v>75</v>
      </c>
      <c r="CC613" s="15">
        <v>76</v>
      </c>
      <c r="CD613" s="15">
        <v>77</v>
      </c>
      <c r="CE613" s="15">
        <v>78</v>
      </c>
      <c r="CF613" s="15">
        <v>79</v>
      </c>
      <c r="CG613" s="15">
        <v>80</v>
      </c>
      <c r="CH613" s="15">
        <v>81</v>
      </c>
      <c r="CI613" s="15">
        <v>82</v>
      </c>
      <c r="CJ613" s="15">
        <v>83</v>
      </c>
      <c r="CK613" s="15">
        <v>84</v>
      </c>
      <c r="CL613" s="15">
        <v>85</v>
      </c>
      <c r="CM613" s="15">
        <v>86</v>
      </c>
      <c r="CN613" s="15">
        <v>87</v>
      </c>
      <c r="CO613" s="15">
        <v>88</v>
      </c>
      <c r="CP613" s="15">
        <v>89</v>
      </c>
      <c r="CQ613" s="15">
        <v>90</v>
      </c>
      <c r="CR613" s="15">
        <v>91</v>
      </c>
      <c r="CS613" s="15">
        <v>92</v>
      </c>
      <c r="CT613" s="15">
        <v>93</v>
      </c>
      <c r="CU613" s="15">
        <v>94</v>
      </c>
      <c r="CV613" s="15">
        <v>95</v>
      </c>
      <c r="CW613" s="15">
        <v>96</v>
      </c>
      <c r="CX613" s="15">
        <v>97</v>
      </c>
      <c r="CY613" s="15">
        <v>98</v>
      </c>
      <c r="CZ613" s="15">
        <v>99</v>
      </c>
      <c r="DA613" s="15">
        <v>100</v>
      </c>
      <c r="DB613" s="15">
        <v>101</v>
      </c>
      <c r="DC613" s="15">
        <v>102</v>
      </c>
      <c r="DD613" s="15">
        <v>103</v>
      </c>
      <c r="DE613" s="15">
        <v>104</v>
      </c>
      <c r="DF613" s="15">
        <v>105</v>
      </c>
      <c r="DG613" s="15">
        <v>106</v>
      </c>
      <c r="DH613" s="15">
        <v>107</v>
      </c>
      <c r="DI613" s="15">
        <v>108</v>
      </c>
      <c r="DJ613" s="15">
        <v>109</v>
      </c>
      <c r="DK613" s="15">
        <v>110</v>
      </c>
      <c r="DL613" s="15">
        <v>111</v>
      </c>
      <c r="DM613" s="15">
        <v>112</v>
      </c>
      <c r="DN613" s="15">
        <v>113</v>
      </c>
      <c r="DO613" s="15">
        <v>114</v>
      </c>
      <c r="DP613" s="15">
        <v>115</v>
      </c>
      <c r="DQ613" s="15">
        <v>116</v>
      </c>
      <c r="DR613" s="15">
        <v>117</v>
      </c>
      <c r="DS613" s="15">
        <v>118</v>
      </c>
      <c r="DT613" s="15">
        <v>119</v>
      </c>
      <c r="DU613" s="15">
        <v>120</v>
      </c>
      <c r="DV613" s="15">
        <v>121</v>
      </c>
      <c r="DW613" s="15">
        <v>122</v>
      </c>
      <c r="DX613" s="15">
        <v>123</v>
      </c>
      <c r="DY613" s="15">
        <v>124</v>
      </c>
      <c r="DZ613" s="15">
        <v>125</v>
      </c>
    </row>
    <row r="614" spans="4:134" s="15" customFormat="1">
      <c r="E614" s="42" t="s">
        <v>350</v>
      </c>
      <c r="F614" s="15">
        <v>5</v>
      </c>
      <c r="G614" s="15">
        <v>78</v>
      </c>
      <c r="H614" s="15">
        <v>107</v>
      </c>
      <c r="I614" s="15">
        <v>116</v>
      </c>
      <c r="J614" s="15">
        <v>36</v>
      </c>
      <c r="K614" s="15">
        <v>25</v>
      </c>
      <c r="L614" s="15">
        <v>55</v>
      </c>
      <c r="M614" s="15">
        <v>19</v>
      </c>
      <c r="N614" s="15">
        <v>122</v>
      </c>
      <c r="O614" s="15">
        <v>109</v>
      </c>
      <c r="P614" s="15">
        <v>125</v>
      </c>
      <c r="Q614" s="15">
        <v>113</v>
      </c>
      <c r="R614" s="15">
        <v>70</v>
      </c>
      <c r="S614" s="15">
        <v>23</v>
      </c>
      <c r="T614" s="15">
        <v>117</v>
      </c>
      <c r="U614" s="15">
        <v>45</v>
      </c>
      <c r="V614" s="15">
        <v>73</v>
      </c>
      <c r="W614" s="15">
        <v>12</v>
      </c>
      <c r="X614" s="15">
        <v>101</v>
      </c>
      <c r="Y614" s="15">
        <v>52</v>
      </c>
      <c r="Z614" s="15">
        <v>88</v>
      </c>
      <c r="AA614" s="15">
        <v>68</v>
      </c>
      <c r="AB614" s="15">
        <v>97</v>
      </c>
      <c r="AC614" s="15">
        <v>1</v>
      </c>
      <c r="AD614" s="15">
        <v>44</v>
      </c>
      <c r="AE614" s="15">
        <v>100</v>
      </c>
      <c r="AF614" s="15">
        <v>43</v>
      </c>
      <c r="AG614" s="15">
        <v>39</v>
      </c>
      <c r="AH614" s="15">
        <v>115</v>
      </c>
      <c r="AI614" s="15">
        <v>8</v>
      </c>
      <c r="AJ614" s="15">
        <v>69</v>
      </c>
      <c r="AK614" s="15">
        <v>29</v>
      </c>
      <c r="AL614" s="15">
        <v>37</v>
      </c>
      <c r="AM614" s="15">
        <v>63</v>
      </c>
      <c r="AN614" s="15">
        <v>93</v>
      </c>
      <c r="AO614" s="15">
        <v>92</v>
      </c>
      <c r="AP614" s="15">
        <v>28</v>
      </c>
      <c r="AQ614" s="15">
        <v>57</v>
      </c>
      <c r="AR614" s="15">
        <v>51</v>
      </c>
      <c r="AS614" s="15">
        <v>81</v>
      </c>
      <c r="AT614" s="15">
        <v>59</v>
      </c>
      <c r="AU614" s="15">
        <v>99</v>
      </c>
      <c r="AV614" s="15">
        <v>104</v>
      </c>
      <c r="AW614" s="15">
        <v>6</v>
      </c>
      <c r="AX614" s="15">
        <v>77</v>
      </c>
      <c r="AY614" s="15">
        <v>15</v>
      </c>
      <c r="AZ614" s="15">
        <v>110</v>
      </c>
      <c r="BA614" s="15">
        <v>95</v>
      </c>
      <c r="BB614" s="15">
        <v>27</v>
      </c>
      <c r="BC614" s="15">
        <v>71</v>
      </c>
      <c r="BD614" s="15">
        <v>33</v>
      </c>
      <c r="BE614" s="15">
        <v>20</v>
      </c>
      <c r="BF614" s="15">
        <v>74</v>
      </c>
      <c r="BG614" s="15">
        <v>106</v>
      </c>
      <c r="BH614" s="15">
        <v>49</v>
      </c>
      <c r="BI614" s="15">
        <v>87</v>
      </c>
      <c r="BJ614" s="15">
        <v>91</v>
      </c>
      <c r="BK614" s="15">
        <v>121</v>
      </c>
      <c r="BL614" s="15">
        <v>31</v>
      </c>
      <c r="BM614" s="15">
        <v>53</v>
      </c>
      <c r="BN614" s="15">
        <v>80</v>
      </c>
      <c r="BO614" s="15">
        <v>26</v>
      </c>
      <c r="BP614" s="15">
        <v>111</v>
      </c>
      <c r="BQ614" s="15">
        <v>22</v>
      </c>
      <c r="BR614" s="15">
        <v>56</v>
      </c>
      <c r="BS614" s="15">
        <v>48</v>
      </c>
      <c r="BT614" s="15">
        <v>119</v>
      </c>
      <c r="BU614" s="15">
        <v>64</v>
      </c>
      <c r="BV614" s="15">
        <v>108</v>
      </c>
      <c r="BW614" s="15">
        <v>9</v>
      </c>
      <c r="BX614" s="15">
        <v>3</v>
      </c>
      <c r="BY614" s="15">
        <v>38</v>
      </c>
      <c r="BZ614" s="15">
        <v>24</v>
      </c>
      <c r="CA614" s="15">
        <v>98</v>
      </c>
      <c r="CB614" s="15">
        <v>102</v>
      </c>
      <c r="CC614" s="15">
        <v>30</v>
      </c>
      <c r="CD614" s="15">
        <v>13</v>
      </c>
      <c r="CE614" s="15">
        <v>42</v>
      </c>
      <c r="CF614" s="15">
        <v>96</v>
      </c>
      <c r="CG614" s="15">
        <v>2</v>
      </c>
      <c r="CH614" s="15">
        <v>47</v>
      </c>
      <c r="CI614" s="15">
        <v>123</v>
      </c>
      <c r="CJ614" s="15">
        <v>94</v>
      </c>
      <c r="CK614" s="15">
        <v>60</v>
      </c>
      <c r="CL614" s="15">
        <v>18</v>
      </c>
      <c r="CM614" s="15">
        <v>90</v>
      </c>
      <c r="CN614" s="15">
        <v>34</v>
      </c>
      <c r="CO614" s="15">
        <v>85</v>
      </c>
      <c r="CP614" s="15">
        <v>17</v>
      </c>
      <c r="CQ614" s="15">
        <v>21</v>
      </c>
      <c r="CR614" s="15">
        <v>75</v>
      </c>
      <c r="CS614" s="15">
        <v>65</v>
      </c>
      <c r="CT614" s="15">
        <v>16</v>
      </c>
      <c r="CU614" s="15">
        <v>11</v>
      </c>
      <c r="CV614" s="15">
        <v>124</v>
      </c>
      <c r="CW614" s="15">
        <v>103</v>
      </c>
      <c r="CX614" s="15">
        <v>120</v>
      </c>
      <c r="CY614" s="15">
        <v>72</v>
      </c>
      <c r="CZ614" s="15">
        <v>61</v>
      </c>
      <c r="DA614" s="15">
        <v>32</v>
      </c>
      <c r="DB614" s="15">
        <v>62</v>
      </c>
      <c r="DC614" s="15">
        <v>66</v>
      </c>
      <c r="DD614" s="15">
        <v>79</v>
      </c>
      <c r="DE614" s="15">
        <v>46</v>
      </c>
      <c r="DF614" s="15">
        <v>84</v>
      </c>
      <c r="DG614" s="15">
        <v>89</v>
      </c>
      <c r="DH614" s="15">
        <v>35</v>
      </c>
      <c r="DI614" s="15">
        <v>7</v>
      </c>
      <c r="DJ614" s="15">
        <v>67</v>
      </c>
      <c r="DK614" s="15">
        <v>118</v>
      </c>
      <c r="DL614" s="15">
        <v>14</v>
      </c>
      <c r="DM614" s="15">
        <v>4</v>
      </c>
      <c r="DN614" s="15">
        <v>112</v>
      </c>
      <c r="DO614" s="15">
        <v>58</v>
      </c>
      <c r="DP614" s="15">
        <v>54</v>
      </c>
      <c r="DQ614" s="15">
        <v>50</v>
      </c>
      <c r="DR614" s="15">
        <v>40</v>
      </c>
      <c r="DS614" s="15">
        <v>41</v>
      </c>
      <c r="DT614" s="15">
        <v>10</v>
      </c>
      <c r="DU614" s="15">
        <v>82</v>
      </c>
      <c r="DV614" s="15">
        <v>114</v>
      </c>
      <c r="DW614" s="15">
        <v>83</v>
      </c>
      <c r="DX614" s="15">
        <v>105</v>
      </c>
      <c r="DY614" s="15">
        <v>76</v>
      </c>
      <c r="DZ614" s="15">
        <v>86</v>
      </c>
    </row>
    <row r="615" spans="4:134" s="15" customFormat="1">
      <c r="E615" s="42" t="s">
        <v>352</v>
      </c>
      <c r="F615" s="15">
        <v>53</v>
      </c>
      <c r="G615" s="15">
        <v>79</v>
      </c>
      <c r="H615" s="15">
        <v>15</v>
      </c>
      <c r="I615" s="15">
        <v>112</v>
      </c>
      <c r="J615" s="15">
        <v>101</v>
      </c>
      <c r="K615" s="15">
        <v>118</v>
      </c>
      <c r="L615" s="15">
        <v>58</v>
      </c>
      <c r="M615" s="15">
        <v>29</v>
      </c>
      <c r="N615" s="15">
        <v>75</v>
      </c>
      <c r="O615" s="15">
        <v>87</v>
      </c>
      <c r="P615" s="15">
        <v>54</v>
      </c>
      <c r="Q615" s="15">
        <v>105</v>
      </c>
      <c r="R615" s="15">
        <v>117</v>
      </c>
      <c r="S615" s="15">
        <v>30</v>
      </c>
      <c r="T615" s="15">
        <v>3</v>
      </c>
      <c r="U615" s="15">
        <v>19</v>
      </c>
      <c r="V615" s="15">
        <v>74</v>
      </c>
      <c r="W615" s="15">
        <v>81</v>
      </c>
      <c r="X615" s="15">
        <v>90</v>
      </c>
      <c r="Y615" s="15">
        <v>107</v>
      </c>
      <c r="Z615" s="15">
        <v>4</v>
      </c>
      <c r="AA615" s="15">
        <v>23</v>
      </c>
      <c r="AB615" s="15">
        <v>110</v>
      </c>
      <c r="AC615" s="15">
        <v>68</v>
      </c>
      <c r="AD615" s="15">
        <v>103</v>
      </c>
      <c r="AE615" s="15">
        <v>34</v>
      </c>
      <c r="AF615" s="15">
        <v>95</v>
      </c>
      <c r="AG615" s="15">
        <v>116</v>
      </c>
      <c r="AH615" s="15">
        <v>121</v>
      </c>
      <c r="AI615" s="15">
        <v>111</v>
      </c>
      <c r="AJ615" s="15">
        <v>10</v>
      </c>
      <c r="AK615" s="15">
        <v>70</v>
      </c>
      <c r="AL615" s="15">
        <v>52</v>
      </c>
      <c r="AM615" s="15">
        <v>33</v>
      </c>
      <c r="AN615" s="15">
        <v>62</v>
      </c>
      <c r="AO615" s="15">
        <v>55</v>
      </c>
      <c r="AP615" s="15">
        <v>59</v>
      </c>
      <c r="AQ615" s="15">
        <v>22</v>
      </c>
      <c r="AR615" s="15">
        <v>66</v>
      </c>
      <c r="AS615" s="15">
        <v>43</v>
      </c>
      <c r="AT615" s="15">
        <v>64</v>
      </c>
      <c r="AU615" s="15">
        <v>94</v>
      </c>
      <c r="AV615" s="15">
        <v>40</v>
      </c>
      <c r="AW615" s="15">
        <v>57</v>
      </c>
      <c r="AX615" s="15">
        <v>13</v>
      </c>
      <c r="AY615" s="15">
        <v>119</v>
      </c>
      <c r="AZ615" s="15">
        <v>63</v>
      </c>
      <c r="BA615" s="15">
        <v>2</v>
      </c>
      <c r="BB615" s="15">
        <v>36</v>
      </c>
      <c r="BC615" s="15">
        <v>73</v>
      </c>
      <c r="BD615" s="15">
        <v>124</v>
      </c>
      <c r="BE615" s="15">
        <v>18</v>
      </c>
      <c r="BF615" s="15">
        <v>77</v>
      </c>
      <c r="BG615" s="15">
        <v>88</v>
      </c>
      <c r="BH615" s="15">
        <v>12</v>
      </c>
      <c r="BI615" s="15">
        <v>49</v>
      </c>
      <c r="BJ615" s="15">
        <v>31</v>
      </c>
      <c r="BK615" s="15">
        <v>61</v>
      </c>
      <c r="BL615" s="15">
        <v>37</v>
      </c>
      <c r="BM615" s="15">
        <v>41</v>
      </c>
      <c r="BN615" s="15">
        <v>9</v>
      </c>
      <c r="BO615" s="15">
        <v>96</v>
      </c>
      <c r="BP615" s="15">
        <v>11</v>
      </c>
      <c r="BQ615" s="15">
        <v>5</v>
      </c>
      <c r="BR615" s="15">
        <v>114</v>
      </c>
      <c r="BS615" s="15">
        <v>115</v>
      </c>
      <c r="BT615" s="15">
        <v>6</v>
      </c>
      <c r="BU615" s="15">
        <v>120</v>
      </c>
      <c r="BV615" s="15">
        <v>48</v>
      </c>
      <c r="BW615" s="15">
        <v>83</v>
      </c>
      <c r="BX615" s="15">
        <v>122</v>
      </c>
      <c r="BY615" s="15">
        <v>93</v>
      </c>
      <c r="BZ615" s="15">
        <v>27</v>
      </c>
      <c r="CA615" s="15">
        <v>47</v>
      </c>
      <c r="CB615" s="15">
        <v>113</v>
      </c>
      <c r="CC615" s="15">
        <v>17</v>
      </c>
      <c r="CD615" s="15">
        <v>89</v>
      </c>
      <c r="CE615" s="15">
        <v>1</v>
      </c>
      <c r="CF615" s="15">
        <v>26</v>
      </c>
      <c r="CG615" s="15">
        <v>76</v>
      </c>
      <c r="CH615" s="15">
        <v>44</v>
      </c>
      <c r="CI615" s="15">
        <v>24</v>
      </c>
      <c r="CJ615" s="15">
        <v>82</v>
      </c>
      <c r="CK615" s="15">
        <v>125</v>
      </c>
      <c r="CL615" s="15">
        <v>72</v>
      </c>
      <c r="CM615" s="15">
        <v>102</v>
      </c>
      <c r="CN615" s="15">
        <v>100</v>
      </c>
      <c r="CO615" s="15">
        <v>80</v>
      </c>
      <c r="CP615" s="15">
        <v>25</v>
      </c>
      <c r="CQ615" s="15">
        <v>69</v>
      </c>
      <c r="CR615" s="15">
        <v>84</v>
      </c>
      <c r="CS615" s="15">
        <v>39</v>
      </c>
      <c r="CT615" s="15">
        <v>14</v>
      </c>
      <c r="CU615" s="15">
        <v>42</v>
      </c>
      <c r="CV615" s="15">
        <v>51</v>
      </c>
      <c r="CW615" s="15">
        <v>35</v>
      </c>
      <c r="CX615" s="15">
        <v>56</v>
      </c>
      <c r="CY615" s="15">
        <v>20</v>
      </c>
      <c r="CZ615" s="15">
        <v>92</v>
      </c>
      <c r="DA615" s="15">
        <v>97</v>
      </c>
      <c r="DB615" s="15">
        <v>109</v>
      </c>
      <c r="DC615" s="15">
        <v>86</v>
      </c>
      <c r="DD615" s="15">
        <v>50</v>
      </c>
      <c r="DE615" s="15">
        <v>71</v>
      </c>
      <c r="DF615" s="15">
        <v>91</v>
      </c>
      <c r="DG615" s="15">
        <v>8</v>
      </c>
      <c r="DH615" s="15">
        <v>104</v>
      </c>
      <c r="DI615" s="15">
        <v>65</v>
      </c>
      <c r="DJ615" s="15">
        <v>123</v>
      </c>
      <c r="DK615" s="15">
        <v>38</v>
      </c>
      <c r="DL615" s="15">
        <v>85</v>
      </c>
      <c r="DM615" s="15">
        <v>106</v>
      </c>
      <c r="DN615" s="15">
        <v>32</v>
      </c>
      <c r="DO615" s="15">
        <v>45</v>
      </c>
      <c r="DP615" s="15">
        <v>78</v>
      </c>
      <c r="DQ615" s="15">
        <v>99</v>
      </c>
      <c r="DR615" s="15">
        <v>108</v>
      </c>
      <c r="DS615" s="15">
        <v>21</v>
      </c>
      <c r="DT615" s="15">
        <v>7</v>
      </c>
      <c r="DU615" s="15">
        <v>28</v>
      </c>
      <c r="DV615" s="15">
        <v>60</v>
      </c>
      <c r="DW615" s="15">
        <v>98</v>
      </c>
      <c r="DX615" s="15">
        <v>67</v>
      </c>
      <c r="DY615" s="15">
        <v>16</v>
      </c>
      <c r="DZ615" s="15">
        <v>46</v>
      </c>
    </row>
    <row r="616" spans="4:134" s="15" customFormat="1"/>
    <row r="617" spans="4:134" s="15" customFormat="1">
      <c r="D617" s="447">
        <v>126</v>
      </c>
      <c r="E617" s="39" t="s">
        <v>379</v>
      </c>
    </row>
    <row r="618" spans="4:134" s="15" customFormat="1">
      <c r="E618" s="42" t="s">
        <v>322</v>
      </c>
      <c r="F618" s="15">
        <v>1</v>
      </c>
      <c r="G618" s="15">
        <v>2</v>
      </c>
      <c r="H618" s="15">
        <v>3</v>
      </c>
      <c r="I618" s="15">
        <v>4</v>
      </c>
      <c r="J618" s="15">
        <v>5</v>
      </c>
      <c r="K618" s="15">
        <v>6</v>
      </c>
      <c r="L618" s="15">
        <v>7</v>
      </c>
      <c r="M618" s="15">
        <v>8</v>
      </c>
      <c r="N618" s="15">
        <v>9</v>
      </c>
      <c r="O618" s="15">
        <v>10</v>
      </c>
      <c r="P618" s="15">
        <v>11</v>
      </c>
      <c r="Q618" s="15">
        <v>12</v>
      </c>
      <c r="R618" s="15">
        <v>13</v>
      </c>
      <c r="S618" s="15">
        <v>14</v>
      </c>
      <c r="T618" s="15">
        <v>15</v>
      </c>
      <c r="U618" s="15">
        <v>16</v>
      </c>
      <c r="V618" s="15">
        <v>17</v>
      </c>
      <c r="W618" s="15">
        <v>18</v>
      </c>
      <c r="X618" s="15">
        <v>19</v>
      </c>
      <c r="Y618" s="15">
        <v>20</v>
      </c>
      <c r="Z618" s="15">
        <v>21</v>
      </c>
      <c r="AA618" s="15">
        <v>22</v>
      </c>
      <c r="AB618" s="15">
        <v>23</v>
      </c>
      <c r="AC618" s="15">
        <v>24</v>
      </c>
      <c r="AD618" s="15">
        <v>25</v>
      </c>
      <c r="AE618" s="15">
        <v>26</v>
      </c>
      <c r="AF618" s="15">
        <v>27</v>
      </c>
      <c r="AG618" s="15">
        <v>28</v>
      </c>
      <c r="AH618" s="15">
        <v>29</v>
      </c>
      <c r="AI618" s="15">
        <v>30</v>
      </c>
      <c r="AJ618" s="15">
        <v>31</v>
      </c>
      <c r="AK618" s="15">
        <v>32</v>
      </c>
      <c r="AL618" s="15">
        <v>33</v>
      </c>
      <c r="AM618" s="15">
        <v>34</v>
      </c>
      <c r="AN618" s="15">
        <v>35</v>
      </c>
      <c r="AO618" s="15">
        <v>36</v>
      </c>
      <c r="AP618" s="15">
        <v>37</v>
      </c>
      <c r="AQ618" s="15">
        <v>38</v>
      </c>
      <c r="AR618" s="15">
        <v>39</v>
      </c>
      <c r="AS618" s="15">
        <v>40</v>
      </c>
      <c r="AT618" s="15">
        <v>41</v>
      </c>
      <c r="AU618" s="15">
        <v>42</v>
      </c>
      <c r="AV618" s="15">
        <v>43</v>
      </c>
      <c r="AW618" s="15">
        <v>44</v>
      </c>
      <c r="AX618" s="15">
        <v>45</v>
      </c>
      <c r="AY618" s="15">
        <v>46</v>
      </c>
      <c r="AZ618" s="15">
        <v>47</v>
      </c>
      <c r="BA618" s="15">
        <v>48</v>
      </c>
      <c r="BB618" s="15">
        <v>49</v>
      </c>
      <c r="BC618" s="15">
        <v>50</v>
      </c>
      <c r="BD618" s="15">
        <v>51</v>
      </c>
      <c r="BE618" s="15">
        <v>52</v>
      </c>
      <c r="BF618" s="15">
        <v>53</v>
      </c>
      <c r="BG618" s="15">
        <v>54</v>
      </c>
      <c r="BH618" s="15">
        <v>55</v>
      </c>
      <c r="BI618" s="15">
        <v>56</v>
      </c>
      <c r="BJ618" s="15">
        <v>57</v>
      </c>
      <c r="BK618" s="15">
        <v>58</v>
      </c>
      <c r="BL618" s="15">
        <v>59</v>
      </c>
      <c r="BM618" s="15">
        <v>60</v>
      </c>
      <c r="BN618" s="15">
        <v>61</v>
      </c>
      <c r="BO618" s="15">
        <v>62</v>
      </c>
      <c r="BP618" s="15">
        <v>63</v>
      </c>
      <c r="BQ618" s="15">
        <v>64</v>
      </c>
      <c r="BR618" s="15">
        <v>65</v>
      </c>
      <c r="BS618" s="15">
        <v>66</v>
      </c>
      <c r="BT618" s="15">
        <v>67</v>
      </c>
      <c r="BU618" s="15">
        <v>68</v>
      </c>
      <c r="BV618" s="15">
        <v>69</v>
      </c>
      <c r="BW618" s="15">
        <v>70</v>
      </c>
      <c r="BX618" s="15">
        <v>71</v>
      </c>
      <c r="BY618" s="15">
        <v>72</v>
      </c>
      <c r="BZ618" s="15">
        <v>73</v>
      </c>
      <c r="CA618" s="15">
        <v>74</v>
      </c>
      <c r="CB618" s="15">
        <v>75</v>
      </c>
      <c r="CC618" s="15">
        <v>76</v>
      </c>
      <c r="CD618" s="15">
        <v>77</v>
      </c>
      <c r="CE618" s="15">
        <v>78</v>
      </c>
      <c r="CF618" s="15">
        <v>79</v>
      </c>
      <c r="CG618" s="15">
        <v>80</v>
      </c>
      <c r="CH618" s="15">
        <v>81</v>
      </c>
      <c r="CI618" s="15">
        <v>82</v>
      </c>
      <c r="CJ618" s="15">
        <v>83</v>
      </c>
      <c r="CK618" s="15">
        <v>84</v>
      </c>
      <c r="CL618" s="15">
        <v>85</v>
      </c>
      <c r="CM618" s="15">
        <v>86</v>
      </c>
      <c r="CN618" s="15">
        <v>87</v>
      </c>
      <c r="CO618" s="15">
        <v>88</v>
      </c>
      <c r="CP618" s="15">
        <v>89</v>
      </c>
      <c r="CQ618" s="15">
        <v>90</v>
      </c>
      <c r="CR618" s="15">
        <v>91</v>
      </c>
      <c r="CS618" s="15">
        <v>92</v>
      </c>
      <c r="CT618" s="15">
        <v>93</v>
      </c>
      <c r="CU618" s="15">
        <v>94</v>
      </c>
      <c r="CV618" s="15">
        <v>95</v>
      </c>
      <c r="CW618" s="15">
        <v>96</v>
      </c>
      <c r="CX618" s="15">
        <v>97</v>
      </c>
      <c r="CY618" s="15">
        <v>98</v>
      </c>
      <c r="CZ618" s="15">
        <v>99</v>
      </c>
      <c r="DA618" s="15">
        <v>100</v>
      </c>
      <c r="DB618" s="15">
        <v>101</v>
      </c>
      <c r="DC618" s="15">
        <v>102</v>
      </c>
      <c r="DD618" s="15">
        <v>103</v>
      </c>
      <c r="DE618" s="15">
        <v>104</v>
      </c>
      <c r="DF618" s="15">
        <v>105</v>
      </c>
      <c r="DG618" s="15">
        <v>106</v>
      </c>
      <c r="DH618" s="15">
        <v>107</v>
      </c>
      <c r="DI618" s="15">
        <v>108</v>
      </c>
      <c r="DJ618" s="15">
        <v>109</v>
      </c>
      <c r="DK618" s="15">
        <v>110</v>
      </c>
      <c r="DL618" s="15">
        <v>111</v>
      </c>
      <c r="DM618" s="15">
        <v>112</v>
      </c>
      <c r="DN618" s="15">
        <v>113</v>
      </c>
      <c r="DO618" s="15">
        <v>114</v>
      </c>
      <c r="DQ618" s="15">
        <v>115</v>
      </c>
      <c r="DR618" s="15">
        <v>116</v>
      </c>
      <c r="DS618" s="15">
        <v>117</v>
      </c>
      <c r="DT618" s="15">
        <v>118</v>
      </c>
      <c r="DV618" s="15">
        <v>119</v>
      </c>
      <c r="DW618" s="15">
        <v>120</v>
      </c>
      <c r="DX618" s="15">
        <v>121</v>
      </c>
      <c r="DY618" s="15">
        <v>122</v>
      </c>
      <c r="EA618" s="15">
        <v>123</v>
      </c>
      <c r="EB618" s="15">
        <v>124</v>
      </c>
      <c r="EC618" s="15">
        <v>125</v>
      </c>
      <c r="ED618" s="15">
        <v>126</v>
      </c>
    </row>
    <row r="619" spans="4:134" s="15" customFormat="1">
      <c r="E619" s="42" t="s">
        <v>350</v>
      </c>
      <c r="F619" s="15">
        <v>65</v>
      </c>
      <c r="G619" s="15">
        <v>113</v>
      </c>
      <c r="H619" s="15">
        <v>123</v>
      </c>
      <c r="I619" s="15">
        <v>76</v>
      </c>
      <c r="J619" s="15">
        <v>47</v>
      </c>
      <c r="K619" s="15">
        <v>49</v>
      </c>
      <c r="L619" s="15">
        <v>14</v>
      </c>
      <c r="M619" s="15">
        <v>6</v>
      </c>
      <c r="N619" s="15">
        <v>97</v>
      </c>
      <c r="O619" s="15">
        <v>37</v>
      </c>
      <c r="P619" s="15">
        <v>122</v>
      </c>
      <c r="Q619" s="15">
        <v>21</v>
      </c>
      <c r="R619" s="15">
        <v>9</v>
      </c>
      <c r="S619" s="15">
        <v>17</v>
      </c>
      <c r="T619" s="15">
        <v>12</v>
      </c>
      <c r="U619" s="15">
        <v>34</v>
      </c>
      <c r="V619" s="15">
        <v>68</v>
      </c>
      <c r="W619" s="15">
        <v>57</v>
      </c>
      <c r="X619" s="15">
        <v>117</v>
      </c>
      <c r="Y619" s="15">
        <v>92</v>
      </c>
      <c r="Z619" s="15">
        <v>118</v>
      </c>
      <c r="AA619" s="15">
        <v>88</v>
      </c>
      <c r="AB619" s="15">
        <v>114</v>
      </c>
      <c r="AC619" s="15">
        <v>125</v>
      </c>
      <c r="AD619" s="15">
        <v>101</v>
      </c>
      <c r="AE619" s="15">
        <v>32</v>
      </c>
      <c r="AF619" s="15">
        <v>41</v>
      </c>
      <c r="AG619" s="15">
        <v>20</v>
      </c>
      <c r="AH619" s="15">
        <v>26</v>
      </c>
      <c r="AI619" s="15">
        <v>99</v>
      </c>
      <c r="AJ619" s="15">
        <v>39</v>
      </c>
      <c r="AK619" s="15">
        <v>23</v>
      </c>
      <c r="AL619" s="15">
        <v>54</v>
      </c>
      <c r="AM619" s="15">
        <v>66</v>
      </c>
      <c r="AN619" s="15">
        <v>98</v>
      </c>
      <c r="AO619" s="15">
        <v>110</v>
      </c>
      <c r="AP619" s="15">
        <v>46</v>
      </c>
      <c r="AQ619" s="15">
        <v>22</v>
      </c>
      <c r="AR619" s="15">
        <v>11</v>
      </c>
      <c r="AS619" s="15">
        <v>93</v>
      </c>
      <c r="AT619" s="15">
        <v>27</v>
      </c>
      <c r="AU619" s="15">
        <v>94</v>
      </c>
      <c r="AV619" s="15">
        <v>51</v>
      </c>
      <c r="AW619" s="15">
        <v>102</v>
      </c>
      <c r="AX619" s="15">
        <v>111</v>
      </c>
      <c r="AY619" s="15">
        <v>95</v>
      </c>
      <c r="AZ619" s="15">
        <v>13</v>
      </c>
      <c r="BA619" s="15">
        <v>64</v>
      </c>
      <c r="BB619" s="15">
        <v>8</v>
      </c>
      <c r="BC619" s="15">
        <v>67</v>
      </c>
      <c r="BD619" s="15">
        <v>126</v>
      </c>
      <c r="BE619" s="15">
        <v>24</v>
      </c>
      <c r="BF619" s="15">
        <v>112</v>
      </c>
      <c r="BG619" s="15">
        <v>116</v>
      </c>
      <c r="BH619" s="15">
        <v>106</v>
      </c>
      <c r="BI619" s="15">
        <v>100</v>
      </c>
      <c r="BJ619" s="15">
        <v>109</v>
      </c>
      <c r="BK619" s="15">
        <v>74</v>
      </c>
      <c r="BL619" s="15">
        <v>30</v>
      </c>
      <c r="BM619" s="15">
        <v>86</v>
      </c>
      <c r="BN619" s="15">
        <v>84</v>
      </c>
      <c r="BO619" s="15">
        <v>60</v>
      </c>
      <c r="BP619" s="15">
        <v>77</v>
      </c>
      <c r="BQ619" s="15">
        <v>48</v>
      </c>
      <c r="BR619" s="15">
        <v>120</v>
      </c>
      <c r="BS619" s="15">
        <v>38</v>
      </c>
      <c r="BT619" s="15">
        <v>71</v>
      </c>
      <c r="BU619" s="15">
        <v>35</v>
      </c>
      <c r="BV619" s="15">
        <v>62</v>
      </c>
      <c r="BW619" s="15">
        <v>52</v>
      </c>
      <c r="BX619" s="15">
        <v>121</v>
      </c>
      <c r="BY619" s="15">
        <v>85</v>
      </c>
      <c r="BZ619" s="15">
        <v>55</v>
      </c>
      <c r="CA619" s="15">
        <v>78</v>
      </c>
      <c r="CB619" s="15">
        <v>44</v>
      </c>
      <c r="CC619" s="15">
        <v>75</v>
      </c>
      <c r="CD619" s="15">
        <v>4</v>
      </c>
      <c r="CE619" s="15">
        <v>70</v>
      </c>
      <c r="CF619" s="15">
        <v>56</v>
      </c>
      <c r="CG619" s="15">
        <v>119</v>
      </c>
      <c r="CH619" s="15">
        <v>107</v>
      </c>
      <c r="CI619" s="15">
        <v>58</v>
      </c>
      <c r="CJ619" s="15">
        <v>82</v>
      </c>
      <c r="CK619" s="15">
        <v>61</v>
      </c>
      <c r="CL619" s="15">
        <v>16</v>
      </c>
      <c r="CM619" s="15">
        <v>69</v>
      </c>
      <c r="CN619" s="15">
        <v>53</v>
      </c>
      <c r="CO619" s="15">
        <v>42</v>
      </c>
      <c r="CP619" s="15">
        <v>7</v>
      </c>
      <c r="CQ619" s="15">
        <v>108</v>
      </c>
      <c r="CR619" s="15">
        <v>59</v>
      </c>
      <c r="CS619" s="15">
        <v>43</v>
      </c>
      <c r="CT619" s="15">
        <v>40</v>
      </c>
      <c r="CU619" s="15">
        <v>81</v>
      </c>
      <c r="CV619" s="15">
        <v>115</v>
      </c>
      <c r="CW619" s="15">
        <v>19</v>
      </c>
      <c r="CX619" s="15">
        <v>79</v>
      </c>
      <c r="CY619" s="15">
        <v>104</v>
      </c>
      <c r="CZ619" s="15">
        <v>91</v>
      </c>
      <c r="DA619" s="15">
        <v>3</v>
      </c>
      <c r="DB619" s="15">
        <v>90</v>
      </c>
      <c r="DC619" s="15">
        <v>28</v>
      </c>
      <c r="DD619" s="15">
        <v>1</v>
      </c>
      <c r="DE619" s="15">
        <v>10</v>
      </c>
      <c r="DF619" s="15">
        <v>124</v>
      </c>
      <c r="DG619" s="15">
        <v>73</v>
      </c>
      <c r="DH619" s="15">
        <v>105</v>
      </c>
      <c r="DI619" s="15">
        <v>31</v>
      </c>
      <c r="DJ619" s="15">
        <v>18</v>
      </c>
      <c r="DK619" s="15">
        <v>63</v>
      </c>
      <c r="DL619" s="15">
        <v>72</v>
      </c>
      <c r="DM619" s="15">
        <v>25</v>
      </c>
      <c r="DN619" s="15">
        <v>2</v>
      </c>
      <c r="DO619" s="15">
        <v>103</v>
      </c>
      <c r="DQ619" s="15">
        <v>45</v>
      </c>
      <c r="DR619" s="15">
        <v>33</v>
      </c>
      <c r="DS619" s="15">
        <v>96</v>
      </c>
      <c r="DT619" s="15">
        <v>36</v>
      </c>
      <c r="DV619" s="15">
        <v>80</v>
      </c>
      <c r="DW619" s="15">
        <v>15</v>
      </c>
      <c r="DX619" s="15">
        <v>50</v>
      </c>
      <c r="DY619" s="15">
        <v>87</v>
      </c>
      <c r="EA619" s="15">
        <v>5</v>
      </c>
      <c r="EB619" s="15">
        <v>29</v>
      </c>
      <c r="EC619" s="15">
        <v>89</v>
      </c>
      <c r="ED619" s="15">
        <v>83</v>
      </c>
    </row>
    <row r="620" spans="4:134" s="15" customFormat="1">
      <c r="E620" s="42" t="s">
        <v>352</v>
      </c>
      <c r="F620" s="15">
        <v>97</v>
      </c>
      <c r="G620" s="15">
        <v>118</v>
      </c>
      <c r="H620" s="15">
        <v>7</v>
      </c>
      <c r="I620" s="15">
        <v>73</v>
      </c>
      <c r="J620" s="15">
        <v>112</v>
      </c>
      <c r="K620" s="15">
        <v>114</v>
      </c>
      <c r="L620" s="15">
        <v>20</v>
      </c>
      <c r="M620" s="15">
        <v>86</v>
      </c>
      <c r="N620" s="15">
        <v>110</v>
      </c>
      <c r="O620" s="15">
        <v>53</v>
      </c>
      <c r="P620" s="15">
        <v>3</v>
      </c>
      <c r="Q620" s="15">
        <v>89</v>
      </c>
      <c r="R620" s="15">
        <v>25</v>
      </c>
      <c r="S620" s="15">
        <v>57</v>
      </c>
      <c r="T620" s="15">
        <v>71</v>
      </c>
      <c r="U620" s="15">
        <v>24</v>
      </c>
      <c r="V620" s="15">
        <v>93</v>
      </c>
      <c r="W620" s="15">
        <v>109</v>
      </c>
      <c r="X620" s="15">
        <v>32</v>
      </c>
      <c r="Y620" s="15">
        <v>84</v>
      </c>
      <c r="Z620" s="15">
        <v>44</v>
      </c>
      <c r="AA620" s="15">
        <v>16</v>
      </c>
      <c r="AB620" s="15">
        <v>47</v>
      </c>
      <c r="AC620" s="15">
        <v>75</v>
      </c>
      <c r="AD620" s="15">
        <v>13</v>
      </c>
      <c r="AE620" s="15">
        <v>87</v>
      </c>
      <c r="AF620" s="15">
        <v>126</v>
      </c>
      <c r="AG620" s="15">
        <v>49</v>
      </c>
      <c r="AH620" s="15">
        <v>58</v>
      </c>
      <c r="AI620" s="15">
        <v>77</v>
      </c>
      <c r="AJ620" s="15">
        <v>10</v>
      </c>
      <c r="AK620" s="15">
        <v>122</v>
      </c>
      <c r="AL620" s="15">
        <v>4</v>
      </c>
      <c r="AM620" s="15">
        <v>22</v>
      </c>
      <c r="AN620" s="15">
        <v>27</v>
      </c>
      <c r="AO620" s="15">
        <v>54</v>
      </c>
      <c r="AP620" s="15">
        <v>9</v>
      </c>
      <c r="AQ620" s="15">
        <v>15</v>
      </c>
      <c r="AR620" s="15">
        <v>121</v>
      </c>
      <c r="AS620" s="15">
        <v>96</v>
      </c>
      <c r="AT620" s="15">
        <v>37</v>
      </c>
      <c r="AU620" s="15">
        <v>117</v>
      </c>
      <c r="AV620" s="15">
        <v>91</v>
      </c>
      <c r="AW620" s="15">
        <v>21</v>
      </c>
      <c r="AX620" s="15">
        <v>42</v>
      </c>
      <c r="AY620" s="15">
        <v>55</v>
      </c>
      <c r="AZ620" s="15">
        <v>8</v>
      </c>
      <c r="BA620" s="15">
        <v>124</v>
      </c>
      <c r="BB620" s="15">
        <v>5</v>
      </c>
      <c r="BC620" s="15">
        <v>11</v>
      </c>
      <c r="BD620" s="15">
        <v>74</v>
      </c>
      <c r="BE620" s="15">
        <v>108</v>
      </c>
      <c r="BF620" s="15">
        <v>19</v>
      </c>
      <c r="BG620" s="15">
        <v>1</v>
      </c>
      <c r="BH620" s="15">
        <v>123</v>
      </c>
      <c r="BI620" s="15">
        <v>104</v>
      </c>
      <c r="BJ620" s="15">
        <v>98</v>
      </c>
      <c r="BK620" s="15">
        <v>67</v>
      </c>
      <c r="BL620" s="15">
        <v>2</v>
      </c>
      <c r="BM620" s="15">
        <v>28</v>
      </c>
      <c r="BN620" s="15">
        <v>120</v>
      </c>
      <c r="BO620" s="15">
        <v>64</v>
      </c>
      <c r="BP620" s="15">
        <v>111</v>
      </c>
      <c r="BQ620" s="15">
        <v>88</v>
      </c>
      <c r="BR620" s="15">
        <v>33</v>
      </c>
      <c r="BS620" s="15">
        <v>103</v>
      </c>
      <c r="BT620" s="15">
        <v>36</v>
      </c>
      <c r="BU620" s="15">
        <v>12</v>
      </c>
      <c r="BV620" s="15">
        <v>119</v>
      </c>
      <c r="BW620" s="15">
        <v>23</v>
      </c>
      <c r="BX620" s="15">
        <v>30</v>
      </c>
      <c r="BY620" s="15">
        <v>59</v>
      </c>
      <c r="BZ620" s="15">
        <v>106</v>
      </c>
      <c r="CA620" s="15">
        <v>51</v>
      </c>
      <c r="CB620" s="15">
        <v>82</v>
      </c>
      <c r="CC620" s="15">
        <v>29</v>
      </c>
      <c r="CD620" s="15">
        <v>70</v>
      </c>
      <c r="CE620" s="15">
        <v>116</v>
      </c>
      <c r="CF620" s="15">
        <v>41</v>
      </c>
      <c r="CG620" s="15">
        <v>34</v>
      </c>
      <c r="CH620" s="15">
        <v>99</v>
      </c>
      <c r="CI620" s="15">
        <v>50</v>
      </c>
      <c r="CJ620" s="15">
        <v>101</v>
      </c>
      <c r="CK620" s="15">
        <v>90</v>
      </c>
      <c r="CL620" s="15">
        <v>66</v>
      </c>
      <c r="CM620" s="15">
        <v>78</v>
      </c>
      <c r="CN620" s="15">
        <v>115</v>
      </c>
      <c r="CO620" s="15">
        <v>60</v>
      </c>
      <c r="CP620" s="15">
        <v>68</v>
      </c>
      <c r="CQ620" s="15">
        <v>39</v>
      </c>
      <c r="CR620" s="15">
        <v>105</v>
      </c>
      <c r="CS620" s="15">
        <v>125</v>
      </c>
      <c r="CT620" s="15">
        <v>14</v>
      </c>
      <c r="CU620" s="15">
        <v>38</v>
      </c>
      <c r="CV620" s="15">
        <v>72</v>
      </c>
      <c r="CW620" s="15">
        <v>62</v>
      </c>
      <c r="CX620" s="15">
        <v>95</v>
      </c>
      <c r="CY620" s="15">
        <v>85</v>
      </c>
      <c r="CZ620" s="15">
        <v>43</v>
      </c>
      <c r="DA620" s="15">
        <v>113</v>
      </c>
      <c r="DB620" s="15">
        <v>83</v>
      </c>
      <c r="DC620" s="15">
        <v>48</v>
      </c>
      <c r="DD620" s="15">
        <v>26</v>
      </c>
      <c r="DE620" s="15">
        <v>107</v>
      </c>
      <c r="DF620" s="15">
        <v>69</v>
      </c>
      <c r="DG620" s="15">
        <v>18</v>
      </c>
      <c r="DH620" s="15">
        <v>45</v>
      </c>
      <c r="DI620" s="15">
        <v>52</v>
      </c>
      <c r="DJ620" s="15">
        <v>80</v>
      </c>
      <c r="DK620" s="15">
        <v>46</v>
      </c>
      <c r="DL620" s="15">
        <v>102</v>
      </c>
      <c r="DM620" s="15">
        <v>35</v>
      </c>
      <c r="DN620" s="15">
        <v>76</v>
      </c>
      <c r="DO620" s="15">
        <v>6</v>
      </c>
      <c r="DQ620" s="15">
        <v>94</v>
      </c>
      <c r="DR620" s="15">
        <v>40</v>
      </c>
      <c r="DS620" s="15">
        <v>56</v>
      </c>
      <c r="DT620" s="15">
        <v>65</v>
      </c>
      <c r="DV620" s="15">
        <v>79</v>
      </c>
      <c r="DW620" s="15">
        <v>61</v>
      </c>
      <c r="DX620" s="15">
        <v>81</v>
      </c>
      <c r="DY620" s="15">
        <v>31</v>
      </c>
      <c r="EA620" s="15">
        <v>17</v>
      </c>
      <c r="EB620" s="15">
        <v>63</v>
      </c>
      <c r="EC620" s="15">
        <v>92</v>
      </c>
      <c r="ED620" s="15">
        <v>100</v>
      </c>
    </row>
    <row r="621" spans="4:134" s="15" customFormat="1"/>
    <row r="622" spans="4:134" s="15" customFormat="1">
      <c r="D622" s="447">
        <v>127</v>
      </c>
      <c r="E622" s="39" t="s">
        <v>379</v>
      </c>
    </row>
    <row r="623" spans="4:134" s="15" customFormat="1">
      <c r="E623" s="42" t="s">
        <v>322</v>
      </c>
      <c r="F623" s="15">
        <v>1</v>
      </c>
      <c r="G623" s="15">
        <v>2</v>
      </c>
      <c r="H623" s="15">
        <v>3</v>
      </c>
      <c r="I623" s="15">
        <v>4</v>
      </c>
      <c r="J623" s="15">
        <v>5</v>
      </c>
      <c r="K623" s="15">
        <v>6</v>
      </c>
      <c r="L623" s="15">
        <v>7</v>
      </c>
      <c r="M623" s="15">
        <v>8</v>
      </c>
      <c r="N623" s="15">
        <v>9</v>
      </c>
      <c r="O623" s="15">
        <v>10</v>
      </c>
      <c r="P623" s="15">
        <v>11</v>
      </c>
      <c r="Q623" s="15">
        <v>12</v>
      </c>
      <c r="R623" s="15">
        <v>13</v>
      </c>
      <c r="S623" s="15">
        <v>14</v>
      </c>
      <c r="T623" s="15">
        <v>15</v>
      </c>
      <c r="U623" s="15">
        <v>16</v>
      </c>
      <c r="V623" s="15">
        <v>17</v>
      </c>
      <c r="W623" s="15">
        <v>18</v>
      </c>
      <c r="X623" s="15">
        <v>19</v>
      </c>
      <c r="Y623" s="15">
        <v>20</v>
      </c>
      <c r="Z623" s="15">
        <v>21</v>
      </c>
      <c r="AA623" s="15">
        <v>22</v>
      </c>
      <c r="AB623" s="15">
        <v>23</v>
      </c>
      <c r="AC623" s="15">
        <v>24</v>
      </c>
      <c r="AD623" s="15">
        <v>25</v>
      </c>
      <c r="AE623" s="15">
        <v>26</v>
      </c>
      <c r="AF623" s="15">
        <v>27</v>
      </c>
      <c r="AG623" s="15">
        <v>28</v>
      </c>
      <c r="AH623" s="15">
        <v>29</v>
      </c>
      <c r="AI623" s="15">
        <v>30</v>
      </c>
      <c r="AJ623" s="15">
        <v>31</v>
      </c>
      <c r="AK623" s="15">
        <v>32</v>
      </c>
      <c r="AL623" s="15">
        <v>33</v>
      </c>
      <c r="AM623" s="15">
        <v>34</v>
      </c>
      <c r="AN623" s="15">
        <v>35</v>
      </c>
      <c r="AO623" s="15">
        <v>36</v>
      </c>
      <c r="AP623" s="15">
        <v>37</v>
      </c>
      <c r="AQ623" s="15">
        <v>38</v>
      </c>
      <c r="AR623" s="15">
        <v>39</v>
      </c>
      <c r="AS623" s="15">
        <v>40</v>
      </c>
      <c r="AT623" s="15">
        <v>41</v>
      </c>
      <c r="AU623" s="15">
        <v>42</v>
      </c>
      <c r="AV623" s="15">
        <v>43</v>
      </c>
      <c r="AW623" s="15">
        <v>44</v>
      </c>
      <c r="AX623" s="15">
        <v>45</v>
      </c>
      <c r="AY623" s="15">
        <v>46</v>
      </c>
      <c r="AZ623" s="15">
        <v>47</v>
      </c>
      <c r="BA623" s="15">
        <v>48</v>
      </c>
      <c r="BB623" s="15">
        <v>49</v>
      </c>
      <c r="BC623" s="15">
        <v>50</v>
      </c>
      <c r="BD623" s="15">
        <v>51</v>
      </c>
      <c r="BE623" s="15">
        <v>52</v>
      </c>
      <c r="BF623" s="15">
        <v>53</v>
      </c>
      <c r="BG623" s="15">
        <v>54</v>
      </c>
      <c r="BH623" s="15">
        <v>55</v>
      </c>
      <c r="BI623" s="15">
        <v>56</v>
      </c>
      <c r="BJ623" s="15">
        <v>57</v>
      </c>
      <c r="BK623" s="15">
        <v>58</v>
      </c>
      <c r="BL623" s="15">
        <v>59</v>
      </c>
      <c r="BM623" s="15">
        <v>60</v>
      </c>
      <c r="BN623" s="15">
        <v>61</v>
      </c>
      <c r="BO623" s="15">
        <v>62</v>
      </c>
      <c r="BP623" s="15">
        <v>63</v>
      </c>
      <c r="BQ623" s="15">
        <v>64</v>
      </c>
      <c r="BR623" s="15">
        <v>65</v>
      </c>
      <c r="BS623" s="15">
        <v>66</v>
      </c>
      <c r="BT623" s="15">
        <v>67</v>
      </c>
      <c r="BU623" s="15">
        <v>68</v>
      </c>
      <c r="BV623" s="15">
        <v>69</v>
      </c>
      <c r="BW623" s="15">
        <v>70</v>
      </c>
      <c r="BX623" s="15">
        <v>71</v>
      </c>
      <c r="BY623" s="15">
        <v>72</v>
      </c>
      <c r="BZ623" s="15">
        <v>73</v>
      </c>
      <c r="CA623" s="15">
        <v>74</v>
      </c>
      <c r="CB623" s="15">
        <v>75</v>
      </c>
      <c r="CC623" s="15">
        <v>76</v>
      </c>
      <c r="CD623" s="15">
        <v>77</v>
      </c>
      <c r="CE623" s="15">
        <v>78</v>
      </c>
      <c r="CF623" s="15">
        <v>79</v>
      </c>
      <c r="CG623" s="15">
        <v>80</v>
      </c>
      <c r="CH623" s="15">
        <v>81</v>
      </c>
      <c r="CI623" s="15">
        <v>82</v>
      </c>
      <c r="CJ623" s="15">
        <v>83</v>
      </c>
      <c r="CK623" s="15">
        <v>84</v>
      </c>
      <c r="CL623" s="15">
        <v>85</v>
      </c>
      <c r="CM623" s="15">
        <v>86</v>
      </c>
      <c r="CN623" s="15">
        <v>87</v>
      </c>
      <c r="CO623" s="15">
        <v>88</v>
      </c>
      <c r="CP623" s="15">
        <v>89</v>
      </c>
      <c r="CQ623" s="15">
        <v>90</v>
      </c>
      <c r="CR623" s="15">
        <v>91</v>
      </c>
      <c r="CS623" s="15">
        <v>92</v>
      </c>
      <c r="CT623" s="15">
        <v>93</v>
      </c>
      <c r="CU623" s="15">
        <v>94</v>
      </c>
      <c r="CV623" s="15">
        <v>95</v>
      </c>
      <c r="CW623" s="15">
        <v>96</v>
      </c>
      <c r="CX623" s="15">
        <v>97</v>
      </c>
      <c r="CY623" s="15">
        <v>98</v>
      </c>
      <c r="CZ623" s="15">
        <v>99</v>
      </c>
      <c r="DA623" s="15">
        <v>100</v>
      </c>
      <c r="DB623" s="15">
        <v>101</v>
      </c>
      <c r="DC623" s="15">
        <v>102</v>
      </c>
      <c r="DD623" s="15">
        <v>103</v>
      </c>
      <c r="DE623" s="15">
        <v>104</v>
      </c>
      <c r="DF623" s="15">
        <v>105</v>
      </c>
      <c r="DG623" s="15">
        <v>106</v>
      </c>
      <c r="DH623" s="15">
        <v>107</v>
      </c>
      <c r="DI623" s="15">
        <v>108</v>
      </c>
      <c r="DJ623" s="15">
        <v>109</v>
      </c>
      <c r="DK623" s="15">
        <v>110</v>
      </c>
      <c r="DL623" s="15">
        <v>111</v>
      </c>
      <c r="DM623" s="15">
        <v>112</v>
      </c>
      <c r="DN623" s="15">
        <v>113</v>
      </c>
      <c r="DO623" s="15">
        <v>114</v>
      </c>
      <c r="DP623" s="15">
        <v>115</v>
      </c>
      <c r="DQ623" s="15">
        <v>116</v>
      </c>
      <c r="DR623" s="15">
        <v>117</v>
      </c>
      <c r="DS623" s="15">
        <v>118</v>
      </c>
      <c r="DT623" s="15">
        <v>119</v>
      </c>
      <c r="DV623" s="15">
        <v>120</v>
      </c>
      <c r="DW623" s="15">
        <v>121</v>
      </c>
      <c r="DX623" s="15">
        <v>122</v>
      </c>
      <c r="DY623" s="15">
        <v>123</v>
      </c>
      <c r="EA623" s="15">
        <v>124</v>
      </c>
      <c r="EB623" s="15">
        <v>125</v>
      </c>
      <c r="EC623" s="15">
        <v>126</v>
      </c>
      <c r="ED623" s="15">
        <v>127</v>
      </c>
    </row>
    <row r="624" spans="4:134" s="15" customFormat="1">
      <c r="E624" s="42" t="s">
        <v>350</v>
      </c>
      <c r="F624" s="15">
        <v>42</v>
      </c>
      <c r="G624" s="15">
        <v>40</v>
      </c>
      <c r="H624" s="15">
        <v>19</v>
      </c>
      <c r="I624" s="15">
        <v>47</v>
      </c>
      <c r="J624" s="15">
        <v>86</v>
      </c>
      <c r="K624" s="15">
        <v>126</v>
      </c>
      <c r="L624" s="15">
        <v>70</v>
      </c>
      <c r="M624" s="15">
        <v>32</v>
      </c>
      <c r="N624" s="15">
        <v>91</v>
      </c>
      <c r="O624" s="15">
        <v>87</v>
      </c>
      <c r="P624" s="15">
        <v>44</v>
      </c>
      <c r="Q624" s="15">
        <v>24</v>
      </c>
      <c r="R624" s="15">
        <v>114</v>
      </c>
      <c r="S624" s="15">
        <v>5</v>
      </c>
      <c r="T624" s="15">
        <v>12</v>
      </c>
      <c r="U624" s="15">
        <v>77</v>
      </c>
      <c r="V624" s="15">
        <v>83</v>
      </c>
      <c r="W624" s="15">
        <v>99</v>
      </c>
      <c r="X624" s="15">
        <v>26</v>
      </c>
      <c r="Y624" s="15">
        <v>119</v>
      </c>
      <c r="Z624" s="15">
        <v>90</v>
      </c>
      <c r="AA624" s="15">
        <v>95</v>
      </c>
      <c r="AB624" s="15">
        <v>123</v>
      </c>
      <c r="AC624" s="15">
        <v>13</v>
      </c>
      <c r="AD624" s="15">
        <v>43</v>
      </c>
      <c r="AE624" s="15">
        <v>117</v>
      </c>
      <c r="AF624" s="15">
        <v>106</v>
      </c>
      <c r="AG624" s="15">
        <v>102</v>
      </c>
      <c r="AH624" s="15">
        <v>115</v>
      </c>
      <c r="AI624" s="15">
        <v>4</v>
      </c>
      <c r="AJ624" s="15">
        <v>33</v>
      </c>
      <c r="AK624" s="15">
        <v>9</v>
      </c>
      <c r="AL624" s="15">
        <v>125</v>
      </c>
      <c r="AM624" s="15">
        <v>27</v>
      </c>
      <c r="AN624" s="15">
        <v>94</v>
      </c>
      <c r="AO624" s="15">
        <v>64</v>
      </c>
      <c r="AP624" s="15">
        <v>79</v>
      </c>
      <c r="AQ624" s="15">
        <v>69</v>
      </c>
      <c r="AR624" s="15">
        <v>58</v>
      </c>
      <c r="AS624" s="15">
        <v>41</v>
      </c>
      <c r="AT624" s="15">
        <v>10</v>
      </c>
      <c r="AU624" s="15">
        <v>122</v>
      </c>
      <c r="AV624" s="15">
        <v>29</v>
      </c>
      <c r="AW624" s="15">
        <v>15</v>
      </c>
      <c r="AX624" s="15">
        <v>31</v>
      </c>
      <c r="AY624" s="15">
        <v>50</v>
      </c>
      <c r="AZ624" s="15">
        <v>109</v>
      </c>
      <c r="BA624" s="15">
        <v>67</v>
      </c>
      <c r="BB624" s="15">
        <v>11</v>
      </c>
      <c r="BC624" s="15">
        <v>73</v>
      </c>
      <c r="BD624" s="15">
        <v>65</v>
      </c>
      <c r="BE624" s="15">
        <v>100</v>
      </c>
      <c r="BF624" s="15">
        <v>75</v>
      </c>
      <c r="BG624" s="15">
        <v>81</v>
      </c>
      <c r="BH624" s="15">
        <v>124</v>
      </c>
      <c r="BI624" s="15">
        <v>88</v>
      </c>
      <c r="BJ624" s="15">
        <v>25</v>
      </c>
      <c r="BK624" s="15">
        <v>39</v>
      </c>
      <c r="BL624" s="15">
        <v>120</v>
      </c>
      <c r="BM624" s="15">
        <v>113</v>
      </c>
      <c r="BN624" s="15">
        <v>72</v>
      </c>
      <c r="BO624" s="15">
        <v>23</v>
      </c>
      <c r="BP624" s="15">
        <v>96</v>
      </c>
      <c r="BQ624" s="15">
        <v>36</v>
      </c>
      <c r="BR624" s="15">
        <v>53</v>
      </c>
      <c r="BS624" s="15">
        <v>49</v>
      </c>
      <c r="BT624" s="15">
        <v>45</v>
      </c>
      <c r="BU624" s="15">
        <v>30</v>
      </c>
      <c r="BV624" s="15">
        <v>92</v>
      </c>
      <c r="BW624" s="15">
        <v>34</v>
      </c>
      <c r="BX624" s="15">
        <v>20</v>
      </c>
      <c r="BY624" s="15">
        <v>103</v>
      </c>
      <c r="BZ624" s="15">
        <v>127</v>
      </c>
      <c r="CA624" s="15">
        <v>78</v>
      </c>
      <c r="CB624" s="15">
        <v>71</v>
      </c>
      <c r="CC624" s="15">
        <v>104</v>
      </c>
      <c r="CD624" s="15">
        <v>3</v>
      </c>
      <c r="CE624" s="15">
        <v>62</v>
      </c>
      <c r="CF624" s="15">
        <v>116</v>
      </c>
      <c r="CG624" s="15">
        <v>51</v>
      </c>
      <c r="CH624" s="15">
        <v>80</v>
      </c>
      <c r="CI624" s="15">
        <v>18</v>
      </c>
      <c r="CJ624" s="15">
        <v>84</v>
      </c>
      <c r="CK624" s="15">
        <v>22</v>
      </c>
      <c r="CL624" s="15">
        <v>97</v>
      </c>
      <c r="CM624" s="15">
        <v>74</v>
      </c>
      <c r="CN624" s="15">
        <v>6</v>
      </c>
      <c r="CO624" s="15">
        <v>56</v>
      </c>
      <c r="CP624" s="15">
        <v>63</v>
      </c>
      <c r="CQ624" s="15">
        <v>21</v>
      </c>
      <c r="CR624" s="15">
        <v>54</v>
      </c>
      <c r="CS624" s="15">
        <v>38</v>
      </c>
      <c r="CT624" s="15">
        <v>112</v>
      </c>
      <c r="CU624" s="15">
        <v>68</v>
      </c>
      <c r="CV624" s="15">
        <v>118</v>
      </c>
      <c r="CW624" s="15">
        <v>35</v>
      </c>
      <c r="CX624" s="15">
        <v>55</v>
      </c>
      <c r="CY624" s="15">
        <v>60</v>
      </c>
      <c r="CZ624" s="15">
        <v>101</v>
      </c>
      <c r="DA624" s="15">
        <v>82</v>
      </c>
      <c r="DB624" s="15">
        <v>93</v>
      </c>
      <c r="DC624" s="15">
        <v>28</v>
      </c>
      <c r="DD624" s="15">
        <v>61</v>
      </c>
      <c r="DE624" s="15">
        <v>16</v>
      </c>
      <c r="DF624" s="15">
        <v>107</v>
      </c>
      <c r="DG624" s="15">
        <v>59</v>
      </c>
      <c r="DH624" s="15">
        <v>105</v>
      </c>
      <c r="DI624" s="15">
        <v>89</v>
      </c>
      <c r="DJ624" s="15">
        <v>2</v>
      </c>
      <c r="DK624" s="15">
        <v>111</v>
      </c>
      <c r="DL624" s="15">
        <v>110</v>
      </c>
      <c r="DM624" s="15">
        <v>66</v>
      </c>
      <c r="DN624" s="15">
        <v>57</v>
      </c>
      <c r="DO624" s="15">
        <v>121</v>
      </c>
      <c r="DP624" s="15">
        <v>46</v>
      </c>
      <c r="DQ624" s="15">
        <v>37</v>
      </c>
      <c r="DR624" s="15">
        <v>85</v>
      </c>
      <c r="DS624" s="15">
        <v>7</v>
      </c>
      <c r="DT624" s="15">
        <v>108</v>
      </c>
      <c r="DV624" s="15">
        <v>14</v>
      </c>
      <c r="DW624" s="15">
        <v>48</v>
      </c>
      <c r="DX624" s="15">
        <v>17</v>
      </c>
      <c r="DY624" s="15">
        <v>76</v>
      </c>
      <c r="EA624" s="15">
        <v>52</v>
      </c>
      <c r="EB624" s="15">
        <v>98</v>
      </c>
      <c r="EC624" s="15">
        <v>1</v>
      </c>
      <c r="ED624" s="15">
        <v>8</v>
      </c>
    </row>
    <row r="625" spans="4:135" s="15" customFormat="1">
      <c r="E625" s="42" t="s">
        <v>352</v>
      </c>
      <c r="F625" s="15">
        <v>108</v>
      </c>
      <c r="G625" s="15">
        <v>75</v>
      </c>
      <c r="H625" s="15">
        <v>51</v>
      </c>
      <c r="I625" s="15">
        <v>41</v>
      </c>
      <c r="J625" s="15">
        <v>48</v>
      </c>
      <c r="K625" s="15">
        <v>34</v>
      </c>
      <c r="L625" s="15">
        <v>113</v>
      </c>
      <c r="M625" s="15">
        <v>2</v>
      </c>
      <c r="N625" s="15">
        <v>46</v>
      </c>
      <c r="O625" s="15">
        <v>36</v>
      </c>
      <c r="P625" s="15">
        <v>53</v>
      </c>
      <c r="Q625" s="15">
        <v>78</v>
      </c>
      <c r="R625" s="15">
        <v>25</v>
      </c>
      <c r="S625" s="15">
        <v>106</v>
      </c>
      <c r="T625" s="15">
        <v>38</v>
      </c>
      <c r="U625" s="15">
        <v>92</v>
      </c>
      <c r="V625" s="15">
        <v>39</v>
      </c>
      <c r="W625" s="15">
        <v>74</v>
      </c>
      <c r="X625" s="15">
        <v>31</v>
      </c>
      <c r="Y625" s="15">
        <v>28</v>
      </c>
      <c r="Z625" s="15">
        <v>107</v>
      </c>
      <c r="AA625" s="15">
        <v>99</v>
      </c>
      <c r="AB625" s="15">
        <v>54</v>
      </c>
      <c r="AC625" s="15">
        <v>103</v>
      </c>
      <c r="AD625" s="15">
        <v>125</v>
      </c>
      <c r="AE625" s="15">
        <v>58</v>
      </c>
      <c r="AF625" s="15">
        <v>35</v>
      </c>
      <c r="AG625" s="15">
        <v>109</v>
      </c>
      <c r="AH625" s="15">
        <v>72</v>
      </c>
      <c r="AI625" s="15">
        <v>37</v>
      </c>
      <c r="AJ625" s="15">
        <v>123</v>
      </c>
      <c r="AK625" s="15">
        <v>64</v>
      </c>
      <c r="AL625" s="15">
        <v>11</v>
      </c>
      <c r="AM625" s="15">
        <v>126</v>
      </c>
      <c r="AN625" s="15">
        <v>83</v>
      </c>
      <c r="AO625" s="15">
        <v>79</v>
      </c>
      <c r="AP625" s="15">
        <v>44</v>
      </c>
      <c r="AQ625" s="15">
        <v>81</v>
      </c>
      <c r="AR625" s="15">
        <v>20</v>
      </c>
      <c r="AS625" s="15">
        <v>93</v>
      </c>
      <c r="AT625" s="15">
        <v>4</v>
      </c>
      <c r="AU625" s="15">
        <v>89</v>
      </c>
      <c r="AV625" s="15">
        <v>82</v>
      </c>
      <c r="AW625" s="15">
        <v>98</v>
      </c>
      <c r="AX625" s="15">
        <v>57</v>
      </c>
      <c r="AY625" s="15">
        <v>100</v>
      </c>
      <c r="AZ625" s="15">
        <v>111</v>
      </c>
      <c r="BA625" s="15">
        <v>27</v>
      </c>
      <c r="BB625" s="15">
        <v>117</v>
      </c>
      <c r="BC625" s="15">
        <v>1</v>
      </c>
      <c r="BD625" s="15">
        <v>60</v>
      </c>
      <c r="BE625" s="15">
        <v>43</v>
      </c>
      <c r="BF625" s="15">
        <v>49</v>
      </c>
      <c r="BG625" s="15">
        <v>23</v>
      </c>
      <c r="BH625" s="15">
        <v>122</v>
      </c>
      <c r="BI625" s="15">
        <v>40</v>
      </c>
      <c r="BJ625" s="15">
        <v>30</v>
      </c>
      <c r="BK625" s="15">
        <v>59</v>
      </c>
      <c r="BL625" s="15">
        <v>67</v>
      </c>
      <c r="BM625" s="15">
        <v>32</v>
      </c>
      <c r="BN625" s="15">
        <v>24</v>
      </c>
      <c r="BO625" s="15">
        <v>118</v>
      </c>
      <c r="BP625" s="15">
        <v>86</v>
      </c>
      <c r="BQ625" s="15">
        <v>33</v>
      </c>
      <c r="BR625" s="15">
        <v>62</v>
      </c>
      <c r="BS625" s="15">
        <v>5</v>
      </c>
      <c r="BT625" s="15">
        <v>91</v>
      </c>
      <c r="BU625" s="15">
        <v>9</v>
      </c>
      <c r="BV625" s="15">
        <v>18</v>
      </c>
      <c r="BW625" s="15">
        <v>116</v>
      </c>
      <c r="BX625" s="15">
        <v>119</v>
      </c>
      <c r="BY625" s="15">
        <v>127</v>
      </c>
      <c r="BZ625" s="15">
        <v>104</v>
      </c>
      <c r="CA625" s="15">
        <v>50</v>
      </c>
      <c r="CB625" s="15">
        <v>52</v>
      </c>
      <c r="CC625" s="15">
        <v>73</v>
      </c>
      <c r="CD625" s="15">
        <v>120</v>
      </c>
      <c r="CE625" s="15">
        <v>65</v>
      </c>
      <c r="CF625" s="15">
        <v>80</v>
      </c>
      <c r="CG625" s="15">
        <v>56</v>
      </c>
      <c r="CH625" s="15">
        <v>19</v>
      </c>
      <c r="CI625" s="15">
        <v>76</v>
      </c>
      <c r="CJ625" s="15">
        <v>12</v>
      </c>
      <c r="CK625" s="15">
        <v>90</v>
      </c>
      <c r="CL625" s="15">
        <v>7</v>
      </c>
      <c r="CM625" s="15">
        <v>15</v>
      </c>
      <c r="CN625" s="15">
        <v>68</v>
      </c>
      <c r="CO625" s="15">
        <v>105</v>
      </c>
      <c r="CP625" s="15">
        <v>42</v>
      </c>
      <c r="CQ625" s="15">
        <v>17</v>
      </c>
      <c r="CR625" s="15">
        <v>22</v>
      </c>
      <c r="CS625" s="15">
        <v>13</v>
      </c>
      <c r="CT625" s="15">
        <v>121</v>
      </c>
      <c r="CU625" s="15">
        <v>124</v>
      </c>
      <c r="CV625" s="15">
        <v>96</v>
      </c>
      <c r="CW625" s="15">
        <v>47</v>
      </c>
      <c r="CX625" s="15">
        <v>69</v>
      </c>
      <c r="CY625" s="15">
        <v>21</v>
      </c>
      <c r="CZ625" s="15">
        <v>112</v>
      </c>
      <c r="DA625" s="15">
        <v>102</v>
      </c>
      <c r="DB625" s="15">
        <v>29</v>
      </c>
      <c r="DC625" s="15">
        <v>8</v>
      </c>
      <c r="DD625" s="15">
        <v>45</v>
      </c>
      <c r="DE625" s="15">
        <v>77</v>
      </c>
      <c r="DF625" s="15">
        <v>88</v>
      </c>
      <c r="DG625" s="15">
        <v>97</v>
      </c>
      <c r="DH625" s="15">
        <v>14</v>
      </c>
      <c r="DI625" s="15">
        <v>70</v>
      </c>
      <c r="DJ625" s="15">
        <v>3</v>
      </c>
      <c r="DK625" s="15">
        <v>6</v>
      </c>
      <c r="DL625" s="15">
        <v>95</v>
      </c>
      <c r="DM625" s="15">
        <v>63</v>
      </c>
      <c r="DN625" s="15">
        <v>85</v>
      </c>
      <c r="DO625" s="15">
        <v>66</v>
      </c>
      <c r="DP625" s="15">
        <v>16</v>
      </c>
      <c r="DQ625" s="15">
        <v>114</v>
      </c>
      <c r="DR625" s="15">
        <v>84</v>
      </c>
      <c r="DS625" s="15">
        <v>87</v>
      </c>
      <c r="DT625" s="15">
        <v>61</v>
      </c>
      <c r="DV625" s="15">
        <v>115</v>
      </c>
      <c r="DW625" s="15">
        <v>71</v>
      </c>
      <c r="DX625" s="15">
        <v>55</v>
      </c>
      <c r="DY625" s="15">
        <v>110</v>
      </c>
      <c r="EA625" s="15">
        <v>94</v>
      </c>
      <c r="EB625" s="15">
        <v>101</v>
      </c>
      <c r="EC625" s="15">
        <v>26</v>
      </c>
      <c r="ED625" s="15">
        <v>10</v>
      </c>
    </row>
    <row r="626" spans="4:135" s="15" customFormat="1"/>
    <row r="627" spans="4:135" s="15" customFormat="1">
      <c r="D627" s="447">
        <v>128</v>
      </c>
      <c r="E627" s="39" t="s">
        <v>379</v>
      </c>
    </row>
    <row r="628" spans="4:135" s="15" customFormat="1">
      <c r="E628" s="42" t="s">
        <v>322</v>
      </c>
      <c r="F628" s="15">
        <v>1</v>
      </c>
      <c r="G628" s="15">
        <v>2</v>
      </c>
      <c r="H628" s="15">
        <v>3</v>
      </c>
      <c r="I628" s="15">
        <v>4</v>
      </c>
      <c r="J628" s="15">
        <v>5</v>
      </c>
      <c r="K628" s="15">
        <v>6</v>
      </c>
      <c r="L628" s="15">
        <v>7</v>
      </c>
      <c r="M628" s="15">
        <v>8</v>
      </c>
      <c r="N628" s="15">
        <v>9</v>
      </c>
      <c r="O628" s="15">
        <v>10</v>
      </c>
      <c r="P628" s="15">
        <v>11</v>
      </c>
      <c r="Q628" s="15">
        <v>12</v>
      </c>
      <c r="R628" s="15">
        <v>13</v>
      </c>
      <c r="S628" s="15">
        <v>14</v>
      </c>
      <c r="T628" s="15">
        <v>15</v>
      </c>
      <c r="U628" s="15">
        <v>16</v>
      </c>
      <c r="V628" s="15">
        <v>17</v>
      </c>
      <c r="W628" s="15">
        <v>18</v>
      </c>
      <c r="X628" s="15">
        <v>19</v>
      </c>
      <c r="Y628" s="15">
        <v>20</v>
      </c>
      <c r="Z628" s="15">
        <v>21</v>
      </c>
      <c r="AA628" s="15">
        <v>22</v>
      </c>
      <c r="AB628" s="15">
        <v>23</v>
      </c>
      <c r="AC628" s="15">
        <v>24</v>
      </c>
      <c r="AD628" s="15">
        <v>25</v>
      </c>
      <c r="AE628" s="15">
        <v>26</v>
      </c>
      <c r="AF628" s="15">
        <v>27</v>
      </c>
      <c r="AG628" s="15">
        <v>28</v>
      </c>
      <c r="AH628" s="15">
        <v>29</v>
      </c>
      <c r="AI628" s="15">
        <v>30</v>
      </c>
      <c r="AJ628" s="15">
        <v>31</v>
      </c>
      <c r="AK628" s="15">
        <v>32</v>
      </c>
      <c r="AL628" s="15">
        <v>33</v>
      </c>
      <c r="AM628" s="15">
        <v>34</v>
      </c>
      <c r="AN628" s="15">
        <v>35</v>
      </c>
      <c r="AO628" s="15">
        <v>36</v>
      </c>
      <c r="AP628" s="15">
        <v>37</v>
      </c>
      <c r="AQ628" s="15">
        <v>38</v>
      </c>
      <c r="AR628" s="15">
        <v>39</v>
      </c>
      <c r="AS628" s="15">
        <v>40</v>
      </c>
      <c r="AT628" s="15">
        <v>41</v>
      </c>
      <c r="AU628" s="15">
        <v>42</v>
      </c>
      <c r="AV628" s="15">
        <v>43</v>
      </c>
      <c r="AW628" s="15">
        <v>44</v>
      </c>
      <c r="AX628" s="15">
        <v>45</v>
      </c>
      <c r="AY628" s="15">
        <v>46</v>
      </c>
      <c r="AZ628" s="15">
        <v>47</v>
      </c>
      <c r="BA628" s="15">
        <v>48</v>
      </c>
      <c r="BB628" s="15">
        <v>49</v>
      </c>
      <c r="BC628" s="15">
        <v>50</v>
      </c>
      <c r="BD628" s="15">
        <v>51</v>
      </c>
      <c r="BE628" s="15">
        <v>52</v>
      </c>
      <c r="BF628" s="15">
        <v>53</v>
      </c>
      <c r="BG628" s="15">
        <v>54</v>
      </c>
      <c r="BH628" s="15">
        <v>55</v>
      </c>
      <c r="BI628" s="15">
        <v>56</v>
      </c>
      <c r="BJ628" s="15">
        <v>57</v>
      </c>
      <c r="BK628" s="15">
        <v>58</v>
      </c>
      <c r="BL628" s="15">
        <v>59</v>
      </c>
      <c r="BM628" s="15">
        <v>60</v>
      </c>
      <c r="BN628" s="15">
        <v>61</v>
      </c>
      <c r="BO628" s="15">
        <v>62</v>
      </c>
      <c r="BP628" s="15">
        <v>63</v>
      </c>
      <c r="BQ628" s="15">
        <v>64</v>
      </c>
      <c r="BR628" s="15">
        <v>65</v>
      </c>
      <c r="BS628" s="15">
        <v>66</v>
      </c>
      <c r="BT628" s="15">
        <v>67</v>
      </c>
      <c r="BU628" s="15">
        <v>68</v>
      </c>
      <c r="BV628" s="15">
        <v>69</v>
      </c>
      <c r="BW628" s="15">
        <v>70</v>
      </c>
      <c r="BX628" s="15">
        <v>71</v>
      </c>
      <c r="BY628" s="15">
        <v>72</v>
      </c>
      <c r="BZ628" s="15">
        <v>73</v>
      </c>
      <c r="CA628" s="15">
        <v>74</v>
      </c>
      <c r="CB628" s="15">
        <v>75</v>
      </c>
      <c r="CC628" s="15">
        <v>76</v>
      </c>
      <c r="CD628" s="15">
        <v>77</v>
      </c>
      <c r="CE628" s="15">
        <v>78</v>
      </c>
      <c r="CF628" s="15">
        <v>79</v>
      </c>
      <c r="CG628" s="15">
        <v>80</v>
      </c>
      <c r="CH628" s="15">
        <v>81</v>
      </c>
      <c r="CI628" s="15">
        <v>82</v>
      </c>
      <c r="CJ628" s="15">
        <v>83</v>
      </c>
      <c r="CK628" s="15">
        <v>84</v>
      </c>
      <c r="CL628" s="15">
        <v>85</v>
      </c>
      <c r="CM628" s="15">
        <v>86</v>
      </c>
      <c r="CN628" s="15">
        <v>87</v>
      </c>
      <c r="CO628" s="15">
        <v>88</v>
      </c>
      <c r="CP628" s="15">
        <v>89</v>
      </c>
      <c r="CQ628" s="15">
        <v>90</v>
      </c>
      <c r="CR628" s="15">
        <v>91</v>
      </c>
      <c r="CS628" s="15">
        <v>92</v>
      </c>
      <c r="CT628" s="15">
        <v>93</v>
      </c>
      <c r="CU628" s="15">
        <v>94</v>
      </c>
      <c r="CV628" s="15">
        <v>95</v>
      </c>
      <c r="CW628" s="15">
        <v>96</v>
      </c>
      <c r="CX628" s="15">
        <v>97</v>
      </c>
      <c r="CY628" s="15">
        <v>98</v>
      </c>
      <c r="CZ628" s="15">
        <v>99</v>
      </c>
      <c r="DA628" s="15">
        <v>100</v>
      </c>
      <c r="DB628" s="15">
        <v>101</v>
      </c>
      <c r="DC628" s="15">
        <v>102</v>
      </c>
      <c r="DD628" s="15">
        <v>103</v>
      </c>
      <c r="DE628" s="15">
        <v>104</v>
      </c>
      <c r="DF628" s="15">
        <v>105</v>
      </c>
      <c r="DG628" s="15">
        <v>106</v>
      </c>
      <c r="DH628" s="15">
        <v>107</v>
      </c>
      <c r="DI628" s="15">
        <v>108</v>
      </c>
      <c r="DJ628" s="15">
        <v>109</v>
      </c>
      <c r="DK628" s="15">
        <v>110</v>
      </c>
      <c r="DL628" s="15">
        <v>111</v>
      </c>
      <c r="DM628" s="15">
        <v>112</v>
      </c>
      <c r="DN628" s="15">
        <v>113</v>
      </c>
      <c r="DO628" s="15">
        <v>114</v>
      </c>
      <c r="DP628" s="15">
        <v>115</v>
      </c>
      <c r="DQ628" s="15">
        <v>116</v>
      </c>
      <c r="DR628" s="15">
        <v>117</v>
      </c>
      <c r="DS628" s="15">
        <v>118</v>
      </c>
      <c r="DT628" s="15">
        <v>119</v>
      </c>
      <c r="DU628" s="15">
        <v>120</v>
      </c>
      <c r="DV628" s="15">
        <v>121</v>
      </c>
      <c r="DW628" s="15">
        <v>122</v>
      </c>
      <c r="DX628" s="15">
        <v>123</v>
      </c>
      <c r="DY628" s="15">
        <v>124</v>
      </c>
      <c r="EA628" s="15">
        <v>125</v>
      </c>
      <c r="EB628" s="15">
        <v>126</v>
      </c>
      <c r="EC628" s="15">
        <v>127</v>
      </c>
      <c r="ED628" s="15">
        <v>128</v>
      </c>
    </row>
    <row r="629" spans="4:135" s="15" customFormat="1">
      <c r="E629" s="42" t="s">
        <v>350</v>
      </c>
      <c r="F629" s="15">
        <v>29</v>
      </c>
      <c r="G629" s="15">
        <v>74</v>
      </c>
      <c r="H629" s="15">
        <v>64</v>
      </c>
      <c r="I629" s="15">
        <v>115</v>
      </c>
      <c r="J629" s="15">
        <v>8</v>
      </c>
      <c r="K629" s="15">
        <v>58</v>
      </c>
      <c r="L629" s="15">
        <v>25</v>
      </c>
      <c r="M629" s="15">
        <v>94</v>
      </c>
      <c r="N629" s="15">
        <v>80</v>
      </c>
      <c r="O629" s="15">
        <v>17</v>
      </c>
      <c r="P629" s="15">
        <v>99</v>
      </c>
      <c r="Q629" s="15">
        <v>69</v>
      </c>
      <c r="R629" s="15">
        <v>46</v>
      </c>
      <c r="S629" s="15">
        <v>6</v>
      </c>
      <c r="T629" s="15">
        <v>23</v>
      </c>
      <c r="U629" s="15">
        <v>82</v>
      </c>
      <c r="V629" s="15">
        <v>61</v>
      </c>
      <c r="W629" s="15">
        <v>32</v>
      </c>
      <c r="X629" s="15">
        <v>15</v>
      </c>
      <c r="Y629" s="15">
        <v>73</v>
      </c>
      <c r="Z629" s="15">
        <v>83</v>
      </c>
      <c r="AA629" s="15">
        <v>110</v>
      </c>
      <c r="AB629" s="15">
        <v>34</v>
      </c>
      <c r="AC629" s="15">
        <v>102</v>
      </c>
      <c r="AD629" s="15">
        <v>53</v>
      </c>
      <c r="AE629" s="15">
        <v>95</v>
      </c>
      <c r="AF629" s="15">
        <v>36</v>
      </c>
      <c r="AG629" s="15">
        <v>81</v>
      </c>
      <c r="AH629" s="15">
        <v>1</v>
      </c>
      <c r="AI629" s="15">
        <v>112</v>
      </c>
      <c r="AJ629" s="15">
        <v>65</v>
      </c>
      <c r="AK629" s="15">
        <v>113</v>
      </c>
      <c r="AL629" s="15">
        <v>96</v>
      </c>
      <c r="AM629" s="15">
        <v>67</v>
      </c>
      <c r="AN629" s="15">
        <v>89</v>
      </c>
      <c r="AO629" s="15">
        <v>128</v>
      </c>
      <c r="AP629" s="15">
        <v>71</v>
      </c>
      <c r="AQ629" s="15">
        <v>19</v>
      </c>
      <c r="AR629" s="15">
        <v>13</v>
      </c>
      <c r="AS629" s="15">
        <v>59</v>
      </c>
      <c r="AT629" s="15">
        <v>85</v>
      </c>
      <c r="AU629" s="15">
        <v>33</v>
      </c>
      <c r="AV629" s="15">
        <v>22</v>
      </c>
      <c r="AW629" s="15">
        <v>86</v>
      </c>
      <c r="AX629" s="15">
        <v>101</v>
      </c>
      <c r="AY629" s="15">
        <v>114</v>
      </c>
      <c r="AZ629" s="15">
        <v>39</v>
      </c>
      <c r="BA629" s="15">
        <v>44</v>
      </c>
      <c r="BB629" s="15">
        <v>26</v>
      </c>
      <c r="BC629" s="15">
        <v>68</v>
      </c>
      <c r="BD629" s="15">
        <v>100</v>
      </c>
      <c r="BE629" s="15">
        <v>56</v>
      </c>
      <c r="BF629" s="15">
        <v>75</v>
      </c>
      <c r="BG629" s="15">
        <v>103</v>
      </c>
      <c r="BH629" s="15">
        <v>47</v>
      </c>
      <c r="BI629" s="15">
        <v>118</v>
      </c>
      <c r="BJ629" s="15">
        <v>55</v>
      </c>
      <c r="BK629" s="15">
        <v>105</v>
      </c>
      <c r="BL629" s="15">
        <v>127</v>
      </c>
      <c r="BM629" s="15">
        <v>91</v>
      </c>
      <c r="BN629" s="15">
        <v>5</v>
      </c>
      <c r="BO629" s="15">
        <v>125</v>
      </c>
      <c r="BP629" s="15">
        <v>12</v>
      </c>
      <c r="BQ629" s="15">
        <v>16</v>
      </c>
      <c r="BR629" s="15">
        <v>108</v>
      </c>
      <c r="BS629" s="15">
        <v>28</v>
      </c>
      <c r="BT629" s="15">
        <v>98</v>
      </c>
      <c r="BU629" s="15">
        <v>92</v>
      </c>
      <c r="BV629" s="15">
        <v>63</v>
      </c>
      <c r="BW629" s="15">
        <v>37</v>
      </c>
      <c r="BX629" s="15">
        <v>119</v>
      </c>
      <c r="BY629" s="15">
        <v>78</v>
      </c>
      <c r="BZ629" s="15">
        <v>54</v>
      </c>
      <c r="CA629" s="15">
        <v>2</v>
      </c>
      <c r="CB629" s="15">
        <v>87</v>
      </c>
      <c r="CC629" s="15">
        <v>35</v>
      </c>
      <c r="CD629" s="15">
        <v>40</v>
      </c>
      <c r="CE629" s="15">
        <v>21</v>
      </c>
      <c r="CF629" s="15">
        <v>77</v>
      </c>
      <c r="CG629" s="15">
        <v>27</v>
      </c>
      <c r="CH629" s="15">
        <v>79</v>
      </c>
      <c r="CI629" s="15">
        <v>124</v>
      </c>
      <c r="CJ629" s="15">
        <v>52</v>
      </c>
      <c r="CK629" s="15">
        <v>70</v>
      </c>
      <c r="CL629" s="15">
        <v>84</v>
      </c>
      <c r="CM629" s="15">
        <v>126</v>
      </c>
      <c r="CN629" s="15">
        <v>14</v>
      </c>
      <c r="CO629" s="15">
        <v>117</v>
      </c>
      <c r="CP629" s="15">
        <v>123</v>
      </c>
      <c r="CQ629" s="15">
        <v>7</v>
      </c>
      <c r="CR629" s="15">
        <v>93</v>
      </c>
      <c r="CS629" s="15">
        <v>30</v>
      </c>
      <c r="CT629" s="15">
        <v>49</v>
      </c>
      <c r="CU629" s="15">
        <v>116</v>
      </c>
      <c r="CV629" s="15">
        <v>4</v>
      </c>
      <c r="CW629" s="15">
        <v>20</v>
      </c>
      <c r="CX629" s="15">
        <v>31</v>
      </c>
      <c r="CY629" s="15">
        <v>9</v>
      </c>
      <c r="CZ629" s="15">
        <v>11</v>
      </c>
      <c r="DA629" s="15">
        <v>41</v>
      </c>
      <c r="DB629" s="15">
        <v>120</v>
      </c>
      <c r="DC629" s="15">
        <v>24</v>
      </c>
      <c r="DD629" s="15">
        <v>66</v>
      </c>
      <c r="DE629" s="15">
        <v>48</v>
      </c>
      <c r="DF629" s="15">
        <v>42</v>
      </c>
      <c r="DG629" s="15">
        <v>90</v>
      </c>
      <c r="DH629" s="15">
        <v>50</v>
      </c>
      <c r="DI629" s="15">
        <v>97</v>
      </c>
      <c r="DJ629" s="15">
        <v>111</v>
      </c>
      <c r="DK629" s="15">
        <v>43</v>
      </c>
      <c r="DL629" s="15">
        <v>10</v>
      </c>
      <c r="DM629" s="15">
        <v>76</v>
      </c>
      <c r="DN629" s="15">
        <v>104</v>
      </c>
      <c r="DO629" s="15">
        <v>107</v>
      </c>
      <c r="DP629" s="15">
        <v>121</v>
      </c>
      <c r="DQ629" s="15">
        <v>72</v>
      </c>
      <c r="DR629" s="15">
        <v>88</v>
      </c>
      <c r="DS629" s="15">
        <v>122</v>
      </c>
      <c r="DT629" s="15">
        <v>51</v>
      </c>
      <c r="DU629" s="15">
        <v>38</v>
      </c>
      <c r="DV629" s="15">
        <v>3</v>
      </c>
      <c r="DW629" s="15">
        <v>60</v>
      </c>
      <c r="DX629" s="15">
        <v>109</v>
      </c>
      <c r="DY629" s="15">
        <v>45</v>
      </c>
      <c r="EA629" s="15">
        <v>62</v>
      </c>
      <c r="EB629" s="15">
        <v>106</v>
      </c>
      <c r="EC629" s="15">
        <v>57</v>
      </c>
      <c r="ED629" s="15">
        <v>18</v>
      </c>
    </row>
    <row r="630" spans="4:135" s="15" customFormat="1">
      <c r="E630" s="42" t="s">
        <v>352</v>
      </c>
      <c r="F630" s="15">
        <v>89</v>
      </c>
      <c r="G630" s="15">
        <v>73</v>
      </c>
      <c r="H630" s="15">
        <v>124</v>
      </c>
      <c r="I630" s="15">
        <v>117</v>
      </c>
      <c r="J630" s="15">
        <v>83</v>
      </c>
      <c r="K630" s="15">
        <v>80</v>
      </c>
      <c r="L630" s="15">
        <v>114</v>
      </c>
      <c r="M630" s="15">
        <v>7</v>
      </c>
      <c r="N630" s="15">
        <v>106</v>
      </c>
      <c r="O630" s="15">
        <v>122</v>
      </c>
      <c r="P630" s="15">
        <v>14</v>
      </c>
      <c r="Q630" s="15">
        <v>48</v>
      </c>
      <c r="R630" s="15">
        <v>85</v>
      </c>
      <c r="S630" s="15">
        <v>113</v>
      </c>
      <c r="T630" s="15">
        <v>52</v>
      </c>
      <c r="U630" s="15">
        <v>87</v>
      </c>
      <c r="V630" s="15">
        <v>64</v>
      </c>
      <c r="W630" s="15">
        <v>50</v>
      </c>
      <c r="X630" s="15">
        <v>12</v>
      </c>
      <c r="Y630" s="15">
        <v>93</v>
      </c>
      <c r="Z630" s="15">
        <v>8</v>
      </c>
      <c r="AA630" s="15">
        <v>101</v>
      </c>
      <c r="AB630" s="15">
        <v>110</v>
      </c>
      <c r="AC630" s="15">
        <v>5</v>
      </c>
      <c r="AD630" s="15">
        <v>56</v>
      </c>
      <c r="AE630" s="15">
        <v>15</v>
      </c>
      <c r="AF630" s="15">
        <v>91</v>
      </c>
      <c r="AG630" s="15">
        <v>40</v>
      </c>
      <c r="AH630" s="15">
        <v>72</v>
      </c>
      <c r="AI630" s="15">
        <v>98</v>
      </c>
      <c r="AJ630" s="15">
        <v>17</v>
      </c>
      <c r="AK630" s="15">
        <v>53</v>
      </c>
      <c r="AL630" s="15">
        <v>41</v>
      </c>
      <c r="AM630" s="15">
        <v>97</v>
      </c>
      <c r="AN630" s="15">
        <v>82</v>
      </c>
      <c r="AO630" s="15">
        <v>43</v>
      </c>
      <c r="AP630" s="15">
        <v>49</v>
      </c>
      <c r="AQ630" s="15">
        <v>86</v>
      </c>
      <c r="AR630" s="15">
        <v>126</v>
      </c>
      <c r="AS630" s="15">
        <v>118</v>
      </c>
      <c r="AT630" s="15">
        <v>55</v>
      </c>
      <c r="AU630" s="15">
        <v>63</v>
      </c>
      <c r="AV630" s="15">
        <v>25</v>
      </c>
      <c r="AW630" s="15">
        <v>88</v>
      </c>
      <c r="AX630" s="15">
        <v>46</v>
      </c>
      <c r="AY630" s="15">
        <v>84</v>
      </c>
      <c r="AZ630" s="15">
        <v>23</v>
      </c>
      <c r="BA630" s="15">
        <v>16</v>
      </c>
      <c r="BB630" s="15">
        <v>10</v>
      </c>
      <c r="BC630" s="15">
        <v>78</v>
      </c>
      <c r="BD630" s="15">
        <v>112</v>
      </c>
      <c r="BE630" s="15">
        <v>44</v>
      </c>
      <c r="BF630" s="15">
        <v>27</v>
      </c>
      <c r="BG630" s="15">
        <v>125</v>
      </c>
      <c r="BH630" s="15">
        <v>51</v>
      </c>
      <c r="BI630" s="15">
        <v>45</v>
      </c>
      <c r="BJ630" s="15">
        <v>95</v>
      </c>
      <c r="BK630" s="15">
        <v>30</v>
      </c>
      <c r="BL630" s="15">
        <v>121</v>
      </c>
      <c r="BM630" s="15">
        <v>119</v>
      </c>
      <c r="BN630" s="15">
        <v>54</v>
      </c>
      <c r="BO630" s="15">
        <v>123</v>
      </c>
      <c r="BP630" s="15">
        <v>60</v>
      </c>
      <c r="BQ630" s="15">
        <v>31</v>
      </c>
      <c r="BR630" s="15">
        <v>28</v>
      </c>
      <c r="BS630" s="15">
        <v>94</v>
      </c>
      <c r="BT630" s="15">
        <v>109</v>
      </c>
      <c r="BU630" s="15">
        <v>67</v>
      </c>
      <c r="BV630" s="15">
        <v>33</v>
      </c>
      <c r="BW630" s="15">
        <v>6</v>
      </c>
      <c r="BX630" s="15">
        <v>70</v>
      </c>
      <c r="BY630" s="15">
        <v>20</v>
      </c>
      <c r="BZ630" s="15">
        <v>37</v>
      </c>
      <c r="CA630" s="15">
        <v>3</v>
      </c>
      <c r="CB630" s="15">
        <v>22</v>
      </c>
      <c r="CC630" s="15">
        <v>47</v>
      </c>
      <c r="CD630" s="15">
        <v>104</v>
      </c>
      <c r="CE630" s="15">
        <v>99</v>
      </c>
      <c r="CF630" s="15">
        <v>21</v>
      </c>
      <c r="CG630" s="15">
        <v>32</v>
      </c>
      <c r="CH630" s="15">
        <v>19</v>
      </c>
      <c r="CI630" s="15">
        <v>35</v>
      </c>
      <c r="CJ630" s="15">
        <v>116</v>
      </c>
      <c r="CK630" s="15">
        <v>100</v>
      </c>
      <c r="CL630" s="15">
        <v>92</v>
      </c>
      <c r="CM630" s="15">
        <v>68</v>
      </c>
      <c r="CN630" s="15">
        <v>9</v>
      </c>
      <c r="CO630" s="15">
        <v>77</v>
      </c>
      <c r="CP630" s="15">
        <v>71</v>
      </c>
      <c r="CQ630" s="15">
        <v>29</v>
      </c>
      <c r="CR630" s="15">
        <v>127</v>
      </c>
      <c r="CS630" s="15">
        <v>79</v>
      </c>
      <c r="CT630" s="15">
        <v>1</v>
      </c>
      <c r="CU630" s="15">
        <v>66</v>
      </c>
      <c r="CV630" s="15">
        <v>57</v>
      </c>
      <c r="CW630" s="15">
        <v>75</v>
      </c>
      <c r="CX630" s="15">
        <v>34</v>
      </c>
      <c r="CY630" s="15">
        <v>39</v>
      </c>
      <c r="CZ630" s="15">
        <v>96</v>
      </c>
      <c r="DA630" s="15">
        <v>81</v>
      </c>
      <c r="DB630" s="15">
        <v>115</v>
      </c>
      <c r="DC630" s="15">
        <v>38</v>
      </c>
      <c r="DD630" s="15">
        <v>107</v>
      </c>
      <c r="DE630" s="15">
        <v>90</v>
      </c>
      <c r="DF630" s="15">
        <v>11</v>
      </c>
      <c r="DG630" s="15">
        <v>102</v>
      </c>
      <c r="DH630" s="15">
        <v>18</v>
      </c>
      <c r="DI630" s="15">
        <v>120</v>
      </c>
      <c r="DJ630" s="15">
        <v>76</v>
      </c>
      <c r="DK630" s="15">
        <v>128</v>
      </c>
      <c r="DL630" s="15">
        <v>103</v>
      </c>
      <c r="DM630" s="15">
        <v>111</v>
      </c>
      <c r="DN630" s="15">
        <v>2</v>
      </c>
      <c r="DO630" s="15">
        <v>36</v>
      </c>
      <c r="DP630" s="15">
        <v>62</v>
      </c>
      <c r="DQ630" s="15">
        <v>4</v>
      </c>
      <c r="DR630" s="15">
        <v>108</v>
      </c>
      <c r="DS630" s="15">
        <v>69</v>
      </c>
      <c r="DT630" s="15">
        <v>58</v>
      </c>
      <c r="DU630" s="15">
        <v>26</v>
      </c>
      <c r="DV630" s="15">
        <v>59</v>
      </c>
      <c r="DW630" s="15">
        <v>105</v>
      </c>
      <c r="DX630" s="15">
        <v>42</v>
      </c>
      <c r="DY630" s="15">
        <v>61</v>
      </c>
      <c r="EA630" s="15">
        <v>24</v>
      </c>
      <c r="EB630" s="15">
        <v>13</v>
      </c>
      <c r="EC630" s="15">
        <v>74</v>
      </c>
      <c r="ED630" s="15">
        <v>65</v>
      </c>
    </row>
    <row r="631" spans="4:135" s="15" customFormat="1"/>
    <row r="632" spans="4:135" s="15" customFormat="1">
      <c r="D632" s="447">
        <v>129</v>
      </c>
      <c r="E632" s="39" t="s">
        <v>379</v>
      </c>
    </row>
    <row r="633" spans="4:135" s="15" customFormat="1">
      <c r="E633" s="42" t="s">
        <v>322</v>
      </c>
      <c r="F633" s="15">
        <v>1</v>
      </c>
      <c r="G633" s="15">
        <v>2</v>
      </c>
      <c r="H633" s="15">
        <v>3</v>
      </c>
      <c r="I633" s="15">
        <v>4</v>
      </c>
      <c r="J633" s="15">
        <v>5</v>
      </c>
      <c r="K633" s="15">
        <v>6</v>
      </c>
      <c r="L633" s="15">
        <v>7</v>
      </c>
      <c r="M633" s="15">
        <v>8</v>
      </c>
      <c r="N633" s="15">
        <v>9</v>
      </c>
      <c r="O633" s="15">
        <v>10</v>
      </c>
      <c r="P633" s="15">
        <v>11</v>
      </c>
      <c r="Q633" s="15">
        <v>12</v>
      </c>
      <c r="R633" s="15">
        <v>13</v>
      </c>
      <c r="S633" s="15">
        <v>14</v>
      </c>
      <c r="T633" s="15">
        <v>15</v>
      </c>
      <c r="U633" s="15">
        <v>16</v>
      </c>
      <c r="V633" s="15">
        <v>17</v>
      </c>
      <c r="W633" s="15">
        <v>18</v>
      </c>
      <c r="X633" s="15">
        <v>19</v>
      </c>
      <c r="Y633" s="15">
        <v>20</v>
      </c>
      <c r="Z633" s="15">
        <v>21</v>
      </c>
      <c r="AA633" s="15">
        <v>22</v>
      </c>
      <c r="AB633" s="15">
        <v>23</v>
      </c>
      <c r="AC633" s="15">
        <v>24</v>
      </c>
      <c r="AD633" s="15">
        <v>25</v>
      </c>
      <c r="AE633" s="15">
        <v>26</v>
      </c>
      <c r="AF633" s="15">
        <v>27</v>
      </c>
      <c r="AG633" s="15">
        <v>28</v>
      </c>
      <c r="AH633" s="15">
        <v>29</v>
      </c>
      <c r="AI633" s="15">
        <v>30</v>
      </c>
      <c r="AJ633" s="15">
        <v>31</v>
      </c>
      <c r="AK633" s="15">
        <v>32</v>
      </c>
      <c r="AL633" s="15">
        <v>33</v>
      </c>
      <c r="AM633" s="15">
        <v>34</v>
      </c>
      <c r="AN633" s="15">
        <v>35</v>
      </c>
      <c r="AO633" s="15">
        <v>36</v>
      </c>
      <c r="AP633" s="15">
        <v>37</v>
      </c>
      <c r="AQ633" s="15">
        <v>38</v>
      </c>
      <c r="AR633" s="15">
        <v>39</v>
      </c>
      <c r="AS633" s="15">
        <v>40</v>
      </c>
      <c r="AT633" s="15">
        <v>41</v>
      </c>
      <c r="AU633" s="15">
        <v>42</v>
      </c>
      <c r="AV633" s="15">
        <v>43</v>
      </c>
      <c r="AW633" s="15">
        <v>44</v>
      </c>
      <c r="AX633" s="15">
        <v>45</v>
      </c>
      <c r="AY633" s="15">
        <v>46</v>
      </c>
      <c r="AZ633" s="15">
        <v>47</v>
      </c>
      <c r="BA633" s="15">
        <v>48</v>
      </c>
      <c r="BB633" s="15">
        <v>49</v>
      </c>
      <c r="BC633" s="15">
        <v>50</v>
      </c>
      <c r="BD633" s="15">
        <v>51</v>
      </c>
      <c r="BE633" s="15">
        <v>52</v>
      </c>
      <c r="BF633" s="15">
        <v>53</v>
      </c>
      <c r="BG633" s="15">
        <v>54</v>
      </c>
      <c r="BH633" s="15">
        <v>55</v>
      </c>
      <c r="BI633" s="15">
        <v>56</v>
      </c>
      <c r="BJ633" s="15">
        <v>57</v>
      </c>
      <c r="BK633" s="15">
        <v>58</v>
      </c>
      <c r="BL633" s="15">
        <v>59</v>
      </c>
      <c r="BM633" s="15">
        <v>60</v>
      </c>
      <c r="BN633" s="15">
        <v>61</v>
      </c>
      <c r="BO633" s="15">
        <v>62</v>
      </c>
      <c r="BP633" s="15">
        <v>63</v>
      </c>
      <c r="BQ633" s="15">
        <v>64</v>
      </c>
      <c r="BR633" s="15">
        <v>65</v>
      </c>
      <c r="BS633" s="15">
        <v>66</v>
      </c>
      <c r="BT633" s="15">
        <v>67</v>
      </c>
      <c r="BU633" s="15">
        <v>68</v>
      </c>
      <c r="BV633" s="15">
        <v>69</v>
      </c>
      <c r="BW633" s="15">
        <v>70</v>
      </c>
      <c r="BX633" s="15">
        <v>71</v>
      </c>
      <c r="BY633" s="15">
        <v>72</v>
      </c>
      <c r="BZ633" s="15">
        <v>73</v>
      </c>
      <c r="CA633" s="15">
        <v>74</v>
      </c>
      <c r="CB633" s="15">
        <v>75</v>
      </c>
      <c r="CC633" s="15">
        <v>76</v>
      </c>
      <c r="CD633" s="15">
        <v>77</v>
      </c>
      <c r="CE633" s="15">
        <v>78</v>
      </c>
      <c r="CF633" s="15">
        <v>79</v>
      </c>
      <c r="CG633" s="15">
        <v>80</v>
      </c>
      <c r="CH633" s="15">
        <v>81</v>
      </c>
      <c r="CI633" s="15">
        <v>82</v>
      </c>
      <c r="CJ633" s="15">
        <v>83</v>
      </c>
      <c r="CK633" s="15">
        <v>84</v>
      </c>
      <c r="CL633" s="15">
        <v>85</v>
      </c>
      <c r="CM633" s="15">
        <v>86</v>
      </c>
      <c r="CN633" s="15">
        <v>87</v>
      </c>
      <c r="CO633" s="15">
        <v>88</v>
      </c>
      <c r="CP633" s="15">
        <v>89</v>
      </c>
      <c r="CQ633" s="15">
        <v>90</v>
      </c>
      <c r="CR633" s="15">
        <v>91</v>
      </c>
      <c r="CS633" s="15">
        <v>92</v>
      </c>
      <c r="CT633" s="15">
        <v>93</v>
      </c>
      <c r="CU633" s="15">
        <v>94</v>
      </c>
      <c r="CV633" s="15">
        <v>95</v>
      </c>
      <c r="CW633" s="15">
        <v>96</v>
      </c>
      <c r="CX633" s="15">
        <v>97</v>
      </c>
      <c r="CY633" s="15">
        <v>98</v>
      </c>
      <c r="CZ633" s="15">
        <v>99</v>
      </c>
      <c r="DA633" s="15">
        <v>100</v>
      </c>
      <c r="DB633" s="15">
        <v>101</v>
      </c>
      <c r="DC633" s="15">
        <v>102</v>
      </c>
      <c r="DD633" s="15">
        <v>103</v>
      </c>
      <c r="DE633" s="15">
        <v>104</v>
      </c>
      <c r="DF633" s="15">
        <v>105</v>
      </c>
      <c r="DG633" s="15">
        <v>106</v>
      </c>
      <c r="DH633" s="15">
        <v>107</v>
      </c>
      <c r="DI633" s="15">
        <v>108</v>
      </c>
      <c r="DJ633" s="15">
        <v>109</v>
      </c>
      <c r="DK633" s="15">
        <v>110</v>
      </c>
      <c r="DL633" s="15">
        <v>111</v>
      </c>
      <c r="DM633" s="15">
        <v>112</v>
      </c>
      <c r="DN633" s="15">
        <v>113</v>
      </c>
      <c r="DO633" s="15">
        <v>114</v>
      </c>
      <c r="DP633" s="15">
        <v>115</v>
      </c>
      <c r="DQ633" s="15">
        <v>116</v>
      </c>
      <c r="DR633" s="15">
        <v>117</v>
      </c>
      <c r="DS633" s="15">
        <v>118</v>
      </c>
      <c r="DT633" s="15">
        <v>119</v>
      </c>
      <c r="DU633" s="15">
        <v>120</v>
      </c>
      <c r="DV633" s="15">
        <v>121</v>
      </c>
      <c r="DW633" s="15">
        <v>122</v>
      </c>
      <c r="DX633" s="15">
        <v>123</v>
      </c>
      <c r="DY633" s="15">
        <v>124</v>
      </c>
      <c r="DZ633" s="15">
        <v>125</v>
      </c>
      <c r="EA633" s="15">
        <v>126</v>
      </c>
      <c r="EB633" s="15">
        <v>127</v>
      </c>
      <c r="EC633" s="15">
        <v>128</v>
      </c>
      <c r="ED633" s="15">
        <v>129</v>
      </c>
    </row>
    <row r="634" spans="4:135" s="15" customFormat="1">
      <c r="E634" s="42" t="s">
        <v>350</v>
      </c>
      <c r="F634" s="15">
        <v>40</v>
      </c>
      <c r="G634" s="15">
        <v>3</v>
      </c>
      <c r="H634" s="15">
        <v>12</v>
      </c>
      <c r="I634" s="15">
        <v>31</v>
      </c>
      <c r="J634" s="15">
        <v>68</v>
      </c>
      <c r="K634" s="15">
        <v>22</v>
      </c>
      <c r="L634" s="15">
        <v>110</v>
      </c>
      <c r="M634" s="15">
        <v>84</v>
      </c>
      <c r="N634" s="15">
        <v>127</v>
      </c>
      <c r="O634" s="15">
        <v>2</v>
      </c>
      <c r="P634" s="15">
        <v>27</v>
      </c>
      <c r="Q634" s="15">
        <v>100</v>
      </c>
      <c r="R634" s="15">
        <v>11</v>
      </c>
      <c r="S634" s="15">
        <v>32</v>
      </c>
      <c r="T634" s="15">
        <v>112</v>
      </c>
      <c r="U634" s="15">
        <v>54</v>
      </c>
      <c r="V634" s="15">
        <v>79</v>
      </c>
      <c r="W634" s="15">
        <v>24</v>
      </c>
      <c r="X634" s="15">
        <v>83</v>
      </c>
      <c r="Y634" s="15">
        <v>98</v>
      </c>
      <c r="Z634" s="15">
        <v>69</v>
      </c>
      <c r="AA634" s="15">
        <v>36</v>
      </c>
      <c r="AB634" s="15">
        <v>29</v>
      </c>
      <c r="AC634" s="15">
        <v>25</v>
      </c>
      <c r="AD634" s="15">
        <v>87</v>
      </c>
      <c r="AE634" s="15">
        <v>42</v>
      </c>
      <c r="AF634" s="15">
        <v>30</v>
      </c>
      <c r="AG634" s="15">
        <v>109</v>
      </c>
      <c r="AH634" s="15">
        <v>23</v>
      </c>
      <c r="AI634" s="15">
        <v>8</v>
      </c>
      <c r="AJ634" s="15">
        <v>119</v>
      </c>
      <c r="AK634" s="15">
        <v>121</v>
      </c>
      <c r="AL634" s="15">
        <v>64</v>
      </c>
      <c r="AM634" s="15">
        <v>45</v>
      </c>
      <c r="AN634" s="15">
        <v>18</v>
      </c>
      <c r="AO634" s="15">
        <v>14</v>
      </c>
      <c r="AP634" s="15">
        <v>39</v>
      </c>
      <c r="AQ634" s="15">
        <v>51</v>
      </c>
      <c r="AR634" s="15">
        <v>106</v>
      </c>
      <c r="AS634" s="15">
        <v>1</v>
      </c>
      <c r="AT634" s="15">
        <v>90</v>
      </c>
      <c r="AU634" s="15">
        <v>75</v>
      </c>
      <c r="AV634" s="15">
        <v>94</v>
      </c>
      <c r="AW634" s="15">
        <v>13</v>
      </c>
      <c r="AX634" s="15">
        <v>38</v>
      </c>
      <c r="AY634" s="15">
        <v>73</v>
      </c>
      <c r="AZ634" s="15">
        <v>63</v>
      </c>
      <c r="BA634" s="15">
        <v>97</v>
      </c>
      <c r="BB634" s="15">
        <v>92</v>
      </c>
      <c r="BC634" s="15">
        <v>43</v>
      </c>
      <c r="BD634" s="15">
        <v>4</v>
      </c>
      <c r="BE634" s="15">
        <v>35</v>
      </c>
      <c r="BF634" s="15">
        <v>9</v>
      </c>
      <c r="BG634" s="15">
        <v>88</v>
      </c>
      <c r="BH634" s="15">
        <v>108</v>
      </c>
      <c r="BI634" s="15">
        <v>105</v>
      </c>
      <c r="BJ634" s="15">
        <v>118</v>
      </c>
      <c r="BK634" s="15">
        <v>44</v>
      </c>
      <c r="BL634" s="15">
        <v>48</v>
      </c>
      <c r="BM634" s="15">
        <v>128</v>
      </c>
      <c r="BN634" s="15">
        <v>58</v>
      </c>
      <c r="BO634" s="15">
        <v>74</v>
      </c>
      <c r="BP634" s="15">
        <v>7</v>
      </c>
      <c r="BQ634" s="15">
        <v>82</v>
      </c>
      <c r="BR634" s="15">
        <v>91</v>
      </c>
      <c r="BS634" s="15">
        <v>53</v>
      </c>
      <c r="BT634" s="15">
        <v>71</v>
      </c>
      <c r="BU634" s="15">
        <v>107</v>
      </c>
      <c r="BV634" s="15">
        <v>111</v>
      </c>
      <c r="BW634" s="15">
        <v>46</v>
      </c>
      <c r="BX634" s="15">
        <v>120</v>
      </c>
      <c r="BY634" s="15">
        <v>19</v>
      </c>
      <c r="BZ634" s="15">
        <v>70</v>
      </c>
      <c r="CA634" s="15">
        <v>126</v>
      </c>
      <c r="CB634" s="15">
        <v>41</v>
      </c>
      <c r="CC634" s="15">
        <v>62</v>
      </c>
      <c r="CD634" s="15">
        <v>103</v>
      </c>
      <c r="CE634" s="15">
        <v>37</v>
      </c>
      <c r="CF634" s="15">
        <v>77</v>
      </c>
      <c r="CG634" s="15">
        <v>16</v>
      </c>
      <c r="CH634" s="15">
        <v>122</v>
      </c>
      <c r="CI634" s="15">
        <v>89</v>
      </c>
      <c r="CJ634" s="15">
        <v>21</v>
      </c>
      <c r="CK634" s="15">
        <v>56</v>
      </c>
      <c r="CL634" s="15">
        <v>129</v>
      </c>
      <c r="CM634" s="15">
        <v>113</v>
      </c>
      <c r="CN634" s="15">
        <v>104</v>
      </c>
      <c r="CO634" s="15">
        <v>72</v>
      </c>
      <c r="CP634" s="15">
        <v>52</v>
      </c>
      <c r="CQ634" s="15">
        <v>117</v>
      </c>
      <c r="CR634" s="15">
        <v>65</v>
      </c>
      <c r="CS634" s="15">
        <v>115</v>
      </c>
      <c r="CT634" s="15">
        <v>17</v>
      </c>
      <c r="CU634" s="15">
        <v>80</v>
      </c>
      <c r="CV634" s="15">
        <v>116</v>
      </c>
      <c r="CW634" s="15">
        <v>102</v>
      </c>
      <c r="CX634" s="15">
        <v>34</v>
      </c>
      <c r="CY634" s="15">
        <v>10</v>
      </c>
      <c r="CZ634" s="15">
        <v>76</v>
      </c>
      <c r="DA634" s="15">
        <v>86</v>
      </c>
      <c r="DB634" s="15">
        <v>59</v>
      </c>
      <c r="DC634" s="15">
        <v>96</v>
      </c>
      <c r="DD634" s="15">
        <v>124</v>
      </c>
      <c r="DE634" s="15">
        <v>78</v>
      </c>
      <c r="DF634" s="15">
        <v>47</v>
      </c>
      <c r="DG634" s="15">
        <v>60</v>
      </c>
      <c r="DH634" s="15">
        <v>5</v>
      </c>
      <c r="DI634" s="15">
        <v>20</v>
      </c>
      <c r="DJ634" s="15">
        <v>15</v>
      </c>
      <c r="DK634" s="15">
        <v>123</v>
      </c>
      <c r="DL634" s="15">
        <v>114</v>
      </c>
      <c r="DM634" s="15">
        <v>50</v>
      </c>
      <c r="DN634" s="15">
        <v>81</v>
      </c>
      <c r="DO634" s="15">
        <v>6</v>
      </c>
      <c r="DP634" s="15">
        <v>26</v>
      </c>
      <c r="DQ634" s="15">
        <v>49</v>
      </c>
      <c r="DR634" s="15">
        <v>93</v>
      </c>
      <c r="DS634" s="15">
        <v>67</v>
      </c>
      <c r="DT634" s="15">
        <v>55</v>
      </c>
      <c r="DU634" s="15">
        <v>57</v>
      </c>
      <c r="DV634" s="15">
        <v>33</v>
      </c>
      <c r="DW634" s="15">
        <v>95</v>
      </c>
      <c r="DX634" s="15">
        <v>125</v>
      </c>
      <c r="DY634" s="15">
        <v>101</v>
      </c>
      <c r="DZ634" s="15">
        <v>28</v>
      </c>
      <c r="EA634" s="15">
        <v>99</v>
      </c>
      <c r="EB634" s="15">
        <v>61</v>
      </c>
      <c r="EC634" s="15">
        <v>66</v>
      </c>
      <c r="ED634" s="15">
        <v>85</v>
      </c>
    </row>
    <row r="635" spans="4:135" s="15" customFormat="1">
      <c r="E635" s="42" t="s">
        <v>352</v>
      </c>
      <c r="F635" s="15">
        <v>8</v>
      </c>
      <c r="G635" s="15">
        <v>20</v>
      </c>
      <c r="H635" s="15">
        <v>77</v>
      </c>
      <c r="I635" s="15">
        <v>11</v>
      </c>
      <c r="J635" s="15">
        <v>118</v>
      </c>
      <c r="K635" s="15">
        <v>15</v>
      </c>
      <c r="L635" s="15">
        <v>64</v>
      </c>
      <c r="M635" s="15">
        <v>99</v>
      </c>
      <c r="N635" s="15">
        <v>3</v>
      </c>
      <c r="O635" s="15">
        <v>71</v>
      </c>
      <c r="P635" s="15">
        <v>92</v>
      </c>
      <c r="Q635" s="15">
        <v>101</v>
      </c>
      <c r="R635" s="15">
        <v>106</v>
      </c>
      <c r="S635" s="15">
        <v>122</v>
      </c>
      <c r="T635" s="15">
        <v>53</v>
      </c>
      <c r="U635" s="15">
        <v>74</v>
      </c>
      <c r="V635" s="15">
        <v>84</v>
      </c>
      <c r="W635" s="15">
        <v>52</v>
      </c>
      <c r="X635" s="15">
        <v>21</v>
      </c>
      <c r="Y635" s="15">
        <v>42</v>
      </c>
      <c r="Z635" s="15">
        <v>9</v>
      </c>
      <c r="AA635" s="15">
        <v>94</v>
      </c>
      <c r="AB635" s="15">
        <v>89</v>
      </c>
      <c r="AC635" s="15">
        <v>33</v>
      </c>
      <c r="AD635" s="15">
        <v>103</v>
      </c>
      <c r="AE635" s="15">
        <v>34</v>
      </c>
      <c r="AF635" s="15">
        <v>120</v>
      </c>
      <c r="AG635" s="15">
        <v>79</v>
      </c>
      <c r="AH635" s="15">
        <v>27</v>
      </c>
      <c r="AI635" s="15">
        <v>69</v>
      </c>
      <c r="AJ635" s="15">
        <v>115</v>
      </c>
      <c r="AK635" s="15">
        <v>26</v>
      </c>
      <c r="AL635" s="15">
        <v>32</v>
      </c>
      <c r="AM635" s="15">
        <v>90</v>
      </c>
      <c r="AN635" s="15">
        <v>14</v>
      </c>
      <c r="AO635" s="15">
        <v>19</v>
      </c>
      <c r="AP635" s="15">
        <v>108</v>
      </c>
      <c r="AQ635" s="15">
        <v>54</v>
      </c>
      <c r="AR635" s="15">
        <v>97</v>
      </c>
      <c r="AS635" s="15">
        <v>62</v>
      </c>
      <c r="AT635" s="15">
        <v>23</v>
      </c>
      <c r="AU635" s="15">
        <v>13</v>
      </c>
      <c r="AV635" s="15">
        <v>95</v>
      </c>
      <c r="AW635" s="15">
        <v>66</v>
      </c>
      <c r="AX635" s="15">
        <v>63</v>
      </c>
      <c r="AY635" s="15">
        <v>50</v>
      </c>
      <c r="AZ635" s="15">
        <v>88</v>
      </c>
      <c r="BA635" s="15">
        <v>31</v>
      </c>
      <c r="BB635" s="15">
        <v>51</v>
      </c>
      <c r="BC635" s="15">
        <v>22</v>
      </c>
      <c r="BD635" s="15">
        <v>100</v>
      </c>
      <c r="BE635" s="15">
        <v>1</v>
      </c>
      <c r="BF635" s="15">
        <v>30</v>
      </c>
      <c r="BG635" s="15">
        <v>40</v>
      </c>
      <c r="BH635" s="15">
        <v>111</v>
      </c>
      <c r="BI635" s="15">
        <v>85</v>
      </c>
      <c r="BJ635" s="15">
        <v>41</v>
      </c>
      <c r="BK635" s="15">
        <v>117</v>
      </c>
      <c r="BL635" s="15">
        <v>93</v>
      </c>
      <c r="BM635" s="15">
        <v>59</v>
      </c>
      <c r="BN635" s="15">
        <v>80</v>
      </c>
      <c r="BO635" s="15">
        <v>28</v>
      </c>
      <c r="BP635" s="15">
        <v>39</v>
      </c>
      <c r="BQ635" s="15">
        <v>7</v>
      </c>
      <c r="BR635" s="15">
        <v>49</v>
      </c>
      <c r="BS635" s="15">
        <v>123</v>
      </c>
      <c r="BT635" s="15">
        <v>114</v>
      </c>
      <c r="BU635" s="15">
        <v>57</v>
      </c>
      <c r="BV635" s="15">
        <v>96</v>
      </c>
      <c r="BW635" s="15">
        <v>102</v>
      </c>
      <c r="BX635" s="15">
        <v>24</v>
      </c>
      <c r="BY635" s="15">
        <v>105</v>
      </c>
      <c r="BZ635" s="15">
        <v>82</v>
      </c>
      <c r="CA635" s="15">
        <v>16</v>
      </c>
      <c r="CB635" s="15">
        <v>121</v>
      </c>
      <c r="CC635" s="15">
        <v>110</v>
      </c>
      <c r="CD635" s="15">
        <v>125</v>
      </c>
      <c r="CE635" s="15">
        <v>6</v>
      </c>
      <c r="CF635" s="15">
        <v>36</v>
      </c>
      <c r="CG635" s="15">
        <v>61</v>
      </c>
      <c r="CH635" s="15">
        <v>35</v>
      </c>
      <c r="CI635" s="15">
        <v>109</v>
      </c>
      <c r="CJ635" s="15">
        <v>104</v>
      </c>
      <c r="CK635" s="15">
        <v>17</v>
      </c>
      <c r="CL635" s="15">
        <v>56</v>
      </c>
      <c r="CM635" s="15">
        <v>129</v>
      </c>
      <c r="CN635" s="15">
        <v>43</v>
      </c>
      <c r="CO635" s="15">
        <v>47</v>
      </c>
      <c r="CP635" s="15">
        <v>91</v>
      </c>
      <c r="CQ635" s="15">
        <v>37</v>
      </c>
      <c r="CR635" s="15">
        <v>55</v>
      </c>
      <c r="CS635" s="15">
        <v>10</v>
      </c>
      <c r="CT635" s="15">
        <v>60</v>
      </c>
      <c r="CU635" s="15">
        <v>12</v>
      </c>
      <c r="CV635" s="15">
        <v>119</v>
      </c>
      <c r="CW635" s="15">
        <v>18</v>
      </c>
      <c r="CX635" s="15">
        <v>48</v>
      </c>
      <c r="CY635" s="15">
        <v>2</v>
      </c>
      <c r="CZ635" s="15">
        <v>58</v>
      </c>
      <c r="DA635" s="15">
        <v>72</v>
      </c>
      <c r="DB635" s="15">
        <v>128</v>
      </c>
      <c r="DC635" s="15">
        <v>70</v>
      </c>
      <c r="DD635" s="15">
        <v>112</v>
      </c>
      <c r="DE635" s="15">
        <v>46</v>
      </c>
      <c r="DF635" s="15">
        <v>81</v>
      </c>
      <c r="DG635" s="15">
        <v>44</v>
      </c>
      <c r="DH635" s="15">
        <v>38</v>
      </c>
      <c r="DI635" s="15">
        <v>76</v>
      </c>
      <c r="DJ635" s="15">
        <v>116</v>
      </c>
      <c r="DK635" s="15">
        <v>67</v>
      </c>
      <c r="DL635" s="15">
        <v>45</v>
      </c>
      <c r="DM635" s="15">
        <v>98</v>
      </c>
      <c r="DN635" s="15">
        <v>87</v>
      </c>
      <c r="DO635" s="15">
        <v>65</v>
      </c>
      <c r="DP635" s="15">
        <v>126</v>
      </c>
      <c r="DQ635" s="15">
        <v>25</v>
      </c>
      <c r="DR635" s="15">
        <v>78</v>
      </c>
      <c r="DS635" s="15">
        <v>5</v>
      </c>
      <c r="DT635" s="15">
        <v>86</v>
      </c>
      <c r="DU635" s="15">
        <v>73</v>
      </c>
      <c r="DV635" s="15">
        <v>68</v>
      </c>
      <c r="DW635" s="15">
        <v>29</v>
      </c>
      <c r="DX635" s="15">
        <v>127</v>
      </c>
      <c r="DY635" s="15">
        <v>107</v>
      </c>
      <c r="DZ635" s="15">
        <v>4</v>
      </c>
      <c r="EA635" s="15">
        <v>83</v>
      </c>
      <c r="EB635" s="15">
        <v>124</v>
      </c>
      <c r="EC635" s="15">
        <v>75</v>
      </c>
      <c r="ED635" s="15">
        <v>113</v>
      </c>
    </row>
    <row r="636" spans="4:135" s="15" customFormat="1"/>
    <row r="637" spans="4:135" s="15" customFormat="1">
      <c r="D637" s="447">
        <v>130</v>
      </c>
      <c r="E637" s="39" t="s">
        <v>379</v>
      </c>
    </row>
    <row r="638" spans="4:135" s="15" customFormat="1">
      <c r="E638" s="42" t="s">
        <v>322</v>
      </c>
      <c r="F638" s="15">
        <v>1</v>
      </c>
      <c r="G638" s="15">
        <v>2</v>
      </c>
      <c r="H638" s="15">
        <v>3</v>
      </c>
      <c r="I638" s="15">
        <v>4</v>
      </c>
      <c r="J638" s="15">
        <v>5</v>
      </c>
      <c r="K638" s="15">
        <v>6</v>
      </c>
      <c r="L638" s="15">
        <v>7</v>
      </c>
      <c r="M638" s="15">
        <v>8</v>
      </c>
      <c r="N638" s="15">
        <v>9</v>
      </c>
      <c r="O638" s="15">
        <v>10</v>
      </c>
      <c r="P638" s="15">
        <v>11</v>
      </c>
      <c r="Q638" s="15">
        <v>12</v>
      </c>
      <c r="R638" s="15">
        <v>13</v>
      </c>
      <c r="S638" s="15">
        <v>14</v>
      </c>
      <c r="T638" s="15">
        <v>15</v>
      </c>
      <c r="U638" s="15">
        <v>16</v>
      </c>
      <c r="V638" s="15">
        <v>17</v>
      </c>
      <c r="W638" s="15">
        <v>18</v>
      </c>
      <c r="X638" s="15">
        <v>19</v>
      </c>
      <c r="Y638" s="15">
        <v>20</v>
      </c>
      <c r="Z638" s="15">
        <v>21</v>
      </c>
      <c r="AA638" s="15">
        <v>22</v>
      </c>
      <c r="AB638" s="15">
        <v>23</v>
      </c>
      <c r="AC638" s="15">
        <v>24</v>
      </c>
      <c r="AD638" s="15">
        <v>25</v>
      </c>
      <c r="AE638" s="15">
        <v>26</v>
      </c>
      <c r="AF638" s="15">
        <v>27</v>
      </c>
      <c r="AG638" s="15">
        <v>28</v>
      </c>
      <c r="AH638" s="15">
        <v>29</v>
      </c>
      <c r="AI638" s="15">
        <v>30</v>
      </c>
      <c r="AJ638" s="15">
        <v>31</v>
      </c>
      <c r="AK638" s="15">
        <v>32</v>
      </c>
      <c r="AL638" s="15">
        <v>33</v>
      </c>
      <c r="AM638" s="15">
        <v>34</v>
      </c>
      <c r="AN638" s="15">
        <v>35</v>
      </c>
      <c r="AO638" s="15">
        <v>36</v>
      </c>
      <c r="AP638" s="15">
        <v>37</v>
      </c>
      <c r="AQ638" s="15">
        <v>38</v>
      </c>
      <c r="AR638" s="15">
        <v>39</v>
      </c>
      <c r="AS638" s="15">
        <v>40</v>
      </c>
      <c r="AT638" s="15">
        <v>41</v>
      </c>
      <c r="AU638" s="15">
        <v>42</v>
      </c>
      <c r="AV638" s="15">
        <v>43</v>
      </c>
      <c r="AW638" s="15">
        <v>44</v>
      </c>
      <c r="AX638" s="15">
        <v>45</v>
      </c>
      <c r="AY638" s="15">
        <v>46</v>
      </c>
      <c r="AZ638" s="15">
        <v>47</v>
      </c>
      <c r="BA638" s="15">
        <v>48</v>
      </c>
      <c r="BB638" s="15">
        <v>49</v>
      </c>
      <c r="BC638" s="15">
        <v>50</v>
      </c>
      <c r="BD638" s="15">
        <v>51</v>
      </c>
      <c r="BE638" s="15">
        <v>52</v>
      </c>
      <c r="BF638" s="15">
        <v>53</v>
      </c>
      <c r="BG638" s="15">
        <v>54</v>
      </c>
      <c r="BH638" s="15">
        <v>55</v>
      </c>
      <c r="BI638" s="15">
        <v>56</v>
      </c>
      <c r="BJ638" s="15">
        <v>57</v>
      </c>
      <c r="BK638" s="15">
        <v>58</v>
      </c>
      <c r="BL638" s="15">
        <v>59</v>
      </c>
      <c r="BM638" s="15">
        <v>60</v>
      </c>
      <c r="BN638" s="15">
        <v>61</v>
      </c>
      <c r="BO638" s="15">
        <v>62</v>
      </c>
      <c r="BP638" s="15">
        <v>63</v>
      </c>
      <c r="BQ638" s="15">
        <v>64</v>
      </c>
      <c r="BR638" s="15">
        <v>65</v>
      </c>
      <c r="BS638" s="15">
        <v>66</v>
      </c>
      <c r="BT638" s="15">
        <v>67</v>
      </c>
      <c r="BU638" s="15">
        <v>68</v>
      </c>
      <c r="BV638" s="15">
        <v>69</v>
      </c>
      <c r="BW638" s="15">
        <v>70</v>
      </c>
      <c r="BX638" s="15">
        <v>71</v>
      </c>
      <c r="BY638" s="15">
        <v>72</v>
      </c>
      <c r="BZ638" s="15">
        <v>73</v>
      </c>
      <c r="CA638" s="15">
        <v>74</v>
      </c>
      <c r="CB638" s="15">
        <v>75</v>
      </c>
      <c r="CC638" s="15">
        <v>76</v>
      </c>
      <c r="CD638" s="15">
        <v>77</v>
      </c>
      <c r="CE638" s="15">
        <v>78</v>
      </c>
      <c r="CF638" s="15">
        <v>79</v>
      </c>
      <c r="CG638" s="15">
        <v>80</v>
      </c>
      <c r="CH638" s="15">
        <v>81</v>
      </c>
      <c r="CI638" s="15">
        <v>82</v>
      </c>
      <c r="CJ638" s="15">
        <v>83</v>
      </c>
      <c r="CK638" s="15">
        <v>84</v>
      </c>
      <c r="CL638" s="15">
        <v>85</v>
      </c>
      <c r="CM638" s="15">
        <v>86</v>
      </c>
      <c r="CN638" s="15">
        <v>87</v>
      </c>
      <c r="CO638" s="15">
        <v>88</v>
      </c>
      <c r="CP638" s="15">
        <v>89</v>
      </c>
      <c r="CQ638" s="15">
        <v>90</v>
      </c>
      <c r="CR638" s="15">
        <v>91</v>
      </c>
      <c r="CS638" s="15">
        <v>92</v>
      </c>
      <c r="CT638" s="15">
        <v>93</v>
      </c>
      <c r="CU638" s="15">
        <v>94</v>
      </c>
      <c r="CV638" s="15">
        <v>95</v>
      </c>
      <c r="CW638" s="15">
        <v>96</v>
      </c>
      <c r="CX638" s="15">
        <v>97</v>
      </c>
      <c r="CY638" s="15">
        <v>98</v>
      </c>
      <c r="CZ638" s="15">
        <v>99</v>
      </c>
      <c r="DA638" s="15">
        <v>100</v>
      </c>
      <c r="DB638" s="15">
        <v>101</v>
      </c>
      <c r="DC638" s="15">
        <v>102</v>
      </c>
      <c r="DD638" s="15">
        <v>103</v>
      </c>
      <c r="DE638" s="15">
        <v>104</v>
      </c>
      <c r="DF638" s="15">
        <v>105</v>
      </c>
      <c r="DG638" s="15">
        <v>106</v>
      </c>
      <c r="DH638" s="15">
        <v>107</v>
      </c>
      <c r="DI638" s="15">
        <v>108</v>
      </c>
      <c r="DJ638" s="15">
        <v>109</v>
      </c>
      <c r="DK638" s="15">
        <v>110</v>
      </c>
      <c r="DL638" s="15">
        <v>111</v>
      </c>
      <c r="DM638" s="15">
        <v>112</v>
      </c>
      <c r="DN638" s="15">
        <v>113</v>
      </c>
      <c r="DO638" s="15">
        <v>114</v>
      </c>
      <c r="DP638" s="15">
        <v>115</v>
      </c>
      <c r="DQ638" s="15">
        <v>116</v>
      </c>
      <c r="DR638" s="15">
        <v>117</v>
      </c>
      <c r="DS638" s="15">
        <v>118</v>
      </c>
      <c r="DT638" s="15">
        <v>119</v>
      </c>
      <c r="DU638" s="15">
        <v>120</v>
      </c>
      <c r="DV638" s="15">
        <v>121</v>
      </c>
      <c r="DW638" s="15">
        <v>122</v>
      </c>
      <c r="DX638" s="15">
        <v>123</v>
      </c>
      <c r="DY638" s="15">
        <v>124</v>
      </c>
      <c r="DZ638" s="15">
        <v>125</v>
      </c>
      <c r="EA638" s="15">
        <v>126</v>
      </c>
      <c r="EB638" s="15">
        <v>127</v>
      </c>
      <c r="EC638" s="15">
        <v>128</v>
      </c>
      <c r="ED638" s="15">
        <v>129</v>
      </c>
      <c r="EE638" s="15">
        <v>130</v>
      </c>
    </row>
    <row r="639" spans="4:135" s="15" customFormat="1">
      <c r="E639" s="42" t="s">
        <v>350</v>
      </c>
      <c r="F639" s="15">
        <v>130</v>
      </c>
      <c r="G639" s="15">
        <v>33</v>
      </c>
      <c r="H639" s="15">
        <v>100</v>
      </c>
      <c r="I639" s="15">
        <v>62</v>
      </c>
      <c r="J639" s="15">
        <v>44</v>
      </c>
      <c r="K639" s="15">
        <v>128</v>
      </c>
      <c r="L639" s="15">
        <v>9</v>
      </c>
      <c r="M639" s="15">
        <v>96</v>
      </c>
      <c r="N639" s="15">
        <v>81</v>
      </c>
      <c r="O639" s="15">
        <v>122</v>
      </c>
      <c r="P639" s="15">
        <v>40</v>
      </c>
      <c r="Q639" s="15">
        <v>121</v>
      </c>
      <c r="R639" s="15">
        <v>41</v>
      </c>
      <c r="S639" s="15">
        <v>120</v>
      </c>
      <c r="T639" s="15">
        <v>49</v>
      </c>
      <c r="U639" s="15">
        <v>55</v>
      </c>
      <c r="V639" s="15">
        <v>98</v>
      </c>
      <c r="W639" s="15">
        <v>111</v>
      </c>
      <c r="X639" s="15">
        <v>13</v>
      </c>
      <c r="Y639" s="15">
        <v>116</v>
      </c>
      <c r="Z639" s="15">
        <v>14</v>
      </c>
      <c r="AA639" s="15">
        <v>5</v>
      </c>
      <c r="AB639" s="15">
        <v>45</v>
      </c>
      <c r="AC639" s="15">
        <v>16</v>
      </c>
      <c r="AD639" s="15">
        <v>118</v>
      </c>
      <c r="AE639" s="15">
        <v>125</v>
      </c>
      <c r="AF639" s="15">
        <v>85</v>
      </c>
      <c r="AG639" s="15">
        <v>17</v>
      </c>
      <c r="AH639" s="15">
        <v>52</v>
      </c>
      <c r="AI639" s="15">
        <v>67</v>
      </c>
      <c r="AJ639" s="15">
        <v>89</v>
      </c>
      <c r="AK639" s="15">
        <v>30</v>
      </c>
      <c r="AL639" s="15">
        <v>61</v>
      </c>
      <c r="AM639" s="15">
        <v>82</v>
      </c>
      <c r="AN639" s="15">
        <v>94</v>
      </c>
      <c r="AO639" s="15">
        <v>22</v>
      </c>
      <c r="AP639" s="15">
        <v>50</v>
      </c>
      <c r="AQ639" s="15">
        <v>114</v>
      </c>
      <c r="AR639" s="15">
        <v>11</v>
      </c>
      <c r="AS639" s="15">
        <v>8</v>
      </c>
      <c r="AT639" s="15">
        <v>117</v>
      </c>
      <c r="AU639" s="15">
        <v>48</v>
      </c>
      <c r="AV639" s="15">
        <v>74</v>
      </c>
      <c r="AW639" s="15">
        <v>108</v>
      </c>
      <c r="AX639" s="15">
        <v>124</v>
      </c>
      <c r="AY639" s="15">
        <v>115</v>
      </c>
      <c r="AZ639" s="15">
        <v>10</v>
      </c>
      <c r="BA639" s="15">
        <v>57</v>
      </c>
      <c r="BB639" s="15">
        <v>83</v>
      </c>
      <c r="BC639" s="15">
        <v>72</v>
      </c>
      <c r="BD639" s="15">
        <v>23</v>
      </c>
      <c r="BE639" s="15">
        <v>29</v>
      </c>
      <c r="BF639" s="15">
        <v>37</v>
      </c>
      <c r="BG639" s="15">
        <v>93</v>
      </c>
      <c r="BH639" s="15">
        <v>79</v>
      </c>
      <c r="BI639" s="15">
        <v>112</v>
      </c>
      <c r="BJ639" s="15">
        <v>78</v>
      </c>
      <c r="BK639" s="15">
        <v>27</v>
      </c>
      <c r="BL639" s="15">
        <v>58</v>
      </c>
      <c r="BM639" s="15">
        <v>69</v>
      </c>
      <c r="BN639" s="15">
        <v>119</v>
      </c>
      <c r="BO639" s="15">
        <v>4</v>
      </c>
      <c r="BP639" s="15">
        <v>104</v>
      </c>
      <c r="BQ639" s="15">
        <v>95</v>
      </c>
      <c r="BR639" s="15">
        <v>84</v>
      </c>
      <c r="BS639" s="15">
        <v>64</v>
      </c>
      <c r="BT639" s="15">
        <v>38</v>
      </c>
      <c r="BU639" s="15">
        <v>110</v>
      </c>
      <c r="BV639" s="15">
        <v>26</v>
      </c>
      <c r="BW639" s="15">
        <v>86</v>
      </c>
      <c r="BX639" s="15">
        <v>47</v>
      </c>
      <c r="BY639" s="15">
        <v>109</v>
      </c>
      <c r="BZ639" s="15">
        <v>36</v>
      </c>
      <c r="CA639" s="15">
        <v>87</v>
      </c>
      <c r="CB639" s="15">
        <v>101</v>
      </c>
      <c r="CC639" s="15">
        <v>24</v>
      </c>
      <c r="CD639" s="15">
        <v>66</v>
      </c>
      <c r="CE639" s="15">
        <v>20</v>
      </c>
      <c r="CF639" s="15">
        <v>31</v>
      </c>
      <c r="CG639" s="15">
        <v>113</v>
      </c>
      <c r="CH639" s="15">
        <v>75</v>
      </c>
      <c r="CI639" s="15">
        <v>3</v>
      </c>
      <c r="CJ639" s="15">
        <v>12</v>
      </c>
      <c r="CK639" s="15">
        <v>65</v>
      </c>
      <c r="CL639" s="15">
        <v>91</v>
      </c>
      <c r="CM639" s="15">
        <v>39</v>
      </c>
      <c r="CN639" s="15">
        <v>15</v>
      </c>
      <c r="CO639" s="15">
        <v>92</v>
      </c>
      <c r="CP639" s="15">
        <v>7</v>
      </c>
      <c r="CQ639" s="15">
        <v>1</v>
      </c>
      <c r="CR639" s="15">
        <v>63</v>
      </c>
      <c r="CS639" s="15">
        <v>21</v>
      </c>
      <c r="CT639" s="15">
        <v>105</v>
      </c>
      <c r="CU639" s="15">
        <v>127</v>
      </c>
      <c r="CV639" s="15">
        <v>88</v>
      </c>
      <c r="CW639" s="15">
        <v>103</v>
      </c>
      <c r="CX639" s="15">
        <v>28</v>
      </c>
      <c r="CY639" s="15">
        <v>32</v>
      </c>
      <c r="CZ639" s="15">
        <v>68</v>
      </c>
      <c r="DA639" s="15">
        <v>77</v>
      </c>
      <c r="DB639" s="15">
        <v>34</v>
      </c>
      <c r="DC639" s="15">
        <v>123</v>
      </c>
      <c r="DD639" s="15">
        <v>25</v>
      </c>
      <c r="DE639" s="15">
        <v>73</v>
      </c>
      <c r="DF639" s="15">
        <v>76</v>
      </c>
      <c r="DG639" s="15">
        <v>129</v>
      </c>
      <c r="DH639" s="15">
        <v>53</v>
      </c>
      <c r="DI639" s="15">
        <v>70</v>
      </c>
      <c r="DJ639" s="15">
        <v>6</v>
      </c>
      <c r="DK639" s="15">
        <v>97</v>
      </c>
      <c r="DL639" s="15">
        <v>18</v>
      </c>
      <c r="DM639" s="15">
        <v>51</v>
      </c>
      <c r="DN639" s="15">
        <v>80</v>
      </c>
      <c r="DO639" s="15">
        <v>60</v>
      </c>
      <c r="DP639" s="15">
        <v>46</v>
      </c>
      <c r="DQ639" s="15">
        <v>99</v>
      </c>
      <c r="DR639" s="15">
        <v>56</v>
      </c>
      <c r="DS639" s="15">
        <v>19</v>
      </c>
      <c r="DT639" s="15">
        <v>2</v>
      </c>
      <c r="DU639" s="15">
        <v>43</v>
      </c>
      <c r="DV639" s="15">
        <v>54</v>
      </c>
      <c r="DW639" s="15">
        <v>90</v>
      </c>
      <c r="DX639" s="15">
        <v>126</v>
      </c>
      <c r="DY639" s="15">
        <v>107</v>
      </c>
      <c r="DZ639" s="15">
        <v>59</v>
      </c>
      <c r="EA639" s="15">
        <v>102</v>
      </c>
      <c r="EB639" s="15">
        <v>35</v>
      </c>
      <c r="EC639" s="15">
        <v>42</v>
      </c>
      <c r="ED639" s="15">
        <v>106</v>
      </c>
      <c r="EE639" s="15">
        <v>71</v>
      </c>
    </row>
    <row r="640" spans="4:135" s="15" customFormat="1">
      <c r="E640" s="42" t="s">
        <v>352</v>
      </c>
      <c r="F640" s="15">
        <v>4</v>
      </c>
      <c r="G640" s="15">
        <v>88</v>
      </c>
      <c r="H640" s="15">
        <v>82</v>
      </c>
      <c r="I640" s="15">
        <v>28</v>
      </c>
      <c r="J640" s="15">
        <v>112</v>
      </c>
      <c r="K640" s="15">
        <v>60</v>
      </c>
      <c r="L640" s="15">
        <v>83</v>
      </c>
      <c r="M640" s="15">
        <v>2</v>
      </c>
      <c r="N640" s="15">
        <v>38</v>
      </c>
      <c r="O640" s="15">
        <v>27</v>
      </c>
      <c r="P640" s="15">
        <v>85</v>
      </c>
      <c r="Q640" s="15">
        <v>108</v>
      </c>
      <c r="R640" s="15">
        <v>91</v>
      </c>
      <c r="S640" s="15">
        <v>86</v>
      </c>
      <c r="T640" s="15">
        <v>51</v>
      </c>
      <c r="U640" s="15">
        <v>25</v>
      </c>
      <c r="V640" s="15">
        <v>113</v>
      </c>
      <c r="W640" s="15">
        <v>67</v>
      </c>
      <c r="X640" s="15">
        <v>32</v>
      </c>
      <c r="Y640" s="15">
        <v>11</v>
      </c>
      <c r="Z640" s="15">
        <v>69</v>
      </c>
      <c r="AA640" s="15">
        <v>129</v>
      </c>
      <c r="AB640" s="15">
        <v>55</v>
      </c>
      <c r="AC640" s="15">
        <v>47</v>
      </c>
      <c r="AD640" s="15">
        <v>121</v>
      </c>
      <c r="AE640" s="15">
        <v>49</v>
      </c>
      <c r="AF640" s="15">
        <v>105</v>
      </c>
      <c r="AG640" s="15">
        <v>90</v>
      </c>
      <c r="AH640" s="15">
        <v>33</v>
      </c>
      <c r="AI640" s="15">
        <v>119</v>
      </c>
      <c r="AJ640" s="15">
        <v>84</v>
      </c>
      <c r="AK640" s="15">
        <v>54</v>
      </c>
      <c r="AL640" s="15">
        <v>1</v>
      </c>
      <c r="AM640" s="15">
        <v>61</v>
      </c>
      <c r="AN640" s="15">
        <v>57</v>
      </c>
      <c r="AO640" s="15">
        <v>95</v>
      </c>
      <c r="AP640" s="15">
        <v>31</v>
      </c>
      <c r="AQ640" s="15">
        <v>9</v>
      </c>
      <c r="AR640" s="15">
        <v>125</v>
      </c>
      <c r="AS640" s="15">
        <v>26</v>
      </c>
      <c r="AT640" s="15">
        <v>50</v>
      </c>
      <c r="AU640" s="15">
        <v>100</v>
      </c>
      <c r="AV640" s="15">
        <v>106</v>
      </c>
      <c r="AW640" s="15">
        <v>66</v>
      </c>
      <c r="AX640" s="15">
        <v>78</v>
      </c>
      <c r="AY640" s="15">
        <v>59</v>
      </c>
      <c r="AZ640" s="15">
        <v>110</v>
      </c>
      <c r="BA640" s="15">
        <v>116</v>
      </c>
      <c r="BB640" s="15">
        <v>123</v>
      </c>
      <c r="BC640" s="15">
        <v>41</v>
      </c>
      <c r="BD640" s="15">
        <v>15</v>
      </c>
      <c r="BE640" s="15">
        <v>114</v>
      </c>
      <c r="BF640" s="15">
        <v>99</v>
      </c>
      <c r="BG640" s="15">
        <v>103</v>
      </c>
      <c r="BH640" s="15">
        <v>117</v>
      </c>
      <c r="BI640" s="15">
        <v>120</v>
      </c>
      <c r="BJ640" s="15">
        <v>43</v>
      </c>
      <c r="BK640" s="15">
        <v>72</v>
      </c>
      <c r="BL640" s="15">
        <v>111</v>
      </c>
      <c r="BM640" s="15">
        <v>126</v>
      </c>
      <c r="BN640" s="15">
        <v>118</v>
      </c>
      <c r="BO640" s="15">
        <v>74</v>
      </c>
      <c r="BP640" s="15">
        <v>109</v>
      </c>
      <c r="BQ640" s="15">
        <v>37</v>
      </c>
      <c r="BR640" s="15">
        <v>63</v>
      </c>
      <c r="BS640" s="15">
        <v>8</v>
      </c>
      <c r="BT640" s="15">
        <v>73</v>
      </c>
      <c r="BU640" s="15">
        <v>77</v>
      </c>
      <c r="BV640" s="15">
        <v>21</v>
      </c>
      <c r="BW640" s="15">
        <v>39</v>
      </c>
      <c r="BX640" s="15">
        <v>13</v>
      </c>
      <c r="BY640" s="15">
        <v>58</v>
      </c>
      <c r="BZ640" s="15">
        <v>81</v>
      </c>
      <c r="CA640" s="15">
        <v>42</v>
      </c>
      <c r="CB640" s="15">
        <v>89</v>
      </c>
      <c r="CC640" s="15">
        <v>124</v>
      </c>
      <c r="CD640" s="15">
        <v>80</v>
      </c>
      <c r="CE640" s="15">
        <v>29</v>
      </c>
      <c r="CF640" s="15">
        <v>3</v>
      </c>
      <c r="CG640" s="15">
        <v>16</v>
      </c>
      <c r="CH640" s="15">
        <v>97</v>
      </c>
      <c r="CI640" s="15">
        <v>115</v>
      </c>
      <c r="CJ640" s="15">
        <v>130</v>
      </c>
      <c r="CK640" s="15">
        <v>40</v>
      </c>
      <c r="CL640" s="15">
        <v>34</v>
      </c>
      <c r="CM640" s="15">
        <v>107</v>
      </c>
      <c r="CN640" s="15">
        <v>45</v>
      </c>
      <c r="CO640" s="15">
        <v>62</v>
      </c>
      <c r="CP640" s="15">
        <v>75</v>
      </c>
      <c r="CQ640" s="15">
        <v>98</v>
      </c>
      <c r="CR640" s="15">
        <v>94</v>
      </c>
      <c r="CS640" s="15">
        <v>19</v>
      </c>
      <c r="CT640" s="15">
        <v>52</v>
      </c>
      <c r="CU640" s="15">
        <v>102</v>
      </c>
      <c r="CV640" s="15">
        <v>36</v>
      </c>
      <c r="CW640" s="15">
        <v>65</v>
      </c>
      <c r="CX640" s="15">
        <v>76</v>
      </c>
      <c r="CY640" s="15">
        <v>7</v>
      </c>
      <c r="CZ640" s="15">
        <v>18</v>
      </c>
      <c r="DA640" s="15">
        <v>128</v>
      </c>
      <c r="DB640" s="15">
        <v>44</v>
      </c>
      <c r="DC640" s="15">
        <v>70</v>
      </c>
      <c r="DD640" s="15">
        <v>5</v>
      </c>
      <c r="DE640" s="15">
        <v>101</v>
      </c>
      <c r="DF640" s="15">
        <v>96</v>
      </c>
      <c r="DG640" s="15">
        <v>10</v>
      </c>
      <c r="DH640" s="15">
        <v>14</v>
      </c>
      <c r="DI640" s="15">
        <v>30</v>
      </c>
      <c r="DJ640" s="15">
        <v>46</v>
      </c>
      <c r="DK640" s="15">
        <v>92</v>
      </c>
      <c r="DL640" s="15">
        <v>122</v>
      </c>
      <c r="DM640" s="15">
        <v>93</v>
      </c>
      <c r="DN640" s="15">
        <v>24</v>
      </c>
      <c r="DO640" s="15">
        <v>56</v>
      </c>
      <c r="DP640" s="15">
        <v>6</v>
      </c>
      <c r="DQ640" s="15">
        <v>87</v>
      </c>
      <c r="DR640" s="15">
        <v>20</v>
      </c>
      <c r="DS640" s="15">
        <v>127</v>
      </c>
      <c r="DT640" s="15">
        <v>12</v>
      </c>
      <c r="DU640" s="15">
        <v>22</v>
      </c>
      <c r="DV640" s="15">
        <v>104</v>
      </c>
      <c r="DW640" s="15">
        <v>68</v>
      </c>
      <c r="DX640" s="15">
        <v>35</v>
      </c>
      <c r="DY640" s="15">
        <v>23</v>
      </c>
      <c r="DZ640" s="15">
        <v>53</v>
      </c>
      <c r="EA640" s="15">
        <v>79</v>
      </c>
      <c r="EB640" s="15">
        <v>71</v>
      </c>
      <c r="EC640" s="15">
        <v>64</v>
      </c>
      <c r="ED640" s="15">
        <v>48</v>
      </c>
      <c r="EE640" s="15">
        <v>17</v>
      </c>
    </row>
    <row r="641" spans="4:139" s="15" customFormat="1"/>
    <row r="642" spans="4:139" s="15" customFormat="1">
      <c r="D642" s="447">
        <v>131</v>
      </c>
      <c r="E642" s="39" t="s">
        <v>379</v>
      </c>
    </row>
    <row r="643" spans="4:139" s="15" customFormat="1">
      <c r="E643" s="42" t="s">
        <v>322</v>
      </c>
      <c r="F643" s="15">
        <v>1</v>
      </c>
      <c r="G643" s="15">
        <v>2</v>
      </c>
      <c r="H643" s="15">
        <v>3</v>
      </c>
      <c r="I643" s="15">
        <v>4</v>
      </c>
      <c r="J643" s="15">
        <v>5</v>
      </c>
      <c r="K643" s="15">
        <v>6</v>
      </c>
      <c r="L643" s="15">
        <v>7</v>
      </c>
      <c r="M643" s="15">
        <v>8</v>
      </c>
      <c r="N643" s="15">
        <v>9</v>
      </c>
      <c r="O643" s="15">
        <v>10</v>
      </c>
      <c r="P643" s="15">
        <v>11</v>
      </c>
      <c r="Q643" s="15">
        <v>12</v>
      </c>
      <c r="R643" s="15">
        <v>13</v>
      </c>
      <c r="S643" s="15">
        <v>14</v>
      </c>
      <c r="T643" s="15">
        <v>15</v>
      </c>
      <c r="U643" s="15">
        <v>16</v>
      </c>
      <c r="V643" s="15">
        <v>17</v>
      </c>
      <c r="W643" s="15">
        <v>18</v>
      </c>
      <c r="X643" s="15">
        <v>19</v>
      </c>
      <c r="Y643" s="15">
        <v>20</v>
      </c>
      <c r="Z643" s="15">
        <v>21</v>
      </c>
      <c r="AA643" s="15">
        <v>22</v>
      </c>
      <c r="AB643" s="15">
        <v>23</v>
      </c>
      <c r="AC643" s="15">
        <v>24</v>
      </c>
      <c r="AD643" s="15">
        <v>25</v>
      </c>
      <c r="AE643" s="15">
        <v>26</v>
      </c>
      <c r="AF643" s="15">
        <v>27</v>
      </c>
      <c r="AG643" s="15">
        <v>28</v>
      </c>
      <c r="AH643" s="15">
        <v>29</v>
      </c>
      <c r="AI643" s="15">
        <v>30</v>
      </c>
      <c r="AJ643" s="15">
        <v>31</v>
      </c>
      <c r="AK643" s="15">
        <v>32</v>
      </c>
      <c r="AL643" s="15">
        <v>33</v>
      </c>
      <c r="AM643" s="15">
        <v>34</v>
      </c>
      <c r="AN643" s="15">
        <v>35</v>
      </c>
      <c r="AO643" s="15">
        <v>36</v>
      </c>
      <c r="AP643" s="15">
        <v>37</v>
      </c>
      <c r="AQ643" s="15">
        <v>38</v>
      </c>
      <c r="AR643" s="15">
        <v>39</v>
      </c>
      <c r="AS643" s="15">
        <v>40</v>
      </c>
      <c r="AT643" s="15">
        <v>41</v>
      </c>
      <c r="AU643" s="15">
        <v>42</v>
      </c>
      <c r="AV643" s="15">
        <v>43</v>
      </c>
      <c r="AW643" s="15">
        <v>44</v>
      </c>
      <c r="AX643" s="15">
        <v>45</v>
      </c>
      <c r="AY643" s="15">
        <v>46</v>
      </c>
      <c r="AZ643" s="15">
        <v>47</v>
      </c>
      <c r="BA643" s="15">
        <v>48</v>
      </c>
      <c r="BB643" s="15">
        <v>49</v>
      </c>
      <c r="BC643" s="15">
        <v>50</v>
      </c>
      <c r="BD643" s="15">
        <v>51</v>
      </c>
      <c r="BE643" s="15">
        <v>52</v>
      </c>
      <c r="BF643" s="15">
        <v>53</v>
      </c>
      <c r="BG643" s="15">
        <v>54</v>
      </c>
      <c r="BH643" s="15">
        <v>55</v>
      </c>
      <c r="BI643" s="15">
        <v>56</v>
      </c>
      <c r="BJ643" s="15">
        <v>57</v>
      </c>
      <c r="BK643" s="15">
        <v>58</v>
      </c>
      <c r="BL643" s="15">
        <v>59</v>
      </c>
      <c r="BM643" s="15">
        <v>60</v>
      </c>
      <c r="BN643" s="15">
        <v>61</v>
      </c>
      <c r="BO643" s="15">
        <v>62</v>
      </c>
      <c r="BP643" s="15">
        <v>63</v>
      </c>
      <c r="BQ643" s="15">
        <v>64</v>
      </c>
      <c r="BR643" s="15">
        <v>65</v>
      </c>
      <c r="BS643" s="15">
        <v>66</v>
      </c>
      <c r="BT643" s="15">
        <v>67</v>
      </c>
      <c r="BU643" s="15">
        <v>68</v>
      </c>
      <c r="BV643" s="15">
        <v>69</v>
      </c>
      <c r="BW643" s="15">
        <v>70</v>
      </c>
      <c r="BX643" s="15">
        <v>71</v>
      </c>
      <c r="BY643" s="15">
        <v>72</v>
      </c>
      <c r="BZ643" s="15">
        <v>73</v>
      </c>
      <c r="CA643" s="15">
        <v>74</v>
      </c>
      <c r="CB643" s="15">
        <v>75</v>
      </c>
      <c r="CC643" s="15">
        <v>76</v>
      </c>
      <c r="CD643" s="15">
        <v>77</v>
      </c>
      <c r="CE643" s="15">
        <v>78</v>
      </c>
      <c r="CF643" s="15">
        <v>79</v>
      </c>
      <c r="CG643" s="15">
        <v>80</v>
      </c>
      <c r="CH643" s="15">
        <v>81</v>
      </c>
      <c r="CI643" s="15">
        <v>82</v>
      </c>
      <c r="CJ643" s="15">
        <v>83</v>
      </c>
      <c r="CK643" s="15">
        <v>84</v>
      </c>
      <c r="CL643" s="15">
        <v>85</v>
      </c>
      <c r="CM643" s="15">
        <v>86</v>
      </c>
      <c r="CN643" s="15">
        <v>87</v>
      </c>
      <c r="CO643" s="15">
        <v>88</v>
      </c>
      <c r="CP643" s="15">
        <v>89</v>
      </c>
      <c r="CQ643" s="15">
        <v>90</v>
      </c>
      <c r="CR643" s="15">
        <v>91</v>
      </c>
      <c r="CS643" s="15">
        <v>92</v>
      </c>
      <c r="CT643" s="15">
        <v>93</v>
      </c>
      <c r="CU643" s="15">
        <v>94</v>
      </c>
      <c r="CV643" s="15">
        <v>95</v>
      </c>
      <c r="CW643" s="15">
        <v>96</v>
      </c>
      <c r="CX643" s="15">
        <v>97</v>
      </c>
      <c r="CY643" s="15">
        <v>98</v>
      </c>
      <c r="CZ643" s="15">
        <v>99</v>
      </c>
      <c r="DA643" s="15">
        <v>100</v>
      </c>
      <c r="DB643" s="15">
        <v>101</v>
      </c>
      <c r="DC643" s="15">
        <v>102</v>
      </c>
      <c r="DD643" s="15">
        <v>103</v>
      </c>
      <c r="DE643" s="15">
        <v>104</v>
      </c>
      <c r="DF643" s="15">
        <v>105</v>
      </c>
      <c r="DG643" s="15">
        <v>106</v>
      </c>
      <c r="DH643" s="15">
        <v>107</v>
      </c>
      <c r="DI643" s="15">
        <v>108</v>
      </c>
      <c r="DJ643" s="15">
        <v>109</v>
      </c>
      <c r="DK643" s="15">
        <v>110</v>
      </c>
      <c r="DL643" s="15">
        <v>111</v>
      </c>
      <c r="DM643" s="15">
        <v>112</v>
      </c>
      <c r="DN643" s="15">
        <v>113</v>
      </c>
      <c r="DO643" s="15">
        <v>114</v>
      </c>
      <c r="DP643" s="15">
        <v>115</v>
      </c>
      <c r="DQ643" s="15">
        <v>116</v>
      </c>
      <c r="DR643" s="15">
        <v>117</v>
      </c>
      <c r="DS643" s="15">
        <v>118</v>
      </c>
      <c r="DT643" s="15">
        <v>119</v>
      </c>
      <c r="DV643" s="15">
        <v>120</v>
      </c>
      <c r="DW643" s="15">
        <v>121</v>
      </c>
      <c r="DX643" s="15">
        <v>122</v>
      </c>
      <c r="DY643" s="15">
        <v>123</v>
      </c>
      <c r="EA643" s="15">
        <v>124</v>
      </c>
      <c r="EB643" s="15">
        <v>125</v>
      </c>
      <c r="EC643" s="15">
        <v>126</v>
      </c>
      <c r="ED643" s="15">
        <v>127</v>
      </c>
      <c r="EF643" s="15">
        <v>128</v>
      </c>
      <c r="EG643" s="15">
        <v>129</v>
      </c>
      <c r="EH643" s="15">
        <v>130</v>
      </c>
      <c r="EI643" s="15">
        <v>131</v>
      </c>
    </row>
    <row r="644" spans="4:139" s="15" customFormat="1">
      <c r="E644" s="42" t="s">
        <v>350</v>
      </c>
      <c r="F644" s="15">
        <v>63</v>
      </c>
      <c r="G644" s="15">
        <v>3</v>
      </c>
      <c r="H644" s="15">
        <v>37</v>
      </c>
      <c r="I644" s="15">
        <v>28</v>
      </c>
      <c r="J644" s="15">
        <v>6</v>
      </c>
      <c r="K644" s="15">
        <v>93</v>
      </c>
      <c r="L644" s="15">
        <v>83</v>
      </c>
      <c r="M644" s="15">
        <v>107</v>
      </c>
      <c r="N644" s="15">
        <v>2</v>
      </c>
      <c r="O644" s="15">
        <v>72</v>
      </c>
      <c r="P644" s="15">
        <v>24</v>
      </c>
      <c r="Q644" s="15">
        <v>105</v>
      </c>
      <c r="R644" s="15">
        <v>94</v>
      </c>
      <c r="S644" s="15">
        <v>130</v>
      </c>
      <c r="T644" s="15">
        <v>108</v>
      </c>
      <c r="U644" s="15">
        <v>100</v>
      </c>
      <c r="V644" s="15">
        <v>110</v>
      </c>
      <c r="W644" s="15">
        <v>21</v>
      </c>
      <c r="X644" s="15">
        <v>113</v>
      </c>
      <c r="Y644" s="15">
        <v>102</v>
      </c>
      <c r="Z644" s="15">
        <v>74</v>
      </c>
      <c r="AA644" s="15">
        <v>9</v>
      </c>
      <c r="AB644" s="15">
        <v>27</v>
      </c>
      <c r="AC644" s="15">
        <v>98</v>
      </c>
      <c r="AD644" s="15">
        <v>48</v>
      </c>
      <c r="AE644" s="15">
        <v>109</v>
      </c>
      <c r="AF644" s="15">
        <v>127</v>
      </c>
      <c r="AG644" s="15">
        <v>99</v>
      </c>
      <c r="AH644" s="15">
        <v>38</v>
      </c>
      <c r="AI644" s="15">
        <v>101</v>
      </c>
      <c r="AJ644" s="15">
        <v>75</v>
      </c>
      <c r="AK644" s="15">
        <v>66</v>
      </c>
      <c r="AL644" s="15">
        <v>79</v>
      </c>
      <c r="AM644" s="15">
        <v>88</v>
      </c>
      <c r="AN644" s="15">
        <v>23</v>
      </c>
      <c r="AO644" s="15">
        <v>104</v>
      </c>
      <c r="AP644" s="15">
        <v>5</v>
      </c>
      <c r="AQ644" s="15">
        <v>95</v>
      </c>
      <c r="AR644" s="15">
        <v>71</v>
      </c>
      <c r="AS644" s="15">
        <v>39</v>
      </c>
      <c r="AT644" s="15">
        <v>12</v>
      </c>
      <c r="AU644" s="15">
        <v>55</v>
      </c>
      <c r="AV644" s="15">
        <v>67</v>
      </c>
      <c r="AW644" s="15">
        <v>117</v>
      </c>
      <c r="AX644" s="15">
        <v>32</v>
      </c>
      <c r="AY644" s="15">
        <v>90</v>
      </c>
      <c r="AZ644" s="15">
        <v>1</v>
      </c>
      <c r="BA644" s="15">
        <v>15</v>
      </c>
      <c r="BB644" s="15">
        <v>16</v>
      </c>
      <c r="BC644" s="15">
        <v>31</v>
      </c>
      <c r="BD644" s="15">
        <v>50</v>
      </c>
      <c r="BE644" s="15">
        <v>89</v>
      </c>
      <c r="BF644" s="15">
        <v>56</v>
      </c>
      <c r="BG644" s="15">
        <v>35</v>
      </c>
      <c r="BH644" s="15">
        <v>91</v>
      </c>
      <c r="BI644" s="15">
        <v>64</v>
      </c>
      <c r="BJ644" s="15">
        <v>58</v>
      </c>
      <c r="BK644" s="15">
        <v>121</v>
      </c>
      <c r="BL644" s="15">
        <v>76</v>
      </c>
      <c r="BM644" s="15">
        <v>86</v>
      </c>
      <c r="BN644" s="15">
        <v>85</v>
      </c>
      <c r="BO644" s="15">
        <v>118</v>
      </c>
      <c r="BP644" s="15">
        <v>47</v>
      </c>
      <c r="BQ644" s="15">
        <v>57</v>
      </c>
      <c r="BR644" s="15">
        <v>34</v>
      </c>
      <c r="BS644" s="15">
        <v>45</v>
      </c>
      <c r="BT644" s="15">
        <v>20</v>
      </c>
      <c r="BU644" s="15">
        <v>97</v>
      </c>
      <c r="BV644" s="15">
        <v>111</v>
      </c>
      <c r="BW644" s="15">
        <v>68</v>
      </c>
      <c r="BX644" s="15">
        <v>73</v>
      </c>
      <c r="BY644" s="15">
        <v>8</v>
      </c>
      <c r="BZ644" s="15">
        <v>87</v>
      </c>
      <c r="CA644" s="15">
        <v>22</v>
      </c>
      <c r="CB644" s="15">
        <v>81</v>
      </c>
      <c r="CC644" s="15">
        <v>122</v>
      </c>
      <c r="CD644" s="15">
        <v>69</v>
      </c>
      <c r="CE644" s="15">
        <v>4</v>
      </c>
      <c r="CF644" s="15">
        <v>53</v>
      </c>
      <c r="CG644" s="15">
        <v>7</v>
      </c>
      <c r="CH644" s="15">
        <v>103</v>
      </c>
      <c r="CI644" s="15">
        <v>30</v>
      </c>
      <c r="CJ644" s="15">
        <v>59</v>
      </c>
      <c r="CK644" s="15">
        <v>41</v>
      </c>
      <c r="CL644" s="15">
        <v>11</v>
      </c>
      <c r="CM644" s="15">
        <v>114</v>
      </c>
      <c r="CN644" s="15">
        <v>13</v>
      </c>
      <c r="CO644" s="15">
        <v>125</v>
      </c>
      <c r="CP644" s="15">
        <v>116</v>
      </c>
      <c r="CQ644" s="15">
        <v>77</v>
      </c>
      <c r="CR644" s="15">
        <v>60</v>
      </c>
      <c r="CS644" s="15">
        <v>43</v>
      </c>
      <c r="CT644" s="15">
        <v>123</v>
      </c>
      <c r="CU644" s="15">
        <v>52</v>
      </c>
      <c r="CV644" s="15">
        <v>126</v>
      </c>
      <c r="CW644" s="15">
        <v>92</v>
      </c>
      <c r="CX644" s="15">
        <v>124</v>
      </c>
      <c r="CY644" s="15">
        <v>129</v>
      </c>
      <c r="CZ644" s="15">
        <v>120</v>
      </c>
      <c r="DA644" s="15">
        <v>49</v>
      </c>
      <c r="DB644" s="15">
        <v>54</v>
      </c>
      <c r="DC644" s="15">
        <v>80</v>
      </c>
      <c r="DD644" s="15">
        <v>119</v>
      </c>
      <c r="DE644" s="15">
        <v>36</v>
      </c>
      <c r="DF644" s="15">
        <v>62</v>
      </c>
      <c r="DG644" s="15">
        <v>131</v>
      </c>
      <c r="DH644" s="15">
        <v>10</v>
      </c>
      <c r="DI644" s="15">
        <v>84</v>
      </c>
      <c r="DJ644" s="15">
        <v>26</v>
      </c>
      <c r="DK644" s="15">
        <v>17</v>
      </c>
      <c r="DL644" s="15">
        <v>115</v>
      </c>
      <c r="DM644" s="15">
        <v>128</v>
      </c>
      <c r="DN644" s="15">
        <v>65</v>
      </c>
      <c r="DO644" s="15">
        <v>42</v>
      </c>
      <c r="DP644" s="15">
        <v>18</v>
      </c>
      <c r="DQ644" s="15">
        <v>19</v>
      </c>
      <c r="DR644" s="15">
        <v>46</v>
      </c>
      <c r="DS644" s="15">
        <v>44</v>
      </c>
      <c r="DT644" s="15">
        <v>82</v>
      </c>
      <c r="DV644" s="15">
        <v>78</v>
      </c>
      <c r="DW644" s="15">
        <v>61</v>
      </c>
      <c r="DX644" s="15">
        <v>40</v>
      </c>
      <c r="DY644" s="15">
        <v>25</v>
      </c>
      <c r="EA644" s="15">
        <v>70</v>
      </c>
      <c r="EB644" s="15">
        <v>51</v>
      </c>
      <c r="EC644" s="15">
        <v>96</v>
      </c>
      <c r="ED644" s="15">
        <v>33</v>
      </c>
      <c r="EF644" s="15">
        <v>112</v>
      </c>
      <c r="EG644" s="15">
        <v>29</v>
      </c>
      <c r="EH644" s="15">
        <v>14</v>
      </c>
      <c r="EI644" s="15">
        <v>106</v>
      </c>
    </row>
    <row r="645" spans="4:139" s="15" customFormat="1">
      <c r="E645" s="42" t="s">
        <v>352</v>
      </c>
      <c r="F645" s="15">
        <v>95</v>
      </c>
      <c r="G645" s="15">
        <v>14</v>
      </c>
      <c r="H645" s="15">
        <v>55</v>
      </c>
      <c r="I645" s="15">
        <v>107</v>
      </c>
      <c r="J645" s="15">
        <v>87</v>
      </c>
      <c r="K645" s="15">
        <v>57</v>
      </c>
      <c r="L645" s="15">
        <v>11</v>
      </c>
      <c r="M645" s="15">
        <v>72</v>
      </c>
      <c r="N645" s="15">
        <v>125</v>
      </c>
      <c r="O645" s="15">
        <v>131</v>
      </c>
      <c r="P645" s="15">
        <v>108</v>
      </c>
      <c r="Q645" s="15">
        <v>123</v>
      </c>
      <c r="R645" s="15">
        <v>10</v>
      </c>
      <c r="S645" s="15">
        <v>96</v>
      </c>
      <c r="T645" s="15">
        <v>21</v>
      </c>
      <c r="U645" s="15">
        <v>49</v>
      </c>
      <c r="V645" s="15">
        <v>81</v>
      </c>
      <c r="W645" s="15">
        <v>30</v>
      </c>
      <c r="X645" s="15">
        <v>61</v>
      </c>
      <c r="Y645" s="15">
        <v>43</v>
      </c>
      <c r="Z645" s="15">
        <v>20</v>
      </c>
      <c r="AA645" s="15">
        <v>76</v>
      </c>
      <c r="AB645" s="15">
        <v>109</v>
      </c>
      <c r="AC645" s="15">
        <v>47</v>
      </c>
      <c r="AD645" s="15">
        <v>3</v>
      </c>
      <c r="AE645" s="15">
        <v>119</v>
      </c>
      <c r="AF645" s="15">
        <v>65</v>
      </c>
      <c r="AG645" s="15">
        <v>85</v>
      </c>
      <c r="AH645" s="15">
        <v>50</v>
      </c>
      <c r="AI645" s="15">
        <v>121</v>
      </c>
      <c r="AJ645" s="15">
        <v>25</v>
      </c>
      <c r="AK645" s="15">
        <v>15</v>
      </c>
      <c r="AL645" s="15">
        <v>29</v>
      </c>
      <c r="AM645" s="15">
        <v>124</v>
      </c>
      <c r="AN645" s="15">
        <v>56</v>
      </c>
      <c r="AO645" s="15">
        <v>35</v>
      </c>
      <c r="AP645" s="15">
        <v>44</v>
      </c>
      <c r="AQ645" s="15">
        <v>90</v>
      </c>
      <c r="AR645" s="15">
        <v>66</v>
      </c>
      <c r="AS645" s="15">
        <v>111</v>
      </c>
      <c r="AT645" s="15">
        <v>33</v>
      </c>
      <c r="AU645" s="15">
        <v>53</v>
      </c>
      <c r="AV645" s="15">
        <v>2</v>
      </c>
      <c r="AW645" s="15">
        <v>115</v>
      </c>
      <c r="AX645" s="15">
        <v>24</v>
      </c>
      <c r="AY645" s="15">
        <v>130</v>
      </c>
      <c r="AZ645" s="15">
        <v>59</v>
      </c>
      <c r="BA645" s="15">
        <v>86</v>
      </c>
      <c r="BB645" s="15">
        <v>92</v>
      </c>
      <c r="BC645" s="15">
        <v>116</v>
      </c>
      <c r="BD645" s="15">
        <v>80</v>
      </c>
      <c r="BE645" s="15">
        <v>71</v>
      </c>
      <c r="BF645" s="15">
        <v>26</v>
      </c>
      <c r="BG645" s="15">
        <v>129</v>
      </c>
      <c r="BH645" s="15">
        <v>37</v>
      </c>
      <c r="BI645" s="15">
        <v>68</v>
      </c>
      <c r="BJ645" s="15">
        <v>23</v>
      </c>
      <c r="BK645" s="15">
        <v>102</v>
      </c>
      <c r="BL645" s="15">
        <v>78</v>
      </c>
      <c r="BM645" s="15">
        <v>73</v>
      </c>
      <c r="BN645" s="15">
        <v>40</v>
      </c>
      <c r="BO645" s="15">
        <v>104</v>
      </c>
      <c r="BP645" s="15">
        <v>41</v>
      </c>
      <c r="BQ645" s="15">
        <v>67</v>
      </c>
      <c r="BR645" s="15">
        <v>114</v>
      </c>
      <c r="BS645" s="15">
        <v>69</v>
      </c>
      <c r="BT645" s="15">
        <v>64</v>
      </c>
      <c r="BU645" s="15">
        <v>127</v>
      </c>
      <c r="BV645" s="15">
        <v>100</v>
      </c>
      <c r="BW645" s="15">
        <v>16</v>
      </c>
      <c r="BX645" s="15">
        <v>39</v>
      </c>
      <c r="BY645" s="15">
        <v>98</v>
      </c>
      <c r="BZ645" s="15">
        <v>77</v>
      </c>
      <c r="CA645" s="15">
        <v>103</v>
      </c>
      <c r="CB645" s="15">
        <v>122</v>
      </c>
      <c r="CC645" s="15">
        <v>126</v>
      </c>
      <c r="CD645" s="15">
        <v>120</v>
      </c>
      <c r="CE645" s="15">
        <v>32</v>
      </c>
      <c r="CF645" s="15">
        <v>45</v>
      </c>
      <c r="CG645" s="15">
        <v>51</v>
      </c>
      <c r="CH645" s="15">
        <v>9</v>
      </c>
      <c r="CI645" s="15">
        <v>91</v>
      </c>
      <c r="CJ645" s="15">
        <v>42</v>
      </c>
      <c r="CK645" s="15">
        <v>1</v>
      </c>
      <c r="CL645" s="15">
        <v>63</v>
      </c>
      <c r="CM645" s="15">
        <v>48</v>
      </c>
      <c r="CN645" s="15">
        <v>38</v>
      </c>
      <c r="CO645" s="15">
        <v>70</v>
      </c>
      <c r="CP645" s="15">
        <v>31</v>
      </c>
      <c r="CQ645" s="15">
        <v>13</v>
      </c>
      <c r="CR645" s="15">
        <v>82</v>
      </c>
      <c r="CS645" s="15">
        <v>88</v>
      </c>
      <c r="CT645" s="15">
        <v>22</v>
      </c>
      <c r="CU645" s="15">
        <v>27</v>
      </c>
      <c r="CV645" s="15">
        <v>118</v>
      </c>
      <c r="CW645" s="15">
        <v>18</v>
      </c>
      <c r="CX645" s="15">
        <v>75</v>
      </c>
      <c r="CY645" s="15">
        <v>106</v>
      </c>
      <c r="CZ645" s="15">
        <v>6</v>
      </c>
      <c r="DA645" s="15">
        <v>58</v>
      </c>
      <c r="DB645" s="15">
        <v>84</v>
      </c>
      <c r="DC645" s="15">
        <v>74</v>
      </c>
      <c r="DD645" s="15">
        <v>117</v>
      </c>
      <c r="DE645" s="15">
        <v>46</v>
      </c>
      <c r="DF645" s="15">
        <v>128</v>
      </c>
      <c r="DG645" s="15">
        <v>110</v>
      </c>
      <c r="DH645" s="15">
        <v>4</v>
      </c>
      <c r="DI645" s="15">
        <v>19</v>
      </c>
      <c r="DJ645" s="15">
        <v>97</v>
      </c>
      <c r="DK645" s="15">
        <v>54</v>
      </c>
      <c r="DL645" s="15">
        <v>62</v>
      </c>
      <c r="DM645" s="15">
        <v>60</v>
      </c>
      <c r="DN645" s="15">
        <v>105</v>
      </c>
      <c r="DO645" s="15">
        <v>93</v>
      </c>
      <c r="DP645" s="15">
        <v>112</v>
      </c>
      <c r="DQ645" s="15">
        <v>94</v>
      </c>
      <c r="DR645" s="15">
        <v>99</v>
      </c>
      <c r="DS645" s="15">
        <v>5</v>
      </c>
      <c r="DT645" s="15">
        <v>12</v>
      </c>
      <c r="DV645" s="15">
        <v>17</v>
      </c>
      <c r="DW645" s="15">
        <v>28</v>
      </c>
      <c r="DX645" s="15">
        <v>89</v>
      </c>
      <c r="DY645" s="15">
        <v>83</v>
      </c>
      <c r="EA645" s="15">
        <v>34</v>
      </c>
      <c r="EB645" s="15">
        <v>79</v>
      </c>
      <c r="EC645" s="15">
        <v>52</v>
      </c>
      <c r="ED645" s="15">
        <v>8</v>
      </c>
      <c r="EF645" s="15">
        <v>113</v>
      </c>
      <c r="EG645" s="15">
        <v>36</v>
      </c>
      <c r="EH645" s="15">
        <v>7</v>
      </c>
      <c r="EI645" s="15">
        <v>101</v>
      </c>
    </row>
    <row r="646" spans="4:139" s="15" customFormat="1"/>
    <row r="647" spans="4:139" s="15" customFormat="1">
      <c r="D647" s="447">
        <v>132</v>
      </c>
      <c r="E647" s="39" t="s">
        <v>379</v>
      </c>
    </row>
    <row r="648" spans="4:139" s="15" customFormat="1">
      <c r="E648" s="42" t="s">
        <v>322</v>
      </c>
      <c r="F648" s="15">
        <v>1</v>
      </c>
      <c r="G648" s="15">
        <v>2</v>
      </c>
      <c r="H648" s="15">
        <v>3</v>
      </c>
      <c r="I648" s="15">
        <v>4</v>
      </c>
      <c r="J648" s="15">
        <v>5</v>
      </c>
      <c r="K648" s="15">
        <v>6</v>
      </c>
      <c r="L648" s="15">
        <v>7</v>
      </c>
      <c r="M648" s="15">
        <v>8</v>
      </c>
      <c r="N648" s="15">
        <v>9</v>
      </c>
      <c r="O648" s="15">
        <v>10</v>
      </c>
      <c r="P648" s="15">
        <v>11</v>
      </c>
      <c r="Q648" s="15">
        <v>12</v>
      </c>
      <c r="R648" s="15">
        <v>13</v>
      </c>
      <c r="S648" s="15">
        <v>14</v>
      </c>
      <c r="T648" s="15">
        <v>15</v>
      </c>
      <c r="U648" s="15">
        <v>16</v>
      </c>
      <c r="V648" s="15">
        <v>17</v>
      </c>
      <c r="W648" s="15">
        <v>18</v>
      </c>
      <c r="X648" s="15">
        <v>19</v>
      </c>
      <c r="Y648" s="15">
        <v>20</v>
      </c>
      <c r="Z648" s="15">
        <v>21</v>
      </c>
      <c r="AA648" s="15">
        <v>22</v>
      </c>
      <c r="AB648" s="15">
        <v>23</v>
      </c>
      <c r="AC648" s="15">
        <v>24</v>
      </c>
      <c r="AD648" s="15">
        <v>25</v>
      </c>
      <c r="AE648" s="15">
        <v>26</v>
      </c>
      <c r="AF648" s="15">
        <v>27</v>
      </c>
      <c r="AG648" s="15">
        <v>28</v>
      </c>
      <c r="AH648" s="15">
        <v>29</v>
      </c>
      <c r="AI648" s="15">
        <v>30</v>
      </c>
      <c r="AJ648" s="15">
        <v>31</v>
      </c>
      <c r="AK648" s="15">
        <v>32</v>
      </c>
      <c r="AL648" s="15">
        <v>33</v>
      </c>
      <c r="AM648" s="15">
        <v>34</v>
      </c>
      <c r="AN648" s="15">
        <v>35</v>
      </c>
      <c r="AO648" s="15">
        <v>36</v>
      </c>
      <c r="AP648" s="15">
        <v>37</v>
      </c>
      <c r="AQ648" s="15">
        <v>38</v>
      </c>
      <c r="AR648" s="15">
        <v>39</v>
      </c>
      <c r="AS648" s="15">
        <v>40</v>
      </c>
      <c r="AT648" s="15">
        <v>41</v>
      </c>
      <c r="AU648" s="15">
        <v>42</v>
      </c>
      <c r="AV648" s="15">
        <v>43</v>
      </c>
      <c r="AW648" s="15">
        <v>44</v>
      </c>
      <c r="AX648" s="15">
        <v>45</v>
      </c>
      <c r="AY648" s="15">
        <v>46</v>
      </c>
      <c r="AZ648" s="15">
        <v>47</v>
      </c>
      <c r="BA648" s="15">
        <v>48</v>
      </c>
      <c r="BB648" s="15">
        <v>49</v>
      </c>
      <c r="BC648" s="15">
        <v>50</v>
      </c>
      <c r="BD648" s="15">
        <v>51</v>
      </c>
      <c r="BE648" s="15">
        <v>52</v>
      </c>
      <c r="BF648" s="15">
        <v>53</v>
      </c>
      <c r="BG648" s="15">
        <v>54</v>
      </c>
      <c r="BH648" s="15">
        <v>55</v>
      </c>
      <c r="BI648" s="15">
        <v>56</v>
      </c>
      <c r="BJ648" s="15">
        <v>57</v>
      </c>
      <c r="BK648" s="15">
        <v>58</v>
      </c>
      <c r="BL648" s="15">
        <v>59</v>
      </c>
      <c r="BM648" s="15">
        <v>60</v>
      </c>
      <c r="BN648" s="15">
        <v>61</v>
      </c>
      <c r="BO648" s="15">
        <v>62</v>
      </c>
      <c r="BP648" s="15">
        <v>63</v>
      </c>
      <c r="BQ648" s="15">
        <v>64</v>
      </c>
      <c r="BR648" s="15">
        <v>65</v>
      </c>
      <c r="BS648" s="15">
        <v>66</v>
      </c>
      <c r="BT648" s="15">
        <v>67</v>
      </c>
      <c r="BU648" s="15">
        <v>68</v>
      </c>
      <c r="BV648" s="15">
        <v>69</v>
      </c>
      <c r="BW648" s="15">
        <v>70</v>
      </c>
      <c r="BX648" s="15">
        <v>71</v>
      </c>
      <c r="BY648" s="15">
        <v>72</v>
      </c>
      <c r="BZ648" s="15">
        <v>73</v>
      </c>
      <c r="CA648" s="15">
        <v>74</v>
      </c>
      <c r="CB648" s="15">
        <v>75</v>
      </c>
      <c r="CC648" s="15">
        <v>76</v>
      </c>
      <c r="CD648" s="15">
        <v>77</v>
      </c>
      <c r="CE648" s="15">
        <v>78</v>
      </c>
      <c r="CF648" s="15">
        <v>79</v>
      </c>
      <c r="CG648" s="15">
        <v>80</v>
      </c>
      <c r="CH648" s="15">
        <v>81</v>
      </c>
      <c r="CI648" s="15">
        <v>82</v>
      </c>
      <c r="CJ648" s="15">
        <v>83</v>
      </c>
      <c r="CK648" s="15">
        <v>84</v>
      </c>
      <c r="CL648" s="15">
        <v>85</v>
      </c>
      <c r="CM648" s="15">
        <v>86</v>
      </c>
      <c r="CN648" s="15">
        <v>87</v>
      </c>
      <c r="CO648" s="15">
        <v>88</v>
      </c>
      <c r="CP648" s="15">
        <v>89</v>
      </c>
      <c r="CQ648" s="15">
        <v>90</v>
      </c>
      <c r="CR648" s="15">
        <v>91</v>
      </c>
      <c r="CS648" s="15">
        <v>92</v>
      </c>
      <c r="CT648" s="15">
        <v>93</v>
      </c>
      <c r="CU648" s="15">
        <v>94</v>
      </c>
      <c r="CV648" s="15">
        <v>95</v>
      </c>
      <c r="CW648" s="15">
        <v>96</v>
      </c>
      <c r="CX648" s="15">
        <v>97</v>
      </c>
      <c r="CY648" s="15">
        <v>98</v>
      </c>
      <c r="CZ648" s="15">
        <v>99</v>
      </c>
      <c r="DA648" s="15">
        <v>100</v>
      </c>
      <c r="DB648" s="15">
        <v>101</v>
      </c>
      <c r="DC648" s="15">
        <v>102</v>
      </c>
      <c r="DD648" s="15">
        <v>103</v>
      </c>
      <c r="DE648" s="15">
        <v>104</v>
      </c>
      <c r="DF648" s="15">
        <v>105</v>
      </c>
      <c r="DG648" s="15">
        <v>106</v>
      </c>
      <c r="DH648" s="15">
        <v>107</v>
      </c>
      <c r="DI648" s="15">
        <v>108</v>
      </c>
      <c r="DJ648" s="15">
        <v>109</v>
      </c>
      <c r="DK648" s="15">
        <v>110</v>
      </c>
      <c r="DL648" s="15">
        <v>111</v>
      </c>
      <c r="DM648" s="15">
        <v>112</v>
      </c>
      <c r="DN648" s="15">
        <v>113</v>
      </c>
      <c r="DO648" s="15">
        <v>114</v>
      </c>
      <c r="DP648" s="15">
        <v>115</v>
      </c>
      <c r="DQ648" s="15">
        <v>116</v>
      </c>
      <c r="DR648" s="15">
        <v>117</v>
      </c>
      <c r="DS648" s="15">
        <v>118</v>
      </c>
      <c r="DT648" s="15">
        <v>119</v>
      </c>
      <c r="DU648" s="15">
        <v>120</v>
      </c>
      <c r="DV648" s="15">
        <v>121</v>
      </c>
      <c r="DW648" s="15">
        <v>122</v>
      </c>
      <c r="DX648" s="15">
        <v>123</v>
      </c>
      <c r="DY648" s="15">
        <v>124</v>
      </c>
      <c r="EA648" s="15">
        <v>125</v>
      </c>
      <c r="EB648" s="15">
        <v>126</v>
      </c>
      <c r="EC648" s="15">
        <v>127</v>
      </c>
      <c r="ED648" s="15">
        <v>128</v>
      </c>
      <c r="EF648" s="15">
        <v>129</v>
      </c>
      <c r="EG648" s="15">
        <v>130</v>
      </c>
      <c r="EH648" s="15">
        <v>131</v>
      </c>
      <c r="EI648" s="15">
        <v>132</v>
      </c>
    </row>
    <row r="649" spans="4:139" s="15" customFormat="1">
      <c r="E649" s="42" t="s">
        <v>350</v>
      </c>
      <c r="F649" s="15">
        <v>74</v>
      </c>
      <c r="G649" s="15">
        <v>58</v>
      </c>
      <c r="H649" s="15">
        <v>14</v>
      </c>
      <c r="I649" s="15">
        <v>36</v>
      </c>
      <c r="J649" s="15">
        <v>117</v>
      </c>
      <c r="K649" s="15">
        <v>5</v>
      </c>
      <c r="L649" s="15">
        <v>104</v>
      </c>
      <c r="M649" s="15">
        <v>27</v>
      </c>
      <c r="N649" s="15">
        <v>22</v>
      </c>
      <c r="O649" s="15">
        <v>39</v>
      </c>
      <c r="P649" s="15">
        <v>128</v>
      </c>
      <c r="Q649" s="15">
        <v>63</v>
      </c>
      <c r="R649" s="15">
        <v>7</v>
      </c>
      <c r="S649" s="15">
        <v>118</v>
      </c>
      <c r="T649" s="15">
        <v>84</v>
      </c>
      <c r="U649" s="15">
        <v>99</v>
      </c>
      <c r="V649" s="15">
        <v>61</v>
      </c>
      <c r="W649" s="15">
        <v>46</v>
      </c>
      <c r="X649" s="15">
        <v>3</v>
      </c>
      <c r="Y649" s="15">
        <v>78</v>
      </c>
      <c r="Z649" s="15">
        <v>108</v>
      </c>
      <c r="AA649" s="15">
        <v>45</v>
      </c>
      <c r="AB649" s="15">
        <v>57</v>
      </c>
      <c r="AC649" s="15">
        <v>95</v>
      </c>
      <c r="AD649" s="15">
        <v>87</v>
      </c>
      <c r="AE649" s="15">
        <v>12</v>
      </c>
      <c r="AF649" s="15">
        <v>127</v>
      </c>
      <c r="AG649" s="15">
        <v>114</v>
      </c>
      <c r="AH649" s="15">
        <v>131</v>
      </c>
      <c r="AI649" s="15">
        <v>37</v>
      </c>
      <c r="AJ649" s="15">
        <v>112</v>
      </c>
      <c r="AK649" s="15">
        <v>76</v>
      </c>
      <c r="AL649" s="15">
        <v>120</v>
      </c>
      <c r="AM649" s="15">
        <v>67</v>
      </c>
      <c r="AN649" s="15">
        <v>124</v>
      </c>
      <c r="AO649" s="15">
        <v>4</v>
      </c>
      <c r="AP649" s="15">
        <v>30</v>
      </c>
      <c r="AQ649" s="15">
        <v>20</v>
      </c>
      <c r="AR649" s="15">
        <v>68</v>
      </c>
      <c r="AS649" s="15">
        <v>93</v>
      </c>
      <c r="AT649" s="15">
        <v>43</v>
      </c>
      <c r="AU649" s="15">
        <v>40</v>
      </c>
      <c r="AV649" s="15">
        <v>97</v>
      </c>
      <c r="AW649" s="15">
        <v>106</v>
      </c>
      <c r="AX649" s="15">
        <v>13</v>
      </c>
      <c r="AY649" s="15">
        <v>18</v>
      </c>
      <c r="AZ649" s="15">
        <v>69</v>
      </c>
      <c r="BA649" s="15">
        <v>105</v>
      </c>
      <c r="BB649" s="15">
        <v>10</v>
      </c>
      <c r="BC649" s="15">
        <v>121</v>
      </c>
      <c r="BD649" s="15">
        <v>77</v>
      </c>
      <c r="BE649" s="15">
        <v>15</v>
      </c>
      <c r="BF649" s="15">
        <v>100</v>
      </c>
      <c r="BG649" s="15">
        <v>1</v>
      </c>
      <c r="BH649" s="15">
        <v>123</v>
      </c>
      <c r="BI649" s="15">
        <v>35</v>
      </c>
      <c r="BJ649" s="15">
        <v>51</v>
      </c>
      <c r="BK649" s="15">
        <v>21</v>
      </c>
      <c r="BL649" s="15">
        <v>81</v>
      </c>
      <c r="BM649" s="15">
        <v>132</v>
      </c>
      <c r="BN649" s="15">
        <v>19</v>
      </c>
      <c r="BO649" s="15">
        <v>98</v>
      </c>
      <c r="BP649" s="15">
        <v>94</v>
      </c>
      <c r="BQ649" s="15">
        <v>53</v>
      </c>
      <c r="BR649" s="15">
        <v>44</v>
      </c>
      <c r="BS649" s="15">
        <v>55</v>
      </c>
      <c r="BT649" s="15">
        <v>59</v>
      </c>
      <c r="BU649" s="15">
        <v>47</v>
      </c>
      <c r="BV649" s="15">
        <v>38</v>
      </c>
      <c r="BW649" s="15">
        <v>86</v>
      </c>
      <c r="BX649" s="15">
        <v>49</v>
      </c>
      <c r="BY649" s="15">
        <v>29</v>
      </c>
      <c r="BZ649" s="15">
        <v>115</v>
      </c>
      <c r="CA649" s="15">
        <v>52</v>
      </c>
      <c r="CB649" s="15">
        <v>103</v>
      </c>
      <c r="CC649" s="15">
        <v>9</v>
      </c>
      <c r="CD649" s="15">
        <v>28</v>
      </c>
      <c r="CE649" s="15">
        <v>126</v>
      </c>
      <c r="CF649" s="15">
        <v>73</v>
      </c>
      <c r="CG649" s="15">
        <v>96</v>
      </c>
      <c r="CH649" s="15">
        <v>34</v>
      </c>
      <c r="CI649" s="15">
        <v>119</v>
      </c>
      <c r="CJ649" s="15">
        <v>80</v>
      </c>
      <c r="CK649" s="15">
        <v>83</v>
      </c>
      <c r="CL649" s="15">
        <v>111</v>
      </c>
      <c r="CM649" s="15">
        <v>70</v>
      </c>
      <c r="CN649" s="15">
        <v>23</v>
      </c>
      <c r="CO649" s="15">
        <v>17</v>
      </c>
      <c r="CP649" s="15">
        <v>62</v>
      </c>
      <c r="CQ649" s="15">
        <v>101</v>
      </c>
      <c r="CR649" s="15">
        <v>54</v>
      </c>
      <c r="CS649" s="15">
        <v>116</v>
      </c>
      <c r="CT649" s="15">
        <v>107</v>
      </c>
      <c r="CU649" s="15">
        <v>82</v>
      </c>
      <c r="CV649" s="15">
        <v>125</v>
      </c>
      <c r="CW649" s="15">
        <v>109</v>
      </c>
      <c r="CX649" s="15">
        <v>41</v>
      </c>
      <c r="CY649" s="15">
        <v>25</v>
      </c>
      <c r="CZ649" s="15">
        <v>16</v>
      </c>
      <c r="DA649" s="15">
        <v>71</v>
      </c>
      <c r="DB649" s="15">
        <v>102</v>
      </c>
      <c r="DC649" s="15">
        <v>90</v>
      </c>
      <c r="DD649" s="15">
        <v>75</v>
      </c>
      <c r="DE649" s="15">
        <v>65</v>
      </c>
      <c r="DF649" s="15">
        <v>129</v>
      </c>
      <c r="DG649" s="15">
        <v>60</v>
      </c>
      <c r="DH649" s="15">
        <v>8</v>
      </c>
      <c r="DI649" s="15">
        <v>64</v>
      </c>
      <c r="DJ649" s="15">
        <v>31</v>
      </c>
      <c r="DK649" s="15">
        <v>91</v>
      </c>
      <c r="DL649" s="15">
        <v>85</v>
      </c>
      <c r="DM649" s="15">
        <v>89</v>
      </c>
      <c r="DN649" s="15">
        <v>110</v>
      </c>
      <c r="DO649" s="15">
        <v>113</v>
      </c>
      <c r="DP649" s="15">
        <v>79</v>
      </c>
      <c r="DQ649" s="15">
        <v>92</v>
      </c>
      <c r="DR649" s="15">
        <v>24</v>
      </c>
      <c r="DS649" s="15">
        <v>130</v>
      </c>
      <c r="DT649" s="15">
        <v>122</v>
      </c>
      <c r="DU649" s="15">
        <v>33</v>
      </c>
      <c r="DV649" s="15">
        <v>88</v>
      </c>
      <c r="DW649" s="15">
        <v>56</v>
      </c>
      <c r="DX649" s="15">
        <v>32</v>
      </c>
      <c r="DY649" s="15">
        <v>66</v>
      </c>
      <c r="EA649" s="15">
        <v>50</v>
      </c>
      <c r="EB649" s="15">
        <v>11</v>
      </c>
      <c r="EC649" s="15">
        <v>42</v>
      </c>
      <c r="ED649" s="15">
        <v>26</v>
      </c>
      <c r="EF649" s="15">
        <v>48</v>
      </c>
      <c r="EG649" s="15">
        <v>6</v>
      </c>
      <c r="EH649" s="15">
        <v>72</v>
      </c>
      <c r="EI649" s="15">
        <v>2</v>
      </c>
    </row>
    <row r="650" spans="4:139" s="15" customFormat="1">
      <c r="E650" s="42" t="s">
        <v>352</v>
      </c>
      <c r="F650" s="15">
        <v>3</v>
      </c>
      <c r="G650" s="15">
        <v>103</v>
      </c>
      <c r="H650" s="15">
        <v>125</v>
      </c>
      <c r="I650" s="15">
        <v>72</v>
      </c>
      <c r="J650" s="15">
        <v>8</v>
      </c>
      <c r="K650" s="15">
        <v>124</v>
      </c>
      <c r="L650" s="15">
        <v>73</v>
      </c>
      <c r="M650" s="15">
        <v>117</v>
      </c>
      <c r="N650" s="15">
        <v>27</v>
      </c>
      <c r="O650" s="15">
        <v>54</v>
      </c>
      <c r="P650" s="15">
        <v>10</v>
      </c>
      <c r="Q650" s="15">
        <v>53</v>
      </c>
      <c r="R650" s="15">
        <v>99</v>
      </c>
      <c r="S650" s="15">
        <v>57</v>
      </c>
      <c r="T650" s="15">
        <v>36</v>
      </c>
      <c r="U650" s="15">
        <v>62</v>
      </c>
      <c r="V650" s="15">
        <v>120</v>
      </c>
      <c r="W650" s="15">
        <v>19</v>
      </c>
      <c r="X650" s="15">
        <v>41</v>
      </c>
      <c r="Y650" s="15">
        <v>12</v>
      </c>
      <c r="Z650" s="15">
        <v>39</v>
      </c>
      <c r="AA650" s="15">
        <v>75</v>
      </c>
      <c r="AB650" s="15">
        <v>2</v>
      </c>
      <c r="AC650" s="15">
        <v>130</v>
      </c>
      <c r="AD650" s="15">
        <v>116</v>
      </c>
      <c r="AE650" s="15">
        <v>40</v>
      </c>
      <c r="AF650" s="15">
        <v>1</v>
      </c>
      <c r="AG650" s="15">
        <v>90</v>
      </c>
      <c r="AH650" s="15">
        <v>51</v>
      </c>
      <c r="AI650" s="15">
        <v>128</v>
      </c>
      <c r="AJ650" s="15">
        <v>105</v>
      </c>
      <c r="AK650" s="15">
        <v>33</v>
      </c>
      <c r="AL650" s="15">
        <v>50</v>
      </c>
      <c r="AM650" s="15">
        <v>91</v>
      </c>
      <c r="AN650" s="15">
        <v>61</v>
      </c>
      <c r="AO650" s="15">
        <v>15</v>
      </c>
      <c r="AP650" s="15">
        <v>20</v>
      </c>
      <c r="AQ650" s="15">
        <v>49</v>
      </c>
      <c r="AR650" s="15">
        <v>43</v>
      </c>
      <c r="AS650" s="15">
        <v>127</v>
      </c>
      <c r="AT650" s="15">
        <v>52</v>
      </c>
      <c r="AU650" s="15">
        <v>109</v>
      </c>
      <c r="AV650" s="15">
        <v>66</v>
      </c>
      <c r="AW650" s="15">
        <v>18</v>
      </c>
      <c r="AX650" s="15">
        <v>7</v>
      </c>
      <c r="AY650" s="15">
        <v>94</v>
      </c>
      <c r="AZ650" s="15">
        <v>114</v>
      </c>
      <c r="BA650" s="15">
        <v>59</v>
      </c>
      <c r="BB650" s="15">
        <v>23</v>
      </c>
      <c r="BC650" s="15">
        <v>97</v>
      </c>
      <c r="BD650" s="15">
        <v>29</v>
      </c>
      <c r="BE650" s="15">
        <v>60</v>
      </c>
      <c r="BF650" s="15">
        <v>37</v>
      </c>
      <c r="BG650" s="15">
        <v>96</v>
      </c>
      <c r="BH650" s="15">
        <v>106</v>
      </c>
      <c r="BI650" s="15">
        <v>118</v>
      </c>
      <c r="BJ650" s="15">
        <v>129</v>
      </c>
      <c r="BK650" s="15">
        <v>122</v>
      </c>
      <c r="BL650" s="15">
        <v>48</v>
      </c>
      <c r="BM650" s="15">
        <v>107</v>
      </c>
      <c r="BN650" s="15">
        <v>65</v>
      </c>
      <c r="BO650" s="15">
        <v>68</v>
      </c>
      <c r="BP650" s="15">
        <v>85</v>
      </c>
      <c r="BQ650" s="15">
        <v>88</v>
      </c>
      <c r="BR650" s="15">
        <v>42</v>
      </c>
      <c r="BS650" s="15">
        <v>67</v>
      </c>
      <c r="BT650" s="15">
        <v>83</v>
      </c>
      <c r="BU650" s="15">
        <v>104</v>
      </c>
      <c r="BV650" s="15">
        <v>21</v>
      </c>
      <c r="BW650" s="15">
        <v>108</v>
      </c>
      <c r="BX650" s="15">
        <v>131</v>
      </c>
      <c r="BY650" s="15">
        <v>34</v>
      </c>
      <c r="BZ650" s="15">
        <v>22</v>
      </c>
      <c r="CA650" s="15">
        <v>126</v>
      </c>
      <c r="CB650" s="15">
        <v>58</v>
      </c>
      <c r="CC650" s="15">
        <v>132</v>
      </c>
      <c r="CD650" s="15">
        <v>78</v>
      </c>
      <c r="CE650" s="15">
        <v>69</v>
      </c>
      <c r="CF650" s="15">
        <v>47</v>
      </c>
      <c r="CG650" s="15">
        <v>9</v>
      </c>
      <c r="CH650" s="15">
        <v>82</v>
      </c>
      <c r="CI650" s="15">
        <v>35</v>
      </c>
      <c r="CJ650" s="15">
        <v>45</v>
      </c>
      <c r="CK650" s="15">
        <v>112</v>
      </c>
      <c r="CL650" s="15">
        <v>98</v>
      </c>
      <c r="CM650" s="15">
        <v>13</v>
      </c>
      <c r="CN650" s="15">
        <v>38</v>
      </c>
      <c r="CO650" s="15">
        <v>16</v>
      </c>
      <c r="CP650" s="15">
        <v>63</v>
      </c>
      <c r="CQ650" s="15">
        <v>28</v>
      </c>
      <c r="CR650" s="15">
        <v>79</v>
      </c>
      <c r="CS650" s="15">
        <v>64</v>
      </c>
      <c r="CT650" s="15">
        <v>121</v>
      </c>
      <c r="CU650" s="15">
        <v>92</v>
      </c>
      <c r="CV650" s="15">
        <v>11</v>
      </c>
      <c r="CW650" s="15">
        <v>84</v>
      </c>
      <c r="CX650" s="15">
        <v>93</v>
      </c>
      <c r="CY650" s="15">
        <v>26</v>
      </c>
      <c r="CZ650" s="15">
        <v>32</v>
      </c>
      <c r="DA650" s="15">
        <v>102</v>
      </c>
      <c r="DB650" s="15">
        <v>80</v>
      </c>
      <c r="DC650" s="15">
        <v>100</v>
      </c>
      <c r="DD650" s="15">
        <v>74</v>
      </c>
      <c r="DE650" s="15">
        <v>56</v>
      </c>
      <c r="DF650" s="15">
        <v>4</v>
      </c>
      <c r="DG650" s="15">
        <v>119</v>
      </c>
      <c r="DH650" s="15">
        <v>110</v>
      </c>
      <c r="DI650" s="15">
        <v>70</v>
      </c>
      <c r="DJ650" s="15">
        <v>71</v>
      </c>
      <c r="DK650" s="15">
        <v>46</v>
      </c>
      <c r="DL650" s="15">
        <v>44</v>
      </c>
      <c r="DM650" s="15">
        <v>25</v>
      </c>
      <c r="DN650" s="15">
        <v>31</v>
      </c>
      <c r="DO650" s="15">
        <v>17</v>
      </c>
      <c r="DP650" s="15">
        <v>76</v>
      </c>
      <c r="DQ650" s="15">
        <v>113</v>
      </c>
      <c r="DR650" s="15">
        <v>123</v>
      </c>
      <c r="DS650" s="15">
        <v>5</v>
      </c>
      <c r="DT650" s="15">
        <v>6</v>
      </c>
      <c r="DU650" s="15">
        <v>81</v>
      </c>
      <c r="DV650" s="15">
        <v>24</v>
      </c>
      <c r="DW650" s="15">
        <v>115</v>
      </c>
      <c r="DX650" s="15">
        <v>87</v>
      </c>
      <c r="DY650" s="15">
        <v>55</v>
      </c>
      <c r="EA650" s="15">
        <v>30</v>
      </c>
      <c r="EB650" s="15">
        <v>111</v>
      </c>
      <c r="EC650" s="15">
        <v>89</v>
      </c>
      <c r="ED650" s="15">
        <v>101</v>
      </c>
      <c r="EF650" s="15">
        <v>95</v>
      </c>
      <c r="EG650" s="15">
        <v>14</v>
      </c>
      <c r="EH650" s="15">
        <v>86</v>
      </c>
      <c r="EI650" s="15">
        <v>77</v>
      </c>
    </row>
    <row r="651" spans="4:139" s="15" customFormat="1"/>
    <row r="652" spans="4:139" s="15" customFormat="1">
      <c r="D652" s="447">
        <v>133</v>
      </c>
      <c r="E652" s="39" t="s">
        <v>379</v>
      </c>
    </row>
    <row r="653" spans="4:139" s="15" customFormat="1">
      <c r="E653" s="42" t="s">
        <v>322</v>
      </c>
      <c r="F653" s="15">
        <v>1</v>
      </c>
      <c r="G653" s="15">
        <v>2</v>
      </c>
      <c r="H653" s="15">
        <v>3</v>
      </c>
      <c r="I653" s="15">
        <v>4</v>
      </c>
      <c r="J653" s="15">
        <v>5</v>
      </c>
      <c r="K653" s="15">
        <v>6</v>
      </c>
      <c r="L653" s="15">
        <v>7</v>
      </c>
      <c r="M653" s="15">
        <v>8</v>
      </c>
      <c r="N653" s="15">
        <v>9</v>
      </c>
      <c r="O653" s="15">
        <v>10</v>
      </c>
      <c r="P653" s="15">
        <v>11</v>
      </c>
      <c r="Q653" s="15">
        <v>12</v>
      </c>
      <c r="R653" s="15">
        <v>13</v>
      </c>
      <c r="S653" s="15">
        <v>14</v>
      </c>
      <c r="T653" s="15">
        <v>15</v>
      </c>
      <c r="U653" s="15">
        <v>16</v>
      </c>
      <c r="V653" s="15">
        <v>17</v>
      </c>
      <c r="W653" s="15">
        <v>18</v>
      </c>
      <c r="X653" s="15">
        <v>19</v>
      </c>
      <c r="Y653" s="15">
        <v>20</v>
      </c>
      <c r="Z653" s="15">
        <v>21</v>
      </c>
      <c r="AA653" s="15">
        <v>22</v>
      </c>
      <c r="AB653" s="15">
        <v>23</v>
      </c>
      <c r="AC653" s="15">
        <v>24</v>
      </c>
      <c r="AD653" s="15">
        <v>25</v>
      </c>
      <c r="AE653" s="15">
        <v>26</v>
      </c>
      <c r="AF653" s="15">
        <v>27</v>
      </c>
      <c r="AG653" s="15">
        <v>28</v>
      </c>
      <c r="AH653" s="15">
        <v>29</v>
      </c>
      <c r="AI653" s="15">
        <v>30</v>
      </c>
      <c r="AJ653" s="15">
        <v>31</v>
      </c>
      <c r="AK653" s="15">
        <v>32</v>
      </c>
      <c r="AL653" s="15">
        <v>33</v>
      </c>
      <c r="AM653" s="15">
        <v>34</v>
      </c>
      <c r="AN653" s="15">
        <v>35</v>
      </c>
      <c r="AO653" s="15">
        <v>36</v>
      </c>
      <c r="AP653" s="15">
        <v>37</v>
      </c>
      <c r="AQ653" s="15">
        <v>38</v>
      </c>
      <c r="AR653" s="15">
        <v>39</v>
      </c>
      <c r="AS653" s="15">
        <v>40</v>
      </c>
      <c r="AT653" s="15">
        <v>41</v>
      </c>
      <c r="AU653" s="15">
        <v>42</v>
      </c>
      <c r="AV653" s="15">
        <v>43</v>
      </c>
      <c r="AW653" s="15">
        <v>44</v>
      </c>
      <c r="AX653" s="15">
        <v>45</v>
      </c>
      <c r="AY653" s="15">
        <v>46</v>
      </c>
      <c r="AZ653" s="15">
        <v>47</v>
      </c>
      <c r="BA653" s="15">
        <v>48</v>
      </c>
      <c r="BB653" s="15">
        <v>49</v>
      </c>
      <c r="BC653" s="15">
        <v>50</v>
      </c>
      <c r="BD653" s="15">
        <v>51</v>
      </c>
      <c r="BE653" s="15">
        <v>52</v>
      </c>
      <c r="BF653" s="15">
        <v>53</v>
      </c>
      <c r="BG653" s="15">
        <v>54</v>
      </c>
      <c r="BH653" s="15">
        <v>55</v>
      </c>
      <c r="BI653" s="15">
        <v>56</v>
      </c>
      <c r="BJ653" s="15">
        <v>57</v>
      </c>
      <c r="BK653" s="15">
        <v>58</v>
      </c>
      <c r="BL653" s="15">
        <v>59</v>
      </c>
      <c r="BM653" s="15">
        <v>60</v>
      </c>
      <c r="BN653" s="15">
        <v>61</v>
      </c>
      <c r="BO653" s="15">
        <v>62</v>
      </c>
      <c r="BP653" s="15">
        <v>63</v>
      </c>
      <c r="BQ653" s="15">
        <v>64</v>
      </c>
      <c r="BR653" s="15">
        <v>65</v>
      </c>
      <c r="BS653" s="15">
        <v>66</v>
      </c>
      <c r="BT653" s="15">
        <v>67</v>
      </c>
      <c r="BU653" s="15">
        <v>68</v>
      </c>
      <c r="BV653" s="15">
        <v>69</v>
      </c>
      <c r="BW653" s="15">
        <v>70</v>
      </c>
      <c r="BX653" s="15">
        <v>71</v>
      </c>
      <c r="BY653" s="15">
        <v>72</v>
      </c>
      <c r="BZ653" s="15">
        <v>73</v>
      </c>
      <c r="CA653" s="15">
        <v>74</v>
      </c>
      <c r="CB653" s="15">
        <v>75</v>
      </c>
      <c r="CC653" s="15">
        <v>76</v>
      </c>
      <c r="CD653" s="15">
        <v>77</v>
      </c>
      <c r="CE653" s="15">
        <v>78</v>
      </c>
      <c r="CF653" s="15">
        <v>79</v>
      </c>
      <c r="CG653" s="15">
        <v>80</v>
      </c>
      <c r="CH653" s="15">
        <v>81</v>
      </c>
      <c r="CI653" s="15">
        <v>82</v>
      </c>
      <c r="CJ653" s="15">
        <v>83</v>
      </c>
      <c r="CK653" s="15">
        <v>84</v>
      </c>
      <c r="CL653" s="15">
        <v>85</v>
      </c>
      <c r="CM653" s="15">
        <v>86</v>
      </c>
      <c r="CN653" s="15">
        <v>87</v>
      </c>
      <c r="CO653" s="15">
        <v>88</v>
      </c>
      <c r="CP653" s="15">
        <v>89</v>
      </c>
      <c r="CQ653" s="15">
        <v>90</v>
      </c>
      <c r="CR653" s="15">
        <v>91</v>
      </c>
      <c r="CS653" s="15">
        <v>92</v>
      </c>
      <c r="CT653" s="15">
        <v>93</v>
      </c>
      <c r="CU653" s="15">
        <v>94</v>
      </c>
      <c r="CV653" s="15">
        <v>95</v>
      </c>
      <c r="CW653" s="15">
        <v>96</v>
      </c>
      <c r="CX653" s="15">
        <v>97</v>
      </c>
      <c r="CY653" s="15">
        <v>98</v>
      </c>
      <c r="CZ653" s="15">
        <v>99</v>
      </c>
      <c r="DA653" s="15">
        <v>100</v>
      </c>
      <c r="DB653" s="15">
        <v>101</v>
      </c>
      <c r="DC653" s="15">
        <v>102</v>
      </c>
      <c r="DD653" s="15">
        <v>103</v>
      </c>
      <c r="DE653" s="15">
        <v>104</v>
      </c>
      <c r="DF653" s="15">
        <v>105</v>
      </c>
      <c r="DG653" s="15">
        <v>106</v>
      </c>
      <c r="DH653" s="15">
        <v>107</v>
      </c>
      <c r="DI653" s="15">
        <v>108</v>
      </c>
      <c r="DJ653" s="15">
        <v>109</v>
      </c>
      <c r="DK653" s="15">
        <v>110</v>
      </c>
      <c r="DL653" s="15">
        <v>111</v>
      </c>
      <c r="DM653" s="15">
        <v>112</v>
      </c>
      <c r="DN653" s="15">
        <v>113</v>
      </c>
      <c r="DO653" s="15">
        <v>114</v>
      </c>
      <c r="DP653" s="15">
        <v>115</v>
      </c>
      <c r="DQ653" s="15">
        <v>116</v>
      </c>
      <c r="DR653" s="15">
        <v>117</v>
      </c>
      <c r="DS653" s="15">
        <v>118</v>
      </c>
      <c r="DT653" s="15">
        <v>119</v>
      </c>
      <c r="DU653" s="15">
        <v>120</v>
      </c>
      <c r="DV653" s="15">
        <v>121</v>
      </c>
      <c r="DW653" s="15">
        <v>122</v>
      </c>
      <c r="DX653" s="15">
        <v>123</v>
      </c>
      <c r="DY653" s="15">
        <v>124</v>
      </c>
      <c r="DZ653" s="15">
        <v>125</v>
      </c>
      <c r="EA653" s="15">
        <v>126</v>
      </c>
      <c r="EB653" s="15">
        <v>127</v>
      </c>
      <c r="EC653" s="15">
        <v>128</v>
      </c>
      <c r="ED653" s="15">
        <v>129</v>
      </c>
      <c r="EF653" s="15">
        <v>130</v>
      </c>
      <c r="EG653" s="15">
        <v>131</v>
      </c>
      <c r="EH653" s="15">
        <v>132</v>
      </c>
      <c r="EI653" s="15">
        <v>133</v>
      </c>
    </row>
    <row r="654" spans="4:139" s="15" customFormat="1">
      <c r="E654" s="42" t="s">
        <v>350</v>
      </c>
      <c r="F654" s="15">
        <v>58</v>
      </c>
      <c r="G654" s="15">
        <v>96</v>
      </c>
      <c r="H654" s="15">
        <v>24</v>
      </c>
      <c r="I654" s="15">
        <v>71</v>
      </c>
      <c r="J654" s="15">
        <v>76</v>
      </c>
      <c r="K654" s="15">
        <v>62</v>
      </c>
      <c r="L654" s="15">
        <v>23</v>
      </c>
      <c r="M654" s="15">
        <v>77</v>
      </c>
      <c r="N654" s="15">
        <v>33</v>
      </c>
      <c r="O654" s="15">
        <v>113</v>
      </c>
      <c r="P654" s="15">
        <v>72</v>
      </c>
      <c r="Q654" s="15">
        <v>121</v>
      </c>
      <c r="R654" s="15">
        <v>37</v>
      </c>
      <c r="S654" s="15">
        <v>30</v>
      </c>
      <c r="T654" s="15">
        <v>127</v>
      </c>
      <c r="U654" s="15">
        <v>94</v>
      </c>
      <c r="V654" s="15">
        <v>6</v>
      </c>
      <c r="W654" s="15">
        <v>4</v>
      </c>
      <c r="X654" s="15">
        <v>28</v>
      </c>
      <c r="Y654" s="15">
        <v>63</v>
      </c>
      <c r="Z654" s="15">
        <v>124</v>
      </c>
      <c r="AA654" s="15">
        <v>78</v>
      </c>
      <c r="AB654" s="15">
        <v>117</v>
      </c>
      <c r="AC654" s="15">
        <v>41</v>
      </c>
      <c r="AD654" s="15">
        <v>36</v>
      </c>
      <c r="AE654" s="15">
        <v>49</v>
      </c>
      <c r="AF654" s="15">
        <v>54</v>
      </c>
      <c r="AG654" s="15">
        <v>90</v>
      </c>
      <c r="AH654" s="15">
        <v>108</v>
      </c>
      <c r="AI654" s="15">
        <v>118</v>
      </c>
      <c r="AJ654" s="15">
        <v>105</v>
      </c>
      <c r="AK654" s="15">
        <v>79</v>
      </c>
      <c r="AL654" s="15">
        <v>84</v>
      </c>
      <c r="AM654" s="15">
        <v>5</v>
      </c>
      <c r="AN654" s="15">
        <v>67</v>
      </c>
      <c r="AO654" s="15">
        <v>25</v>
      </c>
      <c r="AP654" s="15">
        <v>40</v>
      </c>
      <c r="AQ654" s="15">
        <v>101</v>
      </c>
      <c r="AR654" s="15">
        <v>27</v>
      </c>
      <c r="AS654" s="15">
        <v>116</v>
      </c>
      <c r="AT654" s="15">
        <v>8</v>
      </c>
      <c r="AU654" s="15">
        <v>65</v>
      </c>
      <c r="AV654" s="15">
        <v>107</v>
      </c>
      <c r="AW654" s="15">
        <v>86</v>
      </c>
      <c r="AX654" s="15">
        <v>81</v>
      </c>
      <c r="AY654" s="15">
        <v>59</v>
      </c>
      <c r="AZ654" s="15">
        <v>88</v>
      </c>
      <c r="BA654" s="15">
        <v>19</v>
      </c>
      <c r="BB654" s="15">
        <v>26</v>
      </c>
      <c r="BC654" s="15">
        <v>97</v>
      </c>
      <c r="BD654" s="15">
        <v>122</v>
      </c>
      <c r="BE654" s="15">
        <v>55</v>
      </c>
      <c r="BF654" s="15">
        <v>104</v>
      </c>
      <c r="BG654" s="15">
        <v>15</v>
      </c>
      <c r="BH654" s="15">
        <v>43</v>
      </c>
      <c r="BI654" s="15">
        <v>75</v>
      </c>
      <c r="BJ654" s="15">
        <v>83</v>
      </c>
      <c r="BK654" s="15">
        <v>133</v>
      </c>
      <c r="BL654" s="15">
        <v>115</v>
      </c>
      <c r="BM654" s="15">
        <v>18</v>
      </c>
      <c r="BN654" s="15">
        <v>45</v>
      </c>
      <c r="BO654" s="15">
        <v>128</v>
      </c>
      <c r="BP654" s="15">
        <v>51</v>
      </c>
      <c r="BQ654" s="15">
        <v>2</v>
      </c>
      <c r="BR654" s="15">
        <v>99</v>
      </c>
      <c r="BS654" s="15">
        <v>80</v>
      </c>
      <c r="BT654" s="15">
        <v>35</v>
      </c>
      <c r="BU654" s="15">
        <v>82</v>
      </c>
      <c r="BV654" s="15">
        <v>68</v>
      </c>
      <c r="BW654" s="15">
        <v>91</v>
      </c>
      <c r="BX654" s="15">
        <v>64</v>
      </c>
      <c r="BY654" s="15">
        <v>29</v>
      </c>
      <c r="BZ654" s="15">
        <v>56</v>
      </c>
      <c r="CA654" s="15">
        <v>95</v>
      </c>
      <c r="CB654" s="15">
        <v>123</v>
      </c>
      <c r="CC654" s="15">
        <v>44</v>
      </c>
      <c r="CD654" s="15">
        <v>3</v>
      </c>
      <c r="CE654" s="15">
        <v>87</v>
      </c>
      <c r="CF654" s="15">
        <v>11</v>
      </c>
      <c r="CG654" s="15">
        <v>66</v>
      </c>
      <c r="CH654" s="15">
        <v>100</v>
      </c>
      <c r="CI654" s="15">
        <v>1</v>
      </c>
      <c r="CJ654" s="15">
        <v>111</v>
      </c>
      <c r="CK654" s="15">
        <v>130</v>
      </c>
      <c r="CL654" s="15">
        <v>53</v>
      </c>
      <c r="CM654" s="15">
        <v>74</v>
      </c>
      <c r="CN654" s="15">
        <v>34</v>
      </c>
      <c r="CO654" s="15">
        <v>47</v>
      </c>
      <c r="CP654" s="15">
        <v>57</v>
      </c>
      <c r="CQ654" s="15">
        <v>12</v>
      </c>
      <c r="CR654" s="15">
        <v>89</v>
      </c>
      <c r="CS654" s="15">
        <v>69</v>
      </c>
      <c r="CT654" s="15">
        <v>110</v>
      </c>
      <c r="CU654" s="15">
        <v>98</v>
      </c>
      <c r="CV654" s="15">
        <v>132</v>
      </c>
      <c r="CW654" s="15">
        <v>109</v>
      </c>
      <c r="CX654" s="15">
        <v>50</v>
      </c>
      <c r="CY654" s="15">
        <v>102</v>
      </c>
      <c r="CZ654" s="15">
        <v>42</v>
      </c>
      <c r="DA654" s="15">
        <v>7</v>
      </c>
      <c r="DB654" s="15">
        <v>125</v>
      </c>
      <c r="DC654" s="15">
        <v>39</v>
      </c>
      <c r="DD654" s="15">
        <v>16</v>
      </c>
      <c r="DE654" s="15">
        <v>93</v>
      </c>
      <c r="DF654" s="15">
        <v>48</v>
      </c>
      <c r="DG654" s="15">
        <v>112</v>
      </c>
      <c r="DH654" s="15">
        <v>106</v>
      </c>
      <c r="DI654" s="15">
        <v>17</v>
      </c>
      <c r="DJ654" s="15">
        <v>22</v>
      </c>
      <c r="DK654" s="15">
        <v>31</v>
      </c>
      <c r="DL654" s="15">
        <v>38</v>
      </c>
      <c r="DM654" s="15">
        <v>120</v>
      </c>
      <c r="DN654" s="15">
        <v>114</v>
      </c>
      <c r="DO654" s="15">
        <v>10</v>
      </c>
      <c r="DP654" s="15">
        <v>13</v>
      </c>
      <c r="DQ654" s="15">
        <v>85</v>
      </c>
      <c r="DR654" s="15">
        <v>61</v>
      </c>
      <c r="DS654" s="15">
        <v>131</v>
      </c>
      <c r="DT654" s="15">
        <v>46</v>
      </c>
      <c r="DU654" s="15">
        <v>126</v>
      </c>
      <c r="DV654" s="15">
        <v>129</v>
      </c>
      <c r="DW654" s="15">
        <v>70</v>
      </c>
      <c r="DX654" s="15">
        <v>60</v>
      </c>
      <c r="DY654" s="15">
        <v>21</v>
      </c>
      <c r="DZ654" s="15">
        <v>103</v>
      </c>
      <c r="EA654" s="15">
        <v>9</v>
      </c>
      <c r="EB654" s="15">
        <v>20</v>
      </c>
      <c r="EC654" s="15">
        <v>52</v>
      </c>
      <c r="ED654" s="15">
        <v>92</v>
      </c>
      <c r="EF654" s="15">
        <v>14</v>
      </c>
      <c r="EG654" s="15">
        <v>73</v>
      </c>
      <c r="EH654" s="15">
        <v>119</v>
      </c>
      <c r="EI654" s="15">
        <v>32</v>
      </c>
    </row>
    <row r="655" spans="4:139" s="15" customFormat="1">
      <c r="E655" s="42" t="s">
        <v>352</v>
      </c>
      <c r="F655" s="15">
        <v>28</v>
      </c>
      <c r="G655" s="15">
        <v>108</v>
      </c>
      <c r="H655" s="15">
        <v>39</v>
      </c>
      <c r="I655" s="15">
        <v>101</v>
      </c>
      <c r="J655" s="15">
        <v>96</v>
      </c>
      <c r="K655" s="15">
        <v>57</v>
      </c>
      <c r="L655" s="15">
        <v>94</v>
      </c>
      <c r="M655" s="15">
        <v>55</v>
      </c>
      <c r="N655" s="15">
        <v>100</v>
      </c>
      <c r="O655" s="15">
        <v>11</v>
      </c>
      <c r="P655" s="15">
        <v>10</v>
      </c>
      <c r="Q655" s="15">
        <v>66</v>
      </c>
      <c r="R655" s="15">
        <v>2</v>
      </c>
      <c r="S655" s="15">
        <v>73</v>
      </c>
      <c r="T655" s="15">
        <v>58</v>
      </c>
      <c r="U655" s="15">
        <v>43</v>
      </c>
      <c r="V655" s="15">
        <v>33</v>
      </c>
      <c r="W655" s="15">
        <v>70</v>
      </c>
      <c r="X655" s="15">
        <v>1</v>
      </c>
      <c r="Y655" s="15">
        <v>131</v>
      </c>
      <c r="Z655" s="15">
        <v>118</v>
      </c>
      <c r="AA655" s="15">
        <v>132</v>
      </c>
      <c r="AB655" s="15">
        <v>42</v>
      </c>
      <c r="AC655" s="15">
        <v>76</v>
      </c>
      <c r="AD655" s="15">
        <v>8</v>
      </c>
      <c r="AE655" s="15">
        <v>5</v>
      </c>
      <c r="AF655" s="15">
        <v>13</v>
      </c>
      <c r="AG655" s="15">
        <v>74</v>
      </c>
      <c r="AH655" s="15">
        <v>23</v>
      </c>
      <c r="AI655" s="15">
        <v>102</v>
      </c>
      <c r="AJ655" s="15">
        <v>95</v>
      </c>
      <c r="AK655" s="15">
        <v>26</v>
      </c>
      <c r="AL655" s="15">
        <v>129</v>
      </c>
      <c r="AM655" s="15">
        <v>52</v>
      </c>
      <c r="AN655" s="15">
        <v>41</v>
      </c>
      <c r="AO655" s="15">
        <v>99</v>
      </c>
      <c r="AP655" s="15">
        <v>124</v>
      </c>
      <c r="AQ655" s="15">
        <v>126</v>
      </c>
      <c r="AR655" s="15">
        <v>77</v>
      </c>
      <c r="AS655" s="15">
        <v>130</v>
      </c>
      <c r="AT655" s="15">
        <v>35</v>
      </c>
      <c r="AU655" s="15">
        <v>116</v>
      </c>
      <c r="AV655" s="15">
        <v>105</v>
      </c>
      <c r="AW655" s="15">
        <v>85</v>
      </c>
      <c r="AX655" s="15">
        <v>3</v>
      </c>
      <c r="AY655" s="15">
        <v>69</v>
      </c>
      <c r="AZ655" s="15">
        <v>60</v>
      </c>
      <c r="BA655" s="15">
        <v>97</v>
      </c>
      <c r="BB655" s="15">
        <v>47</v>
      </c>
      <c r="BC655" s="15">
        <v>64</v>
      </c>
      <c r="BD655" s="15">
        <v>119</v>
      </c>
      <c r="BE655" s="15">
        <v>90</v>
      </c>
      <c r="BF655" s="15">
        <v>12</v>
      </c>
      <c r="BG655" s="15">
        <v>122</v>
      </c>
      <c r="BH655" s="15">
        <v>112</v>
      </c>
      <c r="BI655" s="15">
        <v>114</v>
      </c>
      <c r="BJ655" s="15">
        <v>19</v>
      </c>
      <c r="BK655" s="15">
        <v>54</v>
      </c>
      <c r="BL655" s="15">
        <v>45</v>
      </c>
      <c r="BM655" s="15">
        <v>21</v>
      </c>
      <c r="BN655" s="15">
        <v>115</v>
      </c>
      <c r="BO655" s="15">
        <v>89</v>
      </c>
      <c r="BP655" s="15">
        <v>92</v>
      </c>
      <c r="BQ655" s="15">
        <v>128</v>
      </c>
      <c r="BR655" s="15">
        <v>61</v>
      </c>
      <c r="BS655" s="15">
        <v>67</v>
      </c>
      <c r="BT655" s="15">
        <v>48</v>
      </c>
      <c r="BU655" s="15">
        <v>27</v>
      </c>
      <c r="BV655" s="15">
        <v>51</v>
      </c>
      <c r="BW655" s="15">
        <v>17</v>
      </c>
      <c r="BX655" s="15">
        <v>133</v>
      </c>
      <c r="BY655" s="15">
        <v>98</v>
      </c>
      <c r="BZ655" s="15">
        <v>36</v>
      </c>
      <c r="CA655" s="15">
        <v>111</v>
      </c>
      <c r="CB655" s="15">
        <v>82</v>
      </c>
      <c r="CC655" s="15">
        <v>110</v>
      </c>
      <c r="CD655" s="15">
        <v>68</v>
      </c>
      <c r="CE655" s="15">
        <v>22</v>
      </c>
      <c r="CF655" s="15">
        <v>75</v>
      </c>
      <c r="CG655" s="15">
        <v>6</v>
      </c>
      <c r="CH655" s="15">
        <v>113</v>
      </c>
      <c r="CI655" s="15">
        <v>4</v>
      </c>
      <c r="CJ655" s="15">
        <v>81</v>
      </c>
      <c r="CK655" s="15">
        <v>125</v>
      </c>
      <c r="CL655" s="15">
        <v>38</v>
      </c>
      <c r="CM655" s="15">
        <v>104</v>
      </c>
      <c r="CN655" s="15">
        <v>123</v>
      </c>
      <c r="CO655" s="15">
        <v>86</v>
      </c>
      <c r="CP655" s="15">
        <v>62</v>
      </c>
      <c r="CQ655" s="15">
        <v>78</v>
      </c>
      <c r="CR655" s="15">
        <v>84</v>
      </c>
      <c r="CS655" s="15">
        <v>63</v>
      </c>
      <c r="CT655" s="15">
        <v>29</v>
      </c>
      <c r="CU655" s="15">
        <v>121</v>
      </c>
      <c r="CV655" s="15">
        <v>87</v>
      </c>
      <c r="CW655" s="15">
        <v>32</v>
      </c>
      <c r="CX655" s="15">
        <v>9</v>
      </c>
      <c r="CY655" s="15">
        <v>49</v>
      </c>
      <c r="CZ655" s="15">
        <v>107</v>
      </c>
      <c r="DA655" s="15">
        <v>72</v>
      </c>
      <c r="DB655" s="15">
        <v>127</v>
      </c>
      <c r="DC655" s="15">
        <v>46</v>
      </c>
      <c r="DD655" s="15">
        <v>40</v>
      </c>
      <c r="DE655" s="15">
        <v>91</v>
      </c>
      <c r="DF655" s="15">
        <v>16</v>
      </c>
      <c r="DG655" s="15">
        <v>15</v>
      </c>
      <c r="DH655" s="15">
        <v>53</v>
      </c>
      <c r="DI655" s="15">
        <v>34</v>
      </c>
      <c r="DJ655" s="15">
        <v>37</v>
      </c>
      <c r="DK655" s="15">
        <v>109</v>
      </c>
      <c r="DL655" s="15">
        <v>30</v>
      </c>
      <c r="DM655" s="15">
        <v>25</v>
      </c>
      <c r="DN655" s="15">
        <v>50</v>
      </c>
      <c r="DO655" s="15">
        <v>56</v>
      </c>
      <c r="DP655" s="15">
        <v>14</v>
      </c>
      <c r="DQ655" s="15">
        <v>20</v>
      </c>
      <c r="DR655" s="15">
        <v>103</v>
      </c>
      <c r="DS655" s="15">
        <v>65</v>
      </c>
      <c r="DT655" s="15">
        <v>31</v>
      </c>
      <c r="DU655" s="15">
        <v>117</v>
      </c>
      <c r="DV655" s="15">
        <v>79</v>
      </c>
      <c r="DW655" s="15">
        <v>18</v>
      </c>
      <c r="DX655" s="15">
        <v>71</v>
      </c>
      <c r="DY655" s="15">
        <v>106</v>
      </c>
      <c r="DZ655" s="15">
        <v>88</v>
      </c>
      <c r="EA655" s="15">
        <v>24</v>
      </c>
      <c r="EB655" s="15">
        <v>59</v>
      </c>
      <c r="EC655" s="15">
        <v>120</v>
      </c>
      <c r="ED655" s="15">
        <v>83</v>
      </c>
      <c r="EF655" s="15">
        <v>7</v>
      </c>
      <c r="EG655" s="15">
        <v>93</v>
      </c>
      <c r="EH655" s="15">
        <v>44</v>
      </c>
      <c r="EI655" s="15">
        <v>80</v>
      </c>
    </row>
    <row r="656" spans="4:139" s="15" customFormat="1"/>
    <row r="657" spans="4:144" s="15" customFormat="1">
      <c r="D657" s="447">
        <v>134</v>
      </c>
      <c r="E657" s="39" t="s">
        <v>379</v>
      </c>
    </row>
    <row r="658" spans="4:144" s="15" customFormat="1">
      <c r="E658" s="42" t="s">
        <v>322</v>
      </c>
      <c r="F658" s="15">
        <v>1</v>
      </c>
      <c r="G658" s="15">
        <v>2</v>
      </c>
      <c r="H658" s="15">
        <v>3</v>
      </c>
      <c r="I658" s="15">
        <v>4</v>
      </c>
      <c r="J658" s="15">
        <v>5</v>
      </c>
      <c r="K658" s="15">
        <v>6</v>
      </c>
      <c r="L658" s="15">
        <v>7</v>
      </c>
      <c r="M658" s="15">
        <v>8</v>
      </c>
      <c r="N658" s="15">
        <v>9</v>
      </c>
      <c r="O658" s="15">
        <v>10</v>
      </c>
      <c r="P658" s="15">
        <v>11</v>
      </c>
      <c r="Q658" s="15">
        <v>12</v>
      </c>
      <c r="R658" s="15">
        <v>13</v>
      </c>
      <c r="S658" s="15">
        <v>14</v>
      </c>
      <c r="T658" s="15">
        <v>15</v>
      </c>
      <c r="U658" s="15">
        <v>16</v>
      </c>
      <c r="V658" s="15">
        <v>17</v>
      </c>
      <c r="W658" s="15">
        <v>18</v>
      </c>
      <c r="X658" s="15">
        <v>19</v>
      </c>
      <c r="Y658" s="15">
        <v>20</v>
      </c>
      <c r="Z658" s="15">
        <v>21</v>
      </c>
      <c r="AA658" s="15">
        <v>22</v>
      </c>
      <c r="AB658" s="15">
        <v>23</v>
      </c>
      <c r="AC658" s="15">
        <v>24</v>
      </c>
      <c r="AD658" s="15">
        <v>25</v>
      </c>
      <c r="AE658" s="15">
        <v>26</v>
      </c>
      <c r="AF658" s="15">
        <v>27</v>
      </c>
      <c r="AG658" s="15">
        <v>28</v>
      </c>
      <c r="AH658" s="15">
        <v>29</v>
      </c>
      <c r="AI658" s="15">
        <v>30</v>
      </c>
      <c r="AJ658" s="15">
        <v>31</v>
      </c>
      <c r="AK658" s="15">
        <v>32</v>
      </c>
      <c r="AL658" s="15">
        <v>33</v>
      </c>
      <c r="AM658" s="15">
        <v>34</v>
      </c>
      <c r="AN658" s="15">
        <v>35</v>
      </c>
      <c r="AO658" s="15">
        <v>36</v>
      </c>
      <c r="AP658" s="15">
        <v>37</v>
      </c>
      <c r="AQ658" s="15">
        <v>38</v>
      </c>
      <c r="AR658" s="15">
        <v>39</v>
      </c>
      <c r="AS658" s="15">
        <v>40</v>
      </c>
      <c r="AT658" s="15">
        <v>41</v>
      </c>
      <c r="AU658" s="15">
        <v>42</v>
      </c>
      <c r="AV658" s="15">
        <v>43</v>
      </c>
      <c r="AW658" s="15">
        <v>44</v>
      </c>
      <c r="AX658" s="15">
        <v>45</v>
      </c>
      <c r="AY658" s="15">
        <v>46</v>
      </c>
      <c r="AZ658" s="15">
        <v>47</v>
      </c>
      <c r="BA658" s="15">
        <v>48</v>
      </c>
      <c r="BB658" s="15">
        <v>49</v>
      </c>
      <c r="BC658" s="15">
        <v>50</v>
      </c>
      <c r="BD658" s="15">
        <v>51</v>
      </c>
      <c r="BE658" s="15">
        <v>52</v>
      </c>
      <c r="BF658" s="15">
        <v>53</v>
      </c>
      <c r="BG658" s="15">
        <v>54</v>
      </c>
      <c r="BH658" s="15">
        <v>55</v>
      </c>
      <c r="BI658" s="15">
        <v>56</v>
      </c>
      <c r="BJ658" s="15">
        <v>57</v>
      </c>
      <c r="BK658" s="15">
        <v>58</v>
      </c>
      <c r="BL658" s="15">
        <v>59</v>
      </c>
      <c r="BM658" s="15">
        <v>60</v>
      </c>
      <c r="BN658" s="15">
        <v>61</v>
      </c>
      <c r="BO658" s="15">
        <v>62</v>
      </c>
      <c r="BP658" s="15">
        <v>63</v>
      </c>
      <c r="BQ658" s="15">
        <v>64</v>
      </c>
      <c r="BR658" s="15">
        <v>65</v>
      </c>
      <c r="BS658" s="15">
        <v>66</v>
      </c>
      <c r="BT658" s="15">
        <v>67</v>
      </c>
      <c r="BU658" s="15">
        <v>68</v>
      </c>
      <c r="BV658" s="15">
        <v>69</v>
      </c>
      <c r="BW658" s="15">
        <v>70</v>
      </c>
      <c r="BX658" s="15">
        <v>71</v>
      </c>
      <c r="BY658" s="15">
        <v>72</v>
      </c>
      <c r="BZ658" s="15">
        <v>73</v>
      </c>
      <c r="CA658" s="15">
        <v>74</v>
      </c>
      <c r="CB658" s="15">
        <v>75</v>
      </c>
      <c r="CC658" s="15">
        <v>76</v>
      </c>
      <c r="CD658" s="15">
        <v>77</v>
      </c>
      <c r="CE658" s="15">
        <v>78</v>
      </c>
      <c r="CF658" s="15">
        <v>79</v>
      </c>
      <c r="CG658" s="15">
        <v>80</v>
      </c>
      <c r="CH658" s="15">
        <v>81</v>
      </c>
      <c r="CI658" s="15">
        <v>82</v>
      </c>
      <c r="CJ658" s="15">
        <v>83</v>
      </c>
      <c r="CK658" s="15">
        <v>84</v>
      </c>
      <c r="CL658" s="15">
        <v>85</v>
      </c>
      <c r="CM658" s="15">
        <v>86</v>
      </c>
      <c r="CN658" s="15">
        <v>87</v>
      </c>
      <c r="CO658" s="15">
        <v>88</v>
      </c>
      <c r="CP658" s="15">
        <v>89</v>
      </c>
      <c r="CQ658" s="15">
        <v>90</v>
      </c>
      <c r="CR658" s="15">
        <v>91</v>
      </c>
      <c r="CS658" s="15">
        <v>92</v>
      </c>
      <c r="CT658" s="15">
        <v>93</v>
      </c>
      <c r="CU658" s="15">
        <v>94</v>
      </c>
      <c r="CV658" s="15">
        <v>95</v>
      </c>
      <c r="CW658" s="15">
        <v>96</v>
      </c>
      <c r="CX658" s="15">
        <v>97</v>
      </c>
      <c r="CY658" s="15">
        <v>98</v>
      </c>
      <c r="CZ658" s="15">
        <v>99</v>
      </c>
      <c r="DA658" s="15">
        <v>100</v>
      </c>
      <c r="DB658" s="15">
        <v>101</v>
      </c>
      <c r="DC658" s="15">
        <v>102</v>
      </c>
      <c r="DD658" s="15">
        <v>103</v>
      </c>
      <c r="DE658" s="15">
        <v>104</v>
      </c>
      <c r="DF658" s="15">
        <v>105</v>
      </c>
      <c r="DG658" s="15">
        <v>106</v>
      </c>
      <c r="DH658" s="15">
        <v>107</v>
      </c>
      <c r="DI658" s="15">
        <v>108</v>
      </c>
      <c r="DJ658" s="15">
        <v>109</v>
      </c>
      <c r="DK658" s="15">
        <v>110</v>
      </c>
      <c r="DL658" s="15">
        <v>111</v>
      </c>
      <c r="DM658" s="15">
        <v>112</v>
      </c>
      <c r="DN658" s="15">
        <v>113</v>
      </c>
      <c r="DO658" s="15">
        <v>114</v>
      </c>
      <c r="DP658" s="15">
        <v>115</v>
      </c>
      <c r="DQ658" s="15">
        <v>116</v>
      </c>
      <c r="DR658" s="15">
        <v>117</v>
      </c>
      <c r="DS658" s="15">
        <v>118</v>
      </c>
      <c r="DT658" s="15">
        <v>119</v>
      </c>
      <c r="DU658" s="15">
        <v>120</v>
      </c>
      <c r="DV658" s="15">
        <v>121</v>
      </c>
      <c r="DW658" s="15">
        <v>122</v>
      </c>
      <c r="DX658" s="15">
        <v>123</v>
      </c>
      <c r="DY658" s="15">
        <v>124</v>
      </c>
      <c r="DZ658" s="15">
        <v>125</v>
      </c>
      <c r="EA658" s="15">
        <v>126</v>
      </c>
      <c r="EB658" s="15">
        <v>127</v>
      </c>
      <c r="EC658" s="15">
        <v>128</v>
      </c>
      <c r="ED658" s="15">
        <v>129</v>
      </c>
      <c r="EE658" s="15">
        <v>130</v>
      </c>
      <c r="EF658" s="15">
        <v>131</v>
      </c>
      <c r="EG658" s="15">
        <v>132</v>
      </c>
      <c r="EH658" s="15">
        <v>133</v>
      </c>
      <c r="EI658" s="15">
        <v>134</v>
      </c>
    </row>
    <row r="659" spans="4:144" s="15" customFormat="1">
      <c r="E659" s="42" t="s">
        <v>350</v>
      </c>
      <c r="F659" s="15">
        <v>128</v>
      </c>
      <c r="G659" s="15">
        <v>54</v>
      </c>
      <c r="H659" s="15">
        <v>95</v>
      </c>
      <c r="I659" s="15">
        <v>115</v>
      </c>
      <c r="J659" s="15">
        <v>34</v>
      </c>
      <c r="K659" s="15">
        <v>134</v>
      </c>
      <c r="L659" s="15">
        <v>114</v>
      </c>
      <c r="M659" s="15">
        <v>116</v>
      </c>
      <c r="N659" s="15">
        <v>88</v>
      </c>
      <c r="O659" s="15">
        <v>33</v>
      </c>
      <c r="P659" s="15">
        <v>4</v>
      </c>
      <c r="Q659" s="15">
        <v>10</v>
      </c>
      <c r="R659" s="15">
        <v>22</v>
      </c>
      <c r="S659" s="15">
        <v>31</v>
      </c>
      <c r="T659" s="15">
        <v>26</v>
      </c>
      <c r="U659" s="15">
        <v>92</v>
      </c>
      <c r="V659" s="15">
        <v>86</v>
      </c>
      <c r="W659" s="15">
        <v>67</v>
      </c>
      <c r="X659" s="15">
        <v>127</v>
      </c>
      <c r="Y659" s="15">
        <v>107</v>
      </c>
      <c r="Z659" s="15">
        <v>83</v>
      </c>
      <c r="AA659" s="15">
        <v>64</v>
      </c>
      <c r="AB659" s="15">
        <v>5</v>
      </c>
      <c r="AC659" s="15">
        <v>37</v>
      </c>
      <c r="AD659" s="15">
        <v>17</v>
      </c>
      <c r="AE659" s="15">
        <v>78</v>
      </c>
      <c r="AF659" s="15">
        <v>43</v>
      </c>
      <c r="AG659" s="15">
        <v>55</v>
      </c>
      <c r="AH659" s="15">
        <v>121</v>
      </c>
      <c r="AI659" s="15">
        <v>97</v>
      </c>
      <c r="AJ659" s="15">
        <v>69</v>
      </c>
      <c r="AK659" s="15">
        <v>36</v>
      </c>
      <c r="AL659" s="15">
        <v>7</v>
      </c>
      <c r="AM659" s="15">
        <v>47</v>
      </c>
      <c r="AN659" s="15">
        <v>62</v>
      </c>
      <c r="AO659" s="15">
        <v>3</v>
      </c>
      <c r="AP659" s="15">
        <v>120</v>
      </c>
      <c r="AQ659" s="15">
        <v>44</v>
      </c>
      <c r="AR659" s="15">
        <v>101</v>
      </c>
      <c r="AS659" s="15">
        <v>72</v>
      </c>
      <c r="AT659" s="15">
        <v>40</v>
      </c>
      <c r="AU659" s="15">
        <v>16</v>
      </c>
      <c r="AV659" s="15">
        <v>105</v>
      </c>
      <c r="AW659" s="15">
        <v>56</v>
      </c>
      <c r="AX659" s="15">
        <v>42</v>
      </c>
      <c r="AY659" s="15">
        <v>74</v>
      </c>
      <c r="AZ659" s="15">
        <v>93</v>
      </c>
      <c r="BA659" s="15">
        <v>12</v>
      </c>
      <c r="BB659" s="15">
        <v>45</v>
      </c>
      <c r="BC659" s="15">
        <v>76</v>
      </c>
      <c r="BD659" s="15">
        <v>108</v>
      </c>
      <c r="BE659" s="15">
        <v>15</v>
      </c>
      <c r="BF659" s="15">
        <v>81</v>
      </c>
      <c r="BG659" s="15">
        <v>48</v>
      </c>
      <c r="BH659" s="15">
        <v>112</v>
      </c>
      <c r="BI659" s="15">
        <v>99</v>
      </c>
      <c r="BJ659" s="15">
        <v>90</v>
      </c>
      <c r="BK659" s="15">
        <v>75</v>
      </c>
      <c r="BL659" s="15">
        <v>85</v>
      </c>
      <c r="BM659" s="15">
        <v>9</v>
      </c>
      <c r="BN659" s="15">
        <v>132</v>
      </c>
      <c r="BO659" s="15">
        <v>38</v>
      </c>
      <c r="BP659" s="15">
        <v>50</v>
      </c>
      <c r="BQ659" s="15">
        <v>110</v>
      </c>
      <c r="BR659" s="15">
        <v>98</v>
      </c>
      <c r="BS659" s="15">
        <v>119</v>
      </c>
      <c r="BT659" s="15">
        <v>49</v>
      </c>
      <c r="BU659" s="15">
        <v>96</v>
      </c>
      <c r="BV659" s="15">
        <v>27</v>
      </c>
      <c r="BW659" s="15">
        <v>24</v>
      </c>
      <c r="BX659" s="15">
        <v>70</v>
      </c>
      <c r="BY659" s="15">
        <v>8</v>
      </c>
      <c r="BZ659" s="15">
        <v>84</v>
      </c>
      <c r="CA659" s="15">
        <v>2</v>
      </c>
      <c r="CB659" s="15">
        <v>11</v>
      </c>
      <c r="CC659" s="15">
        <v>122</v>
      </c>
      <c r="CD659" s="15">
        <v>18</v>
      </c>
      <c r="CE659" s="15">
        <v>129</v>
      </c>
      <c r="CF659" s="15">
        <v>111</v>
      </c>
      <c r="CG659" s="15">
        <v>53</v>
      </c>
      <c r="CH659" s="15">
        <v>123</v>
      </c>
      <c r="CI659" s="15">
        <v>60</v>
      </c>
      <c r="CJ659" s="15">
        <v>51</v>
      </c>
      <c r="CK659" s="15">
        <v>73</v>
      </c>
      <c r="CL659" s="15">
        <v>21</v>
      </c>
      <c r="CM659" s="15">
        <v>14</v>
      </c>
      <c r="CN659" s="15">
        <v>35</v>
      </c>
      <c r="CO659" s="15">
        <v>59</v>
      </c>
      <c r="CP659" s="15">
        <v>52</v>
      </c>
      <c r="CQ659" s="15">
        <v>106</v>
      </c>
      <c r="CR659" s="15">
        <v>19</v>
      </c>
      <c r="CS659" s="15">
        <v>100</v>
      </c>
      <c r="CT659" s="15">
        <v>87</v>
      </c>
      <c r="CU659" s="15">
        <v>102</v>
      </c>
      <c r="CV659" s="15">
        <v>1</v>
      </c>
      <c r="CW659" s="15">
        <v>82</v>
      </c>
      <c r="CX659" s="15">
        <v>41</v>
      </c>
      <c r="CY659" s="15">
        <v>65</v>
      </c>
      <c r="CZ659" s="15">
        <v>25</v>
      </c>
      <c r="DA659" s="15">
        <v>68</v>
      </c>
      <c r="DB659" s="15">
        <v>104</v>
      </c>
      <c r="DC659" s="15">
        <v>94</v>
      </c>
      <c r="DD659" s="15">
        <v>117</v>
      </c>
      <c r="DE659" s="15">
        <v>20</v>
      </c>
      <c r="DF659" s="15">
        <v>57</v>
      </c>
      <c r="DG659" s="15">
        <v>58</v>
      </c>
      <c r="DH659" s="15">
        <v>63</v>
      </c>
      <c r="DI659" s="15">
        <v>46</v>
      </c>
      <c r="DJ659" s="15">
        <v>125</v>
      </c>
      <c r="DK659" s="15">
        <v>13</v>
      </c>
      <c r="DL659" s="15">
        <v>79</v>
      </c>
      <c r="DM659" s="15">
        <v>126</v>
      </c>
      <c r="DN659" s="15">
        <v>91</v>
      </c>
      <c r="DO659" s="15">
        <v>23</v>
      </c>
      <c r="DP659" s="15">
        <v>131</v>
      </c>
      <c r="DQ659" s="15">
        <v>77</v>
      </c>
      <c r="DR659" s="15">
        <v>89</v>
      </c>
      <c r="DS659" s="15">
        <v>30</v>
      </c>
      <c r="DT659" s="15">
        <v>66</v>
      </c>
      <c r="DU659" s="15">
        <v>32</v>
      </c>
      <c r="DV659" s="15">
        <v>39</v>
      </c>
      <c r="DW659" s="15">
        <v>130</v>
      </c>
      <c r="DX659" s="15">
        <v>124</v>
      </c>
      <c r="DY659" s="15">
        <v>80</v>
      </c>
      <c r="DZ659" s="15">
        <v>133</v>
      </c>
      <c r="EA659" s="15">
        <v>103</v>
      </c>
      <c r="EB659" s="15">
        <v>109</v>
      </c>
      <c r="EC659" s="15">
        <v>71</v>
      </c>
      <c r="ED659" s="15">
        <v>118</v>
      </c>
      <c r="EE659" s="15">
        <v>28</v>
      </c>
      <c r="EF659" s="15">
        <v>113</v>
      </c>
      <c r="EG659" s="15">
        <v>61</v>
      </c>
      <c r="EH659" s="15">
        <v>29</v>
      </c>
      <c r="EI659" s="15">
        <v>6</v>
      </c>
    </row>
    <row r="660" spans="4:144" s="15" customFormat="1">
      <c r="E660" s="42" t="s">
        <v>352</v>
      </c>
      <c r="F660" s="15">
        <v>115</v>
      </c>
      <c r="G660" s="15">
        <v>88</v>
      </c>
      <c r="H660" s="15">
        <v>52</v>
      </c>
      <c r="I660" s="15">
        <v>82</v>
      </c>
      <c r="J660" s="15">
        <v>108</v>
      </c>
      <c r="K660" s="15">
        <v>110</v>
      </c>
      <c r="L660" s="15">
        <v>70</v>
      </c>
      <c r="M660" s="15">
        <v>42</v>
      </c>
      <c r="N660" s="15">
        <v>51</v>
      </c>
      <c r="O660" s="15">
        <v>101</v>
      </c>
      <c r="P660" s="15">
        <v>130</v>
      </c>
      <c r="Q660" s="15">
        <v>65</v>
      </c>
      <c r="R660" s="15">
        <v>17</v>
      </c>
      <c r="S660" s="15">
        <v>46</v>
      </c>
      <c r="T660" s="15">
        <v>87</v>
      </c>
      <c r="U660" s="15">
        <v>13</v>
      </c>
      <c r="V660" s="15">
        <v>44</v>
      </c>
      <c r="W660" s="15">
        <v>94</v>
      </c>
      <c r="X660" s="15">
        <v>38</v>
      </c>
      <c r="Y660" s="15">
        <v>4</v>
      </c>
      <c r="Z660" s="15">
        <v>68</v>
      </c>
      <c r="AA660" s="15">
        <v>55</v>
      </c>
      <c r="AB660" s="15">
        <v>1</v>
      </c>
      <c r="AC660" s="15">
        <v>16</v>
      </c>
      <c r="AD660" s="15">
        <v>77</v>
      </c>
      <c r="AE660" s="15">
        <v>28</v>
      </c>
      <c r="AF660" s="15">
        <v>124</v>
      </c>
      <c r="AG660" s="15">
        <v>15</v>
      </c>
      <c r="AH660" s="15">
        <v>76</v>
      </c>
      <c r="AI660" s="15">
        <v>134</v>
      </c>
      <c r="AJ660" s="15">
        <v>25</v>
      </c>
      <c r="AK660" s="15">
        <v>5</v>
      </c>
      <c r="AL660" s="15">
        <v>40</v>
      </c>
      <c r="AM660" s="15">
        <v>131</v>
      </c>
      <c r="AN660" s="15">
        <v>61</v>
      </c>
      <c r="AO660" s="15">
        <v>48</v>
      </c>
      <c r="AP660" s="15">
        <v>129</v>
      </c>
      <c r="AQ660" s="15">
        <v>19</v>
      </c>
      <c r="AR660" s="15">
        <v>36</v>
      </c>
      <c r="AS660" s="15">
        <v>121</v>
      </c>
      <c r="AT660" s="15">
        <v>89</v>
      </c>
      <c r="AU660" s="15">
        <v>23</v>
      </c>
      <c r="AV660" s="15">
        <v>37</v>
      </c>
      <c r="AW660" s="15">
        <v>7</v>
      </c>
      <c r="AX660" s="15">
        <v>111</v>
      </c>
      <c r="AY660" s="15">
        <v>118</v>
      </c>
      <c r="AZ660" s="15">
        <v>75</v>
      </c>
      <c r="BA660" s="15">
        <v>127</v>
      </c>
      <c r="BB660" s="15">
        <v>81</v>
      </c>
      <c r="BC660" s="15">
        <v>79</v>
      </c>
      <c r="BD660" s="15">
        <v>32</v>
      </c>
      <c r="BE660" s="15">
        <v>39</v>
      </c>
      <c r="BF660" s="15">
        <v>100</v>
      </c>
      <c r="BG660" s="15">
        <v>103</v>
      </c>
      <c r="BH660" s="15">
        <v>113</v>
      </c>
      <c r="BI660" s="15">
        <v>45</v>
      </c>
      <c r="BJ660" s="15">
        <v>31</v>
      </c>
      <c r="BK660" s="15">
        <v>114</v>
      </c>
      <c r="BL660" s="15">
        <v>123</v>
      </c>
      <c r="BM660" s="15">
        <v>14</v>
      </c>
      <c r="BN660" s="15">
        <v>125</v>
      </c>
      <c r="BO660" s="15">
        <v>21</v>
      </c>
      <c r="BP660" s="15">
        <v>120</v>
      </c>
      <c r="BQ660" s="15">
        <v>8</v>
      </c>
      <c r="BR660" s="15">
        <v>12</v>
      </c>
      <c r="BS660" s="15">
        <v>9</v>
      </c>
      <c r="BT660" s="15">
        <v>29</v>
      </c>
      <c r="BU660" s="15">
        <v>62</v>
      </c>
      <c r="BV660" s="15">
        <v>58</v>
      </c>
      <c r="BW660" s="15">
        <v>104</v>
      </c>
      <c r="BX660" s="15">
        <v>133</v>
      </c>
      <c r="BY660" s="15">
        <v>105</v>
      </c>
      <c r="BZ660" s="15">
        <v>109</v>
      </c>
      <c r="CA660" s="15">
        <v>41</v>
      </c>
      <c r="CB660" s="15">
        <v>66</v>
      </c>
      <c r="CC660" s="15">
        <v>20</v>
      </c>
      <c r="CD660" s="15">
        <v>73</v>
      </c>
      <c r="CE660" s="15">
        <v>64</v>
      </c>
      <c r="CF660" s="15">
        <v>92</v>
      </c>
      <c r="CG660" s="15">
        <v>128</v>
      </c>
      <c r="CH660" s="15">
        <v>53</v>
      </c>
      <c r="CI660" s="15">
        <v>95</v>
      </c>
      <c r="CJ660" s="15">
        <v>90</v>
      </c>
      <c r="CK660" s="15">
        <v>26</v>
      </c>
      <c r="CL660" s="15">
        <v>83</v>
      </c>
      <c r="CM660" s="15">
        <v>10</v>
      </c>
      <c r="CN660" s="15">
        <v>98</v>
      </c>
      <c r="CO660" s="15">
        <v>27</v>
      </c>
      <c r="CP660" s="15">
        <v>116</v>
      </c>
      <c r="CQ660" s="15">
        <v>74</v>
      </c>
      <c r="CR660" s="15">
        <v>24</v>
      </c>
      <c r="CS660" s="15">
        <v>50</v>
      </c>
      <c r="CT660" s="15">
        <v>112</v>
      </c>
      <c r="CU660" s="15">
        <v>117</v>
      </c>
      <c r="CV660" s="15">
        <v>3</v>
      </c>
      <c r="CW660" s="15">
        <v>34</v>
      </c>
      <c r="CX660" s="15">
        <v>99</v>
      </c>
      <c r="CY660" s="15">
        <v>119</v>
      </c>
      <c r="CZ660" s="15">
        <v>18</v>
      </c>
      <c r="DA660" s="15">
        <v>71</v>
      </c>
      <c r="DB660" s="15">
        <v>80</v>
      </c>
      <c r="DC660" s="15">
        <v>33</v>
      </c>
      <c r="DD660" s="15">
        <v>54</v>
      </c>
      <c r="DE660" s="15">
        <v>67</v>
      </c>
      <c r="DF660" s="15">
        <v>22</v>
      </c>
      <c r="DG660" s="15">
        <v>47</v>
      </c>
      <c r="DH660" s="15">
        <v>11</v>
      </c>
      <c r="DI660" s="15">
        <v>106</v>
      </c>
      <c r="DJ660" s="15">
        <v>132</v>
      </c>
      <c r="DK660" s="15">
        <v>63</v>
      </c>
      <c r="DL660" s="15">
        <v>107</v>
      </c>
      <c r="DM660" s="15">
        <v>69</v>
      </c>
      <c r="DN660" s="15">
        <v>72</v>
      </c>
      <c r="DO660" s="15">
        <v>122</v>
      </c>
      <c r="DP660" s="15">
        <v>43</v>
      </c>
      <c r="DQ660" s="15">
        <v>49</v>
      </c>
      <c r="DR660" s="15">
        <v>59</v>
      </c>
      <c r="DS660" s="15">
        <v>97</v>
      </c>
      <c r="DT660" s="15">
        <v>86</v>
      </c>
      <c r="DU660" s="15">
        <v>6</v>
      </c>
      <c r="DV660" s="15">
        <v>102</v>
      </c>
      <c r="DW660" s="15">
        <v>84</v>
      </c>
      <c r="DX660" s="15">
        <v>60</v>
      </c>
      <c r="DY660" s="15">
        <v>126</v>
      </c>
      <c r="DZ660" s="15">
        <v>78</v>
      </c>
      <c r="EA660" s="15">
        <v>85</v>
      </c>
      <c r="EB660" s="15">
        <v>56</v>
      </c>
      <c r="EC660" s="15">
        <v>35</v>
      </c>
      <c r="ED660" s="15">
        <v>96</v>
      </c>
      <c r="EE660" s="15">
        <v>91</v>
      </c>
      <c r="EF660" s="15">
        <v>57</v>
      </c>
      <c r="EG660" s="15">
        <v>30</v>
      </c>
      <c r="EH660" s="15">
        <v>2</v>
      </c>
      <c r="EI660" s="15">
        <v>93</v>
      </c>
    </row>
    <row r="661" spans="4:144" s="15" customFormat="1"/>
    <row r="662" spans="4:144" s="15" customFormat="1">
      <c r="D662" s="447">
        <v>135</v>
      </c>
      <c r="E662" s="39" t="s">
        <v>379</v>
      </c>
    </row>
    <row r="663" spans="4:144" s="15" customFormat="1">
      <c r="E663" s="42" t="s">
        <v>322</v>
      </c>
      <c r="F663" s="15">
        <v>1</v>
      </c>
      <c r="G663" s="15">
        <v>2</v>
      </c>
      <c r="H663" s="15">
        <v>3</v>
      </c>
      <c r="I663" s="15">
        <v>4</v>
      </c>
      <c r="J663" s="15">
        <v>5</v>
      </c>
      <c r="K663" s="15">
        <v>6</v>
      </c>
      <c r="L663" s="15">
        <v>7</v>
      </c>
      <c r="M663" s="15">
        <v>8</v>
      </c>
      <c r="N663" s="15">
        <v>9</v>
      </c>
      <c r="O663" s="15">
        <v>10</v>
      </c>
      <c r="P663" s="15">
        <v>11</v>
      </c>
      <c r="Q663" s="15">
        <v>12</v>
      </c>
      <c r="R663" s="15">
        <v>13</v>
      </c>
      <c r="S663" s="15">
        <v>14</v>
      </c>
      <c r="T663" s="15">
        <v>15</v>
      </c>
      <c r="U663" s="15">
        <v>16</v>
      </c>
      <c r="V663" s="15">
        <v>17</v>
      </c>
      <c r="W663" s="15">
        <v>18</v>
      </c>
      <c r="X663" s="15">
        <v>19</v>
      </c>
      <c r="Y663" s="15">
        <v>20</v>
      </c>
      <c r="Z663" s="15">
        <v>21</v>
      </c>
      <c r="AA663" s="15">
        <v>22</v>
      </c>
      <c r="AB663" s="15">
        <v>23</v>
      </c>
      <c r="AC663" s="15">
        <v>24</v>
      </c>
      <c r="AD663" s="15">
        <v>25</v>
      </c>
      <c r="AE663" s="15">
        <v>26</v>
      </c>
      <c r="AF663" s="15">
        <v>27</v>
      </c>
      <c r="AG663" s="15">
        <v>28</v>
      </c>
      <c r="AH663" s="15">
        <v>29</v>
      </c>
      <c r="AI663" s="15">
        <v>30</v>
      </c>
      <c r="AJ663" s="15">
        <v>31</v>
      </c>
      <c r="AK663" s="15">
        <v>32</v>
      </c>
      <c r="AL663" s="15">
        <v>33</v>
      </c>
      <c r="AM663" s="15">
        <v>34</v>
      </c>
      <c r="AN663" s="15">
        <v>35</v>
      </c>
      <c r="AO663" s="15">
        <v>36</v>
      </c>
      <c r="AP663" s="15">
        <v>37</v>
      </c>
      <c r="AQ663" s="15">
        <v>38</v>
      </c>
      <c r="AR663" s="15">
        <v>39</v>
      </c>
      <c r="AS663" s="15">
        <v>40</v>
      </c>
      <c r="AT663" s="15">
        <v>41</v>
      </c>
      <c r="AU663" s="15">
        <v>42</v>
      </c>
      <c r="AV663" s="15">
        <v>43</v>
      </c>
      <c r="AW663" s="15">
        <v>44</v>
      </c>
      <c r="AX663" s="15">
        <v>45</v>
      </c>
      <c r="AY663" s="15">
        <v>46</v>
      </c>
      <c r="AZ663" s="15">
        <v>47</v>
      </c>
      <c r="BA663" s="15">
        <v>48</v>
      </c>
      <c r="BB663" s="15">
        <v>49</v>
      </c>
      <c r="BC663" s="15">
        <v>50</v>
      </c>
      <c r="BD663" s="15">
        <v>51</v>
      </c>
      <c r="BE663" s="15">
        <v>52</v>
      </c>
      <c r="BF663" s="15">
        <v>53</v>
      </c>
      <c r="BG663" s="15">
        <v>54</v>
      </c>
      <c r="BH663" s="15">
        <v>55</v>
      </c>
      <c r="BI663" s="15">
        <v>56</v>
      </c>
      <c r="BJ663" s="15">
        <v>57</v>
      </c>
      <c r="BK663" s="15">
        <v>58</v>
      </c>
      <c r="BL663" s="15">
        <v>59</v>
      </c>
      <c r="BM663" s="15">
        <v>60</v>
      </c>
      <c r="BN663" s="15">
        <v>61</v>
      </c>
      <c r="BO663" s="15">
        <v>62</v>
      </c>
      <c r="BP663" s="15">
        <v>63</v>
      </c>
      <c r="BQ663" s="15">
        <v>64</v>
      </c>
      <c r="BR663" s="15">
        <v>65</v>
      </c>
      <c r="BS663" s="15">
        <v>66</v>
      </c>
      <c r="BT663" s="15">
        <v>67</v>
      </c>
      <c r="BU663" s="15">
        <v>68</v>
      </c>
      <c r="BV663" s="15">
        <v>69</v>
      </c>
      <c r="BW663" s="15">
        <v>70</v>
      </c>
      <c r="BX663" s="15">
        <v>71</v>
      </c>
      <c r="BY663" s="15">
        <v>72</v>
      </c>
      <c r="BZ663" s="15">
        <v>73</v>
      </c>
      <c r="CA663" s="15">
        <v>74</v>
      </c>
      <c r="CB663" s="15">
        <v>75</v>
      </c>
      <c r="CC663" s="15">
        <v>76</v>
      </c>
      <c r="CD663" s="15">
        <v>77</v>
      </c>
      <c r="CE663" s="15">
        <v>78</v>
      </c>
      <c r="CF663" s="15">
        <v>79</v>
      </c>
      <c r="CG663" s="15">
        <v>80</v>
      </c>
      <c r="CH663" s="15">
        <v>81</v>
      </c>
      <c r="CI663" s="15">
        <v>82</v>
      </c>
      <c r="CJ663" s="15">
        <v>83</v>
      </c>
      <c r="CK663" s="15">
        <v>84</v>
      </c>
      <c r="CL663" s="15">
        <v>85</v>
      </c>
      <c r="CM663" s="15">
        <v>86</v>
      </c>
      <c r="CN663" s="15">
        <v>87</v>
      </c>
      <c r="CO663" s="15">
        <v>88</v>
      </c>
      <c r="CP663" s="15">
        <v>89</v>
      </c>
      <c r="CQ663" s="15">
        <v>90</v>
      </c>
      <c r="CR663" s="15">
        <v>91</v>
      </c>
      <c r="CS663" s="15">
        <v>92</v>
      </c>
      <c r="CT663" s="15">
        <v>93</v>
      </c>
      <c r="CU663" s="15">
        <v>94</v>
      </c>
      <c r="CV663" s="15">
        <v>95</v>
      </c>
      <c r="CW663" s="15">
        <v>96</v>
      </c>
      <c r="CX663" s="15">
        <v>97</v>
      </c>
      <c r="CY663" s="15">
        <v>98</v>
      </c>
      <c r="CZ663" s="15">
        <v>99</v>
      </c>
      <c r="DA663" s="15">
        <v>100</v>
      </c>
      <c r="DB663" s="15">
        <v>101</v>
      </c>
      <c r="DC663" s="15">
        <v>102</v>
      </c>
      <c r="DD663" s="15">
        <v>103</v>
      </c>
      <c r="DE663" s="15">
        <v>104</v>
      </c>
      <c r="DF663" s="15">
        <v>105</v>
      </c>
      <c r="DG663" s="15">
        <v>106</v>
      </c>
      <c r="DH663" s="15">
        <v>107</v>
      </c>
      <c r="DI663" s="15">
        <v>108</v>
      </c>
      <c r="DJ663" s="15">
        <v>109</v>
      </c>
      <c r="DK663" s="15">
        <v>110</v>
      </c>
      <c r="DL663" s="15">
        <v>111</v>
      </c>
      <c r="DM663" s="15">
        <v>112</v>
      </c>
      <c r="DN663" s="15">
        <v>113</v>
      </c>
      <c r="DO663" s="15">
        <v>114</v>
      </c>
      <c r="DP663" s="15">
        <v>115</v>
      </c>
      <c r="DQ663" s="15">
        <v>116</v>
      </c>
      <c r="DR663" s="15">
        <v>117</v>
      </c>
      <c r="DS663" s="15">
        <v>118</v>
      </c>
      <c r="DT663" s="15">
        <v>119</v>
      </c>
      <c r="DU663" s="15">
        <v>120</v>
      </c>
      <c r="DV663" s="15">
        <v>121</v>
      </c>
      <c r="DW663" s="15">
        <v>122</v>
      </c>
      <c r="DX663" s="15">
        <v>123</v>
      </c>
      <c r="DY663" s="15">
        <v>124</v>
      </c>
      <c r="DZ663" s="15">
        <v>125</v>
      </c>
      <c r="EA663" s="15">
        <v>126</v>
      </c>
      <c r="EB663" s="15">
        <v>127</v>
      </c>
      <c r="EC663" s="15">
        <v>128</v>
      </c>
      <c r="ED663" s="15">
        <v>129</v>
      </c>
      <c r="EE663" s="15">
        <v>130</v>
      </c>
      <c r="EF663" s="15">
        <v>131</v>
      </c>
      <c r="EG663" s="15">
        <v>132</v>
      </c>
      <c r="EH663" s="15">
        <v>133</v>
      </c>
      <c r="EI663" s="15">
        <v>134</v>
      </c>
      <c r="EJ663" s="15">
        <v>135</v>
      </c>
    </row>
    <row r="664" spans="4:144" s="15" customFormat="1">
      <c r="E664" s="42" t="s">
        <v>350</v>
      </c>
      <c r="F664" s="15">
        <v>132</v>
      </c>
      <c r="G664" s="15">
        <v>10</v>
      </c>
      <c r="H664" s="15">
        <v>111</v>
      </c>
      <c r="I664" s="15">
        <v>95</v>
      </c>
      <c r="J664" s="15">
        <v>3</v>
      </c>
      <c r="K664" s="15">
        <v>48</v>
      </c>
      <c r="L664" s="15">
        <v>81</v>
      </c>
      <c r="M664" s="15">
        <v>74</v>
      </c>
      <c r="N664" s="15">
        <v>92</v>
      </c>
      <c r="O664" s="15">
        <v>107</v>
      </c>
      <c r="P664" s="15">
        <v>39</v>
      </c>
      <c r="Q664" s="15">
        <v>93</v>
      </c>
      <c r="R664" s="15">
        <v>47</v>
      </c>
      <c r="S664" s="15">
        <v>102</v>
      </c>
      <c r="T664" s="15">
        <v>41</v>
      </c>
      <c r="U664" s="15">
        <v>127</v>
      </c>
      <c r="V664" s="15">
        <v>118</v>
      </c>
      <c r="W664" s="15">
        <v>22</v>
      </c>
      <c r="X664" s="15">
        <v>38</v>
      </c>
      <c r="Y664" s="15">
        <v>134</v>
      </c>
      <c r="Z664" s="15">
        <v>79</v>
      </c>
      <c r="AA664" s="15">
        <v>114</v>
      </c>
      <c r="AB664" s="15">
        <v>106</v>
      </c>
      <c r="AC664" s="15">
        <v>42</v>
      </c>
      <c r="AD664" s="15">
        <v>32</v>
      </c>
      <c r="AE664" s="15">
        <v>87</v>
      </c>
      <c r="AF664" s="15">
        <v>21</v>
      </c>
      <c r="AG664" s="15">
        <v>121</v>
      </c>
      <c r="AH664" s="15">
        <v>77</v>
      </c>
      <c r="AI664" s="15">
        <v>129</v>
      </c>
      <c r="AJ664" s="15">
        <v>130</v>
      </c>
      <c r="AK664" s="15">
        <v>28</v>
      </c>
      <c r="AL664" s="15">
        <v>70</v>
      </c>
      <c r="AM664" s="15">
        <v>36</v>
      </c>
      <c r="AN664" s="15">
        <v>103</v>
      </c>
      <c r="AO664" s="15">
        <v>34</v>
      </c>
      <c r="AP664" s="15">
        <v>20</v>
      </c>
      <c r="AQ664" s="15">
        <v>82</v>
      </c>
      <c r="AR664" s="15">
        <v>100</v>
      </c>
      <c r="AS664" s="15">
        <v>56</v>
      </c>
      <c r="AT664" s="15">
        <v>89</v>
      </c>
      <c r="AU664" s="15">
        <v>83</v>
      </c>
      <c r="AV664" s="15">
        <v>40</v>
      </c>
      <c r="AW664" s="15">
        <v>7</v>
      </c>
      <c r="AX664" s="15">
        <v>61</v>
      </c>
      <c r="AY664" s="15">
        <v>60</v>
      </c>
      <c r="AZ664" s="15">
        <v>13</v>
      </c>
      <c r="BA664" s="15">
        <v>135</v>
      </c>
      <c r="BB664" s="15">
        <v>73</v>
      </c>
      <c r="BC664" s="15">
        <v>128</v>
      </c>
      <c r="BD664" s="15">
        <v>80</v>
      </c>
      <c r="BE664" s="15">
        <v>8</v>
      </c>
      <c r="BF664" s="15">
        <v>72</v>
      </c>
      <c r="BG664" s="15">
        <v>97</v>
      </c>
      <c r="BH664" s="15">
        <v>31</v>
      </c>
      <c r="BI664" s="15">
        <v>44</v>
      </c>
      <c r="BJ664" s="15">
        <v>15</v>
      </c>
      <c r="BK664" s="15">
        <v>55</v>
      </c>
      <c r="BL664" s="15">
        <v>101</v>
      </c>
      <c r="BM664" s="15">
        <v>46</v>
      </c>
      <c r="BN664" s="15">
        <v>33</v>
      </c>
      <c r="BO664" s="15">
        <v>116</v>
      </c>
      <c r="BP664" s="15">
        <v>94</v>
      </c>
      <c r="BQ664" s="15">
        <v>58</v>
      </c>
      <c r="BR664" s="15">
        <v>67</v>
      </c>
      <c r="BS664" s="15">
        <v>123</v>
      </c>
      <c r="BT664" s="15">
        <v>25</v>
      </c>
      <c r="BU664" s="15">
        <v>45</v>
      </c>
      <c r="BV664" s="15">
        <v>120</v>
      </c>
      <c r="BW664" s="15">
        <v>96</v>
      </c>
      <c r="BX664" s="15">
        <v>119</v>
      </c>
      <c r="BY664" s="15">
        <v>104</v>
      </c>
      <c r="BZ664" s="15">
        <v>125</v>
      </c>
      <c r="CA664" s="15">
        <v>52</v>
      </c>
      <c r="CB664" s="15">
        <v>1</v>
      </c>
      <c r="CC664" s="15">
        <v>59</v>
      </c>
      <c r="CD664" s="15">
        <v>126</v>
      </c>
      <c r="CE664" s="15">
        <v>35</v>
      </c>
      <c r="CF664" s="15">
        <v>17</v>
      </c>
      <c r="CG664" s="15">
        <v>51</v>
      </c>
      <c r="CH664" s="15">
        <v>12</v>
      </c>
      <c r="CI664" s="15">
        <v>18</v>
      </c>
      <c r="CJ664" s="15">
        <v>84</v>
      </c>
      <c r="CK664" s="15">
        <v>65</v>
      </c>
      <c r="CL664" s="15">
        <v>88</v>
      </c>
      <c r="CM664" s="15">
        <v>63</v>
      </c>
      <c r="CN664" s="15">
        <v>76</v>
      </c>
      <c r="CO664" s="15">
        <v>85</v>
      </c>
      <c r="CP664" s="15">
        <v>57</v>
      </c>
      <c r="CQ664" s="15">
        <v>108</v>
      </c>
      <c r="CR664" s="15">
        <v>133</v>
      </c>
      <c r="CS664" s="15">
        <v>98</v>
      </c>
      <c r="CT664" s="15">
        <v>90</v>
      </c>
      <c r="CU664" s="15">
        <v>113</v>
      </c>
      <c r="CV664" s="15">
        <v>9</v>
      </c>
      <c r="CW664" s="15">
        <v>54</v>
      </c>
      <c r="CX664" s="15">
        <v>5</v>
      </c>
      <c r="CY664" s="15">
        <v>64</v>
      </c>
      <c r="CZ664" s="15">
        <v>71</v>
      </c>
      <c r="DA664" s="15">
        <v>11</v>
      </c>
      <c r="DB664" s="15">
        <v>4</v>
      </c>
      <c r="DC664" s="15">
        <v>66</v>
      </c>
      <c r="DD664" s="15">
        <v>62</v>
      </c>
      <c r="DE664" s="15">
        <v>53</v>
      </c>
      <c r="DF664" s="15">
        <v>26</v>
      </c>
      <c r="DG664" s="15">
        <v>29</v>
      </c>
      <c r="DH664" s="15">
        <v>110</v>
      </c>
      <c r="DI664" s="15">
        <v>6</v>
      </c>
      <c r="DJ664" s="15">
        <v>50</v>
      </c>
      <c r="DK664" s="15">
        <v>16</v>
      </c>
      <c r="DL664" s="15">
        <v>19</v>
      </c>
      <c r="DM664" s="15">
        <v>49</v>
      </c>
      <c r="DN664" s="15">
        <v>2</v>
      </c>
      <c r="DO664" s="15">
        <v>37</v>
      </c>
      <c r="DP664" s="15">
        <v>99</v>
      </c>
      <c r="DQ664" s="15">
        <v>112</v>
      </c>
      <c r="DR664" s="15">
        <v>24</v>
      </c>
      <c r="DS664" s="15">
        <v>14</v>
      </c>
      <c r="DT664" s="15">
        <v>68</v>
      </c>
      <c r="DU664" s="15">
        <v>86</v>
      </c>
      <c r="DV664" s="15">
        <v>115</v>
      </c>
      <c r="DW664" s="15">
        <v>43</v>
      </c>
      <c r="DX664" s="15">
        <v>27</v>
      </c>
      <c r="DY664" s="15">
        <v>91</v>
      </c>
      <c r="DZ664" s="15">
        <v>122</v>
      </c>
      <c r="EA664" s="15">
        <v>105</v>
      </c>
      <c r="EB664" s="15">
        <v>30</v>
      </c>
      <c r="EC664" s="15">
        <v>109</v>
      </c>
      <c r="ED664" s="15">
        <v>131</v>
      </c>
      <c r="EE664" s="15">
        <v>117</v>
      </c>
      <c r="EF664" s="15">
        <v>75</v>
      </c>
      <c r="EG664" s="15">
        <v>124</v>
      </c>
      <c r="EH664" s="15">
        <v>69</v>
      </c>
      <c r="EI664" s="15">
        <v>78</v>
      </c>
      <c r="EJ664" s="15">
        <v>23</v>
      </c>
    </row>
    <row r="665" spans="4:144" s="15" customFormat="1">
      <c r="E665" s="42" t="s">
        <v>352</v>
      </c>
      <c r="F665" s="15">
        <v>110</v>
      </c>
      <c r="G665" s="15">
        <v>80</v>
      </c>
      <c r="H665" s="15">
        <v>104</v>
      </c>
      <c r="I665" s="15">
        <v>43</v>
      </c>
      <c r="J665" s="15">
        <v>118</v>
      </c>
      <c r="K665" s="15">
        <v>92</v>
      </c>
      <c r="L665" s="15">
        <v>88</v>
      </c>
      <c r="M665" s="15">
        <v>46</v>
      </c>
      <c r="N665" s="15">
        <v>130</v>
      </c>
      <c r="O665" s="15">
        <v>8</v>
      </c>
      <c r="P665" s="15">
        <v>68</v>
      </c>
      <c r="Q665" s="15">
        <v>90</v>
      </c>
      <c r="R665" s="15">
        <v>117</v>
      </c>
      <c r="S665" s="15">
        <v>76</v>
      </c>
      <c r="T665" s="15">
        <v>48</v>
      </c>
      <c r="U665" s="15">
        <v>128</v>
      </c>
      <c r="V665" s="15">
        <v>58</v>
      </c>
      <c r="W665" s="15">
        <v>102</v>
      </c>
      <c r="X665" s="15">
        <v>121</v>
      </c>
      <c r="Y665" s="15">
        <v>132</v>
      </c>
      <c r="Z665" s="15">
        <v>134</v>
      </c>
      <c r="AA665" s="15">
        <v>105</v>
      </c>
      <c r="AB665" s="15">
        <v>51</v>
      </c>
      <c r="AC665" s="15">
        <v>33</v>
      </c>
      <c r="AD665" s="15">
        <v>119</v>
      </c>
      <c r="AE665" s="15">
        <v>100</v>
      </c>
      <c r="AF665" s="15">
        <v>39</v>
      </c>
      <c r="AG665" s="15">
        <v>10</v>
      </c>
      <c r="AH665" s="15">
        <v>28</v>
      </c>
      <c r="AI665" s="15">
        <v>4</v>
      </c>
      <c r="AJ665" s="15">
        <v>9</v>
      </c>
      <c r="AK665" s="15">
        <v>78</v>
      </c>
      <c r="AL665" s="15">
        <v>37</v>
      </c>
      <c r="AM665" s="15">
        <v>12</v>
      </c>
      <c r="AN665" s="15">
        <v>54</v>
      </c>
      <c r="AO665" s="15">
        <v>42</v>
      </c>
      <c r="AP665" s="15">
        <v>53</v>
      </c>
      <c r="AQ665" s="15">
        <v>49</v>
      </c>
      <c r="AR665" s="15">
        <v>111</v>
      </c>
      <c r="AS665" s="15">
        <v>133</v>
      </c>
      <c r="AT665" s="15">
        <v>38</v>
      </c>
      <c r="AU665" s="15">
        <v>125</v>
      </c>
      <c r="AV665" s="15">
        <v>24</v>
      </c>
      <c r="AW665" s="15">
        <v>126</v>
      </c>
      <c r="AX665" s="15">
        <v>72</v>
      </c>
      <c r="AY665" s="15">
        <v>103</v>
      </c>
      <c r="AZ665" s="15">
        <v>3</v>
      </c>
      <c r="BA665" s="15">
        <v>31</v>
      </c>
      <c r="BB665" s="15">
        <v>26</v>
      </c>
      <c r="BC665" s="15">
        <v>63</v>
      </c>
      <c r="BD665" s="15">
        <v>17</v>
      </c>
      <c r="BE665" s="15">
        <v>45</v>
      </c>
      <c r="BF665" s="15">
        <v>57</v>
      </c>
      <c r="BG665" s="15">
        <v>98</v>
      </c>
      <c r="BH665" s="15">
        <v>79</v>
      </c>
      <c r="BI665" s="15">
        <v>135</v>
      </c>
      <c r="BJ665" s="15">
        <v>94</v>
      </c>
      <c r="BK665" s="15">
        <v>32</v>
      </c>
      <c r="BL665" s="15">
        <v>115</v>
      </c>
      <c r="BM665" s="15">
        <v>82</v>
      </c>
      <c r="BN665" s="15">
        <v>65</v>
      </c>
      <c r="BO665" s="15">
        <v>101</v>
      </c>
      <c r="BP665" s="15">
        <v>77</v>
      </c>
      <c r="BQ665" s="15">
        <v>6</v>
      </c>
      <c r="BR665" s="15">
        <v>123</v>
      </c>
      <c r="BS665" s="15">
        <v>74</v>
      </c>
      <c r="BT665" s="15">
        <v>23</v>
      </c>
      <c r="BU665" s="15">
        <v>30</v>
      </c>
      <c r="BV665" s="15">
        <v>1</v>
      </c>
      <c r="BW665" s="15">
        <v>34</v>
      </c>
      <c r="BX665" s="15">
        <v>99</v>
      </c>
      <c r="BY665" s="15">
        <v>113</v>
      </c>
      <c r="BZ665" s="15">
        <v>36</v>
      </c>
      <c r="CA665" s="15">
        <v>81</v>
      </c>
      <c r="CB665" s="15">
        <v>21</v>
      </c>
      <c r="CC665" s="15">
        <v>73</v>
      </c>
      <c r="CD665" s="15">
        <v>14</v>
      </c>
      <c r="CE665" s="15">
        <v>52</v>
      </c>
      <c r="CF665" s="15">
        <v>83</v>
      </c>
      <c r="CG665" s="15">
        <v>2</v>
      </c>
      <c r="CH665" s="15">
        <v>129</v>
      </c>
      <c r="CI665" s="15">
        <v>55</v>
      </c>
      <c r="CJ665" s="15">
        <v>61</v>
      </c>
      <c r="CK665" s="15">
        <v>27</v>
      </c>
      <c r="CL665" s="15">
        <v>106</v>
      </c>
      <c r="CM665" s="15">
        <v>124</v>
      </c>
      <c r="CN665" s="15">
        <v>131</v>
      </c>
      <c r="CO665" s="15">
        <v>96</v>
      </c>
      <c r="CP665" s="15">
        <v>47</v>
      </c>
      <c r="CQ665" s="15">
        <v>59</v>
      </c>
      <c r="CR665" s="15">
        <v>85</v>
      </c>
      <c r="CS665" s="15">
        <v>64</v>
      </c>
      <c r="CT665" s="15">
        <v>20</v>
      </c>
      <c r="CU665" s="15">
        <v>116</v>
      </c>
      <c r="CV665" s="15">
        <v>91</v>
      </c>
      <c r="CW665" s="15">
        <v>107</v>
      </c>
      <c r="CX665" s="15">
        <v>56</v>
      </c>
      <c r="CY665" s="15">
        <v>114</v>
      </c>
      <c r="CZ665" s="15">
        <v>22</v>
      </c>
      <c r="DA665" s="15">
        <v>29</v>
      </c>
      <c r="DB665" s="15">
        <v>122</v>
      </c>
      <c r="DC665" s="15">
        <v>70</v>
      </c>
      <c r="DD665" s="15">
        <v>7</v>
      </c>
      <c r="DE665" s="15">
        <v>11</v>
      </c>
      <c r="DF665" s="15">
        <v>62</v>
      </c>
      <c r="DG665" s="15">
        <v>50</v>
      </c>
      <c r="DH665" s="15">
        <v>108</v>
      </c>
      <c r="DI665" s="15">
        <v>15</v>
      </c>
      <c r="DJ665" s="15">
        <v>41</v>
      </c>
      <c r="DK665" s="15">
        <v>18</v>
      </c>
      <c r="DL665" s="15">
        <v>84</v>
      </c>
      <c r="DM665" s="15">
        <v>71</v>
      </c>
      <c r="DN665" s="15">
        <v>25</v>
      </c>
      <c r="DO665" s="15">
        <v>60</v>
      </c>
      <c r="DP665" s="15">
        <v>66</v>
      </c>
      <c r="DQ665" s="15">
        <v>95</v>
      </c>
      <c r="DR665" s="15">
        <v>35</v>
      </c>
      <c r="DS665" s="15">
        <v>67</v>
      </c>
      <c r="DT665" s="15">
        <v>87</v>
      </c>
      <c r="DU665" s="15">
        <v>127</v>
      </c>
      <c r="DV665" s="15">
        <v>5</v>
      </c>
      <c r="DW665" s="15">
        <v>69</v>
      </c>
      <c r="DX665" s="15">
        <v>86</v>
      </c>
      <c r="DY665" s="15">
        <v>13</v>
      </c>
      <c r="DZ665" s="15">
        <v>19</v>
      </c>
      <c r="EA665" s="15">
        <v>120</v>
      </c>
      <c r="EB665" s="15">
        <v>44</v>
      </c>
      <c r="EC665" s="15">
        <v>16</v>
      </c>
      <c r="ED665" s="15">
        <v>93</v>
      </c>
      <c r="EE665" s="15">
        <v>89</v>
      </c>
      <c r="EF665" s="15">
        <v>109</v>
      </c>
      <c r="EG665" s="15">
        <v>40</v>
      </c>
      <c r="EH665" s="15">
        <v>97</v>
      </c>
      <c r="EI665" s="15">
        <v>75</v>
      </c>
      <c r="EJ665" s="15">
        <v>112</v>
      </c>
    </row>
    <row r="666" spans="4:144" s="15" customFormat="1"/>
    <row r="667" spans="4:144" s="15" customFormat="1">
      <c r="D667" s="447">
        <v>136</v>
      </c>
      <c r="E667" s="39" t="s">
        <v>379</v>
      </c>
    </row>
    <row r="668" spans="4:144" s="15" customFormat="1">
      <c r="E668" s="42" t="s">
        <v>322</v>
      </c>
      <c r="F668" s="15">
        <v>1</v>
      </c>
      <c r="G668" s="15">
        <v>2</v>
      </c>
      <c r="H668" s="15">
        <v>3</v>
      </c>
      <c r="I668" s="15">
        <v>4</v>
      </c>
      <c r="J668" s="15">
        <v>5</v>
      </c>
      <c r="K668" s="15">
        <v>6</v>
      </c>
      <c r="L668" s="15">
        <v>7</v>
      </c>
      <c r="M668" s="15">
        <v>8</v>
      </c>
      <c r="N668" s="15">
        <v>9</v>
      </c>
      <c r="O668" s="15">
        <v>10</v>
      </c>
      <c r="P668" s="15">
        <v>11</v>
      </c>
      <c r="Q668" s="15">
        <v>12</v>
      </c>
      <c r="R668" s="15">
        <v>13</v>
      </c>
      <c r="S668" s="15">
        <v>14</v>
      </c>
      <c r="T668" s="15">
        <v>15</v>
      </c>
      <c r="U668" s="15">
        <v>16</v>
      </c>
      <c r="V668" s="15">
        <v>17</v>
      </c>
      <c r="W668" s="15">
        <v>18</v>
      </c>
      <c r="X668" s="15">
        <v>19</v>
      </c>
      <c r="Y668" s="15">
        <v>20</v>
      </c>
      <c r="Z668" s="15">
        <v>21</v>
      </c>
      <c r="AA668" s="15">
        <v>22</v>
      </c>
      <c r="AB668" s="15">
        <v>23</v>
      </c>
      <c r="AC668" s="15">
        <v>24</v>
      </c>
      <c r="AD668" s="15">
        <v>25</v>
      </c>
      <c r="AE668" s="15">
        <v>26</v>
      </c>
      <c r="AF668" s="15">
        <v>27</v>
      </c>
      <c r="AG668" s="15">
        <v>28</v>
      </c>
      <c r="AH668" s="15">
        <v>29</v>
      </c>
      <c r="AI668" s="15">
        <v>30</v>
      </c>
      <c r="AJ668" s="15">
        <v>31</v>
      </c>
      <c r="AK668" s="15">
        <v>32</v>
      </c>
      <c r="AL668" s="15">
        <v>33</v>
      </c>
      <c r="AM668" s="15">
        <v>34</v>
      </c>
      <c r="AN668" s="15">
        <v>35</v>
      </c>
      <c r="AO668" s="15">
        <v>36</v>
      </c>
      <c r="AP668" s="15">
        <v>37</v>
      </c>
      <c r="AQ668" s="15">
        <v>38</v>
      </c>
      <c r="AR668" s="15">
        <v>39</v>
      </c>
      <c r="AS668" s="15">
        <v>40</v>
      </c>
      <c r="AT668" s="15">
        <v>41</v>
      </c>
      <c r="AU668" s="15">
        <v>42</v>
      </c>
      <c r="AV668" s="15">
        <v>43</v>
      </c>
      <c r="AW668" s="15">
        <v>44</v>
      </c>
      <c r="AX668" s="15">
        <v>45</v>
      </c>
      <c r="AY668" s="15">
        <v>46</v>
      </c>
      <c r="AZ668" s="15">
        <v>47</v>
      </c>
      <c r="BA668" s="15">
        <v>48</v>
      </c>
      <c r="BB668" s="15">
        <v>49</v>
      </c>
      <c r="BC668" s="15">
        <v>50</v>
      </c>
      <c r="BD668" s="15">
        <v>51</v>
      </c>
      <c r="BE668" s="15">
        <v>52</v>
      </c>
      <c r="BF668" s="15">
        <v>53</v>
      </c>
      <c r="BG668" s="15">
        <v>54</v>
      </c>
      <c r="BH668" s="15">
        <v>55</v>
      </c>
      <c r="BI668" s="15">
        <v>56</v>
      </c>
      <c r="BJ668" s="15">
        <v>57</v>
      </c>
      <c r="BK668" s="15">
        <v>58</v>
      </c>
      <c r="BL668" s="15">
        <v>59</v>
      </c>
      <c r="BM668" s="15">
        <v>60</v>
      </c>
      <c r="BN668" s="15">
        <v>61</v>
      </c>
      <c r="BO668" s="15">
        <v>62</v>
      </c>
      <c r="BP668" s="15">
        <v>63</v>
      </c>
      <c r="BQ668" s="15">
        <v>64</v>
      </c>
      <c r="BR668" s="15">
        <v>65</v>
      </c>
      <c r="BS668" s="15">
        <v>66</v>
      </c>
      <c r="BT668" s="15">
        <v>67</v>
      </c>
      <c r="BU668" s="15">
        <v>68</v>
      </c>
      <c r="BV668" s="15">
        <v>69</v>
      </c>
      <c r="BW668" s="15">
        <v>70</v>
      </c>
      <c r="BX668" s="15">
        <v>71</v>
      </c>
      <c r="BY668" s="15">
        <v>72</v>
      </c>
      <c r="BZ668" s="15">
        <v>73</v>
      </c>
      <c r="CA668" s="15">
        <v>74</v>
      </c>
      <c r="CB668" s="15">
        <v>75</v>
      </c>
      <c r="CC668" s="15">
        <v>76</v>
      </c>
      <c r="CD668" s="15">
        <v>77</v>
      </c>
      <c r="CE668" s="15">
        <v>78</v>
      </c>
      <c r="CF668" s="15">
        <v>79</v>
      </c>
      <c r="CG668" s="15">
        <v>80</v>
      </c>
      <c r="CH668" s="15">
        <v>81</v>
      </c>
      <c r="CI668" s="15">
        <v>82</v>
      </c>
      <c r="CJ668" s="15">
        <v>83</v>
      </c>
      <c r="CK668" s="15">
        <v>84</v>
      </c>
      <c r="CL668" s="15">
        <v>85</v>
      </c>
      <c r="CM668" s="15">
        <v>86</v>
      </c>
      <c r="CN668" s="15">
        <v>87</v>
      </c>
      <c r="CO668" s="15">
        <v>88</v>
      </c>
      <c r="CP668" s="15">
        <v>89</v>
      </c>
      <c r="CQ668" s="15">
        <v>90</v>
      </c>
      <c r="CR668" s="15">
        <v>91</v>
      </c>
      <c r="CS668" s="15">
        <v>92</v>
      </c>
      <c r="CT668" s="15">
        <v>93</v>
      </c>
      <c r="CU668" s="15">
        <v>94</v>
      </c>
      <c r="CV668" s="15">
        <v>95</v>
      </c>
      <c r="CW668" s="15">
        <v>96</v>
      </c>
      <c r="CX668" s="15">
        <v>97</v>
      </c>
      <c r="CY668" s="15">
        <v>98</v>
      </c>
      <c r="CZ668" s="15">
        <v>99</v>
      </c>
      <c r="DA668" s="15">
        <v>100</v>
      </c>
      <c r="DB668" s="15">
        <v>101</v>
      </c>
      <c r="DC668" s="15">
        <v>102</v>
      </c>
      <c r="DD668" s="15">
        <v>103</v>
      </c>
      <c r="DE668" s="15">
        <v>104</v>
      </c>
      <c r="DF668" s="15">
        <v>105</v>
      </c>
      <c r="DG668" s="15">
        <v>106</v>
      </c>
      <c r="DH668" s="15">
        <v>107</v>
      </c>
      <c r="DI668" s="15">
        <v>108</v>
      </c>
      <c r="DJ668" s="15">
        <v>109</v>
      </c>
      <c r="DK668" s="15">
        <v>110</v>
      </c>
      <c r="DL668" s="15">
        <v>111</v>
      </c>
      <c r="DM668" s="15">
        <v>112</v>
      </c>
      <c r="DN668" s="15">
        <v>113</v>
      </c>
      <c r="DO668" s="15">
        <v>114</v>
      </c>
      <c r="DP668" s="15">
        <v>115</v>
      </c>
      <c r="DQ668" s="15">
        <v>116</v>
      </c>
      <c r="DR668" s="15">
        <v>117</v>
      </c>
      <c r="DS668" s="15">
        <v>118</v>
      </c>
      <c r="DT668" s="15">
        <v>119</v>
      </c>
      <c r="DU668" s="15">
        <v>120</v>
      </c>
      <c r="DV668" s="15">
        <v>121</v>
      </c>
      <c r="DW668" s="15">
        <v>122</v>
      </c>
      <c r="DX668" s="15">
        <v>123</v>
      </c>
      <c r="DY668" s="15">
        <v>124</v>
      </c>
      <c r="EA668" s="15">
        <v>125</v>
      </c>
      <c r="EB668" s="15">
        <v>126</v>
      </c>
      <c r="EC668" s="15">
        <v>127</v>
      </c>
      <c r="ED668" s="15">
        <v>128</v>
      </c>
      <c r="EF668" s="15">
        <v>129</v>
      </c>
      <c r="EG668" s="15">
        <v>130</v>
      </c>
      <c r="EH668" s="15">
        <v>131</v>
      </c>
      <c r="EI668" s="15">
        <v>132</v>
      </c>
      <c r="EK668" s="15">
        <v>133</v>
      </c>
      <c r="EL668" s="15">
        <v>134</v>
      </c>
      <c r="EM668" s="15">
        <v>135</v>
      </c>
      <c r="EN668" s="15">
        <v>136</v>
      </c>
    </row>
    <row r="669" spans="4:144" s="15" customFormat="1">
      <c r="E669" s="42" t="s">
        <v>350</v>
      </c>
      <c r="F669" s="15">
        <v>54</v>
      </c>
      <c r="G669" s="15">
        <v>23</v>
      </c>
      <c r="H669" s="15">
        <v>72</v>
      </c>
      <c r="I669" s="15">
        <v>33</v>
      </c>
      <c r="J669" s="15">
        <v>68</v>
      </c>
      <c r="K669" s="15">
        <v>22</v>
      </c>
      <c r="L669" s="15">
        <v>43</v>
      </c>
      <c r="M669" s="15">
        <v>134</v>
      </c>
      <c r="N669" s="15">
        <v>38</v>
      </c>
      <c r="O669" s="15">
        <v>79</v>
      </c>
      <c r="P669" s="15">
        <v>89</v>
      </c>
      <c r="Q669" s="15">
        <v>98</v>
      </c>
      <c r="R669" s="15">
        <v>9</v>
      </c>
      <c r="S669" s="15">
        <v>120</v>
      </c>
      <c r="T669" s="15">
        <v>13</v>
      </c>
      <c r="U669" s="15">
        <v>37</v>
      </c>
      <c r="V669" s="15">
        <v>30</v>
      </c>
      <c r="W669" s="15">
        <v>64</v>
      </c>
      <c r="X669" s="15">
        <v>8</v>
      </c>
      <c r="Y669" s="15">
        <v>34</v>
      </c>
      <c r="Z669" s="15">
        <v>127</v>
      </c>
      <c r="AA669" s="15">
        <v>93</v>
      </c>
      <c r="AB669" s="15">
        <v>101</v>
      </c>
      <c r="AC669" s="15">
        <v>45</v>
      </c>
      <c r="AD669" s="15">
        <v>118</v>
      </c>
      <c r="AE669" s="15">
        <v>10</v>
      </c>
      <c r="AF669" s="15">
        <v>18</v>
      </c>
      <c r="AG669" s="15">
        <v>130</v>
      </c>
      <c r="AH669" s="15">
        <v>51</v>
      </c>
      <c r="AI669" s="15">
        <v>125</v>
      </c>
      <c r="AJ669" s="15">
        <v>57</v>
      </c>
      <c r="AK669" s="15">
        <v>111</v>
      </c>
      <c r="AL669" s="15">
        <v>31</v>
      </c>
      <c r="AM669" s="15">
        <v>20</v>
      </c>
      <c r="AN669" s="15">
        <v>116</v>
      </c>
      <c r="AO669" s="15">
        <v>15</v>
      </c>
      <c r="AP669" s="15">
        <v>46</v>
      </c>
      <c r="AQ669" s="15">
        <v>7</v>
      </c>
      <c r="AR669" s="15">
        <v>85</v>
      </c>
      <c r="AS669" s="15">
        <v>52</v>
      </c>
      <c r="AT669" s="15">
        <v>107</v>
      </c>
      <c r="AU669" s="15">
        <v>26</v>
      </c>
      <c r="AV669" s="15">
        <v>90</v>
      </c>
      <c r="AW669" s="15">
        <v>92</v>
      </c>
      <c r="AX669" s="15">
        <v>114</v>
      </c>
      <c r="AY669" s="15">
        <v>105</v>
      </c>
      <c r="AZ669" s="15">
        <v>24</v>
      </c>
      <c r="BA669" s="15">
        <v>81</v>
      </c>
      <c r="BB669" s="15">
        <v>12</v>
      </c>
      <c r="BC669" s="15">
        <v>122</v>
      </c>
      <c r="BD669" s="15">
        <v>123</v>
      </c>
      <c r="BE669" s="15">
        <v>53</v>
      </c>
      <c r="BF669" s="15">
        <v>50</v>
      </c>
      <c r="BG669" s="15">
        <v>86</v>
      </c>
      <c r="BH669" s="15">
        <v>83</v>
      </c>
      <c r="BI669" s="15">
        <v>124</v>
      </c>
      <c r="BJ669" s="15">
        <v>95</v>
      </c>
      <c r="BK669" s="15">
        <v>4</v>
      </c>
      <c r="BL669" s="15">
        <v>28</v>
      </c>
      <c r="BM669" s="15">
        <v>11</v>
      </c>
      <c r="BN669" s="15">
        <v>136</v>
      </c>
      <c r="BO669" s="15">
        <v>49</v>
      </c>
      <c r="BP669" s="15">
        <v>102</v>
      </c>
      <c r="BQ669" s="15">
        <v>129</v>
      </c>
      <c r="BR669" s="15">
        <v>78</v>
      </c>
      <c r="BS669" s="15">
        <v>65</v>
      </c>
      <c r="BT669" s="15">
        <v>94</v>
      </c>
      <c r="BU669" s="15">
        <v>82</v>
      </c>
      <c r="BV669" s="15">
        <v>16</v>
      </c>
      <c r="BW669" s="15">
        <v>48</v>
      </c>
      <c r="BX669" s="15">
        <v>100</v>
      </c>
      <c r="BY669" s="15">
        <v>44</v>
      </c>
      <c r="BZ669" s="15">
        <v>40</v>
      </c>
      <c r="CA669" s="15">
        <v>76</v>
      </c>
      <c r="CB669" s="15">
        <v>135</v>
      </c>
      <c r="CC669" s="15">
        <v>74</v>
      </c>
      <c r="CD669" s="15">
        <v>80</v>
      </c>
      <c r="CE669" s="15">
        <v>62</v>
      </c>
      <c r="CF669" s="15">
        <v>88</v>
      </c>
      <c r="CG669" s="15">
        <v>36</v>
      </c>
      <c r="CH669" s="15">
        <v>70</v>
      </c>
      <c r="CI669" s="15">
        <v>5</v>
      </c>
      <c r="CJ669" s="15">
        <v>121</v>
      </c>
      <c r="CK669" s="15">
        <v>133</v>
      </c>
      <c r="CL669" s="15">
        <v>103</v>
      </c>
      <c r="CM669" s="15">
        <v>60</v>
      </c>
      <c r="CN669" s="15">
        <v>75</v>
      </c>
      <c r="CO669" s="15">
        <v>132</v>
      </c>
      <c r="CP669" s="15">
        <v>112</v>
      </c>
      <c r="CQ669" s="15">
        <v>42</v>
      </c>
      <c r="CR669" s="15">
        <v>131</v>
      </c>
      <c r="CS669" s="15">
        <v>29</v>
      </c>
      <c r="CT669" s="15">
        <v>19</v>
      </c>
      <c r="CU669" s="15">
        <v>2</v>
      </c>
      <c r="CV669" s="15">
        <v>97</v>
      </c>
      <c r="CW669" s="15">
        <v>104</v>
      </c>
      <c r="CX669" s="15">
        <v>1</v>
      </c>
      <c r="CY669" s="15">
        <v>35</v>
      </c>
      <c r="CZ669" s="15">
        <v>110</v>
      </c>
      <c r="DA669" s="15">
        <v>66</v>
      </c>
      <c r="DB669" s="15">
        <v>59</v>
      </c>
      <c r="DC669" s="15">
        <v>61</v>
      </c>
      <c r="DD669" s="15">
        <v>25</v>
      </c>
      <c r="DE669" s="15">
        <v>106</v>
      </c>
      <c r="DF669" s="15">
        <v>126</v>
      </c>
      <c r="DG669" s="15">
        <v>3</v>
      </c>
      <c r="DH669" s="15">
        <v>6</v>
      </c>
      <c r="DI669" s="15">
        <v>67</v>
      </c>
      <c r="DJ669" s="15">
        <v>17</v>
      </c>
      <c r="DK669" s="15">
        <v>99</v>
      </c>
      <c r="DL669" s="15">
        <v>32</v>
      </c>
      <c r="DM669" s="15">
        <v>128</v>
      </c>
      <c r="DN669" s="15">
        <v>96</v>
      </c>
      <c r="DO669" s="15">
        <v>47</v>
      </c>
      <c r="DP669" s="15">
        <v>117</v>
      </c>
      <c r="DQ669" s="15">
        <v>55</v>
      </c>
      <c r="DR669" s="15">
        <v>73</v>
      </c>
      <c r="DS669" s="15">
        <v>39</v>
      </c>
      <c r="DT669" s="15">
        <v>87</v>
      </c>
      <c r="DU669" s="15">
        <v>21</v>
      </c>
      <c r="DV669" s="15">
        <v>119</v>
      </c>
      <c r="DW669" s="15">
        <v>56</v>
      </c>
      <c r="DX669" s="15">
        <v>41</v>
      </c>
      <c r="DY669" s="15">
        <v>71</v>
      </c>
      <c r="EA669" s="15">
        <v>69</v>
      </c>
      <c r="EB669" s="15">
        <v>109</v>
      </c>
      <c r="EC669" s="15">
        <v>14</v>
      </c>
      <c r="ED669" s="15">
        <v>27</v>
      </c>
      <c r="EF669" s="15">
        <v>108</v>
      </c>
      <c r="EG669" s="15">
        <v>115</v>
      </c>
      <c r="EH669" s="15">
        <v>91</v>
      </c>
      <c r="EI669" s="15">
        <v>77</v>
      </c>
      <c r="EK669" s="15">
        <v>58</v>
      </c>
      <c r="EL669" s="15">
        <v>113</v>
      </c>
      <c r="EM669" s="15">
        <v>84</v>
      </c>
      <c r="EN669" s="15">
        <v>63</v>
      </c>
    </row>
    <row r="670" spans="4:144" s="15" customFormat="1">
      <c r="E670" s="42" t="s">
        <v>352</v>
      </c>
      <c r="F670" s="15">
        <v>83</v>
      </c>
      <c r="G670" s="15">
        <v>63</v>
      </c>
      <c r="H670" s="15">
        <v>30</v>
      </c>
      <c r="I670" s="15">
        <v>3</v>
      </c>
      <c r="J670" s="15">
        <v>72</v>
      </c>
      <c r="K670" s="15">
        <v>94</v>
      </c>
      <c r="L670" s="15">
        <v>88</v>
      </c>
      <c r="M670" s="15">
        <v>117</v>
      </c>
      <c r="N670" s="15">
        <v>6</v>
      </c>
      <c r="O670" s="15">
        <v>102</v>
      </c>
      <c r="P670" s="15">
        <v>42</v>
      </c>
      <c r="Q670" s="15">
        <v>8</v>
      </c>
      <c r="R670" s="15">
        <v>70</v>
      </c>
      <c r="S670" s="15">
        <v>55</v>
      </c>
      <c r="T670" s="15">
        <v>93</v>
      </c>
      <c r="U670" s="15">
        <v>79</v>
      </c>
      <c r="V670" s="15">
        <v>59</v>
      </c>
      <c r="W670" s="15">
        <v>109</v>
      </c>
      <c r="X670" s="15">
        <v>130</v>
      </c>
      <c r="Y670" s="15">
        <v>124</v>
      </c>
      <c r="Z670" s="15">
        <v>77</v>
      </c>
      <c r="AA670" s="15">
        <v>25</v>
      </c>
      <c r="AB670" s="15">
        <v>17</v>
      </c>
      <c r="AC670" s="15">
        <v>1</v>
      </c>
      <c r="AD670" s="15">
        <v>111</v>
      </c>
      <c r="AE670" s="15">
        <v>118</v>
      </c>
      <c r="AF670" s="15">
        <v>21</v>
      </c>
      <c r="AG670" s="15">
        <v>60</v>
      </c>
      <c r="AH670" s="15">
        <v>7</v>
      </c>
      <c r="AI670" s="15">
        <v>104</v>
      </c>
      <c r="AJ670" s="15">
        <v>68</v>
      </c>
      <c r="AK670" s="15">
        <v>39</v>
      </c>
      <c r="AL670" s="15">
        <v>52</v>
      </c>
      <c r="AM670" s="15">
        <v>56</v>
      </c>
      <c r="AN670" s="15">
        <v>18</v>
      </c>
      <c r="AO670" s="15">
        <v>29</v>
      </c>
      <c r="AP670" s="15">
        <v>76</v>
      </c>
      <c r="AQ670" s="15">
        <v>89</v>
      </c>
      <c r="AR670" s="15">
        <v>134</v>
      </c>
      <c r="AS670" s="15">
        <v>107</v>
      </c>
      <c r="AT670" s="15">
        <v>110</v>
      </c>
      <c r="AU670" s="15">
        <v>84</v>
      </c>
      <c r="AV670" s="15">
        <v>97</v>
      </c>
      <c r="AW670" s="15">
        <v>62</v>
      </c>
      <c r="AX670" s="15">
        <v>51</v>
      </c>
      <c r="AY670" s="15">
        <v>114</v>
      </c>
      <c r="AZ670" s="15">
        <v>65</v>
      </c>
      <c r="BA670" s="15">
        <v>54</v>
      </c>
      <c r="BB670" s="15">
        <v>31</v>
      </c>
      <c r="BC670" s="15">
        <v>67</v>
      </c>
      <c r="BD670" s="15">
        <v>64</v>
      </c>
      <c r="BE670" s="15">
        <v>135</v>
      </c>
      <c r="BF670" s="15">
        <v>87</v>
      </c>
      <c r="BG670" s="15">
        <v>41</v>
      </c>
      <c r="BH670" s="15">
        <v>98</v>
      </c>
      <c r="BI670" s="15">
        <v>112</v>
      </c>
      <c r="BJ670" s="15">
        <v>86</v>
      </c>
      <c r="BK670" s="15">
        <v>126</v>
      </c>
      <c r="BL670" s="15">
        <v>23</v>
      </c>
      <c r="BM670" s="15">
        <v>81</v>
      </c>
      <c r="BN670" s="15">
        <v>34</v>
      </c>
      <c r="BO670" s="15">
        <v>14</v>
      </c>
      <c r="BP670" s="15">
        <v>105</v>
      </c>
      <c r="BQ670" s="15">
        <v>58</v>
      </c>
      <c r="BR670" s="15">
        <v>136</v>
      </c>
      <c r="BS670" s="15">
        <v>20</v>
      </c>
      <c r="BT670" s="15">
        <v>50</v>
      </c>
      <c r="BU670" s="15">
        <v>5</v>
      </c>
      <c r="BV670" s="15">
        <v>113</v>
      </c>
      <c r="BW670" s="15">
        <v>43</v>
      </c>
      <c r="BX670" s="15">
        <v>49</v>
      </c>
      <c r="BY670" s="15">
        <v>40</v>
      </c>
      <c r="BZ670" s="15">
        <v>74</v>
      </c>
      <c r="CA670" s="15">
        <v>91</v>
      </c>
      <c r="CB670" s="15">
        <v>123</v>
      </c>
      <c r="CC670" s="15">
        <v>27</v>
      </c>
      <c r="CD670" s="15">
        <v>48</v>
      </c>
      <c r="CE670" s="15">
        <v>129</v>
      </c>
      <c r="CF670" s="15">
        <v>61</v>
      </c>
      <c r="CG670" s="15">
        <v>127</v>
      </c>
      <c r="CH670" s="15">
        <v>33</v>
      </c>
      <c r="CI670" s="15">
        <v>90</v>
      </c>
      <c r="CJ670" s="15">
        <v>24</v>
      </c>
      <c r="CK670" s="15">
        <v>15</v>
      </c>
      <c r="CL670" s="15">
        <v>101</v>
      </c>
      <c r="CM670" s="15">
        <v>80</v>
      </c>
      <c r="CN670" s="15">
        <v>125</v>
      </c>
      <c r="CO670" s="15">
        <v>69</v>
      </c>
      <c r="CP670" s="15">
        <v>46</v>
      </c>
      <c r="CQ670" s="15">
        <v>133</v>
      </c>
      <c r="CR670" s="15">
        <v>99</v>
      </c>
      <c r="CS670" s="15">
        <v>16</v>
      </c>
      <c r="CT670" s="15">
        <v>47</v>
      </c>
      <c r="CU670" s="15">
        <v>36</v>
      </c>
      <c r="CV670" s="15">
        <v>131</v>
      </c>
      <c r="CW670" s="15">
        <v>128</v>
      </c>
      <c r="CX670" s="15">
        <v>19</v>
      </c>
      <c r="CY670" s="15">
        <v>44</v>
      </c>
      <c r="CZ670" s="15">
        <v>116</v>
      </c>
      <c r="DA670" s="15">
        <v>26</v>
      </c>
      <c r="DB670" s="15">
        <v>85</v>
      </c>
      <c r="DC670" s="15">
        <v>100</v>
      </c>
      <c r="DD670" s="15">
        <v>2</v>
      </c>
      <c r="DE670" s="15">
        <v>73</v>
      </c>
      <c r="DF670" s="15">
        <v>119</v>
      </c>
      <c r="DG670" s="15">
        <v>92</v>
      </c>
      <c r="DH670" s="15">
        <v>132</v>
      </c>
      <c r="DI670" s="15">
        <v>66</v>
      </c>
      <c r="DJ670" s="15">
        <v>121</v>
      </c>
      <c r="DK670" s="15">
        <v>71</v>
      </c>
      <c r="DL670" s="15">
        <v>120</v>
      </c>
      <c r="DM670" s="15">
        <v>103</v>
      </c>
      <c r="DN670" s="15">
        <v>122</v>
      </c>
      <c r="DO670" s="15">
        <v>108</v>
      </c>
      <c r="DP670" s="15">
        <v>57</v>
      </c>
      <c r="DQ670" s="15">
        <v>115</v>
      </c>
      <c r="DR670" s="15">
        <v>10</v>
      </c>
      <c r="DS670" s="15">
        <v>12</v>
      </c>
      <c r="DT670" s="15">
        <v>96</v>
      </c>
      <c r="DU670" s="15">
        <v>22</v>
      </c>
      <c r="DV670" s="15">
        <v>35</v>
      </c>
      <c r="DW670" s="15">
        <v>4</v>
      </c>
      <c r="DX670" s="15">
        <v>75</v>
      </c>
      <c r="DY670" s="15">
        <v>37</v>
      </c>
      <c r="EA670" s="15">
        <v>45</v>
      </c>
      <c r="EB670" s="15">
        <v>9</v>
      </c>
      <c r="EC670" s="15">
        <v>11</v>
      </c>
      <c r="ED670" s="15">
        <v>82</v>
      </c>
      <c r="EF670" s="15">
        <v>78</v>
      </c>
      <c r="EG670" s="15">
        <v>13</v>
      </c>
      <c r="EH670" s="15">
        <v>95</v>
      </c>
      <c r="EI670" s="15">
        <v>32</v>
      </c>
      <c r="EK670" s="15">
        <v>28</v>
      </c>
      <c r="EL670" s="15">
        <v>38</v>
      </c>
      <c r="EM670" s="15">
        <v>106</v>
      </c>
      <c r="EN670" s="15">
        <v>53</v>
      </c>
    </row>
    <row r="671" spans="4:144" s="15" customFormat="1"/>
    <row r="672" spans="4:144" s="15" customFormat="1">
      <c r="D672" s="447">
        <v>137</v>
      </c>
      <c r="E672" s="39" t="s">
        <v>379</v>
      </c>
    </row>
    <row r="673" spans="4:145" s="15" customFormat="1">
      <c r="E673" s="42" t="s">
        <v>322</v>
      </c>
      <c r="F673" s="15">
        <v>1</v>
      </c>
      <c r="G673" s="15">
        <v>2</v>
      </c>
      <c r="H673" s="15">
        <v>3</v>
      </c>
      <c r="I673" s="15">
        <v>4</v>
      </c>
      <c r="J673" s="15">
        <v>5</v>
      </c>
      <c r="K673" s="15">
        <v>6</v>
      </c>
      <c r="L673" s="15">
        <v>7</v>
      </c>
      <c r="M673" s="15">
        <v>8</v>
      </c>
      <c r="N673" s="15">
        <v>9</v>
      </c>
      <c r="O673" s="15">
        <v>10</v>
      </c>
      <c r="P673" s="15">
        <v>11</v>
      </c>
      <c r="Q673" s="15">
        <v>12</v>
      </c>
      <c r="R673" s="15">
        <v>13</v>
      </c>
      <c r="S673" s="15">
        <v>14</v>
      </c>
      <c r="T673" s="15">
        <v>15</v>
      </c>
      <c r="U673" s="15">
        <v>16</v>
      </c>
      <c r="V673" s="15">
        <v>17</v>
      </c>
      <c r="W673" s="15">
        <v>18</v>
      </c>
      <c r="X673" s="15">
        <v>19</v>
      </c>
      <c r="Y673" s="15">
        <v>20</v>
      </c>
      <c r="Z673" s="15">
        <v>21</v>
      </c>
      <c r="AA673" s="15">
        <v>22</v>
      </c>
      <c r="AB673" s="15">
        <v>23</v>
      </c>
      <c r="AC673" s="15">
        <v>24</v>
      </c>
      <c r="AD673" s="15">
        <v>25</v>
      </c>
      <c r="AE673" s="15">
        <v>26</v>
      </c>
      <c r="AF673" s="15">
        <v>27</v>
      </c>
      <c r="AG673" s="15">
        <v>28</v>
      </c>
      <c r="AH673" s="15">
        <v>29</v>
      </c>
      <c r="AI673" s="15">
        <v>30</v>
      </c>
      <c r="AJ673" s="15">
        <v>31</v>
      </c>
      <c r="AK673" s="15">
        <v>32</v>
      </c>
      <c r="AL673" s="15">
        <v>33</v>
      </c>
      <c r="AM673" s="15">
        <v>34</v>
      </c>
      <c r="AN673" s="15">
        <v>35</v>
      </c>
      <c r="AO673" s="15">
        <v>36</v>
      </c>
      <c r="AP673" s="15">
        <v>37</v>
      </c>
      <c r="AQ673" s="15">
        <v>38</v>
      </c>
      <c r="AR673" s="15">
        <v>39</v>
      </c>
      <c r="AS673" s="15">
        <v>40</v>
      </c>
      <c r="AT673" s="15">
        <v>41</v>
      </c>
      <c r="AU673" s="15">
        <v>42</v>
      </c>
      <c r="AV673" s="15">
        <v>43</v>
      </c>
      <c r="AW673" s="15">
        <v>44</v>
      </c>
      <c r="AX673" s="15">
        <v>45</v>
      </c>
      <c r="AY673" s="15">
        <v>46</v>
      </c>
      <c r="AZ673" s="15">
        <v>47</v>
      </c>
      <c r="BA673" s="15">
        <v>48</v>
      </c>
      <c r="BB673" s="15">
        <v>49</v>
      </c>
      <c r="BC673" s="15">
        <v>50</v>
      </c>
      <c r="BD673" s="15">
        <v>51</v>
      </c>
      <c r="BE673" s="15">
        <v>52</v>
      </c>
      <c r="BF673" s="15">
        <v>53</v>
      </c>
      <c r="BG673" s="15">
        <v>54</v>
      </c>
      <c r="BH673" s="15">
        <v>55</v>
      </c>
      <c r="BI673" s="15">
        <v>56</v>
      </c>
      <c r="BJ673" s="15">
        <v>57</v>
      </c>
      <c r="BK673" s="15">
        <v>58</v>
      </c>
      <c r="BL673" s="15">
        <v>59</v>
      </c>
      <c r="BM673" s="15">
        <v>60</v>
      </c>
      <c r="BN673" s="15">
        <v>61</v>
      </c>
      <c r="BO673" s="15">
        <v>62</v>
      </c>
      <c r="BP673" s="15">
        <v>63</v>
      </c>
      <c r="BQ673" s="15">
        <v>64</v>
      </c>
      <c r="BR673" s="15">
        <v>65</v>
      </c>
      <c r="BS673" s="15">
        <v>66</v>
      </c>
      <c r="BT673" s="15">
        <v>67</v>
      </c>
      <c r="BU673" s="15">
        <v>68</v>
      </c>
      <c r="BV673" s="15">
        <v>69</v>
      </c>
      <c r="BW673" s="15">
        <v>70</v>
      </c>
      <c r="BX673" s="15">
        <v>71</v>
      </c>
      <c r="BY673" s="15">
        <v>72</v>
      </c>
      <c r="BZ673" s="15">
        <v>73</v>
      </c>
      <c r="CA673" s="15">
        <v>74</v>
      </c>
      <c r="CB673" s="15">
        <v>75</v>
      </c>
      <c r="CC673" s="15">
        <v>76</v>
      </c>
      <c r="CD673" s="15">
        <v>77</v>
      </c>
      <c r="CE673" s="15">
        <v>78</v>
      </c>
      <c r="CF673" s="15">
        <v>79</v>
      </c>
      <c r="CG673" s="15">
        <v>80</v>
      </c>
      <c r="CH673" s="15">
        <v>81</v>
      </c>
      <c r="CI673" s="15">
        <v>82</v>
      </c>
      <c r="CJ673" s="15">
        <v>83</v>
      </c>
      <c r="CK673" s="15">
        <v>84</v>
      </c>
      <c r="CL673" s="15">
        <v>85</v>
      </c>
      <c r="CM673" s="15">
        <v>86</v>
      </c>
      <c r="CN673" s="15">
        <v>87</v>
      </c>
      <c r="CO673" s="15">
        <v>88</v>
      </c>
      <c r="CP673" s="15">
        <v>89</v>
      </c>
      <c r="CQ673" s="15">
        <v>90</v>
      </c>
      <c r="CR673" s="15">
        <v>91</v>
      </c>
      <c r="CS673" s="15">
        <v>92</v>
      </c>
      <c r="CT673" s="15">
        <v>93</v>
      </c>
      <c r="CU673" s="15">
        <v>94</v>
      </c>
      <c r="CV673" s="15">
        <v>95</v>
      </c>
      <c r="CW673" s="15">
        <v>96</v>
      </c>
      <c r="CX673" s="15">
        <v>97</v>
      </c>
      <c r="CY673" s="15">
        <v>98</v>
      </c>
      <c r="CZ673" s="15">
        <v>99</v>
      </c>
      <c r="DA673" s="15">
        <v>100</v>
      </c>
      <c r="DB673" s="15">
        <v>101</v>
      </c>
      <c r="DC673" s="15">
        <v>102</v>
      </c>
      <c r="DD673" s="15">
        <v>103</v>
      </c>
      <c r="DE673" s="15">
        <v>104</v>
      </c>
      <c r="DF673" s="15">
        <v>105</v>
      </c>
      <c r="DG673" s="15">
        <v>106</v>
      </c>
      <c r="DH673" s="15">
        <v>107</v>
      </c>
      <c r="DI673" s="15">
        <v>108</v>
      </c>
      <c r="DJ673" s="15">
        <v>109</v>
      </c>
      <c r="DK673" s="15">
        <v>110</v>
      </c>
      <c r="DL673" s="15">
        <v>111</v>
      </c>
      <c r="DM673" s="15">
        <v>112</v>
      </c>
      <c r="DN673" s="15">
        <v>113</v>
      </c>
      <c r="DO673" s="15">
        <v>114</v>
      </c>
      <c r="DP673" s="15">
        <v>115</v>
      </c>
      <c r="DQ673" s="15">
        <v>116</v>
      </c>
      <c r="DR673" s="15">
        <v>117</v>
      </c>
      <c r="DS673" s="15">
        <v>118</v>
      </c>
      <c r="DT673" s="15">
        <v>119</v>
      </c>
      <c r="DU673" s="15">
        <v>120</v>
      </c>
      <c r="DV673" s="15">
        <v>121</v>
      </c>
      <c r="DW673" s="15">
        <v>122</v>
      </c>
      <c r="DX673" s="15">
        <v>123</v>
      </c>
      <c r="DY673" s="15">
        <v>124</v>
      </c>
      <c r="DZ673" s="15">
        <v>125</v>
      </c>
      <c r="EA673" s="15">
        <v>126</v>
      </c>
      <c r="EB673" s="15">
        <v>127</v>
      </c>
      <c r="EC673" s="15">
        <v>128</v>
      </c>
      <c r="ED673" s="15">
        <v>129</v>
      </c>
      <c r="EF673" s="15">
        <v>130</v>
      </c>
      <c r="EG673" s="15">
        <v>131</v>
      </c>
      <c r="EH673" s="15">
        <v>132</v>
      </c>
      <c r="EI673" s="15">
        <v>133</v>
      </c>
      <c r="EK673" s="15">
        <v>134</v>
      </c>
      <c r="EL673" s="15">
        <v>135</v>
      </c>
      <c r="EM673" s="15">
        <v>136</v>
      </c>
      <c r="EN673" s="15">
        <v>137</v>
      </c>
    </row>
    <row r="674" spans="4:145" s="15" customFormat="1">
      <c r="E674" s="42" t="s">
        <v>350</v>
      </c>
      <c r="F674" s="15">
        <v>94</v>
      </c>
      <c r="G674" s="15">
        <v>111</v>
      </c>
      <c r="H674" s="15">
        <v>55</v>
      </c>
      <c r="I674" s="15">
        <v>61</v>
      </c>
      <c r="J674" s="15">
        <v>128</v>
      </c>
      <c r="K674" s="15">
        <v>102</v>
      </c>
      <c r="L674" s="15">
        <v>89</v>
      </c>
      <c r="M674" s="15">
        <v>81</v>
      </c>
      <c r="N674" s="15">
        <v>113</v>
      </c>
      <c r="O674" s="15">
        <v>36</v>
      </c>
      <c r="P674" s="15">
        <v>137</v>
      </c>
      <c r="Q674" s="15">
        <v>95</v>
      </c>
      <c r="R674" s="15">
        <v>84</v>
      </c>
      <c r="S674" s="15">
        <v>3</v>
      </c>
      <c r="T674" s="15">
        <v>116</v>
      </c>
      <c r="U674" s="15">
        <v>114</v>
      </c>
      <c r="V674" s="15">
        <v>6</v>
      </c>
      <c r="W674" s="15">
        <v>91</v>
      </c>
      <c r="X674" s="15">
        <v>68</v>
      </c>
      <c r="Y674" s="15">
        <v>53</v>
      </c>
      <c r="Z674" s="15">
        <v>124</v>
      </c>
      <c r="AA674" s="15">
        <v>15</v>
      </c>
      <c r="AB674" s="15">
        <v>51</v>
      </c>
      <c r="AC674" s="15">
        <v>88</v>
      </c>
      <c r="AD674" s="15">
        <v>17</v>
      </c>
      <c r="AE674" s="15">
        <v>135</v>
      </c>
      <c r="AF674" s="15">
        <v>24</v>
      </c>
      <c r="AG674" s="15">
        <v>80</v>
      </c>
      <c r="AH674" s="15">
        <v>126</v>
      </c>
      <c r="AI674" s="15">
        <v>86</v>
      </c>
      <c r="AJ674" s="15">
        <v>118</v>
      </c>
      <c r="AK674" s="15">
        <v>76</v>
      </c>
      <c r="AL674" s="15">
        <v>22</v>
      </c>
      <c r="AM674" s="15">
        <v>5</v>
      </c>
      <c r="AN674" s="15">
        <v>54</v>
      </c>
      <c r="AO674" s="15">
        <v>10</v>
      </c>
      <c r="AP674" s="15">
        <v>64</v>
      </c>
      <c r="AQ674" s="15">
        <v>107</v>
      </c>
      <c r="AR674" s="15">
        <v>78</v>
      </c>
      <c r="AS674" s="15">
        <v>48</v>
      </c>
      <c r="AT674" s="15">
        <v>93</v>
      </c>
      <c r="AU674" s="15">
        <v>132</v>
      </c>
      <c r="AV674" s="15">
        <v>66</v>
      </c>
      <c r="AW674" s="15">
        <v>58</v>
      </c>
      <c r="AX674" s="15">
        <v>11</v>
      </c>
      <c r="AY674" s="15">
        <v>125</v>
      </c>
      <c r="AZ674" s="15">
        <v>34</v>
      </c>
      <c r="BA674" s="15">
        <v>133</v>
      </c>
      <c r="BB674" s="15">
        <v>96</v>
      </c>
      <c r="BC674" s="15">
        <v>62</v>
      </c>
      <c r="BD674" s="15">
        <v>79</v>
      </c>
      <c r="BE674" s="15">
        <v>103</v>
      </c>
      <c r="BF674" s="15">
        <v>65</v>
      </c>
      <c r="BG674" s="15">
        <v>23</v>
      </c>
      <c r="BH674" s="15">
        <v>13</v>
      </c>
      <c r="BI674" s="15">
        <v>69</v>
      </c>
      <c r="BJ674" s="15">
        <v>106</v>
      </c>
      <c r="BK674" s="15">
        <v>77</v>
      </c>
      <c r="BL674" s="15">
        <v>136</v>
      </c>
      <c r="BM674" s="15">
        <v>72</v>
      </c>
      <c r="BN674" s="15">
        <v>30</v>
      </c>
      <c r="BO674" s="15">
        <v>120</v>
      </c>
      <c r="BP674" s="15">
        <v>99</v>
      </c>
      <c r="BQ674" s="15">
        <v>52</v>
      </c>
      <c r="BR674" s="15">
        <v>16</v>
      </c>
      <c r="BS674" s="15">
        <v>20</v>
      </c>
      <c r="BT674" s="15">
        <v>75</v>
      </c>
      <c r="BU674" s="15">
        <v>59</v>
      </c>
      <c r="BV674" s="15">
        <v>101</v>
      </c>
      <c r="BW674" s="15">
        <v>46</v>
      </c>
      <c r="BX674" s="15">
        <v>104</v>
      </c>
      <c r="BY674" s="15">
        <v>60</v>
      </c>
      <c r="BZ674" s="15">
        <v>122</v>
      </c>
      <c r="CA674" s="15">
        <v>67</v>
      </c>
      <c r="CB674" s="15">
        <v>117</v>
      </c>
      <c r="CC674" s="15">
        <v>70</v>
      </c>
      <c r="CD674" s="15">
        <v>110</v>
      </c>
      <c r="CE674" s="15">
        <v>39</v>
      </c>
      <c r="CF674" s="15">
        <v>43</v>
      </c>
      <c r="CG674" s="15">
        <v>27</v>
      </c>
      <c r="CH674" s="15">
        <v>90</v>
      </c>
      <c r="CI674" s="15">
        <v>40</v>
      </c>
      <c r="CJ674" s="15">
        <v>12</v>
      </c>
      <c r="CK674" s="15">
        <v>130</v>
      </c>
      <c r="CL674" s="15">
        <v>41</v>
      </c>
      <c r="CM674" s="15">
        <v>82</v>
      </c>
      <c r="CN674" s="15">
        <v>129</v>
      </c>
      <c r="CO674" s="15">
        <v>100</v>
      </c>
      <c r="CP674" s="15">
        <v>32</v>
      </c>
      <c r="CQ674" s="15">
        <v>134</v>
      </c>
      <c r="CR674" s="15">
        <v>35</v>
      </c>
      <c r="CS674" s="15">
        <v>25</v>
      </c>
      <c r="CT674" s="15">
        <v>121</v>
      </c>
      <c r="CU674" s="15">
        <v>42</v>
      </c>
      <c r="CV674" s="15">
        <v>83</v>
      </c>
      <c r="CW674" s="15">
        <v>47</v>
      </c>
      <c r="CX674" s="15">
        <v>8</v>
      </c>
      <c r="CY674" s="15">
        <v>119</v>
      </c>
      <c r="CZ674" s="15">
        <v>127</v>
      </c>
      <c r="DA674" s="15">
        <v>74</v>
      </c>
      <c r="DB674" s="15">
        <v>92</v>
      </c>
      <c r="DC674" s="15">
        <v>14</v>
      </c>
      <c r="DD674" s="15">
        <v>19</v>
      </c>
      <c r="DE674" s="15">
        <v>21</v>
      </c>
      <c r="DF674" s="15">
        <v>4</v>
      </c>
      <c r="DG674" s="15">
        <v>7</v>
      </c>
      <c r="DH674" s="15">
        <v>109</v>
      </c>
      <c r="DI674" s="15">
        <v>105</v>
      </c>
      <c r="DJ674" s="15">
        <v>38</v>
      </c>
      <c r="DK674" s="15">
        <v>56</v>
      </c>
      <c r="DL674" s="15">
        <v>45</v>
      </c>
      <c r="DM674" s="15">
        <v>31</v>
      </c>
      <c r="DN674" s="15">
        <v>9</v>
      </c>
      <c r="DO674" s="15">
        <v>37</v>
      </c>
      <c r="DP674" s="15">
        <v>123</v>
      </c>
      <c r="DQ674" s="15">
        <v>33</v>
      </c>
      <c r="DR674" s="15">
        <v>73</v>
      </c>
      <c r="DS674" s="15">
        <v>131</v>
      </c>
      <c r="DT674" s="15">
        <v>115</v>
      </c>
      <c r="DU674" s="15">
        <v>2</v>
      </c>
      <c r="DV674" s="15">
        <v>85</v>
      </c>
      <c r="DW674" s="15">
        <v>28</v>
      </c>
      <c r="DX674" s="15">
        <v>112</v>
      </c>
      <c r="DY674" s="15">
        <v>1</v>
      </c>
      <c r="DZ674" s="15">
        <v>71</v>
      </c>
      <c r="EA674" s="15">
        <v>29</v>
      </c>
      <c r="EB674" s="15">
        <v>63</v>
      </c>
      <c r="EC674" s="15">
        <v>44</v>
      </c>
      <c r="ED674" s="15">
        <v>87</v>
      </c>
      <c r="EF674" s="15">
        <v>18</v>
      </c>
      <c r="EG674" s="15">
        <v>98</v>
      </c>
      <c r="EH674" s="15">
        <v>26</v>
      </c>
      <c r="EI674" s="15">
        <v>50</v>
      </c>
      <c r="EK674" s="15">
        <v>108</v>
      </c>
      <c r="EL674" s="15">
        <v>49</v>
      </c>
      <c r="EM674" s="15">
        <v>57</v>
      </c>
      <c r="EN674" s="15">
        <v>97</v>
      </c>
    </row>
    <row r="675" spans="4:145" s="15" customFormat="1">
      <c r="E675" s="42" t="s">
        <v>352</v>
      </c>
      <c r="F675" s="15">
        <v>65</v>
      </c>
      <c r="G675" s="15">
        <v>100</v>
      </c>
      <c r="H675" s="15">
        <v>75</v>
      </c>
      <c r="I675" s="15">
        <v>81</v>
      </c>
      <c r="J675" s="15">
        <v>28</v>
      </c>
      <c r="K675" s="15">
        <v>95</v>
      </c>
      <c r="L675" s="15">
        <v>130</v>
      </c>
      <c r="M675" s="15">
        <v>1</v>
      </c>
      <c r="N675" s="15">
        <v>98</v>
      </c>
      <c r="O675" s="15">
        <v>121</v>
      </c>
      <c r="P675" s="15">
        <v>34</v>
      </c>
      <c r="Q675" s="15">
        <v>46</v>
      </c>
      <c r="R675" s="15">
        <v>64</v>
      </c>
      <c r="S675" s="15">
        <v>86</v>
      </c>
      <c r="T675" s="15">
        <v>94</v>
      </c>
      <c r="U675" s="15">
        <v>133</v>
      </c>
      <c r="V675" s="15">
        <v>9</v>
      </c>
      <c r="W675" s="15">
        <v>90</v>
      </c>
      <c r="X675" s="15">
        <v>116</v>
      </c>
      <c r="Y675" s="15">
        <v>108</v>
      </c>
      <c r="Z675" s="15">
        <v>42</v>
      </c>
      <c r="AA675" s="15">
        <v>23</v>
      </c>
      <c r="AB675" s="15">
        <v>110</v>
      </c>
      <c r="AC675" s="15">
        <v>26</v>
      </c>
      <c r="AD675" s="15">
        <v>101</v>
      </c>
      <c r="AE675" s="15">
        <v>24</v>
      </c>
      <c r="AF675" s="15">
        <v>55</v>
      </c>
      <c r="AG675" s="15">
        <v>16</v>
      </c>
      <c r="AH675" s="15">
        <v>63</v>
      </c>
      <c r="AI675" s="15">
        <v>122</v>
      </c>
      <c r="AJ675" s="15">
        <v>39</v>
      </c>
      <c r="AK675" s="15">
        <v>19</v>
      </c>
      <c r="AL675" s="15">
        <v>97</v>
      </c>
      <c r="AM675" s="15">
        <v>132</v>
      </c>
      <c r="AN675" s="15">
        <v>126</v>
      </c>
      <c r="AO675" s="15">
        <v>129</v>
      </c>
      <c r="AP675" s="15">
        <v>88</v>
      </c>
      <c r="AQ675" s="15">
        <v>60</v>
      </c>
      <c r="AR675" s="15">
        <v>92</v>
      </c>
      <c r="AS675" s="15">
        <v>118</v>
      </c>
      <c r="AT675" s="15">
        <v>62</v>
      </c>
      <c r="AU675" s="15">
        <v>21</v>
      </c>
      <c r="AV675" s="15">
        <v>49</v>
      </c>
      <c r="AW675" s="15">
        <v>70</v>
      </c>
      <c r="AX675" s="15">
        <v>131</v>
      </c>
      <c r="AY675" s="15">
        <v>87</v>
      </c>
      <c r="AZ675" s="15">
        <v>3</v>
      </c>
      <c r="BA675" s="15">
        <v>117</v>
      </c>
      <c r="BB675" s="15">
        <v>125</v>
      </c>
      <c r="BC675" s="15">
        <v>77</v>
      </c>
      <c r="BD675" s="15">
        <v>74</v>
      </c>
      <c r="BE675" s="15">
        <v>48</v>
      </c>
      <c r="BF675" s="15">
        <v>124</v>
      </c>
      <c r="BG675" s="15">
        <v>22</v>
      </c>
      <c r="BH675" s="15">
        <v>29</v>
      </c>
      <c r="BI675" s="15">
        <v>89</v>
      </c>
      <c r="BJ675" s="15">
        <v>78</v>
      </c>
      <c r="BK675" s="15">
        <v>32</v>
      </c>
      <c r="BL675" s="15">
        <v>111</v>
      </c>
      <c r="BM675" s="15">
        <v>73</v>
      </c>
      <c r="BN675" s="15">
        <v>2</v>
      </c>
      <c r="BO675" s="15">
        <v>38</v>
      </c>
      <c r="BP675" s="15">
        <v>134</v>
      </c>
      <c r="BQ675" s="15">
        <v>112</v>
      </c>
      <c r="BR675" s="15">
        <v>93</v>
      </c>
      <c r="BS675" s="15">
        <v>25</v>
      </c>
      <c r="BT675" s="15">
        <v>61</v>
      </c>
      <c r="BU675" s="15">
        <v>10</v>
      </c>
      <c r="BV675" s="15">
        <v>20</v>
      </c>
      <c r="BW675" s="15">
        <v>137</v>
      </c>
      <c r="BX675" s="15">
        <v>5</v>
      </c>
      <c r="BY675" s="15">
        <v>85</v>
      </c>
      <c r="BZ675" s="15">
        <v>41</v>
      </c>
      <c r="CA675" s="15">
        <v>36</v>
      </c>
      <c r="CB675" s="15">
        <v>96</v>
      </c>
      <c r="CC675" s="15">
        <v>4</v>
      </c>
      <c r="CD675" s="15">
        <v>59</v>
      </c>
      <c r="CE675" s="15">
        <v>120</v>
      </c>
      <c r="CF675" s="15">
        <v>103</v>
      </c>
      <c r="CG675" s="15">
        <v>7</v>
      </c>
      <c r="CH675" s="15">
        <v>44</v>
      </c>
      <c r="CI675" s="15">
        <v>84</v>
      </c>
      <c r="CJ675" s="15">
        <v>14</v>
      </c>
      <c r="CK675" s="15">
        <v>35</v>
      </c>
      <c r="CL675" s="15">
        <v>8</v>
      </c>
      <c r="CM675" s="15">
        <v>68</v>
      </c>
      <c r="CN675" s="15">
        <v>13</v>
      </c>
      <c r="CO675" s="15">
        <v>37</v>
      </c>
      <c r="CP675" s="15">
        <v>102</v>
      </c>
      <c r="CQ675" s="15">
        <v>135</v>
      </c>
      <c r="CR675" s="15">
        <v>115</v>
      </c>
      <c r="CS675" s="15">
        <v>105</v>
      </c>
      <c r="CT675" s="15">
        <v>127</v>
      </c>
      <c r="CU675" s="15">
        <v>57</v>
      </c>
      <c r="CV675" s="15">
        <v>6</v>
      </c>
      <c r="CW675" s="15">
        <v>113</v>
      </c>
      <c r="CX675" s="15">
        <v>136</v>
      </c>
      <c r="CY675" s="15">
        <v>17</v>
      </c>
      <c r="CZ675" s="15">
        <v>107</v>
      </c>
      <c r="DA675" s="15">
        <v>66</v>
      </c>
      <c r="DB675" s="15">
        <v>58</v>
      </c>
      <c r="DC675" s="15">
        <v>123</v>
      </c>
      <c r="DD675" s="15">
        <v>109</v>
      </c>
      <c r="DE675" s="15">
        <v>82</v>
      </c>
      <c r="DF675" s="15">
        <v>33</v>
      </c>
      <c r="DG675" s="15">
        <v>128</v>
      </c>
      <c r="DH675" s="15">
        <v>43</v>
      </c>
      <c r="DI675" s="15">
        <v>15</v>
      </c>
      <c r="DJ675" s="15">
        <v>76</v>
      </c>
      <c r="DK675" s="15">
        <v>31</v>
      </c>
      <c r="DL675" s="15">
        <v>50</v>
      </c>
      <c r="DM675" s="15">
        <v>80</v>
      </c>
      <c r="DN675" s="15">
        <v>67</v>
      </c>
      <c r="DO675" s="15">
        <v>71</v>
      </c>
      <c r="DP675" s="15">
        <v>114</v>
      </c>
      <c r="DQ675" s="15">
        <v>54</v>
      </c>
      <c r="DR675" s="15">
        <v>99</v>
      </c>
      <c r="DS675" s="15">
        <v>72</v>
      </c>
      <c r="DT675" s="15">
        <v>18</v>
      </c>
      <c r="DU675" s="15">
        <v>47</v>
      </c>
      <c r="DV675" s="15">
        <v>83</v>
      </c>
      <c r="DW675" s="15">
        <v>30</v>
      </c>
      <c r="DX675" s="15">
        <v>56</v>
      </c>
      <c r="DY675" s="15">
        <v>106</v>
      </c>
      <c r="DZ675" s="15">
        <v>51</v>
      </c>
      <c r="EA675" s="15">
        <v>53</v>
      </c>
      <c r="EB675" s="15">
        <v>104</v>
      </c>
      <c r="EC675" s="15">
        <v>27</v>
      </c>
      <c r="ED675" s="15">
        <v>12</v>
      </c>
      <c r="EF675" s="15">
        <v>40</v>
      </c>
      <c r="EG675" s="15">
        <v>11</v>
      </c>
      <c r="EH675" s="15">
        <v>52</v>
      </c>
      <c r="EI675" s="15">
        <v>91</v>
      </c>
      <c r="EK675" s="15">
        <v>119</v>
      </c>
      <c r="EL675" s="15">
        <v>79</v>
      </c>
      <c r="EM675" s="15">
        <v>69</v>
      </c>
      <c r="EN675" s="15">
        <v>45</v>
      </c>
    </row>
    <row r="676" spans="4:145" s="15" customFormat="1"/>
    <row r="677" spans="4:145" s="15" customFormat="1">
      <c r="D677" s="447">
        <v>138</v>
      </c>
      <c r="E677" s="39" t="s">
        <v>379</v>
      </c>
    </row>
    <row r="678" spans="4:145" s="15" customFormat="1">
      <c r="E678" s="42" t="s">
        <v>322</v>
      </c>
      <c r="F678" s="15">
        <v>1</v>
      </c>
      <c r="G678" s="15">
        <v>2</v>
      </c>
      <c r="H678" s="15">
        <v>3</v>
      </c>
      <c r="I678" s="15">
        <v>4</v>
      </c>
      <c r="J678" s="15">
        <v>5</v>
      </c>
      <c r="K678" s="15">
        <v>6</v>
      </c>
      <c r="L678" s="15">
        <v>7</v>
      </c>
      <c r="M678" s="15">
        <v>8</v>
      </c>
      <c r="N678" s="15">
        <v>9</v>
      </c>
      <c r="O678" s="15">
        <v>10</v>
      </c>
      <c r="P678" s="15">
        <v>11</v>
      </c>
      <c r="Q678" s="15">
        <v>12</v>
      </c>
      <c r="R678" s="15">
        <v>13</v>
      </c>
      <c r="S678" s="15">
        <v>14</v>
      </c>
      <c r="T678" s="15">
        <v>15</v>
      </c>
      <c r="U678" s="15">
        <v>16</v>
      </c>
      <c r="V678" s="15">
        <v>17</v>
      </c>
      <c r="W678" s="15">
        <v>18</v>
      </c>
      <c r="X678" s="15">
        <v>19</v>
      </c>
      <c r="Y678" s="15">
        <v>20</v>
      </c>
      <c r="Z678" s="15">
        <v>21</v>
      </c>
      <c r="AA678" s="15">
        <v>22</v>
      </c>
      <c r="AB678" s="15">
        <v>23</v>
      </c>
      <c r="AC678" s="15">
        <v>24</v>
      </c>
      <c r="AD678" s="15">
        <v>25</v>
      </c>
      <c r="AE678" s="15">
        <v>26</v>
      </c>
      <c r="AF678" s="15">
        <v>27</v>
      </c>
      <c r="AG678" s="15">
        <v>28</v>
      </c>
      <c r="AH678" s="15">
        <v>29</v>
      </c>
      <c r="AI678" s="15">
        <v>30</v>
      </c>
      <c r="AJ678" s="15">
        <v>31</v>
      </c>
      <c r="AK678" s="15">
        <v>32</v>
      </c>
      <c r="AL678" s="15">
        <v>33</v>
      </c>
      <c r="AM678" s="15">
        <v>34</v>
      </c>
      <c r="AN678" s="15">
        <v>35</v>
      </c>
      <c r="AO678" s="15">
        <v>36</v>
      </c>
      <c r="AP678" s="15">
        <v>37</v>
      </c>
      <c r="AQ678" s="15">
        <v>38</v>
      </c>
      <c r="AR678" s="15">
        <v>39</v>
      </c>
      <c r="AS678" s="15">
        <v>40</v>
      </c>
      <c r="AT678" s="15">
        <v>41</v>
      </c>
      <c r="AU678" s="15">
        <v>42</v>
      </c>
      <c r="AV678" s="15">
        <v>43</v>
      </c>
      <c r="AW678" s="15">
        <v>44</v>
      </c>
      <c r="AX678" s="15">
        <v>45</v>
      </c>
      <c r="AY678" s="15">
        <v>46</v>
      </c>
      <c r="AZ678" s="15">
        <v>47</v>
      </c>
      <c r="BA678" s="15">
        <v>48</v>
      </c>
      <c r="BB678" s="15">
        <v>49</v>
      </c>
      <c r="BC678" s="15">
        <v>50</v>
      </c>
      <c r="BD678" s="15">
        <v>51</v>
      </c>
      <c r="BE678" s="15">
        <v>52</v>
      </c>
      <c r="BF678" s="15">
        <v>53</v>
      </c>
      <c r="BG678" s="15">
        <v>54</v>
      </c>
      <c r="BH678" s="15">
        <v>55</v>
      </c>
      <c r="BI678" s="15">
        <v>56</v>
      </c>
      <c r="BJ678" s="15">
        <v>57</v>
      </c>
      <c r="BK678" s="15">
        <v>58</v>
      </c>
      <c r="BL678" s="15">
        <v>59</v>
      </c>
      <c r="BM678" s="15">
        <v>60</v>
      </c>
      <c r="BN678" s="15">
        <v>61</v>
      </c>
      <c r="BO678" s="15">
        <v>62</v>
      </c>
      <c r="BP678" s="15">
        <v>63</v>
      </c>
      <c r="BQ678" s="15">
        <v>64</v>
      </c>
      <c r="BR678" s="15">
        <v>65</v>
      </c>
      <c r="BS678" s="15">
        <v>66</v>
      </c>
      <c r="BT678" s="15">
        <v>67</v>
      </c>
      <c r="BU678" s="15">
        <v>68</v>
      </c>
      <c r="BV678" s="15">
        <v>69</v>
      </c>
      <c r="BW678" s="15">
        <v>70</v>
      </c>
      <c r="BX678" s="15">
        <v>71</v>
      </c>
      <c r="BY678" s="15">
        <v>72</v>
      </c>
      <c r="BZ678" s="15">
        <v>73</v>
      </c>
      <c r="CA678" s="15">
        <v>74</v>
      </c>
      <c r="CB678" s="15">
        <v>75</v>
      </c>
      <c r="CC678" s="15">
        <v>76</v>
      </c>
      <c r="CD678" s="15">
        <v>77</v>
      </c>
      <c r="CE678" s="15">
        <v>78</v>
      </c>
      <c r="CF678" s="15">
        <v>79</v>
      </c>
      <c r="CG678" s="15">
        <v>80</v>
      </c>
      <c r="CH678" s="15">
        <v>81</v>
      </c>
      <c r="CI678" s="15">
        <v>82</v>
      </c>
      <c r="CJ678" s="15">
        <v>83</v>
      </c>
      <c r="CK678" s="15">
        <v>84</v>
      </c>
      <c r="CL678" s="15">
        <v>85</v>
      </c>
      <c r="CM678" s="15">
        <v>86</v>
      </c>
      <c r="CN678" s="15">
        <v>87</v>
      </c>
      <c r="CO678" s="15">
        <v>88</v>
      </c>
      <c r="CP678" s="15">
        <v>89</v>
      </c>
      <c r="CQ678" s="15">
        <v>90</v>
      </c>
      <c r="CR678" s="15">
        <v>91</v>
      </c>
      <c r="CS678" s="15">
        <v>92</v>
      </c>
      <c r="CT678" s="15">
        <v>93</v>
      </c>
      <c r="CU678" s="15">
        <v>94</v>
      </c>
      <c r="CV678" s="15">
        <v>95</v>
      </c>
      <c r="CW678" s="15">
        <v>96</v>
      </c>
      <c r="CX678" s="15">
        <v>97</v>
      </c>
      <c r="CY678" s="15">
        <v>98</v>
      </c>
      <c r="CZ678" s="15">
        <v>99</v>
      </c>
      <c r="DA678" s="15">
        <v>100</v>
      </c>
      <c r="DB678" s="15">
        <v>101</v>
      </c>
      <c r="DC678" s="15">
        <v>102</v>
      </c>
      <c r="DD678" s="15">
        <v>103</v>
      </c>
      <c r="DE678" s="15">
        <v>104</v>
      </c>
      <c r="DF678" s="15">
        <v>105</v>
      </c>
      <c r="DG678" s="15">
        <v>106</v>
      </c>
      <c r="DH678" s="15">
        <v>107</v>
      </c>
      <c r="DI678" s="15">
        <v>108</v>
      </c>
      <c r="DJ678" s="15">
        <v>109</v>
      </c>
      <c r="DK678" s="15">
        <v>110</v>
      </c>
      <c r="DL678" s="15">
        <v>111</v>
      </c>
      <c r="DM678" s="15">
        <v>112</v>
      </c>
      <c r="DN678" s="15">
        <v>113</v>
      </c>
      <c r="DO678" s="15">
        <v>114</v>
      </c>
      <c r="DP678" s="15">
        <v>115</v>
      </c>
      <c r="DQ678" s="15">
        <v>116</v>
      </c>
      <c r="DR678" s="15">
        <v>117</v>
      </c>
      <c r="DS678" s="15">
        <v>118</v>
      </c>
      <c r="DT678" s="15">
        <v>119</v>
      </c>
      <c r="DU678" s="15">
        <v>120</v>
      </c>
      <c r="DV678" s="15">
        <v>121</v>
      </c>
      <c r="DW678" s="15">
        <v>122</v>
      </c>
      <c r="DX678" s="15">
        <v>123</v>
      </c>
      <c r="DY678" s="15">
        <v>124</v>
      </c>
      <c r="DZ678" s="15">
        <v>125</v>
      </c>
      <c r="EA678" s="15">
        <v>126</v>
      </c>
      <c r="EB678" s="15">
        <v>127</v>
      </c>
      <c r="EC678" s="15">
        <v>128</v>
      </c>
      <c r="ED678" s="15">
        <v>129</v>
      </c>
      <c r="EE678" s="15">
        <v>130</v>
      </c>
      <c r="EF678" s="15">
        <v>131</v>
      </c>
      <c r="EG678" s="15">
        <v>132</v>
      </c>
      <c r="EH678" s="15">
        <v>133</v>
      </c>
      <c r="EI678" s="15">
        <v>134</v>
      </c>
      <c r="EK678" s="15">
        <v>135</v>
      </c>
      <c r="EL678" s="15">
        <v>136</v>
      </c>
      <c r="EM678" s="15">
        <v>137</v>
      </c>
      <c r="EN678" s="15">
        <v>138</v>
      </c>
    </row>
    <row r="679" spans="4:145" s="15" customFormat="1">
      <c r="E679" s="42" t="s">
        <v>350</v>
      </c>
      <c r="F679" s="15">
        <v>52</v>
      </c>
      <c r="G679" s="15">
        <v>4</v>
      </c>
      <c r="H679" s="15">
        <v>61</v>
      </c>
      <c r="I679" s="15">
        <v>135</v>
      </c>
      <c r="J679" s="15">
        <v>21</v>
      </c>
      <c r="K679" s="15">
        <v>134</v>
      </c>
      <c r="L679" s="15">
        <v>6</v>
      </c>
      <c r="M679" s="15">
        <v>25</v>
      </c>
      <c r="N679" s="15">
        <v>28</v>
      </c>
      <c r="O679" s="15">
        <v>116</v>
      </c>
      <c r="P679" s="15">
        <v>83</v>
      </c>
      <c r="Q679" s="15">
        <v>50</v>
      </c>
      <c r="R679" s="15">
        <v>20</v>
      </c>
      <c r="S679" s="15">
        <v>108</v>
      </c>
      <c r="T679" s="15">
        <v>132</v>
      </c>
      <c r="U679" s="15">
        <v>125</v>
      </c>
      <c r="V679" s="15">
        <v>130</v>
      </c>
      <c r="W679" s="15">
        <v>2</v>
      </c>
      <c r="X679" s="15">
        <v>78</v>
      </c>
      <c r="Y679" s="15">
        <v>13</v>
      </c>
      <c r="Z679" s="15">
        <v>92</v>
      </c>
      <c r="AA679" s="15">
        <v>129</v>
      </c>
      <c r="AB679" s="15">
        <v>77</v>
      </c>
      <c r="AC679" s="15">
        <v>43</v>
      </c>
      <c r="AD679" s="15">
        <v>89</v>
      </c>
      <c r="AE679" s="15">
        <v>123</v>
      </c>
      <c r="AF679" s="15">
        <v>63</v>
      </c>
      <c r="AG679" s="15">
        <v>79</v>
      </c>
      <c r="AH679" s="15">
        <v>98</v>
      </c>
      <c r="AI679" s="15">
        <v>104</v>
      </c>
      <c r="AJ679" s="15">
        <v>90</v>
      </c>
      <c r="AK679" s="15">
        <v>46</v>
      </c>
      <c r="AL679" s="15">
        <v>65</v>
      </c>
      <c r="AM679" s="15">
        <v>81</v>
      </c>
      <c r="AN679" s="15">
        <v>3</v>
      </c>
      <c r="AO679" s="15">
        <v>18</v>
      </c>
      <c r="AP679" s="15">
        <v>38</v>
      </c>
      <c r="AQ679" s="15">
        <v>102</v>
      </c>
      <c r="AR679" s="15">
        <v>122</v>
      </c>
      <c r="AS679" s="15">
        <v>107</v>
      </c>
      <c r="AT679" s="15">
        <v>127</v>
      </c>
      <c r="AU679" s="15">
        <v>73</v>
      </c>
      <c r="AV679" s="15">
        <v>96</v>
      </c>
      <c r="AW679" s="15">
        <v>70</v>
      </c>
      <c r="AX679" s="15">
        <v>37</v>
      </c>
      <c r="AY679" s="15">
        <v>32</v>
      </c>
      <c r="AZ679" s="15">
        <v>109</v>
      </c>
      <c r="BA679" s="15">
        <v>82</v>
      </c>
      <c r="BB679" s="15">
        <v>60</v>
      </c>
      <c r="BC679" s="15">
        <v>27</v>
      </c>
      <c r="BD679" s="15">
        <v>117</v>
      </c>
      <c r="BE679" s="15">
        <v>69</v>
      </c>
      <c r="BF679" s="15">
        <v>22</v>
      </c>
      <c r="BG679" s="15">
        <v>42</v>
      </c>
      <c r="BH679" s="15">
        <v>8</v>
      </c>
      <c r="BI679" s="15">
        <v>68</v>
      </c>
      <c r="BJ679" s="15">
        <v>86</v>
      </c>
      <c r="BK679" s="15">
        <v>124</v>
      </c>
      <c r="BL679" s="15">
        <v>133</v>
      </c>
      <c r="BM679" s="15">
        <v>1</v>
      </c>
      <c r="BN679" s="15">
        <v>5</v>
      </c>
      <c r="BO679" s="15">
        <v>33</v>
      </c>
      <c r="BP679" s="15">
        <v>87</v>
      </c>
      <c r="BQ679" s="15">
        <v>110</v>
      </c>
      <c r="BR679" s="15">
        <v>62</v>
      </c>
      <c r="BS679" s="15">
        <v>99</v>
      </c>
      <c r="BT679" s="15">
        <v>44</v>
      </c>
      <c r="BU679" s="15">
        <v>95</v>
      </c>
      <c r="BV679" s="15">
        <v>76</v>
      </c>
      <c r="BW679" s="15">
        <v>113</v>
      </c>
      <c r="BX679" s="15">
        <v>55</v>
      </c>
      <c r="BY679" s="15">
        <v>29</v>
      </c>
      <c r="BZ679" s="15">
        <v>47</v>
      </c>
      <c r="CA679" s="15">
        <v>115</v>
      </c>
      <c r="CB679" s="15">
        <v>39</v>
      </c>
      <c r="CC679" s="15">
        <v>97</v>
      </c>
      <c r="CD679" s="15">
        <v>56</v>
      </c>
      <c r="CE679" s="15">
        <v>19</v>
      </c>
      <c r="CF679" s="15">
        <v>51</v>
      </c>
      <c r="CG679" s="15">
        <v>106</v>
      </c>
      <c r="CH679" s="15">
        <v>34</v>
      </c>
      <c r="CI679" s="15">
        <v>120</v>
      </c>
      <c r="CJ679" s="15">
        <v>11</v>
      </c>
      <c r="CK679" s="15">
        <v>91</v>
      </c>
      <c r="CL679" s="15">
        <v>114</v>
      </c>
      <c r="CM679" s="15">
        <v>57</v>
      </c>
      <c r="CN679" s="15">
        <v>15</v>
      </c>
      <c r="CO679" s="15">
        <v>9</v>
      </c>
      <c r="CP679" s="15">
        <v>71</v>
      </c>
      <c r="CQ679" s="15">
        <v>36</v>
      </c>
      <c r="CR679" s="15">
        <v>80</v>
      </c>
      <c r="CS679" s="15">
        <v>48</v>
      </c>
      <c r="CT679" s="15">
        <v>138</v>
      </c>
      <c r="CU679" s="15">
        <v>17</v>
      </c>
      <c r="CV679" s="15">
        <v>101</v>
      </c>
      <c r="CW679" s="15">
        <v>64</v>
      </c>
      <c r="CX679" s="15">
        <v>100</v>
      </c>
      <c r="CY679" s="15">
        <v>7</v>
      </c>
      <c r="CZ679" s="15">
        <v>88</v>
      </c>
      <c r="DA679" s="15">
        <v>111</v>
      </c>
      <c r="DB679" s="15">
        <v>10</v>
      </c>
      <c r="DC679" s="15">
        <v>35</v>
      </c>
      <c r="DD679" s="15">
        <v>112</v>
      </c>
      <c r="DE679" s="15">
        <v>30</v>
      </c>
      <c r="DF679" s="15">
        <v>23</v>
      </c>
      <c r="DG679" s="15">
        <v>103</v>
      </c>
      <c r="DH679" s="15">
        <v>131</v>
      </c>
      <c r="DI679" s="15">
        <v>72</v>
      </c>
      <c r="DJ679" s="15">
        <v>31</v>
      </c>
      <c r="DK679" s="15">
        <v>137</v>
      </c>
      <c r="DL679" s="15">
        <v>94</v>
      </c>
      <c r="DM679" s="15">
        <v>45</v>
      </c>
      <c r="DN679" s="15">
        <v>84</v>
      </c>
      <c r="DO679" s="15">
        <v>66</v>
      </c>
      <c r="DP679" s="15">
        <v>53</v>
      </c>
      <c r="DQ679" s="15">
        <v>14</v>
      </c>
      <c r="DR679" s="15">
        <v>74</v>
      </c>
      <c r="DS679" s="15">
        <v>40</v>
      </c>
      <c r="DT679" s="15">
        <v>26</v>
      </c>
      <c r="DU679" s="15">
        <v>118</v>
      </c>
      <c r="DV679" s="15">
        <v>49</v>
      </c>
      <c r="DW679" s="15">
        <v>24</v>
      </c>
      <c r="DX679" s="15">
        <v>85</v>
      </c>
      <c r="DY679" s="15">
        <v>58</v>
      </c>
      <c r="DZ679" s="15">
        <v>121</v>
      </c>
      <c r="EA679" s="15">
        <v>54</v>
      </c>
      <c r="EB679" s="15">
        <v>41</v>
      </c>
      <c r="EC679" s="15">
        <v>136</v>
      </c>
      <c r="ED679" s="15">
        <v>126</v>
      </c>
      <c r="EE679" s="15">
        <v>12</v>
      </c>
      <c r="EF679" s="15">
        <v>75</v>
      </c>
      <c r="EG679" s="15">
        <v>16</v>
      </c>
      <c r="EH679" s="15">
        <v>119</v>
      </c>
      <c r="EI679" s="15">
        <v>105</v>
      </c>
      <c r="EK679" s="15">
        <v>59</v>
      </c>
      <c r="EL679" s="15">
        <v>128</v>
      </c>
      <c r="EM679" s="15">
        <v>67</v>
      </c>
      <c r="EN679" s="15">
        <v>93</v>
      </c>
    </row>
    <row r="680" spans="4:145" s="15" customFormat="1">
      <c r="E680" s="42" t="s">
        <v>352</v>
      </c>
      <c r="F680" s="15">
        <v>20</v>
      </c>
      <c r="G680" s="15">
        <v>79</v>
      </c>
      <c r="H680" s="15">
        <v>27</v>
      </c>
      <c r="I680" s="15">
        <v>111</v>
      </c>
      <c r="J680" s="15">
        <v>46</v>
      </c>
      <c r="K680" s="15">
        <v>30</v>
      </c>
      <c r="L680" s="15">
        <v>25</v>
      </c>
      <c r="M680" s="15">
        <v>45</v>
      </c>
      <c r="N680" s="15">
        <v>48</v>
      </c>
      <c r="O680" s="15">
        <v>92</v>
      </c>
      <c r="P680" s="15">
        <v>42</v>
      </c>
      <c r="Q680" s="15">
        <v>28</v>
      </c>
      <c r="R680" s="15">
        <v>36</v>
      </c>
      <c r="S680" s="15">
        <v>72</v>
      </c>
      <c r="T680" s="15">
        <v>94</v>
      </c>
      <c r="U680" s="15">
        <v>95</v>
      </c>
      <c r="V680" s="15">
        <v>133</v>
      </c>
      <c r="W680" s="15">
        <v>51</v>
      </c>
      <c r="X680" s="15">
        <v>82</v>
      </c>
      <c r="Y680" s="15">
        <v>11</v>
      </c>
      <c r="Z680" s="15">
        <v>115</v>
      </c>
      <c r="AA680" s="15">
        <v>93</v>
      </c>
      <c r="AB680" s="15">
        <v>50</v>
      </c>
      <c r="AC680" s="15">
        <v>57</v>
      </c>
      <c r="AD680" s="15">
        <v>6</v>
      </c>
      <c r="AE680" s="15">
        <v>19</v>
      </c>
      <c r="AF680" s="15">
        <v>98</v>
      </c>
      <c r="AG680" s="15">
        <v>120</v>
      </c>
      <c r="AH680" s="15">
        <v>80</v>
      </c>
      <c r="AI680" s="15">
        <v>52</v>
      </c>
      <c r="AJ680" s="15">
        <v>105</v>
      </c>
      <c r="AK680" s="15">
        <v>1</v>
      </c>
      <c r="AL680" s="15">
        <v>35</v>
      </c>
      <c r="AM680" s="15">
        <v>116</v>
      </c>
      <c r="AN680" s="15">
        <v>135</v>
      </c>
      <c r="AO680" s="15">
        <v>39</v>
      </c>
      <c r="AP680" s="15">
        <v>99</v>
      </c>
      <c r="AQ680" s="15">
        <v>5</v>
      </c>
      <c r="AR680" s="15">
        <v>136</v>
      </c>
      <c r="AS680" s="15">
        <v>22</v>
      </c>
      <c r="AT680" s="15">
        <v>4</v>
      </c>
      <c r="AU680" s="15">
        <v>137</v>
      </c>
      <c r="AV680" s="15">
        <v>122</v>
      </c>
      <c r="AW680" s="15">
        <v>47</v>
      </c>
      <c r="AX680" s="15">
        <v>54</v>
      </c>
      <c r="AY680" s="15">
        <v>89</v>
      </c>
      <c r="AZ680" s="15">
        <v>21</v>
      </c>
      <c r="BA680" s="15">
        <v>31</v>
      </c>
      <c r="BB680" s="15">
        <v>125</v>
      </c>
      <c r="BC680" s="15">
        <v>96</v>
      </c>
      <c r="BD680" s="15">
        <v>138</v>
      </c>
      <c r="BE680" s="15">
        <v>8</v>
      </c>
      <c r="BF680" s="15">
        <v>44</v>
      </c>
      <c r="BG680" s="15">
        <v>73</v>
      </c>
      <c r="BH680" s="15">
        <v>64</v>
      </c>
      <c r="BI680" s="15">
        <v>60</v>
      </c>
      <c r="BJ680" s="15">
        <v>81</v>
      </c>
      <c r="BK680" s="15">
        <v>14</v>
      </c>
      <c r="BL680" s="15">
        <v>127</v>
      </c>
      <c r="BM680" s="15">
        <v>41</v>
      </c>
      <c r="BN680" s="15">
        <v>70</v>
      </c>
      <c r="BO680" s="15">
        <v>126</v>
      </c>
      <c r="BP680" s="15">
        <v>29</v>
      </c>
      <c r="BQ680" s="15">
        <v>83</v>
      </c>
      <c r="BR680" s="15">
        <v>102</v>
      </c>
      <c r="BS680" s="15">
        <v>84</v>
      </c>
      <c r="BT680" s="15">
        <v>119</v>
      </c>
      <c r="BU680" s="15">
        <v>101</v>
      </c>
      <c r="BV680" s="15">
        <v>18</v>
      </c>
      <c r="BW680" s="15">
        <v>61</v>
      </c>
      <c r="BX680" s="15">
        <v>3</v>
      </c>
      <c r="BY680" s="15">
        <v>78</v>
      </c>
      <c r="BZ680" s="15">
        <v>107</v>
      </c>
      <c r="CA680" s="15">
        <v>55</v>
      </c>
      <c r="CB680" s="15">
        <v>112</v>
      </c>
      <c r="CC680" s="15">
        <v>12</v>
      </c>
      <c r="CD680" s="15">
        <v>49</v>
      </c>
      <c r="CE680" s="15">
        <v>74</v>
      </c>
      <c r="CF680" s="15">
        <v>56</v>
      </c>
      <c r="CG680" s="15">
        <v>123</v>
      </c>
      <c r="CH680" s="15">
        <v>24</v>
      </c>
      <c r="CI680" s="15">
        <v>71</v>
      </c>
      <c r="CJ680" s="15">
        <v>134</v>
      </c>
      <c r="CK680" s="15">
        <v>77</v>
      </c>
      <c r="CL680" s="15">
        <v>34</v>
      </c>
      <c r="CM680" s="15">
        <v>13</v>
      </c>
      <c r="CN680" s="15">
        <v>65</v>
      </c>
      <c r="CO680" s="15">
        <v>132</v>
      </c>
      <c r="CP680" s="15">
        <v>103</v>
      </c>
      <c r="CQ680" s="15">
        <v>128</v>
      </c>
      <c r="CR680" s="15">
        <v>23</v>
      </c>
      <c r="CS680" s="15">
        <v>91</v>
      </c>
      <c r="CT680" s="15">
        <v>37</v>
      </c>
      <c r="CU680" s="15">
        <v>106</v>
      </c>
      <c r="CV680" s="15">
        <v>63</v>
      </c>
      <c r="CW680" s="15">
        <v>124</v>
      </c>
      <c r="CX680" s="15">
        <v>40</v>
      </c>
      <c r="CY680" s="15">
        <v>100</v>
      </c>
      <c r="CZ680" s="15">
        <v>10</v>
      </c>
      <c r="DA680" s="15">
        <v>2</v>
      </c>
      <c r="DB680" s="15">
        <v>114</v>
      </c>
      <c r="DC680" s="15">
        <v>9</v>
      </c>
      <c r="DD680" s="15">
        <v>76</v>
      </c>
      <c r="DE680" s="15">
        <v>32</v>
      </c>
      <c r="DF680" s="15">
        <v>97</v>
      </c>
      <c r="DG680" s="15">
        <v>110</v>
      </c>
      <c r="DH680" s="15">
        <v>59</v>
      </c>
      <c r="DI680" s="15">
        <v>17</v>
      </c>
      <c r="DJ680" s="15">
        <v>38</v>
      </c>
      <c r="DK680" s="15">
        <v>86</v>
      </c>
      <c r="DL680" s="15">
        <v>58</v>
      </c>
      <c r="DM680" s="15">
        <v>75</v>
      </c>
      <c r="DN680" s="15">
        <v>69</v>
      </c>
      <c r="DO680" s="15">
        <v>131</v>
      </c>
      <c r="DP680" s="15">
        <v>87</v>
      </c>
      <c r="DQ680" s="15">
        <v>108</v>
      </c>
      <c r="DR680" s="15">
        <v>118</v>
      </c>
      <c r="DS680" s="15">
        <v>129</v>
      </c>
      <c r="DT680" s="15">
        <v>67</v>
      </c>
      <c r="DU680" s="15">
        <v>7</v>
      </c>
      <c r="DV680" s="15">
        <v>104</v>
      </c>
      <c r="DW680" s="15">
        <v>43</v>
      </c>
      <c r="DX680" s="15">
        <v>109</v>
      </c>
      <c r="DY680" s="15">
        <v>68</v>
      </c>
      <c r="DZ680" s="15">
        <v>16</v>
      </c>
      <c r="EA680" s="15">
        <v>15</v>
      </c>
      <c r="EB680" s="15">
        <v>113</v>
      </c>
      <c r="EC680" s="15">
        <v>90</v>
      </c>
      <c r="ED680" s="15">
        <v>33</v>
      </c>
      <c r="EE680" s="15">
        <v>66</v>
      </c>
      <c r="EF680" s="15">
        <v>53</v>
      </c>
      <c r="EG680" s="15">
        <v>88</v>
      </c>
      <c r="EH680" s="15">
        <v>62</v>
      </c>
      <c r="EI680" s="15">
        <v>121</v>
      </c>
      <c r="EK680" s="15">
        <v>85</v>
      </c>
      <c r="EL680" s="15">
        <v>26</v>
      </c>
      <c r="EM680" s="15">
        <v>130</v>
      </c>
      <c r="EN680" s="15">
        <v>117</v>
      </c>
    </row>
    <row r="681" spans="4:145" s="15" customFormat="1"/>
    <row r="682" spans="4:145" s="15" customFormat="1">
      <c r="D682" s="447">
        <v>139</v>
      </c>
      <c r="E682" s="39" t="s">
        <v>379</v>
      </c>
    </row>
    <row r="683" spans="4:145" s="15" customFormat="1">
      <c r="E683" s="42" t="s">
        <v>322</v>
      </c>
      <c r="F683" s="15">
        <v>1</v>
      </c>
      <c r="G683" s="15">
        <v>2</v>
      </c>
      <c r="H683" s="15">
        <v>3</v>
      </c>
      <c r="I683" s="15">
        <v>4</v>
      </c>
      <c r="J683" s="15">
        <v>5</v>
      </c>
      <c r="K683" s="15">
        <v>6</v>
      </c>
      <c r="L683" s="15">
        <v>7</v>
      </c>
      <c r="M683" s="15">
        <v>8</v>
      </c>
      <c r="N683" s="15">
        <v>9</v>
      </c>
      <c r="O683" s="15">
        <v>10</v>
      </c>
      <c r="P683" s="15">
        <v>11</v>
      </c>
      <c r="Q683" s="15">
        <v>12</v>
      </c>
      <c r="R683" s="15">
        <v>13</v>
      </c>
      <c r="S683" s="15">
        <v>14</v>
      </c>
      <c r="T683" s="15">
        <v>15</v>
      </c>
      <c r="U683" s="15">
        <v>16</v>
      </c>
      <c r="V683" s="15">
        <v>17</v>
      </c>
      <c r="W683" s="15">
        <v>18</v>
      </c>
      <c r="X683" s="15">
        <v>19</v>
      </c>
      <c r="Y683" s="15">
        <v>20</v>
      </c>
      <c r="Z683" s="15">
        <v>21</v>
      </c>
      <c r="AA683" s="15">
        <v>22</v>
      </c>
      <c r="AB683" s="15">
        <v>23</v>
      </c>
      <c r="AC683" s="15">
        <v>24</v>
      </c>
      <c r="AD683" s="15">
        <v>25</v>
      </c>
      <c r="AE683" s="15">
        <v>26</v>
      </c>
      <c r="AF683" s="15">
        <v>27</v>
      </c>
      <c r="AG683" s="15">
        <v>28</v>
      </c>
      <c r="AH683" s="15">
        <v>29</v>
      </c>
      <c r="AI683" s="15">
        <v>30</v>
      </c>
      <c r="AJ683" s="15">
        <v>31</v>
      </c>
      <c r="AK683" s="15">
        <v>32</v>
      </c>
      <c r="AL683" s="15">
        <v>33</v>
      </c>
      <c r="AM683" s="15">
        <v>34</v>
      </c>
      <c r="AN683" s="15">
        <v>35</v>
      </c>
      <c r="AO683" s="15">
        <v>36</v>
      </c>
      <c r="AP683" s="15">
        <v>37</v>
      </c>
      <c r="AQ683" s="15">
        <v>38</v>
      </c>
      <c r="AR683" s="15">
        <v>39</v>
      </c>
      <c r="AS683" s="15">
        <v>40</v>
      </c>
      <c r="AT683" s="15">
        <v>41</v>
      </c>
      <c r="AU683" s="15">
        <v>42</v>
      </c>
      <c r="AV683" s="15">
        <v>43</v>
      </c>
      <c r="AW683" s="15">
        <v>44</v>
      </c>
      <c r="AX683" s="15">
        <v>45</v>
      </c>
      <c r="AY683" s="15">
        <v>46</v>
      </c>
      <c r="AZ683" s="15">
        <v>47</v>
      </c>
      <c r="BA683" s="15">
        <v>48</v>
      </c>
      <c r="BB683" s="15">
        <v>49</v>
      </c>
      <c r="BC683" s="15">
        <v>50</v>
      </c>
      <c r="BD683" s="15">
        <v>51</v>
      </c>
      <c r="BE683" s="15">
        <v>52</v>
      </c>
      <c r="BF683" s="15">
        <v>53</v>
      </c>
      <c r="BG683" s="15">
        <v>54</v>
      </c>
      <c r="BH683" s="15">
        <v>55</v>
      </c>
      <c r="BI683" s="15">
        <v>56</v>
      </c>
      <c r="BJ683" s="15">
        <v>57</v>
      </c>
      <c r="BK683" s="15">
        <v>58</v>
      </c>
      <c r="BL683" s="15">
        <v>59</v>
      </c>
      <c r="BM683" s="15">
        <v>60</v>
      </c>
      <c r="BN683" s="15">
        <v>61</v>
      </c>
      <c r="BO683" s="15">
        <v>62</v>
      </c>
      <c r="BP683" s="15">
        <v>63</v>
      </c>
      <c r="BQ683" s="15">
        <v>64</v>
      </c>
      <c r="BR683" s="15">
        <v>65</v>
      </c>
      <c r="BS683" s="15">
        <v>66</v>
      </c>
      <c r="BT683" s="15">
        <v>67</v>
      </c>
      <c r="BU683" s="15">
        <v>68</v>
      </c>
      <c r="BV683" s="15">
        <v>69</v>
      </c>
      <c r="BW683" s="15">
        <v>70</v>
      </c>
      <c r="BX683" s="15">
        <v>71</v>
      </c>
      <c r="BY683" s="15">
        <v>72</v>
      </c>
      <c r="BZ683" s="15">
        <v>73</v>
      </c>
      <c r="CA683" s="15">
        <v>74</v>
      </c>
      <c r="CB683" s="15">
        <v>75</v>
      </c>
      <c r="CC683" s="15">
        <v>76</v>
      </c>
      <c r="CD683" s="15">
        <v>77</v>
      </c>
      <c r="CE683" s="15">
        <v>78</v>
      </c>
      <c r="CF683" s="15">
        <v>79</v>
      </c>
      <c r="CG683" s="15">
        <v>80</v>
      </c>
      <c r="CH683" s="15">
        <v>81</v>
      </c>
      <c r="CI683" s="15">
        <v>82</v>
      </c>
      <c r="CJ683" s="15">
        <v>83</v>
      </c>
      <c r="CK683" s="15">
        <v>84</v>
      </c>
      <c r="CL683" s="15">
        <v>85</v>
      </c>
      <c r="CM683" s="15">
        <v>86</v>
      </c>
      <c r="CN683" s="15">
        <v>87</v>
      </c>
      <c r="CO683" s="15">
        <v>88</v>
      </c>
      <c r="CP683" s="15">
        <v>89</v>
      </c>
      <c r="CQ683" s="15">
        <v>90</v>
      </c>
      <c r="CR683" s="15">
        <v>91</v>
      </c>
      <c r="CS683" s="15">
        <v>92</v>
      </c>
      <c r="CT683" s="15">
        <v>93</v>
      </c>
      <c r="CU683" s="15">
        <v>94</v>
      </c>
      <c r="CV683" s="15">
        <v>95</v>
      </c>
      <c r="CW683" s="15">
        <v>96</v>
      </c>
      <c r="CX683" s="15">
        <v>97</v>
      </c>
      <c r="CY683" s="15">
        <v>98</v>
      </c>
      <c r="CZ683" s="15">
        <v>99</v>
      </c>
      <c r="DA683" s="15">
        <v>100</v>
      </c>
      <c r="DB683" s="15">
        <v>101</v>
      </c>
      <c r="DC683" s="15">
        <v>102</v>
      </c>
      <c r="DD683" s="15">
        <v>103</v>
      </c>
      <c r="DE683" s="15">
        <v>104</v>
      </c>
      <c r="DF683" s="15">
        <v>105</v>
      </c>
      <c r="DG683" s="15">
        <v>106</v>
      </c>
      <c r="DH683" s="15">
        <v>107</v>
      </c>
      <c r="DI683" s="15">
        <v>108</v>
      </c>
      <c r="DJ683" s="15">
        <v>109</v>
      </c>
      <c r="DK683" s="15">
        <v>110</v>
      </c>
      <c r="DL683" s="15">
        <v>111</v>
      </c>
      <c r="DM683" s="15">
        <v>112</v>
      </c>
      <c r="DN683" s="15">
        <v>113</v>
      </c>
      <c r="DO683" s="15">
        <v>114</v>
      </c>
      <c r="DP683" s="15">
        <v>115</v>
      </c>
      <c r="DQ683" s="15">
        <v>116</v>
      </c>
      <c r="DR683" s="15">
        <v>117</v>
      </c>
      <c r="DS683" s="15">
        <v>118</v>
      </c>
      <c r="DT683" s="15">
        <v>119</v>
      </c>
      <c r="DU683" s="15">
        <v>120</v>
      </c>
      <c r="DV683" s="15">
        <v>121</v>
      </c>
      <c r="DW683" s="15">
        <v>122</v>
      </c>
      <c r="DX683" s="15">
        <v>123</v>
      </c>
      <c r="DY683" s="15">
        <v>124</v>
      </c>
      <c r="DZ683" s="15">
        <v>125</v>
      </c>
      <c r="EA683" s="15">
        <v>126</v>
      </c>
      <c r="EB683" s="15">
        <v>127</v>
      </c>
      <c r="EC683" s="15">
        <v>128</v>
      </c>
      <c r="ED683" s="15">
        <v>129</v>
      </c>
      <c r="EE683" s="15">
        <v>130</v>
      </c>
      <c r="EF683" s="15">
        <v>131</v>
      </c>
      <c r="EG683" s="15">
        <v>132</v>
      </c>
      <c r="EH683" s="15">
        <v>133</v>
      </c>
      <c r="EI683" s="15">
        <v>134</v>
      </c>
      <c r="EJ683" s="15">
        <v>135</v>
      </c>
      <c r="EK683" s="15">
        <v>136</v>
      </c>
      <c r="EL683" s="15">
        <v>137</v>
      </c>
      <c r="EM683" s="15">
        <v>138</v>
      </c>
      <c r="EN683" s="15">
        <v>139</v>
      </c>
    </row>
    <row r="684" spans="4:145" s="15" customFormat="1">
      <c r="E684" s="42" t="s">
        <v>350</v>
      </c>
      <c r="F684" s="15">
        <v>117</v>
      </c>
      <c r="G684" s="15">
        <v>135</v>
      </c>
      <c r="H684" s="15">
        <v>24</v>
      </c>
      <c r="I684" s="15">
        <v>66</v>
      </c>
      <c r="J684" s="15">
        <v>54</v>
      </c>
      <c r="K684" s="15">
        <v>30</v>
      </c>
      <c r="L684" s="15">
        <v>88</v>
      </c>
      <c r="M684" s="15">
        <v>22</v>
      </c>
      <c r="N684" s="15">
        <v>41</v>
      </c>
      <c r="O684" s="15">
        <v>74</v>
      </c>
      <c r="P684" s="15">
        <v>25</v>
      </c>
      <c r="Q684" s="15">
        <v>9</v>
      </c>
      <c r="R684" s="15">
        <v>119</v>
      </c>
      <c r="S684" s="15">
        <v>75</v>
      </c>
      <c r="T684" s="15">
        <v>81</v>
      </c>
      <c r="U684" s="15">
        <v>67</v>
      </c>
      <c r="V684" s="15">
        <v>100</v>
      </c>
      <c r="W684" s="15">
        <v>101</v>
      </c>
      <c r="X684" s="15">
        <v>62</v>
      </c>
      <c r="Y684" s="15">
        <v>137</v>
      </c>
      <c r="Z684" s="15">
        <v>44</v>
      </c>
      <c r="AA684" s="15">
        <v>78</v>
      </c>
      <c r="AB684" s="15">
        <v>65</v>
      </c>
      <c r="AC684" s="15">
        <v>121</v>
      </c>
      <c r="AD684" s="15">
        <v>71</v>
      </c>
      <c r="AE684" s="15">
        <v>93</v>
      </c>
      <c r="AF684" s="15">
        <v>4</v>
      </c>
      <c r="AG684" s="15">
        <v>17</v>
      </c>
      <c r="AH684" s="15">
        <v>111</v>
      </c>
      <c r="AI684" s="15">
        <v>61</v>
      </c>
      <c r="AJ684" s="15">
        <v>55</v>
      </c>
      <c r="AK684" s="15">
        <v>70</v>
      </c>
      <c r="AL684" s="15">
        <v>15</v>
      </c>
      <c r="AM684" s="15">
        <v>43</v>
      </c>
      <c r="AN684" s="15">
        <v>102</v>
      </c>
      <c r="AO684" s="15">
        <v>114</v>
      </c>
      <c r="AP684" s="15">
        <v>124</v>
      </c>
      <c r="AQ684" s="15">
        <v>105</v>
      </c>
      <c r="AR684" s="15">
        <v>128</v>
      </c>
      <c r="AS684" s="15">
        <v>131</v>
      </c>
      <c r="AT684" s="15">
        <v>12</v>
      </c>
      <c r="AU684" s="15">
        <v>103</v>
      </c>
      <c r="AV684" s="15">
        <v>77</v>
      </c>
      <c r="AW684" s="15">
        <v>138</v>
      </c>
      <c r="AX684" s="15">
        <v>29</v>
      </c>
      <c r="AY684" s="15">
        <v>129</v>
      </c>
      <c r="AZ684" s="15">
        <v>58</v>
      </c>
      <c r="BA684" s="15">
        <v>47</v>
      </c>
      <c r="BB684" s="15">
        <v>108</v>
      </c>
      <c r="BC684" s="15">
        <v>18</v>
      </c>
      <c r="BD684" s="15">
        <v>99</v>
      </c>
      <c r="BE684" s="15">
        <v>51</v>
      </c>
      <c r="BF684" s="15">
        <v>134</v>
      </c>
      <c r="BG684" s="15">
        <v>56</v>
      </c>
      <c r="BH684" s="15">
        <v>31</v>
      </c>
      <c r="BI684" s="15">
        <v>139</v>
      </c>
      <c r="BJ684" s="15">
        <v>123</v>
      </c>
      <c r="BK684" s="15">
        <v>116</v>
      </c>
      <c r="BL684" s="15">
        <v>86</v>
      </c>
      <c r="BM684" s="15">
        <v>106</v>
      </c>
      <c r="BN684" s="15">
        <v>59</v>
      </c>
      <c r="BO684" s="15">
        <v>133</v>
      </c>
      <c r="BP684" s="15">
        <v>95</v>
      </c>
      <c r="BQ684" s="15">
        <v>87</v>
      </c>
      <c r="BR684" s="15">
        <v>68</v>
      </c>
      <c r="BS684" s="15">
        <v>109</v>
      </c>
      <c r="BT684" s="15">
        <v>76</v>
      </c>
      <c r="BU684" s="15">
        <v>37</v>
      </c>
      <c r="BV684" s="15">
        <v>112</v>
      </c>
      <c r="BW684" s="15">
        <v>91</v>
      </c>
      <c r="BX684" s="15">
        <v>45</v>
      </c>
      <c r="BY684" s="15">
        <v>96</v>
      </c>
      <c r="BZ684" s="15">
        <v>11</v>
      </c>
      <c r="CA684" s="15">
        <v>53</v>
      </c>
      <c r="CB684" s="15">
        <v>118</v>
      </c>
      <c r="CC684" s="15">
        <v>79</v>
      </c>
      <c r="CD684" s="15">
        <v>84</v>
      </c>
      <c r="CE684" s="15">
        <v>72</v>
      </c>
      <c r="CF684" s="15">
        <v>98</v>
      </c>
      <c r="CG684" s="15">
        <v>46</v>
      </c>
      <c r="CH684" s="15">
        <v>57</v>
      </c>
      <c r="CI684" s="15">
        <v>115</v>
      </c>
      <c r="CJ684" s="15">
        <v>122</v>
      </c>
      <c r="CK684" s="15">
        <v>32</v>
      </c>
      <c r="CL684" s="15">
        <v>126</v>
      </c>
      <c r="CM684" s="15">
        <v>80</v>
      </c>
      <c r="CN684" s="15">
        <v>113</v>
      </c>
      <c r="CO684" s="15">
        <v>20</v>
      </c>
      <c r="CP684" s="15">
        <v>52</v>
      </c>
      <c r="CQ684" s="15">
        <v>8</v>
      </c>
      <c r="CR684" s="15">
        <v>127</v>
      </c>
      <c r="CS684" s="15">
        <v>48</v>
      </c>
      <c r="CT684" s="15">
        <v>64</v>
      </c>
      <c r="CU684" s="15">
        <v>1</v>
      </c>
      <c r="CV684" s="15">
        <v>28</v>
      </c>
      <c r="CW684" s="15">
        <v>60</v>
      </c>
      <c r="CX684" s="15">
        <v>90</v>
      </c>
      <c r="CY684" s="15">
        <v>27</v>
      </c>
      <c r="CZ684" s="15">
        <v>33</v>
      </c>
      <c r="DA684" s="15">
        <v>92</v>
      </c>
      <c r="DB684" s="15">
        <v>110</v>
      </c>
      <c r="DC684" s="15">
        <v>49</v>
      </c>
      <c r="DD684" s="15">
        <v>42</v>
      </c>
      <c r="DE684" s="15">
        <v>3</v>
      </c>
      <c r="DF684" s="15">
        <v>26</v>
      </c>
      <c r="DG684" s="15">
        <v>40</v>
      </c>
      <c r="DH684" s="15">
        <v>13</v>
      </c>
      <c r="DI684" s="15">
        <v>35</v>
      </c>
      <c r="DJ684" s="15">
        <v>6</v>
      </c>
      <c r="DK684" s="15">
        <v>16</v>
      </c>
      <c r="DL684" s="15">
        <v>125</v>
      </c>
      <c r="DM684" s="15">
        <v>63</v>
      </c>
      <c r="DN684" s="15">
        <v>39</v>
      </c>
      <c r="DO684" s="15">
        <v>107</v>
      </c>
      <c r="DP684" s="15">
        <v>89</v>
      </c>
      <c r="DQ684" s="15">
        <v>120</v>
      </c>
      <c r="DR684" s="15">
        <v>23</v>
      </c>
      <c r="DS684" s="15">
        <v>14</v>
      </c>
      <c r="DT684" s="15">
        <v>36</v>
      </c>
      <c r="DU684" s="15">
        <v>7</v>
      </c>
      <c r="DV684" s="15">
        <v>104</v>
      </c>
      <c r="DW684" s="15">
        <v>130</v>
      </c>
      <c r="DX684" s="15">
        <v>34</v>
      </c>
      <c r="DY684" s="15">
        <v>83</v>
      </c>
      <c r="DZ684" s="15">
        <v>21</v>
      </c>
      <c r="EA684" s="15">
        <v>85</v>
      </c>
      <c r="EB684" s="15">
        <v>136</v>
      </c>
      <c r="EC684" s="15">
        <v>97</v>
      </c>
      <c r="ED684" s="15">
        <v>132</v>
      </c>
      <c r="EE684" s="15">
        <v>69</v>
      </c>
      <c r="EF684" s="15">
        <v>50</v>
      </c>
      <c r="EG684" s="15">
        <v>38</v>
      </c>
      <c r="EH684" s="15">
        <v>2</v>
      </c>
      <c r="EI684" s="15">
        <v>10</v>
      </c>
      <c r="EJ684" s="15">
        <v>82</v>
      </c>
      <c r="EK684" s="15">
        <v>19</v>
      </c>
      <c r="EL684" s="15">
        <v>94</v>
      </c>
      <c r="EM684" s="15">
        <v>5</v>
      </c>
      <c r="EN684" s="15">
        <v>73</v>
      </c>
    </row>
    <row r="685" spans="4:145" s="15" customFormat="1">
      <c r="E685" s="42" t="s">
        <v>352</v>
      </c>
      <c r="F685" s="15">
        <v>124</v>
      </c>
      <c r="G685" s="15">
        <v>39</v>
      </c>
      <c r="H685" s="15">
        <v>110</v>
      </c>
      <c r="I685" s="15">
        <v>16</v>
      </c>
      <c r="J685" s="15">
        <v>104</v>
      </c>
      <c r="K685" s="15">
        <v>28</v>
      </c>
      <c r="L685" s="15">
        <v>3</v>
      </c>
      <c r="M685" s="15">
        <v>41</v>
      </c>
      <c r="N685" s="15">
        <v>136</v>
      </c>
      <c r="O685" s="15">
        <v>111</v>
      </c>
      <c r="P685" s="15">
        <v>100</v>
      </c>
      <c r="Q685" s="15">
        <v>34</v>
      </c>
      <c r="R685" s="15">
        <v>121</v>
      </c>
      <c r="S685" s="15">
        <v>76</v>
      </c>
      <c r="T685" s="15">
        <v>23</v>
      </c>
      <c r="U685" s="15">
        <v>62</v>
      </c>
      <c r="V685" s="15">
        <v>114</v>
      </c>
      <c r="W685" s="15">
        <v>99</v>
      </c>
      <c r="X685" s="15">
        <v>91</v>
      </c>
      <c r="Y685" s="15">
        <v>59</v>
      </c>
      <c r="Z685" s="15">
        <v>135</v>
      </c>
      <c r="AA685" s="15">
        <v>40</v>
      </c>
      <c r="AB685" s="15">
        <v>50</v>
      </c>
      <c r="AC685" s="15">
        <v>30</v>
      </c>
      <c r="AD685" s="15">
        <v>123</v>
      </c>
      <c r="AE685" s="15">
        <v>130</v>
      </c>
      <c r="AF685" s="15">
        <v>134</v>
      </c>
      <c r="AG685" s="15">
        <v>92</v>
      </c>
      <c r="AH685" s="15">
        <v>116</v>
      </c>
      <c r="AI685" s="15">
        <v>48</v>
      </c>
      <c r="AJ685" s="15">
        <v>29</v>
      </c>
      <c r="AK685" s="15">
        <v>125</v>
      </c>
      <c r="AL685" s="15">
        <v>49</v>
      </c>
      <c r="AM685" s="15">
        <v>127</v>
      </c>
      <c r="AN685" s="15">
        <v>36</v>
      </c>
      <c r="AO685" s="15">
        <v>35</v>
      </c>
      <c r="AP685" s="15">
        <v>21</v>
      </c>
      <c r="AQ685" s="15">
        <v>26</v>
      </c>
      <c r="AR685" s="15">
        <v>77</v>
      </c>
      <c r="AS685" s="15">
        <v>57</v>
      </c>
      <c r="AT685" s="15">
        <v>8</v>
      </c>
      <c r="AU685" s="15">
        <v>98</v>
      </c>
      <c r="AV685" s="15">
        <v>129</v>
      </c>
      <c r="AW685" s="15">
        <v>55</v>
      </c>
      <c r="AX685" s="15">
        <v>139</v>
      </c>
      <c r="AY685" s="15">
        <v>83</v>
      </c>
      <c r="AZ685" s="15">
        <v>106</v>
      </c>
      <c r="BA685" s="15">
        <v>131</v>
      </c>
      <c r="BB685" s="15">
        <v>122</v>
      </c>
      <c r="BC685" s="15">
        <v>13</v>
      </c>
      <c r="BD685" s="15">
        <v>115</v>
      </c>
      <c r="BE685" s="15">
        <v>20</v>
      </c>
      <c r="BF685" s="15">
        <v>56</v>
      </c>
      <c r="BG685" s="15">
        <v>97</v>
      </c>
      <c r="BH685" s="15">
        <v>12</v>
      </c>
      <c r="BI685" s="15">
        <v>18</v>
      </c>
      <c r="BJ685" s="15">
        <v>64</v>
      </c>
      <c r="BK685" s="15">
        <v>52</v>
      </c>
      <c r="BL685" s="15">
        <v>67</v>
      </c>
      <c r="BM685" s="15">
        <v>22</v>
      </c>
      <c r="BN685" s="15">
        <v>75</v>
      </c>
      <c r="BO685" s="15">
        <v>128</v>
      </c>
      <c r="BP685" s="15">
        <v>102</v>
      </c>
      <c r="BQ685" s="15">
        <v>51</v>
      </c>
      <c r="BR685" s="15">
        <v>38</v>
      </c>
      <c r="BS685" s="15">
        <v>15</v>
      </c>
      <c r="BT685" s="15">
        <v>65</v>
      </c>
      <c r="BU685" s="15">
        <v>90</v>
      </c>
      <c r="BV685" s="15">
        <v>72</v>
      </c>
      <c r="BW685" s="15">
        <v>113</v>
      </c>
      <c r="BX685" s="15">
        <v>138</v>
      </c>
      <c r="BY685" s="15">
        <v>68</v>
      </c>
      <c r="BZ685" s="15">
        <v>109</v>
      </c>
      <c r="CA685" s="15">
        <v>63</v>
      </c>
      <c r="CB685" s="15">
        <v>117</v>
      </c>
      <c r="CC685" s="15">
        <v>53</v>
      </c>
      <c r="CD685" s="15">
        <v>108</v>
      </c>
      <c r="CE685" s="15">
        <v>32</v>
      </c>
      <c r="CF685" s="15">
        <v>60</v>
      </c>
      <c r="CG685" s="15">
        <v>88</v>
      </c>
      <c r="CH685" s="15">
        <v>112</v>
      </c>
      <c r="CI685" s="15">
        <v>5</v>
      </c>
      <c r="CJ685" s="15">
        <v>46</v>
      </c>
      <c r="CK685" s="15">
        <v>96</v>
      </c>
      <c r="CL685" s="15">
        <v>66</v>
      </c>
      <c r="CM685" s="15">
        <v>137</v>
      </c>
      <c r="CN685" s="15">
        <v>119</v>
      </c>
      <c r="CO685" s="15">
        <v>80</v>
      </c>
      <c r="CP685" s="15">
        <v>2</v>
      </c>
      <c r="CQ685" s="15">
        <v>93</v>
      </c>
      <c r="CR685" s="15">
        <v>95</v>
      </c>
      <c r="CS685" s="15">
        <v>71</v>
      </c>
      <c r="CT685" s="15">
        <v>84</v>
      </c>
      <c r="CU685" s="15">
        <v>25</v>
      </c>
      <c r="CV685" s="15">
        <v>19</v>
      </c>
      <c r="CW685" s="15">
        <v>69</v>
      </c>
      <c r="CX685" s="15">
        <v>1</v>
      </c>
      <c r="CY685" s="15">
        <v>107</v>
      </c>
      <c r="CZ685" s="15">
        <v>27</v>
      </c>
      <c r="DA685" s="15">
        <v>42</v>
      </c>
      <c r="DB685" s="15">
        <v>7</v>
      </c>
      <c r="DC685" s="15">
        <v>73</v>
      </c>
      <c r="DD685" s="15">
        <v>132</v>
      </c>
      <c r="DE685" s="15">
        <v>103</v>
      </c>
      <c r="DF685" s="15">
        <v>11</v>
      </c>
      <c r="DG685" s="15">
        <v>43</v>
      </c>
      <c r="DH685" s="15">
        <v>24</v>
      </c>
      <c r="DI685" s="15">
        <v>31</v>
      </c>
      <c r="DJ685" s="15">
        <v>120</v>
      </c>
      <c r="DK685" s="15">
        <v>78</v>
      </c>
      <c r="DL685" s="15">
        <v>10</v>
      </c>
      <c r="DM685" s="15">
        <v>118</v>
      </c>
      <c r="DN685" s="15">
        <v>70</v>
      </c>
      <c r="DO685" s="15">
        <v>17</v>
      </c>
      <c r="DP685" s="15">
        <v>47</v>
      </c>
      <c r="DQ685" s="15">
        <v>105</v>
      </c>
      <c r="DR685" s="15">
        <v>14</v>
      </c>
      <c r="DS685" s="15">
        <v>81</v>
      </c>
      <c r="DT685" s="15">
        <v>61</v>
      </c>
      <c r="DU685" s="15">
        <v>133</v>
      </c>
      <c r="DV685" s="15">
        <v>89</v>
      </c>
      <c r="DW685" s="15">
        <v>33</v>
      </c>
      <c r="DX685" s="15">
        <v>94</v>
      </c>
      <c r="DY685" s="15">
        <v>37</v>
      </c>
      <c r="DZ685" s="15">
        <v>58</v>
      </c>
      <c r="EA685" s="15">
        <v>74</v>
      </c>
      <c r="EB685" s="15">
        <v>44</v>
      </c>
      <c r="EC685" s="15">
        <v>4</v>
      </c>
      <c r="ED685" s="15">
        <v>126</v>
      </c>
      <c r="EE685" s="15">
        <v>79</v>
      </c>
      <c r="EF685" s="15">
        <v>54</v>
      </c>
      <c r="EG685" s="15">
        <v>85</v>
      </c>
      <c r="EH685" s="15">
        <v>87</v>
      </c>
      <c r="EI685" s="15">
        <v>101</v>
      </c>
      <c r="EJ685" s="15">
        <v>6</v>
      </c>
      <c r="EK685" s="15">
        <v>9</v>
      </c>
      <c r="EL685" s="15">
        <v>86</v>
      </c>
      <c r="EM685" s="15">
        <v>82</v>
      </c>
      <c r="EN685" s="15">
        <v>45</v>
      </c>
    </row>
    <row r="686" spans="4:145" s="15" customFormat="1"/>
    <row r="687" spans="4:145" s="15" customFormat="1">
      <c r="D687" s="447">
        <v>140</v>
      </c>
      <c r="E687" s="39" t="s">
        <v>379</v>
      </c>
    </row>
    <row r="688" spans="4:145" s="15" customFormat="1">
      <c r="E688" s="42" t="s">
        <v>322</v>
      </c>
      <c r="F688" s="15">
        <v>1</v>
      </c>
      <c r="G688" s="15">
        <v>2</v>
      </c>
      <c r="H688" s="15">
        <v>3</v>
      </c>
      <c r="I688" s="15">
        <v>4</v>
      </c>
      <c r="J688" s="15">
        <v>5</v>
      </c>
      <c r="K688" s="15">
        <v>6</v>
      </c>
      <c r="L688" s="15">
        <v>7</v>
      </c>
      <c r="M688" s="15">
        <v>8</v>
      </c>
      <c r="N688" s="15">
        <v>9</v>
      </c>
      <c r="O688" s="15">
        <v>10</v>
      </c>
      <c r="P688" s="15">
        <v>11</v>
      </c>
      <c r="Q688" s="15">
        <v>12</v>
      </c>
      <c r="R688" s="15">
        <v>13</v>
      </c>
      <c r="S688" s="15">
        <v>14</v>
      </c>
      <c r="T688" s="15">
        <v>15</v>
      </c>
      <c r="U688" s="15">
        <v>16</v>
      </c>
      <c r="V688" s="15">
        <v>17</v>
      </c>
      <c r="W688" s="15">
        <v>18</v>
      </c>
      <c r="X688" s="15">
        <v>19</v>
      </c>
      <c r="Y688" s="15">
        <v>20</v>
      </c>
      <c r="Z688" s="15">
        <v>21</v>
      </c>
      <c r="AA688" s="15">
        <v>22</v>
      </c>
      <c r="AB688" s="15">
        <v>23</v>
      </c>
      <c r="AC688" s="15">
        <v>24</v>
      </c>
      <c r="AD688" s="15">
        <v>25</v>
      </c>
      <c r="AE688" s="15">
        <v>26</v>
      </c>
      <c r="AF688" s="15">
        <v>27</v>
      </c>
      <c r="AG688" s="15">
        <v>28</v>
      </c>
      <c r="AH688" s="15">
        <v>29</v>
      </c>
      <c r="AI688" s="15">
        <v>30</v>
      </c>
      <c r="AJ688" s="15">
        <v>31</v>
      </c>
      <c r="AK688" s="15">
        <v>32</v>
      </c>
      <c r="AL688" s="15">
        <v>33</v>
      </c>
      <c r="AM688" s="15">
        <v>34</v>
      </c>
      <c r="AN688" s="15">
        <v>35</v>
      </c>
      <c r="AO688" s="15">
        <v>36</v>
      </c>
      <c r="AP688" s="15">
        <v>37</v>
      </c>
      <c r="AQ688" s="15">
        <v>38</v>
      </c>
      <c r="AR688" s="15">
        <v>39</v>
      </c>
      <c r="AS688" s="15">
        <v>40</v>
      </c>
      <c r="AT688" s="15">
        <v>41</v>
      </c>
      <c r="AU688" s="15">
        <v>42</v>
      </c>
      <c r="AV688" s="15">
        <v>43</v>
      </c>
      <c r="AW688" s="15">
        <v>44</v>
      </c>
      <c r="AX688" s="15">
        <v>45</v>
      </c>
      <c r="AY688" s="15">
        <v>46</v>
      </c>
      <c r="AZ688" s="15">
        <v>47</v>
      </c>
      <c r="BA688" s="15">
        <v>48</v>
      </c>
      <c r="BB688" s="15">
        <v>49</v>
      </c>
      <c r="BC688" s="15">
        <v>50</v>
      </c>
      <c r="BD688" s="15">
        <v>51</v>
      </c>
      <c r="BE688" s="15">
        <v>52</v>
      </c>
      <c r="BF688" s="15">
        <v>53</v>
      </c>
      <c r="BG688" s="15">
        <v>54</v>
      </c>
      <c r="BH688" s="15">
        <v>55</v>
      </c>
      <c r="BI688" s="15">
        <v>56</v>
      </c>
      <c r="BJ688" s="15">
        <v>57</v>
      </c>
      <c r="BK688" s="15">
        <v>58</v>
      </c>
      <c r="BL688" s="15">
        <v>59</v>
      </c>
      <c r="BM688" s="15">
        <v>60</v>
      </c>
      <c r="BN688" s="15">
        <v>61</v>
      </c>
      <c r="BO688" s="15">
        <v>62</v>
      </c>
      <c r="BP688" s="15">
        <v>63</v>
      </c>
      <c r="BQ688" s="15">
        <v>64</v>
      </c>
      <c r="BR688" s="15">
        <v>65</v>
      </c>
      <c r="BS688" s="15">
        <v>66</v>
      </c>
      <c r="BT688" s="15">
        <v>67</v>
      </c>
      <c r="BU688" s="15">
        <v>68</v>
      </c>
      <c r="BV688" s="15">
        <v>69</v>
      </c>
      <c r="BW688" s="15">
        <v>70</v>
      </c>
      <c r="BX688" s="15">
        <v>71</v>
      </c>
      <c r="BY688" s="15">
        <v>72</v>
      </c>
      <c r="BZ688" s="15">
        <v>73</v>
      </c>
      <c r="CA688" s="15">
        <v>74</v>
      </c>
      <c r="CB688" s="15">
        <v>75</v>
      </c>
      <c r="CC688" s="15">
        <v>76</v>
      </c>
      <c r="CD688" s="15">
        <v>77</v>
      </c>
      <c r="CE688" s="15">
        <v>78</v>
      </c>
      <c r="CF688" s="15">
        <v>79</v>
      </c>
      <c r="CG688" s="15">
        <v>80</v>
      </c>
      <c r="CH688" s="15">
        <v>81</v>
      </c>
      <c r="CI688" s="15">
        <v>82</v>
      </c>
      <c r="CJ688" s="15">
        <v>83</v>
      </c>
      <c r="CK688" s="15">
        <v>84</v>
      </c>
      <c r="CL688" s="15">
        <v>85</v>
      </c>
      <c r="CM688" s="15">
        <v>86</v>
      </c>
      <c r="CN688" s="15">
        <v>87</v>
      </c>
      <c r="CO688" s="15">
        <v>88</v>
      </c>
      <c r="CP688" s="15">
        <v>89</v>
      </c>
      <c r="CQ688" s="15">
        <v>90</v>
      </c>
      <c r="CR688" s="15">
        <v>91</v>
      </c>
      <c r="CS688" s="15">
        <v>92</v>
      </c>
      <c r="CT688" s="15">
        <v>93</v>
      </c>
      <c r="CU688" s="15">
        <v>94</v>
      </c>
      <c r="CV688" s="15">
        <v>95</v>
      </c>
      <c r="CW688" s="15">
        <v>96</v>
      </c>
      <c r="CX688" s="15">
        <v>97</v>
      </c>
      <c r="CY688" s="15">
        <v>98</v>
      </c>
      <c r="CZ688" s="15">
        <v>99</v>
      </c>
      <c r="DA688" s="15">
        <v>100</v>
      </c>
      <c r="DB688" s="15">
        <v>101</v>
      </c>
      <c r="DC688" s="15">
        <v>102</v>
      </c>
      <c r="DD688" s="15">
        <v>103</v>
      </c>
      <c r="DE688" s="15">
        <v>104</v>
      </c>
      <c r="DF688" s="15">
        <v>105</v>
      </c>
      <c r="DG688" s="15">
        <v>106</v>
      </c>
      <c r="DH688" s="15">
        <v>107</v>
      </c>
      <c r="DI688" s="15">
        <v>108</v>
      </c>
      <c r="DJ688" s="15">
        <v>109</v>
      </c>
      <c r="DK688" s="15">
        <v>110</v>
      </c>
      <c r="DL688" s="15">
        <v>111</v>
      </c>
      <c r="DM688" s="15">
        <v>112</v>
      </c>
      <c r="DN688" s="15">
        <v>113</v>
      </c>
      <c r="DO688" s="15">
        <v>114</v>
      </c>
      <c r="DP688" s="15">
        <v>115</v>
      </c>
      <c r="DQ688" s="15">
        <v>116</v>
      </c>
      <c r="DR688" s="15">
        <v>117</v>
      </c>
      <c r="DS688" s="15">
        <v>118</v>
      </c>
      <c r="DT688" s="15">
        <v>119</v>
      </c>
      <c r="DU688" s="15">
        <v>120</v>
      </c>
      <c r="DV688" s="15">
        <v>121</v>
      </c>
      <c r="DW688" s="15">
        <v>122</v>
      </c>
      <c r="DX688" s="15">
        <v>123</v>
      </c>
      <c r="DY688" s="15">
        <v>124</v>
      </c>
      <c r="DZ688" s="15">
        <v>125</v>
      </c>
      <c r="EA688" s="15">
        <v>126</v>
      </c>
      <c r="EB688" s="15">
        <v>127</v>
      </c>
      <c r="EC688" s="15">
        <v>128</v>
      </c>
      <c r="ED688" s="15">
        <v>129</v>
      </c>
      <c r="EE688" s="15">
        <v>130</v>
      </c>
      <c r="EF688" s="15">
        <v>131</v>
      </c>
      <c r="EG688" s="15">
        <v>132</v>
      </c>
      <c r="EH688" s="15">
        <v>133</v>
      </c>
      <c r="EI688" s="15">
        <v>134</v>
      </c>
      <c r="EJ688" s="15">
        <v>135</v>
      </c>
      <c r="EK688" s="15">
        <v>136</v>
      </c>
      <c r="EL688" s="15">
        <v>137</v>
      </c>
      <c r="EM688" s="15">
        <v>138</v>
      </c>
      <c r="EN688" s="15">
        <v>139</v>
      </c>
      <c r="EO688" s="15">
        <v>140</v>
      </c>
    </row>
    <row r="689" spans="4:149" s="15" customFormat="1">
      <c r="E689" s="42" t="s">
        <v>350</v>
      </c>
      <c r="F689" s="15">
        <v>50</v>
      </c>
      <c r="G689" s="15">
        <v>115</v>
      </c>
      <c r="H689" s="15">
        <v>59</v>
      </c>
      <c r="I689" s="15">
        <v>76</v>
      </c>
      <c r="J689" s="15">
        <v>119</v>
      </c>
      <c r="K689" s="15">
        <v>49</v>
      </c>
      <c r="L689" s="15">
        <v>26</v>
      </c>
      <c r="M689" s="15">
        <v>37</v>
      </c>
      <c r="N689" s="15">
        <v>86</v>
      </c>
      <c r="O689" s="15">
        <v>3</v>
      </c>
      <c r="P689" s="15">
        <v>138</v>
      </c>
      <c r="Q689" s="15">
        <v>100</v>
      </c>
      <c r="R689" s="15">
        <v>52</v>
      </c>
      <c r="S689" s="15">
        <v>42</v>
      </c>
      <c r="T689" s="15">
        <v>63</v>
      </c>
      <c r="U689" s="15">
        <v>4</v>
      </c>
      <c r="V689" s="15">
        <v>20</v>
      </c>
      <c r="W689" s="15">
        <v>99</v>
      </c>
      <c r="X689" s="15">
        <v>132</v>
      </c>
      <c r="Y689" s="15">
        <v>112</v>
      </c>
      <c r="Z689" s="15">
        <v>95</v>
      </c>
      <c r="AA689" s="15">
        <v>31</v>
      </c>
      <c r="AB689" s="15">
        <v>127</v>
      </c>
      <c r="AC689" s="15">
        <v>48</v>
      </c>
      <c r="AD689" s="15">
        <v>6</v>
      </c>
      <c r="AE689" s="15">
        <v>85</v>
      </c>
      <c r="AF689" s="15">
        <v>65</v>
      </c>
      <c r="AG689" s="15">
        <v>10</v>
      </c>
      <c r="AH689" s="15">
        <v>38</v>
      </c>
      <c r="AI689" s="15">
        <v>131</v>
      </c>
      <c r="AJ689" s="15">
        <v>124</v>
      </c>
      <c r="AK689" s="15">
        <v>74</v>
      </c>
      <c r="AL689" s="15">
        <v>90</v>
      </c>
      <c r="AM689" s="15">
        <v>80</v>
      </c>
      <c r="AN689" s="15">
        <v>94</v>
      </c>
      <c r="AO689" s="15">
        <v>120</v>
      </c>
      <c r="AP689" s="15">
        <v>126</v>
      </c>
      <c r="AQ689" s="15">
        <v>70</v>
      </c>
      <c r="AR689" s="15">
        <v>121</v>
      </c>
      <c r="AS689" s="15">
        <v>134</v>
      </c>
      <c r="AT689" s="15">
        <v>62</v>
      </c>
      <c r="AU689" s="15">
        <v>53</v>
      </c>
      <c r="AV689" s="15">
        <v>9</v>
      </c>
      <c r="AW689" s="15">
        <v>101</v>
      </c>
      <c r="AX689" s="15">
        <v>46</v>
      </c>
      <c r="AY689" s="15">
        <v>117</v>
      </c>
      <c r="AZ689" s="15">
        <v>61</v>
      </c>
      <c r="BA689" s="15">
        <v>55</v>
      </c>
      <c r="BB689" s="15">
        <v>111</v>
      </c>
      <c r="BC689" s="15">
        <v>16</v>
      </c>
      <c r="BD689" s="15">
        <v>87</v>
      </c>
      <c r="BE689" s="15">
        <v>45</v>
      </c>
      <c r="BF689" s="15">
        <v>97</v>
      </c>
      <c r="BG689" s="15">
        <v>136</v>
      </c>
      <c r="BH689" s="15">
        <v>18</v>
      </c>
      <c r="BI689" s="15">
        <v>17</v>
      </c>
      <c r="BJ689" s="15">
        <v>56</v>
      </c>
      <c r="BK689" s="15">
        <v>1</v>
      </c>
      <c r="BL689" s="15">
        <v>108</v>
      </c>
      <c r="BM689" s="15">
        <v>43</v>
      </c>
      <c r="BN689" s="15">
        <v>133</v>
      </c>
      <c r="BO689" s="15">
        <v>66</v>
      </c>
      <c r="BP689" s="15">
        <v>12</v>
      </c>
      <c r="BQ689" s="15">
        <v>102</v>
      </c>
      <c r="BR689" s="15">
        <v>27</v>
      </c>
      <c r="BS689" s="15">
        <v>23</v>
      </c>
      <c r="BT689" s="15">
        <v>98</v>
      </c>
      <c r="BU689" s="15">
        <v>29</v>
      </c>
      <c r="BV689" s="15">
        <v>41</v>
      </c>
      <c r="BW689" s="15">
        <v>78</v>
      </c>
      <c r="BX689" s="15">
        <v>13</v>
      </c>
      <c r="BY689" s="15">
        <v>110</v>
      </c>
      <c r="BZ689" s="15">
        <v>135</v>
      </c>
      <c r="CA689" s="15">
        <v>32</v>
      </c>
      <c r="CB689" s="15">
        <v>123</v>
      </c>
      <c r="CC689" s="15">
        <v>140</v>
      </c>
      <c r="CD689" s="15">
        <v>68</v>
      </c>
      <c r="CE689" s="15">
        <v>30</v>
      </c>
      <c r="CF689" s="15">
        <v>15</v>
      </c>
      <c r="CG689" s="15">
        <v>118</v>
      </c>
      <c r="CH689" s="15">
        <v>79</v>
      </c>
      <c r="CI689" s="15">
        <v>113</v>
      </c>
      <c r="CJ689" s="15">
        <v>104</v>
      </c>
      <c r="CK689" s="15">
        <v>40</v>
      </c>
      <c r="CL689" s="15">
        <v>22</v>
      </c>
      <c r="CM689" s="15">
        <v>114</v>
      </c>
      <c r="CN689" s="15">
        <v>64</v>
      </c>
      <c r="CO689" s="15">
        <v>60</v>
      </c>
      <c r="CP689" s="15">
        <v>73</v>
      </c>
      <c r="CQ689" s="15">
        <v>7</v>
      </c>
      <c r="CR689" s="15">
        <v>129</v>
      </c>
      <c r="CS689" s="15">
        <v>8</v>
      </c>
      <c r="CT689" s="15">
        <v>107</v>
      </c>
      <c r="CU689" s="15">
        <v>96</v>
      </c>
      <c r="CV689" s="15">
        <v>91</v>
      </c>
      <c r="CW689" s="15">
        <v>35</v>
      </c>
      <c r="CX689" s="15">
        <v>14</v>
      </c>
      <c r="CY689" s="15">
        <v>69</v>
      </c>
      <c r="CZ689" s="15">
        <v>81</v>
      </c>
      <c r="DA689" s="15">
        <v>139</v>
      </c>
      <c r="DB689" s="15">
        <v>109</v>
      </c>
      <c r="DC689" s="15">
        <v>54</v>
      </c>
      <c r="DD689" s="15">
        <v>34</v>
      </c>
      <c r="DE689" s="15">
        <v>130</v>
      </c>
      <c r="DF689" s="15">
        <v>84</v>
      </c>
      <c r="DG689" s="15">
        <v>72</v>
      </c>
      <c r="DH689" s="15">
        <v>105</v>
      </c>
      <c r="DI689" s="15">
        <v>82</v>
      </c>
      <c r="DJ689" s="15">
        <v>51</v>
      </c>
      <c r="DK689" s="15">
        <v>93</v>
      </c>
      <c r="DL689" s="15">
        <v>57</v>
      </c>
      <c r="DM689" s="15">
        <v>103</v>
      </c>
      <c r="DN689" s="15">
        <v>75</v>
      </c>
      <c r="DO689" s="15">
        <v>36</v>
      </c>
      <c r="DP689" s="15">
        <v>2</v>
      </c>
      <c r="DQ689" s="15">
        <v>88</v>
      </c>
      <c r="DR689" s="15">
        <v>116</v>
      </c>
      <c r="DS689" s="15">
        <v>77</v>
      </c>
      <c r="DT689" s="15">
        <v>5</v>
      </c>
      <c r="DU689" s="15">
        <v>83</v>
      </c>
      <c r="DV689" s="15">
        <v>39</v>
      </c>
      <c r="DW689" s="15">
        <v>44</v>
      </c>
      <c r="DX689" s="15">
        <v>137</v>
      </c>
      <c r="DY689" s="15">
        <v>125</v>
      </c>
      <c r="DZ689" s="15">
        <v>33</v>
      </c>
      <c r="EA689" s="15">
        <v>19</v>
      </c>
      <c r="EB689" s="15">
        <v>71</v>
      </c>
      <c r="EC689" s="15">
        <v>122</v>
      </c>
      <c r="ED689" s="15">
        <v>92</v>
      </c>
      <c r="EE689" s="15">
        <v>21</v>
      </c>
      <c r="EF689" s="15">
        <v>67</v>
      </c>
      <c r="EG689" s="15">
        <v>24</v>
      </c>
      <c r="EH689" s="15">
        <v>47</v>
      </c>
      <c r="EI689" s="15">
        <v>11</v>
      </c>
      <c r="EJ689" s="15">
        <v>89</v>
      </c>
      <c r="EK689" s="15">
        <v>128</v>
      </c>
      <c r="EL689" s="15">
        <v>58</v>
      </c>
      <c r="EM689" s="15">
        <v>25</v>
      </c>
      <c r="EN689" s="15">
        <v>106</v>
      </c>
      <c r="EO689" s="15">
        <v>28</v>
      </c>
    </row>
    <row r="690" spans="4:149" s="15" customFormat="1">
      <c r="E690" s="42" t="s">
        <v>352</v>
      </c>
      <c r="F690" s="15">
        <v>80</v>
      </c>
      <c r="G690" s="15">
        <v>123</v>
      </c>
      <c r="H690" s="15">
        <v>64</v>
      </c>
      <c r="I690" s="15">
        <v>56</v>
      </c>
      <c r="J690" s="15">
        <v>71</v>
      </c>
      <c r="K690" s="15">
        <v>24</v>
      </c>
      <c r="L690" s="15">
        <v>76</v>
      </c>
      <c r="M690" s="15">
        <v>74</v>
      </c>
      <c r="N690" s="15">
        <v>131</v>
      </c>
      <c r="O690" s="15">
        <v>4</v>
      </c>
      <c r="P690" s="15">
        <v>132</v>
      </c>
      <c r="Q690" s="15">
        <v>83</v>
      </c>
      <c r="R690" s="15">
        <v>79</v>
      </c>
      <c r="S690" s="15">
        <v>6</v>
      </c>
      <c r="T690" s="15">
        <v>37</v>
      </c>
      <c r="U690" s="15">
        <v>130</v>
      </c>
      <c r="V690" s="15">
        <v>28</v>
      </c>
      <c r="W690" s="15">
        <v>96</v>
      </c>
      <c r="X690" s="15">
        <v>116</v>
      </c>
      <c r="Y690" s="15">
        <v>101</v>
      </c>
      <c r="Z690" s="15">
        <v>40</v>
      </c>
      <c r="AA690" s="15">
        <v>3</v>
      </c>
      <c r="AB690" s="15">
        <v>45</v>
      </c>
      <c r="AC690" s="15">
        <v>95</v>
      </c>
      <c r="AD690" s="15">
        <v>103</v>
      </c>
      <c r="AE690" s="15">
        <v>119</v>
      </c>
      <c r="AF690" s="15">
        <v>38</v>
      </c>
      <c r="AG690" s="15">
        <v>86</v>
      </c>
      <c r="AH690" s="15">
        <v>13</v>
      </c>
      <c r="AI690" s="15">
        <v>98</v>
      </c>
      <c r="AJ690" s="15">
        <v>32</v>
      </c>
      <c r="AK690" s="15">
        <v>70</v>
      </c>
      <c r="AL690" s="15">
        <v>36</v>
      </c>
      <c r="AM690" s="15">
        <v>72</v>
      </c>
      <c r="AN690" s="15">
        <v>61</v>
      </c>
      <c r="AO690" s="15">
        <v>108</v>
      </c>
      <c r="AP690" s="15">
        <v>114</v>
      </c>
      <c r="AQ690" s="15">
        <v>27</v>
      </c>
      <c r="AR690" s="15">
        <v>127</v>
      </c>
      <c r="AS690" s="15">
        <v>47</v>
      </c>
      <c r="AT690" s="15">
        <v>104</v>
      </c>
      <c r="AU690" s="15">
        <v>41</v>
      </c>
      <c r="AV690" s="15">
        <v>35</v>
      </c>
      <c r="AW690" s="15">
        <v>21</v>
      </c>
      <c r="AX690" s="15">
        <v>53</v>
      </c>
      <c r="AY690" s="15">
        <v>135</v>
      </c>
      <c r="AZ690" s="15">
        <v>43</v>
      </c>
      <c r="BA690" s="15">
        <v>120</v>
      </c>
      <c r="BB690" s="15">
        <v>128</v>
      </c>
      <c r="BC690" s="15">
        <v>39</v>
      </c>
      <c r="BD690" s="15">
        <v>48</v>
      </c>
      <c r="BE690" s="15">
        <v>19</v>
      </c>
      <c r="BF690" s="15">
        <v>110</v>
      </c>
      <c r="BG690" s="15">
        <v>68</v>
      </c>
      <c r="BH690" s="15">
        <v>124</v>
      </c>
      <c r="BI690" s="15">
        <v>63</v>
      </c>
      <c r="BJ690" s="15">
        <v>99</v>
      </c>
      <c r="BK690" s="15">
        <v>121</v>
      </c>
      <c r="BL690" s="15">
        <v>137</v>
      </c>
      <c r="BM690" s="15">
        <v>11</v>
      </c>
      <c r="BN690" s="15">
        <v>60</v>
      </c>
      <c r="BO690" s="15">
        <v>55</v>
      </c>
      <c r="BP690" s="15">
        <v>14</v>
      </c>
      <c r="BQ690" s="15">
        <v>138</v>
      </c>
      <c r="BR690" s="15">
        <v>87</v>
      </c>
      <c r="BS690" s="15">
        <v>92</v>
      </c>
      <c r="BT690" s="15">
        <v>106</v>
      </c>
      <c r="BU690" s="15">
        <v>136</v>
      </c>
      <c r="BV690" s="15">
        <v>67</v>
      </c>
      <c r="BW690" s="15">
        <v>17</v>
      </c>
      <c r="BX690" s="15">
        <v>5</v>
      </c>
      <c r="BY690" s="15">
        <v>33</v>
      </c>
      <c r="BZ690" s="15">
        <v>100</v>
      </c>
      <c r="CA690" s="15">
        <v>16</v>
      </c>
      <c r="CB690" s="15">
        <v>107</v>
      </c>
      <c r="CC690" s="15">
        <v>15</v>
      </c>
      <c r="CD690" s="15">
        <v>78</v>
      </c>
      <c r="CE690" s="15">
        <v>42</v>
      </c>
      <c r="CF690" s="15">
        <v>46</v>
      </c>
      <c r="CG690" s="15">
        <v>111</v>
      </c>
      <c r="CH690" s="15">
        <v>73</v>
      </c>
      <c r="CI690" s="15">
        <v>34</v>
      </c>
      <c r="CJ690" s="15">
        <v>2</v>
      </c>
      <c r="CK690" s="15">
        <v>82</v>
      </c>
      <c r="CL690" s="15">
        <v>12</v>
      </c>
      <c r="CM690" s="15">
        <v>139</v>
      </c>
      <c r="CN690" s="15">
        <v>18</v>
      </c>
      <c r="CO690" s="15">
        <v>85</v>
      </c>
      <c r="CP690" s="15">
        <v>126</v>
      </c>
      <c r="CQ690" s="15">
        <v>52</v>
      </c>
      <c r="CR690" s="15">
        <v>94</v>
      </c>
      <c r="CS690" s="15">
        <v>29</v>
      </c>
      <c r="CT690" s="15">
        <v>140</v>
      </c>
      <c r="CU690" s="15">
        <v>117</v>
      </c>
      <c r="CV690" s="15">
        <v>88</v>
      </c>
      <c r="CW690" s="15">
        <v>65</v>
      </c>
      <c r="CX690" s="15">
        <v>30</v>
      </c>
      <c r="CY690" s="15">
        <v>112</v>
      </c>
      <c r="CZ690" s="15">
        <v>133</v>
      </c>
      <c r="DA690" s="15">
        <v>58</v>
      </c>
      <c r="DB690" s="15">
        <v>25</v>
      </c>
      <c r="DC690" s="15">
        <v>69</v>
      </c>
      <c r="DD690" s="15">
        <v>20</v>
      </c>
      <c r="DE690" s="15">
        <v>97</v>
      </c>
      <c r="DF690" s="15">
        <v>49</v>
      </c>
      <c r="DG690" s="15">
        <v>134</v>
      </c>
      <c r="DH690" s="15">
        <v>10</v>
      </c>
      <c r="DI690" s="15">
        <v>44</v>
      </c>
      <c r="DJ690" s="15">
        <v>122</v>
      </c>
      <c r="DK690" s="15">
        <v>113</v>
      </c>
      <c r="DL690" s="15">
        <v>7</v>
      </c>
      <c r="DM690" s="15">
        <v>90</v>
      </c>
      <c r="DN690" s="15">
        <v>54</v>
      </c>
      <c r="DO690" s="15">
        <v>23</v>
      </c>
      <c r="DP690" s="15">
        <v>57</v>
      </c>
      <c r="DQ690" s="15">
        <v>125</v>
      </c>
      <c r="DR690" s="15">
        <v>59</v>
      </c>
      <c r="DS690" s="15">
        <v>81</v>
      </c>
      <c r="DT690" s="15">
        <v>8</v>
      </c>
      <c r="DU690" s="15">
        <v>51</v>
      </c>
      <c r="DV690" s="15">
        <v>9</v>
      </c>
      <c r="DW690" s="15">
        <v>109</v>
      </c>
      <c r="DX690" s="15">
        <v>102</v>
      </c>
      <c r="DY690" s="15">
        <v>26</v>
      </c>
      <c r="DZ690" s="15">
        <v>129</v>
      </c>
      <c r="EA690" s="15">
        <v>89</v>
      </c>
      <c r="EB690" s="15">
        <v>75</v>
      </c>
      <c r="EC690" s="15">
        <v>105</v>
      </c>
      <c r="ED690" s="15">
        <v>1</v>
      </c>
      <c r="EE690" s="15">
        <v>62</v>
      </c>
      <c r="EF690" s="15">
        <v>93</v>
      </c>
      <c r="EG690" s="15">
        <v>118</v>
      </c>
      <c r="EH690" s="15">
        <v>22</v>
      </c>
      <c r="EI690" s="15">
        <v>50</v>
      </c>
      <c r="EJ690" s="15">
        <v>77</v>
      </c>
      <c r="EK690" s="15">
        <v>84</v>
      </c>
      <c r="EL690" s="15">
        <v>91</v>
      </c>
      <c r="EM690" s="15">
        <v>115</v>
      </c>
      <c r="EN690" s="15">
        <v>66</v>
      </c>
      <c r="EO690" s="15">
        <v>31</v>
      </c>
    </row>
    <row r="691" spans="4:149" s="15" customFormat="1"/>
    <row r="692" spans="4:149" s="15" customFormat="1">
      <c r="D692" s="447">
        <v>141</v>
      </c>
      <c r="E692" s="39" t="s">
        <v>379</v>
      </c>
    </row>
    <row r="693" spans="4:149" s="15" customFormat="1">
      <c r="E693" s="42" t="s">
        <v>322</v>
      </c>
      <c r="F693" s="15">
        <v>1</v>
      </c>
      <c r="G693" s="15">
        <v>2</v>
      </c>
      <c r="H693" s="15">
        <v>3</v>
      </c>
      <c r="I693" s="15">
        <v>4</v>
      </c>
      <c r="J693" s="15">
        <v>5</v>
      </c>
      <c r="K693" s="15">
        <v>6</v>
      </c>
      <c r="L693" s="15">
        <v>7</v>
      </c>
      <c r="M693" s="15">
        <v>8</v>
      </c>
      <c r="N693" s="15">
        <v>9</v>
      </c>
      <c r="O693" s="15">
        <v>10</v>
      </c>
      <c r="P693" s="15">
        <v>11</v>
      </c>
      <c r="Q693" s="15">
        <v>12</v>
      </c>
      <c r="R693" s="15">
        <v>13</v>
      </c>
      <c r="S693" s="15">
        <v>14</v>
      </c>
      <c r="T693" s="15">
        <v>15</v>
      </c>
      <c r="U693" s="15">
        <v>16</v>
      </c>
      <c r="V693" s="15">
        <v>17</v>
      </c>
      <c r="W693" s="15">
        <v>18</v>
      </c>
      <c r="X693" s="15">
        <v>19</v>
      </c>
      <c r="Y693" s="15">
        <v>20</v>
      </c>
      <c r="Z693" s="15">
        <v>21</v>
      </c>
      <c r="AA693" s="15">
        <v>22</v>
      </c>
      <c r="AB693" s="15">
        <v>23</v>
      </c>
      <c r="AC693" s="15">
        <v>24</v>
      </c>
      <c r="AD693" s="15">
        <v>25</v>
      </c>
      <c r="AE693" s="15">
        <v>26</v>
      </c>
      <c r="AF693" s="15">
        <v>27</v>
      </c>
      <c r="AG693" s="15">
        <v>28</v>
      </c>
      <c r="AH693" s="15">
        <v>29</v>
      </c>
      <c r="AI693" s="15">
        <v>30</v>
      </c>
      <c r="AJ693" s="15">
        <v>31</v>
      </c>
      <c r="AK693" s="15">
        <v>32</v>
      </c>
      <c r="AL693" s="15">
        <v>33</v>
      </c>
      <c r="AM693" s="15">
        <v>34</v>
      </c>
      <c r="AN693" s="15">
        <v>35</v>
      </c>
      <c r="AO693" s="15">
        <v>36</v>
      </c>
      <c r="AP693" s="15">
        <v>37</v>
      </c>
      <c r="AQ693" s="15">
        <v>38</v>
      </c>
      <c r="AR693" s="15">
        <v>39</v>
      </c>
      <c r="AS693" s="15">
        <v>40</v>
      </c>
      <c r="AT693" s="15">
        <v>41</v>
      </c>
      <c r="AU693" s="15">
        <v>42</v>
      </c>
      <c r="AV693" s="15">
        <v>43</v>
      </c>
      <c r="AW693" s="15">
        <v>44</v>
      </c>
      <c r="AX693" s="15">
        <v>45</v>
      </c>
      <c r="AY693" s="15">
        <v>46</v>
      </c>
      <c r="AZ693" s="15">
        <v>47</v>
      </c>
      <c r="BA693" s="15">
        <v>48</v>
      </c>
      <c r="BB693" s="15">
        <v>49</v>
      </c>
      <c r="BC693" s="15">
        <v>50</v>
      </c>
      <c r="BD693" s="15">
        <v>51</v>
      </c>
      <c r="BE693" s="15">
        <v>52</v>
      </c>
      <c r="BF693" s="15">
        <v>53</v>
      </c>
      <c r="BG693" s="15">
        <v>54</v>
      </c>
      <c r="BH693" s="15">
        <v>55</v>
      </c>
      <c r="BI693" s="15">
        <v>56</v>
      </c>
      <c r="BJ693" s="15">
        <v>57</v>
      </c>
      <c r="BK693" s="15">
        <v>58</v>
      </c>
      <c r="BL693" s="15">
        <v>59</v>
      </c>
      <c r="BM693" s="15">
        <v>60</v>
      </c>
      <c r="BN693" s="15">
        <v>61</v>
      </c>
      <c r="BO693" s="15">
        <v>62</v>
      </c>
      <c r="BP693" s="15">
        <v>63</v>
      </c>
      <c r="BQ693" s="15">
        <v>64</v>
      </c>
      <c r="BR693" s="15">
        <v>65</v>
      </c>
      <c r="BS693" s="15">
        <v>66</v>
      </c>
      <c r="BT693" s="15">
        <v>67</v>
      </c>
      <c r="BU693" s="15">
        <v>68</v>
      </c>
      <c r="BV693" s="15">
        <v>69</v>
      </c>
      <c r="BW693" s="15">
        <v>70</v>
      </c>
      <c r="BX693" s="15">
        <v>71</v>
      </c>
      <c r="BY693" s="15">
        <v>72</v>
      </c>
      <c r="BZ693" s="15">
        <v>73</v>
      </c>
      <c r="CA693" s="15">
        <v>74</v>
      </c>
      <c r="CB693" s="15">
        <v>75</v>
      </c>
      <c r="CC693" s="15">
        <v>76</v>
      </c>
      <c r="CD693" s="15">
        <v>77</v>
      </c>
      <c r="CE693" s="15">
        <v>78</v>
      </c>
      <c r="CF693" s="15">
        <v>79</v>
      </c>
      <c r="CG693" s="15">
        <v>80</v>
      </c>
      <c r="CH693" s="15">
        <v>81</v>
      </c>
      <c r="CI693" s="15">
        <v>82</v>
      </c>
      <c r="CJ693" s="15">
        <v>83</v>
      </c>
      <c r="CK693" s="15">
        <v>84</v>
      </c>
      <c r="CL693" s="15">
        <v>85</v>
      </c>
      <c r="CM693" s="15">
        <v>86</v>
      </c>
      <c r="CN693" s="15">
        <v>87</v>
      </c>
      <c r="CO693" s="15">
        <v>88</v>
      </c>
      <c r="CP693" s="15">
        <v>89</v>
      </c>
      <c r="CQ693" s="15">
        <v>90</v>
      </c>
      <c r="CR693" s="15">
        <v>91</v>
      </c>
      <c r="CS693" s="15">
        <v>92</v>
      </c>
      <c r="CT693" s="15">
        <v>93</v>
      </c>
      <c r="CU693" s="15">
        <v>94</v>
      </c>
      <c r="CV693" s="15">
        <v>95</v>
      </c>
      <c r="CW693" s="15">
        <v>96</v>
      </c>
      <c r="CX693" s="15">
        <v>97</v>
      </c>
      <c r="CY693" s="15">
        <v>98</v>
      </c>
      <c r="CZ693" s="15">
        <v>99</v>
      </c>
      <c r="DA693" s="15">
        <v>100</v>
      </c>
      <c r="DB693" s="15">
        <v>101</v>
      </c>
      <c r="DC693" s="15">
        <v>102</v>
      </c>
      <c r="DD693" s="15">
        <v>103</v>
      </c>
      <c r="DE693" s="15">
        <v>104</v>
      </c>
      <c r="DF693" s="15">
        <v>105</v>
      </c>
      <c r="DG693" s="15">
        <v>106</v>
      </c>
      <c r="DH693" s="15">
        <v>107</v>
      </c>
      <c r="DI693" s="15">
        <v>108</v>
      </c>
      <c r="DJ693" s="15">
        <v>109</v>
      </c>
      <c r="DK693" s="15">
        <v>110</v>
      </c>
      <c r="DL693" s="15">
        <v>111</v>
      </c>
      <c r="DM693" s="15">
        <v>112</v>
      </c>
      <c r="DN693" s="15">
        <v>113</v>
      </c>
      <c r="DO693" s="15">
        <v>114</v>
      </c>
      <c r="DP693" s="15">
        <v>115</v>
      </c>
      <c r="DQ693" s="15">
        <v>116</v>
      </c>
      <c r="DR693" s="15">
        <v>117</v>
      </c>
      <c r="DS693" s="15">
        <v>118</v>
      </c>
      <c r="DT693" s="15">
        <v>119</v>
      </c>
      <c r="DU693" s="15">
        <v>120</v>
      </c>
      <c r="DV693" s="15">
        <v>121</v>
      </c>
      <c r="DW693" s="15">
        <v>122</v>
      </c>
      <c r="DX693" s="15">
        <v>123</v>
      </c>
      <c r="DY693" s="15">
        <v>124</v>
      </c>
      <c r="DZ693" s="15">
        <v>125</v>
      </c>
      <c r="EA693" s="15">
        <v>126</v>
      </c>
      <c r="EB693" s="15">
        <v>127</v>
      </c>
      <c r="EC693" s="15">
        <v>128</v>
      </c>
      <c r="ED693" s="15">
        <v>129</v>
      </c>
      <c r="EF693" s="15">
        <v>130</v>
      </c>
      <c r="EG693" s="15">
        <v>131</v>
      </c>
      <c r="EH693" s="15">
        <v>132</v>
      </c>
      <c r="EI693" s="15">
        <v>133</v>
      </c>
      <c r="EK693" s="15">
        <v>134</v>
      </c>
      <c r="EL693" s="15">
        <v>135</v>
      </c>
      <c r="EM693" s="15">
        <v>136</v>
      </c>
      <c r="EN693" s="15">
        <v>137</v>
      </c>
      <c r="EP693" s="15">
        <v>138</v>
      </c>
      <c r="EQ693" s="15">
        <v>139</v>
      </c>
      <c r="ER693" s="15">
        <v>140</v>
      </c>
      <c r="ES693" s="15">
        <v>141</v>
      </c>
    </row>
    <row r="694" spans="4:149" s="15" customFormat="1">
      <c r="E694" s="42" t="s">
        <v>350</v>
      </c>
      <c r="F694" s="15">
        <v>70</v>
      </c>
      <c r="G694" s="15">
        <v>30</v>
      </c>
      <c r="H694" s="15">
        <v>121</v>
      </c>
      <c r="I694" s="15">
        <v>11</v>
      </c>
      <c r="J694" s="15">
        <v>73</v>
      </c>
      <c r="K694" s="15">
        <v>29</v>
      </c>
      <c r="L694" s="15">
        <v>76</v>
      </c>
      <c r="M694" s="15">
        <v>49</v>
      </c>
      <c r="N694" s="15">
        <v>41</v>
      </c>
      <c r="O694" s="15">
        <v>86</v>
      </c>
      <c r="P694" s="15">
        <v>72</v>
      </c>
      <c r="Q694" s="15">
        <v>128</v>
      </c>
      <c r="R694" s="15">
        <v>135</v>
      </c>
      <c r="S694" s="15">
        <v>7</v>
      </c>
      <c r="T694" s="15">
        <v>18</v>
      </c>
      <c r="U694" s="15">
        <v>45</v>
      </c>
      <c r="V694" s="15">
        <v>13</v>
      </c>
      <c r="W694" s="15">
        <v>2</v>
      </c>
      <c r="X694" s="15">
        <v>136</v>
      </c>
      <c r="Y694" s="15">
        <v>52</v>
      </c>
      <c r="Z694" s="15">
        <v>10</v>
      </c>
      <c r="AA694" s="15">
        <v>89</v>
      </c>
      <c r="AB694" s="15">
        <v>138</v>
      </c>
      <c r="AC694" s="15">
        <v>78</v>
      </c>
      <c r="AD694" s="15">
        <v>107</v>
      </c>
      <c r="AE694" s="15">
        <v>67</v>
      </c>
      <c r="AF694" s="15">
        <v>36</v>
      </c>
      <c r="AG694" s="15">
        <v>110</v>
      </c>
      <c r="AH694" s="15">
        <v>25</v>
      </c>
      <c r="AI694" s="15">
        <v>56</v>
      </c>
      <c r="AJ694" s="15">
        <v>139</v>
      </c>
      <c r="AK694" s="15">
        <v>115</v>
      </c>
      <c r="AL694" s="15">
        <v>61</v>
      </c>
      <c r="AM694" s="15">
        <v>88</v>
      </c>
      <c r="AN694" s="15">
        <v>103</v>
      </c>
      <c r="AO694" s="15">
        <v>75</v>
      </c>
      <c r="AP694" s="15">
        <v>55</v>
      </c>
      <c r="AQ694" s="15">
        <v>69</v>
      </c>
      <c r="AR694" s="15">
        <v>46</v>
      </c>
      <c r="AS694" s="15">
        <v>21</v>
      </c>
      <c r="AT694" s="15">
        <v>15</v>
      </c>
      <c r="AU694" s="15">
        <v>140</v>
      </c>
      <c r="AV694" s="15">
        <v>51</v>
      </c>
      <c r="AW694" s="15">
        <v>130</v>
      </c>
      <c r="AX694" s="15">
        <v>122</v>
      </c>
      <c r="AY694" s="15">
        <v>24</v>
      </c>
      <c r="AZ694" s="15">
        <v>116</v>
      </c>
      <c r="BA694" s="15">
        <v>114</v>
      </c>
      <c r="BB694" s="15">
        <v>82</v>
      </c>
      <c r="BC694" s="15">
        <v>141</v>
      </c>
      <c r="BD694" s="15">
        <v>92</v>
      </c>
      <c r="BE694" s="15">
        <v>108</v>
      </c>
      <c r="BF694" s="15">
        <v>42</v>
      </c>
      <c r="BG694" s="15">
        <v>63</v>
      </c>
      <c r="BH694" s="15">
        <v>81</v>
      </c>
      <c r="BI694" s="15">
        <v>65</v>
      </c>
      <c r="BJ694" s="15">
        <v>5</v>
      </c>
      <c r="BK694" s="15">
        <v>40</v>
      </c>
      <c r="BL694" s="15">
        <v>26</v>
      </c>
      <c r="BM694" s="15">
        <v>97</v>
      </c>
      <c r="BN694" s="15">
        <v>87</v>
      </c>
      <c r="BO694" s="15">
        <v>28</v>
      </c>
      <c r="BP694" s="15">
        <v>16</v>
      </c>
      <c r="BQ694" s="15">
        <v>123</v>
      </c>
      <c r="BR694" s="15">
        <v>106</v>
      </c>
      <c r="BS694" s="15">
        <v>133</v>
      </c>
      <c r="BT694" s="15">
        <v>3</v>
      </c>
      <c r="BU694" s="15">
        <v>59</v>
      </c>
      <c r="BV694" s="15">
        <v>17</v>
      </c>
      <c r="BW694" s="15">
        <v>77</v>
      </c>
      <c r="BX694" s="15">
        <v>100</v>
      </c>
      <c r="BY694" s="15">
        <v>4</v>
      </c>
      <c r="BZ694" s="15">
        <v>131</v>
      </c>
      <c r="CA694" s="15">
        <v>68</v>
      </c>
      <c r="CB694" s="15">
        <v>27</v>
      </c>
      <c r="CC694" s="15">
        <v>80</v>
      </c>
      <c r="CD694" s="15">
        <v>1</v>
      </c>
      <c r="CE694" s="15">
        <v>19</v>
      </c>
      <c r="CF694" s="15">
        <v>32</v>
      </c>
      <c r="CG694" s="15">
        <v>126</v>
      </c>
      <c r="CH694" s="15">
        <v>112</v>
      </c>
      <c r="CI694" s="15">
        <v>8</v>
      </c>
      <c r="CJ694" s="15">
        <v>124</v>
      </c>
      <c r="CK694" s="15">
        <v>95</v>
      </c>
      <c r="CL694" s="15">
        <v>44</v>
      </c>
      <c r="CM694" s="15">
        <v>105</v>
      </c>
      <c r="CN694" s="15">
        <v>90</v>
      </c>
      <c r="CO694" s="15">
        <v>54</v>
      </c>
      <c r="CP694" s="15">
        <v>60</v>
      </c>
      <c r="CQ694" s="15">
        <v>83</v>
      </c>
      <c r="CR694" s="15">
        <v>109</v>
      </c>
      <c r="CS694" s="15">
        <v>43</v>
      </c>
      <c r="CT694" s="15">
        <v>74</v>
      </c>
      <c r="CU694" s="15">
        <v>31</v>
      </c>
      <c r="CV694" s="15">
        <v>102</v>
      </c>
      <c r="CW694" s="15">
        <v>79</v>
      </c>
      <c r="CX694" s="15">
        <v>64</v>
      </c>
      <c r="CY694" s="15">
        <v>94</v>
      </c>
      <c r="CZ694" s="15">
        <v>127</v>
      </c>
      <c r="DA694" s="15">
        <v>71</v>
      </c>
      <c r="DB694" s="15">
        <v>48</v>
      </c>
      <c r="DC694" s="15">
        <v>58</v>
      </c>
      <c r="DD694" s="15">
        <v>14</v>
      </c>
      <c r="DE694" s="15">
        <v>132</v>
      </c>
      <c r="DF694" s="15">
        <v>53</v>
      </c>
      <c r="DG694" s="15">
        <v>84</v>
      </c>
      <c r="DH694" s="15">
        <v>23</v>
      </c>
      <c r="DI694" s="15">
        <v>39</v>
      </c>
      <c r="DJ694" s="15">
        <v>91</v>
      </c>
      <c r="DK694" s="15">
        <v>134</v>
      </c>
      <c r="DL694" s="15">
        <v>98</v>
      </c>
      <c r="DM694" s="15">
        <v>34</v>
      </c>
      <c r="DN694" s="15">
        <v>117</v>
      </c>
      <c r="DO694" s="15">
        <v>57</v>
      </c>
      <c r="DP694" s="15">
        <v>137</v>
      </c>
      <c r="DQ694" s="15">
        <v>47</v>
      </c>
      <c r="DR694" s="15">
        <v>120</v>
      </c>
      <c r="DS694" s="15">
        <v>62</v>
      </c>
      <c r="DT694" s="15">
        <v>101</v>
      </c>
      <c r="DU694" s="15">
        <v>37</v>
      </c>
      <c r="DV694" s="15">
        <v>129</v>
      </c>
      <c r="DW694" s="15">
        <v>111</v>
      </c>
      <c r="DX694" s="15">
        <v>96</v>
      </c>
      <c r="DY694" s="15">
        <v>66</v>
      </c>
      <c r="DZ694" s="15">
        <v>118</v>
      </c>
      <c r="EA694" s="15">
        <v>35</v>
      </c>
      <c r="EB694" s="15">
        <v>38</v>
      </c>
      <c r="EC694" s="15">
        <v>9</v>
      </c>
      <c r="ED694" s="15">
        <v>113</v>
      </c>
      <c r="EF694" s="15">
        <v>99</v>
      </c>
      <c r="EG694" s="15">
        <v>125</v>
      </c>
      <c r="EH694" s="15">
        <v>104</v>
      </c>
      <c r="EI694" s="15">
        <v>12</v>
      </c>
      <c r="EK694" s="15">
        <v>22</v>
      </c>
      <c r="EL694" s="15">
        <v>93</v>
      </c>
      <c r="EM694" s="15">
        <v>85</v>
      </c>
      <c r="EN694" s="15">
        <v>33</v>
      </c>
      <c r="EP694" s="15">
        <v>20</v>
      </c>
      <c r="EQ694" s="15">
        <v>6</v>
      </c>
      <c r="ER694" s="15">
        <v>119</v>
      </c>
      <c r="ES694" s="15">
        <v>50</v>
      </c>
    </row>
    <row r="695" spans="4:149" s="15" customFormat="1">
      <c r="E695" s="42" t="s">
        <v>352</v>
      </c>
      <c r="F695" s="15">
        <v>102</v>
      </c>
      <c r="G695" s="15">
        <v>45</v>
      </c>
      <c r="H695" s="15">
        <v>115</v>
      </c>
      <c r="I695" s="15">
        <v>81</v>
      </c>
      <c r="J695" s="15">
        <v>133</v>
      </c>
      <c r="K695" s="15">
        <v>14</v>
      </c>
      <c r="L695" s="15">
        <v>114</v>
      </c>
      <c r="M695" s="15">
        <v>125</v>
      </c>
      <c r="N695" s="15">
        <v>72</v>
      </c>
      <c r="O695" s="15">
        <v>26</v>
      </c>
      <c r="P695" s="15">
        <v>12</v>
      </c>
      <c r="Q695" s="15">
        <v>119</v>
      </c>
      <c r="R695" s="15">
        <v>17</v>
      </c>
      <c r="S695" s="15">
        <v>67</v>
      </c>
      <c r="T695" s="15">
        <v>48</v>
      </c>
      <c r="U695" s="15">
        <v>40</v>
      </c>
      <c r="V695" s="15">
        <v>68</v>
      </c>
      <c r="W695" s="15">
        <v>127</v>
      </c>
      <c r="X695" s="15">
        <v>15</v>
      </c>
      <c r="Y695" s="15">
        <v>62</v>
      </c>
      <c r="Z695" s="15">
        <v>52</v>
      </c>
      <c r="AA695" s="15">
        <v>123</v>
      </c>
      <c r="AB695" s="15">
        <v>5</v>
      </c>
      <c r="AC695" s="15">
        <v>138</v>
      </c>
      <c r="AD695" s="15">
        <v>108</v>
      </c>
      <c r="AE695" s="15">
        <v>33</v>
      </c>
      <c r="AF695" s="15">
        <v>134</v>
      </c>
      <c r="AG695" s="15">
        <v>122</v>
      </c>
      <c r="AH695" s="15">
        <v>8</v>
      </c>
      <c r="AI695" s="15">
        <v>38</v>
      </c>
      <c r="AJ695" s="15">
        <v>88</v>
      </c>
      <c r="AK695" s="15">
        <v>124</v>
      </c>
      <c r="AL695" s="15">
        <v>10</v>
      </c>
      <c r="AM695" s="15">
        <v>2</v>
      </c>
      <c r="AN695" s="15">
        <v>36</v>
      </c>
      <c r="AO695" s="15">
        <v>97</v>
      </c>
      <c r="AP695" s="15">
        <v>136</v>
      </c>
      <c r="AQ695" s="15">
        <v>7</v>
      </c>
      <c r="AR695" s="15">
        <v>23</v>
      </c>
      <c r="AS695" s="15">
        <v>16</v>
      </c>
      <c r="AT695" s="15">
        <v>53</v>
      </c>
      <c r="AU695" s="15">
        <v>104</v>
      </c>
      <c r="AV695" s="15">
        <v>35</v>
      </c>
      <c r="AW695" s="15">
        <v>116</v>
      </c>
      <c r="AX695" s="15">
        <v>129</v>
      </c>
      <c r="AY695" s="15">
        <v>141</v>
      </c>
      <c r="AZ695" s="15">
        <v>100</v>
      </c>
      <c r="BA695" s="15">
        <v>32</v>
      </c>
      <c r="BB695" s="15">
        <v>58</v>
      </c>
      <c r="BC695" s="15">
        <v>76</v>
      </c>
      <c r="BD695" s="15">
        <v>44</v>
      </c>
      <c r="BE695" s="15">
        <v>18</v>
      </c>
      <c r="BF695" s="15">
        <v>71</v>
      </c>
      <c r="BG695" s="15">
        <v>51</v>
      </c>
      <c r="BH695" s="15">
        <v>22</v>
      </c>
      <c r="BI695" s="15">
        <v>89</v>
      </c>
      <c r="BJ695" s="15">
        <v>59</v>
      </c>
      <c r="BK695" s="15">
        <v>64</v>
      </c>
      <c r="BL695" s="15">
        <v>96</v>
      </c>
      <c r="BM695" s="15">
        <v>46</v>
      </c>
      <c r="BN695" s="15">
        <v>110</v>
      </c>
      <c r="BO695" s="15">
        <v>20</v>
      </c>
      <c r="BP695" s="15">
        <v>90</v>
      </c>
      <c r="BQ695" s="15">
        <v>47</v>
      </c>
      <c r="BR695" s="15">
        <v>84</v>
      </c>
      <c r="BS695" s="15">
        <v>113</v>
      </c>
      <c r="BT695" s="15">
        <v>101</v>
      </c>
      <c r="BU695" s="15">
        <v>77</v>
      </c>
      <c r="BV695" s="15">
        <v>131</v>
      </c>
      <c r="BW695" s="15">
        <v>109</v>
      </c>
      <c r="BX695" s="15">
        <v>137</v>
      </c>
      <c r="BY695" s="15">
        <v>19</v>
      </c>
      <c r="BZ695" s="15">
        <v>27</v>
      </c>
      <c r="CA695" s="15">
        <v>139</v>
      </c>
      <c r="CB695" s="15">
        <v>92</v>
      </c>
      <c r="CC695" s="15">
        <v>50</v>
      </c>
      <c r="CD695" s="15">
        <v>21</v>
      </c>
      <c r="CE695" s="15">
        <v>66</v>
      </c>
      <c r="CF695" s="15">
        <v>87</v>
      </c>
      <c r="CG695" s="15">
        <v>1</v>
      </c>
      <c r="CH695" s="15">
        <v>4</v>
      </c>
      <c r="CI695" s="15">
        <v>126</v>
      </c>
      <c r="CJ695" s="15">
        <v>120</v>
      </c>
      <c r="CK695" s="15">
        <v>43</v>
      </c>
      <c r="CL695" s="15">
        <v>91</v>
      </c>
      <c r="CM695" s="15">
        <v>9</v>
      </c>
      <c r="CN695" s="15">
        <v>118</v>
      </c>
      <c r="CO695" s="15">
        <v>130</v>
      </c>
      <c r="CP695" s="15">
        <v>93</v>
      </c>
      <c r="CQ695" s="15">
        <v>121</v>
      </c>
      <c r="CR695" s="15">
        <v>95</v>
      </c>
      <c r="CS695" s="15">
        <v>74</v>
      </c>
      <c r="CT695" s="15">
        <v>56</v>
      </c>
      <c r="CU695" s="15">
        <v>117</v>
      </c>
      <c r="CV695" s="15">
        <v>128</v>
      </c>
      <c r="CW695" s="15">
        <v>85</v>
      </c>
      <c r="CX695" s="15">
        <v>54</v>
      </c>
      <c r="CY695" s="15">
        <v>30</v>
      </c>
      <c r="CZ695" s="15">
        <v>112</v>
      </c>
      <c r="DA695" s="15">
        <v>99</v>
      </c>
      <c r="DB695" s="15">
        <v>49</v>
      </c>
      <c r="DC695" s="15">
        <v>132</v>
      </c>
      <c r="DD695" s="15">
        <v>107</v>
      </c>
      <c r="DE695" s="15">
        <v>13</v>
      </c>
      <c r="DF695" s="15">
        <v>31</v>
      </c>
      <c r="DG695" s="15">
        <v>94</v>
      </c>
      <c r="DH695" s="15">
        <v>105</v>
      </c>
      <c r="DI695" s="15">
        <v>86</v>
      </c>
      <c r="DJ695" s="15">
        <v>135</v>
      </c>
      <c r="DK695" s="15">
        <v>61</v>
      </c>
      <c r="DL695" s="15">
        <v>63</v>
      </c>
      <c r="DM695" s="15">
        <v>73</v>
      </c>
      <c r="DN695" s="15">
        <v>41</v>
      </c>
      <c r="DO695" s="15">
        <v>6</v>
      </c>
      <c r="DP695" s="15">
        <v>3</v>
      </c>
      <c r="DQ695" s="15">
        <v>82</v>
      </c>
      <c r="DR695" s="15">
        <v>106</v>
      </c>
      <c r="DS695" s="15">
        <v>57</v>
      </c>
      <c r="DT695" s="15">
        <v>140</v>
      </c>
      <c r="DU695" s="15">
        <v>79</v>
      </c>
      <c r="DV695" s="15">
        <v>83</v>
      </c>
      <c r="DW695" s="15">
        <v>11</v>
      </c>
      <c r="DX695" s="15">
        <v>55</v>
      </c>
      <c r="DY695" s="15">
        <v>28</v>
      </c>
      <c r="DZ695" s="15">
        <v>24</v>
      </c>
      <c r="EA695" s="15">
        <v>60</v>
      </c>
      <c r="EB695" s="15">
        <v>75</v>
      </c>
      <c r="EC695" s="15">
        <v>34</v>
      </c>
      <c r="ED695" s="15">
        <v>42</v>
      </c>
      <c r="EF695" s="15">
        <v>78</v>
      </c>
      <c r="EG695" s="15">
        <v>39</v>
      </c>
      <c r="EH695" s="15">
        <v>29</v>
      </c>
      <c r="EI695" s="15">
        <v>111</v>
      </c>
      <c r="EK695" s="15">
        <v>25</v>
      </c>
      <c r="EL695" s="15">
        <v>70</v>
      </c>
      <c r="EM695" s="15">
        <v>37</v>
      </c>
      <c r="EN695" s="15">
        <v>80</v>
      </c>
      <c r="EP695" s="15">
        <v>103</v>
      </c>
      <c r="EQ695" s="15">
        <v>69</v>
      </c>
      <c r="ER695" s="15">
        <v>65</v>
      </c>
      <c r="ES695" s="15">
        <v>98</v>
      </c>
    </row>
    <row r="696" spans="4:149" s="15" customFormat="1"/>
    <row r="697" spans="4:149" s="15" customFormat="1">
      <c r="D697" s="447">
        <v>142</v>
      </c>
      <c r="E697" s="39" t="s">
        <v>379</v>
      </c>
    </row>
    <row r="698" spans="4:149" s="15" customFormat="1">
      <c r="E698" s="42" t="s">
        <v>322</v>
      </c>
      <c r="F698" s="15">
        <v>1</v>
      </c>
      <c r="G698" s="15">
        <v>2</v>
      </c>
      <c r="H698" s="15">
        <v>3</v>
      </c>
      <c r="I698" s="15">
        <v>4</v>
      </c>
      <c r="J698" s="15">
        <v>5</v>
      </c>
      <c r="K698" s="15">
        <v>6</v>
      </c>
      <c r="L698" s="15">
        <v>7</v>
      </c>
      <c r="M698" s="15">
        <v>8</v>
      </c>
      <c r="N698" s="15">
        <v>9</v>
      </c>
      <c r="O698" s="15">
        <v>10</v>
      </c>
      <c r="P698" s="15">
        <v>11</v>
      </c>
      <c r="Q698" s="15">
        <v>12</v>
      </c>
      <c r="R698" s="15">
        <v>13</v>
      </c>
      <c r="S698" s="15">
        <v>14</v>
      </c>
      <c r="T698" s="15">
        <v>15</v>
      </c>
      <c r="U698" s="15">
        <v>16</v>
      </c>
      <c r="V698" s="15">
        <v>17</v>
      </c>
      <c r="W698" s="15">
        <v>18</v>
      </c>
      <c r="X698" s="15">
        <v>19</v>
      </c>
      <c r="Y698" s="15">
        <v>20</v>
      </c>
      <c r="Z698" s="15">
        <v>21</v>
      </c>
      <c r="AA698" s="15">
        <v>22</v>
      </c>
      <c r="AB698" s="15">
        <v>23</v>
      </c>
      <c r="AC698" s="15">
        <v>24</v>
      </c>
      <c r="AD698" s="15">
        <v>25</v>
      </c>
      <c r="AE698" s="15">
        <v>26</v>
      </c>
      <c r="AF698" s="15">
        <v>27</v>
      </c>
      <c r="AG698" s="15">
        <v>28</v>
      </c>
      <c r="AH698" s="15">
        <v>29</v>
      </c>
      <c r="AI698" s="15">
        <v>30</v>
      </c>
      <c r="AJ698" s="15">
        <v>31</v>
      </c>
      <c r="AK698" s="15">
        <v>32</v>
      </c>
      <c r="AL698" s="15">
        <v>33</v>
      </c>
      <c r="AM698" s="15">
        <v>34</v>
      </c>
      <c r="AN698" s="15">
        <v>35</v>
      </c>
      <c r="AO698" s="15">
        <v>36</v>
      </c>
      <c r="AP698" s="15">
        <v>37</v>
      </c>
      <c r="AQ698" s="15">
        <v>38</v>
      </c>
      <c r="AR698" s="15">
        <v>39</v>
      </c>
      <c r="AS698" s="15">
        <v>40</v>
      </c>
      <c r="AT698" s="15">
        <v>41</v>
      </c>
      <c r="AU698" s="15">
        <v>42</v>
      </c>
      <c r="AV698" s="15">
        <v>43</v>
      </c>
      <c r="AW698" s="15">
        <v>44</v>
      </c>
      <c r="AX698" s="15">
        <v>45</v>
      </c>
      <c r="AY698" s="15">
        <v>46</v>
      </c>
      <c r="AZ698" s="15">
        <v>47</v>
      </c>
      <c r="BA698" s="15">
        <v>48</v>
      </c>
      <c r="BB698" s="15">
        <v>49</v>
      </c>
      <c r="BC698" s="15">
        <v>50</v>
      </c>
      <c r="BD698" s="15">
        <v>51</v>
      </c>
      <c r="BE698" s="15">
        <v>52</v>
      </c>
      <c r="BF698" s="15">
        <v>53</v>
      </c>
      <c r="BG698" s="15">
        <v>54</v>
      </c>
      <c r="BH698" s="15">
        <v>55</v>
      </c>
      <c r="BI698" s="15">
        <v>56</v>
      </c>
      <c r="BJ698" s="15">
        <v>57</v>
      </c>
      <c r="BK698" s="15">
        <v>58</v>
      </c>
      <c r="BL698" s="15">
        <v>59</v>
      </c>
      <c r="BM698" s="15">
        <v>60</v>
      </c>
      <c r="BN698" s="15">
        <v>61</v>
      </c>
      <c r="BO698" s="15">
        <v>62</v>
      </c>
      <c r="BP698" s="15">
        <v>63</v>
      </c>
      <c r="BQ698" s="15">
        <v>64</v>
      </c>
      <c r="BR698" s="15">
        <v>65</v>
      </c>
      <c r="BS698" s="15">
        <v>66</v>
      </c>
      <c r="BT698" s="15">
        <v>67</v>
      </c>
      <c r="BU698" s="15">
        <v>68</v>
      </c>
      <c r="BV698" s="15">
        <v>69</v>
      </c>
      <c r="BW698" s="15">
        <v>70</v>
      </c>
      <c r="BX698" s="15">
        <v>71</v>
      </c>
      <c r="BY698" s="15">
        <v>72</v>
      </c>
      <c r="BZ698" s="15">
        <v>73</v>
      </c>
      <c r="CA698" s="15">
        <v>74</v>
      </c>
      <c r="CB698" s="15">
        <v>75</v>
      </c>
      <c r="CC698" s="15">
        <v>76</v>
      </c>
      <c r="CD698" s="15">
        <v>77</v>
      </c>
      <c r="CE698" s="15">
        <v>78</v>
      </c>
      <c r="CF698" s="15">
        <v>79</v>
      </c>
      <c r="CG698" s="15">
        <v>80</v>
      </c>
      <c r="CH698" s="15">
        <v>81</v>
      </c>
      <c r="CI698" s="15">
        <v>82</v>
      </c>
      <c r="CJ698" s="15">
        <v>83</v>
      </c>
      <c r="CK698" s="15">
        <v>84</v>
      </c>
      <c r="CL698" s="15">
        <v>85</v>
      </c>
      <c r="CM698" s="15">
        <v>86</v>
      </c>
      <c r="CN698" s="15">
        <v>87</v>
      </c>
      <c r="CO698" s="15">
        <v>88</v>
      </c>
      <c r="CP698" s="15">
        <v>89</v>
      </c>
      <c r="CQ698" s="15">
        <v>90</v>
      </c>
      <c r="CR698" s="15">
        <v>91</v>
      </c>
      <c r="CS698" s="15">
        <v>92</v>
      </c>
      <c r="CT698" s="15">
        <v>93</v>
      </c>
      <c r="CU698" s="15">
        <v>94</v>
      </c>
      <c r="CV698" s="15">
        <v>95</v>
      </c>
      <c r="CW698" s="15">
        <v>96</v>
      </c>
      <c r="CX698" s="15">
        <v>97</v>
      </c>
      <c r="CY698" s="15">
        <v>98</v>
      </c>
      <c r="CZ698" s="15">
        <v>99</v>
      </c>
      <c r="DA698" s="15">
        <v>100</v>
      </c>
      <c r="DB698" s="15">
        <v>101</v>
      </c>
      <c r="DC698" s="15">
        <v>102</v>
      </c>
      <c r="DD698" s="15">
        <v>103</v>
      </c>
      <c r="DE698" s="15">
        <v>104</v>
      </c>
      <c r="DF698" s="15">
        <v>105</v>
      </c>
      <c r="DG698" s="15">
        <v>106</v>
      </c>
      <c r="DH698" s="15">
        <v>107</v>
      </c>
      <c r="DI698" s="15">
        <v>108</v>
      </c>
      <c r="DJ698" s="15">
        <v>109</v>
      </c>
      <c r="DK698" s="15">
        <v>110</v>
      </c>
      <c r="DL698" s="15">
        <v>111</v>
      </c>
      <c r="DM698" s="15">
        <v>112</v>
      </c>
      <c r="DN698" s="15">
        <v>113</v>
      </c>
      <c r="DO698" s="15">
        <v>114</v>
      </c>
      <c r="DP698" s="15">
        <v>115</v>
      </c>
      <c r="DQ698" s="15">
        <v>116</v>
      </c>
      <c r="DR698" s="15">
        <v>117</v>
      </c>
      <c r="DS698" s="15">
        <v>118</v>
      </c>
      <c r="DT698" s="15">
        <v>119</v>
      </c>
      <c r="DU698" s="15">
        <v>120</v>
      </c>
      <c r="DV698" s="15">
        <v>121</v>
      </c>
      <c r="DW698" s="15">
        <v>122</v>
      </c>
      <c r="DX698" s="15">
        <v>123</v>
      </c>
      <c r="DY698" s="15">
        <v>124</v>
      </c>
      <c r="DZ698" s="15">
        <v>125</v>
      </c>
      <c r="EA698" s="15">
        <v>126</v>
      </c>
      <c r="EB698" s="15">
        <v>127</v>
      </c>
      <c r="EC698" s="15">
        <v>128</v>
      </c>
      <c r="ED698" s="15">
        <v>129</v>
      </c>
      <c r="EE698" s="15">
        <v>130</v>
      </c>
      <c r="EF698" s="15">
        <v>131</v>
      </c>
      <c r="EG698" s="15">
        <v>132</v>
      </c>
      <c r="EH698" s="15">
        <v>133</v>
      </c>
      <c r="EI698" s="15">
        <v>134</v>
      </c>
      <c r="EK698" s="15">
        <v>135</v>
      </c>
      <c r="EL698" s="15">
        <v>136</v>
      </c>
      <c r="EM698" s="15">
        <v>137</v>
      </c>
      <c r="EN698" s="15">
        <v>138</v>
      </c>
      <c r="EP698" s="15">
        <v>139</v>
      </c>
      <c r="EQ698" s="15">
        <v>140</v>
      </c>
      <c r="ER698" s="15">
        <v>141</v>
      </c>
      <c r="ES698" s="15">
        <v>142</v>
      </c>
    </row>
    <row r="699" spans="4:149" s="15" customFormat="1">
      <c r="E699" s="42" t="s">
        <v>350</v>
      </c>
      <c r="F699" s="15">
        <v>140</v>
      </c>
      <c r="G699" s="15">
        <v>33</v>
      </c>
      <c r="H699" s="15">
        <v>85</v>
      </c>
      <c r="I699" s="15">
        <v>72</v>
      </c>
      <c r="J699" s="15">
        <v>78</v>
      </c>
      <c r="K699" s="15">
        <v>45</v>
      </c>
      <c r="L699" s="15">
        <v>118</v>
      </c>
      <c r="M699" s="15">
        <v>81</v>
      </c>
      <c r="N699" s="15">
        <v>56</v>
      </c>
      <c r="O699" s="15">
        <v>101</v>
      </c>
      <c r="P699" s="15">
        <v>79</v>
      </c>
      <c r="Q699" s="15">
        <v>11</v>
      </c>
      <c r="R699" s="15">
        <v>22</v>
      </c>
      <c r="S699" s="15">
        <v>102</v>
      </c>
      <c r="T699" s="15">
        <v>128</v>
      </c>
      <c r="U699" s="15">
        <v>130</v>
      </c>
      <c r="V699" s="15">
        <v>43</v>
      </c>
      <c r="W699" s="15">
        <v>30</v>
      </c>
      <c r="X699" s="15">
        <v>53</v>
      </c>
      <c r="Y699" s="15">
        <v>117</v>
      </c>
      <c r="Z699" s="15">
        <v>94</v>
      </c>
      <c r="AA699" s="15">
        <v>115</v>
      </c>
      <c r="AB699" s="15">
        <v>4</v>
      </c>
      <c r="AC699" s="15">
        <v>88</v>
      </c>
      <c r="AD699" s="15">
        <v>42</v>
      </c>
      <c r="AE699" s="15">
        <v>110</v>
      </c>
      <c r="AF699" s="15">
        <v>68</v>
      </c>
      <c r="AG699" s="15">
        <v>19</v>
      </c>
      <c r="AH699" s="15">
        <v>51</v>
      </c>
      <c r="AI699" s="15">
        <v>28</v>
      </c>
      <c r="AJ699" s="15">
        <v>104</v>
      </c>
      <c r="AK699" s="15">
        <v>13</v>
      </c>
      <c r="AL699" s="15">
        <v>2</v>
      </c>
      <c r="AM699" s="15">
        <v>123</v>
      </c>
      <c r="AN699" s="15">
        <v>38</v>
      </c>
      <c r="AO699" s="15">
        <v>138</v>
      </c>
      <c r="AP699" s="15">
        <v>20</v>
      </c>
      <c r="AQ699" s="15">
        <v>52</v>
      </c>
      <c r="AR699" s="15">
        <v>15</v>
      </c>
      <c r="AS699" s="15">
        <v>69</v>
      </c>
      <c r="AT699" s="15">
        <v>14</v>
      </c>
      <c r="AU699" s="15">
        <v>116</v>
      </c>
      <c r="AV699" s="15">
        <v>75</v>
      </c>
      <c r="AW699" s="15">
        <v>103</v>
      </c>
      <c r="AX699" s="15">
        <v>76</v>
      </c>
      <c r="AY699" s="15">
        <v>65</v>
      </c>
      <c r="AZ699" s="15">
        <v>8</v>
      </c>
      <c r="BA699" s="15">
        <v>96</v>
      </c>
      <c r="BB699" s="15">
        <v>108</v>
      </c>
      <c r="BC699" s="15">
        <v>87</v>
      </c>
      <c r="BD699" s="15">
        <v>112</v>
      </c>
      <c r="BE699" s="15">
        <v>90</v>
      </c>
      <c r="BF699" s="15">
        <v>97</v>
      </c>
      <c r="BG699" s="15">
        <v>36</v>
      </c>
      <c r="BH699" s="15">
        <v>71</v>
      </c>
      <c r="BI699" s="15">
        <v>9</v>
      </c>
      <c r="BJ699" s="15">
        <v>84</v>
      </c>
      <c r="BK699" s="15">
        <v>26</v>
      </c>
      <c r="BL699" s="15">
        <v>141</v>
      </c>
      <c r="BM699" s="15">
        <v>134</v>
      </c>
      <c r="BN699" s="15">
        <v>95</v>
      </c>
      <c r="BO699" s="15">
        <v>44</v>
      </c>
      <c r="BP699" s="15">
        <v>37</v>
      </c>
      <c r="BQ699" s="15">
        <v>12</v>
      </c>
      <c r="BR699" s="15">
        <v>46</v>
      </c>
      <c r="BS699" s="15">
        <v>35</v>
      </c>
      <c r="BT699" s="15">
        <v>109</v>
      </c>
      <c r="BU699" s="15">
        <v>41</v>
      </c>
      <c r="BV699" s="15">
        <v>58</v>
      </c>
      <c r="BW699" s="15">
        <v>98</v>
      </c>
      <c r="BX699" s="15">
        <v>114</v>
      </c>
      <c r="BY699" s="15">
        <v>29</v>
      </c>
      <c r="BZ699" s="15">
        <v>32</v>
      </c>
      <c r="CA699" s="15">
        <v>60</v>
      </c>
      <c r="CB699" s="15">
        <v>61</v>
      </c>
      <c r="CC699" s="15">
        <v>89</v>
      </c>
      <c r="CD699" s="15">
        <v>131</v>
      </c>
      <c r="CE699" s="15">
        <v>92</v>
      </c>
      <c r="CF699" s="15">
        <v>27</v>
      </c>
      <c r="CG699" s="15">
        <v>34</v>
      </c>
      <c r="CH699" s="15">
        <v>59</v>
      </c>
      <c r="CI699" s="15">
        <v>133</v>
      </c>
      <c r="CJ699" s="15">
        <v>80</v>
      </c>
      <c r="CK699" s="15">
        <v>82</v>
      </c>
      <c r="CL699" s="15">
        <v>73</v>
      </c>
      <c r="CM699" s="15">
        <v>24</v>
      </c>
      <c r="CN699" s="15">
        <v>106</v>
      </c>
      <c r="CO699" s="15">
        <v>119</v>
      </c>
      <c r="CP699" s="15">
        <v>93</v>
      </c>
      <c r="CQ699" s="15">
        <v>67</v>
      </c>
      <c r="CR699" s="15">
        <v>120</v>
      </c>
      <c r="CS699" s="15">
        <v>99</v>
      </c>
      <c r="CT699" s="15">
        <v>47</v>
      </c>
      <c r="CU699" s="15">
        <v>5</v>
      </c>
      <c r="CV699" s="15">
        <v>126</v>
      </c>
      <c r="CW699" s="15">
        <v>23</v>
      </c>
      <c r="CX699" s="15">
        <v>111</v>
      </c>
      <c r="CY699" s="15">
        <v>121</v>
      </c>
      <c r="CZ699" s="15">
        <v>107</v>
      </c>
      <c r="DA699" s="15">
        <v>137</v>
      </c>
      <c r="DB699" s="15">
        <v>136</v>
      </c>
      <c r="DC699" s="15">
        <v>49</v>
      </c>
      <c r="DD699" s="15">
        <v>55</v>
      </c>
      <c r="DE699" s="15">
        <v>127</v>
      </c>
      <c r="DF699" s="15">
        <v>1</v>
      </c>
      <c r="DG699" s="15">
        <v>122</v>
      </c>
      <c r="DH699" s="15">
        <v>64</v>
      </c>
      <c r="DI699" s="15">
        <v>129</v>
      </c>
      <c r="DJ699" s="15">
        <v>66</v>
      </c>
      <c r="DK699" s="15">
        <v>7</v>
      </c>
      <c r="DL699" s="15">
        <v>142</v>
      </c>
      <c r="DM699" s="15">
        <v>6</v>
      </c>
      <c r="DN699" s="15">
        <v>40</v>
      </c>
      <c r="DO699" s="15">
        <v>62</v>
      </c>
      <c r="DP699" s="15">
        <v>124</v>
      </c>
      <c r="DQ699" s="15">
        <v>63</v>
      </c>
      <c r="DR699" s="15">
        <v>48</v>
      </c>
      <c r="DS699" s="15">
        <v>135</v>
      </c>
      <c r="DT699" s="15">
        <v>86</v>
      </c>
      <c r="DU699" s="15">
        <v>139</v>
      </c>
      <c r="DV699" s="15">
        <v>74</v>
      </c>
      <c r="DW699" s="15">
        <v>125</v>
      </c>
      <c r="DX699" s="15">
        <v>57</v>
      </c>
      <c r="DY699" s="15">
        <v>113</v>
      </c>
      <c r="DZ699" s="15">
        <v>3</v>
      </c>
      <c r="EA699" s="15">
        <v>100</v>
      </c>
      <c r="EB699" s="15">
        <v>18</v>
      </c>
      <c r="EC699" s="15">
        <v>39</v>
      </c>
      <c r="ED699" s="15">
        <v>10</v>
      </c>
      <c r="EE699" s="15">
        <v>132</v>
      </c>
      <c r="EF699" s="15">
        <v>77</v>
      </c>
      <c r="EG699" s="15">
        <v>16</v>
      </c>
      <c r="EH699" s="15">
        <v>54</v>
      </c>
      <c r="EI699" s="15">
        <v>70</v>
      </c>
      <c r="EK699" s="15">
        <v>17</v>
      </c>
      <c r="EL699" s="15">
        <v>21</v>
      </c>
      <c r="EM699" s="15">
        <v>91</v>
      </c>
      <c r="EN699" s="15">
        <v>83</v>
      </c>
      <c r="EP699" s="15">
        <v>25</v>
      </c>
      <c r="EQ699" s="15">
        <v>105</v>
      </c>
      <c r="ER699" s="15">
        <v>50</v>
      </c>
      <c r="ES699" s="15">
        <v>31</v>
      </c>
    </row>
    <row r="700" spans="4:149" s="15" customFormat="1">
      <c r="E700" s="42" t="s">
        <v>352</v>
      </c>
      <c r="F700" s="15">
        <v>30</v>
      </c>
      <c r="G700" s="15">
        <v>56</v>
      </c>
      <c r="H700" s="15">
        <v>64</v>
      </c>
      <c r="I700" s="15">
        <v>135</v>
      </c>
      <c r="J700" s="15">
        <v>106</v>
      </c>
      <c r="K700" s="15">
        <v>88</v>
      </c>
      <c r="L700" s="15">
        <v>25</v>
      </c>
      <c r="M700" s="15">
        <v>130</v>
      </c>
      <c r="N700" s="15">
        <v>6</v>
      </c>
      <c r="O700" s="15">
        <v>11</v>
      </c>
      <c r="P700" s="15">
        <v>125</v>
      </c>
      <c r="Q700" s="15">
        <v>80</v>
      </c>
      <c r="R700" s="15">
        <v>109</v>
      </c>
      <c r="S700" s="15">
        <v>81</v>
      </c>
      <c r="T700" s="15">
        <v>47</v>
      </c>
      <c r="U700" s="15">
        <v>60</v>
      </c>
      <c r="V700" s="15">
        <v>98</v>
      </c>
      <c r="W700" s="15">
        <v>79</v>
      </c>
      <c r="X700" s="15">
        <v>71</v>
      </c>
      <c r="Y700" s="15">
        <v>31</v>
      </c>
      <c r="Z700" s="15">
        <v>93</v>
      </c>
      <c r="AA700" s="15">
        <v>108</v>
      </c>
      <c r="AB700" s="15">
        <v>89</v>
      </c>
      <c r="AC700" s="15">
        <v>26</v>
      </c>
      <c r="AD700" s="15">
        <v>138</v>
      </c>
      <c r="AE700" s="15">
        <v>62</v>
      </c>
      <c r="AF700" s="15">
        <v>75</v>
      </c>
      <c r="AG700" s="15">
        <v>82</v>
      </c>
      <c r="AH700" s="15">
        <v>140</v>
      </c>
      <c r="AI700" s="15">
        <v>121</v>
      </c>
      <c r="AJ700" s="15">
        <v>19</v>
      </c>
      <c r="AK700" s="15">
        <v>66</v>
      </c>
      <c r="AL700" s="15">
        <v>46</v>
      </c>
      <c r="AM700" s="15">
        <v>22</v>
      </c>
      <c r="AN700" s="15">
        <v>33</v>
      </c>
      <c r="AO700" s="15">
        <v>27</v>
      </c>
      <c r="AP700" s="15">
        <v>59</v>
      </c>
      <c r="AQ700" s="15">
        <v>86</v>
      </c>
      <c r="AR700" s="15">
        <v>37</v>
      </c>
      <c r="AS700" s="15">
        <v>41</v>
      </c>
      <c r="AT700" s="15">
        <v>3</v>
      </c>
      <c r="AU700" s="15">
        <v>50</v>
      </c>
      <c r="AV700" s="15">
        <v>72</v>
      </c>
      <c r="AW700" s="15">
        <v>111</v>
      </c>
      <c r="AX700" s="15">
        <v>142</v>
      </c>
      <c r="AY700" s="15">
        <v>34</v>
      </c>
      <c r="AZ700" s="15">
        <v>137</v>
      </c>
      <c r="BA700" s="15">
        <v>76</v>
      </c>
      <c r="BB700" s="15">
        <v>63</v>
      </c>
      <c r="BC700" s="15">
        <v>114</v>
      </c>
      <c r="BD700" s="15">
        <v>141</v>
      </c>
      <c r="BE700" s="15">
        <v>45</v>
      </c>
      <c r="BF700" s="15">
        <v>94</v>
      </c>
      <c r="BG700" s="15">
        <v>100</v>
      </c>
      <c r="BH700" s="15">
        <v>104</v>
      </c>
      <c r="BI700" s="15">
        <v>70</v>
      </c>
      <c r="BJ700" s="15">
        <v>9</v>
      </c>
      <c r="BK700" s="15">
        <v>132</v>
      </c>
      <c r="BL700" s="15">
        <v>136</v>
      </c>
      <c r="BM700" s="15">
        <v>21</v>
      </c>
      <c r="BN700" s="15">
        <v>134</v>
      </c>
      <c r="BO700" s="15">
        <v>113</v>
      </c>
      <c r="BP700" s="15">
        <v>1</v>
      </c>
      <c r="BQ700" s="15">
        <v>96</v>
      </c>
      <c r="BR700" s="15">
        <v>52</v>
      </c>
      <c r="BS700" s="15">
        <v>44</v>
      </c>
      <c r="BT700" s="15">
        <v>103</v>
      </c>
      <c r="BU700" s="15">
        <v>20</v>
      </c>
      <c r="BV700" s="15">
        <v>8</v>
      </c>
      <c r="BW700" s="15">
        <v>24</v>
      </c>
      <c r="BX700" s="15">
        <v>123</v>
      </c>
      <c r="BY700" s="15">
        <v>139</v>
      </c>
      <c r="BZ700" s="15">
        <v>99</v>
      </c>
      <c r="CA700" s="15">
        <v>92</v>
      </c>
      <c r="CB700" s="15">
        <v>112</v>
      </c>
      <c r="CC700" s="15">
        <v>105</v>
      </c>
      <c r="CD700" s="15">
        <v>14</v>
      </c>
      <c r="CE700" s="15">
        <v>87</v>
      </c>
      <c r="CF700" s="15">
        <v>18</v>
      </c>
      <c r="CG700" s="15">
        <v>51</v>
      </c>
      <c r="CH700" s="15">
        <v>40</v>
      </c>
      <c r="CI700" s="15">
        <v>73</v>
      </c>
      <c r="CJ700" s="15">
        <v>12</v>
      </c>
      <c r="CK700" s="15">
        <v>32</v>
      </c>
      <c r="CL700" s="15">
        <v>118</v>
      </c>
      <c r="CM700" s="15">
        <v>38</v>
      </c>
      <c r="CN700" s="15">
        <v>78</v>
      </c>
      <c r="CO700" s="15">
        <v>127</v>
      </c>
      <c r="CP700" s="15">
        <v>17</v>
      </c>
      <c r="CQ700" s="15">
        <v>133</v>
      </c>
      <c r="CR700" s="15">
        <v>124</v>
      </c>
      <c r="CS700" s="15">
        <v>74</v>
      </c>
      <c r="CT700" s="15">
        <v>102</v>
      </c>
      <c r="CU700" s="15">
        <v>16</v>
      </c>
      <c r="CV700" s="15">
        <v>68</v>
      </c>
      <c r="CW700" s="15">
        <v>119</v>
      </c>
      <c r="CX700" s="15">
        <v>39</v>
      </c>
      <c r="CY700" s="15">
        <v>115</v>
      </c>
      <c r="CZ700" s="15">
        <v>61</v>
      </c>
      <c r="DA700" s="15">
        <v>23</v>
      </c>
      <c r="DB700" s="15">
        <v>10</v>
      </c>
      <c r="DC700" s="15">
        <v>58</v>
      </c>
      <c r="DD700" s="15">
        <v>67</v>
      </c>
      <c r="DE700" s="15">
        <v>65</v>
      </c>
      <c r="DF700" s="15">
        <v>48</v>
      </c>
      <c r="DG700" s="15">
        <v>5</v>
      </c>
      <c r="DH700" s="15">
        <v>54</v>
      </c>
      <c r="DI700" s="15">
        <v>7</v>
      </c>
      <c r="DJ700" s="15">
        <v>13</v>
      </c>
      <c r="DK700" s="15">
        <v>131</v>
      </c>
      <c r="DL700" s="15">
        <v>15</v>
      </c>
      <c r="DM700" s="15">
        <v>85</v>
      </c>
      <c r="DN700" s="15">
        <v>49</v>
      </c>
      <c r="DO700" s="15">
        <v>2</v>
      </c>
      <c r="DP700" s="15">
        <v>97</v>
      </c>
      <c r="DQ700" s="15">
        <v>129</v>
      </c>
      <c r="DR700" s="15">
        <v>95</v>
      </c>
      <c r="DS700" s="15">
        <v>107</v>
      </c>
      <c r="DT700" s="15">
        <v>77</v>
      </c>
      <c r="DU700" s="15">
        <v>43</v>
      </c>
      <c r="DV700" s="15">
        <v>42</v>
      </c>
      <c r="DW700" s="15">
        <v>83</v>
      </c>
      <c r="DX700" s="15">
        <v>29</v>
      </c>
      <c r="DY700" s="15">
        <v>35</v>
      </c>
      <c r="DZ700" s="15">
        <v>57</v>
      </c>
      <c r="EA700" s="15">
        <v>53</v>
      </c>
      <c r="EB700" s="15">
        <v>126</v>
      </c>
      <c r="EC700" s="15">
        <v>36</v>
      </c>
      <c r="ED700" s="15">
        <v>116</v>
      </c>
      <c r="EE700" s="15">
        <v>91</v>
      </c>
      <c r="EF700" s="15">
        <v>117</v>
      </c>
      <c r="EG700" s="15">
        <v>55</v>
      </c>
      <c r="EH700" s="15">
        <v>110</v>
      </c>
      <c r="EI700" s="15">
        <v>122</v>
      </c>
      <c r="EK700" s="15">
        <v>4</v>
      </c>
      <c r="EL700" s="15">
        <v>28</v>
      </c>
      <c r="EM700" s="15">
        <v>84</v>
      </c>
      <c r="EN700" s="15">
        <v>101</v>
      </c>
      <c r="EP700" s="15">
        <v>69</v>
      </c>
      <c r="EQ700" s="15">
        <v>128</v>
      </c>
      <c r="ER700" s="15">
        <v>90</v>
      </c>
      <c r="ES700" s="15">
        <v>120</v>
      </c>
    </row>
    <row r="701" spans="4:149" s="15" customFormat="1"/>
    <row r="702" spans="4:149" s="15" customFormat="1">
      <c r="D702" s="447">
        <v>143</v>
      </c>
      <c r="E702" s="39" t="s">
        <v>379</v>
      </c>
    </row>
    <row r="703" spans="4:149" s="15" customFormat="1">
      <c r="E703" s="42" t="s">
        <v>322</v>
      </c>
      <c r="F703" s="15">
        <v>1</v>
      </c>
      <c r="G703" s="15">
        <v>2</v>
      </c>
      <c r="H703" s="15">
        <v>3</v>
      </c>
      <c r="I703" s="15">
        <v>4</v>
      </c>
      <c r="J703" s="15">
        <v>5</v>
      </c>
      <c r="K703" s="15">
        <v>6</v>
      </c>
      <c r="L703" s="15">
        <v>7</v>
      </c>
      <c r="M703" s="15">
        <v>8</v>
      </c>
      <c r="N703" s="15">
        <v>9</v>
      </c>
      <c r="O703" s="15">
        <v>10</v>
      </c>
      <c r="P703" s="15">
        <v>11</v>
      </c>
      <c r="Q703" s="15">
        <v>12</v>
      </c>
      <c r="R703" s="15">
        <v>13</v>
      </c>
      <c r="S703" s="15">
        <v>14</v>
      </c>
      <c r="T703" s="15">
        <v>15</v>
      </c>
      <c r="U703" s="15">
        <v>16</v>
      </c>
      <c r="V703" s="15">
        <v>17</v>
      </c>
      <c r="W703" s="15">
        <v>18</v>
      </c>
      <c r="X703" s="15">
        <v>19</v>
      </c>
      <c r="Y703" s="15">
        <v>20</v>
      </c>
      <c r="Z703" s="15">
        <v>21</v>
      </c>
      <c r="AA703" s="15">
        <v>22</v>
      </c>
      <c r="AB703" s="15">
        <v>23</v>
      </c>
      <c r="AC703" s="15">
        <v>24</v>
      </c>
      <c r="AD703" s="15">
        <v>25</v>
      </c>
      <c r="AE703" s="15">
        <v>26</v>
      </c>
      <c r="AF703" s="15">
        <v>27</v>
      </c>
      <c r="AG703" s="15">
        <v>28</v>
      </c>
      <c r="AH703" s="15">
        <v>29</v>
      </c>
      <c r="AI703" s="15">
        <v>30</v>
      </c>
      <c r="AJ703" s="15">
        <v>31</v>
      </c>
      <c r="AK703" s="15">
        <v>32</v>
      </c>
      <c r="AL703" s="15">
        <v>33</v>
      </c>
      <c r="AM703" s="15">
        <v>34</v>
      </c>
      <c r="AN703" s="15">
        <v>35</v>
      </c>
      <c r="AO703" s="15">
        <v>36</v>
      </c>
      <c r="AP703" s="15">
        <v>37</v>
      </c>
      <c r="AQ703" s="15">
        <v>38</v>
      </c>
      <c r="AR703" s="15">
        <v>39</v>
      </c>
      <c r="AS703" s="15">
        <v>40</v>
      </c>
      <c r="AT703" s="15">
        <v>41</v>
      </c>
      <c r="AU703" s="15">
        <v>42</v>
      </c>
      <c r="AV703" s="15">
        <v>43</v>
      </c>
      <c r="AW703" s="15">
        <v>44</v>
      </c>
      <c r="AX703" s="15">
        <v>45</v>
      </c>
      <c r="AY703" s="15">
        <v>46</v>
      </c>
      <c r="AZ703" s="15">
        <v>47</v>
      </c>
      <c r="BA703" s="15">
        <v>48</v>
      </c>
      <c r="BB703" s="15">
        <v>49</v>
      </c>
      <c r="BC703" s="15">
        <v>50</v>
      </c>
      <c r="BD703" s="15">
        <v>51</v>
      </c>
      <c r="BE703" s="15">
        <v>52</v>
      </c>
      <c r="BF703" s="15">
        <v>53</v>
      </c>
      <c r="BG703" s="15">
        <v>54</v>
      </c>
      <c r="BH703" s="15">
        <v>55</v>
      </c>
      <c r="BI703" s="15">
        <v>56</v>
      </c>
      <c r="BJ703" s="15">
        <v>57</v>
      </c>
      <c r="BK703" s="15">
        <v>58</v>
      </c>
      <c r="BL703" s="15">
        <v>59</v>
      </c>
      <c r="BM703" s="15">
        <v>60</v>
      </c>
      <c r="BN703" s="15">
        <v>61</v>
      </c>
      <c r="BO703" s="15">
        <v>62</v>
      </c>
      <c r="BP703" s="15">
        <v>63</v>
      </c>
      <c r="BQ703" s="15">
        <v>64</v>
      </c>
      <c r="BR703" s="15">
        <v>65</v>
      </c>
      <c r="BS703" s="15">
        <v>66</v>
      </c>
      <c r="BT703" s="15">
        <v>67</v>
      </c>
      <c r="BU703" s="15">
        <v>68</v>
      </c>
      <c r="BV703" s="15">
        <v>69</v>
      </c>
      <c r="BW703" s="15">
        <v>70</v>
      </c>
      <c r="BX703" s="15">
        <v>71</v>
      </c>
      <c r="BY703" s="15">
        <v>72</v>
      </c>
      <c r="BZ703" s="15">
        <v>73</v>
      </c>
      <c r="CA703" s="15">
        <v>74</v>
      </c>
      <c r="CB703" s="15">
        <v>75</v>
      </c>
      <c r="CC703" s="15">
        <v>76</v>
      </c>
      <c r="CD703" s="15">
        <v>77</v>
      </c>
      <c r="CE703" s="15">
        <v>78</v>
      </c>
      <c r="CF703" s="15">
        <v>79</v>
      </c>
      <c r="CG703" s="15">
        <v>80</v>
      </c>
      <c r="CH703" s="15">
        <v>81</v>
      </c>
      <c r="CI703" s="15">
        <v>82</v>
      </c>
      <c r="CJ703" s="15">
        <v>83</v>
      </c>
      <c r="CK703" s="15">
        <v>84</v>
      </c>
      <c r="CL703" s="15">
        <v>85</v>
      </c>
      <c r="CM703" s="15">
        <v>86</v>
      </c>
      <c r="CN703" s="15">
        <v>87</v>
      </c>
      <c r="CO703" s="15">
        <v>88</v>
      </c>
      <c r="CP703" s="15">
        <v>89</v>
      </c>
      <c r="CQ703" s="15">
        <v>90</v>
      </c>
      <c r="CR703" s="15">
        <v>91</v>
      </c>
      <c r="CS703" s="15">
        <v>92</v>
      </c>
      <c r="CT703" s="15">
        <v>93</v>
      </c>
      <c r="CU703" s="15">
        <v>94</v>
      </c>
      <c r="CV703" s="15">
        <v>95</v>
      </c>
      <c r="CW703" s="15">
        <v>96</v>
      </c>
      <c r="CX703" s="15">
        <v>97</v>
      </c>
      <c r="CY703" s="15">
        <v>98</v>
      </c>
      <c r="CZ703" s="15">
        <v>99</v>
      </c>
      <c r="DA703" s="15">
        <v>100</v>
      </c>
      <c r="DB703" s="15">
        <v>101</v>
      </c>
      <c r="DC703" s="15">
        <v>102</v>
      </c>
      <c r="DD703" s="15">
        <v>103</v>
      </c>
      <c r="DE703" s="15">
        <v>104</v>
      </c>
      <c r="DF703" s="15">
        <v>105</v>
      </c>
      <c r="DG703" s="15">
        <v>106</v>
      </c>
      <c r="DH703" s="15">
        <v>107</v>
      </c>
      <c r="DI703" s="15">
        <v>108</v>
      </c>
      <c r="DJ703" s="15">
        <v>109</v>
      </c>
      <c r="DK703" s="15">
        <v>110</v>
      </c>
      <c r="DL703" s="15">
        <v>111</v>
      </c>
      <c r="DM703" s="15">
        <v>112</v>
      </c>
      <c r="DN703" s="15">
        <v>113</v>
      </c>
      <c r="DO703" s="15">
        <v>114</v>
      </c>
      <c r="DP703" s="15">
        <v>115</v>
      </c>
      <c r="DQ703" s="15">
        <v>116</v>
      </c>
      <c r="DR703" s="15">
        <v>117</v>
      </c>
      <c r="DS703" s="15">
        <v>118</v>
      </c>
      <c r="DT703" s="15">
        <v>119</v>
      </c>
      <c r="DU703" s="15">
        <v>120</v>
      </c>
      <c r="DV703" s="15">
        <v>121</v>
      </c>
      <c r="DW703" s="15">
        <v>122</v>
      </c>
      <c r="DX703" s="15">
        <v>123</v>
      </c>
      <c r="DY703" s="15">
        <v>124</v>
      </c>
      <c r="DZ703" s="15">
        <v>125</v>
      </c>
      <c r="EA703" s="15">
        <v>126</v>
      </c>
      <c r="EB703" s="15">
        <v>127</v>
      </c>
      <c r="EC703" s="15">
        <v>128</v>
      </c>
      <c r="ED703" s="15">
        <v>129</v>
      </c>
      <c r="EE703" s="15">
        <v>130</v>
      </c>
      <c r="EF703" s="15">
        <v>131</v>
      </c>
      <c r="EG703" s="15">
        <v>132</v>
      </c>
      <c r="EH703" s="15">
        <v>133</v>
      </c>
      <c r="EI703" s="15">
        <v>134</v>
      </c>
      <c r="EJ703" s="15">
        <v>135</v>
      </c>
      <c r="EK703" s="15">
        <v>136</v>
      </c>
      <c r="EL703" s="15">
        <v>137</v>
      </c>
      <c r="EM703" s="15">
        <v>138</v>
      </c>
      <c r="EN703" s="15">
        <v>139</v>
      </c>
      <c r="EP703" s="15">
        <v>140</v>
      </c>
      <c r="EQ703" s="15">
        <v>141</v>
      </c>
      <c r="ER703" s="15">
        <v>142</v>
      </c>
      <c r="ES703" s="15">
        <v>143</v>
      </c>
    </row>
    <row r="704" spans="4:149" s="15" customFormat="1">
      <c r="E704" s="42" t="s">
        <v>350</v>
      </c>
      <c r="F704" s="15">
        <v>12</v>
      </c>
      <c r="G704" s="15">
        <v>33</v>
      </c>
      <c r="H704" s="15">
        <v>29</v>
      </c>
      <c r="I704" s="15">
        <v>41</v>
      </c>
      <c r="J704" s="15">
        <v>89</v>
      </c>
      <c r="K704" s="15">
        <v>80</v>
      </c>
      <c r="L704" s="15">
        <v>68</v>
      </c>
      <c r="M704" s="15">
        <v>16</v>
      </c>
      <c r="N704" s="15">
        <v>83</v>
      </c>
      <c r="O704" s="15">
        <v>71</v>
      </c>
      <c r="P704" s="15">
        <v>90</v>
      </c>
      <c r="Q704" s="15">
        <v>79</v>
      </c>
      <c r="R704" s="15">
        <v>32</v>
      </c>
      <c r="S704" s="15">
        <v>91</v>
      </c>
      <c r="T704" s="15">
        <v>58</v>
      </c>
      <c r="U704" s="15">
        <v>50</v>
      </c>
      <c r="V704" s="15">
        <v>21</v>
      </c>
      <c r="W704" s="15">
        <v>34</v>
      </c>
      <c r="X704" s="15">
        <v>18</v>
      </c>
      <c r="Y704" s="15">
        <v>81</v>
      </c>
      <c r="Z704" s="15">
        <v>14</v>
      </c>
      <c r="AA704" s="15">
        <v>28</v>
      </c>
      <c r="AB704" s="15">
        <v>77</v>
      </c>
      <c r="AC704" s="15">
        <v>123</v>
      </c>
      <c r="AD704" s="15">
        <v>82</v>
      </c>
      <c r="AE704" s="15">
        <v>19</v>
      </c>
      <c r="AF704" s="15">
        <v>86</v>
      </c>
      <c r="AG704" s="15">
        <v>119</v>
      </c>
      <c r="AH704" s="15">
        <v>2</v>
      </c>
      <c r="AI704" s="15">
        <v>7</v>
      </c>
      <c r="AJ704" s="15">
        <v>75</v>
      </c>
      <c r="AK704" s="15">
        <v>109</v>
      </c>
      <c r="AL704" s="15">
        <v>15</v>
      </c>
      <c r="AM704" s="15">
        <v>103</v>
      </c>
      <c r="AN704" s="15">
        <v>99</v>
      </c>
      <c r="AO704" s="15">
        <v>118</v>
      </c>
      <c r="AP704" s="15">
        <v>10</v>
      </c>
      <c r="AQ704" s="15">
        <v>139</v>
      </c>
      <c r="AR704" s="15">
        <v>40</v>
      </c>
      <c r="AS704" s="15">
        <v>42</v>
      </c>
      <c r="AT704" s="15">
        <v>17</v>
      </c>
      <c r="AU704" s="15">
        <v>142</v>
      </c>
      <c r="AV704" s="15">
        <v>65</v>
      </c>
      <c r="AW704" s="15">
        <v>112</v>
      </c>
      <c r="AX704" s="15">
        <v>121</v>
      </c>
      <c r="AY704" s="15">
        <v>97</v>
      </c>
      <c r="AZ704" s="15">
        <v>133</v>
      </c>
      <c r="BA704" s="15">
        <v>26</v>
      </c>
      <c r="BB704" s="15">
        <v>111</v>
      </c>
      <c r="BC704" s="15">
        <v>138</v>
      </c>
      <c r="BD704" s="15">
        <v>57</v>
      </c>
      <c r="BE704" s="15">
        <v>20</v>
      </c>
      <c r="BF704" s="15">
        <v>87</v>
      </c>
      <c r="BG704" s="15">
        <v>76</v>
      </c>
      <c r="BH704" s="15">
        <v>52</v>
      </c>
      <c r="BI704" s="15">
        <v>39</v>
      </c>
      <c r="BJ704" s="15">
        <v>110</v>
      </c>
      <c r="BK704" s="15">
        <v>47</v>
      </c>
      <c r="BL704" s="15">
        <v>136</v>
      </c>
      <c r="BM704" s="15">
        <v>51</v>
      </c>
      <c r="BN704" s="15">
        <v>37</v>
      </c>
      <c r="BO704" s="15">
        <v>8</v>
      </c>
      <c r="BP704" s="15">
        <v>84</v>
      </c>
      <c r="BQ704" s="15">
        <v>131</v>
      </c>
      <c r="BR704" s="15">
        <v>24</v>
      </c>
      <c r="BS704" s="15">
        <v>93</v>
      </c>
      <c r="BT704" s="15">
        <v>49</v>
      </c>
      <c r="BU704" s="15">
        <v>125</v>
      </c>
      <c r="BV704" s="15">
        <v>135</v>
      </c>
      <c r="BW704" s="15">
        <v>101</v>
      </c>
      <c r="BX704" s="15">
        <v>45</v>
      </c>
      <c r="BY704" s="15">
        <v>3</v>
      </c>
      <c r="BZ704" s="15">
        <v>141</v>
      </c>
      <c r="CA704" s="15">
        <v>78</v>
      </c>
      <c r="CB704" s="15">
        <v>31</v>
      </c>
      <c r="CC704" s="15">
        <v>62</v>
      </c>
      <c r="CD704" s="15">
        <v>113</v>
      </c>
      <c r="CE704" s="15">
        <v>74</v>
      </c>
      <c r="CF704" s="15">
        <v>126</v>
      </c>
      <c r="CG704" s="15">
        <v>6</v>
      </c>
      <c r="CH704" s="15">
        <v>23</v>
      </c>
      <c r="CI704" s="15">
        <v>94</v>
      </c>
      <c r="CJ704" s="15">
        <v>72</v>
      </c>
      <c r="CK704" s="15">
        <v>63</v>
      </c>
      <c r="CL704" s="15">
        <v>102</v>
      </c>
      <c r="CM704" s="15">
        <v>27</v>
      </c>
      <c r="CN704" s="15">
        <v>53</v>
      </c>
      <c r="CO704" s="15">
        <v>59</v>
      </c>
      <c r="CP704" s="15">
        <v>5</v>
      </c>
      <c r="CQ704" s="15">
        <v>66</v>
      </c>
      <c r="CR704" s="15">
        <v>120</v>
      </c>
      <c r="CS704" s="15">
        <v>54</v>
      </c>
      <c r="CT704" s="15">
        <v>70</v>
      </c>
      <c r="CU704" s="15">
        <v>98</v>
      </c>
      <c r="CV704" s="15">
        <v>124</v>
      </c>
      <c r="CW704" s="15">
        <v>69</v>
      </c>
      <c r="CX704" s="15">
        <v>55</v>
      </c>
      <c r="CY704" s="15">
        <v>95</v>
      </c>
      <c r="CZ704" s="15">
        <v>13</v>
      </c>
      <c r="DA704" s="15">
        <v>96</v>
      </c>
      <c r="DB704" s="15">
        <v>30</v>
      </c>
      <c r="DC704" s="15">
        <v>85</v>
      </c>
      <c r="DD704" s="15">
        <v>9</v>
      </c>
      <c r="DE704" s="15">
        <v>127</v>
      </c>
      <c r="DF704" s="15">
        <v>108</v>
      </c>
      <c r="DG704" s="15">
        <v>129</v>
      </c>
      <c r="DH704" s="15">
        <v>116</v>
      </c>
      <c r="DI704" s="15">
        <v>56</v>
      </c>
      <c r="DJ704" s="15">
        <v>35</v>
      </c>
      <c r="DK704" s="15">
        <v>46</v>
      </c>
      <c r="DL704" s="15">
        <v>44</v>
      </c>
      <c r="DM704" s="15">
        <v>60</v>
      </c>
      <c r="DN704" s="15">
        <v>104</v>
      </c>
      <c r="DO704" s="15">
        <v>132</v>
      </c>
      <c r="DP704" s="15">
        <v>114</v>
      </c>
      <c r="DQ704" s="15">
        <v>143</v>
      </c>
      <c r="DR704" s="15">
        <v>11</v>
      </c>
      <c r="DS704" s="15">
        <v>117</v>
      </c>
      <c r="DT704" s="15">
        <v>48</v>
      </c>
      <c r="DU704" s="15">
        <v>137</v>
      </c>
      <c r="DV704" s="15">
        <v>122</v>
      </c>
      <c r="DW704" s="15">
        <v>88</v>
      </c>
      <c r="DX704" s="15">
        <v>61</v>
      </c>
      <c r="DY704" s="15">
        <v>22</v>
      </c>
      <c r="DZ704" s="15">
        <v>140</v>
      </c>
      <c r="EA704" s="15">
        <v>25</v>
      </c>
      <c r="EB704" s="15">
        <v>134</v>
      </c>
      <c r="EC704" s="15">
        <v>4</v>
      </c>
      <c r="ED704" s="15">
        <v>130</v>
      </c>
      <c r="EE704" s="15">
        <v>92</v>
      </c>
      <c r="EF704" s="15">
        <v>64</v>
      </c>
      <c r="EG704" s="15">
        <v>115</v>
      </c>
      <c r="EH704" s="15">
        <v>36</v>
      </c>
      <c r="EI704" s="15">
        <v>106</v>
      </c>
      <c r="EJ704" s="15">
        <v>67</v>
      </c>
      <c r="EK704" s="15">
        <v>105</v>
      </c>
      <c r="EL704" s="15">
        <v>128</v>
      </c>
      <c r="EM704" s="15">
        <v>100</v>
      </c>
      <c r="EN704" s="15">
        <v>38</v>
      </c>
      <c r="EP704" s="15">
        <v>43</v>
      </c>
      <c r="EQ704" s="15">
        <v>73</v>
      </c>
      <c r="ER704" s="15">
        <v>1</v>
      </c>
      <c r="ES704" s="15">
        <v>107</v>
      </c>
    </row>
    <row r="705" spans="4:154" s="15" customFormat="1">
      <c r="E705" s="42" t="s">
        <v>352</v>
      </c>
      <c r="F705" s="15">
        <v>134</v>
      </c>
      <c r="G705" s="15">
        <v>29</v>
      </c>
      <c r="H705" s="15">
        <v>67</v>
      </c>
      <c r="I705" s="15">
        <v>77</v>
      </c>
      <c r="J705" s="15">
        <v>11</v>
      </c>
      <c r="K705" s="15">
        <v>100</v>
      </c>
      <c r="L705" s="15">
        <v>44</v>
      </c>
      <c r="M705" s="15">
        <v>52</v>
      </c>
      <c r="N705" s="15">
        <v>25</v>
      </c>
      <c r="O705" s="15">
        <v>91</v>
      </c>
      <c r="P705" s="15">
        <v>102</v>
      </c>
      <c r="Q705" s="15">
        <v>84</v>
      </c>
      <c r="R705" s="15">
        <v>92</v>
      </c>
      <c r="S705" s="15">
        <v>133</v>
      </c>
      <c r="T705" s="15">
        <v>136</v>
      </c>
      <c r="U705" s="15">
        <v>35</v>
      </c>
      <c r="V705" s="15">
        <v>83</v>
      </c>
      <c r="W705" s="15">
        <v>107</v>
      </c>
      <c r="X705" s="15">
        <v>120</v>
      </c>
      <c r="Y705" s="15">
        <v>37</v>
      </c>
      <c r="Z705" s="15">
        <v>135</v>
      </c>
      <c r="AA705" s="15">
        <v>59</v>
      </c>
      <c r="AB705" s="15">
        <v>115</v>
      </c>
      <c r="AC705" s="15">
        <v>86</v>
      </c>
      <c r="AD705" s="15">
        <v>28</v>
      </c>
      <c r="AE705" s="15">
        <v>112</v>
      </c>
      <c r="AF705" s="15">
        <v>126</v>
      </c>
      <c r="AG705" s="15">
        <v>10</v>
      </c>
      <c r="AH705" s="15">
        <v>32</v>
      </c>
      <c r="AI705" s="15">
        <v>106</v>
      </c>
      <c r="AJ705" s="15">
        <v>124</v>
      </c>
      <c r="AK705" s="15">
        <v>19</v>
      </c>
      <c r="AL705" s="15">
        <v>66</v>
      </c>
      <c r="AM705" s="15">
        <v>73</v>
      </c>
      <c r="AN705" s="15">
        <v>39</v>
      </c>
      <c r="AO705" s="15">
        <v>40</v>
      </c>
      <c r="AP705" s="15">
        <v>143</v>
      </c>
      <c r="AQ705" s="15">
        <v>110</v>
      </c>
      <c r="AR705" s="15">
        <v>122</v>
      </c>
      <c r="AS705" s="15">
        <v>131</v>
      </c>
      <c r="AT705" s="15">
        <v>137</v>
      </c>
      <c r="AU705" s="15">
        <v>121</v>
      </c>
      <c r="AV705" s="15">
        <v>90</v>
      </c>
      <c r="AW705" s="15">
        <v>93</v>
      </c>
      <c r="AX705" s="15">
        <v>129</v>
      </c>
      <c r="AY705" s="15">
        <v>70</v>
      </c>
      <c r="AZ705" s="15">
        <v>64</v>
      </c>
      <c r="BA705" s="15">
        <v>49</v>
      </c>
      <c r="BB705" s="15">
        <v>80</v>
      </c>
      <c r="BC705" s="15">
        <v>26</v>
      </c>
      <c r="BD705" s="15">
        <v>94</v>
      </c>
      <c r="BE705" s="15">
        <v>139</v>
      </c>
      <c r="BF705" s="15">
        <v>85</v>
      </c>
      <c r="BG705" s="15">
        <v>17</v>
      </c>
      <c r="BH705" s="15">
        <v>116</v>
      </c>
      <c r="BI705" s="15">
        <v>114</v>
      </c>
      <c r="BJ705" s="15">
        <v>38</v>
      </c>
      <c r="BK705" s="15">
        <v>76</v>
      </c>
      <c r="BL705" s="15">
        <v>61</v>
      </c>
      <c r="BM705" s="15">
        <v>69</v>
      </c>
      <c r="BN705" s="15">
        <v>4</v>
      </c>
      <c r="BO705" s="15">
        <v>71</v>
      </c>
      <c r="BP705" s="15">
        <v>81</v>
      </c>
      <c r="BQ705" s="15">
        <v>47</v>
      </c>
      <c r="BR705" s="15">
        <v>111</v>
      </c>
      <c r="BS705" s="15">
        <v>34</v>
      </c>
      <c r="BT705" s="15">
        <v>9</v>
      </c>
      <c r="BU705" s="15">
        <v>75</v>
      </c>
      <c r="BV705" s="15">
        <v>53</v>
      </c>
      <c r="BW705" s="15">
        <v>113</v>
      </c>
      <c r="BX705" s="15">
        <v>123</v>
      </c>
      <c r="BY705" s="15">
        <v>78</v>
      </c>
      <c r="BZ705" s="15">
        <v>140</v>
      </c>
      <c r="CA705" s="15">
        <v>105</v>
      </c>
      <c r="CB705" s="15">
        <v>56</v>
      </c>
      <c r="CC705" s="15">
        <v>58</v>
      </c>
      <c r="CD705" s="15">
        <v>98</v>
      </c>
      <c r="CE705" s="15">
        <v>127</v>
      </c>
      <c r="CF705" s="15">
        <v>36</v>
      </c>
      <c r="CG705" s="15">
        <v>3</v>
      </c>
      <c r="CH705" s="15">
        <v>20</v>
      </c>
      <c r="CI705" s="15">
        <v>74</v>
      </c>
      <c r="CJ705" s="15">
        <v>2</v>
      </c>
      <c r="CK705" s="15">
        <v>12</v>
      </c>
      <c r="CL705" s="15">
        <v>23</v>
      </c>
      <c r="CM705" s="15">
        <v>89</v>
      </c>
      <c r="CN705" s="15">
        <v>51</v>
      </c>
      <c r="CO705" s="15">
        <v>109</v>
      </c>
      <c r="CP705" s="15">
        <v>97</v>
      </c>
      <c r="CQ705" s="15">
        <v>43</v>
      </c>
      <c r="CR705" s="15">
        <v>99</v>
      </c>
      <c r="CS705" s="15">
        <v>63</v>
      </c>
      <c r="CT705" s="15">
        <v>42</v>
      </c>
      <c r="CU705" s="15">
        <v>87</v>
      </c>
      <c r="CV705" s="15">
        <v>33</v>
      </c>
      <c r="CW705" s="15">
        <v>48</v>
      </c>
      <c r="CX705" s="15">
        <v>101</v>
      </c>
      <c r="CY705" s="15">
        <v>54</v>
      </c>
      <c r="CZ705" s="15">
        <v>88</v>
      </c>
      <c r="DA705" s="15">
        <v>118</v>
      </c>
      <c r="DB705" s="15">
        <v>130</v>
      </c>
      <c r="DC705" s="15">
        <v>125</v>
      </c>
      <c r="DD705" s="15">
        <v>60</v>
      </c>
      <c r="DE705" s="15">
        <v>30</v>
      </c>
      <c r="DF705" s="15">
        <v>41</v>
      </c>
      <c r="DG705" s="15">
        <v>104</v>
      </c>
      <c r="DH705" s="15">
        <v>18</v>
      </c>
      <c r="DI705" s="15">
        <v>22</v>
      </c>
      <c r="DJ705" s="15">
        <v>27</v>
      </c>
      <c r="DK705" s="15">
        <v>62</v>
      </c>
      <c r="DL705" s="15">
        <v>7</v>
      </c>
      <c r="DM705" s="15">
        <v>65</v>
      </c>
      <c r="DN705" s="15">
        <v>14</v>
      </c>
      <c r="DO705" s="15">
        <v>117</v>
      </c>
      <c r="DP705" s="15">
        <v>72</v>
      </c>
      <c r="DQ705" s="15">
        <v>55</v>
      </c>
      <c r="DR705" s="15">
        <v>46</v>
      </c>
      <c r="DS705" s="15">
        <v>79</v>
      </c>
      <c r="DT705" s="15">
        <v>141</v>
      </c>
      <c r="DU705" s="15">
        <v>68</v>
      </c>
      <c r="DV705" s="15">
        <v>95</v>
      </c>
      <c r="DW705" s="15">
        <v>138</v>
      </c>
      <c r="DX705" s="15">
        <v>50</v>
      </c>
      <c r="DY705" s="15">
        <v>57</v>
      </c>
      <c r="DZ705" s="15">
        <v>1</v>
      </c>
      <c r="EA705" s="15">
        <v>108</v>
      </c>
      <c r="EB705" s="15">
        <v>31</v>
      </c>
      <c r="EC705" s="15">
        <v>96</v>
      </c>
      <c r="ED705" s="15">
        <v>128</v>
      </c>
      <c r="EE705" s="15">
        <v>142</v>
      </c>
      <c r="EF705" s="15">
        <v>5</v>
      </c>
      <c r="EG705" s="15">
        <v>15</v>
      </c>
      <c r="EH705" s="15">
        <v>82</v>
      </c>
      <c r="EI705" s="15">
        <v>16</v>
      </c>
      <c r="EJ705" s="15">
        <v>21</v>
      </c>
      <c r="EK705" s="15">
        <v>103</v>
      </c>
      <c r="EL705" s="15">
        <v>13</v>
      </c>
      <c r="EM705" s="15">
        <v>132</v>
      </c>
      <c r="EN705" s="15">
        <v>8</v>
      </c>
      <c r="EP705" s="15">
        <v>24</v>
      </c>
      <c r="EQ705" s="15">
        <v>119</v>
      </c>
      <c r="ER705" s="15">
        <v>6</v>
      </c>
      <c r="ES705" s="15">
        <v>45</v>
      </c>
    </row>
    <row r="706" spans="4:154" s="15" customFormat="1"/>
    <row r="707" spans="4:154" s="15" customFormat="1">
      <c r="D707" s="447">
        <v>144</v>
      </c>
      <c r="E707" s="39" t="s">
        <v>379</v>
      </c>
    </row>
    <row r="708" spans="4:154" s="15" customFormat="1">
      <c r="E708" s="42" t="s">
        <v>322</v>
      </c>
      <c r="F708" s="15">
        <v>1</v>
      </c>
      <c r="G708" s="15">
        <v>2</v>
      </c>
      <c r="H708" s="15">
        <v>3</v>
      </c>
      <c r="I708" s="15">
        <v>4</v>
      </c>
      <c r="J708" s="15">
        <v>5</v>
      </c>
      <c r="K708" s="15">
        <v>6</v>
      </c>
      <c r="L708" s="15">
        <v>7</v>
      </c>
      <c r="M708" s="15">
        <v>8</v>
      </c>
      <c r="N708" s="15">
        <v>9</v>
      </c>
      <c r="O708" s="15">
        <v>10</v>
      </c>
      <c r="P708" s="15">
        <v>11</v>
      </c>
      <c r="Q708" s="15">
        <v>12</v>
      </c>
      <c r="R708" s="15">
        <v>13</v>
      </c>
      <c r="S708" s="15">
        <v>14</v>
      </c>
      <c r="T708" s="15">
        <v>15</v>
      </c>
      <c r="U708" s="15">
        <v>16</v>
      </c>
      <c r="V708" s="15">
        <v>17</v>
      </c>
      <c r="W708" s="15">
        <v>18</v>
      </c>
      <c r="X708" s="15">
        <v>19</v>
      </c>
      <c r="Y708" s="15">
        <v>20</v>
      </c>
      <c r="Z708" s="15">
        <v>21</v>
      </c>
      <c r="AA708" s="15">
        <v>22</v>
      </c>
      <c r="AB708" s="15">
        <v>23</v>
      </c>
      <c r="AC708" s="15">
        <v>24</v>
      </c>
      <c r="AD708" s="15">
        <v>25</v>
      </c>
      <c r="AE708" s="15">
        <v>26</v>
      </c>
      <c r="AF708" s="15">
        <v>27</v>
      </c>
      <c r="AG708" s="15">
        <v>28</v>
      </c>
      <c r="AH708" s="15">
        <v>29</v>
      </c>
      <c r="AI708" s="15">
        <v>30</v>
      </c>
      <c r="AJ708" s="15">
        <v>31</v>
      </c>
      <c r="AK708" s="15">
        <v>32</v>
      </c>
      <c r="AL708" s="15">
        <v>33</v>
      </c>
      <c r="AM708" s="15">
        <v>34</v>
      </c>
      <c r="AN708" s="15">
        <v>35</v>
      </c>
      <c r="AO708" s="15">
        <v>36</v>
      </c>
      <c r="AP708" s="15">
        <v>37</v>
      </c>
      <c r="AQ708" s="15">
        <v>38</v>
      </c>
      <c r="AR708" s="15">
        <v>39</v>
      </c>
      <c r="AS708" s="15">
        <v>40</v>
      </c>
      <c r="AT708" s="15">
        <v>41</v>
      </c>
      <c r="AU708" s="15">
        <v>42</v>
      </c>
      <c r="AV708" s="15">
        <v>43</v>
      </c>
      <c r="AW708" s="15">
        <v>44</v>
      </c>
      <c r="AX708" s="15">
        <v>45</v>
      </c>
      <c r="AY708" s="15">
        <v>46</v>
      </c>
      <c r="AZ708" s="15">
        <v>47</v>
      </c>
      <c r="BA708" s="15">
        <v>48</v>
      </c>
      <c r="BB708" s="15">
        <v>49</v>
      </c>
      <c r="BC708" s="15">
        <v>50</v>
      </c>
      <c r="BD708" s="15">
        <v>51</v>
      </c>
      <c r="BE708" s="15">
        <v>52</v>
      </c>
      <c r="BF708" s="15">
        <v>53</v>
      </c>
      <c r="BG708" s="15">
        <v>54</v>
      </c>
      <c r="BH708" s="15">
        <v>55</v>
      </c>
      <c r="BI708" s="15">
        <v>56</v>
      </c>
      <c r="BJ708" s="15">
        <v>57</v>
      </c>
      <c r="BK708" s="15">
        <v>58</v>
      </c>
      <c r="BL708" s="15">
        <v>59</v>
      </c>
      <c r="BM708" s="15">
        <v>60</v>
      </c>
      <c r="BN708" s="15">
        <v>61</v>
      </c>
      <c r="BO708" s="15">
        <v>62</v>
      </c>
      <c r="BP708" s="15">
        <v>63</v>
      </c>
      <c r="BQ708" s="15">
        <v>64</v>
      </c>
      <c r="BR708" s="15">
        <v>65</v>
      </c>
      <c r="BS708" s="15">
        <v>66</v>
      </c>
      <c r="BT708" s="15">
        <v>67</v>
      </c>
      <c r="BU708" s="15">
        <v>68</v>
      </c>
      <c r="BV708" s="15">
        <v>69</v>
      </c>
      <c r="BW708" s="15">
        <v>70</v>
      </c>
      <c r="BX708" s="15">
        <v>71</v>
      </c>
      <c r="BY708" s="15">
        <v>72</v>
      </c>
      <c r="BZ708" s="15">
        <v>73</v>
      </c>
      <c r="CA708" s="15">
        <v>74</v>
      </c>
      <c r="CB708" s="15">
        <v>75</v>
      </c>
      <c r="CC708" s="15">
        <v>76</v>
      </c>
      <c r="CD708" s="15">
        <v>77</v>
      </c>
      <c r="CE708" s="15">
        <v>78</v>
      </c>
      <c r="CF708" s="15">
        <v>79</v>
      </c>
      <c r="CG708" s="15">
        <v>80</v>
      </c>
      <c r="CH708" s="15">
        <v>81</v>
      </c>
      <c r="CI708" s="15">
        <v>82</v>
      </c>
      <c r="CJ708" s="15">
        <v>83</v>
      </c>
      <c r="CK708" s="15">
        <v>84</v>
      </c>
      <c r="CL708" s="15">
        <v>85</v>
      </c>
      <c r="CM708" s="15">
        <v>86</v>
      </c>
      <c r="CN708" s="15">
        <v>87</v>
      </c>
      <c r="CO708" s="15">
        <v>88</v>
      </c>
      <c r="CP708" s="15">
        <v>89</v>
      </c>
      <c r="CQ708" s="15">
        <v>90</v>
      </c>
      <c r="CR708" s="15">
        <v>91</v>
      </c>
      <c r="CS708" s="15">
        <v>92</v>
      </c>
      <c r="CT708" s="15">
        <v>93</v>
      </c>
      <c r="CU708" s="15">
        <v>94</v>
      </c>
      <c r="CV708" s="15">
        <v>95</v>
      </c>
      <c r="CW708" s="15">
        <v>96</v>
      </c>
      <c r="CX708" s="15">
        <v>97</v>
      </c>
      <c r="CY708" s="15">
        <v>98</v>
      </c>
      <c r="CZ708" s="15">
        <v>99</v>
      </c>
      <c r="DA708" s="15">
        <v>100</v>
      </c>
      <c r="DB708" s="15">
        <v>101</v>
      </c>
      <c r="DC708" s="15">
        <v>102</v>
      </c>
      <c r="DD708" s="15">
        <v>103</v>
      </c>
      <c r="DE708" s="15">
        <v>104</v>
      </c>
      <c r="DF708" s="15">
        <v>105</v>
      </c>
      <c r="DG708" s="15">
        <v>106</v>
      </c>
      <c r="DH708" s="15">
        <v>107</v>
      </c>
      <c r="DI708" s="15">
        <v>108</v>
      </c>
      <c r="DJ708" s="15">
        <v>109</v>
      </c>
      <c r="DK708" s="15">
        <v>110</v>
      </c>
      <c r="DL708" s="15">
        <v>111</v>
      </c>
      <c r="DM708" s="15">
        <v>112</v>
      </c>
      <c r="DN708" s="15">
        <v>113</v>
      </c>
      <c r="DO708" s="15">
        <v>114</v>
      </c>
      <c r="DP708" s="15">
        <v>115</v>
      </c>
      <c r="DQ708" s="15">
        <v>116</v>
      </c>
      <c r="DR708" s="15">
        <v>117</v>
      </c>
      <c r="DS708" s="15">
        <v>118</v>
      </c>
      <c r="DT708" s="15">
        <v>119</v>
      </c>
      <c r="DU708" s="15">
        <v>120</v>
      </c>
      <c r="DV708" s="15">
        <v>121</v>
      </c>
      <c r="DW708" s="15">
        <v>122</v>
      </c>
      <c r="DX708" s="15">
        <v>123</v>
      </c>
      <c r="DY708" s="15">
        <v>124</v>
      </c>
      <c r="DZ708" s="15">
        <v>125</v>
      </c>
      <c r="EA708" s="15">
        <v>126</v>
      </c>
      <c r="EB708" s="15">
        <v>127</v>
      </c>
      <c r="EC708" s="15">
        <v>128</v>
      </c>
      <c r="ED708" s="15">
        <v>129</v>
      </c>
      <c r="EE708" s="15">
        <v>130</v>
      </c>
      <c r="EF708" s="15">
        <v>131</v>
      </c>
      <c r="EG708" s="15">
        <v>132</v>
      </c>
      <c r="EH708" s="15">
        <v>133</v>
      </c>
      <c r="EI708" s="15">
        <v>134</v>
      </c>
      <c r="EJ708" s="15">
        <v>135</v>
      </c>
      <c r="EK708" s="15">
        <v>136</v>
      </c>
      <c r="EL708" s="15">
        <v>137</v>
      </c>
      <c r="EM708" s="15">
        <v>138</v>
      </c>
      <c r="EN708" s="15">
        <v>139</v>
      </c>
      <c r="EO708" s="15">
        <v>140</v>
      </c>
      <c r="EP708" s="15">
        <v>141</v>
      </c>
      <c r="EQ708" s="15">
        <v>142</v>
      </c>
      <c r="ER708" s="15">
        <v>143</v>
      </c>
      <c r="ES708" s="15">
        <v>144</v>
      </c>
    </row>
    <row r="709" spans="4:154" s="15" customFormat="1">
      <c r="E709" s="42" t="s">
        <v>350</v>
      </c>
      <c r="F709" s="15">
        <v>99</v>
      </c>
      <c r="G709" s="15">
        <v>14</v>
      </c>
      <c r="H709" s="15">
        <v>134</v>
      </c>
      <c r="I709" s="15">
        <v>32</v>
      </c>
      <c r="J709" s="15">
        <v>129</v>
      </c>
      <c r="K709" s="15">
        <v>105</v>
      </c>
      <c r="L709" s="15">
        <v>136</v>
      </c>
      <c r="M709" s="15">
        <v>130</v>
      </c>
      <c r="N709" s="15">
        <v>92</v>
      </c>
      <c r="O709" s="15">
        <v>144</v>
      </c>
      <c r="P709" s="15">
        <v>35</v>
      </c>
      <c r="Q709" s="15">
        <v>51</v>
      </c>
      <c r="R709" s="15">
        <v>72</v>
      </c>
      <c r="S709" s="15">
        <v>67</v>
      </c>
      <c r="T709" s="15">
        <v>79</v>
      </c>
      <c r="U709" s="15">
        <v>8</v>
      </c>
      <c r="V709" s="15">
        <v>76</v>
      </c>
      <c r="W709" s="15">
        <v>90</v>
      </c>
      <c r="X709" s="15">
        <v>36</v>
      </c>
      <c r="Y709" s="15">
        <v>66</v>
      </c>
      <c r="Z709" s="15">
        <v>123</v>
      </c>
      <c r="AA709" s="15">
        <v>60</v>
      </c>
      <c r="AB709" s="15">
        <v>95</v>
      </c>
      <c r="AC709" s="15">
        <v>26</v>
      </c>
      <c r="AD709" s="15">
        <v>113</v>
      </c>
      <c r="AE709" s="15">
        <v>15</v>
      </c>
      <c r="AF709" s="15">
        <v>23</v>
      </c>
      <c r="AG709" s="15">
        <v>114</v>
      </c>
      <c r="AH709" s="15">
        <v>118</v>
      </c>
      <c r="AI709" s="15">
        <v>84</v>
      </c>
      <c r="AJ709" s="15">
        <v>48</v>
      </c>
      <c r="AK709" s="15">
        <v>120</v>
      </c>
      <c r="AL709" s="15">
        <v>82</v>
      </c>
      <c r="AM709" s="15">
        <v>11</v>
      </c>
      <c r="AN709" s="15">
        <v>16</v>
      </c>
      <c r="AO709" s="15">
        <v>77</v>
      </c>
      <c r="AP709" s="15">
        <v>53</v>
      </c>
      <c r="AQ709" s="15">
        <v>7</v>
      </c>
      <c r="AR709" s="15">
        <v>21</v>
      </c>
      <c r="AS709" s="15">
        <v>108</v>
      </c>
      <c r="AT709" s="15">
        <v>133</v>
      </c>
      <c r="AU709" s="15">
        <v>78</v>
      </c>
      <c r="AV709" s="15">
        <v>97</v>
      </c>
      <c r="AW709" s="15">
        <v>2</v>
      </c>
      <c r="AX709" s="15">
        <v>111</v>
      </c>
      <c r="AY709" s="15">
        <v>50</v>
      </c>
      <c r="AZ709" s="15">
        <v>38</v>
      </c>
      <c r="BA709" s="15">
        <v>4</v>
      </c>
      <c r="BB709" s="15">
        <v>112</v>
      </c>
      <c r="BC709" s="15">
        <v>141</v>
      </c>
      <c r="BD709" s="15">
        <v>143</v>
      </c>
      <c r="BE709" s="15">
        <v>63</v>
      </c>
      <c r="BF709" s="15">
        <v>139</v>
      </c>
      <c r="BG709" s="15">
        <v>132</v>
      </c>
      <c r="BH709" s="15">
        <v>119</v>
      </c>
      <c r="BI709" s="15">
        <v>25</v>
      </c>
      <c r="BJ709" s="15">
        <v>98</v>
      </c>
      <c r="BK709" s="15">
        <v>65</v>
      </c>
      <c r="BL709" s="15">
        <v>73</v>
      </c>
      <c r="BM709" s="15">
        <v>106</v>
      </c>
      <c r="BN709" s="15">
        <v>110</v>
      </c>
      <c r="BO709" s="15">
        <v>93</v>
      </c>
      <c r="BP709" s="15">
        <v>142</v>
      </c>
      <c r="BQ709" s="15">
        <v>80</v>
      </c>
      <c r="BR709" s="15">
        <v>3</v>
      </c>
      <c r="BS709" s="15">
        <v>124</v>
      </c>
      <c r="BT709" s="15">
        <v>83</v>
      </c>
      <c r="BU709" s="15">
        <v>17</v>
      </c>
      <c r="BV709" s="15">
        <v>101</v>
      </c>
      <c r="BW709" s="15">
        <v>87</v>
      </c>
      <c r="BX709" s="15">
        <v>88</v>
      </c>
      <c r="BY709" s="15">
        <v>74</v>
      </c>
      <c r="BZ709" s="15">
        <v>69</v>
      </c>
      <c r="CA709" s="15">
        <v>12</v>
      </c>
      <c r="CB709" s="15">
        <v>96</v>
      </c>
      <c r="CC709" s="15">
        <v>10</v>
      </c>
      <c r="CD709" s="15">
        <v>104</v>
      </c>
      <c r="CE709" s="15">
        <v>135</v>
      </c>
      <c r="CF709" s="15">
        <v>115</v>
      </c>
      <c r="CG709" s="15">
        <v>64</v>
      </c>
      <c r="CH709" s="15">
        <v>125</v>
      </c>
      <c r="CI709" s="15">
        <v>55</v>
      </c>
      <c r="CJ709" s="15">
        <v>91</v>
      </c>
      <c r="CK709" s="15">
        <v>62</v>
      </c>
      <c r="CL709" s="15">
        <v>137</v>
      </c>
      <c r="CM709" s="15">
        <v>49</v>
      </c>
      <c r="CN709" s="15">
        <v>70</v>
      </c>
      <c r="CO709" s="15">
        <v>71</v>
      </c>
      <c r="CP709" s="15">
        <v>128</v>
      </c>
      <c r="CQ709" s="15">
        <v>103</v>
      </c>
      <c r="CR709" s="15">
        <v>39</v>
      </c>
      <c r="CS709" s="15">
        <v>81</v>
      </c>
      <c r="CT709" s="15">
        <v>30</v>
      </c>
      <c r="CU709" s="15">
        <v>33</v>
      </c>
      <c r="CV709" s="15">
        <v>122</v>
      </c>
      <c r="CW709" s="15">
        <v>117</v>
      </c>
      <c r="CX709" s="15">
        <v>20</v>
      </c>
      <c r="CY709" s="15">
        <v>57</v>
      </c>
      <c r="CZ709" s="15">
        <v>52</v>
      </c>
      <c r="DA709" s="15">
        <v>107</v>
      </c>
      <c r="DB709" s="15">
        <v>24</v>
      </c>
      <c r="DC709" s="15">
        <v>140</v>
      </c>
      <c r="DD709" s="15">
        <v>116</v>
      </c>
      <c r="DE709" s="15">
        <v>27</v>
      </c>
      <c r="DF709" s="15">
        <v>31</v>
      </c>
      <c r="DG709" s="15">
        <v>5</v>
      </c>
      <c r="DH709" s="15">
        <v>56</v>
      </c>
      <c r="DI709" s="15">
        <v>6</v>
      </c>
      <c r="DJ709" s="15">
        <v>41</v>
      </c>
      <c r="DK709" s="15">
        <v>61</v>
      </c>
      <c r="DL709" s="15">
        <v>45</v>
      </c>
      <c r="DM709" s="15">
        <v>13</v>
      </c>
      <c r="DN709" s="15">
        <v>100</v>
      </c>
      <c r="DO709" s="15">
        <v>131</v>
      </c>
      <c r="DP709" s="15">
        <v>54</v>
      </c>
      <c r="DQ709" s="15">
        <v>59</v>
      </c>
      <c r="DR709" s="15">
        <v>109</v>
      </c>
      <c r="DS709" s="15">
        <v>44</v>
      </c>
      <c r="DT709" s="15">
        <v>47</v>
      </c>
      <c r="DU709" s="15">
        <v>102</v>
      </c>
      <c r="DV709" s="15">
        <v>29</v>
      </c>
      <c r="DW709" s="15">
        <v>58</v>
      </c>
      <c r="DX709" s="15">
        <v>37</v>
      </c>
      <c r="DY709" s="15">
        <v>1</v>
      </c>
      <c r="DZ709" s="15">
        <v>89</v>
      </c>
      <c r="EA709" s="15">
        <v>34</v>
      </c>
      <c r="EB709" s="15">
        <v>43</v>
      </c>
      <c r="EC709" s="15">
        <v>94</v>
      </c>
      <c r="ED709" s="15">
        <v>126</v>
      </c>
      <c r="EE709" s="15">
        <v>18</v>
      </c>
      <c r="EF709" s="15">
        <v>28</v>
      </c>
      <c r="EG709" s="15">
        <v>138</v>
      </c>
      <c r="EH709" s="15">
        <v>22</v>
      </c>
      <c r="EI709" s="15">
        <v>42</v>
      </c>
      <c r="EJ709" s="15">
        <v>121</v>
      </c>
      <c r="EK709" s="15">
        <v>75</v>
      </c>
      <c r="EL709" s="15">
        <v>85</v>
      </c>
      <c r="EM709" s="15">
        <v>19</v>
      </c>
      <c r="EN709" s="15">
        <v>46</v>
      </c>
      <c r="EO709" s="15">
        <v>86</v>
      </c>
      <c r="EP709" s="15">
        <v>127</v>
      </c>
      <c r="EQ709" s="15">
        <v>9</v>
      </c>
      <c r="ER709" s="15">
        <v>40</v>
      </c>
      <c r="ES709" s="15">
        <v>68</v>
      </c>
    </row>
    <row r="710" spans="4:154" s="15" customFormat="1">
      <c r="E710" s="42" t="s">
        <v>352</v>
      </c>
      <c r="F710" s="15">
        <v>19</v>
      </c>
      <c r="G710" s="15">
        <v>34</v>
      </c>
      <c r="H710" s="15">
        <v>45</v>
      </c>
      <c r="I710" s="15">
        <v>56</v>
      </c>
      <c r="J710" s="15">
        <v>22</v>
      </c>
      <c r="K710" s="15">
        <v>80</v>
      </c>
      <c r="L710" s="15">
        <v>15</v>
      </c>
      <c r="M710" s="15">
        <v>21</v>
      </c>
      <c r="N710" s="15">
        <v>35</v>
      </c>
      <c r="O710" s="15">
        <v>97</v>
      </c>
      <c r="P710" s="15">
        <v>52</v>
      </c>
      <c r="Q710" s="15">
        <v>94</v>
      </c>
      <c r="R710" s="15">
        <v>140</v>
      </c>
      <c r="S710" s="15">
        <v>48</v>
      </c>
      <c r="T710" s="15">
        <v>23</v>
      </c>
      <c r="U710" s="15">
        <v>115</v>
      </c>
      <c r="V710" s="15">
        <v>68</v>
      </c>
      <c r="W710" s="15">
        <v>62</v>
      </c>
      <c r="X710" s="15">
        <v>98</v>
      </c>
      <c r="Y710" s="15">
        <v>126</v>
      </c>
      <c r="Z710" s="15">
        <v>89</v>
      </c>
      <c r="AA710" s="15">
        <v>114</v>
      </c>
      <c r="AB710" s="15">
        <v>124</v>
      </c>
      <c r="AC710" s="15">
        <v>61</v>
      </c>
      <c r="AD710" s="15">
        <v>49</v>
      </c>
      <c r="AE710" s="15">
        <v>55</v>
      </c>
      <c r="AF710" s="15">
        <v>33</v>
      </c>
      <c r="AG710" s="15">
        <v>110</v>
      </c>
      <c r="AH710" s="15">
        <v>43</v>
      </c>
      <c r="AI710" s="15">
        <v>17</v>
      </c>
      <c r="AJ710" s="15">
        <v>3</v>
      </c>
      <c r="AK710" s="15">
        <v>73</v>
      </c>
      <c r="AL710" s="15">
        <v>47</v>
      </c>
      <c r="AM710" s="15">
        <v>116</v>
      </c>
      <c r="AN710" s="15">
        <v>133</v>
      </c>
      <c r="AO710" s="15">
        <v>18</v>
      </c>
      <c r="AP710" s="15">
        <v>25</v>
      </c>
      <c r="AQ710" s="15">
        <v>92</v>
      </c>
      <c r="AR710" s="15">
        <v>88</v>
      </c>
      <c r="AS710" s="15">
        <v>138</v>
      </c>
      <c r="AT710" s="15">
        <v>144</v>
      </c>
      <c r="AU710" s="15">
        <v>121</v>
      </c>
      <c r="AV710" s="15">
        <v>2</v>
      </c>
      <c r="AW710" s="15">
        <v>7</v>
      </c>
      <c r="AX710" s="15">
        <v>37</v>
      </c>
      <c r="AY710" s="15">
        <v>65</v>
      </c>
      <c r="AZ710" s="15">
        <v>5</v>
      </c>
      <c r="BA710" s="15">
        <v>102</v>
      </c>
      <c r="BB710" s="15">
        <v>76</v>
      </c>
      <c r="BC710" s="15">
        <v>99</v>
      </c>
      <c r="BD710" s="15">
        <v>79</v>
      </c>
      <c r="BE710" s="15">
        <v>69</v>
      </c>
      <c r="BF710" s="15">
        <v>42</v>
      </c>
      <c r="BG710" s="15">
        <v>106</v>
      </c>
      <c r="BH710" s="15">
        <v>81</v>
      </c>
      <c r="BI710" s="15">
        <v>4</v>
      </c>
      <c r="BJ710" s="15">
        <v>39</v>
      </c>
      <c r="BK710" s="15">
        <v>74</v>
      </c>
      <c r="BL710" s="15">
        <v>105</v>
      </c>
      <c r="BM710" s="15">
        <v>143</v>
      </c>
      <c r="BN710" s="15">
        <v>64</v>
      </c>
      <c r="BO710" s="15">
        <v>118</v>
      </c>
      <c r="BP710" s="15">
        <v>85</v>
      </c>
      <c r="BQ710" s="15">
        <v>31</v>
      </c>
      <c r="BR710" s="15">
        <v>123</v>
      </c>
      <c r="BS710" s="15">
        <v>84</v>
      </c>
      <c r="BT710" s="15">
        <v>100</v>
      </c>
      <c r="BU710" s="15">
        <v>67</v>
      </c>
      <c r="BV710" s="15">
        <v>71</v>
      </c>
      <c r="BW710" s="15">
        <v>136</v>
      </c>
      <c r="BX710" s="15">
        <v>119</v>
      </c>
      <c r="BY710" s="15">
        <v>135</v>
      </c>
      <c r="BZ710" s="15">
        <v>101</v>
      </c>
      <c r="CA710" s="15">
        <v>51</v>
      </c>
      <c r="CB710" s="15">
        <v>82</v>
      </c>
      <c r="CC710" s="15">
        <v>30</v>
      </c>
      <c r="CD710" s="15">
        <v>134</v>
      </c>
      <c r="CE710" s="15">
        <v>12</v>
      </c>
      <c r="CF710" s="15">
        <v>75</v>
      </c>
      <c r="CG710" s="15">
        <v>1</v>
      </c>
      <c r="CH710" s="15">
        <v>95</v>
      </c>
      <c r="CI710" s="15">
        <v>125</v>
      </c>
      <c r="CJ710" s="15">
        <v>32</v>
      </c>
      <c r="CK710" s="15">
        <v>66</v>
      </c>
      <c r="CL710" s="15">
        <v>63</v>
      </c>
      <c r="CM710" s="15">
        <v>104</v>
      </c>
      <c r="CN710" s="15">
        <v>40</v>
      </c>
      <c r="CO710" s="15">
        <v>70</v>
      </c>
      <c r="CP710" s="15">
        <v>57</v>
      </c>
      <c r="CQ710" s="15">
        <v>24</v>
      </c>
      <c r="CR710" s="15">
        <v>90</v>
      </c>
      <c r="CS710" s="15">
        <v>130</v>
      </c>
      <c r="CT710" s="15">
        <v>137</v>
      </c>
      <c r="CU710" s="15">
        <v>142</v>
      </c>
      <c r="CV710" s="15">
        <v>58</v>
      </c>
      <c r="CW710" s="15">
        <v>129</v>
      </c>
      <c r="CX710" s="15">
        <v>10</v>
      </c>
      <c r="CY710" s="15">
        <v>120</v>
      </c>
      <c r="CZ710" s="15">
        <v>78</v>
      </c>
      <c r="DA710" s="15">
        <v>72</v>
      </c>
      <c r="DB710" s="15">
        <v>44</v>
      </c>
      <c r="DC710" s="15">
        <v>139</v>
      </c>
      <c r="DD710" s="15">
        <v>26</v>
      </c>
      <c r="DE710" s="15">
        <v>8</v>
      </c>
      <c r="DF710" s="15">
        <v>53</v>
      </c>
      <c r="DG710" s="15">
        <v>54</v>
      </c>
      <c r="DH710" s="15">
        <v>141</v>
      </c>
      <c r="DI710" s="15">
        <v>122</v>
      </c>
      <c r="DJ710" s="15">
        <v>83</v>
      </c>
      <c r="DK710" s="15">
        <v>6</v>
      </c>
      <c r="DL710" s="15">
        <v>9</v>
      </c>
      <c r="DM710" s="15">
        <v>11</v>
      </c>
      <c r="DN710" s="15">
        <v>87</v>
      </c>
      <c r="DO710" s="15">
        <v>93</v>
      </c>
      <c r="DP710" s="15">
        <v>131</v>
      </c>
      <c r="DQ710" s="15">
        <v>14</v>
      </c>
      <c r="DR710" s="15">
        <v>128</v>
      </c>
      <c r="DS710" s="15">
        <v>36</v>
      </c>
      <c r="DT710" s="15">
        <v>77</v>
      </c>
      <c r="DU710" s="15">
        <v>28</v>
      </c>
      <c r="DV710" s="15">
        <v>132</v>
      </c>
      <c r="DW710" s="15">
        <v>59</v>
      </c>
      <c r="DX710" s="15">
        <v>16</v>
      </c>
      <c r="DY710" s="15">
        <v>38</v>
      </c>
      <c r="DZ710" s="15">
        <v>29</v>
      </c>
      <c r="EA710" s="15">
        <v>20</v>
      </c>
      <c r="EB710" s="15">
        <v>108</v>
      </c>
      <c r="EC710" s="15">
        <v>60</v>
      </c>
      <c r="ED710" s="15">
        <v>96</v>
      </c>
      <c r="EE710" s="15">
        <v>46</v>
      </c>
      <c r="EF710" s="15">
        <v>112</v>
      </c>
      <c r="EG710" s="15">
        <v>86</v>
      </c>
      <c r="EH710" s="15">
        <v>27</v>
      </c>
      <c r="EI710" s="15">
        <v>127</v>
      </c>
      <c r="EJ710" s="15">
        <v>91</v>
      </c>
      <c r="EK710" s="15">
        <v>113</v>
      </c>
      <c r="EL710" s="15">
        <v>103</v>
      </c>
      <c r="EM710" s="15">
        <v>109</v>
      </c>
      <c r="EN710" s="15">
        <v>117</v>
      </c>
      <c r="EO710" s="15">
        <v>13</v>
      </c>
      <c r="EP710" s="15">
        <v>107</v>
      </c>
      <c r="EQ710" s="15">
        <v>41</v>
      </c>
      <c r="ER710" s="15">
        <v>111</v>
      </c>
      <c r="ES710" s="15">
        <v>50</v>
      </c>
    </row>
    <row r="711" spans="4:154" s="15" customFormat="1"/>
    <row r="712" spans="4:154" s="15" customFormat="1">
      <c r="D712" s="447">
        <v>145</v>
      </c>
      <c r="E712" s="39" t="s">
        <v>379</v>
      </c>
    </row>
    <row r="713" spans="4:154" s="15" customFormat="1">
      <c r="E713" s="42" t="s">
        <v>322</v>
      </c>
      <c r="F713" s="15">
        <v>1</v>
      </c>
      <c r="G713" s="15">
        <v>2</v>
      </c>
      <c r="H713" s="15">
        <v>3</v>
      </c>
      <c r="I713" s="15">
        <v>4</v>
      </c>
      <c r="J713" s="15">
        <v>5</v>
      </c>
      <c r="K713" s="15">
        <v>6</v>
      </c>
      <c r="L713" s="15">
        <v>7</v>
      </c>
      <c r="M713" s="15">
        <v>8</v>
      </c>
      <c r="N713" s="15">
        <v>9</v>
      </c>
      <c r="O713" s="15">
        <v>10</v>
      </c>
      <c r="P713" s="15">
        <v>11</v>
      </c>
      <c r="Q713" s="15">
        <v>12</v>
      </c>
      <c r="R713" s="15">
        <v>13</v>
      </c>
      <c r="S713" s="15">
        <v>14</v>
      </c>
      <c r="T713" s="15">
        <v>15</v>
      </c>
      <c r="U713" s="15">
        <v>16</v>
      </c>
      <c r="V713" s="15">
        <v>17</v>
      </c>
      <c r="W713" s="15">
        <v>18</v>
      </c>
      <c r="X713" s="15">
        <v>19</v>
      </c>
      <c r="Y713" s="15">
        <v>20</v>
      </c>
      <c r="Z713" s="15">
        <v>21</v>
      </c>
      <c r="AA713" s="15">
        <v>22</v>
      </c>
      <c r="AB713" s="15">
        <v>23</v>
      </c>
      <c r="AC713" s="15">
        <v>24</v>
      </c>
      <c r="AD713" s="15">
        <v>25</v>
      </c>
      <c r="AE713" s="15">
        <v>26</v>
      </c>
      <c r="AF713" s="15">
        <v>27</v>
      </c>
      <c r="AG713" s="15">
        <v>28</v>
      </c>
      <c r="AH713" s="15">
        <v>29</v>
      </c>
      <c r="AI713" s="15">
        <v>30</v>
      </c>
      <c r="AJ713" s="15">
        <v>31</v>
      </c>
      <c r="AK713" s="15">
        <v>32</v>
      </c>
      <c r="AL713" s="15">
        <v>33</v>
      </c>
      <c r="AM713" s="15">
        <v>34</v>
      </c>
      <c r="AN713" s="15">
        <v>35</v>
      </c>
      <c r="AO713" s="15">
        <v>36</v>
      </c>
      <c r="AP713" s="15">
        <v>37</v>
      </c>
      <c r="AQ713" s="15">
        <v>38</v>
      </c>
      <c r="AR713" s="15">
        <v>39</v>
      </c>
      <c r="AS713" s="15">
        <v>40</v>
      </c>
      <c r="AT713" s="15">
        <v>41</v>
      </c>
      <c r="AU713" s="15">
        <v>42</v>
      </c>
      <c r="AV713" s="15">
        <v>43</v>
      </c>
      <c r="AW713" s="15">
        <v>44</v>
      </c>
      <c r="AX713" s="15">
        <v>45</v>
      </c>
      <c r="AY713" s="15">
        <v>46</v>
      </c>
      <c r="AZ713" s="15">
        <v>47</v>
      </c>
      <c r="BA713" s="15">
        <v>48</v>
      </c>
      <c r="BB713" s="15">
        <v>49</v>
      </c>
      <c r="BC713" s="15">
        <v>50</v>
      </c>
      <c r="BD713" s="15">
        <v>51</v>
      </c>
      <c r="BE713" s="15">
        <v>52</v>
      </c>
      <c r="BF713" s="15">
        <v>53</v>
      </c>
      <c r="BG713" s="15">
        <v>54</v>
      </c>
      <c r="BH713" s="15">
        <v>55</v>
      </c>
      <c r="BI713" s="15">
        <v>56</v>
      </c>
      <c r="BJ713" s="15">
        <v>57</v>
      </c>
      <c r="BK713" s="15">
        <v>58</v>
      </c>
      <c r="BL713" s="15">
        <v>59</v>
      </c>
      <c r="BM713" s="15">
        <v>60</v>
      </c>
      <c r="BN713" s="15">
        <v>61</v>
      </c>
      <c r="BO713" s="15">
        <v>62</v>
      </c>
      <c r="BP713" s="15">
        <v>63</v>
      </c>
      <c r="BQ713" s="15">
        <v>64</v>
      </c>
      <c r="BR713" s="15">
        <v>65</v>
      </c>
      <c r="BS713" s="15">
        <v>66</v>
      </c>
      <c r="BT713" s="15">
        <v>67</v>
      </c>
      <c r="BU713" s="15">
        <v>68</v>
      </c>
      <c r="BV713" s="15">
        <v>69</v>
      </c>
      <c r="BW713" s="15">
        <v>70</v>
      </c>
      <c r="BX713" s="15">
        <v>71</v>
      </c>
      <c r="BY713" s="15">
        <v>72</v>
      </c>
      <c r="BZ713" s="15">
        <v>73</v>
      </c>
      <c r="CA713" s="15">
        <v>74</v>
      </c>
      <c r="CB713" s="15">
        <v>75</v>
      </c>
      <c r="CC713" s="15">
        <v>76</v>
      </c>
      <c r="CD713" s="15">
        <v>77</v>
      </c>
      <c r="CE713" s="15">
        <v>78</v>
      </c>
      <c r="CF713" s="15">
        <v>79</v>
      </c>
      <c r="CG713" s="15">
        <v>80</v>
      </c>
      <c r="CH713" s="15">
        <v>81</v>
      </c>
      <c r="CI713" s="15">
        <v>82</v>
      </c>
      <c r="CJ713" s="15">
        <v>83</v>
      </c>
      <c r="CK713" s="15">
        <v>84</v>
      </c>
      <c r="CL713" s="15">
        <v>85</v>
      </c>
      <c r="CM713" s="15">
        <v>86</v>
      </c>
      <c r="CN713" s="15">
        <v>87</v>
      </c>
      <c r="CO713" s="15">
        <v>88</v>
      </c>
      <c r="CP713" s="15">
        <v>89</v>
      </c>
      <c r="CQ713" s="15">
        <v>90</v>
      </c>
      <c r="CR713" s="15">
        <v>91</v>
      </c>
      <c r="CS713" s="15">
        <v>92</v>
      </c>
      <c r="CT713" s="15">
        <v>93</v>
      </c>
      <c r="CU713" s="15">
        <v>94</v>
      </c>
      <c r="CV713" s="15">
        <v>95</v>
      </c>
      <c r="CW713" s="15">
        <v>96</v>
      </c>
      <c r="CX713" s="15">
        <v>97</v>
      </c>
      <c r="CY713" s="15">
        <v>98</v>
      </c>
      <c r="CZ713" s="15">
        <v>99</v>
      </c>
      <c r="DA713" s="15">
        <v>100</v>
      </c>
      <c r="DB713" s="15">
        <v>101</v>
      </c>
      <c r="DC713" s="15">
        <v>102</v>
      </c>
      <c r="DD713" s="15">
        <v>103</v>
      </c>
      <c r="DE713" s="15">
        <v>104</v>
      </c>
      <c r="DF713" s="15">
        <v>105</v>
      </c>
      <c r="DG713" s="15">
        <v>106</v>
      </c>
      <c r="DH713" s="15">
        <v>107</v>
      </c>
      <c r="DI713" s="15">
        <v>108</v>
      </c>
      <c r="DJ713" s="15">
        <v>109</v>
      </c>
      <c r="DK713" s="15">
        <v>110</v>
      </c>
      <c r="DL713" s="15">
        <v>111</v>
      </c>
      <c r="DM713" s="15">
        <v>112</v>
      </c>
      <c r="DN713" s="15">
        <v>113</v>
      </c>
      <c r="DO713" s="15">
        <v>114</v>
      </c>
      <c r="DP713" s="15">
        <v>115</v>
      </c>
      <c r="DQ713" s="15">
        <v>116</v>
      </c>
      <c r="DR713" s="15">
        <v>117</v>
      </c>
      <c r="DS713" s="15">
        <v>118</v>
      </c>
      <c r="DT713" s="15">
        <v>119</v>
      </c>
      <c r="DU713" s="15">
        <v>120</v>
      </c>
      <c r="DV713" s="15">
        <v>121</v>
      </c>
      <c r="DW713" s="15">
        <v>122</v>
      </c>
      <c r="DX713" s="15">
        <v>123</v>
      </c>
      <c r="DY713" s="15">
        <v>124</v>
      </c>
      <c r="DZ713" s="15">
        <v>125</v>
      </c>
      <c r="EA713" s="15">
        <v>126</v>
      </c>
      <c r="EB713" s="15">
        <v>127</v>
      </c>
      <c r="EC713" s="15">
        <v>128</v>
      </c>
      <c r="ED713" s="15">
        <v>129</v>
      </c>
      <c r="EE713" s="15">
        <v>130</v>
      </c>
      <c r="EF713" s="15">
        <v>131</v>
      </c>
      <c r="EG713" s="15">
        <v>132</v>
      </c>
      <c r="EH713" s="15">
        <v>133</v>
      </c>
      <c r="EI713" s="15">
        <v>134</v>
      </c>
      <c r="EJ713" s="15">
        <v>135</v>
      </c>
      <c r="EK713" s="15">
        <v>136</v>
      </c>
      <c r="EL713" s="15">
        <v>137</v>
      </c>
      <c r="EM713" s="15">
        <v>138</v>
      </c>
      <c r="EN713" s="15">
        <v>139</v>
      </c>
      <c r="EO713" s="15">
        <v>140</v>
      </c>
      <c r="EP713" s="15">
        <v>141</v>
      </c>
      <c r="EQ713" s="15">
        <v>142</v>
      </c>
      <c r="ER713" s="15">
        <v>143</v>
      </c>
      <c r="ES713" s="15">
        <v>144</v>
      </c>
      <c r="ET713" s="15">
        <v>145</v>
      </c>
    </row>
    <row r="714" spans="4:154" s="15" customFormat="1">
      <c r="E714" s="42" t="s">
        <v>350</v>
      </c>
      <c r="F714" s="15">
        <v>95</v>
      </c>
      <c r="G714" s="15">
        <v>126</v>
      </c>
      <c r="H714" s="15">
        <v>62</v>
      </c>
      <c r="I714" s="15">
        <v>87</v>
      </c>
      <c r="J714" s="15">
        <v>133</v>
      </c>
      <c r="K714" s="15">
        <v>143</v>
      </c>
      <c r="L714" s="15">
        <v>136</v>
      </c>
      <c r="M714" s="15">
        <v>107</v>
      </c>
      <c r="N714" s="15">
        <v>88</v>
      </c>
      <c r="O714" s="15">
        <v>26</v>
      </c>
      <c r="P714" s="15">
        <v>75</v>
      </c>
      <c r="Q714" s="15">
        <v>130</v>
      </c>
      <c r="R714" s="15">
        <v>69</v>
      </c>
      <c r="S714" s="15">
        <v>37</v>
      </c>
      <c r="T714" s="15">
        <v>2</v>
      </c>
      <c r="U714" s="15">
        <v>25</v>
      </c>
      <c r="V714" s="15">
        <v>121</v>
      </c>
      <c r="W714" s="15">
        <v>116</v>
      </c>
      <c r="X714" s="15">
        <v>28</v>
      </c>
      <c r="Y714" s="15">
        <v>84</v>
      </c>
      <c r="Z714" s="15">
        <v>30</v>
      </c>
      <c r="AA714" s="15">
        <v>1</v>
      </c>
      <c r="AB714" s="15">
        <v>61</v>
      </c>
      <c r="AC714" s="15">
        <v>93</v>
      </c>
      <c r="AD714" s="15">
        <v>19</v>
      </c>
      <c r="AE714" s="15">
        <v>10</v>
      </c>
      <c r="AF714" s="15">
        <v>83</v>
      </c>
      <c r="AG714" s="15">
        <v>32</v>
      </c>
      <c r="AH714" s="15">
        <v>72</v>
      </c>
      <c r="AI714" s="15">
        <v>18</v>
      </c>
      <c r="AJ714" s="15">
        <v>60</v>
      </c>
      <c r="AK714" s="15">
        <v>104</v>
      </c>
      <c r="AL714" s="15">
        <v>79</v>
      </c>
      <c r="AM714" s="15">
        <v>112</v>
      </c>
      <c r="AN714" s="15">
        <v>82</v>
      </c>
      <c r="AO714" s="15">
        <v>64</v>
      </c>
      <c r="AP714" s="15">
        <v>56</v>
      </c>
      <c r="AQ714" s="15">
        <v>140</v>
      </c>
      <c r="AR714" s="15">
        <v>128</v>
      </c>
      <c r="AS714" s="15">
        <v>97</v>
      </c>
      <c r="AT714" s="15">
        <v>14</v>
      </c>
      <c r="AU714" s="15">
        <v>55</v>
      </c>
      <c r="AV714" s="15">
        <v>27</v>
      </c>
      <c r="AW714" s="15">
        <v>16</v>
      </c>
      <c r="AX714" s="15">
        <v>144</v>
      </c>
      <c r="AY714" s="15">
        <v>119</v>
      </c>
      <c r="AZ714" s="15">
        <v>129</v>
      </c>
      <c r="BA714" s="15">
        <v>36</v>
      </c>
      <c r="BB714" s="15">
        <v>145</v>
      </c>
      <c r="BC714" s="15">
        <v>22</v>
      </c>
      <c r="BD714" s="15">
        <v>92</v>
      </c>
      <c r="BE714" s="15">
        <v>81</v>
      </c>
      <c r="BF714" s="15">
        <v>111</v>
      </c>
      <c r="BG714" s="15">
        <v>103</v>
      </c>
      <c r="BH714" s="15">
        <v>109</v>
      </c>
      <c r="BI714" s="15">
        <v>40</v>
      </c>
      <c r="BJ714" s="15">
        <v>41</v>
      </c>
      <c r="BK714" s="15">
        <v>120</v>
      </c>
      <c r="BL714" s="15">
        <v>98</v>
      </c>
      <c r="BM714" s="15">
        <v>73</v>
      </c>
      <c r="BN714" s="15">
        <v>23</v>
      </c>
      <c r="BO714" s="15">
        <v>38</v>
      </c>
      <c r="BP714" s="15">
        <v>49</v>
      </c>
      <c r="BQ714" s="15">
        <v>63</v>
      </c>
      <c r="BR714" s="15">
        <v>137</v>
      </c>
      <c r="BS714" s="15">
        <v>67</v>
      </c>
      <c r="BT714" s="15">
        <v>123</v>
      </c>
      <c r="BU714" s="15">
        <v>77</v>
      </c>
      <c r="BV714" s="15">
        <v>135</v>
      </c>
      <c r="BW714" s="15">
        <v>114</v>
      </c>
      <c r="BX714" s="15">
        <v>20</v>
      </c>
      <c r="BY714" s="15">
        <v>65</v>
      </c>
      <c r="BZ714" s="15">
        <v>12</v>
      </c>
      <c r="CA714" s="15">
        <v>105</v>
      </c>
      <c r="CB714" s="15">
        <v>96</v>
      </c>
      <c r="CC714" s="15">
        <v>9</v>
      </c>
      <c r="CD714" s="15">
        <v>125</v>
      </c>
      <c r="CE714" s="15">
        <v>110</v>
      </c>
      <c r="CF714" s="15">
        <v>142</v>
      </c>
      <c r="CG714" s="15">
        <v>131</v>
      </c>
      <c r="CH714" s="15">
        <v>74</v>
      </c>
      <c r="CI714" s="15">
        <v>108</v>
      </c>
      <c r="CJ714" s="15">
        <v>46</v>
      </c>
      <c r="CK714" s="15">
        <v>76</v>
      </c>
      <c r="CL714" s="15">
        <v>66</v>
      </c>
      <c r="CM714" s="15">
        <v>134</v>
      </c>
      <c r="CN714" s="15">
        <v>15</v>
      </c>
      <c r="CO714" s="15">
        <v>141</v>
      </c>
      <c r="CP714" s="15">
        <v>53</v>
      </c>
      <c r="CQ714" s="15">
        <v>117</v>
      </c>
      <c r="CR714" s="15">
        <v>58</v>
      </c>
      <c r="CS714" s="15">
        <v>99</v>
      </c>
      <c r="CT714" s="15">
        <v>50</v>
      </c>
      <c r="CU714" s="15">
        <v>6</v>
      </c>
      <c r="CV714" s="15">
        <v>122</v>
      </c>
      <c r="CW714" s="15">
        <v>94</v>
      </c>
      <c r="CX714" s="15">
        <v>34</v>
      </c>
      <c r="CY714" s="15">
        <v>29</v>
      </c>
      <c r="CZ714" s="15">
        <v>101</v>
      </c>
      <c r="DA714" s="15">
        <v>124</v>
      </c>
      <c r="DB714" s="15">
        <v>24</v>
      </c>
      <c r="DC714" s="15">
        <v>118</v>
      </c>
      <c r="DD714" s="15">
        <v>115</v>
      </c>
      <c r="DE714" s="15">
        <v>5</v>
      </c>
      <c r="DF714" s="15">
        <v>57</v>
      </c>
      <c r="DG714" s="15">
        <v>113</v>
      </c>
      <c r="DH714" s="15">
        <v>8</v>
      </c>
      <c r="DI714" s="15">
        <v>35</v>
      </c>
      <c r="DJ714" s="15">
        <v>48</v>
      </c>
      <c r="DK714" s="15">
        <v>127</v>
      </c>
      <c r="DL714" s="15">
        <v>52</v>
      </c>
      <c r="DM714" s="15">
        <v>70</v>
      </c>
      <c r="DN714" s="15">
        <v>42</v>
      </c>
      <c r="DO714" s="15">
        <v>106</v>
      </c>
      <c r="DP714" s="15">
        <v>31</v>
      </c>
      <c r="DQ714" s="15">
        <v>45</v>
      </c>
      <c r="DR714" s="15">
        <v>90</v>
      </c>
      <c r="DS714" s="15">
        <v>102</v>
      </c>
      <c r="DT714" s="15">
        <v>33</v>
      </c>
      <c r="DU714" s="15">
        <v>47</v>
      </c>
      <c r="DV714" s="15">
        <v>13</v>
      </c>
      <c r="DW714" s="15">
        <v>54</v>
      </c>
      <c r="DX714" s="15">
        <v>89</v>
      </c>
      <c r="DY714" s="15">
        <v>100</v>
      </c>
      <c r="DZ714" s="15">
        <v>3</v>
      </c>
      <c r="EA714" s="15">
        <v>44</v>
      </c>
      <c r="EB714" s="15">
        <v>51</v>
      </c>
      <c r="EC714" s="15">
        <v>39</v>
      </c>
      <c r="ED714" s="15">
        <v>91</v>
      </c>
      <c r="EE714" s="15">
        <v>59</v>
      </c>
      <c r="EF714" s="15">
        <v>138</v>
      </c>
      <c r="EG714" s="15">
        <v>43</v>
      </c>
      <c r="EH714" s="15">
        <v>11</v>
      </c>
      <c r="EI714" s="15">
        <v>86</v>
      </c>
      <c r="EJ714" s="15">
        <v>17</v>
      </c>
      <c r="EK714" s="15">
        <v>7</v>
      </c>
      <c r="EL714" s="15">
        <v>78</v>
      </c>
      <c r="EM714" s="15">
        <v>21</v>
      </c>
      <c r="EN714" s="15">
        <v>132</v>
      </c>
      <c r="EO714" s="15">
        <v>71</v>
      </c>
      <c r="EP714" s="15">
        <v>68</v>
      </c>
      <c r="EQ714" s="15">
        <v>85</v>
      </c>
      <c r="ER714" s="15">
        <v>4</v>
      </c>
      <c r="ES714" s="15">
        <v>80</v>
      </c>
      <c r="ET714" s="15">
        <v>139</v>
      </c>
    </row>
    <row r="715" spans="4:154" s="15" customFormat="1">
      <c r="E715" s="42" t="s">
        <v>352</v>
      </c>
      <c r="F715" s="15">
        <v>57</v>
      </c>
      <c r="G715" s="15">
        <v>128</v>
      </c>
      <c r="H715" s="15">
        <v>71</v>
      </c>
      <c r="I715" s="15">
        <v>52</v>
      </c>
      <c r="J715" s="15">
        <v>116</v>
      </c>
      <c r="K715" s="15">
        <v>82</v>
      </c>
      <c r="L715" s="15">
        <v>63</v>
      </c>
      <c r="M715" s="15">
        <v>15</v>
      </c>
      <c r="N715" s="15">
        <v>92</v>
      </c>
      <c r="O715" s="15">
        <v>43</v>
      </c>
      <c r="P715" s="15">
        <v>84</v>
      </c>
      <c r="Q715" s="15">
        <v>29</v>
      </c>
      <c r="R715" s="15">
        <v>47</v>
      </c>
      <c r="S715" s="15">
        <v>8</v>
      </c>
      <c r="T715" s="15">
        <v>67</v>
      </c>
      <c r="U715" s="15">
        <v>135</v>
      </c>
      <c r="V715" s="15">
        <v>49</v>
      </c>
      <c r="W715" s="15">
        <v>87</v>
      </c>
      <c r="X715" s="15">
        <v>121</v>
      </c>
      <c r="Y715" s="15">
        <v>143</v>
      </c>
      <c r="Z715" s="15">
        <v>122</v>
      </c>
      <c r="AA715" s="15">
        <v>28</v>
      </c>
      <c r="AB715" s="15">
        <v>95</v>
      </c>
      <c r="AC715" s="15">
        <v>113</v>
      </c>
      <c r="AD715" s="15">
        <v>46</v>
      </c>
      <c r="AE715" s="15">
        <v>109</v>
      </c>
      <c r="AF715" s="15">
        <v>39</v>
      </c>
      <c r="AG715" s="15">
        <v>22</v>
      </c>
      <c r="AH715" s="15">
        <v>12</v>
      </c>
      <c r="AI715" s="15">
        <v>136</v>
      </c>
      <c r="AJ715" s="15">
        <v>145</v>
      </c>
      <c r="AK715" s="15">
        <v>73</v>
      </c>
      <c r="AL715" s="15">
        <v>2</v>
      </c>
      <c r="AM715" s="15">
        <v>56</v>
      </c>
      <c r="AN715" s="15">
        <v>108</v>
      </c>
      <c r="AO715" s="15">
        <v>100</v>
      </c>
      <c r="AP715" s="15">
        <v>131</v>
      </c>
      <c r="AQ715" s="15">
        <v>101</v>
      </c>
      <c r="AR715" s="15">
        <v>107</v>
      </c>
      <c r="AS715" s="15">
        <v>62</v>
      </c>
      <c r="AT715" s="15">
        <v>59</v>
      </c>
      <c r="AU715" s="15">
        <v>16</v>
      </c>
      <c r="AV715" s="15">
        <v>64</v>
      </c>
      <c r="AW715" s="15">
        <v>138</v>
      </c>
      <c r="AX715" s="15">
        <v>78</v>
      </c>
      <c r="AY715" s="15">
        <v>117</v>
      </c>
      <c r="AZ715" s="15">
        <v>115</v>
      </c>
      <c r="BA715" s="15">
        <v>55</v>
      </c>
      <c r="BB715" s="15">
        <v>68</v>
      </c>
      <c r="BC715" s="15">
        <v>102</v>
      </c>
      <c r="BD715" s="15">
        <v>98</v>
      </c>
      <c r="BE715" s="15">
        <v>4</v>
      </c>
      <c r="BF715" s="15">
        <v>142</v>
      </c>
      <c r="BG715" s="15">
        <v>123</v>
      </c>
      <c r="BH715" s="15">
        <v>126</v>
      </c>
      <c r="BI715" s="15">
        <v>34</v>
      </c>
      <c r="BJ715" s="15">
        <v>106</v>
      </c>
      <c r="BK715" s="15">
        <v>132</v>
      </c>
      <c r="BL715" s="15">
        <v>41</v>
      </c>
      <c r="BM715" s="15">
        <v>36</v>
      </c>
      <c r="BN715" s="15">
        <v>124</v>
      </c>
      <c r="BO715" s="15">
        <v>45</v>
      </c>
      <c r="BP715" s="15">
        <v>14</v>
      </c>
      <c r="BQ715" s="15">
        <v>141</v>
      </c>
      <c r="BR715" s="15">
        <v>6</v>
      </c>
      <c r="BS715" s="15">
        <v>80</v>
      </c>
      <c r="BT715" s="15">
        <v>60</v>
      </c>
      <c r="BU715" s="15">
        <v>70</v>
      </c>
      <c r="BV715" s="15">
        <v>111</v>
      </c>
      <c r="BW715" s="15">
        <v>51</v>
      </c>
      <c r="BX715" s="15">
        <v>105</v>
      </c>
      <c r="BY715" s="15">
        <v>91</v>
      </c>
      <c r="BZ715" s="15">
        <v>54</v>
      </c>
      <c r="CA715" s="15">
        <v>58</v>
      </c>
      <c r="CB715" s="15">
        <v>86</v>
      </c>
      <c r="CC715" s="15">
        <v>85</v>
      </c>
      <c r="CD715" s="15">
        <v>75</v>
      </c>
      <c r="CE715" s="15">
        <v>104</v>
      </c>
      <c r="CF715" s="15">
        <v>1</v>
      </c>
      <c r="CG715" s="15">
        <v>76</v>
      </c>
      <c r="CH715" s="15">
        <v>50</v>
      </c>
      <c r="CI715" s="15">
        <v>69</v>
      </c>
      <c r="CJ715" s="15">
        <v>65</v>
      </c>
      <c r="CK715" s="15">
        <v>27</v>
      </c>
      <c r="CL715" s="15">
        <v>77</v>
      </c>
      <c r="CM715" s="15">
        <v>144</v>
      </c>
      <c r="CN715" s="15">
        <v>18</v>
      </c>
      <c r="CO715" s="15">
        <v>99</v>
      </c>
      <c r="CP715" s="15">
        <v>40</v>
      </c>
      <c r="CQ715" s="15">
        <v>61</v>
      </c>
      <c r="CR715" s="15">
        <v>48</v>
      </c>
      <c r="CS715" s="15">
        <v>133</v>
      </c>
      <c r="CT715" s="15">
        <v>129</v>
      </c>
      <c r="CU715" s="15">
        <v>13</v>
      </c>
      <c r="CV715" s="15">
        <v>38</v>
      </c>
      <c r="CW715" s="15">
        <v>127</v>
      </c>
      <c r="CX715" s="15">
        <v>88</v>
      </c>
      <c r="CY715" s="15">
        <v>97</v>
      </c>
      <c r="CZ715" s="15">
        <v>7</v>
      </c>
      <c r="DA715" s="15">
        <v>23</v>
      </c>
      <c r="DB715" s="15">
        <v>139</v>
      </c>
      <c r="DC715" s="15">
        <v>24</v>
      </c>
      <c r="DD715" s="15">
        <v>112</v>
      </c>
      <c r="DE715" s="15">
        <v>42</v>
      </c>
      <c r="DF715" s="15">
        <v>32</v>
      </c>
      <c r="DG715" s="15">
        <v>17</v>
      </c>
      <c r="DH715" s="15">
        <v>110</v>
      </c>
      <c r="DI715" s="15">
        <v>130</v>
      </c>
      <c r="DJ715" s="15">
        <v>26</v>
      </c>
      <c r="DK715" s="15">
        <v>44</v>
      </c>
      <c r="DL715" s="15">
        <v>93</v>
      </c>
      <c r="DM715" s="15">
        <v>103</v>
      </c>
      <c r="DN715" s="15">
        <v>37</v>
      </c>
      <c r="DO715" s="15">
        <v>83</v>
      </c>
      <c r="DP715" s="15">
        <v>134</v>
      </c>
      <c r="DQ715" s="15">
        <v>114</v>
      </c>
      <c r="DR715" s="15">
        <v>89</v>
      </c>
      <c r="DS715" s="15">
        <v>137</v>
      </c>
      <c r="DT715" s="15">
        <v>25</v>
      </c>
      <c r="DU715" s="15">
        <v>74</v>
      </c>
      <c r="DV715" s="15">
        <v>19</v>
      </c>
      <c r="DW715" s="15">
        <v>3</v>
      </c>
      <c r="DX715" s="15">
        <v>90</v>
      </c>
      <c r="DY715" s="15">
        <v>96</v>
      </c>
      <c r="DZ715" s="15">
        <v>119</v>
      </c>
      <c r="EA715" s="15">
        <v>53</v>
      </c>
      <c r="EB715" s="15">
        <v>35</v>
      </c>
      <c r="EC715" s="15">
        <v>10</v>
      </c>
      <c r="ED715" s="15">
        <v>20</v>
      </c>
      <c r="EE715" s="15">
        <v>81</v>
      </c>
      <c r="EF715" s="15">
        <v>79</v>
      </c>
      <c r="EG715" s="15">
        <v>120</v>
      </c>
      <c r="EH715" s="15">
        <v>9</v>
      </c>
      <c r="EI715" s="15">
        <v>11</v>
      </c>
      <c r="EJ715" s="15">
        <v>94</v>
      </c>
      <c r="EK715" s="15">
        <v>33</v>
      </c>
      <c r="EL715" s="15">
        <v>66</v>
      </c>
      <c r="EM715" s="15">
        <v>125</v>
      </c>
      <c r="EN715" s="15">
        <v>30</v>
      </c>
      <c r="EO715" s="15">
        <v>118</v>
      </c>
      <c r="EP715" s="15">
        <v>5</v>
      </c>
      <c r="EQ715" s="15">
        <v>140</v>
      </c>
      <c r="ER715" s="15">
        <v>72</v>
      </c>
      <c r="ES715" s="15">
        <v>31</v>
      </c>
      <c r="ET715" s="15">
        <v>21</v>
      </c>
    </row>
    <row r="716" spans="4:154" s="15" customFormat="1"/>
    <row r="717" spans="4:154" s="15" customFormat="1">
      <c r="D717" s="447">
        <v>146</v>
      </c>
      <c r="E717" s="39" t="s">
        <v>379</v>
      </c>
    </row>
    <row r="718" spans="4:154" s="15" customFormat="1">
      <c r="E718" s="42" t="s">
        <v>322</v>
      </c>
      <c r="F718" s="15">
        <v>1</v>
      </c>
      <c r="G718" s="15">
        <v>2</v>
      </c>
      <c r="H718" s="15">
        <v>3</v>
      </c>
      <c r="I718" s="15">
        <v>4</v>
      </c>
      <c r="J718" s="15">
        <v>5</v>
      </c>
      <c r="K718" s="15">
        <v>6</v>
      </c>
      <c r="L718" s="15">
        <v>7</v>
      </c>
      <c r="M718" s="15">
        <v>8</v>
      </c>
      <c r="N718" s="15">
        <v>9</v>
      </c>
      <c r="O718" s="15">
        <v>10</v>
      </c>
      <c r="P718" s="15">
        <v>11</v>
      </c>
      <c r="Q718" s="15">
        <v>12</v>
      </c>
      <c r="R718" s="15">
        <v>13</v>
      </c>
      <c r="S718" s="15">
        <v>14</v>
      </c>
      <c r="T718" s="15">
        <v>15</v>
      </c>
      <c r="U718" s="15">
        <v>16</v>
      </c>
      <c r="V718" s="15">
        <v>17</v>
      </c>
      <c r="W718" s="15">
        <v>18</v>
      </c>
      <c r="X718" s="15">
        <v>19</v>
      </c>
      <c r="Y718" s="15">
        <v>20</v>
      </c>
      <c r="Z718" s="15">
        <v>21</v>
      </c>
      <c r="AA718" s="15">
        <v>22</v>
      </c>
      <c r="AB718" s="15">
        <v>23</v>
      </c>
      <c r="AC718" s="15">
        <v>24</v>
      </c>
      <c r="AD718" s="15">
        <v>25</v>
      </c>
      <c r="AE718" s="15">
        <v>26</v>
      </c>
      <c r="AF718" s="15">
        <v>27</v>
      </c>
      <c r="AG718" s="15">
        <v>28</v>
      </c>
      <c r="AH718" s="15">
        <v>29</v>
      </c>
      <c r="AI718" s="15">
        <v>30</v>
      </c>
      <c r="AJ718" s="15">
        <v>31</v>
      </c>
      <c r="AK718" s="15">
        <v>32</v>
      </c>
      <c r="AL718" s="15">
        <v>33</v>
      </c>
      <c r="AM718" s="15">
        <v>34</v>
      </c>
      <c r="AN718" s="15">
        <v>35</v>
      </c>
      <c r="AO718" s="15">
        <v>36</v>
      </c>
      <c r="AP718" s="15">
        <v>37</v>
      </c>
      <c r="AQ718" s="15">
        <v>38</v>
      </c>
      <c r="AR718" s="15">
        <v>39</v>
      </c>
      <c r="AS718" s="15">
        <v>40</v>
      </c>
      <c r="AT718" s="15">
        <v>41</v>
      </c>
      <c r="AU718" s="15">
        <v>42</v>
      </c>
      <c r="AV718" s="15">
        <v>43</v>
      </c>
      <c r="AW718" s="15">
        <v>44</v>
      </c>
      <c r="AX718" s="15">
        <v>45</v>
      </c>
      <c r="AY718" s="15">
        <v>46</v>
      </c>
      <c r="AZ718" s="15">
        <v>47</v>
      </c>
      <c r="BA718" s="15">
        <v>48</v>
      </c>
      <c r="BB718" s="15">
        <v>49</v>
      </c>
      <c r="BC718" s="15">
        <v>50</v>
      </c>
      <c r="BD718" s="15">
        <v>51</v>
      </c>
      <c r="BE718" s="15">
        <v>52</v>
      </c>
      <c r="BF718" s="15">
        <v>53</v>
      </c>
      <c r="BG718" s="15">
        <v>54</v>
      </c>
      <c r="BH718" s="15">
        <v>55</v>
      </c>
      <c r="BI718" s="15">
        <v>56</v>
      </c>
      <c r="BJ718" s="15">
        <v>57</v>
      </c>
      <c r="BK718" s="15">
        <v>58</v>
      </c>
      <c r="BL718" s="15">
        <v>59</v>
      </c>
      <c r="BM718" s="15">
        <v>60</v>
      </c>
      <c r="BN718" s="15">
        <v>61</v>
      </c>
      <c r="BO718" s="15">
        <v>62</v>
      </c>
      <c r="BP718" s="15">
        <v>63</v>
      </c>
      <c r="BQ718" s="15">
        <v>64</v>
      </c>
      <c r="BR718" s="15">
        <v>65</v>
      </c>
      <c r="BS718" s="15">
        <v>66</v>
      </c>
      <c r="BT718" s="15">
        <v>67</v>
      </c>
      <c r="BU718" s="15">
        <v>68</v>
      </c>
      <c r="BV718" s="15">
        <v>69</v>
      </c>
      <c r="BW718" s="15">
        <v>70</v>
      </c>
      <c r="BX718" s="15">
        <v>71</v>
      </c>
      <c r="BY718" s="15">
        <v>72</v>
      </c>
      <c r="BZ718" s="15">
        <v>73</v>
      </c>
      <c r="CA718" s="15">
        <v>74</v>
      </c>
      <c r="CB718" s="15">
        <v>75</v>
      </c>
      <c r="CC718" s="15">
        <v>76</v>
      </c>
      <c r="CD718" s="15">
        <v>77</v>
      </c>
      <c r="CE718" s="15">
        <v>78</v>
      </c>
      <c r="CF718" s="15">
        <v>79</v>
      </c>
      <c r="CG718" s="15">
        <v>80</v>
      </c>
      <c r="CH718" s="15">
        <v>81</v>
      </c>
      <c r="CI718" s="15">
        <v>82</v>
      </c>
      <c r="CJ718" s="15">
        <v>83</v>
      </c>
      <c r="CK718" s="15">
        <v>84</v>
      </c>
      <c r="CL718" s="15">
        <v>85</v>
      </c>
      <c r="CM718" s="15">
        <v>86</v>
      </c>
      <c r="CN718" s="15">
        <v>87</v>
      </c>
      <c r="CO718" s="15">
        <v>88</v>
      </c>
      <c r="CP718" s="15">
        <v>89</v>
      </c>
      <c r="CQ718" s="15">
        <v>90</v>
      </c>
      <c r="CR718" s="15">
        <v>91</v>
      </c>
      <c r="CS718" s="15">
        <v>92</v>
      </c>
      <c r="CT718" s="15">
        <v>93</v>
      </c>
      <c r="CU718" s="15">
        <v>94</v>
      </c>
      <c r="CV718" s="15">
        <v>95</v>
      </c>
      <c r="CW718" s="15">
        <v>96</v>
      </c>
      <c r="CX718" s="15">
        <v>97</v>
      </c>
      <c r="CY718" s="15">
        <v>98</v>
      </c>
      <c r="CZ718" s="15">
        <v>99</v>
      </c>
      <c r="DA718" s="15">
        <v>100</v>
      </c>
      <c r="DB718" s="15">
        <v>101</v>
      </c>
      <c r="DC718" s="15">
        <v>102</v>
      </c>
      <c r="DD718" s="15">
        <v>103</v>
      </c>
      <c r="DE718" s="15">
        <v>104</v>
      </c>
      <c r="DF718" s="15">
        <v>105</v>
      </c>
      <c r="DG718" s="15">
        <v>106</v>
      </c>
      <c r="DH718" s="15">
        <v>107</v>
      </c>
      <c r="DI718" s="15">
        <v>108</v>
      </c>
      <c r="DJ718" s="15">
        <v>109</v>
      </c>
      <c r="DK718" s="15">
        <v>110</v>
      </c>
      <c r="DL718" s="15">
        <v>111</v>
      </c>
      <c r="DM718" s="15">
        <v>112</v>
      </c>
      <c r="DN718" s="15">
        <v>113</v>
      </c>
      <c r="DO718" s="15">
        <v>114</v>
      </c>
      <c r="DP718" s="15">
        <v>115</v>
      </c>
      <c r="DQ718" s="15">
        <v>116</v>
      </c>
      <c r="DR718" s="15">
        <v>117</v>
      </c>
      <c r="DS718" s="15">
        <v>118</v>
      </c>
      <c r="DT718" s="15">
        <v>119</v>
      </c>
      <c r="DU718" s="15">
        <v>120</v>
      </c>
      <c r="DV718" s="15">
        <v>121</v>
      </c>
      <c r="DW718" s="15">
        <v>122</v>
      </c>
      <c r="DX718" s="15">
        <v>123</v>
      </c>
      <c r="DY718" s="15">
        <v>124</v>
      </c>
      <c r="DZ718" s="15">
        <v>125</v>
      </c>
      <c r="EA718" s="15">
        <v>126</v>
      </c>
      <c r="EB718" s="15">
        <v>127</v>
      </c>
      <c r="EC718" s="15">
        <v>128</v>
      </c>
      <c r="ED718" s="15">
        <v>129</v>
      </c>
      <c r="EE718" s="15">
        <v>130</v>
      </c>
      <c r="EF718" s="15">
        <v>131</v>
      </c>
      <c r="EG718" s="15">
        <v>132</v>
      </c>
      <c r="EH718" s="15">
        <v>133</v>
      </c>
      <c r="EI718" s="15">
        <v>134</v>
      </c>
      <c r="EK718" s="15">
        <v>135</v>
      </c>
      <c r="EL718" s="15">
        <v>136</v>
      </c>
      <c r="EM718" s="15">
        <v>137</v>
      </c>
      <c r="EN718" s="15">
        <v>138</v>
      </c>
      <c r="EP718" s="15">
        <v>139</v>
      </c>
      <c r="EQ718" s="15">
        <v>140</v>
      </c>
      <c r="ER718" s="15">
        <v>141</v>
      </c>
      <c r="ES718" s="15">
        <v>142</v>
      </c>
      <c r="EU718" s="15">
        <v>143</v>
      </c>
      <c r="EV718" s="15">
        <v>144</v>
      </c>
      <c r="EW718" s="15">
        <v>145</v>
      </c>
      <c r="EX718" s="15">
        <v>146</v>
      </c>
    </row>
    <row r="719" spans="4:154" s="15" customFormat="1">
      <c r="E719" s="42" t="s">
        <v>350</v>
      </c>
      <c r="F719" s="15">
        <v>38</v>
      </c>
      <c r="G719" s="15">
        <v>124</v>
      </c>
      <c r="H719" s="15">
        <v>52</v>
      </c>
      <c r="I719" s="15">
        <v>60</v>
      </c>
      <c r="J719" s="15">
        <v>116</v>
      </c>
      <c r="K719" s="15">
        <v>8</v>
      </c>
      <c r="L719" s="15">
        <v>33</v>
      </c>
      <c r="M719" s="15">
        <v>44</v>
      </c>
      <c r="N719" s="15">
        <v>93</v>
      </c>
      <c r="O719" s="15">
        <v>143</v>
      </c>
      <c r="P719" s="15">
        <v>59</v>
      </c>
      <c r="Q719" s="15">
        <v>3</v>
      </c>
      <c r="R719" s="15">
        <v>30</v>
      </c>
      <c r="S719" s="15">
        <v>118</v>
      </c>
      <c r="T719" s="15">
        <v>11</v>
      </c>
      <c r="U719" s="15">
        <v>27</v>
      </c>
      <c r="V719" s="15">
        <v>89</v>
      </c>
      <c r="W719" s="15">
        <v>134</v>
      </c>
      <c r="X719" s="15">
        <v>141</v>
      </c>
      <c r="Y719" s="15">
        <v>78</v>
      </c>
      <c r="Z719" s="15">
        <v>19</v>
      </c>
      <c r="AA719" s="15">
        <v>83</v>
      </c>
      <c r="AB719" s="15">
        <v>55</v>
      </c>
      <c r="AC719" s="15">
        <v>40</v>
      </c>
      <c r="AD719" s="15">
        <v>131</v>
      </c>
      <c r="AE719" s="15">
        <v>90</v>
      </c>
      <c r="AF719" s="15">
        <v>70</v>
      </c>
      <c r="AG719" s="15">
        <v>142</v>
      </c>
      <c r="AH719" s="15">
        <v>81</v>
      </c>
      <c r="AI719" s="15">
        <v>32</v>
      </c>
      <c r="AJ719" s="15">
        <v>145</v>
      </c>
      <c r="AK719" s="15">
        <v>63</v>
      </c>
      <c r="AL719" s="15">
        <v>21</v>
      </c>
      <c r="AM719" s="15">
        <v>31</v>
      </c>
      <c r="AN719" s="15">
        <v>56</v>
      </c>
      <c r="AO719" s="15">
        <v>12</v>
      </c>
      <c r="AP719" s="15">
        <v>73</v>
      </c>
      <c r="AQ719" s="15">
        <v>36</v>
      </c>
      <c r="AR719" s="15">
        <v>103</v>
      </c>
      <c r="AS719" s="15">
        <v>98</v>
      </c>
      <c r="AT719" s="15">
        <v>112</v>
      </c>
      <c r="AU719" s="15">
        <v>106</v>
      </c>
      <c r="AV719" s="15">
        <v>1</v>
      </c>
      <c r="AW719" s="15">
        <v>133</v>
      </c>
      <c r="AX719" s="15">
        <v>97</v>
      </c>
      <c r="AY719" s="15">
        <v>2</v>
      </c>
      <c r="AZ719" s="15">
        <v>114</v>
      </c>
      <c r="BA719" s="15">
        <v>87</v>
      </c>
      <c r="BB719" s="15">
        <v>137</v>
      </c>
      <c r="BC719" s="15">
        <v>6</v>
      </c>
      <c r="BD719" s="15">
        <v>64</v>
      </c>
      <c r="BE719" s="15">
        <v>10</v>
      </c>
      <c r="BF719" s="15">
        <v>25</v>
      </c>
      <c r="BG719" s="15">
        <v>140</v>
      </c>
      <c r="BH719" s="15">
        <v>37</v>
      </c>
      <c r="BI719" s="15">
        <v>50</v>
      </c>
      <c r="BJ719" s="15">
        <v>71</v>
      </c>
      <c r="BK719" s="15">
        <v>95</v>
      </c>
      <c r="BL719" s="15">
        <v>15</v>
      </c>
      <c r="BM719" s="15">
        <v>77</v>
      </c>
      <c r="BN719" s="15">
        <v>72</v>
      </c>
      <c r="BO719" s="15">
        <v>65</v>
      </c>
      <c r="BP719" s="15">
        <v>34</v>
      </c>
      <c r="BQ719" s="15">
        <v>117</v>
      </c>
      <c r="BR719" s="15">
        <v>76</v>
      </c>
      <c r="BS719" s="15">
        <v>24</v>
      </c>
      <c r="BT719" s="15">
        <v>84</v>
      </c>
      <c r="BU719" s="15">
        <v>129</v>
      </c>
      <c r="BV719" s="15">
        <v>47</v>
      </c>
      <c r="BW719" s="15">
        <v>58</v>
      </c>
      <c r="BX719" s="15">
        <v>7</v>
      </c>
      <c r="BY719" s="15">
        <v>16</v>
      </c>
      <c r="BZ719" s="15">
        <v>127</v>
      </c>
      <c r="CA719" s="15">
        <v>139</v>
      </c>
      <c r="CB719" s="15">
        <v>101</v>
      </c>
      <c r="CC719" s="15">
        <v>53</v>
      </c>
      <c r="CD719" s="15">
        <v>105</v>
      </c>
      <c r="CE719" s="15">
        <v>146</v>
      </c>
      <c r="CF719" s="15">
        <v>122</v>
      </c>
      <c r="CG719" s="15">
        <v>126</v>
      </c>
      <c r="CH719" s="15">
        <v>138</v>
      </c>
      <c r="CI719" s="15">
        <v>20</v>
      </c>
      <c r="CJ719" s="15">
        <v>79</v>
      </c>
      <c r="CK719" s="15">
        <v>120</v>
      </c>
      <c r="CL719" s="15">
        <v>132</v>
      </c>
      <c r="CM719" s="15">
        <v>57</v>
      </c>
      <c r="CN719" s="15">
        <v>23</v>
      </c>
      <c r="CO719" s="15">
        <v>100</v>
      </c>
      <c r="CP719" s="15">
        <v>48</v>
      </c>
      <c r="CQ719" s="15">
        <v>26</v>
      </c>
      <c r="CR719" s="15">
        <v>130</v>
      </c>
      <c r="CS719" s="15">
        <v>123</v>
      </c>
      <c r="CT719" s="15">
        <v>74</v>
      </c>
      <c r="CU719" s="15">
        <v>82</v>
      </c>
      <c r="CV719" s="15">
        <v>136</v>
      </c>
      <c r="CW719" s="15">
        <v>5</v>
      </c>
      <c r="CX719" s="15">
        <v>111</v>
      </c>
      <c r="CY719" s="15">
        <v>41</v>
      </c>
      <c r="CZ719" s="15">
        <v>51</v>
      </c>
      <c r="DA719" s="15">
        <v>102</v>
      </c>
      <c r="DB719" s="15">
        <v>75</v>
      </c>
      <c r="DC719" s="15">
        <v>115</v>
      </c>
      <c r="DD719" s="15">
        <v>61</v>
      </c>
      <c r="DE719" s="15">
        <v>13</v>
      </c>
      <c r="DF719" s="15">
        <v>66</v>
      </c>
      <c r="DG719" s="15">
        <v>42</v>
      </c>
      <c r="DH719" s="15">
        <v>94</v>
      </c>
      <c r="DI719" s="15">
        <v>4</v>
      </c>
      <c r="DJ719" s="15">
        <v>108</v>
      </c>
      <c r="DK719" s="15">
        <v>17</v>
      </c>
      <c r="DL719" s="15">
        <v>43</v>
      </c>
      <c r="DM719" s="15">
        <v>46</v>
      </c>
      <c r="DN719" s="15">
        <v>104</v>
      </c>
      <c r="DO719" s="15">
        <v>88</v>
      </c>
      <c r="DP719" s="15">
        <v>39</v>
      </c>
      <c r="DQ719" s="15">
        <v>107</v>
      </c>
      <c r="DR719" s="15">
        <v>99</v>
      </c>
      <c r="DS719" s="15">
        <v>35</v>
      </c>
      <c r="DT719" s="15">
        <v>135</v>
      </c>
      <c r="DU719" s="15">
        <v>144</v>
      </c>
      <c r="DV719" s="15">
        <v>109</v>
      </c>
      <c r="DW719" s="15">
        <v>18</v>
      </c>
      <c r="DX719" s="15">
        <v>92</v>
      </c>
      <c r="DY719" s="15">
        <v>28</v>
      </c>
      <c r="DZ719" s="15">
        <v>69</v>
      </c>
      <c r="EA719" s="15">
        <v>14</v>
      </c>
      <c r="EB719" s="15">
        <v>9</v>
      </c>
      <c r="EC719" s="15">
        <v>121</v>
      </c>
      <c r="ED719" s="15">
        <v>68</v>
      </c>
      <c r="EE719" s="15">
        <v>91</v>
      </c>
      <c r="EF719" s="15">
        <v>67</v>
      </c>
      <c r="EG719" s="15">
        <v>85</v>
      </c>
      <c r="EH719" s="15">
        <v>86</v>
      </c>
      <c r="EI719" s="15">
        <v>62</v>
      </c>
      <c r="EK719" s="15">
        <v>119</v>
      </c>
      <c r="EL719" s="15">
        <v>110</v>
      </c>
      <c r="EM719" s="15">
        <v>45</v>
      </c>
      <c r="EN719" s="15">
        <v>96</v>
      </c>
      <c r="EP719" s="15">
        <v>125</v>
      </c>
      <c r="EQ719" s="15">
        <v>29</v>
      </c>
      <c r="ER719" s="15">
        <v>80</v>
      </c>
      <c r="ES719" s="15">
        <v>113</v>
      </c>
      <c r="EU719" s="15">
        <v>54</v>
      </c>
      <c r="EV719" s="15">
        <v>128</v>
      </c>
      <c r="EW719" s="15">
        <v>49</v>
      </c>
      <c r="EX719" s="15">
        <v>22</v>
      </c>
    </row>
    <row r="720" spans="4:154" s="15" customFormat="1">
      <c r="E720" s="42" t="s">
        <v>352</v>
      </c>
      <c r="F720" s="15">
        <v>62</v>
      </c>
      <c r="G720" s="15">
        <v>24</v>
      </c>
      <c r="H720" s="15">
        <v>56</v>
      </c>
      <c r="I720" s="15">
        <v>2</v>
      </c>
      <c r="J720" s="15">
        <v>53</v>
      </c>
      <c r="K720" s="15">
        <v>34</v>
      </c>
      <c r="L720" s="15">
        <v>139</v>
      </c>
      <c r="M720" s="15">
        <v>94</v>
      </c>
      <c r="N720" s="15">
        <v>8</v>
      </c>
      <c r="O720" s="15">
        <v>51</v>
      </c>
      <c r="P720" s="15">
        <v>39</v>
      </c>
      <c r="Q720" s="15">
        <v>142</v>
      </c>
      <c r="R720" s="15">
        <v>144</v>
      </c>
      <c r="S720" s="15">
        <v>18</v>
      </c>
      <c r="T720" s="15">
        <v>121</v>
      </c>
      <c r="U720" s="15">
        <v>25</v>
      </c>
      <c r="V720" s="15">
        <v>118</v>
      </c>
      <c r="W720" s="15">
        <v>47</v>
      </c>
      <c r="X720" s="15">
        <v>87</v>
      </c>
      <c r="Y720" s="15">
        <v>38</v>
      </c>
      <c r="Z720" s="15">
        <v>108</v>
      </c>
      <c r="AA720" s="15">
        <v>78</v>
      </c>
      <c r="AB720" s="15">
        <v>6</v>
      </c>
      <c r="AC720" s="15">
        <v>50</v>
      </c>
      <c r="AD720" s="15">
        <v>72</v>
      </c>
      <c r="AE720" s="15">
        <v>146</v>
      </c>
      <c r="AF720" s="15">
        <v>28</v>
      </c>
      <c r="AG720" s="15">
        <v>22</v>
      </c>
      <c r="AH720" s="15">
        <v>33</v>
      </c>
      <c r="AI720" s="15">
        <v>14</v>
      </c>
      <c r="AJ720" s="15">
        <v>40</v>
      </c>
      <c r="AK720" s="15">
        <v>130</v>
      </c>
      <c r="AL720" s="15">
        <v>132</v>
      </c>
      <c r="AM720" s="15">
        <v>76</v>
      </c>
      <c r="AN720" s="15">
        <v>92</v>
      </c>
      <c r="AO720" s="15">
        <v>32</v>
      </c>
      <c r="AP720" s="15">
        <v>129</v>
      </c>
      <c r="AQ720" s="15">
        <v>131</v>
      </c>
      <c r="AR720" s="15">
        <v>11</v>
      </c>
      <c r="AS720" s="15">
        <v>7</v>
      </c>
      <c r="AT720" s="15">
        <v>80</v>
      </c>
      <c r="AU720" s="15">
        <v>74</v>
      </c>
      <c r="AV720" s="15">
        <v>9</v>
      </c>
      <c r="AW720" s="15">
        <v>57</v>
      </c>
      <c r="AX720" s="15">
        <v>63</v>
      </c>
      <c r="AY720" s="15">
        <v>115</v>
      </c>
      <c r="AZ720" s="15">
        <v>30</v>
      </c>
      <c r="BA720" s="15">
        <v>96</v>
      </c>
      <c r="BB720" s="15">
        <v>73</v>
      </c>
      <c r="BC720" s="15">
        <v>64</v>
      </c>
      <c r="BD720" s="15">
        <v>37</v>
      </c>
      <c r="BE720" s="15">
        <v>98</v>
      </c>
      <c r="BF720" s="15">
        <v>66</v>
      </c>
      <c r="BG720" s="15">
        <v>106</v>
      </c>
      <c r="BH720" s="15">
        <v>123</v>
      </c>
      <c r="BI720" s="15">
        <v>137</v>
      </c>
      <c r="BJ720" s="15">
        <v>44</v>
      </c>
      <c r="BK720" s="15">
        <v>97</v>
      </c>
      <c r="BL720" s="15">
        <v>26</v>
      </c>
      <c r="BM720" s="15">
        <v>83</v>
      </c>
      <c r="BN720" s="15">
        <v>120</v>
      </c>
      <c r="BO720" s="15">
        <v>91</v>
      </c>
      <c r="BP720" s="15">
        <v>101</v>
      </c>
      <c r="BQ720" s="15">
        <v>1</v>
      </c>
      <c r="BR720" s="15">
        <v>59</v>
      </c>
      <c r="BS720" s="15">
        <v>13</v>
      </c>
      <c r="BT720" s="15">
        <v>19</v>
      </c>
      <c r="BU720" s="15">
        <v>70</v>
      </c>
      <c r="BV720" s="15">
        <v>3</v>
      </c>
      <c r="BW720" s="15">
        <v>128</v>
      </c>
      <c r="BX720" s="15">
        <v>29</v>
      </c>
      <c r="BY720" s="15">
        <v>68</v>
      </c>
      <c r="BZ720" s="15">
        <v>126</v>
      </c>
      <c r="CA720" s="15">
        <v>21</v>
      </c>
      <c r="CB720" s="15">
        <v>42</v>
      </c>
      <c r="CC720" s="15">
        <v>103</v>
      </c>
      <c r="CD720" s="15">
        <v>119</v>
      </c>
      <c r="CE720" s="15">
        <v>85</v>
      </c>
      <c r="CF720" s="15">
        <v>145</v>
      </c>
      <c r="CG720" s="15">
        <v>41</v>
      </c>
      <c r="CH720" s="15">
        <v>113</v>
      </c>
      <c r="CI720" s="15">
        <v>54</v>
      </c>
      <c r="CJ720" s="15">
        <v>140</v>
      </c>
      <c r="CK720" s="15">
        <v>27</v>
      </c>
      <c r="CL720" s="15">
        <v>36</v>
      </c>
      <c r="CM720" s="15">
        <v>104</v>
      </c>
      <c r="CN720" s="15">
        <v>100</v>
      </c>
      <c r="CO720" s="15">
        <v>122</v>
      </c>
      <c r="CP720" s="15">
        <v>86</v>
      </c>
      <c r="CQ720" s="15">
        <v>135</v>
      </c>
      <c r="CR720" s="15">
        <v>60</v>
      </c>
      <c r="CS720" s="15">
        <v>141</v>
      </c>
      <c r="CT720" s="15">
        <v>143</v>
      </c>
      <c r="CU720" s="15">
        <v>43</v>
      </c>
      <c r="CV720" s="15">
        <v>81</v>
      </c>
      <c r="CW720" s="15">
        <v>48</v>
      </c>
      <c r="CX720" s="15">
        <v>134</v>
      </c>
      <c r="CY720" s="15">
        <v>82</v>
      </c>
      <c r="CZ720" s="15">
        <v>125</v>
      </c>
      <c r="DA720" s="15">
        <v>109</v>
      </c>
      <c r="DB720" s="15">
        <v>20</v>
      </c>
      <c r="DC720" s="15">
        <v>31</v>
      </c>
      <c r="DD720" s="15">
        <v>65</v>
      </c>
      <c r="DE720" s="15">
        <v>127</v>
      </c>
      <c r="DF720" s="15">
        <v>52</v>
      </c>
      <c r="DG720" s="15">
        <v>69</v>
      </c>
      <c r="DH720" s="15">
        <v>79</v>
      </c>
      <c r="DI720" s="15">
        <v>124</v>
      </c>
      <c r="DJ720" s="15">
        <v>16</v>
      </c>
      <c r="DK720" s="15">
        <v>111</v>
      </c>
      <c r="DL720" s="15">
        <v>84</v>
      </c>
      <c r="DM720" s="15">
        <v>133</v>
      </c>
      <c r="DN720" s="15">
        <v>110</v>
      </c>
      <c r="DO720" s="15">
        <v>90</v>
      </c>
      <c r="DP720" s="15">
        <v>67</v>
      </c>
      <c r="DQ720" s="15">
        <v>102</v>
      </c>
      <c r="DR720" s="15">
        <v>95</v>
      </c>
      <c r="DS720" s="15">
        <v>17</v>
      </c>
      <c r="DT720" s="15">
        <v>12</v>
      </c>
      <c r="DU720" s="15">
        <v>107</v>
      </c>
      <c r="DV720" s="15">
        <v>15</v>
      </c>
      <c r="DW720" s="15">
        <v>5</v>
      </c>
      <c r="DX720" s="15">
        <v>136</v>
      </c>
      <c r="DY720" s="15">
        <v>23</v>
      </c>
      <c r="DZ720" s="15">
        <v>46</v>
      </c>
      <c r="EA720" s="15">
        <v>49</v>
      </c>
      <c r="EB720" s="15">
        <v>45</v>
      </c>
      <c r="EC720" s="15">
        <v>105</v>
      </c>
      <c r="ED720" s="15">
        <v>112</v>
      </c>
      <c r="EE720" s="15">
        <v>138</v>
      </c>
      <c r="EF720" s="15">
        <v>88</v>
      </c>
      <c r="EG720" s="15">
        <v>35</v>
      </c>
      <c r="EH720" s="15">
        <v>10</v>
      </c>
      <c r="EI720" s="15">
        <v>71</v>
      </c>
      <c r="EK720" s="15">
        <v>114</v>
      </c>
      <c r="EL720" s="15">
        <v>55</v>
      </c>
      <c r="EM720" s="15">
        <v>117</v>
      </c>
      <c r="EN720" s="15">
        <v>75</v>
      </c>
      <c r="EP720" s="15">
        <v>77</v>
      </c>
      <c r="EQ720" s="15">
        <v>4</v>
      </c>
      <c r="ER720" s="15">
        <v>89</v>
      </c>
      <c r="ES720" s="15">
        <v>61</v>
      </c>
      <c r="EU720" s="15">
        <v>58</v>
      </c>
      <c r="EV720" s="15">
        <v>93</v>
      </c>
      <c r="EW720" s="15">
        <v>99</v>
      </c>
      <c r="EX720" s="15">
        <v>116</v>
      </c>
    </row>
    <row r="721" spans="4:154" s="15" customFormat="1"/>
    <row r="722" spans="4:154" s="15" customFormat="1">
      <c r="D722" s="447">
        <v>147</v>
      </c>
      <c r="E722" s="39" t="s">
        <v>379</v>
      </c>
    </row>
    <row r="723" spans="4:154" s="15" customFormat="1">
      <c r="E723" s="42" t="s">
        <v>322</v>
      </c>
      <c r="F723" s="15">
        <v>1</v>
      </c>
      <c r="G723" s="15">
        <v>2</v>
      </c>
      <c r="H723" s="15">
        <v>3</v>
      </c>
      <c r="I723" s="15">
        <v>4</v>
      </c>
      <c r="J723" s="15">
        <v>5</v>
      </c>
      <c r="K723" s="15">
        <v>6</v>
      </c>
      <c r="L723" s="15">
        <v>7</v>
      </c>
      <c r="M723" s="15">
        <v>8</v>
      </c>
      <c r="N723" s="15">
        <v>9</v>
      </c>
      <c r="O723" s="15">
        <v>10</v>
      </c>
      <c r="P723" s="15">
        <v>11</v>
      </c>
      <c r="Q723" s="15">
        <v>12</v>
      </c>
      <c r="R723" s="15">
        <v>13</v>
      </c>
      <c r="S723" s="15">
        <v>14</v>
      </c>
      <c r="T723" s="15">
        <v>15</v>
      </c>
      <c r="U723" s="15">
        <v>16</v>
      </c>
      <c r="V723" s="15">
        <v>17</v>
      </c>
      <c r="W723" s="15">
        <v>18</v>
      </c>
      <c r="X723" s="15">
        <v>19</v>
      </c>
      <c r="Y723" s="15">
        <v>20</v>
      </c>
      <c r="Z723" s="15">
        <v>21</v>
      </c>
      <c r="AA723" s="15">
        <v>22</v>
      </c>
      <c r="AB723" s="15">
        <v>23</v>
      </c>
      <c r="AC723" s="15">
        <v>24</v>
      </c>
      <c r="AD723" s="15">
        <v>25</v>
      </c>
      <c r="AE723" s="15">
        <v>26</v>
      </c>
      <c r="AF723" s="15">
        <v>27</v>
      </c>
      <c r="AG723" s="15">
        <v>28</v>
      </c>
      <c r="AH723" s="15">
        <v>29</v>
      </c>
      <c r="AI723" s="15">
        <v>30</v>
      </c>
      <c r="AJ723" s="15">
        <v>31</v>
      </c>
      <c r="AK723" s="15">
        <v>32</v>
      </c>
      <c r="AL723" s="15">
        <v>33</v>
      </c>
      <c r="AM723" s="15">
        <v>34</v>
      </c>
      <c r="AN723" s="15">
        <v>35</v>
      </c>
      <c r="AO723" s="15">
        <v>36</v>
      </c>
      <c r="AP723" s="15">
        <v>37</v>
      </c>
      <c r="AQ723" s="15">
        <v>38</v>
      </c>
      <c r="AR723" s="15">
        <v>39</v>
      </c>
      <c r="AS723" s="15">
        <v>40</v>
      </c>
      <c r="AT723" s="15">
        <v>41</v>
      </c>
      <c r="AU723" s="15">
        <v>42</v>
      </c>
      <c r="AV723" s="15">
        <v>43</v>
      </c>
      <c r="AW723" s="15">
        <v>44</v>
      </c>
      <c r="AX723" s="15">
        <v>45</v>
      </c>
      <c r="AY723" s="15">
        <v>46</v>
      </c>
      <c r="AZ723" s="15">
        <v>47</v>
      </c>
      <c r="BA723" s="15">
        <v>48</v>
      </c>
      <c r="BB723" s="15">
        <v>49</v>
      </c>
      <c r="BC723" s="15">
        <v>50</v>
      </c>
      <c r="BD723" s="15">
        <v>51</v>
      </c>
      <c r="BE723" s="15">
        <v>52</v>
      </c>
      <c r="BF723" s="15">
        <v>53</v>
      </c>
      <c r="BG723" s="15">
        <v>54</v>
      </c>
      <c r="BH723" s="15">
        <v>55</v>
      </c>
      <c r="BI723" s="15">
        <v>56</v>
      </c>
      <c r="BJ723" s="15">
        <v>57</v>
      </c>
      <c r="BK723" s="15">
        <v>58</v>
      </c>
      <c r="BL723" s="15">
        <v>59</v>
      </c>
      <c r="BM723" s="15">
        <v>60</v>
      </c>
      <c r="BN723" s="15">
        <v>61</v>
      </c>
      <c r="BO723" s="15">
        <v>62</v>
      </c>
      <c r="BP723" s="15">
        <v>63</v>
      </c>
      <c r="BQ723" s="15">
        <v>64</v>
      </c>
      <c r="BR723" s="15">
        <v>65</v>
      </c>
      <c r="BS723" s="15">
        <v>66</v>
      </c>
      <c r="BT723" s="15">
        <v>67</v>
      </c>
      <c r="BU723" s="15">
        <v>68</v>
      </c>
      <c r="BV723" s="15">
        <v>69</v>
      </c>
      <c r="BW723" s="15">
        <v>70</v>
      </c>
      <c r="BX723" s="15">
        <v>71</v>
      </c>
      <c r="BY723" s="15">
        <v>72</v>
      </c>
      <c r="BZ723" s="15">
        <v>73</v>
      </c>
      <c r="CA723" s="15">
        <v>74</v>
      </c>
      <c r="CB723" s="15">
        <v>75</v>
      </c>
      <c r="CC723" s="15">
        <v>76</v>
      </c>
      <c r="CD723" s="15">
        <v>77</v>
      </c>
      <c r="CE723" s="15">
        <v>78</v>
      </c>
      <c r="CF723" s="15">
        <v>79</v>
      </c>
      <c r="CG723" s="15">
        <v>80</v>
      </c>
      <c r="CH723" s="15">
        <v>81</v>
      </c>
      <c r="CI723" s="15">
        <v>82</v>
      </c>
      <c r="CJ723" s="15">
        <v>83</v>
      </c>
      <c r="CK723" s="15">
        <v>84</v>
      </c>
      <c r="CL723" s="15">
        <v>85</v>
      </c>
      <c r="CM723" s="15">
        <v>86</v>
      </c>
      <c r="CN723" s="15">
        <v>87</v>
      </c>
      <c r="CO723" s="15">
        <v>88</v>
      </c>
      <c r="CP723" s="15">
        <v>89</v>
      </c>
      <c r="CQ723" s="15">
        <v>90</v>
      </c>
      <c r="CR723" s="15">
        <v>91</v>
      </c>
      <c r="CS723" s="15">
        <v>92</v>
      </c>
      <c r="CT723" s="15">
        <v>93</v>
      </c>
      <c r="CU723" s="15">
        <v>94</v>
      </c>
      <c r="CV723" s="15">
        <v>95</v>
      </c>
      <c r="CW723" s="15">
        <v>96</v>
      </c>
      <c r="CX723" s="15">
        <v>97</v>
      </c>
      <c r="CY723" s="15">
        <v>98</v>
      </c>
      <c r="CZ723" s="15">
        <v>99</v>
      </c>
      <c r="DA723" s="15">
        <v>100</v>
      </c>
      <c r="DB723" s="15">
        <v>101</v>
      </c>
      <c r="DC723" s="15">
        <v>102</v>
      </c>
      <c r="DD723" s="15">
        <v>103</v>
      </c>
      <c r="DE723" s="15">
        <v>104</v>
      </c>
      <c r="DF723" s="15">
        <v>105</v>
      </c>
      <c r="DG723" s="15">
        <v>106</v>
      </c>
      <c r="DH723" s="15">
        <v>107</v>
      </c>
      <c r="DI723" s="15">
        <v>108</v>
      </c>
      <c r="DJ723" s="15">
        <v>109</v>
      </c>
      <c r="DK723" s="15">
        <v>110</v>
      </c>
      <c r="DL723" s="15">
        <v>111</v>
      </c>
      <c r="DM723" s="15">
        <v>112</v>
      </c>
      <c r="DN723" s="15">
        <v>113</v>
      </c>
      <c r="DO723" s="15">
        <v>114</v>
      </c>
      <c r="DP723" s="15">
        <v>115</v>
      </c>
      <c r="DQ723" s="15">
        <v>116</v>
      </c>
      <c r="DR723" s="15">
        <v>117</v>
      </c>
      <c r="DS723" s="15">
        <v>118</v>
      </c>
      <c r="DT723" s="15">
        <v>119</v>
      </c>
      <c r="DU723" s="15">
        <v>120</v>
      </c>
      <c r="DV723" s="15">
        <v>121</v>
      </c>
      <c r="DW723" s="15">
        <v>122</v>
      </c>
      <c r="DX723" s="15">
        <v>123</v>
      </c>
      <c r="DY723" s="15">
        <v>124</v>
      </c>
      <c r="DZ723" s="15">
        <v>125</v>
      </c>
      <c r="EA723" s="15">
        <v>126</v>
      </c>
      <c r="EB723" s="15">
        <v>127</v>
      </c>
      <c r="EC723" s="15">
        <v>128</v>
      </c>
      <c r="ED723" s="15">
        <v>129</v>
      </c>
      <c r="EE723" s="15">
        <v>130</v>
      </c>
      <c r="EF723" s="15">
        <v>131</v>
      </c>
      <c r="EG723" s="15">
        <v>132</v>
      </c>
      <c r="EH723" s="15">
        <v>133</v>
      </c>
      <c r="EI723" s="15">
        <v>134</v>
      </c>
      <c r="EJ723" s="15">
        <v>135</v>
      </c>
      <c r="EK723" s="15">
        <v>136</v>
      </c>
      <c r="EL723" s="15">
        <v>137</v>
      </c>
      <c r="EM723" s="15">
        <v>138</v>
      </c>
      <c r="EN723" s="15">
        <v>139</v>
      </c>
      <c r="EP723" s="15">
        <v>140</v>
      </c>
      <c r="EQ723" s="15">
        <v>141</v>
      </c>
      <c r="ER723" s="15">
        <v>142</v>
      </c>
      <c r="ES723" s="15">
        <v>143</v>
      </c>
      <c r="EU723" s="15">
        <v>144</v>
      </c>
      <c r="EV723" s="15">
        <v>145</v>
      </c>
      <c r="EW723" s="15">
        <v>146</v>
      </c>
      <c r="EX723" s="15">
        <v>147</v>
      </c>
    </row>
    <row r="724" spans="4:154" s="15" customFormat="1">
      <c r="E724" s="42" t="s">
        <v>350</v>
      </c>
      <c r="F724" s="15">
        <v>32</v>
      </c>
      <c r="G724" s="15">
        <v>123</v>
      </c>
      <c r="H724" s="15">
        <v>44</v>
      </c>
      <c r="I724" s="15">
        <v>66</v>
      </c>
      <c r="J724" s="15">
        <v>92</v>
      </c>
      <c r="K724" s="15">
        <v>3</v>
      </c>
      <c r="L724" s="15">
        <v>99</v>
      </c>
      <c r="M724" s="15">
        <v>141</v>
      </c>
      <c r="N724" s="15">
        <v>7</v>
      </c>
      <c r="O724" s="15">
        <v>43</v>
      </c>
      <c r="P724" s="15">
        <v>62</v>
      </c>
      <c r="Q724" s="15">
        <v>91</v>
      </c>
      <c r="R724" s="15">
        <v>120</v>
      </c>
      <c r="S724" s="15">
        <v>11</v>
      </c>
      <c r="T724" s="15">
        <v>42</v>
      </c>
      <c r="U724" s="15">
        <v>30</v>
      </c>
      <c r="V724" s="15">
        <v>25</v>
      </c>
      <c r="W724" s="15">
        <v>107</v>
      </c>
      <c r="X724" s="15">
        <v>142</v>
      </c>
      <c r="Y724" s="15">
        <v>98</v>
      </c>
      <c r="Z724" s="15">
        <v>79</v>
      </c>
      <c r="AA724" s="15">
        <v>60</v>
      </c>
      <c r="AB724" s="15">
        <v>39</v>
      </c>
      <c r="AC724" s="15">
        <v>118</v>
      </c>
      <c r="AD724" s="15">
        <v>103</v>
      </c>
      <c r="AE724" s="15">
        <v>146</v>
      </c>
      <c r="AF724" s="15">
        <v>134</v>
      </c>
      <c r="AG724" s="15">
        <v>140</v>
      </c>
      <c r="AH724" s="15">
        <v>71</v>
      </c>
      <c r="AI724" s="15">
        <v>49</v>
      </c>
      <c r="AJ724" s="15">
        <v>77</v>
      </c>
      <c r="AK724" s="15">
        <v>129</v>
      </c>
      <c r="AL724" s="15">
        <v>27</v>
      </c>
      <c r="AM724" s="15">
        <v>83</v>
      </c>
      <c r="AN724" s="15">
        <v>109</v>
      </c>
      <c r="AO724" s="15">
        <v>143</v>
      </c>
      <c r="AP724" s="15">
        <v>53</v>
      </c>
      <c r="AQ724" s="15">
        <v>57</v>
      </c>
      <c r="AR724" s="15">
        <v>23</v>
      </c>
      <c r="AS724" s="15">
        <v>88</v>
      </c>
      <c r="AT724" s="15">
        <v>102</v>
      </c>
      <c r="AU724" s="15">
        <v>24</v>
      </c>
      <c r="AV724" s="15">
        <v>40</v>
      </c>
      <c r="AW724" s="15">
        <v>112</v>
      </c>
      <c r="AX724" s="15">
        <v>46</v>
      </c>
      <c r="AY724" s="15">
        <v>114</v>
      </c>
      <c r="AZ724" s="15">
        <v>119</v>
      </c>
      <c r="BA724" s="15">
        <v>97</v>
      </c>
      <c r="BB724" s="15">
        <v>73</v>
      </c>
      <c r="BC724" s="15">
        <v>63</v>
      </c>
      <c r="BD724" s="15">
        <v>105</v>
      </c>
      <c r="BE724" s="15">
        <v>93</v>
      </c>
      <c r="BF724" s="15">
        <v>56</v>
      </c>
      <c r="BG724" s="15">
        <v>6</v>
      </c>
      <c r="BH724" s="15">
        <v>26</v>
      </c>
      <c r="BI724" s="15">
        <v>58</v>
      </c>
      <c r="BJ724" s="15">
        <v>90</v>
      </c>
      <c r="BK724" s="15">
        <v>100</v>
      </c>
      <c r="BL724" s="15">
        <v>113</v>
      </c>
      <c r="BM724" s="15">
        <v>36</v>
      </c>
      <c r="BN724" s="15">
        <v>59</v>
      </c>
      <c r="BO724" s="15">
        <v>78</v>
      </c>
      <c r="BP724" s="15">
        <v>4</v>
      </c>
      <c r="BQ724" s="15">
        <v>87</v>
      </c>
      <c r="BR724" s="15">
        <v>12</v>
      </c>
      <c r="BS724" s="15">
        <v>138</v>
      </c>
      <c r="BT724" s="15">
        <v>80</v>
      </c>
      <c r="BU724" s="15">
        <v>74</v>
      </c>
      <c r="BV724" s="15">
        <v>144</v>
      </c>
      <c r="BW724" s="15">
        <v>47</v>
      </c>
      <c r="BX724" s="15">
        <v>9</v>
      </c>
      <c r="BY724" s="15">
        <v>84</v>
      </c>
      <c r="BZ724" s="15">
        <v>127</v>
      </c>
      <c r="CA724" s="15">
        <v>125</v>
      </c>
      <c r="CB724" s="15">
        <v>41</v>
      </c>
      <c r="CC724" s="15">
        <v>147</v>
      </c>
      <c r="CD724" s="15">
        <v>29</v>
      </c>
      <c r="CE724" s="15">
        <v>2</v>
      </c>
      <c r="CF724" s="15">
        <v>16</v>
      </c>
      <c r="CG724" s="15">
        <v>96</v>
      </c>
      <c r="CH724" s="15">
        <v>13</v>
      </c>
      <c r="CI724" s="15">
        <v>8</v>
      </c>
      <c r="CJ724" s="15">
        <v>132</v>
      </c>
      <c r="CK724" s="15">
        <v>72</v>
      </c>
      <c r="CL724" s="15">
        <v>94</v>
      </c>
      <c r="CM724" s="15">
        <v>50</v>
      </c>
      <c r="CN724" s="15">
        <v>131</v>
      </c>
      <c r="CO724" s="15">
        <v>14</v>
      </c>
      <c r="CP724" s="15">
        <v>115</v>
      </c>
      <c r="CQ724" s="15">
        <v>117</v>
      </c>
      <c r="CR724" s="15">
        <v>104</v>
      </c>
      <c r="CS724" s="15">
        <v>5</v>
      </c>
      <c r="CT724" s="15">
        <v>15</v>
      </c>
      <c r="CU724" s="15">
        <v>52</v>
      </c>
      <c r="CV724" s="15">
        <v>31</v>
      </c>
      <c r="CW724" s="15">
        <v>68</v>
      </c>
      <c r="CX724" s="15">
        <v>48</v>
      </c>
      <c r="CY724" s="15">
        <v>121</v>
      </c>
      <c r="CZ724" s="15">
        <v>21</v>
      </c>
      <c r="DA724" s="15">
        <v>1</v>
      </c>
      <c r="DB724" s="15">
        <v>38</v>
      </c>
      <c r="DC724" s="15">
        <v>61</v>
      </c>
      <c r="DD724" s="15">
        <v>22</v>
      </c>
      <c r="DE724" s="15">
        <v>126</v>
      </c>
      <c r="DF724" s="15">
        <v>51</v>
      </c>
      <c r="DG724" s="15">
        <v>65</v>
      </c>
      <c r="DH724" s="15">
        <v>18</v>
      </c>
      <c r="DI724" s="15">
        <v>82</v>
      </c>
      <c r="DJ724" s="15">
        <v>136</v>
      </c>
      <c r="DK724" s="15">
        <v>28</v>
      </c>
      <c r="DL724" s="15">
        <v>75</v>
      </c>
      <c r="DM724" s="15">
        <v>64</v>
      </c>
      <c r="DN724" s="15">
        <v>145</v>
      </c>
      <c r="DO724" s="15">
        <v>76</v>
      </c>
      <c r="DP724" s="15">
        <v>89</v>
      </c>
      <c r="DQ724" s="15">
        <v>139</v>
      </c>
      <c r="DR724" s="15">
        <v>135</v>
      </c>
      <c r="DS724" s="15">
        <v>122</v>
      </c>
      <c r="DT724" s="15">
        <v>67</v>
      </c>
      <c r="DU724" s="15">
        <v>17</v>
      </c>
      <c r="DV724" s="15">
        <v>137</v>
      </c>
      <c r="DW724" s="15">
        <v>20</v>
      </c>
      <c r="DX724" s="15">
        <v>10</v>
      </c>
      <c r="DY724" s="15">
        <v>45</v>
      </c>
      <c r="DZ724" s="15">
        <v>116</v>
      </c>
      <c r="EA724" s="15">
        <v>95</v>
      </c>
      <c r="EB724" s="15">
        <v>81</v>
      </c>
      <c r="EC724" s="15">
        <v>130</v>
      </c>
      <c r="ED724" s="15">
        <v>108</v>
      </c>
      <c r="EE724" s="15">
        <v>69</v>
      </c>
      <c r="EF724" s="15">
        <v>128</v>
      </c>
      <c r="EG724" s="15">
        <v>34</v>
      </c>
      <c r="EH724" s="15">
        <v>124</v>
      </c>
      <c r="EI724" s="15">
        <v>37</v>
      </c>
      <c r="EJ724" s="15">
        <v>101</v>
      </c>
      <c r="EK724" s="15">
        <v>133</v>
      </c>
      <c r="EL724" s="15">
        <v>106</v>
      </c>
      <c r="EM724" s="15">
        <v>55</v>
      </c>
      <c r="EN724" s="15">
        <v>86</v>
      </c>
      <c r="EP724" s="15">
        <v>85</v>
      </c>
      <c r="EQ724" s="15">
        <v>110</v>
      </c>
      <c r="ER724" s="15">
        <v>19</v>
      </c>
      <c r="ES724" s="15">
        <v>33</v>
      </c>
      <c r="EU724" s="15">
        <v>70</v>
      </c>
      <c r="EV724" s="15">
        <v>111</v>
      </c>
      <c r="EW724" s="15">
        <v>54</v>
      </c>
      <c r="EX724" s="15">
        <v>35</v>
      </c>
    </row>
    <row r="725" spans="4:154" s="15" customFormat="1">
      <c r="E725" s="42" t="s">
        <v>352</v>
      </c>
      <c r="F725" s="15">
        <v>64</v>
      </c>
      <c r="G725" s="15">
        <v>41</v>
      </c>
      <c r="H725" s="15">
        <v>24</v>
      </c>
      <c r="I725" s="15">
        <v>106</v>
      </c>
      <c r="J725" s="15">
        <v>144</v>
      </c>
      <c r="K725" s="15">
        <v>47</v>
      </c>
      <c r="L725" s="15">
        <v>85</v>
      </c>
      <c r="M725" s="15">
        <v>17</v>
      </c>
      <c r="N725" s="15">
        <v>65</v>
      </c>
      <c r="O725" s="15">
        <v>141</v>
      </c>
      <c r="P725" s="15">
        <v>60</v>
      </c>
      <c r="Q725" s="15">
        <v>70</v>
      </c>
      <c r="R725" s="15">
        <v>72</v>
      </c>
      <c r="S725" s="15">
        <v>102</v>
      </c>
      <c r="T725" s="15">
        <v>2</v>
      </c>
      <c r="U725" s="15">
        <v>109</v>
      </c>
      <c r="V725" s="15">
        <v>4</v>
      </c>
      <c r="W725" s="15">
        <v>80</v>
      </c>
      <c r="X725" s="15">
        <v>82</v>
      </c>
      <c r="Y725" s="15">
        <v>126</v>
      </c>
      <c r="Z725" s="15">
        <v>25</v>
      </c>
      <c r="AA725" s="15">
        <v>100</v>
      </c>
      <c r="AB725" s="15">
        <v>26</v>
      </c>
      <c r="AC725" s="15">
        <v>57</v>
      </c>
      <c r="AD725" s="15">
        <v>68</v>
      </c>
      <c r="AE725" s="15">
        <v>125</v>
      </c>
      <c r="AF725" s="15">
        <v>113</v>
      </c>
      <c r="AG725" s="15">
        <v>110</v>
      </c>
      <c r="AH725" s="15">
        <v>146</v>
      </c>
      <c r="AI725" s="15">
        <v>11</v>
      </c>
      <c r="AJ725" s="15">
        <v>115</v>
      </c>
      <c r="AK725" s="15">
        <v>36</v>
      </c>
      <c r="AL725" s="15">
        <v>87</v>
      </c>
      <c r="AM725" s="15">
        <v>61</v>
      </c>
      <c r="AN725" s="15">
        <v>97</v>
      </c>
      <c r="AO725" s="15">
        <v>69</v>
      </c>
      <c r="AP725" s="15">
        <v>51</v>
      </c>
      <c r="AQ725" s="15">
        <v>104</v>
      </c>
      <c r="AR725" s="15">
        <v>46</v>
      </c>
      <c r="AS725" s="15">
        <v>78</v>
      </c>
      <c r="AT725" s="15">
        <v>103</v>
      </c>
      <c r="AU725" s="15">
        <v>142</v>
      </c>
      <c r="AV725" s="15">
        <v>90</v>
      </c>
      <c r="AW725" s="15">
        <v>48</v>
      </c>
      <c r="AX725" s="15">
        <v>9</v>
      </c>
      <c r="AY725" s="15">
        <v>74</v>
      </c>
      <c r="AZ725" s="15">
        <v>14</v>
      </c>
      <c r="BA725" s="15">
        <v>67</v>
      </c>
      <c r="BB725" s="15">
        <v>8</v>
      </c>
      <c r="BC725" s="15">
        <v>143</v>
      </c>
      <c r="BD725" s="15">
        <v>37</v>
      </c>
      <c r="BE725" s="15">
        <v>63</v>
      </c>
      <c r="BF725" s="15">
        <v>52</v>
      </c>
      <c r="BG725" s="15">
        <v>138</v>
      </c>
      <c r="BH725" s="15">
        <v>71</v>
      </c>
      <c r="BI725" s="15">
        <v>73</v>
      </c>
      <c r="BJ725" s="15">
        <v>118</v>
      </c>
      <c r="BK725" s="15">
        <v>95</v>
      </c>
      <c r="BL725" s="15">
        <v>127</v>
      </c>
      <c r="BM725" s="15">
        <v>140</v>
      </c>
      <c r="BN725" s="15">
        <v>89</v>
      </c>
      <c r="BO725" s="15">
        <v>98</v>
      </c>
      <c r="BP725" s="15">
        <v>29</v>
      </c>
      <c r="BQ725" s="15">
        <v>1</v>
      </c>
      <c r="BR725" s="15">
        <v>56</v>
      </c>
      <c r="BS725" s="15">
        <v>124</v>
      </c>
      <c r="BT725" s="15">
        <v>96</v>
      </c>
      <c r="BU725" s="15">
        <v>21</v>
      </c>
      <c r="BV725" s="15">
        <v>32</v>
      </c>
      <c r="BW725" s="15">
        <v>18</v>
      </c>
      <c r="BX725" s="15">
        <v>35</v>
      </c>
      <c r="BY725" s="15">
        <v>76</v>
      </c>
      <c r="BZ725" s="15">
        <v>5</v>
      </c>
      <c r="CA725" s="15">
        <v>121</v>
      </c>
      <c r="CB725" s="15">
        <v>81</v>
      </c>
      <c r="CC725" s="15">
        <v>45</v>
      </c>
      <c r="CD725" s="15">
        <v>31</v>
      </c>
      <c r="CE725" s="15">
        <v>84</v>
      </c>
      <c r="CF725" s="15">
        <v>30</v>
      </c>
      <c r="CG725" s="15">
        <v>132</v>
      </c>
      <c r="CH725" s="15">
        <v>23</v>
      </c>
      <c r="CI725" s="15">
        <v>19</v>
      </c>
      <c r="CJ725" s="15">
        <v>116</v>
      </c>
      <c r="CK725" s="15">
        <v>123</v>
      </c>
      <c r="CL725" s="15">
        <v>93</v>
      </c>
      <c r="CM725" s="15">
        <v>117</v>
      </c>
      <c r="CN725" s="15">
        <v>136</v>
      </c>
      <c r="CO725" s="15">
        <v>59</v>
      </c>
      <c r="CP725" s="15">
        <v>13</v>
      </c>
      <c r="CQ725" s="15">
        <v>133</v>
      </c>
      <c r="CR725" s="15">
        <v>112</v>
      </c>
      <c r="CS725" s="15">
        <v>28</v>
      </c>
      <c r="CT725" s="15">
        <v>92</v>
      </c>
      <c r="CU725" s="15">
        <v>145</v>
      </c>
      <c r="CV725" s="15">
        <v>53</v>
      </c>
      <c r="CW725" s="15">
        <v>129</v>
      </c>
      <c r="CX725" s="15">
        <v>33</v>
      </c>
      <c r="CY725" s="15">
        <v>147</v>
      </c>
      <c r="CZ725" s="15">
        <v>107</v>
      </c>
      <c r="DA725" s="15">
        <v>91</v>
      </c>
      <c r="DB725" s="15">
        <v>108</v>
      </c>
      <c r="DC725" s="15">
        <v>6</v>
      </c>
      <c r="DD725" s="15">
        <v>20</v>
      </c>
      <c r="DE725" s="15">
        <v>131</v>
      </c>
      <c r="DF725" s="15">
        <v>114</v>
      </c>
      <c r="DG725" s="15">
        <v>49</v>
      </c>
      <c r="DH725" s="15">
        <v>88</v>
      </c>
      <c r="DI725" s="15">
        <v>119</v>
      </c>
      <c r="DJ725" s="15">
        <v>27</v>
      </c>
      <c r="DK725" s="15">
        <v>22</v>
      </c>
      <c r="DL725" s="15">
        <v>54</v>
      </c>
      <c r="DM725" s="15">
        <v>79</v>
      </c>
      <c r="DN725" s="15">
        <v>16</v>
      </c>
      <c r="DO725" s="15">
        <v>122</v>
      </c>
      <c r="DP725" s="15">
        <v>66</v>
      </c>
      <c r="DQ725" s="15">
        <v>43</v>
      </c>
      <c r="DR725" s="15">
        <v>86</v>
      </c>
      <c r="DS725" s="15">
        <v>134</v>
      </c>
      <c r="DT725" s="15">
        <v>38</v>
      </c>
      <c r="DU725" s="15">
        <v>137</v>
      </c>
      <c r="DV725" s="15">
        <v>39</v>
      </c>
      <c r="DW725" s="15">
        <v>44</v>
      </c>
      <c r="DX725" s="15">
        <v>34</v>
      </c>
      <c r="DY725" s="15">
        <v>77</v>
      </c>
      <c r="DZ725" s="15">
        <v>58</v>
      </c>
      <c r="EA725" s="15">
        <v>42</v>
      </c>
      <c r="EB725" s="15">
        <v>40</v>
      </c>
      <c r="EC725" s="15">
        <v>101</v>
      </c>
      <c r="ED725" s="15">
        <v>111</v>
      </c>
      <c r="EE725" s="15">
        <v>3</v>
      </c>
      <c r="EF725" s="15">
        <v>83</v>
      </c>
      <c r="EG725" s="15">
        <v>55</v>
      </c>
      <c r="EH725" s="15">
        <v>105</v>
      </c>
      <c r="EI725" s="15">
        <v>50</v>
      </c>
      <c r="EJ725" s="15">
        <v>139</v>
      </c>
      <c r="EK725" s="15">
        <v>94</v>
      </c>
      <c r="EL725" s="15">
        <v>120</v>
      </c>
      <c r="EM725" s="15">
        <v>99</v>
      </c>
      <c r="EN725" s="15">
        <v>128</v>
      </c>
      <c r="EP725" s="15">
        <v>135</v>
      </c>
      <c r="EQ725" s="15">
        <v>10</v>
      </c>
      <c r="ER725" s="15">
        <v>12</v>
      </c>
      <c r="ES725" s="15">
        <v>75</v>
      </c>
      <c r="EU725" s="15">
        <v>15</v>
      </c>
      <c r="EV725" s="15">
        <v>130</v>
      </c>
      <c r="EW725" s="15">
        <v>7</v>
      </c>
      <c r="EX725" s="15">
        <v>62</v>
      </c>
    </row>
    <row r="726" spans="4:154" s="15" customFormat="1"/>
    <row r="727" spans="4:154" s="15" customFormat="1">
      <c r="D727" s="447">
        <v>148</v>
      </c>
      <c r="E727" s="39" t="s">
        <v>379</v>
      </c>
    </row>
    <row r="728" spans="4:154" s="15" customFormat="1">
      <c r="E728" s="42" t="s">
        <v>322</v>
      </c>
      <c r="F728" s="15">
        <v>1</v>
      </c>
      <c r="G728" s="15">
        <v>2</v>
      </c>
      <c r="H728" s="15">
        <v>3</v>
      </c>
      <c r="I728" s="15">
        <v>4</v>
      </c>
      <c r="J728" s="15">
        <v>5</v>
      </c>
      <c r="K728" s="15">
        <v>6</v>
      </c>
      <c r="L728" s="15">
        <v>7</v>
      </c>
      <c r="M728" s="15">
        <v>8</v>
      </c>
      <c r="N728" s="15">
        <v>9</v>
      </c>
      <c r="O728" s="15">
        <v>10</v>
      </c>
      <c r="P728" s="15">
        <v>11</v>
      </c>
      <c r="Q728" s="15">
        <v>12</v>
      </c>
      <c r="R728" s="15">
        <v>13</v>
      </c>
      <c r="S728" s="15">
        <v>14</v>
      </c>
      <c r="T728" s="15">
        <v>15</v>
      </c>
      <c r="U728" s="15">
        <v>16</v>
      </c>
      <c r="V728" s="15">
        <v>17</v>
      </c>
      <c r="W728" s="15">
        <v>18</v>
      </c>
      <c r="X728" s="15">
        <v>19</v>
      </c>
      <c r="Y728" s="15">
        <v>20</v>
      </c>
      <c r="Z728" s="15">
        <v>21</v>
      </c>
      <c r="AA728" s="15">
        <v>22</v>
      </c>
      <c r="AB728" s="15">
        <v>23</v>
      </c>
      <c r="AC728" s="15">
        <v>24</v>
      </c>
      <c r="AD728" s="15">
        <v>25</v>
      </c>
      <c r="AE728" s="15">
        <v>26</v>
      </c>
      <c r="AF728" s="15">
        <v>27</v>
      </c>
      <c r="AG728" s="15">
        <v>28</v>
      </c>
      <c r="AH728" s="15">
        <v>29</v>
      </c>
      <c r="AI728" s="15">
        <v>30</v>
      </c>
      <c r="AJ728" s="15">
        <v>31</v>
      </c>
      <c r="AK728" s="15">
        <v>32</v>
      </c>
      <c r="AL728" s="15">
        <v>33</v>
      </c>
      <c r="AM728" s="15">
        <v>34</v>
      </c>
      <c r="AN728" s="15">
        <v>35</v>
      </c>
      <c r="AO728" s="15">
        <v>36</v>
      </c>
      <c r="AP728" s="15">
        <v>37</v>
      </c>
      <c r="AQ728" s="15">
        <v>38</v>
      </c>
      <c r="AR728" s="15">
        <v>39</v>
      </c>
      <c r="AS728" s="15">
        <v>40</v>
      </c>
      <c r="AT728" s="15">
        <v>41</v>
      </c>
      <c r="AU728" s="15">
        <v>42</v>
      </c>
      <c r="AV728" s="15">
        <v>43</v>
      </c>
      <c r="AW728" s="15">
        <v>44</v>
      </c>
      <c r="AX728" s="15">
        <v>45</v>
      </c>
      <c r="AY728" s="15">
        <v>46</v>
      </c>
      <c r="AZ728" s="15">
        <v>47</v>
      </c>
      <c r="BA728" s="15">
        <v>48</v>
      </c>
      <c r="BB728" s="15">
        <v>49</v>
      </c>
      <c r="BC728" s="15">
        <v>50</v>
      </c>
      <c r="BD728" s="15">
        <v>51</v>
      </c>
      <c r="BE728" s="15">
        <v>52</v>
      </c>
      <c r="BF728" s="15">
        <v>53</v>
      </c>
      <c r="BG728" s="15">
        <v>54</v>
      </c>
      <c r="BH728" s="15">
        <v>55</v>
      </c>
      <c r="BI728" s="15">
        <v>56</v>
      </c>
      <c r="BJ728" s="15">
        <v>57</v>
      </c>
      <c r="BK728" s="15">
        <v>58</v>
      </c>
      <c r="BL728" s="15">
        <v>59</v>
      </c>
      <c r="BM728" s="15">
        <v>60</v>
      </c>
      <c r="BN728" s="15">
        <v>61</v>
      </c>
      <c r="BO728" s="15">
        <v>62</v>
      </c>
      <c r="BP728" s="15">
        <v>63</v>
      </c>
      <c r="BQ728" s="15">
        <v>64</v>
      </c>
      <c r="BR728" s="15">
        <v>65</v>
      </c>
      <c r="BS728" s="15">
        <v>66</v>
      </c>
      <c r="BT728" s="15">
        <v>67</v>
      </c>
      <c r="BU728" s="15">
        <v>68</v>
      </c>
      <c r="BV728" s="15">
        <v>69</v>
      </c>
      <c r="BW728" s="15">
        <v>70</v>
      </c>
      <c r="BX728" s="15">
        <v>71</v>
      </c>
      <c r="BY728" s="15">
        <v>72</v>
      </c>
      <c r="BZ728" s="15">
        <v>73</v>
      </c>
      <c r="CA728" s="15">
        <v>74</v>
      </c>
      <c r="CB728" s="15">
        <v>75</v>
      </c>
      <c r="CC728" s="15">
        <v>76</v>
      </c>
      <c r="CD728" s="15">
        <v>77</v>
      </c>
      <c r="CE728" s="15">
        <v>78</v>
      </c>
      <c r="CF728" s="15">
        <v>79</v>
      </c>
      <c r="CG728" s="15">
        <v>80</v>
      </c>
      <c r="CH728" s="15">
        <v>81</v>
      </c>
      <c r="CI728" s="15">
        <v>82</v>
      </c>
      <c r="CJ728" s="15">
        <v>83</v>
      </c>
      <c r="CK728" s="15">
        <v>84</v>
      </c>
      <c r="CL728" s="15">
        <v>85</v>
      </c>
      <c r="CM728" s="15">
        <v>86</v>
      </c>
      <c r="CN728" s="15">
        <v>87</v>
      </c>
      <c r="CO728" s="15">
        <v>88</v>
      </c>
      <c r="CP728" s="15">
        <v>89</v>
      </c>
      <c r="CQ728" s="15">
        <v>90</v>
      </c>
      <c r="CR728" s="15">
        <v>91</v>
      </c>
      <c r="CS728" s="15">
        <v>92</v>
      </c>
      <c r="CT728" s="15">
        <v>93</v>
      </c>
      <c r="CU728" s="15">
        <v>94</v>
      </c>
      <c r="CV728" s="15">
        <v>95</v>
      </c>
      <c r="CW728" s="15">
        <v>96</v>
      </c>
      <c r="CX728" s="15">
        <v>97</v>
      </c>
      <c r="CY728" s="15">
        <v>98</v>
      </c>
      <c r="CZ728" s="15">
        <v>99</v>
      </c>
      <c r="DA728" s="15">
        <v>100</v>
      </c>
      <c r="DB728" s="15">
        <v>101</v>
      </c>
      <c r="DC728" s="15">
        <v>102</v>
      </c>
      <c r="DD728" s="15">
        <v>103</v>
      </c>
      <c r="DE728" s="15">
        <v>104</v>
      </c>
      <c r="DF728" s="15">
        <v>105</v>
      </c>
      <c r="DG728" s="15">
        <v>106</v>
      </c>
      <c r="DH728" s="15">
        <v>107</v>
      </c>
      <c r="DI728" s="15">
        <v>108</v>
      </c>
      <c r="DJ728" s="15">
        <v>109</v>
      </c>
      <c r="DK728" s="15">
        <v>110</v>
      </c>
      <c r="DL728" s="15">
        <v>111</v>
      </c>
      <c r="DM728" s="15">
        <v>112</v>
      </c>
      <c r="DN728" s="15">
        <v>113</v>
      </c>
      <c r="DO728" s="15">
        <v>114</v>
      </c>
      <c r="DP728" s="15">
        <v>115</v>
      </c>
      <c r="DQ728" s="15">
        <v>116</v>
      </c>
      <c r="DR728" s="15">
        <v>117</v>
      </c>
      <c r="DS728" s="15">
        <v>118</v>
      </c>
      <c r="DT728" s="15">
        <v>119</v>
      </c>
      <c r="DU728" s="15">
        <v>120</v>
      </c>
      <c r="DV728" s="15">
        <v>121</v>
      </c>
      <c r="DW728" s="15">
        <v>122</v>
      </c>
      <c r="DX728" s="15">
        <v>123</v>
      </c>
      <c r="DY728" s="15">
        <v>124</v>
      </c>
      <c r="DZ728" s="15">
        <v>125</v>
      </c>
      <c r="EA728" s="15">
        <v>126</v>
      </c>
      <c r="EB728" s="15">
        <v>127</v>
      </c>
      <c r="EC728" s="15">
        <v>128</v>
      </c>
      <c r="ED728" s="15">
        <v>129</v>
      </c>
      <c r="EE728" s="15">
        <v>130</v>
      </c>
      <c r="EF728" s="15">
        <v>131</v>
      </c>
      <c r="EG728" s="15">
        <v>132</v>
      </c>
      <c r="EH728" s="15">
        <v>133</v>
      </c>
      <c r="EI728" s="15">
        <v>134</v>
      </c>
      <c r="EJ728" s="15">
        <v>135</v>
      </c>
      <c r="EK728" s="15">
        <v>136</v>
      </c>
      <c r="EL728" s="15">
        <v>137</v>
      </c>
      <c r="EM728" s="15">
        <v>138</v>
      </c>
      <c r="EN728" s="15">
        <v>139</v>
      </c>
      <c r="EO728" s="15">
        <v>140</v>
      </c>
      <c r="EP728" s="15">
        <v>141</v>
      </c>
      <c r="EQ728" s="15">
        <v>142</v>
      </c>
      <c r="ER728" s="15">
        <v>143</v>
      </c>
      <c r="ES728" s="15">
        <v>144</v>
      </c>
      <c r="EU728" s="15">
        <v>145</v>
      </c>
      <c r="EV728" s="15">
        <v>146</v>
      </c>
      <c r="EW728" s="15">
        <v>147</v>
      </c>
      <c r="EX728" s="15">
        <v>148</v>
      </c>
    </row>
    <row r="729" spans="4:154" s="15" customFormat="1">
      <c r="E729" s="42" t="s">
        <v>350</v>
      </c>
      <c r="F729" s="15">
        <v>63</v>
      </c>
      <c r="G729" s="15">
        <v>140</v>
      </c>
      <c r="H729" s="15">
        <v>34</v>
      </c>
      <c r="I729" s="15">
        <v>133</v>
      </c>
      <c r="J729" s="15">
        <v>123</v>
      </c>
      <c r="K729" s="15">
        <v>97</v>
      </c>
      <c r="L729" s="15">
        <v>105</v>
      </c>
      <c r="M729" s="15">
        <v>35</v>
      </c>
      <c r="N729" s="15">
        <v>12</v>
      </c>
      <c r="O729" s="15">
        <v>131</v>
      </c>
      <c r="P729" s="15">
        <v>99</v>
      </c>
      <c r="Q729" s="15">
        <v>5</v>
      </c>
      <c r="R729" s="15">
        <v>89</v>
      </c>
      <c r="S729" s="15">
        <v>111</v>
      </c>
      <c r="T729" s="15">
        <v>27</v>
      </c>
      <c r="U729" s="15">
        <v>24</v>
      </c>
      <c r="V729" s="15">
        <v>41</v>
      </c>
      <c r="W729" s="15">
        <v>141</v>
      </c>
      <c r="X729" s="15">
        <v>60</v>
      </c>
      <c r="Y729" s="15">
        <v>132</v>
      </c>
      <c r="Z729" s="15">
        <v>20</v>
      </c>
      <c r="AA729" s="15">
        <v>56</v>
      </c>
      <c r="AB729" s="15">
        <v>65</v>
      </c>
      <c r="AC729" s="15">
        <v>113</v>
      </c>
      <c r="AD729" s="15">
        <v>22</v>
      </c>
      <c r="AE729" s="15">
        <v>38</v>
      </c>
      <c r="AF729" s="15">
        <v>91</v>
      </c>
      <c r="AG729" s="15">
        <v>119</v>
      </c>
      <c r="AH729" s="15">
        <v>72</v>
      </c>
      <c r="AI729" s="15">
        <v>59</v>
      </c>
      <c r="AJ729" s="15">
        <v>29</v>
      </c>
      <c r="AK729" s="15">
        <v>93</v>
      </c>
      <c r="AL729" s="15">
        <v>31</v>
      </c>
      <c r="AM729" s="15">
        <v>138</v>
      </c>
      <c r="AN729" s="15">
        <v>57</v>
      </c>
      <c r="AO729" s="15">
        <v>80</v>
      </c>
      <c r="AP729" s="15">
        <v>19</v>
      </c>
      <c r="AQ729" s="15">
        <v>124</v>
      </c>
      <c r="AR729" s="15">
        <v>30</v>
      </c>
      <c r="AS729" s="15">
        <v>102</v>
      </c>
      <c r="AT729" s="15">
        <v>104</v>
      </c>
      <c r="AU729" s="15">
        <v>69</v>
      </c>
      <c r="AV729" s="15">
        <v>32</v>
      </c>
      <c r="AW729" s="15">
        <v>142</v>
      </c>
      <c r="AX729" s="15">
        <v>147</v>
      </c>
      <c r="AY729" s="15">
        <v>84</v>
      </c>
      <c r="AZ729" s="15">
        <v>135</v>
      </c>
      <c r="BA729" s="15">
        <v>125</v>
      </c>
      <c r="BB729" s="15">
        <v>52</v>
      </c>
      <c r="BC729" s="15">
        <v>13</v>
      </c>
      <c r="BD729" s="15">
        <v>148</v>
      </c>
      <c r="BE729" s="15">
        <v>50</v>
      </c>
      <c r="BF729" s="15">
        <v>115</v>
      </c>
      <c r="BG729" s="15">
        <v>45</v>
      </c>
      <c r="BH729" s="15">
        <v>98</v>
      </c>
      <c r="BI729" s="15">
        <v>47</v>
      </c>
      <c r="BJ729" s="15">
        <v>8</v>
      </c>
      <c r="BK729" s="15">
        <v>67</v>
      </c>
      <c r="BL729" s="15">
        <v>126</v>
      </c>
      <c r="BM729" s="15">
        <v>18</v>
      </c>
      <c r="BN729" s="15">
        <v>79</v>
      </c>
      <c r="BO729" s="15">
        <v>43</v>
      </c>
      <c r="BP729" s="15">
        <v>1</v>
      </c>
      <c r="BQ729" s="15">
        <v>7</v>
      </c>
      <c r="BR729" s="15">
        <v>122</v>
      </c>
      <c r="BS729" s="15">
        <v>82</v>
      </c>
      <c r="BT729" s="15">
        <v>58</v>
      </c>
      <c r="BU729" s="15">
        <v>4</v>
      </c>
      <c r="BV729" s="15">
        <v>42</v>
      </c>
      <c r="BW729" s="15">
        <v>33</v>
      </c>
      <c r="BX729" s="15">
        <v>49</v>
      </c>
      <c r="BY729" s="15">
        <v>68</v>
      </c>
      <c r="BZ729" s="15">
        <v>136</v>
      </c>
      <c r="CA729" s="15">
        <v>112</v>
      </c>
      <c r="CB729" s="15">
        <v>101</v>
      </c>
      <c r="CC729" s="15">
        <v>44</v>
      </c>
      <c r="CD729" s="15">
        <v>86</v>
      </c>
      <c r="CE729" s="15">
        <v>95</v>
      </c>
      <c r="CF729" s="15">
        <v>26</v>
      </c>
      <c r="CG729" s="15">
        <v>145</v>
      </c>
      <c r="CH729" s="15">
        <v>128</v>
      </c>
      <c r="CI729" s="15">
        <v>120</v>
      </c>
      <c r="CJ729" s="15">
        <v>134</v>
      </c>
      <c r="CK729" s="15">
        <v>73</v>
      </c>
      <c r="CL729" s="15">
        <v>37</v>
      </c>
      <c r="CM729" s="15">
        <v>139</v>
      </c>
      <c r="CN729" s="15">
        <v>81</v>
      </c>
      <c r="CO729" s="15">
        <v>66</v>
      </c>
      <c r="CP729" s="15">
        <v>48</v>
      </c>
      <c r="CQ729" s="15">
        <v>39</v>
      </c>
      <c r="CR729" s="15">
        <v>146</v>
      </c>
      <c r="CS729" s="15">
        <v>110</v>
      </c>
      <c r="CT729" s="15">
        <v>129</v>
      </c>
      <c r="CU729" s="15">
        <v>118</v>
      </c>
      <c r="CV729" s="15">
        <v>88</v>
      </c>
      <c r="CW729" s="15">
        <v>144</v>
      </c>
      <c r="CX729" s="15">
        <v>55</v>
      </c>
      <c r="CY729" s="15">
        <v>64</v>
      </c>
      <c r="CZ729" s="15">
        <v>16</v>
      </c>
      <c r="DA729" s="15">
        <v>3</v>
      </c>
      <c r="DB729" s="15">
        <v>15</v>
      </c>
      <c r="DC729" s="15">
        <v>40</v>
      </c>
      <c r="DD729" s="15">
        <v>87</v>
      </c>
      <c r="DE729" s="15">
        <v>23</v>
      </c>
      <c r="DF729" s="15">
        <v>94</v>
      </c>
      <c r="DG729" s="15">
        <v>9</v>
      </c>
      <c r="DH729" s="15">
        <v>114</v>
      </c>
      <c r="DI729" s="15">
        <v>70</v>
      </c>
      <c r="DJ729" s="15">
        <v>100</v>
      </c>
      <c r="DK729" s="15">
        <v>143</v>
      </c>
      <c r="DL729" s="15">
        <v>137</v>
      </c>
      <c r="DM729" s="15">
        <v>61</v>
      </c>
      <c r="DN729" s="15">
        <v>2</v>
      </c>
      <c r="DO729" s="15">
        <v>107</v>
      </c>
      <c r="DP729" s="15">
        <v>53</v>
      </c>
      <c r="DQ729" s="15">
        <v>25</v>
      </c>
      <c r="DR729" s="15">
        <v>109</v>
      </c>
      <c r="DS729" s="15">
        <v>17</v>
      </c>
      <c r="DT729" s="15">
        <v>46</v>
      </c>
      <c r="DU729" s="15">
        <v>83</v>
      </c>
      <c r="DV729" s="15">
        <v>130</v>
      </c>
      <c r="DW729" s="15">
        <v>28</v>
      </c>
      <c r="DX729" s="15">
        <v>116</v>
      </c>
      <c r="DY729" s="15">
        <v>71</v>
      </c>
      <c r="DZ729" s="15">
        <v>54</v>
      </c>
      <c r="EA729" s="15">
        <v>62</v>
      </c>
      <c r="EB729" s="15">
        <v>74</v>
      </c>
      <c r="EC729" s="15">
        <v>6</v>
      </c>
      <c r="ED729" s="15">
        <v>108</v>
      </c>
      <c r="EE729" s="15">
        <v>96</v>
      </c>
      <c r="EF729" s="15">
        <v>127</v>
      </c>
      <c r="EG729" s="15">
        <v>78</v>
      </c>
      <c r="EH729" s="15">
        <v>36</v>
      </c>
      <c r="EI729" s="15">
        <v>11</v>
      </c>
      <c r="EJ729" s="15">
        <v>106</v>
      </c>
      <c r="EK729" s="15">
        <v>85</v>
      </c>
      <c r="EL729" s="15">
        <v>14</v>
      </c>
      <c r="EM729" s="15">
        <v>76</v>
      </c>
      <c r="EN729" s="15">
        <v>75</v>
      </c>
      <c r="EO729" s="15">
        <v>121</v>
      </c>
      <c r="EP729" s="15">
        <v>90</v>
      </c>
      <c r="EQ729" s="15">
        <v>21</v>
      </c>
      <c r="ER729" s="15">
        <v>92</v>
      </c>
      <c r="ES729" s="15">
        <v>51</v>
      </c>
      <c r="EU729" s="15">
        <v>10</v>
      </c>
      <c r="EV729" s="15">
        <v>103</v>
      </c>
      <c r="EW729" s="15">
        <v>117</v>
      </c>
      <c r="EX729" s="15">
        <v>77</v>
      </c>
    </row>
    <row r="730" spans="4:154" s="15" customFormat="1">
      <c r="E730" s="42" t="s">
        <v>352</v>
      </c>
      <c r="F730" s="15">
        <v>45</v>
      </c>
      <c r="G730" s="15">
        <v>51</v>
      </c>
      <c r="H730" s="15">
        <v>12</v>
      </c>
      <c r="I730" s="15">
        <v>96</v>
      </c>
      <c r="J730" s="15">
        <v>29</v>
      </c>
      <c r="K730" s="15">
        <v>94</v>
      </c>
      <c r="L730" s="15">
        <v>143</v>
      </c>
      <c r="M730" s="15">
        <v>42</v>
      </c>
      <c r="N730" s="15">
        <v>90</v>
      </c>
      <c r="O730" s="15">
        <v>56</v>
      </c>
      <c r="P730" s="15">
        <v>48</v>
      </c>
      <c r="Q730" s="15">
        <v>71</v>
      </c>
      <c r="R730" s="15">
        <v>27</v>
      </c>
      <c r="S730" s="15">
        <v>61</v>
      </c>
      <c r="T730" s="15">
        <v>43</v>
      </c>
      <c r="U730" s="15">
        <v>123</v>
      </c>
      <c r="V730" s="15">
        <v>85</v>
      </c>
      <c r="W730" s="15">
        <v>112</v>
      </c>
      <c r="X730" s="15">
        <v>106</v>
      </c>
      <c r="Y730" s="15">
        <v>148</v>
      </c>
      <c r="Z730" s="15">
        <v>3</v>
      </c>
      <c r="AA730" s="15">
        <v>89</v>
      </c>
      <c r="AB730" s="15">
        <v>50</v>
      </c>
      <c r="AC730" s="15">
        <v>78</v>
      </c>
      <c r="AD730" s="15">
        <v>128</v>
      </c>
      <c r="AE730" s="15">
        <v>39</v>
      </c>
      <c r="AF730" s="15">
        <v>34</v>
      </c>
      <c r="AG730" s="15">
        <v>102</v>
      </c>
      <c r="AH730" s="15">
        <v>25</v>
      </c>
      <c r="AI730" s="15">
        <v>62</v>
      </c>
      <c r="AJ730" s="15">
        <v>115</v>
      </c>
      <c r="AK730" s="15">
        <v>83</v>
      </c>
      <c r="AL730" s="15">
        <v>57</v>
      </c>
      <c r="AM730" s="15">
        <v>66</v>
      </c>
      <c r="AN730" s="15">
        <v>6</v>
      </c>
      <c r="AO730" s="15">
        <v>37</v>
      </c>
      <c r="AP730" s="15">
        <v>144</v>
      </c>
      <c r="AQ730" s="15">
        <v>110</v>
      </c>
      <c r="AR730" s="15">
        <v>58</v>
      </c>
      <c r="AS730" s="15">
        <v>21</v>
      </c>
      <c r="AT730" s="15">
        <v>132</v>
      </c>
      <c r="AU730" s="15">
        <v>84</v>
      </c>
      <c r="AV730" s="15">
        <v>99</v>
      </c>
      <c r="AW730" s="15">
        <v>146</v>
      </c>
      <c r="AX730" s="15">
        <v>47</v>
      </c>
      <c r="AY730" s="15">
        <v>142</v>
      </c>
      <c r="AZ730" s="15">
        <v>133</v>
      </c>
      <c r="BA730" s="15">
        <v>122</v>
      </c>
      <c r="BB730" s="15">
        <v>101</v>
      </c>
      <c r="BC730" s="15">
        <v>86</v>
      </c>
      <c r="BD730" s="15">
        <v>40</v>
      </c>
      <c r="BE730" s="15">
        <v>80</v>
      </c>
      <c r="BF730" s="15">
        <v>114</v>
      </c>
      <c r="BG730" s="15">
        <v>127</v>
      </c>
      <c r="BH730" s="15">
        <v>139</v>
      </c>
      <c r="BI730" s="15">
        <v>118</v>
      </c>
      <c r="BJ730" s="15">
        <v>138</v>
      </c>
      <c r="BK730" s="15">
        <v>15</v>
      </c>
      <c r="BL730" s="15">
        <v>8</v>
      </c>
      <c r="BM730" s="15">
        <v>104</v>
      </c>
      <c r="BN730" s="15">
        <v>129</v>
      </c>
      <c r="BO730" s="15">
        <v>134</v>
      </c>
      <c r="BP730" s="15">
        <v>52</v>
      </c>
      <c r="BQ730" s="15">
        <v>82</v>
      </c>
      <c r="BR730" s="15">
        <v>63</v>
      </c>
      <c r="BS730" s="15">
        <v>30</v>
      </c>
      <c r="BT730" s="15">
        <v>49</v>
      </c>
      <c r="BU730" s="15">
        <v>140</v>
      </c>
      <c r="BV730" s="15">
        <v>91</v>
      </c>
      <c r="BW730" s="15">
        <v>79</v>
      </c>
      <c r="BX730" s="15">
        <v>54</v>
      </c>
      <c r="BY730" s="15">
        <v>126</v>
      </c>
      <c r="BZ730" s="15">
        <v>109</v>
      </c>
      <c r="CA730" s="15">
        <v>20</v>
      </c>
      <c r="CB730" s="15">
        <v>136</v>
      </c>
      <c r="CC730" s="15">
        <v>59</v>
      </c>
      <c r="CD730" s="15">
        <v>124</v>
      </c>
      <c r="CE730" s="15">
        <v>11</v>
      </c>
      <c r="CF730" s="15">
        <v>87</v>
      </c>
      <c r="CG730" s="15">
        <v>137</v>
      </c>
      <c r="CH730" s="15">
        <v>88</v>
      </c>
      <c r="CI730" s="15">
        <v>64</v>
      </c>
      <c r="CJ730" s="15">
        <v>105</v>
      </c>
      <c r="CK730" s="15">
        <v>36</v>
      </c>
      <c r="CL730" s="15">
        <v>17</v>
      </c>
      <c r="CM730" s="15">
        <v>60</v>
      </c>
      <c r="CN730" s="15">
        <v>95</v>
      </c>
      <c r="CO730" s="15">
        <v>46</v>
      </c>
      <c r="CP730" s="15">
        <v>103</v>
      </c>
      <c r="CQ730" s="15">
        <v>9</v>
      </c>
      <c r="CR730" s="15">
        <v>18</v>
      </c>
      <c r="CS730" s="15">
        <v>53</v>
      </c>
      <c r="CT730" s="15">
        <v>14</v>
      </c>
      <c r="CU730" s="15">
        <v>10</v>
      </c>
      <c r="CV730" s="15">
        <v>93</v>
      </c>
      <c r="CW730" s="15">
        <v>4</v>
      </c>
      <c r="CX730" s="15">
        <v>16</v>
      </c>
      <c r="CY730" s="15">
        <v>72</v>
      </c>
      <c r="CZ730" s="15">
        <v>116</v>
      </c>
      <c r="DA730" s="15">
        <v>26</v>
      </c>
      <c r="DB730" s="15">
        <v>13</v>
      </c>
      <c r="DC730" s="15">
        <v>73</v>
      </c>
      <c r="DD730" s="15">
        <v>22</v>
      </c>
      <c r="DE730" s="15">
        <v>68</v>
      </c>
      <c r="DF730" s="15">
        <v>97</v>
      </c>
      <c r="DG730" s="15">
        <v>69</v>
      </c>
      <c r="DH730" s="15">
        <v>131</v>
      </c>
      <c r="DI730" s="15">
        <v>111</v>
      </c>
      <c r="DJ730" s="15">
        <v>28</v>
      </c>
      <c r="DK730" s="15">
        <v>117</v>
      </c>
      <c r="DL730" s="15">
        <v>108</v>
      </c>
      <c r="DM730" s="15">
        <v>147</v>
      </c>
      <c r="DN730" s="15">
        <v>135</v>
      </c>
      <c r="DO730" s="15">
        <v>1</v>
      </c>
      <c r="DP730" s="15">
        <v>31</v>
      </c>
      <c r="DQ730" s="15">
        <v>35</v>
      </c>
      <c r="DR730" s="15">
        <v>23</v>
      </c>
      <c r="DS730" s="15">
        <v>55</v>
      </c>
      <c r="DT730" s="15">
        <v>145</v>
      </c>
      <c r="DU730" s="15">
        <v>38</v>
      </c>
      <c r="DV730" s="15">
        <v>113</v>
      </c>
      <c r="DW730" s="15">
        <v>24</v>
      </c>
      <c r="DX730" s="15">
        <v>77</v>
      </c>
      <c r="DY730" s="15">
        <v>121</v>
      </c>
      <c r="DZ730" s="15">
        <v>2</v>
      </c>
      <c r="EA730" s="15">
        <v>19</v>
      </c>
      <c r="EB730" s="15">
        <v>130</v>
      </c>
      <c r="EC730" s="15">
        <v>107</v>
      </c>
      <c r="ED730" s="15">
        <v>92</v>
      </c>
      <c r="EE730" s="15">
        <v>32</v>
      </c>
      <c r="EF730" s="15">
        <v>100</v>
      </c>
      <c r="EG730" s="15">
        <v>33</v>
      </c>
      <c r="EH730" s="15">
        <v>5</v>
      </c>
      <c r="EI730" s="15">
        <v>141</v>
      </c>
      <c r="EJ730" s="15">
        <v>44</v>
      </c>
      <c r="EK730" s="15">
        <v>75</v>
      </c>
      <c r="EL730" s="15">
        <v>98</v>
      </c>
      <c r="EM730" s="15">
        <v>120</v>
      </c>
      <c r="EN730" s="15">
        <v>81</v>
      </c>
      <c r="EO730" s="15">
        <v>67</v>
      </c>
      <c r="EP730" s="15">
        <v>125</v>
      </c>
      <c r="EQ730" s="15">
        <v>70</v>
      </c>
      <c r="ER730" s="15">
        <v>7</v>
      </c>
      <c r="ES730" s="15">
        <v>76</v>
      </c>
      <c r="EU730" s="15">
        <v>119</v>
      </c>
      <c r="EV730" s="15">
        <v>65</v>
      </c>
      <c r="EW730" s="15">
        <v>74</v>
      </c>
      <c r="EX730" s="15">
        <v>41</v>
      </c>
    </row>
    <row r="731" spans="4:154" s="15" customFormat="1"/>
    <row r="732" spans="4:154" s="15" customFormat="1">
      <c r="D732" s="447">
        <v>149</v>
      </c>
      <c r="E732" s="39" t="s">
        <v>379</v>
      </c>
    </row>
    <row r="733" spans="4:154" s="15" customFormat="1">
      <c r="E733" s="42" t="s">
        <v>322</v>
      </c>
      <c r="F733" s="15">
        <v>1</v>
      </c>
      <c r="G733" s="15">
        <v>2</v>
      </c>
      <c r="H733" s="15">
        <v>3</v>
      </c>
      <c r="I733" s="15">
        <v>4</v>
      </c>
      <c r="J733" s="15">
        <v>5</v>
      </c>
      <c r="K733" s="15">
        <v>6</v>
      </c>
      <c r="L733" s="15">
        <v>7</v>
      </c>
      <c r="M733" s="15">
        <v>8</v>
      </c>
      <c r="N733" s="15">
        <v>9</v>
      </c>
      <c r="O733" s="15">
        <v>10</v>
      </c>
      <c r="P733" s="15">
        <v>11</v>
      </c>
      <c r="Q733" s="15">
        <v>12</v>
      </c>
      <c r="R733" s="15">
        <v>13</v>
      </c>
      <c r="S733" s="15">
        <v>14</v>
      </c>
      <c r="T733" s="15">
        <v>15</v>
      </c>
      <c r="U733" s="15">
        <v>16</v>
      </c>
      <c r="V733" s="15">
        <v>17</v>
      </c>
      <c r="W733" s="15">
        <v>18</v>
      </c>
      <c r="X733" s="15">
        <v>19</v>
      </c>
      <c r="Y733" s="15">
        <v>20</v>
      </c>
      <c r="Z733" s="15">
        <v>21</v>
      </c>
      <c r="AA733" s="15">
        <v>22</v>
      </c>
      <c r="AB733" s="15">
        <v>23</v>
      </c>
      <c r="AC733" s="15">
        <v>24</v>
      </c>
      <c r="AD733" s="15">
        <v>25</v>
      </c>
      <c r="AE733" s="15">
        <v>26</v>
      </c>
      <c r="AF733" s="15">
        <v>27</v>
      </c>
      <c r="AG733" s="15">
        <v>28</v>
      </c>
      <c r="AH733" s="15">
        <v>29</v>
      </c>
      <c r="AI733" s="15">
        <v>30</v>
      </c>
      <c r="AJ733" s="15">
        <v>31</v>
      </c>
      <c r="AK733" s="15">
        <v>32</v>
      </c>
      <c r="AL733" s="15">
        <v>33</v>
      </c>
      <c r="AM733" s="15">
        <v>34</v>
      </c>
      <c r="AN733" s="15">
        <v>35</v>
      </c>
      <c r="AO733" s="15">
        <v>36</v>
      </c>
      <c r="AP733" s="15">
        <v>37</v>
      </c>
      <c r="AQ733" s="15">
        <v>38</v>
      </c>
      <c r="AR733" s="15">
        <v>39</v>
      </c>
      <c r="AS733" s="15">
        <v>40</v>
      </c>
      <c r="AT733" s="15">
        <v>41</v>
      </c>
      <c r="AU733" s="15">
        <v>42</v>
      </c>
      <c r="AV733" s="15">
        <v>43</v>
      </c>
      <c r="AW733" s="15">
        <v>44</v>
      </c>
      <c r="AX733" s="15">
        <v>45</v>
      </c>
      <c r="AY733" s="15">
        <v>46</v>
      </c>
      <c r="AZ733" s="15">
        <v>47</v>
      </c>
      <c r="BA733" s="15">
        <v>48</v>
      </c>
      <c r="BB733" s="15">
        <v>49</v>
      </c>
      <c r="BC733" s="15">
        <v>50</v>
      </c>
      <c r="BD733" s="15">
        <v>51</v>
      </c>
      <c r="BE733" s="15">
        <v>52</v>
      </c>
      <c r="BF733" s="15">
        <v>53</v>
      </c>
      <c r="BG733" s="15">
        <v>54</v>
      </c>
      <c r="BH733" s="15">
        <v>55</v>
      </c>
      <c r="BI733" s="15">
        <v>56</v>
      </c>
      <c r="BJ733" s="15">
        <v>57</v>
      </c>
      <c r="BK733" s="15">
        <v>58</v>
      </c>
      <c r="BL733" s="15">
        <v>59</v>
      </c>
      <c r="BM733" s="15">
        <v>60</v>
      </c>
      <c r="BN733" s="15">
        <v>61</v>
      </c>
      <c r="BO733" s="15">
        <v>62</v>
      </c>
      <c r="BP733" s="15">
        <v>63</v>
      </c>
      <c r="BQ733" s="15">
        <v>64</v>
      </c>
      <c r="BR733" s="15">
        <v>65</v>
      </c>
      <c r="BS733" s="15">
        <v>66</v>
      </c>
      <c r="BT733" s="15">
        <v>67</v>
      </c>
      <c r="BU733" s="15">
        <v>68</v>
      </c>
      <c r="BV733" s="15">
        <v>69</v>
      </c>
      <c r="BW733" s="15">
        <v>70</v>
      </c>
      <c r="BX733" s="15">
        <v>71</v>
      </c>
      <c r="BY733" s="15">
        <v>72</v>
      </c>
      <c r="BZ733" s="15">
        <v>73</v>
      </c>
      <c r="CA733" s="15">
        <v>74</v>
      </c>
      <c r="CB733" s="15">
        <v>75</v>
      </c>
      <c r="CC733" s="15">
        <v>76</v>
      </c>
      <c r="CD733" s="15">
        <v>77</v>
      </c>
      <c r="CE733" s="15">
        <v>78</v>
      </c>
      <c r="CF733" s="15">
        <v>79</v>
      </c>
      <c r="CG733" s="15">
        <v>80</v>
      </c>
      <c r="CH733" s="15">
        <v>81</v>
      </c>
      <c r="CI733" s="15">
        <v>82</v>
      </c>
      <c r="CJ733" s="15">
        <v>83</v>
      </c>
      <c r="CK733" s="15">
        <v>84</v>
      </c>
      <c r="CL733" s="15">
        <v>85</v>
      </c>
      <c r="CM733" s="15">
        <v>86</v>
      </c>
      <c r="CN733" s="15">
        <v>87</v>
      </c>
      <c r="CO733" s="15">
        <v>88</v>
      </c>
      <c r="CP733" s="15">
        <v>89</v>
      </c>
      <c r="CQ733" s="15">
        <v>90</v>
      </c>
      <c r="CR733" s="15">
        <v>91</v>
      </c>
      <c r="CS733" s="15">
        <v>92</v>
      </c>
      <c r="CT733" s="15">
        <v>93</v>
      </c>
      <c r="CU733" s="15">
        <v>94</v>
      </c>
      <c r="CV733" s="15">
        <v>95</v>
      </c>
      <c r="CW733" s="15">
        <v>96</v>
      </c>
      <c r="CX733" s="15">
        <v>97</v>
      </c>
      <c r="CY733" s="15">
        <v>98</v>
      </c>
      <c r="CZ733" s="15">
        <v>99</v>
      </c>
      <c r="DA733" s="15">
        <v>100</v>
      </c>
      <c r="DB733" s="15">
        <v>101</v>
      </c>
      <c r="DC733" s="15">
        <v>102</v>
      </c>
      <c r="DD733" s="15">
        <v>103</v>
      </c>
      <c r="DE733" s="15">
        <v>104</v>
      </c>
      <c r="DF733" s="15">
        <v>105</v>
      </c>
      <c r="DG733" s="15">
        <v>106</v>
      </c>
      <c r="DH733" s="15">
        <v>107</v>
      </c>
      <c r="DI733" s="15">
        <v>108</v>
      </c>
      <c r="DJ733" s="15">
        <v>109</v>
      </c>
      <c r="DK733" s="15">
        <v>110</v>
      </c>
      <c r="DL733" s="15">
        <v>111</v>
      </c>
      <c r="DM733" s="15">
        <v>112</v>
      </c>
      <c r="DN733" s="15">
        <v>113</v>
      </c>
      <c r="DO733" s="15">
        <v>114</v>
      </c>
      <c r="DP733" s="15">
        <v>115</v>
      </c>
      <c r="DQ733" s="15">
        <v>116</v>
      </c>
      <c r="DR733" s="15">
        <v>117</v>
      </c>
      <c r="DS733" s="15">
        <v>118</v>
      </c>
      <c r="DT733" s="15">
        <v>119</v>
      </c>
      <c r="DU733" s="15">
        <v>120</v>
      </c>
      <c r="DV733" s="15">
        <v>121</v>
      </c>
      <c r="DW733" s="15">
        <v>122</v>
      </c>
      <c r="DX733" s="15">
        <v>123</v>
      </c>
      <c r="DY733" s="15">
        <v>124</v>
      </c>
      <c r="DZ733" s="15">
        <v>125</v>
      </c>
      <c r="EA733" s="15">
        <v>126</v>
      </c>
      <c r="EB733" s="15">
        <v>127</v>
      </c>
      <c r="EC733" s="15">
        <v>128</v>
      </c>
      <c r="ED733" s="15">
        <v>129</v>
      </c>
      <c r="EE733" s="15">
        <v>130</v>
      </c>
      <c r="EF733" s="15">
        <v>131</v>
      </c>
      <c r="EG733" s="15">
        <v>132</v>
      </c>
      <c r="EH733" s="15">
        <v>133</v>
      </c>
      <c r="EI733" s="15">
        <v>134</v>
      </c>
      <c r="EJ733" s="15">
        <v>135</v>
      </c>
      <c r="EK733" s="15">
        <v>136</v>
      </c>
      <c r="EL733" s="15">
        <v>137</v>
      </c>
      <c r="EM733" s="15">
        <v>138</v>
      </c>
      <c r="EN733" s="15">
        <v>139</v>
      </c>
      <c r="EO733" s="15">
        <v>140</v>
      </c>
      <c r="EP733" s="15">
        <v>141</v>
      </c>
      <c r="EQ733" s="15">
        <v>142</v>
      </c>
      <c r="ER733" s="15">
        <v>143</v>
      </c>
      <c r="ES733" s="15">
        <v>144</v>
      </c>
      <c r="ET733" s="15">
        <v>145</v>
      </c>
      <c r="EU733" s="15">
        <v>146</v>
      </c>
      <c r="EV733" s="15">
        <v>147</v>
      </c>
      <c r="EW733" s="15">
        <v>148</v>
      </c>
      <c r="EX733" s="15">
        <v>149</v>
      </c>
    </row>
    <row r="734" spans="4:154" s="15" customFormat="1">
      <c r="E734" s="42" t="s">
        <v>350</v>
      </c>
      <c r="F734" s="15">
        <v>122</v>
      </c>
      <c r="G734" s="15">
        <v>75</v>
      </c>
      <c r="H734" s="15">
        <v>20</v>
      </c>
      <c r="I734" s="15">
        <v>82</v>
      </c>
      <c r="J734" s="15">
        <v>92</v>
      </c>
      <c r="K734" s="15">
        <v>113</v>
      </c>
      <c r="L734" s="15">
        <v>86</v>
      </c>
      <c r="M734" s="15">
        <v>15</v>
      </c>
      <c r="N734" s="15">
        <v>138</v>
      </c>
      <c r="O734" s="15">
        <v>127</v>
      </c>
      <c r="P734" s="15">
        <v>28</v>
      </c>
      <c r="Q734" s="15">
        <v>136</v>
      </c>
      <c r="R734" s="15">
        <v>116</v>
      </c>
      <c r="S734" s="15">
        <v>71</v>
      </c>
      <c r="T734" s="15">
        <v>8</v>
      </c>
      <c r="U734" s="15">
        <v>90</v>
      </c>
      <c r="V734" s="15">
        <v>98</v>
      </c>
      <c r="W734" s="15">
        <v>101</v>
      </c>
      <c r="X734" s="15">
        <v>56</v>
      </c>
      <c r="Y734" s="15">
        <v>108</v>
      </c>
      <c r="Z734" s="15">
        <v>123</v>
      </c>
      <c r="AA734" s="15">
        <v>35</v>
      </c>
      <c r="AB734" s="15">
        <v>79</v>
      </c>
      <c r="AC734" s="15">
        <v>132</v>
      </c>
      <c r="AD734" s="15">
        <v>16</v>
      </c>
      <c r="AE734" s="15">
        <v>102</v>
      </c>
      <c r="AF734" s="15">
        <v>41</v>
      </c>
      <c r="AG734" s="15">
        <v>27</v>
      </c>
      <c r="AH734" s="15">
        <v>38</v>
      </c>
      <c r="AI734" s="15">
        <v>54</v>
      </c>
      <c r="AJ734" s="15">
        <v>135</v>
      </c>
      <c r="AK734" s="15">
        <v>69</v>
      </c>
      <c r="AL734" s="15">
        <v>130</v>
      </c>
      <c r="AM734" s="15">
        <v>52</v>
      </c>
      <c r="AN734" s="15">
        <v>103</v>
      </c>
      <c r="AO734" s="15">
        <v>104</v>
      </c>
      <c r="AP734" s="15">
        <v>19</v>
      </c>
      <c r="AQ734" s="15">
        <v>39</v>
      </c>
      <c r="AR734" s="15">
        <v>111</v>
      </c>
      <c r="AS734" s="15">
        <v>63</v>
      </c>
      <c r="AT734" s="15">
        <v>118</v>
      </c>
      <c r="AU734" s="15">
        <v>105</v>
      </c>
      <c r="AV734" s="15">
        <v>124</v>
      </c>
      <c r="AW734" s="15">
        <v>142</v>
      </c>
      <c r="AX734" s="15">
        <v>26</v>
      </c>
      <c r="AY734" s="15">
        <v>53</v>
      </c>
      <c r="AZ734" s="15">
        <v>29</v>
      </c>
      <c r="BA734" s="15">
        <v>119</v>
      </c>
      <c r="BB734" s="15">
        <v>21</v>
      </c>
      <c r="BC734" s="15">
        <v>131</v>
      </c>
      <c r="BD734" s="15">
        <v>74</v>
      </c>
      <c r="BE734" s="15">
        <v>96</v>
      </c>
      <c r="BF734" s="15">
        <v>47</v>
      </c>
      <c r="BG734" s="15">
        <v>23</v>
      </c>
      <c r="BH734" s="15">
        <v>78</v>
      </c>
      <c r="BI734" s="15">
        <v>59</v>
      </c>
      <c r="BJ734" s="15">
        <v>73</v>
      </c>
      <c r="BK734" s="15">
        <v>146</v>
      </c>
      <c r="BL734" s="15">
        <v>2</v>
      </c>
      <c r="BM734" s="15">
        <v>137</v>
      </c>
      <c r="BN734" s="15">
        <v>65</v>
      </c>
      <c r="BO734" s="15">
        <v>140</v>
      </c>
      <c r="BP734" s="15">
        <v>144</v>
      </c>
      <c r="BQ734" s="15">
        <v>87</v>
      </c>
      <c r="BR734" s="15">
        <v>7</v>
      </c>
      <c r="BS734" s="15">
        <v>114</v>
      </c>
      <c r="BT734" s="15">
        <v>100</v>
      </c>
      <c r="BU734" s="15">
        <v>134</v>
      </c>
      <c r="BV734" s="15">
        <v>32</v>
      </c>
      <c r="BW734" s="15">
        <v>12</v>
      </c>
      <c r="BX734" s="15">
        <v>25</v>
      </c>
      <c r="BY734" s="15">
        <v>18</v>
      </c>
      <c r="BZ734" s="15">
        <v>147</v>
      </c>
      <c r="CA734" s="15">
        <v>97</v>
      </c>
      <c r="CB734" s="15">
        <v>34</v>
      </c>
      <c r="CC734" s="15">
        <v>110</v>
      </c>
      <c r="CD734" s="15">
        <v>145</v>
      </c>
      <c r="CE734" s="15">
        <v>76</v>
      </c>
      <c r="CF734" s="15">
        <v>30</v>
      </c>
      <c r="CG734" s="15">
        <v>49</v>
      </c>
      <c r="CH734" s="15">
        <v>129</v>
      </c>
      <c r="CI734" s="15">
        <v>83</v>
      </c>
      <c r="CJ734" s="15">
        <v>5</v>
      </c>
      <c r="CK734" s="15">
        <v>57</v>
      </c>
      <c r="CL734" s="15">
        <v>94</v>
      </c>
      <c r="CM734" s="15">
        <v>42</v>
      </c>
      <c r="CN734" s="15">
        <v>36</v>
      </c>
      <c r="CO734" s="15">
        <v>95</v>
      </c>
      <c r="CP734" s="15">
        <v>66</v>
      </c>
      <c r="CQ734" s="15">
        <v>133</v>
      </c>
      <c r="CR734" s="15">
        <v>120</v>
      </c>
      <c r="CS734" s="15">
        <v>115</v>
      </c>
      <c r="CT734" s="15">
        <v>9</v>
      </c>
      <c r="CU734" s="15">
        <v>85</v>
      </c>
      <c r="CV734" s="15">
        <v>88</v>
      </c>
      <c r="CW734" s="15">
        <v>70</v>
      </c>
      <c r="CX734" s="15">
        <v>128</v>
      </c>
      <c r="CY734" s="15">
        <v>106</v>
      </c>
      <c r="CZ734" s="15">
        <v>51</v>
      </c>
      <c r="DA734" s="15">
        <v>37</v>
      </c>
      <c r="DB734" s="15">
        <v>55</v>
      </c>
      <c r="DC734" s="15">
        <v>61</v>
      </c>
      <c r="DD734" s="15">
        <v>4</v>
      </c>
      <c r="DE734" s="15">
        <v>125</v>
      </c>
      <c r="DF734" s="15">
        <v>68</v>
      </c>
      <c r="DG734" s="15">
        <v>17</v>
      </c>
      <c r="DH734" s="15">
        <v>84</v>
      </c>
      <c r="DI734" s="15">
        <v>112</v>
      </c>
      <c r="DJ734" s="15">
        <v>77</v>
      </c>
      <c r="DK734" s="15">
        <v>149</v>
      </c>
      <c r="DL734" s="15">
        <v>72</v>
      </c>
      <c r="DM734" s="15">
        <v>6</v>
      </c>
      <c r="DN734" s="15">
        <v>60</v>
      </c>
      <c r="DO734" s="15">
        <v>67</v>
      </c>
      <c r="DP734" s="15">
        <v>46</v>
      </c>
      <c r="DQ734" s="15">
        <v>13</v>
      </c>
      <c r="DR734" s="15">
        <v>43</v>
      </c>
      <c r="DS734" s="15">
        <v>31</v>
      </c>
      <c r="DT734" s="15">
        <v>107</v>
      </c>
      <c r="DU734" s="15">
        <v>91</v>
      </c>
      <c r="DV734" s="15">
        <v>40</v>
      </c>
      <c r="DW734" s="15">
        <v>139</v>
      </c>
      <c r="DX734" s="15">
        <v>117</v>
      </c>
      <c r="DY734" s="15">
        <v>126</v>
      </c>
      <c r="DZ734" s="15">
        <v>143</v>
      </c>
      <c r="EA734" s="15">
        <v>64</v>
      </c>
      <c r="EB734" s="15">
        <v>109</v>
      </c>
      <c r="EC734" s="15">
        <v>50</v>
      </c>
      <c r="ED734" s="15">
        <v>81</v>
      </c>
      <c r="EE734" s="15">
        <v>22</v>
      </c>
      <c r="EF734" s="15">
        <v>45</v>
      </c>
      <c r="EG734" s="15">
        <v>89</v>
      </c>
      <c r="EH734" s="15">
        <v>10</v>
      </c>
      <c r="EI734" s="15">
        <v>1</v>
      </c>
      <c r="EJ734" s="15">
        <v>11</v>
      </c>
      <c r="EK734" s="15">
        <v>99</v>
      </c>
      <c r="EL734" s="15">
        <v>93</v>
      </c>
      <c r="EM734" s="15">
        <v>80</v>
      </c>
      <c r="EN734" s="15">
        <v>48</v>
      </c>
      <c r="EO734" s="15">
        <v>62</v>
      </c>
      <c r="EP734" s="15">
        <v>3</v>
      </c>
      <c r="EQ734" s="15">
        <v>148</v>
      </c>
      <c r="ER734" s="15">
        <v>24</v>
      </c>
      <c r="ES734" s="15">
        <v>141</v>
      </c>
      <c r="ET734" s="15">
        <v>14</v>
      </c>
      <c r="EU734" s="15">
        <v>58</v>
      </c>
      <c r="EV734" s="15">
        <v>33</v>
      </c>
      <c r="EW734" s="15">
        <v>44</v>
      </c>
      <c r="EX734" s="15">
        <v>121</v>
      </c>
    </row>
    <row r="735" spans="4:154" s="15" customFormat="1">
      <c r="E735" s="42" t="s">
        <v>352</v>
      </c>
      <c r="F735" s="15">
        <v>35</v>
      </c>
      <c r="G735" s="15">
        <v>39</v>
      </c>
      <c r="H735" s="15">
        <v>145</v>
      </c>
      <c r="I735" s="15">
        <v>65</v>
      </c>
      <c r="J735" s="15">
        <v>41</v>
      </c>
      <c r="K735" s="15">
        <v>54</v>
      </c>
      <c r="L735" s="15">
        <v>5</v>
      </c>
      <c r="M735" s="15">
        <v>37</v>
      </c>
      <c r="N735" s="15">
        <v>112</v>
      </c>
      <c r="O735" s="15">
        <v>122</v>
      </c>
      <c r="P735" s="15">
        <v>125</v>
      </c>
      <c r="Q735" s="15">
        <v>88</v>
      </c>
      <c r="R735" s="15">
        <v>12</v>
      </c>
      <c r="S735" s="15">
        <v>31</v>
      </c>
      <c r="T735" s="15">
        <v>66</v>
      </c>
      <c r="U735" s="15">
        <v>94</v>
      </c>
      <c r="V735" s="15">
        <v>79</v>
      </c>
      <c r="W735" s="15">
        <v>84</v>
      </c>
      <c r="X735" s="15">
        <v>86</v>
      </c>
      <c r="Y735" s="15">
        <v>126</v>
      </c>
      <c r="Z735" s="15">
        <v>30</v>
      </c>
      <c r="AA735" s="15">
        <v>120</v>
      </c>
      <c r="AB735" s="15">
        <v>142</v>
      </c>
      <c r="AC735" s="15">
        <v>93</v>
      </c>
      <c r="AD735" s="15">
        <v>1</v>
      </c>
      <c r="AE735" s="15">
        <v>137</v>
      </c>
      <c r="AF735" s="15">
        <v>134</v>
      </c>
      <c r="AG735" s="15">
        <v>105</v>
      </c>
      <c r="AH735" s="15">
        <v>25</v>
      </c>
      <c r="AI735" s="15">
        <v>74</v>
      </c>
      <c r="AJ735" s="15">
        <v>22</v>
      </c>
      <c r="AK735" s="15">
        <v>78</v>
      </c>
      <c r="AL735" s="15">
        <v>99</v>
      </c>
      <c r="AM735" s="15">
        <v>102</v>
      </c>
      <c r="AN735" s="15">
        <v>113</v>
      </c>
      <c r="AO735" s="15">
        <v>89</v>
      </c>
      <c r="AP735" s="15">
        <v>71</v>
      </c>
      <c r="AQ735" s="15">
        <v>92</v>
      </c>
      <c r="AR735" s="15">
        <v>70</v>
      </c>
      <c r="AS735" s="15">
        <v>3</v>
      </c>
      <c r="AT735" s="15">
        <v>107</v>
      </c>
      <c r="AU735" s="15">
        <v>38</v>
      </c>
      <c r="AV735" s="15">
        <v>2</v>
      </c>
      <c r="AW735" s="15">
        <v>72</v>
      </c>
      <c r="AX735" s="15">
        <v>121</v>
      </c>
      <c r="AY735" s="15">
        <v>68</v>
      </c>
      <c r="AZ735" s="15">
        <v>23</v>
      </c>
      <c r="BA735" s="15">
        <v>40</v>
      </c>
      <c r="BB735" s="15">
        <v>90</v>
      </c>
      <c r="BC735" s="15">
        <v>18</v>
      </c>
      <c r="BD735" s="15">
        <v>19</v>
      </c>
      <c r="BE735" s="15">
        <v>45</v>
      </c>
      <c r="BF735" s="15">
        <v>97</v>
      </c>
      <c r="BG735" s="15">
        <v>83</v>
      </c>
      <c r="BH735" s="15">
        <v>53</v>
      </c>
      <c r="BI735" s="15">
        <v>140</v>
      </c>
      <c r="BJ735" s="15">
        <v>95</v>
      </c>
      <c r="BK735" s="15">
        <v>82</v>
      </c>
      <c r="BL735" s="15">
        <v>46</v>
      </c>
      <c r="BM735" s="15">
        <v>101</v>
      </c>
      <c r="BN735" s="15">
        <v>44</v>
      </c>
      <c r="BO735" s="15">
        <v>103</v>
      </c>
      <c r="BP735" s="15">
        <v>109</v>
      </c>
      <c r="BQ735" s="15">
        <v>61</v>
      </c>
      <c r="BR735" s="15">
        <v>129</v>
      </c>
      <c r="BS735" s="15">
        <v>48</v>
      </c>
      <c r="BT735" s="15">
        <v>21</v>
      </c>
      <c r="BU735" s="15">
        <v>127</v>
      </c>
      <c r="BV735" s="15">
        <v>98</v>
      </c>
      <c r="BW735" s="15">
        <v>51</v>
      </c>
      <c r="BX735" s="15">
        <v>14</v>
      </c>
      <c r="BY735" s="15">
        <v>80</v>
      </c>
      <c r="BZ735" s="15">
        <v>29</v>
      </c>
      <c r="CA735" s="15">
        <v>43</v>
      </c>
      <c r="CB735" s="15">
        <v>96</v>
      </c>
      <c r="CC735" s="15">
        <v>138</v>
      </c>
      <c r="CD735" s="15">
        <v>143</v>
      </c>
      <c r="CE735" s="15">
        <v>7</v>
      </c>
      <c r="CF735" s="15">
        <v>58</v>
      </c>
      <c r="CG735" s="15">
        <v>104</v>
      </c>
      <c r="CH735" s="15">
        <v>108</v>
      </c>
      <c r="CI735" s="15">
        <v>91</v>
      </c>
      <c r="CJ735" s="15">
        <v>26</v>
      </c>
      <c r="CK735" s="15">
        <v>135</v>
      </c>
      <c r="CL735" s="15">
        <v>111</v>
      </c>
      <c r="CM735" s="15">
        <v>49</v>
      </c>
      <c r="CN735" s="15">
        <v>133</v>
      </c>
      <c r="CO735" s="15">
        <v>55</v>
      </c>
      <c r="CP735" s="15">
        <v>27</v>
      </c>
      <c r="CQ735" s="15">
        <v>73</v>
      </c>
      <c r="CR735" s="15">
        <v>149</v>
      </c>
      <c r="CS735" s="15">
        <v>130</v>
      </c>
      <c r="CT735" s="15">
        <v>141</v>
      </c>
      <c r="CU735" s="15">
        <v>116</v>
      </c>
      <c r="CV735" s="15">
        <v>56</v>
      </c>
      <c r="CW735" s="15">
        <v>75</v>
      </c>
      <c r="CX735" s="15">
        <v>63</v>
      </c>
      <c r="CY735" s="15">
        <v>81</v>
      </c>
      <c r="CZ735" s="15">
        <v>33</v>
      </c>
      <c r="DA735" s="15">
        <v>42</v>
      </c>
      <c r="DB735" s="15">
        <v>34</v>
      </c>
      <c r="DC735" s="15">
        <v>60</v>
      </c>
      <c r="DD735" s="15">
        <v>62</v>
      </c>
      <c r="DE735" s="15">
        <v>47</v>
      </c>
      <c r="DF735" s="15">
        <v>128</v>
      </c>
      <c r="DG735" s="15">
        <v>124</v>
      </c>
      <c r="DH735" s="15">
        <v>50</v>
      </c>
      <c r="DI735" s="15">
        <v>110</v>
      </c>
      <c r="DJ735" s="15">
        <v>6</v>
      </c>
      <c r="DK735" s="15">
        <v>146</v>
      </c>
      <c r="DL735" s="15">
        <v>119</v>
      </c>
      <c r="DM735" s="15">
        <v>9</v>
      </c>
      <c r="DN735" s="15">
        <v>32</v>
      </c>
      <c r="DO735" s="15">
        <v>11</v>
      </c>
      <c r="DP735" s="15">
        <v>136</v>
      </c>
      <c r="DQ735" s="15">
        <v>132</v>
      </c>
      <c r="DR735" s="15">
        <v>114</v>
      </c>
      <c r="DS735" s="15">
        <v>52</v>
      </c>
      <c r="DT735" s="15">
        <v>118</v>
      </c>
      <c r="DU735" s="15">
        <v>28</v>
      </c>
      <c r="DV735" s="15">
        <v>8</v>
      </c>
      <c r="DW735" s="15">
        <v>4</v>
      </c>
      <c r="DX735" s="15">
        <v>87</v>
      </c>
      <c r="DY735" s="15">
        <v>13</v>
      </c>
      <c r="DZ735" s="15">
        <v>148</v>
      </c>
      <c r="EA735" s="15">
        <v>69</v>
      </c>
      <c r="EB735" s="15">
        <v>15</v>
      </c>
      <c r="EC735" s="15">
        <v>139</v>
      </c>
      <c r="ED735" s="15">
        <v>17</v>
      </c>
      <c r="EE735" s="15">
        <v>147</v>
      </c>
      <c r="EF735" s="15">
        <v>85</v>
      </c>
      <c r="EG735" s="15">
        <v>16</v>
      </c>
      <c r="EH735" s="15">
        <v>67</v>
      </c>
      <c r="EI735" s="15">
        <v>106</v>
      </c>
      <c r="EJ735" s="15">
        <v>59</v>
      </c>
      <c r="EK735" s="15">
        <v>115</v>
      </c>
      <c r="EL735" s="15">
        <v>20</v>
      </c>
      <c r="EM735" s="15">
        <v>100</v>
      </c>
      <c r="EN735" s="15">
        <v>76</v>
      </c>
      <c r="EO735" s="15">
        <v>64</v>
      </c>
      <c r="EP735" s="15">
        <v>24</v>
      </c>
      <c r="EQ735" s="15">
        <v>131</v>
      </c>
      <c r="ER735" s="15">
        <v>77</v>
      </c>
      <c r="ES735" s="15">
        <v>36</v>
      </c>
      <c r="ET735" s="15">
        <v>123</v>
      </c>
      <c r="EU735" s="15">
        <v>10</v>
      </c>
      <c r="EV735" s="15">
        <v>144</v>
      </c>
      <c r="EW735" s="15">
        <v>57</v>
      </c>
      <c r="EX735" s="15">
        <v>117</v>
      </c>
    </row>
    <row r="736" spans="4:154" s="15" customFormat="1"/>
    <row r="737" spans="4:159" s="15" customFormat="1">
      <c r="D737" s="447">
        <v>150</v>
      </c>
      <c r="E737" s="39" t="s">
        <v>379</v>
      </c>
    </row>
    <row r="738" spans="4:159" s="15" customFormat="1">
      <c r="E738" s="42" t="s">
        <v>322</v>
      </c>
      <c r="F738" s="15">
        <v>1</v>
      </c>
      <c r="G738" s="15">
        <v>2</v>
      </c>
      <c r="H738" s="15">
        <v>3</v>
      </c>
      <c r="I738" s="15">
        <v>4</v>
      </c>
      <c r="J738" s="15">
        <v>5</v>
      </c>
      <c r="K738" s="15">
        <v>6</v>
      </c>
      <c r="L738" s="15">
        <v>7</v>
      </c>
      <c r="M738" s="15">
        <v>8</v>
      </c>
      <c r="N738" s="15">
        <v>9</v>
      </c>
      <c r="O738" s="15">
        <v>10</v>
      </c>
      <c r="P738" s="15">
        <v>11</v>
      </c>
      <c r="Q738" s="15">
        <v>12</v>
      </c>
      <c r="R738" s="15">
        <v>13</v>
      </c>
      <c r="S738" s="15">
        <v>14</v>
      </c>
      <c r="T738" s="15">
        <v>15</v>
      </c>
      <c r="U738" s="15">
        <v>16</v>
      </c>
      <c r="V738" s="15">
        <v>17</v>
      </c>
      <c r="W738" s="15">
        <v>18</v>
      </c>
      <c r="X738" s="15">
        <v>19</v>
      </c>
      <c r="Y738" s="15">
        <v>20</v>
      </c>
      <c r="Z738" s="15">
        <v>21</v>
      </c>
      <c r="AA738" s="15">
        <v>22</v>
      </c>
      <c r="AB738" s="15">
        <v>23</v>
      </c>
      <c r="AC738" s="15">
        <v>24</v>
      </c>
      <c r="AD738" s="15">
        <v>25</v>
      </c>
      <c r="AE738" s="15">
        <v>26</v>
      </c>
      <c r="AF738" s="15">
        <v>27</v>
      </c>
      <c r="AG738" s="15">
        <v>28</v>
      </c>
      <c r="AH738" s="15">
        <v>29</v>
      </c>
      <c r="AI738" s="15">
        <v>30</v>
      </c>
      <c r="AJ738" s="15">
        <v>31</v>
      </c>
      <c r="AK738" s="15">
        <v>32</v>
      </c>
      <c r="AL738" s="15">
        <v>33</v>
      </c>
      <c r="AM738" s="15">
        <v>34</v>
      </c>
      <c r="AN738" s="15">
        <v>35</v>
      </c>
      <c r="AO738" s="15">
        <v>36</v>
      </c>
      <c r="AP738" s="15">
        <v>37</v>
      </c>
      <c r="AQ738" s="15">
        <v>38</v>
      </c>
      <c r="AR738" s="15">
        <v>39</v>
      </c>
      <c r="AS738" s="15">
        <v>40</v>
      </c>
      <c r="AT738" s="15">
        <v>41</v>
      </c>
      <c r="AU738" s="15">
        <v>42</v>
      </c>
      <c r="AV738" s="15">
        <v>43</v>
      </c>
      <c r="AW738" s="15">
        <v>44</v>
      </c>
      <c r="AX738" s="15">
        <v>45</v>
      </c>
      <c r="AY738" s="15">
        <v>46</v>
      </c>
      <c r="AZ738" s="15">
        <v>47</v>
      </c>
      <c r="BA738" s="15">
        <v>48</v>
      </c>
      <c r="BB738" s="15">
        <v>49</v>
      </c>
      <c r="BC738" s="15">
        <v>50</v>
      </c>
      <c r="BD738" s="15">
        <v>51</v>
      </c>
      <c r="BE738" s="15">
        <v>52</v>
      </c>
      <c r="BF738" s="15">
        <v>53</v>
      </c>
      <c r="BG738" s="15">
        <v>54</v>
      </c>
      <c r="BH738" s="15">
        <v>55</v>
      </c>
      <c r="BI738" s="15">
        <v>56</v>
      </c>
      <c r="BJ738" s="15">
        <v>57</v>
      </c>
      <c r="BK738" s="15">
        <v>58</v>
      </c>
      <c r="BL738" s="15">
        <v>59</v>
      </c>
      <c r="BM738" s="15">
        <v>60</v>
      </c>
      <c r="BN738" s="15">
        <v>61</v>
      </c>
      <c r="BO738" s="15">
        <v>62</v>
      </c>
      <c r="BP738" s="15">
        <v>63</v>
      </c>
      <c r="BQ738" s="15">
        <v>64</v>
      </c>
      <c r="BR738" s="15">
        <v>65</v>
      </c>
      <c r="BS738" s="15">
        <v>66</v>
      </c>
      <c r="BT738" s="15">
        <v>67</v>
      </c>
      <c r="BU738" s="15">
        <v>68</v>
      </c>
      <c r="BV738" s="15">
        <v>69</v>
      </c>
      <c r="BW738" s="15">
        <v>70</v>
      </c>
      <c r="BX738" s="15">
        <v>71</v>
      </c>
      <c r="BY738" s="15">
        <v>72</v>
      </c>
      <c r="BZ738" s="15">
        <v>73</v>
      </c>
      <c r="CA738" s="15">
        <v>74</v>
      </c>
      <c r="CB738" s="15">
        <v>75</v>
      </c>
      <c r="CC738" s="15">
        <v>76</v>
      </c>
      <c r="CD738" s="15">
        <v>77</v>
      </c>
      <c r="CE738" s="15">
        <v>78</v>
      </c>
      <c r="CF738" s="15">
        <v>79</v>
      </c>
      <c r="CG738" s="15">
        <v>80</v>
      </c>
      <c r="CH738" s="15">
        <v>81</v>
      </c>
      <c r="CI738" s="15">
        <v>82</v>
      </c>
      <c r="CJ738" s="15">
        <v>83</v>
      </c>
      <c r="CK738" s="15">
        <v>84</v>
      </c>
      <c r="CL738" s="15">
        <v>85</v>
      </c>
      <c r="CM738" s="15">
        <v>86</v>
      </c>
      <c r="CN738" s="15">
        <v>87</v>
      </c>
      <c r="CO738" s="15">
        <v>88</v>
      </c>
      <c r="CP738" s="15">
        <v>89</v>
      </c>
      <c r="CQ738" s="15">
        <v>90</v>
      </c>
      <c r="CR738" s="15">
        <v>91</v>
      </c>
      <c r="CS738" s="15">
        <v>92</v>
      </c>
      <c r="CT738" s="15">
        <v>93</v>
      </c>
      <c r="CU738" s="15">
        <v>94</v>
      </c>
      <c r="CV738" s="15">
        <v>95</v>
      </c>
      <c r="CW738" s="15">
        <v>96</v>
      </c>
      <c r="CX738" s="15">
        <v>97</v>
      </c>
      <c r="CY738" s="15">
        <v>98</v>
      </c>
      <c r="CZ738" s="15">
        <v>99</v>
      </c>
      <c r="DA738" s="15">
        <v>100</v>
      </c>
      <c r="DB738" s="15">
        <v>101</v>
      </c>
      <c r="DC738" s="15">
        <v>102</v>
      </c>
      <c r="DD738" s="15">
        <v>103</v>
      </c>
      <c r="DE738" s="15">
        <v>104</v>
      </c>
      <c r="DF738" s="15">
        <v>105</v>
      </c>
      <c r="DG738" s="15">
        <v>106</v>
      </c>
      <c r="DH738" s="15">
        <v>107</v>
      </c>
      <c r="DI738" s="15">
        <v>108</v>
      </c>
      <c r="DJ738" s="15">
        <v>109</v>
      </c>
      <c r="DK738" s="15">
        <v>110</v>
      </c>
      <c r="DL738" s="15">
        <v>111</v>
      </c>
      <c r="DM738" s="15">
        <v>112</v>
      </c>
      <c r="DN738" s="15">
        <v>113</v>
      </c>
      <c r="DO738" s="15">
        <v>114</v>
      </c>
      <c r="DP738" s="15">
        <v>115</v>
      </c>
      <c r="DQ738" s="15">
        <v>116</v>
      </c>
      <c r="DR738" s="15">
        <v>117</v>
      </c>
      <c r="DS738" s="15">
        <v>118</v>
      </c>
      <c r="DT738" s="15">
        <v>119</v>
      </c>
      <c r="DU738" s="15">
        <v>120</v>
      </c>
      <c r="DV738" s="15">
        <v>121</v>
      </c>
      <c r="DW738" s="15">
        <v>122</v>
      </c>
      <c r="DX738" s="15">
        <v>123</v>
      </c>
      <c r="DY738" s="15">
        <v>124</v>
      </c>
      <c r="DZ738" s="15">
        <v>125</v>
      </c>
      <c r="EA738" s="15">
        <v>126</v>
      </c>
      <c r="EB738" s="15">
        <v>127</v>
      </c>
      <c r="EC738" s="15">
        <v>128</v>
      </c>
      <c r="ED738" s="15">
        <v>129</v>
      </c>
      <c r="EE738" s="15">
        <v>130</v>
      </c>
      <c r="EF738" s="15">
        <v>131</v>
      </c>
      <c r="EG738" s="15">
        <v>132</v>
      </c>
      <c r="EH738" s="15">
        <v>133</v>
      </c>
      <c r="EI738" s="15">
        <v>134</v>
      </c>
      <c r="EJ738" s="15">
        <v>135</v>
      </c>
      <c r="EK738" s="15">
        <v>136</v>
      </c>
      <c r="EL738" s="15">
        <v>137</v>
      </c>
      <c r="EM738" s="15">
        <v>138</v>
      </c>
      <c r="EN738" s="15">
        <v>139</v>
      </c>
      <c r="EO738" s="15">
        <v>140</v>
      </c>
      <c r="EP738" s="15">
        <v>141</v>
      </c>
      <c r="EQ738" s="15">
        <v>142</v>
      </c>
      <c r="ER738" s="15">
        <v>143</v>
      </c>
      <c r="ES738" s="15">
        <v>144</v>
      </c>
      <c r="ET738" s="15">
        <v>145</v>
      </c>
      <c r="EU738" s="15">
        <v>146</v>
      </c>
      <c r="EV738" s="15">
        <v>147</v>
      </c>
      <c r="EW738" s="15">
        <v>148</v>
      </c>
      <c r="EX738" s="15">
        <v>149</v>
      </c>
      <c r="EY738" s="15">
        <v>150</v>
      </c>
    </row>
    <row r="739" spans="4:159" s="15" customFormat="1">
      <c r="E739" s="42" t="s">
        <v>350</v>
      </c>
      <c r="F739" s="15">
        <v>98</v>
      </c>
      <c r="G739" s="15">
        <v>123</v>
      </c>
      <c r="H739" s="15">
        <v>79</v>
      </c>
      <c r="I739" s="15">
        <v>148</v>
      </c>
      <c r="J739" s="15">
        <v>137</v>
      </c>
      <c r="K739" s="15">
        <v>134</v>
      </c>
      <c r="L739" s="15">
        <v>145</v>
      </c>
      <c r="M739" s="15">
        <v>125</v>
      </c>
      <c r="N739" s="15">
        <v>51</v>
      </c>
      <c r="O739" s="15">
        <v>46</v>
      </c>
      <c r="P739" s="15">
        <v>110</v>
      </c>
      <c r="Q739" s="15">
        <v>3</v>
      </c>
      <c r="R739" s="15">
        <v>105</v>
      </c>
      <c r="S739" s="15">
        <v>92</v>
      </c>
      <c r="T739" s="15">
        <v>9</v>
      </c>
      <c r="U739" s="15">
        <v>25</v>
      </c>
      <c r="V739" s="15">
        <v>143</v>
      </c>
      <c r="W739" s="15">
        <v>124</v>
      </c>
      <c r="X739" s="15">
        <v>57</v>
      </c>
      <c r="Y739" s="15">
        <v>132</v>
      </c>
      <c r="Z739" s="15">
        <v>109</v>
      </c>
      <c r="AA739" s="15">
        <v>83</v>
      </c>
      <c r="AB739" s="15">
        <v>10</v>
      </c>
      <c r="AC739" s="15">
        <v>61</v>
      </c>
      <c r="AD739" s="15">
        <v>111</v>
      </c>
      <c r="AE739" s="15">
        <v>15</v>
      </c>
      <c r="AF739" s="15">
        <v>56</v>
      </c>
      <c r="AG739" s="15">
        <v>126</v>
      </c>
      <c r="AH739" s="15">
        <v>66</v>
      </c>
      <c r="AI739" s="15">
        <v>82</v>
      </c>
      <c r="AJ739" s="15">
        <v>112</v>
      </c>
      <c r="AK739" s="15">
        <v>5</v>
      </c>
      <c r="AL739" s="15">
        <v>97</v>
      </c>
      <c r="AM739" s="15">
        <v>150</v>
      </c>
      <c r="AN739" s="15">
        <v>101</v>
      </c>
      <c r="AO739" s="15">
        <v>50</v>
      </c>
      <c r="AP739" s="15">
        <v>64</v>
      </c>
      <c r="AQ739" s="15">
        <v>35</v>
      </c>
      <c r="AR739" s="15">
        <v>37</v>
      </c>
      <c r="AS739" s="15">
        <v>142</v>
      </c>
      <c r="AT739" s="15">
        <v>113</v>
      </c>
      <c r="AU739" s="15">
        <v>144</v>
      </c>
      <c r="AV739" s="15">
        <v>19</v>
      </c>
      <c r="AW739" s="15">
        <v>11</v>
      </c>
      <c r="AX739" s="15">
        <v>53</v>
      </c>
      <c r="AY739" s="15">
        <v>129</v>
      </c>
      <c r="AZ739" s="15">
        <v>114</v>
      </c>
      <c r="BA739" s="15">
        <v>47</v>
      </c>
      <c r="BB739" s="15">
        <v>122</v>
      </c>
      <c r="BC739" s="15">
        <v>86</v>
      </c>
      <c r="BD739" s="15">
        <v>40</v>
      </c>
      <c r="BE739" s="15">
        <v>1</v>
      </c>
      <c r="BF739" s="15">
        <v>87</v>
      </c>
      <c r="BG739" s="15">
        <v>117</v>
      </c>
      <c r="BH739" s="15">
        <v>138</v>
      </c>
      <c r="BI739" s="15">
        <v>84</v>
      </c>
      <c r="BJ739" s="15">
        <v>60</v>
      </c>
      <c r="BK739" s="15">
        <v>74</v>
      </c>
      <c r="BL739" s="15">
        <v>55</v>
      </c>
      <c r="BM739" s="15">
        <v>118</v>
      </c>
      <c r="BN739" s="15">
        <v>80</v>
      </c>
      <c r="BO739" s="15">
        <v>99</v>
      </c>
      <c r="BP739" s="15">
        <v>149</v>
      </c>
      <c r="BQ739" s="15">
        <v>43</v>
      </c>
      <c r="BR739" s="15">
        <v>68</v>
      </c>
      <c r="BS739" s="15">
        <v>100</v>
      </c>
      <c r="BT739" s="15">
        <v>135</v>
      </c>
      <c r="BU739" s="15">
        <v>39</v>
      </c>
      <c r="BV739" s="15">
        <v>136</v>
      </c>
      <c r="BW739" s="15">
        <v>73</v>
      </c>
      <c r="BX739" s="15">
        <v>88</v>
      </c>
      <c r="BY739" s="15">
        <v>140</v>
      </c>
      <c r="BZ739" s="15">
        <v>102</v>
      </c>
      <c r="CA739" s="15">
        <v>58</v>
      </c>
      <c r="CB739" s="15">
        <v>67</v>
      </c>
      <c r="CC739" s="15">
        <v>85</v>
      </c>
      <c r="CD739" s="15">
        <v>48</v>
      </c>
      <c r="CE739" s="15">
        <v>7</v>
      </c>
      <c r="CF739" s="15">
        <v>13</v>
      </c>
      <c r="CG739" s="15">
        <v>32</v>
      </c>
      <c r="CH739" s="15">
        <v>120</v>
      </c>
      <c r="CI739" s="15">
        <v>146</v>
      </c>
      <c r="CJ739" s="15">
        <v>22</v>
      </c>
      <c r="CK739" s="15">
        <v>12</v>
      </c>
      <c r="CL739" s="15">
        <v>127</v>
      </c>
      <c r="CM739" s="15">
        <v>65</v>
      </c>
      <c r="CN739" s="15">
        <v>45</v>
      </c>
      <c r="CO739" s="15">
        <v>95</v>
      </c>
      <c r="CP739" s="15">
        <v>27</v>
      </c>
      <c r="CQ739" s="15">
        <v>141</v>
      </c>
      <c r="CR739" s="15">
        <v>44</v>
      </c>
      <c r="CS739" s="15">
        <v>14</v>
      </c>
      <c r="CT739" s="15">
        <v>116</v>
      </c>
      <c r="CU739" s="15">
        <v>16</v>
      </c>
      <c r="CV739" s="15">
        <v>106</v>
      </c>
      <c r="CW739" s="15">
        <v>34</v>
      </c>
      <c r="CX739" s="15">
        <v>90</v>
      </c>
      <c r="CY739" s="15">
        <v>75</v>
      </c>
      <c r="CZ739" s="15">
        <v>128</v>
      </c>
      <c r="DA739" s="15">
        <v>131</v>
      </c>
      <c r="DB739" s="15">
        <v>17</v>
      </c>
      <c r="DC739" s="15">
        <v>70</v>
      </c>
      <c r="DD739" s="15">
        <v>119</v>
      </c>
      <c r="DE739" s="15">
        <v>72</v>
      </c>
      <c r="DF739" s="15">
        <v>96</v>
      </c>
      <c r="DG739" s="15">
        <v>147</v>
      </c>
      <c r="DH739" s="15">
        <v>93</v>
      </c>
      <c r="DI739" s="15">
        <v>24</v>
      </c>
      <c r="DJ739" s="15">
        <v>78</v>
      </c>
      <c r="DK739" s="15">
        <v>28</v>
      </c>
      <c r="DL739" s="15">
        <v>23</v>
      </c>
      <c r="DM739" s="15">
        <v>38</v>
      </c>
      <c r="DN739" s="15">
        <v>41</v>
      </c>
      <c r="DO739" s="15">
        <v>77</v>
      </c>
      <c r="DP739" s="15">
        <v>31</v>
      </c>
      <c r="DQ739" s="15">
        <v>94</v>
      </c>
      <c r="DR739" s="15">
        <v>54</v>
      </c>
      <c r="DS739" s="15">
        <v>139</v>
      </c>
      <c r="DT739" s="15">
        <v>130</v>
      </c>
      <c r="DU739" s="15">
        <v>89</v>
      </c>
      <c r="DV739" s="15">
        <v>18</v>
      </c>
      <c r="DW739" s="15">
        <v>115</v>
      </c>
      <c r="DX739" s="15">
        <v>2</v>
      </c>
      <c r="DY739" s="15">
        <v>52</v>
      </c>
      <c r="DZ739" s="15">
        <v>81</v>
      </c>
      <c r="EA739" s="15">
        <v>20</v>
      </c>
      <c r="EB739" s="15">
        <v>8</v>
      </c>
      <c r="EC739" s="15">
        <v>36</v>
      </c>
      <c r="ED739" s="15">
        <v>63</v>
      </c>
      <c r="EE739" s="15">
        <v>26</v>
      </c>
      <c r="EF739" s="15">
        <v>133</v>
      </c>
      <c r="EG739" s="15">
        <v>108</v>
      </c>
      <c r="EH739" s="15">
        <v>4</v>
      </c>
      <c r="EI739" s="15">
        <v>6</v>
      </c>
      <c r="EJ739" s="15">
        <v>29</v>
      </c>
      <c r="EK739" s="15">
        <v>69</v>
      </c>
      <c r="EL739" s="15">
        <v>21</v>
      </c>
      <c r="EM739" s="15">
        <v>71</v>
      </c>
      <c r="EN739" s="15">
        <v>33</v>
      </c>
      <c r="EO739" s="15">
        <v>104</v>
      </c>
      <c r="EP739" s="15">
        <v>107</v>
      </c>
      <c r="EQ739" s="15">
        <v>121</v>
      </c>
      <c r="ER739" s="15">
        <v>30</v>
      </c>
      <c r="ES739" s="15">
        <v>42</v>
      </c>
      <c r="ET739" s="15">
        <v>76</v>
      </c>
      <c r="EU739" s="15">
        <v>103</v>
      </c>
      <c r="EV739" s="15">
        <v>59</v>
      </c>
      <c r="EW739" s="15">
        <v>49</v>
      </c>
      <c r="EX739" s="15">
        <v>62</v>
      </c>
      <c r="EY739" s="15">
        <v>91</v>
      </c>
    </row>
    <row r="740" spans="4:159" s="15" customFormat="1">
      <c r="E740" s="42" t="s">
        <v>352</v>
      </c>
      <c r="F740" s="15">
        <v>145</v>
      </c>
      <c r="G740" s="15">
        <v>24</v>
      </c>
      <c r="H740" s="15">
        <v>27</v>
      </c>
      <c r="I740" s="15">
        <v>116</v>
      </c>
      <c r="J740" s="15">
        <v>34</v>
      </c>
      <c r="K740" s="15">
        <v>75</v>
      </c>
      <c r="L740" s="15">
        <v>31</v>
      </c>
      <c r="M740" s="15">
        <v>60</v>
      </c>
      <c r="N740" s="15">
        <v>97</v>
      </c>
      <c r="O740" s="15">
        <v>146</v>
      </c>
      <c r="P740" s="15">
        <v>148</v>
      </c>
      <c r="Q740" s="15">
        <v>125</v>
      </c>
      <c r="R740" s="15">
        <v>117</v>
      </c>
      <c r="S740" s="15">
        <v>93</v>
      </c>
      <c r="T740" s="15">
        <v>23</v>
      </c>
      <c r="U740" s="15">
        <v>33</v>
      </c>
      <c r="V740" s="15">
        <v>19</v>
      </c>
      <c r="W740" s="15">
        <v>54</v>
      </c>
      <c r="X740" s="15">
        <v>83</v>
      </c>
      <c r="Y740" s="15">
        <v>47</v>
      </c>
      <c r="Z740" s="15">
        <v>73</v>
      </c>
      <c r="AA740" s="15">
        <v>4</v>
      </c>
      <c r="AB740" s="15">
        <v>115</v>
      </c>
      <c r="AC740" s="15">
        <v>36</v>
      </c>
      <c r="AD740" s="15">
        <v>88</v>
      </c>
      <c r="AE740" s="15">
        <v>55</v>
      </c>
      <c r="AF740" s="15">
        <v>50</v>
      </c>
      <c r="AG740" s="15">
        <v>70</v>
      </c>
      <c r="AH740" s="15">
        <v>126</v>
      </c>
      <c r="AI740" s="15">
        <v>136</v>
      </c>
      <c r="AJ740" s="15">
        <v>89</v>
      </c>
      <c r="AK740" s="15">
        <v>35</v>
      </c>
      <c r="AL740" s="15">
        <v>127</v>
      </c>
      <c r="AM740" s="15">
        <v>133</v>
      </c>
      <c r="AN740" s="15">
        <v>3</v>
      </c>
      <c r="AO740" s="15">
        <v>142</v>
      </c>
      <c r="AP740" s="15">
        <v>13</v>
      </c>
      <c r="AQ740" s="15">
        <v>110</v>
      </c>
      <c r="AR740" s="15">
        <v>101</v>
      </c>
      <c r="AS740" s="15">
        <v>134</v>
      </c>
      <c r="AT740" s="15">
        <v>37</v>
      </c>
      <c r="AU740" s="15">
        <v>131</v>
      </c>
      <c r="AV740" s="15">
        <v>144</v>
      </c>
      <c r="AW740" s="15">
        <v>120</v>
      </c>
      <c r="AX740" s="15">
        <v>123</v>
      </c>
      <c r="AY740" s="15">
        <v>64</v>
      </c>
      <c r="AZ740" s="15">
        <v>79</v>
      </c>
      <c r="BA740" s="15">
        <v>26</v>
      </c>
      <c r="BB740" s="15">
        <v>21</v>
      </c>
      <c r="BC740" s="15">
        <v>84</v>
      </c>
      <c r="BD740" s="15">
        <v>39</v>
      </c>
      <c r="BE740" s="15">
        <v>28</v>
      </c>
      <c r="BF740" s="15">
        <v>65</v>
      </c>
      <c r="BG740" s="15">
        <v>2</v>
      </c>
      <c r="BH740" s="15">
        <v>108</v>
      </c>
      <c r="BI740" s="15">
        <v>59</v>
      </c>
      <c r="BJ740" s="15">
        <v>78</v>
      </c>
      <c r="BK740" s="15">
        <v>12</v>
      </c>
      <c r="BL740" s="15">
        <v>17</v>
      </c>
      <c r="BM740" s="15">
        <v>8</v>
      </c>
      <c r="BN740" s="15">
        <v>43</v>
      </c>
      <c r="BO740" s="15">
        <v>58</v>
      </c>
      <c r="BP740" s="15">
        <v>96</v>
      </c>
      <c r="BQ740" s="15">
        <v>46</v>
      </c>
      <c r="BR740" s="15">
        <v>129</v>
      </c>
      <c r="BS740" s="15">
        <v>32</v>
      </c>
      <c r="BT740" s="15">
        <v>15</v>
      </c>
      <c r="BU740" s="15">
        <v>86</v>
      </c>
      <c r="BV740" s="15">
        <v>80</v>
      </c>
      <c r="BW740" s="15">
        <v>112</v>
      </c>
      <c r="BX740" s="15">
        <v>67</v>
      </c>
      <c r="BY740" s="15">
        <v>49</v>
      </c>
      <c r="BZ740" s="15">
        <v>57</v>
      </c>
      <c r="CA740" s="15">
        <v>81</v>
      </c>
      <c r="CB740" s="15">
        <v>38</v>
      </c>
      <c r="CC740" s="15">
        <v>9</v>
      </c>
      <c r="CD740" s="15">
        <v>128</v>
      </c>
      <c r="CE740" s="15">
        <v>42</v>
      </c>
      <c r="CF740" s="15">
        <v>20</v>
      </c>
      <c r="CG740" s="15">
        <v>69</v>
      </c>
      <c r="CH740" s="15">
        <v>74</v>
      </c>
      <c r="CI740" s="15">
        <v>119</v>
      </c>
      <c r="CJ740" s="15">
        <v>100</v>
      </c>
      <c r="CK740" s="15">
        <v>76</v>
      </c>
      <c r="CL740" s="15">
        <v>143</v>
      </c>
      <c r="CM740" s="15">
        <v>130</v>
      </c>
      <c r="CN740" s="15">
        <v>53</v>
      </c>
      <c r="CO740" s="15">
        <v>114</v>
      </c>
      <c r="CP740" s="15">
        <v>7</v>
      </c>
      <c r="CQ740" s="15">
        <v>16</v>
      </c>
      <c r="CR740" s="15">
        <v>104</v>
      </c>
      <c r="CS740" s="15">
        <v>139</v>
      </c>
      <c r="CT740" s="15">
        <v>6</v>
      </c>
      <c r="CU740" s="15">
        <v>106</v>
      </c>
      <c r="CV740" s="15">
        <v>41</v>
      </c>
      <c r="CW740" s="15">
        <v>132</v>
      </c>
      <c r="CX740" s="15">
        <v>105</v>
      </c>
      <c r="CY740" s="15">
        <v>140</v>
      </c>
      <c r="CZ740" s="15">
        <v>98</v>
      </c>
      <c r="DA740" s="15">
        <v>147</v>
      </c>
      <c r="DB740" s="15">
        <v>92</v>
      </c>
      <c r="DC740" s="15">
        <v>141</v>
      </c>
      <c r="DD740" s="15">
        <v>82</v>
      </c>
      <c r="DE740" s="15">
        <v>40</v>
      </c>
      <c r="DF740" s="15">
        <v>44</v>
      </c>
      <c r="DG740" s="15">
        <v>77</v>
      </c>
      <c r="DH740" s="15">
        <v>10</v>
      </c>
      <c r="DI740" s="15">
        <v>62</v>
      </c>
      <c r="DJ740" s="15">
        <v>56</v>
      </c>
      <c r="DK740" s="15">
        <v>48</v>
      </c>
      <c r="DL740" s="15">
        <v>118</v>
      </c>
      <c r="DM740" s="15">
        <v>109</v>
      </c>
      <c r="DN740" s="15">
        <v>135</v>
      </c>
      <c r="DO740" s="15">
        <v>102</v>
      </c>
      <c r="DP740" s="15">
        <v>94</v>
      </c>
      <c r="DQ740" s="15">
        <v>29</v>
      </c>
      <c r="DR740" s="15">
        <v>95</v>
      </c>
      <c r="DS740" s="15">
        <v>99</v>
      </c>
      <c r="DT740" s="15">
        <v>103</v>
      </c>
      <c r="DU740" s="15">
        <v>11</v>
      </c>
      <c r="DV740" s="15">
        <v>150</v>
      </c>
      <c r="DW740" s="15">
        <v>30</v>
      </c>
      <c r="DX740" s="15">
        <v>45</v>
      </c>
      <c r="DY740" s="15">
        <v>25</v>
      </c>
      <c r="DZ740" s="15">
        <v>71</v>
      </c>
      <c r="EA740" s="15">
        <v>124</v>
      </c>
      <c r="EB740" s="15">
        <v>91</v>
      </c>
      <c r="EC740" s="15">
        <v>72</v>
      </c>
      <c r="ED740" s="15">
        <v>107</v>
      </c>
      <c r="EE740" s="15">
        <v>51</v>
      </c>
      <c r="EF740" s="15">
        <v>52</v>
      </c>
      <c r="EG740" s="15">
        <v>63</v>
      </c>
      <c r="EH740" s="15">
        <v>5</v>
      </c>
      <c r="EI740" s="15">
        <v>22</v>
      </c>
      <c r="EJ740" s="15">
        <v>113</v>
      </c>
      <c r="EK740" s="15">
        <v>138</v>
      </c>
      <c r="EL740" s="15">
        <v>111</v>
      </c>
      <c r="EM740" s="15">
        <v>122</v>
      </c>
      <c r="EN740" s="15">
        <v>85</v>
      </c>
      <c r="EO740" s="15">
        <v>66</v>
      </c>
      <c r="EP740" s="15">
        <v>14</v>
      </c>
      <c r="EQ740" s="15">
        <v>149</v>
      </c>
      <c r="ER740" s="15">
        <v>90</v>
      </c>
      <c r="ES740" s="15">
        <v>18</v>
      </c>
      <c r="ET740" s="15">
        <v>1</v>
      </c>
      <c r="EU740" s="15">
        <v>68</v>
      </c>
      <c r="EV740" s="15">
        <v>61</v>
      </c>
      <c r="EW740" s="15">
        <v>137</v>
      </c>
      <c r="EX740" s="15">
        <v>87</v>
      </c>
      <c r="EY740" s="15">
        <v>121</v>
      </c>
    </row>
    <row r="741" spans="4:159" s="15" customFormat="1"/>
    <row r="742" spans="4:159" s="15" customFormat="1">
      <c r="D742" s="447">
        <v>151</v>
      </c>
      <c r="E742" s="39" t="s">
        <v>379</v>
      </c>
    </row>
    <row r="743" spans="4:159" s="15" customFormat="1">
      <c r="E743" s="42" t="s">
        <v>322</v>
      </c>
      <c r="F743" s="15">
        <v>1</v>
      </c>
      <c r="G743" s="15">
        <v>2</v>
      </c>
      <c r="H743" s="15">
        <v>3</v>
      </c>
      <c r="I743" s="15">
        <v>4</v>
      </c>
      <c r="J743" s="15">
        <v>5</v>
      </c>
      <c r="K743" s="15">
        <v>6</v>
      </c>
      <c r="L743" s="15">
        <v>7</v>
      </c>
      <c r="M743" s="15">
        <v>8</v>
      </c>
      <c r="N743" s="15">
        <v>9</v>
      </c>
      <c r="O743" s="15">
        <v>10</v>
      </c>
      <c r="P743" s="15">
        <v>11</v>
      </c>
      <c r="Q743" s="15">
        <v>12</v>
      </c>
      <c r="R743" s="15">
        <v>13</v>
      </c>
      <c r="S743" s="15">
        <v>14</v>
      </c>
      <c r="T743" s="15">
        <v>15</v>
      </c>
      <c r="U743" s="15">
        <v>16</v>
      </c>
      <c r="V743" s="15">
        <v>17</v>
      </c>
      <c r="W743" s="15">
        <v>18</v>
      </c>
      <c r="X743" s="15">
        <v>19</v>
      </c>
      <c r="Y743" s="15">
        <v>20</v>
      </c>
      <c r="Z743" s="15">
        <v>21</v>
      </c>
      <c r="AA743" s="15">
        <v>22</v>
      </c>
      <c r="AB743" s="15">
        <v>23</v>
      </c>
      <c r="AC743" s="15">
        <v>24</v>
      </c>
      <c r="AD743" s="15">
        <v>25</v>
      </c>
      <c r="AE743" s="15">
        <v>26</v>
      </c>
      <c r="AF743" s="15">
        <v>27</v>
      </c>
      <c r="AG743" s="15">
        <v>28</v>
      </c>
      <c r="AH743" s="15">
        <v>29</v>
      </c>
      <c r="AI743" s="15">
        <v>30</v>
      </c>
      <c r="AJ743" s="15">
        <v>31</v>
      </c>
      <c r="AK743" s="15">
        <v>32</v>
      </c>
      <c r="AL743" s="15">
        <v>33</v>
      </c>
      <c r="AM743" s="15">
        <v>34</v>
      </c>
      <c r="AN743" s="15">
        <v>35</v>
      </c>
      <c r="AO743" s="15">
        <v>36</v>
      </c>
      <c r="AP743" s="15">
        <v>37</v>
      </c>
      <c r="AQ743" s="15">
        <v>38</v>
      </c>
      <c r="AR743" s="15">
        <v>39</v>
      </c>
      <c r="AS743" s="15">
        <v>40</v>
      </c>
      <c r="AT743" s="15">
        <v>41</v>
      </c>
      <c r="AU743" s="15">
        <v>42</v>
      </c>
      <c r="AV743" s="15">
        <v>43</v>
      </c>
      <c r="AW743" s="15">
        <v>44</v>
      </c>
      <c r="AX743" s="15">
        <v>45</v>
      </c>
      <c r="AY743" s="15">
        <v>46</v>
      </c>
      <c r="AZ743" s="15">
        <v>47</v>
      </c>
      <c r="BA743" s="15">
        <v>48</v>
      </c>
      <c r="BB743" s="15">
        <v>49</v>
      </c>
      <c r="BC743" s="15">
        <v>50</v>
      </c>
      <c r="BD743" s="15">
        <v>51</v>
      </c>
      <c r="BE743" s="15">
        <v>52</v>
      </c>
      <c r="BF743" s="15">
        <v>53</v>
      </c>
      <c r="BG743" s="15">
        <v>54</v>
      </c>
      <c r="BH743" s="15">
        <v>55</v>
      </c>
      <c r="BI743" s="15">
        <v>56</v>
      </c>
      <c r="BJ743" s="15">
        <v>57</v>
      </c>
      <c r="BK743" s="15">
        <v>58</v>
      </c>
      <c r="BL743" s="15">
        <v>59</v>
      </c>
      <c r="BM743" s="15">
        <v>60</v>
      </c>
      <c r="BN743" s="15">
        <v>61</v>
      </c>
      <c r="BO743" s="15">
        <v>62</v>
      </c>
      <c r="BP743" s="15">
        <v>63</v>
      </c>
      <c r="BQ743" s="15">
        <v>64</v>
      </c>
      <c r="BR743" s="15">
        <v>65</v>
      </c>
      <c r="BS743" s="15">
        <v>66</v>
      </c>
      <c r="BT743" s="15">
        <v>67</v>
      </c>
      <c r="BU743" s="15">
        <v>68</v>
      </c>
      <c r="BV743" s="15">
        <v>69</v>
      </c>
      <c r="BW743" s="15">
        <v>70</v>
      </c>
      <c r="BX743" s="15">
        <v>71</v>
      </c>
      <c r="BY743" s="15">
        <v>72</v>
      </c>
      <c r="BZ743" s="15">
        <v>73</v>
      </c>
      <c r="CA743" s="15">
        <v>74</v>
      </c>
      <c r="CB743" s="15">
        <v>75</v>
      </c>
      <c r="CC743" s="15">
        <v>76</v>
      </c>
      <c r="CD743" s="15">
        <v>77</v>
      </c>
      <c r="CE743" s="15">
        <v>78</v>
      </c>
      <c r="CF743" s="15">
        <v>79</v>
      </c>
      <c r="CG743" s="15">
        <v>80</v>
      </c>
      <c r="CH743" s="15">
        <v>81</v>
      </c>
      <c r="CI743" s="15">
        <v>82</v>
      </c>
      <c r="CJ743" s="15">
        <v>83</v>
      </c>
      <c r="CK743" s="15">
        <v>84</v>
      </c>
      <c r="CL743" s="15">
        <v>85</v>
      </c>
      <c r="CM743" s="15">
        <v>86</v>
      </c>
      <c r="CN743" s="15">
        <v>87</v>
      </c>
      <c r="CO743" s="15">
        <v>88</v>
      </c>
      <c r="CP743" s="15">
        <v>89</v>
      </c>
      <c r="CQ743" s="15">
        <v>90</v>
      </c>
      <c r="CR743" s="15">
        <v>91</v>
      </c>
      <c r="CS743" s="15">
        <v>92</v>
      </c>
      <c r="CT743" s="15">
        <v>93</v>
      </c>
      <c r="CU743" s="15">
        <v>94</v>
      </c>
      <c r="CV743" s="15">
        <v>95</v>
      </c>
      <c r="CW743" s="15">
        <v>96</v>
      </c>
      <c r="CX743" s="15">
        <v>97</v>
      </c>
      <c r="CY743" s="15">
        <v>98</v>
      </c>
      <c r="CZ743" s="15">
        <v>99</v>
      </c>
      <c r="DA743" s="15">
        <v>100</v>
      </c>
      <c r="DB743" s="15">
        <v>101</v>
      </c>
      <c r="DC743" s="15">
        <v>102</v>
      </c>
      <c r="DD743" s="15">
        <v>103</v>
      </c>
      <c r="DE743" s="15">
        <v>104</v>
      </c>
      <c r="DF743" s="15">
        <v>105</v>
      </c>
      <c r="DG743" s="15">
        <v>106</v>
      </c>
      <c r="DH743" s="15">
        <v>107</v>
      </c>
      <c r="DI743" s="15">
        <v>108</v>
      </c>
      <c r="DJ743" s="15">
        <v>109</v>
      </c>
      <c r="DK743" s="15">
        <v>110</v>
      </c>
      <c r="DL743" s="15">
        <v>111</v>
      </c>
      <c r="DM743" s="15">
        <v>112</v>
      </c>
      <c r="DN743" s="15">
        <v>113</v>
      </c>
      <c r="DO743" s="15">
        <v>114</v>
      </c>
      <c r="DP743" s="15">
        <v>115</v>
      </c>
      <c r="DQ743" s="15">
        <v>116</v>
      </c>
      <c r="DR743" s="15">
        <v>117</v>
      </c>
      <c r="DS743" s="15">
        <v>118</v>
      </c>
      <c r="DT743" s="15">
        <v>119</v>
      </c>
      <c r="DU743" s="15">
        <v>120</v>
      </c>
      <c r="DV743" s="15">
        <v>121</v>
      </c>
      <c r="DW743" s="15">
        <v>122</v>
      </c>
      <c r="DX743" s="15">
        <v>123</v>
      </c>
      <c r="DY743" s="15">
        <v>124</v>
      </c>
      <c r="DZ743" s="15">
        <v>125</v>
      </c>
      <c r="EA743" s="15">
        <v>126</v>
      </c>
      <c r="EB743" s="15">
        <v>127</v>
      </c>
      <c r="EC743" s="15">
        <v>128</v>
      </c>
      <c r="ED743" s="15">
        <v>129</v>
      </c>
      <c r="EE743" s="15">
        <v>130</v>
      </c>
      <c r="EF743" s="15">
        <v>131</v>
      </c>
      <c r="EG743" s="15">
        <v>132</v>
      </c>
      <c r="EH743" s="15">
        <v>133</v>
      </c>
      <c r="EI743" s="15">
        <v>134</v>
      </c>
      <c r="EJ743" s="15">
        <v>135</v>
      </c>
      <c r="EK743" s="15">
        <v>136</v>
      </c>
      <c r="EL743" s="15">
        <v>137</v>
      </c>
      <c r="EM743" s="15">
        <v>138</v>
      </c>
      <c r="EN743" s="15">
        <v>139</v>
      </c>
      <c r="EP743" s="15">
        <v>140</v>
      </c>
      <c r="EQ743" s="15">
        <v>141</v>
      </c>
      <c r="ER743" s="15">
        <v>142</v>
      </c>
      <c r="ES743" s="15">
        <v>143</v>
      </c>
      <c r="EU743" s="15">
        <v>144</v>
      </c>
      <c r="EV743" s="15">
        <v>145</v>
      </c>
      <c r="EW743" s="15">
        <v>146</v>
      </c>
      <c r="EX743" s="15">
        <v>147</v>
      </c>
      <c r="EZ743" s="15">
        <v>148</v>
      </c>
      <c r="FA743" s="15">
        <v>149</v>
      </c>
      <c r="FB743" s="15">
        <v>150</v>
      </c>
      <c r="FC743" s="15">
        <v>151</v>
      </c>
    </row>
    <row r="744" spans="4:159" s="15" customFormat="1">
      <c r="E744" s="42" t="s">
        <v>350</v>
      </c>
      <c r="F744" s="15">
        <v>123</v>
      </c>
      <c r="G744" s="15">
        <v>9</v>
      </c>
      <c r="H744" s="15">
        <v>5</v>
      </c>
      <c r="I744" s="15">
        <v>62</v>
      </c>
      <c r="J744" s="15">
        <v>117</v>
      </c>
      <c r="K744" s="15">
        <v>143</v>
      </c>
      <c r="L744" s="15">
        <v>135</v>
      </c>
      <c r="M744" s="15">
        <v>45</v>
      </c>
      <c r="N744" s="15">
        <v>2</v>
      </c>
      <c r="O744" s="15">
        <v>73</v>
      </c>
      <c r="P744" s="15">
        <v>27</v>
      </c>
      <c r="Q744" s="15">
        <v>55</v>
      </c>
      <c r="R744" s="15">
        <v>84</v>
      </c>
      <c r="S744" s="15">
        <v>6</v>
      </c>
      <c r="T744" s="15">
        <v>43</v>
      </c>
      <c r="U744" s="15">
        <v>60</v>
      </c>
      <c r="V744" s="15">
        <v>105</v>
      </c>
      <c r="W744" s="15">
        <v>44</v>
      </c>
      <c r="X744" s="15">
        <v>66</v>
      </c>
      <c r="Y744" s="15">
        <v>106</v>
      </c>
      <c r="Z744" s="15">
        <v>114</v>
      </c>
      <c r="AA744" s="15">
        <v>65</v>
      </c>
      <c r="AB744" s="15">
        <v>37</v>
      </c>
      <c r="AC744" s="15">
        <v>133</v>
      </c>
      <c r="AD744" s="15">
        <v>140</v>
      </c>
      <c r="AE744" s="15">
        <v>42</v>
      </c>
      <c r="AF744" s="15">
        <v>108</v>
      </c>
      <c r="AG744" s="15">
        <v>144</v>
      </c>
      <c r="AH744" s="15">
        <v>86</v>
      </c>
      <c r="AI744" s="15">
        <v>47</v>
      </c>
      <c r="AJ744" s="15">
        <v>39</v>
      </c>
      <c r="AK744" s="15">
        <v>58</v>
      </c>
      <c r="AL744" s="15">
        <v>54</v>
      </c>
      <c r="AM744" s="15">
        <v>103</v>
      </c>
      <c r="AN744" s="15">
        <v>78</v>
      </c>
      <c r="AO744" s="15">
        <v>49</v>
      </c>
      <c r="AP744" s="15">
        <v>136</v>
      </c>
      <c r="AQ744" s="15">
        <v>112</v>
      </c>
      <c r="AR744" s="15">
        <v>80</v>
      </c>
      <c r="AS744" s="15">
        <v>56</v>
      </c>
      <c r="AT744" s="15">
        <v>99</v>
      </c>
      <c r="AU744" s="15">
        <v>26</v>
      </c>
      <c r="AV744" s="15">
        <v>107</v>
      </c>
      <c r="AW744" s="15">
        <v>18</v>
      </c>
      <c r="AX744" s="15">
        <v>64</v>
      </c>
      <c r="AY744" s="15">
        <v>149</v>
      </c>
      <c r="AZ744" s="15">
        <v>21</v>
      </c>
      <c r="BA744" s="15">
        <v>11</v>
      </c>
      <c r="BB744" s="15">
        <v>83</v>
      </c>
      <c r="BC744" s="15">
        <v>36</v>
      </c>
      <c r="BD744" s="15">
        <v>57</v>
      </c>
      <c r="BE744" s="15">
        <v>34</v>
      </c>
      <c r="BF744" s="15">
        <v>115</v>
      </c>
      <c r="BG744" s="15">
        <v>63</v>
      </c>
      <c r="BH744" s="15">
        <v>96</v>
      </c>
      <c r="BI744" s="15">
        <v>22</v>
      </c>
      <c r="BJ744" s="15">
        <v>31</v>
      </c>
      <c r="BK744" s="15">
        <v>102</v>
      </c>
      <c r="BL744" s="15">
        <v>10</v>
      </c>
      <c r="BM744" s="15">
        <v>81</v>
      </c>
      <c r="BN744" s="15">
        <v>142</v>
      </c>
      <c r="BO744" s="15">
        <v>35</v>
      </c>
      <c r="BP744" s="15">
        <v>41</v>
      </c>
      <c r="BQ744" s="15">
        <v>70</v>
      </c>
      <c r="BR744" s="15">
        <v>139</v>
      </c>
      <c r="BS744" s="15">
        <v>25</v>
      </c>
      <c r="BT744" s="15">
        <v>19</v>
      </c>
      <c r="BU744" s="15">
        <v>109</v>
      </c>
      <c r="BV744" s="15">
        <v>116</v>
      </c>
      <c r="BW744" s="15">
        <v>4</v>
      </c>
      <c r="BX744" s="15">
        <v>77</v>
      </c>
      <c r="BY744" s="15">
        <v>13</v>
      </c>
      <c r="BZ744" s="15">
        <v>59</v>
      </c>
      <c r="CA744" s="15">
        <v>51</v>
      </c>
      <c r="CB744" s="15">
        <v>92</v>
      </c>
      <c r="CC744" s="15">
        <v>15</v>
      </c>
      <c r="CD744" s="15">
        <v>1</v>
      </c>
      <c r="CE744" s="15">
        <v>74</v>
      </c>
      <c r="CF744" s="15">
        <v>32</v>
      </c>
      <c r="CG744" s="15">
        <v>147</v>
      </c>
      <c r="CH744" s="15">
        <v>33</v>
      </c>
      <c r="CI744" s="15">
        <v>28</v>
      </c>
      <c r="CJ744" s="15">
        <v>87</v>
      </c>
      <c r="CK744" s="15">
        <v>68</v>
      </c>
      <c r="CL744" s="15">
        <v>76</v>
      </c>
      <c r="CM744" s="15">
        <v>29</v>
      </c>
      <c r="CN744" s="15">
        <v>124</v>
      </c>
      <c r="CO744" s="15">
        <v>20</v>
      </c>
      <c r="CP744" s="15">
        <v>138</v>
      </c>
      <c r="CQ744" s="15">
        <v>53</v>
      </c>
      <c r="CR744" s="15">
        <v>8</v>
      </c>
      <c r="CS744" s="15">
        <v>98</v>
      </c>
      <c r="CT744" s="15">
        <v>131</v>
      </c>
      <c r="CU744" s="15">
        <v>71</v>
      </c>
      <c r="CV744" s="15">
        <v>17</v>
      </c>
      <c r="CW744" s="15">
        <v>79</v>
      </c>
      <c r="CX744" s="15">
        <v>30</v>
      </c>
      <c r="CY744" s="15">
        <v>67</v>
      </c>
      <c r="CZ744" s="15">
        <v>141</v>
      </c>
      <c r="DA744" s="15">
        <v>122</v>
      </c>
      <c r="DB744" s="15">
        <v>75</v>
      </c>
      <c r="DC744" s="15">
        <v>3</v>
      </c>
      <c r="DD744" s="15">
        <v>94</v>
      </c>
      <c r="DE744" s="15">
        <v>38</v>
      </c>
      <c r="DF744" s="15">
        <v>148</v>
      </c>
      <c r="DG744" s="15">
        <v>100</v>
      </c>
      <c r="DH744" s="15">
        <v>85</v>
      </c>
      <c r="DI744" s="15">
        <v>12</v>
      </c>
      <c r="DJ744" s="15">
        <v>150</v>
      </c>
      <c r="DK744" s="15">
        <v>113</v>
      </c>
      <c r="DL744" s="15">
        <v>125</v>
      </c>
      <c r="DM744" s="15">
        <v>120</v>
      </c>
      <c r="DN744" s="15">
        <v>72</v>
      </c>
      <c r="DO744" s="15">
        <v>16</v>
      </c>
      <c r="DP744" s="15">
        <v>91</v>
      </c>
      <c r="DQ744" s="15">
        <v>69</v>
      </c>
      <c r="DR744" s="15">
        <v>151</v>
      </c>
      <c r="DS744" s="15">
        <v>82</v>
      </c>
      <c r="DT744" s="15">
        <v>146</v>
      </c>
      <c r="DU744" s="15">
        <v>61</v>
      </c>
      <c r="DV744" s="15">
        <v>119</v>
      </c>
      <c r="DW744" s="15">
        <v>48</v>
      </c>
      <c r="DX744" s="15">
        <v>52</v>
      </c>
      <c r="DY744" s="15">
        <v>101</v>
      </c>
      <c r="DZ744" s="15">
        <v>111</v>
      </c>
      <c r="EA744" s="15">
        <v>132</v>
      </c>
      <c r="EB744" s="15">
        <v>95</v>
      </c>
      <c r="EC744" s="15">
        <v>90</v>
      </c>
      <c r="ED744" s="15">
        <v>130</v>
      </c>
      <c r="EE744" s="15">
        <v>137</v>
      </c>
      <c r="EF744" s="15">
        <v>93</v>
      </c>
      <c r="EG744" s="15">
        <v>104</v>
      </c>
      <c r="EH744" s="15">
        <v>145</v>
      </c>
      <c r="EI744" s="15">
        <v>128</v>
      </c>
      <c r="EJ744" s="15">
        <v>88</v>
      </c>
      <c r="EK744" s="15">
        <v>23</v>
      </c>
      <c r="EL744" s="15">
        <v>89</v>
      </c>
      <c r="EM744" s="15">
        <v>129</v>
      </c>
      <c r="EN744" s="15">
        <v>110</v>
      </c>
      <c r="EP744" s="15">
        <v>50</v>
      </c>
      <c r="EQ744" s="15">
        <v>40</v>
      </c>
      <c r="ER744" s="15">
        <v>126</v>
      </c>
      <c r="ES744" s="15">
        <v>121</v>
      </c>
      <c r="EU744" s="15">
        <v>118</v>
      </c>
      <c r="EV744" s="15">
        <v>24</v>
      </c>
      <c r="EW744" s="15">
        <v>97</v>
      </c>
      <c r="EX744" s="15">
        <v>127</v>
      </c>
      <c r="EZ744" s="15">
        <v>134</v>
      </c>
      <c r="FA744" s="15">
        <v>14</v>
      </c>
      <c r="FB744" s="15">
        <v>46</v>
      </c>
      <c r="FC744" s="15">
        <v>7</v>
      </c>
    </row>
    <row r="745" spans="4:159" s="15" customFormat="1">
      <c r="E745" s="42" t="s">
        <v>352</v>
      </c>
      <c r="F745" s="15">
        <v>147</v>
      </c>
      <c r="G745" s="15">
        <v>99</v>
      </c>
      <c r="H745" s="15">
        <v>135</v>
      </c>
      <c r="I745" s="15">
        <v>11</v>
      </c>
      <c r="J745" s="15">
        <v>101</v>
      </c>
      <c r="K745" s="15">
        <v>7</v>
      </c>
      <c r="L745" s="15">
        <v>56</v>
      </c>
      <c r="M745" s="15">
        <v>100</v>
      </c>
      <c r="N745" s="15">
        <v>36</v>
      </c>
      <c r="O745" s="15">
        <v>93</v>
      </c>
      <c r="P745" s="15">
        <v>113</v>
      </c>
      <c r="Q745" s="15">
        <v>128</v>
      </c>
      <c r="R745" s="15">
        <v>95</v>
      </c>
      <c r="S745" s="15">
        <v>81</v>
      </c>
      <c r="T745" s="15">
        <v>72</v>
      </c>
      <c r="U745" s="15">
        <v>4</v>
      </c>
      <c r="V745" s="15">
        <v>43</v>
      </c>
      <c r="W745" s="15">
        <v>89</v>
      </c>
      <c r="X745" s="15">
        <v>107</v>
      </c>
      <c r="Y745" s="15">
        <v>67</v>
      </c>
      <c r="Z745" s="15">
        <v>70</v>
      </c>
      <c r="AA745" s="15">
        <v>84</v>
      </c>
      <c r="AB745" s="15">
        <v>122</v>
      </c>
      <c r="AC745" s="15">
        <v>149</v>
      </c>
      <c r="AD745" s="15">
        <v>13</v>
      </c>
      <c r="AE745" s="15">
        <v>65</v>
      </c>
      <c r="AF745" s="15">
        <v>74</v>
      </c>
      <c r="AG745" s="15">
        <v>91</v>
      </c>
      <c r="AH745" s="15">
        <v>26</v>
      </c>
      <c r="AI745" s="15">
        <v>131</v>
      </c>
      <c r="AJ745" s="15">
        <v>150</v>
      </c>
      <c r="AK745" s="15">
        <v>88</v>
      </c>
      <c r="AL745" s="15">
        <v>120</v>
      </c>
      <c r="AM745" s="15">
        <v>52</v>
      </c>
      <c r="AN745" s="15">
        <v>82</v>
      </c>
      <c r="AO745" s="15">
        <v>130</v>
      </c>
      <c r="AP745" s="15">
        <v>15</v>
      </c>
      <c r="AQ745" s="15">
        <v>86</v>
      </c>
      <c r="AR745" s="15">
        <v>50</v>
      </c>
      <c r="AS745" s="15">
        <v>97</v>
      </c>
      <c r="AT745" s="15">
        <v>110</v>
      </c>
      <c r="AU745" s="15">
        <v>103</v>
      </c>
      <c r="AV745" s="15">
        <v>29</v>
      </c>
      <c r="AW745" s="15">
        <v>140</v>
      </c>
      <c r="AX745" s="15">
        <v>51</v>
      </c>
      <c r="AY745" s="15">
        <v>2</v>
      </c>
      <c r="AZ745" s="15">
        <v>66</v>
      </c>
      <c r="BA745" s="15">
        <v>92</v>
      </c>
      <c r="BB745" s="15">
        <v>126</v>
      </c>
      <c r="BC745" s="15">
        <v>98</v>
      </c>
      <c r="BD745" s="15">
        <v>109</v>
      </c>
      <c r="BE745" s="15">
        <v>133</v>
      </c>
      <c r="BF745" s="15">
        <v>137</v>
      </c>
      <c r="BG745" s="15">
        <v>76</v>
      </c>
      <c r="BH745" s="15">
        <v>42</v>
      </c>
      <c r="BI745" s="15">
        <v>139</v>
      </c>
      <c r="BJ745" s="15">
        <v>115</v>
      </c>
      <c r="BK745" s="15">
        <v>16</v>
      </c>
      <c r="BL745" s="15">
        <v>60</v>
      </c>
      <c r="BM745" s="15">
        <v>49</v>
      </c>
      <c r="BN745" s="15">
        <v>85</v>
      </c>
      <c r="BO745" s="15">
        <v>68</v>
      </c>
      <c r="BP745" s="15">
        <v>114</v>
      </c>
      <c r="BQ745" s="15">
        <v>23</v>
      </c>
      <c r="BR745" s="15">
        <v>144</v>
      </c>
      <c r="BS745" s="15">
        <v>80</v>
      </c>
      <c r="BT745" s="15">
        <v>83</v>
      </c>
      <c r="BU745" s="15">
        <v>24</v>
      </c>
      <c r="BV745" s="15">
        <v>27</v>
      </c>
      <c r="BW745" s="15">
        <v>142</v>
      </c>
      <c r="BX745" s="15">
        <v>44</v>
      </c>
      <c r="BY745" s="15">
        <v>71</v>
      </c>
      <c r="BZ745" s="15">
        <v>127</v>
      </c>
      <c r="CA745" s="15">
        <v>102</v>
      </c>
      <c r="CB745" s="15">
        <v>1</v>
      </c>
      <c r="CC745" s="15">
        <v>64</v>
      </c>
      <c r="CD745" s="15">
        <v>143</v>
      </c>
      <c r="CE745" s="15">
        <v>34</v>
      </c>
      <c r="CF745" s="15">
        <v>48</v>
      </c>
      <c r="CG745" s="15">
        <v>116</v>
      </c>
      <c r="CH745" s="15">
        <v>14</v>
      </c>
      <c r="CI745" s="15">
        <v>94</v>
      </c>
      <c r="CJ745" s="15">
        <v>69</v>
      </c>
      <c r="CK745" s="15">
        <v>22</v>
      </c>
      <c r="CL745" s="15">
        <v>57</v>
      </c>
      <c r="CM745" s="15">
        <v>20</v>
      </c>
      <c r="CN745" s="15">
        <v>134</v>
      </c>
      <c r="CO745" s="15">
        <v>47</v>
      </c>
      <c r="CP745" s="15">
        <v>111</v>
      </c>
      <c r="CQ745" s="15">
        <v>28</v>
      </c>
      <c r="CR745" s="15">
        <v>117</v>
      </c>
      <c r="CS745" s="15">
        <v>45</v>
      </c>
      <c r="CT745" s="15">
        <v>124</v>
      </c>
      <c r="CU745" s="15">
        <v>58</v>
      </c>
      <c r="CV745" s="15">
        <v>3</v>
      </c>
      <c r="CW745" s="15">
        <v>90</v>
      </c>
      <c r="CX745" s="15">
        <v>146</v>
      </c>
      <c r="CY745" s="15">
        <v>19</v>
      </c>
      <c r="CZ745" s="15">
        <v>33</v>
      </c>
      <c r="DA745" s="15">
        <v>108</v>
      </c>
      <c r="DB745" s="15">
        <v>10</v>
      </c>
      <c r="DC745" s="15">
        <v>75</v>
      </c>
      <c r="DD745" s="15">
        <v>55</v>
      </c>
      <c r="DE745" s="15">
        <v>132</v>
      </c>
      <c r="DF745" s="15">
        <v>121</v>
      </c>
      <c r="DG745" s="15">
        <v>141</v>
      </c>
      <c r="DH745" s="15">
        <v>119</v>
      </c>
      <c r="DI745" s="15">
        <v>39</v>
      </c>
      <c r="DJ745" s="15">
        <v>112</v>
      </c>
      <c r="DK745" s="15">
        <v>41</v>
      </c>
      <c r="DL745" s="15">
        <v>105</v>
      </c>
      <c r="DM745" s="15">
        <v>78</v>
      </c>
      <c r="DN745" s="15">
        <v>40</v>
      </c>
      <c r="DO745" s="15">
        <v>31</v>
      </c>
      <c r="DP745" s="15">
        <v>145</v>
      </c>
      <c r="DQ745" s="15">
        <v>17</v>
      </c>
      <c r="DR745" s="15">
        <v>38</v>
      </c>
      <c r="DS745" s="15">
        <v>9</v>
      </c>
      <c r="DT745" s="15">
        <v>118</v>
      </c>
      <c r="DU745" s="15">
        <v>46</v>
      </c>
      <c r="DV745" s="15">
        <v>54</v>
      </c>
      <c r="DW745" s="15">
        <v>138</v>
      </c>
      <c r="DX745" s="15">
        <v>62</v>
      </c>
      <c r="DY745" s="15">
        <v>12</v>
      </c>
      <c r="DZ745" s="15">
        <v>8</v>
      </c>
      <c r="EA745" s="15">
        <v>32</v>
      </c>
      <c r="EB745" s="15">
        <v>148</v>
      </c>
      <c r="EC745" s="15">
        <v>25</v>
      </c>
      <c r="ED745" s="15">
        <v>136</v>
      </c>
      <c r="EE745" s="15">
        <v>77</v>
      </c>
      <c r="EF745" s="15">
        <v>63</v>
      </c>
      <c r="EG745" s="15">
        <v>129</v>
      </c>
      <c r="EH745" s="15">
        <v>151</v>
      </c>
      <c r="EI745" s="15">
        <v>87</v>
      </c>
      <c r="EJ745" s="15">
        <v>123</v>
      </c>
      <c r="EK745" s="15">
        <v>30</v>
      </c>
      <c r="EL745" s="15">
        <v>53</v>
      </c>
      <c r="EM745" s="15">
        <v>106</v>
      </c>
      <c r="EN745" s="15">
        <v>96</v>
      </c>
      <c r="EP745" s="15">
        <v>5</v>
      </c>
      <c r="EQ745" s="15">
        <v>18</v>
      </c>
      <c r="ER745" s="15">
        <v>79</v>
      </c>
      <c r="ES745" s="15">
        <v>37</v>
      </c>
      <c r="EU745" s="15">
        <v>73</v>
      </c>
      <c r="EV745" s="15">
        <v>59</v>
      </c>
      <c r="EW745" s="15">
        <v>35</v>
      </c>
      <c r="EX745" s="15">
        <v>125</v>
      </c>
      <c r="EZ745" s="15">
        <v>104</v>
      </c>
      <c r="FA745" s="15">
        <v>61</v>
      </c>
      <c r="FB745" s="15">
        <v>6</v>
      </c>
      <c r="FC745" s="15">
        <v>21</v>
      </c>
    </row>
    <row r="746" spans="4:159" s="15" customFormat="1"/>
    <row r="747" spans="4:159" s="15" customFormat="1">
      <c r="D747" s="447">
        <v>152</v>
      </c>
      <c r="E747" s="39" t="s">
        <v>379</v>
      </c>
    </row>
    <row r="748" spans="4:159" s="15" customFormat="1">
      <c r="E748" s="42" t="s">
        <v>322</v>
      </c>
      <c r="F748" s="15">
        <v>1</v>
      </c>
      <c r="G748" s="15">
        <v>2</v>
      </c>
      <c r="H748" s="15">
        <v>3</v>
      </c>
      <c r="I748" s="15">
        <v>4</v>
      </c>
      <c r="J748" s="15">
        <v>5</v>
      </c>
      <c r="K748" s="15">
        <v>6</v>
      </c>
      <c r="L748" s="15">
        <v>7</v>
      </c>
      <c r="M748" s="15">
        <v>8</v>
      </c>
      <c r="N748" s="15">
        <v>9</v>
      </c>
      <c r="O748" s="15">
        <v>10</v>
      </c>
      <c r="P748" s="15">
        <v>11</v>
      </c>
      <c r="Q748" s="15">
        <v>12</v>
      </c>
      <c r="R748" s="15">
        <v>13</v>
      </c>
      <c r="S748" s="15">
        <v>14</v>
      </c>
      <c r="T748" s="15">
        <v>15</v>
      </c>
      <c r="U748" s="15">
        <v>16</v>
      </c>
      <c r="V748" s="15">
        <v>17</v>
      </c>
      <c r="W748" s="15">
        <v>18</v>
      </c>
      <c r="X748" s="15">
        <v>19</v>
      </c>
      <c r="Y748" s="15">
        <v>20</v>
      </c>
      <c r="Z748" s="15">
        <v>21</v>
      </c>
      <c r="AA748" s="15">
        <v>22</v>
      </c>
      <c r="AB748" s="15">
        <v>23</v>
      </c>
      <c r="AC748" s="15">
        <v>24</v>
      </c>
      <c r="AD748" s="15">
        <v>25</v>
      </c>
      <c r="AE748" s="15">
        <v>26</v>
      </c>
      <c r="AF748" s="15">
        <v>27</v>
      </c>
      <c r="AG748" s="15">
        <v>28</v>
      </c>
      <c r="AH748" s="15">
        <v>29</v>
      </c>
      <c r="AI748" s="15">
        <v>30</v>
      </c>
      <c r="AJ748" s="15">
        <v>31</v>
      </c>
      <c r="AK748" s="15">
        <v>32</v>
      </c>
      <c r="AL748" s="15">
        <v>33</v>
      </c>
      <c r="AM748" s="15">
        <v>34</v>
      </c>
      <c r="AN748" s="15">
        <v>35</v>
      </c>
      <c r="AO748" s="15">
        <v>36</v>
      </c>
      <c r="AP748" s="15">
        <v>37</v>
      </c>
      <c r="AQ748" s="15">
        <v>38</v>
      </c>
      <c r="AR748" s="15">
        <v>39</v>
      </c>
      <c r="AS748" s="15">
        <v>40</v>
      </c>
      <c r="AT748" s="15">
        <v>41</v>
      </c>
      <c r="AU748" s="15">
        <v>42</v>
      </c>
      <c r="AV748" s="15">
        <v>43</v>
      </c>
      <c r="AW748" s="15">
        <v>44</v>
      </c>
      <c r="AX748" s="15">
        <v>45</v>
      </c>
      <c r="AY748" s="15">
        <v>46</v>
      </c>
      <c r="AZ748" s="15">
        <v>47</v>
      </c>
      <c r="BA748" s="15">
        <v>48</v>
      </c>
      <c r="BB748" s="15">
        <v>49</v>
      </c>
      <c r="BC748" s="15">
        <v>50</v>
      </c>
      <c r="BD748" s="15">
        <v>51</v>
      </c>
      <c r="BE748" s="15">
        <v>52</v>
      </c>
      <c r="BF748" s="15">
        <v>53</v>
      </c>
      <c r="BG748" s="15">
        <v>54</v>
      </c>
      <c r="BH748" s="15">
        <v>55</v>
      </c>
      <c r="BI748" s="15">
        <v>56</v>
      </c>
      <c r="BJ748" s="15">
        <v>57</v>
      </c>
      <c r="BK748" s="15">
        <v>58</v>
      </c>
      <c r="BL748" s="15">
        <v>59</v>
      </c>
      <c r="BM748" s="15">
        <v>60</v>
      </c>
      <c r="BN748" s="15">
        <v>61</v>
      </c>
      <c r="BO748" s="15">
        <v>62</v>
      </c>
      <c r="BP748" s="15">
        <v>63</v>
      </c>
      <c r="BQ748" s="15">
        <v>64</v>
      </c>
      <c r="BR748" s="15">
        <v>65</v>
      </c>
      <c r="BS748" s="15">
        <v>66</v>
      </c>
      <c r="BT748" s="15">
        <v>67</v>
      </c>
      <c r="BU748" s="15">
        <v>68</v>
      </c>
      <c r="BV748" s="15">
        <v>69</v>
      </c>
      <c r="BW748" s="15">
        <v>70</v>
      </c>
      <c r="BX748" s="15">
        <v>71</v>
      </c>
      <c r="BY748" s="15">
        <v>72</v>
      </c>
      <c r="BZ748" s="15">
        <v>73</v>
      </c>
      <c r="CA748" s="15">
        <v>74</v>
      </c>
      <c r="CB748" s="15">
        <v>75</v>
      </c>
      <c r="CC748" s="15">
        <v>76</v>
      </c>
      <c r="CD748" s="15">
        <v>77</v>
      </c>
      <c r="CE748" s="15">
        <v>78</v>
      </c>
      <c r="CF748" s="15">
        <v>79</v>
      </c>
      <c r="CG748" s="15">
        <v>80</v>
      </c>
      <c r="CH748" s="15">
        <v>81</v>
      </c>
      <c r="CI748" s="15">
        <v>82</v>
      </c>
      <c r="CJ748" s="15">
        <v>83</v>
      </c>
      <c r="CK748" s="15">
        <v>84</v>
      </c>
      <c r="CL748" s="15">
        <v>85</v>
      </c>
      <c r="CM748" s="15">
        <v>86</v>
      </c>
      <c r="CN748" s="15">
        <v>87</v>
      </c>
      <c r="CO748" s="15">
        <v>88</v>
      </c>
      <c r="CP748" s="15">
        <v>89</v>
      </c>
      <c r="CQ748" s="15">
        <v>90</v>
      </c>
      <c r="CR748" s="15">
        <v>91</v>
      </c>
      <c r="CS748" s="15">
        <v>92</v>
      </c>
      <c r="CT748" s="15">
        <v>93</v>
      </c>
      <c r="CU748" s="15">
        <v>94</v>
      </c>
      <c r="CV748" s="15">
        <v>95</v>
      </c>
      <c r="CW748" s="15">
        <v>96</v>
      </c>
      <c r="CX748" s="15">
        <v>97</v>
      </c>
      <c r="CY748" s="15">
        <v>98</v>
      </c>
      <c r="CZ748" s="15">
        <v>99</v>
      </c>
      <c r="DA748" s="15">
        <v>100</v>
      </c>
      <c r="DB748" s="15">
        <v>101</v>
      </c>
      <c r="DC748" s="15">
        <v>102</v>
      </c>
      <c r="DD748" s="15">
        <v>103</v>
      </c>
      <c r="DE748" s="15">
        <v>104</v>
      </c>
      <c r="DF748" s="15">
        <v>105</v>
      </c>
      <c r="DG748" s="15">
        <v>106</v>
      </c>
      <c r="DH748" s="15">
        <v>107</v>
      </c>
      <c r="DI748" s="15">
        <v>108</v>
      </c>
      <c r="DJ748" s="15">
        <v>109</v>
      </c>
      <c r="DK748" s="15">
        <v>110</v>
      </c>
      <c r="DL748" s="15">
        <v>111</v>
      </c>
      <c r="DM748" s="15">
        <v>112</v>
      </c>
      <c r="DN748" s="15">
        <v>113</v>
      </c>
      <c r="DO748" s="15">
        <v>114</v>
      </c>
      <c r="DP748" s="15">
        <v>115</v>
      </c>
      <c r="DQ748" s="15">
        <v>116</v>
      </c>
      <c r="DR748" s="15">
        <v>117</v>
      </c>
      <c r="DS748" s="15">
        <v>118</v>
      </c>
      <c r="DT748" s="15">
        <v>119</v>
      </c>
      <c r="DU748" s="15">
        <v>120</v>
      </c>
      <c r="DV748" s="15">
        <v>121</v>
      </c>
      <c r="DW748" s="15">
        <v>122</v>
      </c>
      <c r="DX748" s="15">
        <v>123</v>
      </c>
      <c r="DY748" s="15">
        <v>124</v>
      </c>
      <c r="DZ748" s="15">
        <v>125</v>
      </c>
      <c r="EA748" s="15">
        <v>126</v>
      </c>
      <c r="EB748" s="15">
        <v>127</v>
      </c>
      <c r="EC748" s="15">
        <v>128</v>
      </c>
      <c r="ED748" s="15">
        <v>129</v>
      </c>
      <c r="EE748" s="15">
        <v>130</v>
      </c>
      <c r="EF748" s="15">
        <v>131</v>
      </c>
      <c r="EG748" s="15">
        <v>132</v>
      </c>
      <c r="EH748" s="15">
        <v>133</v>
      </c>
      <c r="EI748" s="15">
        <v>134</v>
      </c>
      <c r="EJ748" s="15">
        <v>135</v>
      </c>
      <c r="EK748" s="15">
        <v>136</v>
      </c>
      <c r="EL748" s="15">
        <v>137</v>
      </c>
      <c r="EM748" s="15">
        <v>138</v>
      </c>
      <c r="EN748" s="15">
        <v>139</v>
      </c>
      <c r="EO748" s="15">
        <v>140</v>
      </c>
      <c r="EP748" s="15">
        <v>141</v>
      </c>
      <c r="EQ748" s="15">
        <v>142</v>
      </c>
      <c r="ER748" s="15">
        <v>143</v>
      </c>
      <c r="ES748" s="15">
        <v>144</v>
      </c>
      <c r="EU748" s="15">
        <v>145</v>
      </c>
      <c r="EV748" s="15">
        <v>146</v>
      </c>
      <c r="EW748" s="15">
        <v>147</v>
      </c>
      <c r="EX748" s="15">
        <v>148</v>
      </c>
      <c r="EZ748" s="15">
        <v>149</v>
      </c>
      <c r="FA748" s="15">
        <v>150</v>
      </c>
      <c r="FB748" s="15">
        <v>151</v>
      </c>
      <c r="FC748" s="15">
        <v>152</v>
      </c>
    </row>
    <row r="749" spans="4:159" s="15" customFormat="1">
      <c r="E749" s="42" t="s">
        <v>350</v>
      </c>
      <c r="F749" s="15">
        <v>43</v>
      </c>
      <c r="G749" s="15">
        <v>91</v>
      </c>
      <c r="H749" s="15">
        <v>86</v>
      </c>
      <c r="I749" s="15">
        <v>103</v>
      </c>
      <c r="J749" s="15">
        <v>16</v>
      </c>
      <c r="K749" s="15">
        <v>114</v>
      </c>
      <c r="L749" s="15">
        <v>3</v>
      </c>
      <c r="M749" s="15">
        <v>26</v>
      </c>
      <c r="N749" s="15">
        <v>82</v>
      </c>
      <c r="O749" s="15">
        <v>92</v>
      </c>
      <c r="P749" s="15">
        <v>100</v>
      </c>
      <c r="Q749" s="15">
        <v>29</v>
      </c>
      <c r="R749" s="15">
        <v>19</v>
      </c>
      <c r="S749" s="15">
        <v>145</v>
      </c>
      <c r="T749" s="15">
        <v>34</v>
      </c>
      <c r="U749" s="15">
        <v>28</v>
      </c>
      <c r="V749" s="15">
        <v>89</v>
      </c>
      <c r="W749" s="15">
        <v>21</v>
      </c>
      <c r="X749" s="15">
        <v>141</v>
      </c>
      <c r="Y749" s="15">
        <v>54</v>
      </c>
      <c r="Z749" s="15">
        <v>10</v>
      </c>
      <c r="AA749" s="15">
        <v>51</v>
      </c>
      <c r="AB749" s="15">
        <v>79</v>
      </c>
      <c r="AC749" s="15">
        <v>40</v>
      </c>
      <c r="AD749" s="15">
        <v>68</v>
      </c>
      <c r="AE749" s="15">
        <v>50</v>
      </c>
      <c r="AF749" s="15">
        <v>24</v>
      </c>
      <c r="AG749" s="15">
        <v>36</v>
      </c>
      <c r="AH749" s="15">
        <v>12</v>
      </c>
      <c r="AI749" s="15">
        <v>57</v>
      </c>
      <c r="AJ749" s="15">
        <v>135</v>
      </c>
      <c r="AK749" s="15">
        <v>18</v>
      </c>
      <c r="AL749" s="15">
        <v>11</v>
      </c>
      <c r="AM749" s="15">
        <v>73</v>
      </c>
      <c r="AN749" s="15">
        <v>98</v>
      </c>
      <c r="AO749" s="15">
        <v>25</v>
      </c>
      <c r="AP749" s="15">
        <v>121</v>
      </c>
      <c r="AQ749" s="15">
        <v>127</v>
      </c>
      <c r="AR749" s="15">
        <v>17</v>
      </c>
      <c r="AS749" s="15">
        <v>88</v>
      </c>
      <c r="AT749" s="15">
        <v>13</v>
      </c>
      <c r="AU749" s="15">
        <v>5</v>
      </c>
      <c r="AV749" s="15">
        <v>69</v>
      </c>
      <c r="AW749" s="15">
        <v>87</v>
      </c>
      <c r="AX749" s="15">
        <v>48</v>
      </c>
      <c r="AY749" s="15">
        <v>124</v>
      </c>
      <c r="AZ749" s="15">
        <v>128</v>
      </c>
      <c r="BA749" s="15">
        <v>35</v>
      </c>
      <c r="BB749" s="15">
        <v>150</v>
      </c>
      <c r="BC749" s="15">
        <v>8</v>
      </c>
      <c r="BD749" s="15">
        <v>53</v>
      </c>
      <c r="BE749" s="15">
        <v>85</v>
      </c>
      <c r="BF749" s="15">
        <v>61</v>
      </c>
      <c r="BG749" s="15">
        <v>47</v>
      </c>
      <c r="BH749" s="15">
        <v>102</v>
      </c>
      <c r="BI749" s="15">
        <v>110</v>
      </c>
      <c r="BJ749" s="15">
        <v>84</v>
      </c>
      <c r="BK749" s="15">
        <v>90</v>
      </c>
      <c r="BL749" s="15">
        <v>126</v>
      </c>
      <c r="BM749" s="15">
        <v>144</v>
      </c>
      <c r="BN749" s="15">
        <v>30</v>
      </c>
      <c r="BO749" s="15">
        <v>129</v>
      </c>
      <c r="BP749" s="15">
        <v>52</v>
      </c>
      <c r="BQ749" s="15">
        <v>146</v>
      </c>
      <c r="BR749" s="15">
        <v>7</v>
      </c>
      <c r="BS749" s="15">
        <v>27</v>
      </c>
      <c r="BT749" s="15">
        <v>96</v>
      </c>
      <c r="BU749" s="15">
        <v>125</v>
      </c>
      <c r="BV749" s="15">
        <v>45</v>
      </c>
      <c r="BW749" s="15">
        <v>149</v>
      </c>
      <c r="BX749" s="15">
        <v>130</v>
      </c>
      <c r="BY749" s="15">
        <v>138</v>
      </c>
      <c r="BZ749" s="15">
        <v>59</v>
      </c>
      <c r="CA749" s="15">
        <v>147</v>
      </c>
      <c r="CB749" s="15">
        <v>4</v>
      </c>
      <c r="CC749" s="15">
        <v>133</v>
      </c>
      <c r="CD749" s="15">
        <v>9</v>
      </c>
      <c r="CE749" s="15">
        <v>31</v>
      </c>
      <c r="CF749" s="15">
        <v>106</v>
      </c>
      <c r="CG749" s="15">
        <v>66</v>
      </c>
      <c r="CH749" s="15">
        <v>105</v>
      </c>
      <c r="CI749" s="15">
        <v>113</v>
      </c>
      <c r="CJ749" s="15">
        <v>120</v>
      </c>
      <c r="CK749" s="15">
        <v>77</v>
      </c>
      <c r="CL749" s="15">
        <v>107</v>
      </c>
      <c r="CM749" s="15">
        <v>14</v>
      </c>
      <c r="CN749" s="15">
        <v>118</v>
      </c>
      <c r="CO749" s="15">
        <v>2</v>
      </c>
      <c r="CP749" s="15">
        <v>83</v>
      </c>
      <c r="CQ749" s="15">
        <v>132</v>
      </c>
      <c r="CR749" s="15">
        <v>148</v>
      </c>
      <c r="CS749" s="15">
        <v>15</v>
      </c>
      <c r="CT749" s="15">
        <v>72</v>
      </c>
      <c r="CU749" s="15">
        <v>123</v>
      </c>
      <c r="CV749" s="15">
        <v>143</v>
      </c>
      <c r="CW749" s="15">
        <v>122</v>
      </c>
      <c r="CX749" s="15">
        <v>94</v>
      </c>
      <c r="CY749" s="15">
        <v>81</v>
      </c>
      <c r="CZ749" s="15">
        <v>41</v>
      </c>
      <c r="DA749" s="15">
        <v>23</v>
      </c>
      <c r="DB749" s="15">
        <v>64</v>
      </c>
      <c r="DC749" s="15">
        <v>152</v>
      </c>
      <c r="DD749" s="15">
        <v>139</v>
      </c>
      <c r="DE749" s="15">
        <v>38</v>
      </c>
      <c r="DF749" s="15">
        <v>42</v>
      </c>
      <c r="DG749" s="15">
        <v>37</v>
      </c>
      <c r="DH749" s="15">
        <v>63</v>
      </c>
      <c r="DI749" s="15">
        <v>131</v>
      </c>
      <c r="DJ749" s="15">
        <v>111</v>
      </c>
      <c r="DK749" s="15">
        <v>151</v>
      </c>
      <c r="DL749" s="15">
        <v>44</v>
      </c>
      <c r="DM749" s="15">
        <v>55</v>
      </c>
      <c r="DN749" s="15">
        <v>104</v>
      </c>
      <c r="DO749" s="15">
        <v>22</v>
      </c>
      <c r="DP749" s="15">
        <v>108</v>
      </c>
      <c r="DQ749" s="15">
        <v>62</v>
      </c>
      <c r="DR749" s="15">
        <v>115</v>
      </c>
      <c r="DS749" s="15">
        <v>136</v>
      </c>
      <c r="DT749" s="15">
        <v>116</v>
      </c>
      <c r="DU749" s="15">
        <v>1</v>
      </c>
      <c r="DV749" s="15">
        <v>97</v>
      </c>
      <c r="DW749" s="15">
        <v>58</v>
      </c>
      <c r="DX749" s="15">
        <v>39</v>
      </c>
      <c r="DY749" s="15">
        <v>78</v>
      </c>
      <c r="DZ749" s="15">
        <v>32</v>
      </c>
      <c r="EA749" s="15">
        <v>134</v>
      </c>
      <c r="EB749" s="15">
        <v>6</v>
      </c>
      <c r="EC749" s="15">
        <v>119</v>
      </c>
      <c r="ED749" s="15">
        <v>142</v>
      </c>
      <c r="EE749" s="15">
        <v>71</v>
      </c>
      <c r="EF749" s="15">
        <v>117</v>
      </c>
      <c r="EG749" s="15">
        <v>95</v>
      </c>
      <c r="EH749" s="15">
        <v>80</v>
      </c>
      <c r="EI749" s="15">
        <v>20</v>
      </c>
      <c r="EJ749" s="15">
        <v>67</v>
      </c>
      <c r="EK749" s="15">
        <v>70</v>
      </c>
      <c r="EL749" s="15">
        <v>75</v>
      </c>
      <c r="EM749" s="15">
        <v>49</v>
      </c>
      <c r="EN749" s="15">
        <v>137</v>
      </c>
      <c r="EO749" s="15">
        <v>93</v>
      </c>
      <c r="EP749" s="15">
        <v>74</v>
      </c>
      <c r="EQ749" s="15">
        <v>109</v>
      </c>
      <c r="ER749" s="15">
        <v>112</v>
      </c>
      <c r="ES749" s="15">
        <v>101</v>
      </c>
      <c r="EU749" s="15">
        <v>65</v>
      </c>
      <c r="EV749" s="15">
        <v>99</v>
      </c>
      <c r="EW749" s="15">
        <v>76</v>
      </c>
      <c r="EX749" s="15">
        <v>60</v>
      </c>
      <c r="EZ749" s="15">
        <v>140</v>
      </c>
      <c r="FA749" s="15">
        <v>46</v>
      </c>
      <c r="FB749" s="15">
        <v>56</v>
      </c>
      <c r="FC749" s="15">
        <v>33</v>
      </c>
    </row>
    <row r="750" spans="4:159" s="15" customFormat="1">
      <c r="E750" s="42" t="s">
        <v>352</v>
      </c>
      <c r="F750" s="15">
        <v>147</v>
      </c>
      <c r="G750" s="15">
        <v>123</v>
      </c>
      <c r="H750" s="15">
        <v>22</v>
      </c>
      <c r="I750" s="15">
        <v>135</v>
      </c>
      <c r="J750" s="15">
        <v>106</v>
      </c>
      <c r="K750" s="15">
        <v>109</v>
      </c>
      <c r="L750" s="15">
        <v>93</v>
      </c>
      <c r="M750" s="15">
        <v>15</v>
      </c>
      <c r="N750" s="15">
        <v>131</v>
      </c>
      <c r="O750" s="15">
        <v>6</v>
      </c>
      <c r="P750" s="15">
        <v>8</v>
      </c>
      <c r="Q750" s="15">
        <v>108</v>
      </c>
      <c r="R750" s="15">
        <v>57</v>
      </c>
      <c r="S750" s="15">
        <v>43</v>
      </c>
      <c r="T750" s="15">
        <v>118</v>
      </c>
      <c r="U750" s="15">
        <v>94</v>
      </c>
      <c r="V750" s="15">
        <v>78</v>
      </c>
      <c r="W750" s="15">
        <v>24</v>
      </c>
      <c r="X750" s="15">
        <v>130</v>
      </c>
      <c r="Y750" s="15">
        <v>116</v>
      </c>
      <c r="Z750" s="15">
        <v>54</v>
      </c>
      <c r="AA750" s="15">
        <v>140</v>
      </c>
      <c r="AB750" s="15">
        <v>102</v>
      </c>
      <c r="AC750" s="15">
        <v>65</v>
      </c>
      <c r="AD750" s="15">
        <v>86</v>
      </c>
      <c r="AE750" s="15">
        <v>119</v>
      </c>
      <c r="AF750" s="15">
        <v>104</v>
      </c>
      <c r="AG750" s="15">
        <v>74</v>
      </c>
      <c r="AH750" s="15">
        <v>121</v>
      </c>
      <c r="AI750" s="15">
        <v>61</v>
      </c>
      <c r="AJ750" s="15">
        <v>132</v>
      </c>
      <c r="AK750" s="15">
        <v>100</v>
      </c>
      <c r="AL750" s="15">
        <v>142</v>
      </c>
      <c r="AM750" s="15">
        <v>66</v>
      </c>
      <c r="AN750" s="15">
        <v>101</v>
      </c>
      <c r="AO750" s="15">
        <v>7</v>
      </c>
      <c r="AP750" s="15">
        <v>103</v>
      </c>
      <c r="AQ750" s="15">
        <v>137</v>
      </c>
      <c r="AR750" s="15">
        <v>18</v>
      </c>
      <c r="AS750" s="15">
        <v>13</v>
      </c>
      <c r="AT750" s="15">
        <v>60</v>
      </c>
      <c r="AU750" s="15">
        <v>80</v>
      </c>
      <c r="AV750" s="15">
        <v>129</v>
      </c>
      <c r="AW750" s="15">
        <v>16</v>
      </c>
      <c r="AX750" s="15">
        <v>27</v>
      </c>
      <c r="AY750" s="15">
        <v>120</v>
      </c>
      <c r="AZ750" s="15">
        <v>30</v>
      </c>
      <c r="BA750" s="15">
        <v>115</v>
      </c>
      <c r="BB750" s="15">
        <v>56</v>
      </c>
      <c r="BC750" s="15">
        <v>122</v>
      </c>
      <c r="BD750" s="15">
        <v>144</v>
      </c>
      <c r="BE750" s="15">
        <v>33</v>
      </c>
      <c r="BF750" s="15">
        <v>5</v>
      </c>
      <c r="BG750" s="15">
        <v>21</v>
      </c>
      <c r="BH750" s="15">
        <v>148</v>
      </c>
      <c r="BI750" s="15">
        <v>39</v>
      </c>
      <c r="BJ750" s="15">
        <v>83</v>
      </c>
      <c r="BK750" s="15">
        <v>75</v>
      </c>
      <c r="BL750" s="15">
        <v>110</v>
      </c>
      <c r="BM750" s="15">
        <v>41</v>
      </c>
      <c r="BN750" s="15">
        <v>47</v>
      </c>
      <c r="BO750" s="15">
        <v>126</v>
      </c>
      <c r="BP750" s="15">
        <v>9</v>
      </c>
      <c r="BQ750" s="15">
        <v>96</v>
      </c>
      <c r="BR750" s="15">
        <v>58</v>
      </c>
      <c r="BS750" s="15">
        <v>34</v>
      </c>
      <c r="BT750" s="15">
        <v>98</v>
      </c>
      <c r="BU750" s="15">
        <v>105</v>
      </c>
      <c r="BV750" s="15">
        <v>70</v>
      </c>
      <c r="BW750" s="15">
        <v>26</v>
      </c>
      <c r="BX750" s="15">
        <v>17</v>
      </c>
      <c r="BY750" s="15">
        <v>48</v>
      </c>
      <c r="BZ750" s="15">
        <v>95</v>
      </c>
      <c r="CA750" s="15">
        <v>28</v>
      </c>
      <c r="CB750" s="15">
        <v>2</v>
      </c>
      <c r="CC750" s="15">
        <v>45</v>
      </c>
      <c r="CD750" s="15">
        <v>145</v>
      </c>
      <c r="CE750" s="15">
        <v>32</v>
      </c>
      <c r="CF750" s="15">
        <v>127</v>
      </c>
      <c r="CG750" s="15">
        <v>46</v>
      </c>
      <c r="CH750" s="15">
        <v>38</v>
      </c>
      <c r="CI750" s="15">
        <v>49</v>
      </c>
      <c r="CJ750" s="15">
        <v>82</v>
      </c>
      <c r="CK750" s="15">
        <v>76</v>
      </c>
      <c r="CL750" s="15">
        <v>124</v>
      </c>
      <c r="CM750" s="15">
        <v>151</v>
      </c>
      <c r="CN750" s="15">
        <v>90</v>
      </c>
      <c r="CO750" s="15">
        <v>50</v>
      </c>
      <c r="CP750" s="15">
        <v>112</v>
      </c>
      <c r="CQ750" s="15">
        <v>141</v>
      </c>
      <c r="CR750" s="15">
        <v>79</v>
      </c>
      <c r="CS750" s="15">
        <v>143</v>
      </c>
      <c r="CT750" s="15">
        <v>152</v>
      </c>
      <c r="CU750" s="15">
        <v>136</v>
      </c>
      <c r="CV750" s="15">
        <v>97</v>
      </c>
      <c r="CW750" s="15">
        <v>20</v>
      </c>
      <c r="CX750" s="15">
        <v>73</v>
      </c>
      <c r="CY750" s="15">
        <v>99</v>
      </c>
      <c r="CZ750" s="15">
        <v>128</v>
      </c>
      <c r="DA750" s="15">
        <v>113</v>
      </c>
      <c r="DB750" s="15">
        <v>35</v>
      </c>
      <c r="DC750" s="15">
        <v>23</v>
      </c>
      <c r="DD750" s="15">
        <v>84</v>
      </c>
      <c r="DE750" s="15">
        <v>52</v>
      </c>
      <c r="DF750" s="15">
        <v>37</v>
      </c>
      <c r="DG750" s="15">
        <v>40</v>
      </c>
      <c r="DH750" s="15">
        <v>149</v>
      </c>
      <c r="DI750" s="15">
        <v>12</v>
      </c>
      <c r="DJ750" s="15">
        <v>72</v>
      </c>
      <c r="DK750" s="15">
        <v>114</v>
      </c>
      <c r="DL750" s="15">
        <v>107</v>
      </c>
      <c r="DM750" s="15">
        <v>71</v>
      </c>
      <c r="DN750" s="15">
        <v>87</v>
      </c>
      <c r="DO750" s="15">
        <v>3</v>
      </c>
      <c r="DP750" s="15">
        <v>133</v>
      </c>
      <c r="DQ750" s="15">
        <v>42</v>
      </c>
      <c r="DR750" s="15">
        <v>68</v>
      </c>
      <c r="DS750" s="15">
        <v>92</v>
      </c>
      <c r="DT750" s="15">
        <v>36</v>
      </c>
      <c r="DU750" s="15">
        <v>138</v>
      </c>
      <c r="DV750" s="15">
        <v>29</v>
      </c>
      <c r="DW750" s="15">
        <v>69</v>
      </c>
      <c r="DX750" s="15">
        <v>14</v>
      </c>
      <c r="DY750" s="15">
        <v>51</v>
      </c>
      <c r="DZ750" s="15">
        <v>63</v>
      </c>
      <c r="EA750" s="15">
        <v>146</v>
      </c>
      <c r="EB750" s="15">
        <v>139</v>
      </c>
      <c r="EC750" s="15">
        <v>150</v>
      </c>
      <c r="ED750" s="15">
        <v>11</v>
      </c>
      <c r="EE750" s="15">
        <v>53</v>
      </c>
      <c r="EF750" s="15">
        <v>67</v>
      </c>
      <c r="EG750" s="15">
        <v>111</v>
      </c>
      <c r="EH750" s="15">
        <v>55</v>
      </c>
      <c r="EI750" s="15">
        <v>91</v>
      </c>
      <c r="EJ750" s="15">
        <v>81</v>
      </c>
      <c r="EK750" s="15">
        <v>125</v>
      </c>
      <c r="EL750" s="15">
        <v>134</v>
      </c>
      <c r="EM750" s="15">
        <v>89</v>
      </c>
      <c r="EN750" s="15">
        <v>117</v>
      </c>
      <c r="EO750" s="15">
        <v>62</v>
      </c>
      <c r="EP750" s="15">
        <v>19</v>
      </c>
      <c r="EQ750" s="15">
        <v>88</v>
      </c>
      <c r="ER750" s="15">
        <v>1</v>
      </c>
      <c r="ES750" s="15">
        <v>10</v>
      </c>
      <c r="EU750" s="15">
        <v>4</v>
      </c>
      <c r="EV750" s="15">
        <v>44</v>
      </c>
      <c r="EW750" s="15">
        <v>64</v>
      </c>
      <c r="EX750" s="15">
        <v>25</v>
      </c>
      <c r="EZ750" s="15">
        <v>85</v>
      </c>
      <c r="FA750" s="15">
        <v>59</v>
      </c>
      <c r="FB750" s="15">
        <v>77</v>
      </c>
      <c r="FC750" s="15">
        <v>31</v>
      </c>
    </row>
    <row r="751" spans="4:159" s="15" customFormat="1"/>
    <row r="752" spans="4:159" s="15" customFormat="1">
      <c r="D752" s="447">
        <v>153</v>
      </c>
      <c r="E752" s="39" t="s">
        <v>379</v>
      </c>
    </row>
    <row r="753" spans="4:164" s="15" customFormat="1">
      <c r="E753" s="42" t="s">
        <v>322</v>
      </c>
      <c r="F753" s="15">
        <v>1</v>
      </c>
      <c r="G753" s="15">
        <v>2</v>
      </c>
      <c r="H753" s="15">
        <v>3</v>
      </c>
      <c r="I753" s="15">
        <v>4</v>
      </c>
      <c r="J753" s="15">
        <v>5</v>
      </c>
      <c r="K753" s="15">
        <v>6</v>
      </c>
      <c r="L753" s="15">
        <v>7</v>
      </c>
      <c r="M753" s="15">
        <v>8</v>
      </c>
      <c r="N753" s="15">
        <v>9</v>
      </c>
      <c r="O753" s="15">
        <v>10</v>
      </c>
      <c r="P753" s="15">
        <v>11</v>
      </c>
      <c r="Q753" s="15">
        <v>12</v>
      </c>
      <c r="R753" s="15">
        <v>13</v>
      </c>
      <c r="S753" s="15">
        <v>14</v>
      </c>
      <c r="T753" s="15">
        <v>15</v>
      </c>
      <c r="U753" s="15">
        <v>16</v>
      </c>
      <c r="V753" s="15">
        <v>17</v>
      </c>
      <c r="W753" s="15">
        <v>18</v>
      </c>
      <c r="X753" s="15">
        <v>19</v>
      </c>
      <c r="Y753" s="15">
        <v>20</v>
      </c>
      <c r="Z753" s="15">
        <v>21</v>
      </c>
      <c r="AA753" s="15">
        <v>22</v>
      </c>
      <c r="AB753" s="15">
        <v>23</v>
      </c>
      <c r="AC753" s="15">
        <v>24</v>
      </c>
      <c r="AD753" s="15">
        <v>25</v>
      </c>
      <c r="AE753" s="15">
        <v>26</v>
      </c>
      <c r="AF753" s="15">
        <v>27</v>
      </c>
      <c r="AG753" s="15">
        <v>28</v>
      </c>
      <c r="AH753" s="15">
        <v>29</v>
      </c>
      <c r="AI753" s="15">
        <v>30</v>
      </c>
      <c r="AJ753" s="15">
        <v>31</v>
      </c>
      <c r="AK753" s="15">
        <v>32</v>
      </c>
      <c r="AL753" s="15">
        <v>33</v>
      </c>
      <c r="AM753" s="15">
        <v>34</v>
      </c>
      <c r="AN753" s="15">
        <v>35</v>
      </c>
      <c r="AO753" s="15">
        <v>36</v>
      </c>
      <c r="AP753" s="15">
        <v>37</v>
      </c>
      <c r="AQ753" s="15">
        <v>38</v>
      </c>
      <c r="AR753" s="15">
        <v>39</v>
      </c>
      <c r="AS753" s="15">
        <v>40</v>
      </c>
      <c r="AT753" s="15">
        <v>41</v>
      </c>
      <c r="AU753" s="15">
        <v>42</v>
      </c>
      <c r="AV753" s="15">
        <v>43</v>
      </c>
      <c r="AW753" s="15">
        <v>44</v>
      </c>
      <c r="AX753" s="15">
        <v>45</v>
      </c>
      <c r="AY753" s="15">
        <v>46</v>
      </c>
      <c r="AZ753" s="15">
        <v>47</v>
      </c>
      <c r="BA753" s="15">
        <v>48</v>
      </c>
      <c r="BB753" s="15">
        <v>49</v>
      </c>
      <c r="BC753" s="15">
        <v>50</v>
      </c>
      <c r="BD753" s="15">
        <v>51</v>
      </c>
      <c r="BE753" s="15">
        <v>52</v>
      </c>
      <c r="BF753" s="15">
        <v>53</v>
      </c>
      <c r="BG753" s="15">
        <v>54</v>
      </c>
      <c r="BH753" s="15">
        <v>55</v>
      </c>
      <c r="BI753" s="15">
        <v>56</v>
      </c>
      <c r="BJ753" s="15">
        <v>57</v>
      </c>
      <c r="BK753" s="15">
        <v>58</v>
      </c>
      <c r="BL753" s="15">
        <v>59</v>
      </c>
      <c r="BM753" s="15">
        <v>60</v>
      </c>
      <c r="BN753" s="15">
        <v>61</v>
      </c>
      <c r="BO753" s="15">
        <v>62</v>
      </c>
      <c r="BP753" s="15">
        <v>63</v>
      </c>
      <c r="BQ753" s="15">
        <v>64</v>
      </c>
      <c r="BR753" s="15">
        <v>65</v>
      </c>
      <c r="BS753" s="15">
        <v>66</v>
      </c>
      <c r="BT753" s="15">
        <v>67</v>
      </c>
      <c r="BU753" s="15">
        <v>68</v>
      </c>
      <c r="BV753" s="15">
        <v>69</v>
      </c>
      <c r="BW753" s="15">
        <v>70</v>
      </c>
      <c r="BX753" s="15">
        <v>71</v>
      </c>
      <c r="BY753" s="15">
        <v>72</v>
      </c>
      <c r="BZ753" s="15">
        <v>73</v>
      </c>
      <c r="CA753" s="15">
        <v>74</v>
      </c>
      <c r="CB753" s="15">
        <v>75</v>
      </c>
      <c r="CC753" s="15">
        <v>76</v>
      </c>
      <c r="CD753" s="15">
        <v>77</v>
      </c>
      <c r="CE753" s="15">
        <v>78</v>
      </c>
      <c r="CF753" s="15">
        <v>79</v>
      </c>
      <c r="CG753" s="15">
        <v>80</v>
      </c>
      <c r="CH753" s="15">
        <v>81</v>
      </c>
      <c r="CI753" s="15">
        <v>82</v>
      </c>
      <c r="CJ753" s="15">
        <v>83</v>
      </c>
      <c r="CK753" s="15">
        <v>84</v>
      </c>
      <c r="CL753" s="15">
        <v>85</v>
      </c>
      <c r="CM753" s="15">
        <v>86</v>
      </c>
      <c r="CN753" s="15">
        <v>87</v>
      </c>
      <c r="CO753" s="15">
        <v>88</v>
      </c>
      <c r="CP753" s="15">
        <v>89</v>
      </c>
      <c r="CQ753" s="15">
        <v>90</v>
      </c>
      <c r="CR753" s="15">
        <v>91</v>
      </c>
      <c r="CS753" s="15">
        <v>92</v>
      </c>
      <c r="CT753" s="15">
        <v>93</v>
      </c>
      <c r="CU753" s="15">
        <v>94</v>
      </c>
      <c r="CV753" s="15">
        <v>95</v>
      </c>
      <c r="CW753" s="15">
        <v>96</v>
      </c>
      <c r="CX753" s="15">
        <v>97</v>
      </c>
      <c r="CY753" s="15">
        <v>98</v>
      </c>
      <c r="CZ753" s="15">
        <v>99</v>
      </c>
      <c r="DA753" s="15">
        <v>100</v>
      </c>
      <c r="DB753" s="15">
        <v>101</v>
      </c>
      <c r="DC753" s="15">
        <v>102</v>
      </c>
      <c r="DD753" s="15">
        <v>103</v>
      </c>
      <c r="DE753" s="15">
        <v>104</v>
      </c>
      <c r="DF753" s="15">
        <v>105</v>
      </c>
      <c r="DG753" s="15">
        <v>106</v>
      </c>
      <c r="DH753" s="15">
        <v>107</v>
      </c>
      <c r="DI753" s="15">
        <v>108</v>
      </c>
      <c r="DJ753" s="15">
        <v>109</v>
      </c>
      <c r="DK753" s="15">
        <v>110</v>
      </c>
      <c r="DL753" s="15">
        <v>111</v>
      </c>
      <c r="DM753" s="15">
        <v>112</v>
      </c>
      <c r="DN753" s="15">
        <v>113</v>
      </c>
      <c r="DO753" s="15">
        <v>114</v>
      </c>
      <c r="DP753" s="15">
        <v>115</v>
      </c>
      <c r="DQ753" s="15">
        <v>116</v>
      </c>
      <c r="DR753" s="15">
        <v>117</v>
      </c>
      <c r="DS753" s="15">
        <v>118</v>
      </c>
      <c r="DT753" s="15">
        <v>119</v>
      </c>
      <c r="DU753" s="15">
        <v>120</v>
      </c>
      <c r="DV753" s="15">
        <v>121</v>
      </c>
      <c r="DW753" s="15">
        <v>122</v>
      </c>
      <c r="DX753" s="15">
        <v>123</v>
      </c>
      <c r="DY753" s="15">
        <v>124</v>
      </c>
      <c r="DZ753" s="15">
        <v>125</v>
      </c>
      <c r="EA753" s="15">
        <v>126</v>
      </c>
      <c r="EB753" s="15">
        <v>127</v>
      </c>
      <c r="EC753" s="15">
        <v>128</v>
      </c>
      <c r="ED753" s="15">
        <v>129</v>
      </c>
      <c r="EE753" s="15">
        <v>130</v>
      </c>
      <c r="EF753" s="15">
        <v>131</v>
      </c>
      <c r="EG753" s="15">
        <v>132</v>
      </c>
      <c r="EH753" s="15">
        <v>133</v>
      </c>
      <c r="EI753" s="15">
        <v>134</v>
      </c>
      <c r="EJ753" s="15">
        <v>135</v>
      </c>
      <c r="EK753" s="15">
        <v>136</v>
      </c>
      <c r="EL753" s="15">
        <v>137</v>
      </c>
      <c r="EM753" s="15">
        <v>138</v>
      </c>
      <c r="EN753" s="15">
        <v>139</v>
      </c>
      <c r="EO753" s="15">
        <v>140</v>
      </c>
      <c r="EP753" s="15">
        <v>141</v>
      </c>
      <c r="EQ753" s="15">
        <v>142</v>
      </c>
      <c r="ER753" s="15">
        <v>143</v>
      </c>
      <c r="ES753" s="15">
        <v>144</v>
      </c>
      <c r="ET753" s="15">
        <v>145</v>
      </c>
      <c r="EU753" s="15">
        <v>146</v>
      </c>
      <c r="EV753" s="15">
        <v>147</v>
      </c>
      <c r="EW753" s="15">
        <v>148</v>
      </c>
      <c r="EX753" s="15">
        <v>149</v>
      </c>
      <c r="EZ753" s="15">
        <v>150</v>
      </c>
      <c r="FA753" s="15">
        <v>151</v>
      </c>
      <c r="FB753" s="15">
        <v>152</v>
      </c>
      <c r="FC753" s="15">
        <v>153</v>
      </c>
    </row>
    <row r="754" spans="4:164" s="15" customFormat="1">
      <c r="E754" s="42" t="s">
        <v>350</v>
      </c>
      <c r="F754" s="15">
        <v>44</v>
      </c>
      <c r="G754" s="15">
        <v>152</v>
      </c>
      <c r="H754" s="15">
        <v>64</v>
      </c>
      <c r="I754" s="15">
        <v>22</v>
      </c>
      <c r="J754" s="15">
        <v>68</v>
      </c>
      <c r="K754" s="15">
        <v>15</v>
      </c>
      <c r="L754" s="15">
        <v>128</v>
      </c>
      <c r="M754" s="15">
        <v>75</v>
      </c>
      <c r="N754" s="15">
        <v>21</v>
      </c>
      <c r="O754" s="15">
        <v>143</v>
      </c>
      <c r="P754" s="15">
        <v>92</v>
      </c>
      <c r="Q754" s="15">
        <v>108</v>
      </c>
      <c r="R754" s="15">
        <v>96</v>
      </c>
      <c r="S754" s="15">
        <v>136</v>
      </c>
      <c r="T754" s="15">
        <v>58</v>
      </c>
      <c r="U754" s="15">
        <v>17</v>
      </c>
      <c r="V754" s="15">
        <v>103</v>
      </c>
      <c r="W754" s="15">
        <v>9</v>
      </c>
      <c r="X754" s="15">
        <v>40</v>
      </c>
      <c r="Y754" s="15">
        <v>142</v>
      </c>
      <c r="Z754" s="15">
        <v>148</v>
      </c>
      <c r="AA754" s="15">
        <v>138</v>
      </c>
      <c r="AB754" s="15">
        <v>87</v>
      </c>
      <c r="AC754" s="15">
        <v>133</v>
      </c>
      <c r="AD754" s="15">
        <v>81</v>
      </c>
      <c r="AE754" s="15">
        <v>135</v>
      </c>
      <c r="AF754" s="15">
        <v>3</v>
      </c>
      <c r="AG754" s="15">
        <v>84</v>
      </c>
      <c r="AH754" s="15">
        <v>16</v>
      </c>
      <c r="AI754" s="15">
        <v>114</v>
      </c>
      <c r="AJ754" s="15">
        <v>129</v>
      </c>
      <c r="AK754" s="15">
        <v>60</v>
      </c>
      <c r="AL754" s="15">
        <v>79</v>
      </c>
      <c r="AM754" s="15">
        <v>140</v>
      </c>
      <c r="AN754" s="15">
        <v>94</v>
      </c>
      <c r="AO754" s="15">
        <v>14</v>
      </c>
      <c r="AP754" s="15">
        <v>109</v>
      </c>
      <c r="AQ754" s="15">
        <v>25</v>
      </c>
      <c r="AR754" s="15">
        <v>36</v>
      </c>
      <c r="AS754" s="15">
        <v>102</v>
      </c>
      <c r="AT754" s="15">
        <v>70</v>
      </c>
      <c r="AU754" s="15">
        <v>113</v>
      </c>
      <c r="AV754" s="15">
        <v>74</v>
      </c>
      <c r="AW754" s="15">
        <v>6</v>
      </c>
      <c r="AX754" s="15">
        <v>91</v>
      </c>
      <c r="AY754" s="15">
        <v>49</v>
      </c>
      <c r="AZ754" s="15">
        <v>99</v>
      </c>
      <c r="BA754" s="15">
        <v>39</v>
      </c>
      <c r="BB754" s="15">
        <v>23</v>
      </c>
      <c r="BC754" s="15">
        <v>118</v>
      </c>
      <c r="BD754" s="15">
        <v>5</v>
      </c>
      <c r="BE754" s="15">
        <v>46</v>
      </c>
      <c r="BF754" s="15">
        <v>42</v>
      </c>
      <c r="BG754" s="15">
        <v>141</v>
      </c>
      <c r="BH754" s="15">
        <v>123</v>
      </c>
      <c r="BI754" s="15">
        <v>78</v>
      </c>
      <c r="BJ754" s="15">
        <v>153</v>
      </c>
      <c r="BK754" s="15">
        <v>32</v>
      </c>
      <c r="BL754" s="15">
        <v>50</v>
      </c>
      <c r="BM754" s="15">
        <v>104</v>
      </c>
      <c r="BN754" s="15">
        <v>134</v>
      </c>
      <c r="BO754" s="15">
        <v>31</v>
      </c>
      <c r="BP754" s="15">
        <v>97</v>
      </c>
      <c r="BQ754" s="15">
        <v>1</v>
      </c>
      <c r="BR754" s="15">
        <v>76</v>
      </c>
      <c r="BS754" s="15">
        <v>95</v>
      </c>
      <c r="BT754" s="15">
        <v>100</v>
      </c>
      <c r="BU754" s="15">
        <v>124</v>
      </c>
      <c r="BV754" s="15">
        <v>80</v>
      </c>
      <c r="BW754" s="15">
        <v>137</v>
      </c>
      <c r="BX754" s="15">
        <v>18</v>
      </c>
      <c r="BY754" s="15">
        <v>110</v>
      </c>
      <c r="BZ754" s="15">
        <v>122</v>
      </c>
      <c r="CA754" s="15">
        <v>26</v>
      </c>
      <c r="CB754" s="15">
        <v>72</v>
      </c>
      <c r="CC754" s="15">
        <v>28</v>
      </c>
      <c r="CD754" s="15">
        <v>24</v>
      </c>
      <c r="CE754" s="15">
        <v>115</v>
      </c>
      <c r="CF754" s="15">
        <v>63</v>
      </c>
      <c r="CG754" s="15">
        <v>69</v>
      </c>
      <c r="CH754" s="15">
        <v>38</v>
      </c>
      <c r="CI754" s="15">
        <v>43</v>
      </c>
      <c r="CJ754" s="15">
        <v>85</v>
      </c>
      <c r="CK754" s="15">
        <v>27</v>
      </c>
      <c r="CL754" s="15">
        <v>53</v>
      </c>
      <c r="CM754" s="15">
        <v>139</v>
      </c>
      <c r="CN754" s="15">
        <v>83</v>
      </c>
      <c r="CO754" s="15">
        <v>147</v>
      </c>
      <c r="CP754" s="15">
        <v>117</v>
      </c>
      <c r="CQ754" s="15">
        <v>121</v>
      </c>
      <c r="CR754" s="15">
        <v>89</v>
      </c>
      <c r="CS754" s="15">
        <v>149</v>
      </c>
      <c r="CT754" s="15">
        <v>47</v>
      </c>
      <c r="CU754" s="15">
        <v>35</v>
      </c>
      <c r="CV754" s="15">
        <v>131</v>
      </c>
      <c r="CW754" s="15">
        <v>13</v>
      </c>
      <c r="CX754" s="15">
        <v>86</v>
      </c>
      <c r="CY754" s="15">
        <v>151</v>
      </c>
      <c r="CZ754" s="15">
        <v>52</v>
      </c>
      <c r="DA754" s="15">
        <v>67</v>
      </c>
      <c r="DB754" s="15">
        <v>33</v>
      </c>
      <c r="DC754" s="15">
        <v>119</v>
      </c>
      <c r="DD754" s="15">
        <v>29</v>
      </c>
      <c r="DE754" s="15">
        <v>10</v>
      </c>
      <c r="DF754" s="15">
        <v>11</v>
      </c>
      <c r="DG754" s="15">
        <v>88</v>
      </c>
      <c r="DH754" s="15">
        <v>130</v>
      </c>
      <c r="DI754" s="15">
        <v>45</v>
      </c>
      <c r="DJ754" s="15">
        <v>82</v>
      </c>
      <c r="DK754" s="15">
        <v>116</v>
      </c>
      <c r="DL754" s="15">
        <v>37</v>
      </c>
      <c r="DM754" s="15">
        <v>51</v>
      </c>
      <c r="DN754" s="15">
        <v>30</v>
      </c>
      <c r="DO754" s="15">
        <v>101</v>
      </c>
      <c r="DP754" s="15">
        <v>132</v>
      </c>
      <c r="DQ754" s="15">
        <v>34</v>
      </c>
      <c r="DR754" s="15">
        <v>93</v>
      </c>
      <c r="DS754" s="15">
        <v>20</v>
      </c>
      <c r="DT754" s="15">
        <v>66</v>
      </c>
      <c r="DU754" s="15">
        <v>62</v>
      </c>
      <c r="DV754" s="15">
        <v>107</v>
      </c>
      <c r="DW754" s="15">
        <v>90</v>
      </c>
      <c r="DX754" s="15">
        <v>127</v>
      </c>
      <c r="DY754" s="15">
        <v>48</v>
      </c>
      <c r="DZ754" s="15">
        <v>150</v>
      </c>
      <c r="EA754" s="15">
        <v>57</v>
      </c>
      <c r="EB754" s="15">
        <v>73</v>
      </c>
      <c r="EC754" s="15">
        <v>7</v>
      </c>
      <c r="ED754" s="15">
        <v>98</v>
      </c>
      <c r="EE754" s="15">
        <v>61</v>
      </c>
      <c r="EF754" s="15">
        <v>8</v>
      </c>
      <c r="EG754" s="15">
        <v>106</v>
      </c>
      <c r="EH754" s="15">
        <v>77</v>
      </c>
      <c r="EI754" s="15">
        <v>112</v>
      </c>
      <c r="EJ754" s="15">
        <v>146</v>
      </c>
      <c r="EK754" s="15">
        <v>55</v>
      </c>
      <c r="EL754" s="15">
        <v>41</v>
      </c>
      <c r="EM754" s="15">
        <v>65</v>
      </c>
      <c r="EN754" s="15">
        <v>12</v>
      </c>
      <c r="EO754" s="15">
        <v>56</v>
      </c>
      <c r="EP754" s="15">
        <v>54</v>
      </c>
      <c r="EQ754" s="15">
        <v>59</v>
      </c>
      <c r="ER754" s="15">
        <v>2</v>
      </c>
      <c r="ES754" s="15">
        <v>71</v>
      </c>
      <c r="ET754" s="15">
        <v>144</v>
      </c>
      <c r="EU754" s="15">
        <v>120</v>
      </c>
      <c r="EV754" s="15">
        <v>125</v>
      </c>
      <c r="EW754" s="15">
        <v>145</v>
      </c>
      <c r="EX754" s="15">
        <v>105</v>
      </c>
      <c r="EZ754" s="15">
        <v>19</v>
      </c>
      <c r="FA754" s="15">
        <v>111</v>
      </c>
      <c r="FB754" s="15">
        <v>4</v>
      </c>
      <c r="FC754" s="15">
        <v>126</v>
      </c>
    </row>
    <row r="755" spans="4:164" s="15" customFormat="1">
      <c r="E755" s="42" t="s">
        <v>352</v>
      </c>
      <c r="F755" s="15">
        <v>104</v>
      </c>
      <c r="G755" s="15">
        <v>65</v>
      </c>
      <c r="H755" s="15">
        <v>67</v>
      </c>
      <c r="I755" s="15">
        <v>122</v>
      </c>
      <c r="J755" s="15">
        <v>73</v>
      </c>
      <c r="K755" s="15">
        <v>105</v>
      </c>
      <c r="L755" s="15">
        <v>11</v>
      </c>
      <c r="M755" s="15">
        <v>99</v>
      </c>
      <c r="N755" s="15">
        <v>91</v>
      </c>
      <c r="O755" s="15">
        <v>141</v>
      </c>
      <c r="P755" s="15">
        <v>85</v>
      </c>
      <c r="Q755" s="15">
        <v>16</v>
      </c>
      <c r="R755" s="15">
        <v>72</v>
      </c>
      <c r="S755" s="15">
        <v>37</v>
      </c>
      <c r="T755" s="15">
        <v>54</v>
      </c>
      <c r="U755" s="15">
        <v>63</v>
      </c>
      <c r="V755" s="15">
        <v>30</v>
      </c>
      <c r="W755" s="15">
        <v>102</v>
      </c>
      <c r="X755" s="15">
        <v>78</v>
      </c>
      <c r="Y755" s="15">
        <v>41</v>
      </c>
      <c r="Z755" s="15">
        <v>130</v>
      </c>
      <c r="AA755" s="15">
        <v>101</v>
      </c>
      <c r="AB755" s="15">
        <v>26</v>
      </c>
      <c r="AC755" s="15">
        <v>92</v>
      </c>
      <c r="AD755" s="15">
        <v>111</v>
      </c>
      <c r="AE755" s="15">
        <v>23</v>
      </c>
      <c r="AF755" s="15">
        <v>9</v>
      </c>
      <c r="AG755" s="15">
        <v>62</v>
      </c>
      <c r="AH755" s="15">
        <v>146</v>
      </c>
      <c r="AI755" s="15">
        <v>127</v>
      </c>
      <c r="AJ755" s="15">
        <v>35</v>
      </c>
      <c r="AK755" s="15">
        <v>39</v>
      </c>
      <c r="AL755" s="15">
        <v>82</v>
      </c>
      <c r="AM755" s="15">
        <v>106</v>
      </c>
      <c r="AN755" s="15">
        <v>7</v>
      </c>
      <c r="AO755" s="15">
        <v>142</v>
      </c>
      <c r="AP755" s="15">
        <v>14</v>
      </c>
      <c r="AQ755" s="15">
        <v>44</v>
      </c>
      <c r="AR755" s="15">
        <v>151</v>
      </c>
      <c r="AS755" s="15">
        <v>18</v>
      </c>
      <c r="AT755" s="15">
        <v>50</v>
      </c>
      <c r="AU755" s="15">
        <v>56</v>
      </c>
      <c r="AV755" s="15">
        <v>71</v>
      </c>
      <c r="AW755" s="15">
        <v>128</v>
      </c>
      <c r="AX755" s="15">
        <v>96</v>
      </c>
      <c r="AY755" s="15">
        <v>149</v>
      </c>
      <c r="AZ755" s="15">
        <v>53</v>
      </c>
      <c r="BA755" s="15">
        <v>100</v>
      </c>
      <c r="BB755" s="15">
        <v>17</v>
      </c>
      <c r="BC755" s="15">
        <v>87</v>
      </c>
      <c r="BD755" s="15">
        <v>144</v>
      </c>
      <c r="BE755" s="15">
        <v>123</v>
      </c>
      <c r="BF755" s="15">
        <v>120</v>
      </c>
      <c r="BG755" s="15">
        <v>28</v>
      </c>
      <c r="BH755" s="15">
        <v>113</v>
      </c>
      <c r="BI755" s="15">
        <v>68</v>
      </c>
      <c r="BJ755" s="15">
        <v>145</v>
      </c>
      <c r="BK755" s="15">
        <v>90</v>
      </c>
      <c r="BL755" s="15">
        <v>46</v>
      </c>
      <c r="BM755" s="15">
        <v>148</v>
      </c>
      <c r="BN755" s="15">
        <v>29</v>
      </c>
      <c r="BO755" s="15">
        <v>116</v>
      </c>
      <c r="BP755" s="15">
        <v>60</v>
      </c>
      <c r="BQ755" s="15">
        <v>121</v>
      </c>
      <c r="BR755" s="15">
        <v>31</v>
      </c>
      <c r="BS755" s="15">
        <v>137</v>
      </c>
      <c r="BT755" s="15">
        <v>98</v>
      </c>
      <c r="BU755" s="15">
        <v>119</v>
      </c>
      <c r="BV755" s="15">
        <v>150</v>
      </c>
      <c r="BW755" s="15">
        <v>13</v>
      </c>
      <c r="BX755" s="15">
        <v>140</v>
      </c>
      <c r="BY755" s="15">
        <v>45</v>
      </c>
      <c r="BZ755" s="15">
        <v>5</v>
      </c>
      <c r="CA755" s="15">
        <v>131</v>
      </c>
      <c r="CB755" s="15">
        <v>77</v>
      </c>
      <c r="CC755" s="15">
        <v>10</v>
      </c>
      <c r="CD755" s="15">
        <v>75</v>
      </c>
      <c r="CE755" s="15">
        <v>34</v>
      </c>
      <c r="CF755" s="15">
        <v>47</v>
      </c>
      <c r="CG755" s="15">
        <v>42</v>
      </c>
      <c r="CH755" s="15">
        <v>143</v>
      </c>
      <c r="CI755" s="15">
        <v>58</v>
      </c>
      <c r="CJ755" s="15">
        <v>81</v>
      </c>
      <c r="CK755" s="15">
        <v>88</v>
      </c>
      <c r="CL755" s="15">
        <v>97</v>
      </c>
      <c r="CM755" s="15">
        <v>40</v>
      </c>
      <c r="CN755" s="15">
        <v>19</v>
      </c>
      <c r="CO755" s="15">
        <v>52</v>
      </c>
      <c r="CP755" s="15">
        <v>2</v>
      </c>
      <c r="CQ755" s="15">
        <v>49</v>
      </c>
      <c r="CR755" s="15">
        <v>112</v>
      </c>
      <c r="CS755" s="15">
        <v>124</v>
      </c>
      <c r="CT755" s="15">
        <v>126</v>
      </c>
      <c r="CU755" s="15">
        <v>108</v>
      </c>
      <c r="CV755" s="15">
        <v>57</v>
      </c>
      <c r="CW755" s="15">
        <v>22</v>
      </c>
      <c r="CX755" s="15">
        <v>76</v>
      </c>
      <c r="CY755" s="15">
        <v>136</v>
      </c>
      <c r="CZ755" s="15">
        <v>83</v>
      </c>
      <c r="DA755" s="15">
        <v>8</v>
      </c>
      <c r="DB755" s="15">
        <v>153</v>
      </c>
      <c r="DC755" s="15">
        <v>64</v>
      </c>
      <c r="DD755" s="15">
        <v>110</v>
      </c>
      <c r="DE755" s="15">
        <v>93</v>
      </c>
      <c r="DF755" s="15">
        <v>6</v>
      </c>
      <c r="DG755" s="15">
        <v>94</v>
      </c>
      <c r="DH755" s="15">
        <v>84</v>
      </c>
      <c r="DI755" s="15">
        <v>1</v>
      </c>
      <c r="DJ755" s="15">
        <v>43</v>
      </c>
      <c r="DK755" s="15">
        <v>138</v>
      </c>
      <c r="DL755" s="15">
        <v>25</v>
      </c>
      <c r="DM755" s="15">
        <v>66</v>
      </c>
      <c r="DN755" s="15">
        <v>55</v>
      </c>
      <c r="DO755" s="15">
        <v>135</v>
      </c>
      <c r="DP755" s="15">
        <v>32</v>
      </c>
      <c r="DQ755" s="15">
        <v>24</v>
      </c>
      <c r="DR755" s="15">
        <v>133</v>
      </c>
      <c r="DS755" s="15">
        <v>125</v>
      </c>
      <c r="DT755" s="15">
        <v>70</v>
      </c>
      <c r="DU755" s="15">
        <v>129</v>
      </c>
      <c r="DV755" s="15">
        <v>20</v>
      </c>
      <c r="DW755" s="15">
        <v>4</v>
      </c>
      <c r="DX755" s="15">
        <v>59</v>
      </c>
      <c r="DY755" s="15">
        <v>107</v>
      </c>
      <c r="DZ755" s="15">
        <v>147</v>
      </c>
      <c r="EA755" s="15">
        <v>109</v>
      </c>
      <c r="EB755" s="15">
        <v>115</v>
      </c>
      <c r="EC755" s="15">
        <v>12</v>
      </c>
      <c r="ED755" s="15">
        <v>103</v>
      </c>
      <c r="EE755" s="15">
        <v>139</v>
      </c>
      <c r="EF755" s="15">
        <v>80</v>
      </c>
      <c r="EG755" s="15">
        <v>89</v>
      </c>
      <c r="EH755" s="15">
        <v>117</v>
      </c>
      <c r="EI755" s="15">
        <v>38</v>
      </c>
      <c r="EJ755" s="15">
        <v>152</v>
      </c>
      <c r="EK755" s="15">
        <v>114</v>
      </c>
      <c r="EL755" s="15">
        <v>74</v>
      </c>
      <c r="EM755" s="15">
        <v>21</v>
      </c>
      <c r="EN755" s="15">
        <v>86</v>
      </c>
      <c r="EO755" s="15">
        <v>33</v>
      </c>
      <c r="EP755" s="15">
        <v>79</v>
      </c>
      <c r="EQ755" s="15">
        <v>36</v>
      </c>
      <c r="ER755" s="15">
        <v>27</v>
      </c>
      <c r="ES755" s="15">
        <v>15</v>
      </c>
      <c r="ET755" s="15">
        <v>51</v>
      </c>
      <c r="EU755" s="15">
        <v>118</v>
      </c>
      <c r="EV755" s="15">
        <v>48</v>
      </c>
      <c r="EW755" s="15">
        <v>132</v>
      </c>
      <c r="EX755" s="15">
        <v>3</v>
      </c>
      <c r="EZ755" s="15">
        <v>69</v>
      </c>
      <c r="FA755" s="15">
        <v>134</v>
      </c>
      <c r="FB755" s="15">
        <v>61</v>
      </c>
      <c r="FC755" s="15">
        <v>95</v>
      </c>
    </row>
    <row r="756" spans="4:164" s="15" customFormat="1"/>
    <row r="757" spans="4:164" s="15" customFormat="1">
      <c r="D757" s="447">
        <v>154</v>
      </c>
      <c r="E757" s="39" t="s">
        <v>379</v>
      </c>
    </row>
    <row r="758" spans="4:164" s="15" customFormat="1">
      <c r="E758" s="42" t="s">
        <v>322</v>
      </c>
      <c r="F758" s="15">
        <v>1</v>
      </c>
      <c r="G758" s="15">
        <v>2</v>
      </c>
      <c r="H758" s="15">
        <v>3</v>
      </c>
      <c r="I758" s="15">
        <v>4</v>
      </c>
      <c r="J758" s="15">
        <v>5</v>
      </c>
      <c r="K758" s="15">
        <v>6</v>
      </c>
      <c r="L758" s="15">
        <v>7</v>
      </c>
      <c r="M758" s="15">
        <v>8</v>
      </c>
      <c r="N758" s="15">
        <v>9</v>
      </c>
      <c r="O758" s="15">
        <v>10</v>
      </c>
      <c r="P758" s="15">
        <v>11</v>
      </c>
      <c r="Q758" s="15">
        <v>12</v>
      </c>
      <c r="R758" s="15">
        <v>13</v>
      </c>
      <c r="S758" s="15">
        <v>14</v>
      </c>
      <c r="T758" s="15">
        <v>15</v>
      </c>
      <c r="U758" s="15">
        <v>16</v>
      </c>
      <c r="V758" s="15">
        <v>17</v>
      </c>
      <c r="W758" s="15">
        <v>18</v>
      </c>
      <c r="X758" s="15">
        <v>19</v>
      </c>
      <c r="Y758" s="15">
        <v>20</v>
      </c>
      <c r="Z758" s="15">
        <v>21</v>
      </c>
      <c r="AA758" s="15">
        <v>22</v>
      </c>
      <c r="AB758" s="15">
        <v>23</v>
      </c>
      <c r="AC758" s="15">
        <v>24</v>
      </c>
      <c r="AD758" s="15">
        <v>25</v>
      </c>
      <c r="AE758" s="15">
        <v>26</v>
      </c>
      <c r="AF758" s="15">
        <v>27</v>
      </c>
      <c r="AG758" s="15">
        <v>28</v>
      </c>
      <c r="AH758" s="15">
        <v>29</v>
      </c>
      <c r="AI758" s="15">
        <v>30</v>
      </c>
      <c r="AJ758" s="15">
        <v>31</v>
      </c>
      <c r="AK758" s="15">
        <v>32</v>
      </c>
      <c r="AL758" s="15">
        <v>33</v>
      </c>
      <c r="AM758" s="15">
        <v>34</v>
      </c>
      <c r="AN758" s="15">
        <v>35</v>
      </c>
      <c r="AO758" s="15">
        <v>36</v>
      </c>
      <c r="AP758" s="15">
        <v>37</v>
      </c>
      <c r="AQ758" s="15">
        <v>38</v>
      </c>
      <c r="AR758" s="15">
        <v>39</v>
      </c>
      <c r="AS758" s="15">
        <v>40</v>
      </c>
      <c r="AT758" s="15">
        <v>41</v>
      </c>
      <c r="AU758" s="15">
        <v>42</v>
      </c>
      <c r="AV758" s="15">
        <v>43</v>
      </c>
      <c r="AW758" s="15">
        <v>44</v>
      </c>
      <c r="AX758" s="15">
        <v>45</v>
      </c>
      <c r="AY758" s="15">
        <v>46</v>
      </c>
      <c r="AZ758" s="15">
        <v>47</v>
      </c>
      <c r="BA758" s="15">
        <v>48</v>
      </c>
      <c r="BB758" s="15">
        <v>49</v>
      </c>
      <c r="BC758" s="15">
        <v>50</v>
      </c>
      <c r="BD758" s="15">
        <v>51</v>
      </c>
      <c r="BE758" s="15">
        <v>52</v>
      </c>
      <c r="BF758" s="15">
        <v>53</v>
      </c>
      <c r="BG758" s="15">
        <v>54</v>
      </c>
      <c r="BH758" s="15">
        <v>55</v>
      </c>
      <c r="BI758" s="15">
        <v>56</v>
      </c>
      <c r="BJ758" s="15">
        <v>57</v>
      </c>
      <c r="BK758" s="15">
        <v>58</v>
      </c>
      <c r="BL758" s="15">
        <v>59</v>
      </c>
      <c r="BM758" s="15">
        <v>60</v>
      </c>
      <c r="BN758" s="15">
        <v>61</v>
      </c>
      <c r="BO758" s="15">
        <v>62</v>
      </c>
      <c r="BP758" s="15">
        <v>63</v>
      </c>
      <c r="BQ758" s="15">
        <v>64</v>
      </c>
      <c r="BR758" s="15">
        <v>65</v>
      </c>
      <c r="BS758" s="15">
        <v>66</v>
      </c>
      <c r="BT758" s="15">
        <v>67</v>
      </c>
      <c r="BU758" s="15">
        <v>68</v>
      </c>
      <c r="BV758" s="15">
        <v>69</v>
      </c>
      <c r="BW758" s="15">
        <v>70</v>
      </c>
      <c r="BX758" s="15">
        <v>71</v>
      </c>
      <c r="BY758" s="15">
        <v>72</v>
      </c>
      <c r="BZ758" s="15">
        <v>73</v>
      </c>
      <c r="CA758" s="15">
        <v>74</v>
      </c>
      <c r="CB758" s="15">
        <v>75</v>
      </c>
      <c r="CC758" s="15">
        <v>76</v>
      </c>
      <c r="CD758" s="15">
        <v>77</v>
      </c>
      <c r="CE758" s="15">
        <v>78</v>
      </c>
      <c r="CF758" s="15">
        <v>79</v>
      </c>
      <c r="CG758" s="15">
        <v>80</v>
      </c>
      <c r="CH758" s="15">
        <v>81</v>
      </c>
      <c r="CI758" s="15">
        <v>82</v>
      </c>
      <c r="CJ758" s="15">
        <v>83</v>
      </c>
      <c r="CK758" s="15">
        <v>84</v>
      </c>
      <c r="CL758" s="15">
        <v>85</v>
      </c>
      <c r="CM758" s="15">
        <v>86</v>
      </c>
      <c r="CN758" s="15">
        <v>87</v>
      </c>
      <c r="CO758" s="15">
        <v>88</v>
      </c>
      <c r="CP758" s="15">
        <v>89</v>
      </c>
      <c r="CQ758" s="15">
        <v>90</v>
      </c>
      <c r="CR758" s="15">
        <v>91</v>
      </c>
      <c r="CS758" s="15">
        <v>92</v>
      </c>
      <c r="CT758" s="15">
        <v>93</v>
      </c>
      <c r="CU758" s="15">
        <v>94</v>
      </c>
      <c r="CV758" s="15">
        <v>95</v>
      </c>
      <c r="CW758" s="15">
        <v>96</v>
      </c>
      <c r="CX758" s="15">
        <v>97</v>
      </c>
      <c r="CY758" s="15">
        <v>98</v>
      </c>
      <c r="CZ758" s="15">
        <v>99</v>
      </c>
      <c r="DA758" s="15">
        <v>100</v>
      </c>
      <c r="DB758" s="15">
        <v>101</v>
      </c>
      <c r="DC758" s="15">
        <v>102</v>
      </c>
      <c r="DD758" s="15">
        <v>103</v>
      </c>
      <c r="DE758" s="15">
        <v>104</v>
      </c>
      <c r="DF758" s="15">
        <v>105</v>
      </c>
      <c r="DG758" s="15">
        <v>106</v>
      </c>
      <c r="DH758" s="15">
        <v>107</v>
      </c>
      <c r="DI758" s="15">
        <v>108</v>
      </c>
      <c r="DJ758" s="15">
        <v>109</v>
      </c>
      <c r="DK758" s="15">
        <v>110</v>
      </c>
      <c r="DL758" s="15">
        <v>111</v>
      </c>
      <c r="DM758" s="15">
        <v>112</v>
      </c>
      <c r="DN758" s="15">
        <v>113</v>
      </c>
      <c r="DO758" s="15">
        <v>114</v>
      </c>
      <c r="DP758" s="15">
        <v>115</v>
      </c>
      <c r="DQ758" s="15">
        <v>116</v>
      </c>
      <c r="DR758" s="15">
        <v>117</v>
      </c>
      <c r="DS758" s="15">
        <v>118</v>
      </c>
      <c r="DT758" s="15">
        <v>119</v>
      </c>
      <c r="DU758" s="15">
        <v>120</v>
      </c>
      <c r="DV758" s="15">
        <v>121</v>
      </c>
      <c r="DW758" s="15">
        <v>122</v>
      </c>
      <c r="DX758" s="15">
        <v>123</v>
      </c>
      <c r="DY758" s="15">
        <v>124</v>
      </c>
      <c r="DZ758" s="15">
        <v>125</v>
      </c>
      <c r="EA758" s="15">
        <v>126</v>
      </c>
      <c r="EB758" s="15">
        <v>127</v>
      </c>
      <c r="EC758" s="15">
        <v>128</v>
      </c>
      <c r="ED758" s="15">
        <v>129</v>
      </c>
      <c r="EE758" s="15">
        <v>130</v>
      </c>
      <c r="EF758" s="15">
        <v>131</v>
      </c>
      <c r="EG758" s="15">
        <v>132</v>
      </c>
      <c r="EH758" s="15">
        <v>133</v>
      </c>
      <c r="EI758" s="15">
        <v>134</v>
      </c>
      <c r="EJ758" s="15">
        <v>135</v>
      </c>
      <c r="EK758" s="15">
        <v>136</v>
      </c>
      <c r="EL758" s="15">
        <v>137</v>
      </c>
      <c r="EM758" s="15">
        <v>138</v>
      </c>
      <c r="EN758" s="15">
        <v>139</v>
      </c>
      <c r="EO758" s="15">
        <v>140</v>
      </c>
      <c r="EP758" s="15">
        <v>141</v>
      </c>
      <c r="EQ758" s="15">
        <v>142</v>
      </c>
      <c r="ER758" s="15">
        <v>143</v>
      </c>
      <c r="ES758" s="15">
        <v>144</v>
      </c>
      <c r="ET758" s="15">
        <v>145</v>
      </c>
      <c r="EU758" s="15">
        <v>146</v>
      </c>
      <c r="EV758" s="15">
        <v>147</v>
      </c>
      <c r="EW758" s="15">
        <v>148</v>
      </c>
      <c r="EX758" s="15">
        <v>149</v>
      </c>
      <c r="EY758" s="15">
        <v>150</v>
      </c>
      <c r="EZ758" s="15">
        <v>151</v>
      </c>
      <c r="FA758" s="15">
        <v>152</v>
      </c>
      <c r="FB758" s="15">
        <v>153</v>
      </c>
      <c r="FC758" s="15">
        <v>154</v>
      </c>
    </row>
    <row r="759" spans="4:164" s="15" customFormat="1">
      <c r="E759" s="42" t="s">
        <v>350</v>
      </c>
      <c r="F759" s="15">
        <v>82</v>
      </c>
      <c r="G759" s="15">
        <v>150</v>
      </c>
      <c r="H759" s="15">
        <v>21</v>
      </c>
      <c r="I759" s="15">
        <v>18</v>
      </c>
      <c r="J759" s="15">
        <v>136</v>
      </c>
      <c r="K759" s="15">
        <v>42</v>
      </c>
      <c r="L759" s="15">
        <v>73</v>
      </c>
      <c r="M759" s="15">
        <v>15</v>
      </c>
      <c r="N759" s="15">
        <v>40</v>
      </c>
      <c r="O759" s="15">
        <v>29</v>
      </c>
      <c r="P759" s="15">
        <v>100</v>
      </c>
      <c r="Q759" s="15">
        <v>109</v>
      </c>
      <c r="R759" s="15">
        <v>37</v>
      </c>
      <c r="S759" s="15">
        <v>43</v>
      </c>
      <c r="T759" s="15">
        <v>141</v>
      </c>
      <c r="U759" s="15">
        <v>38</v>
      </c>
      <c r="V759" s="15">
        <v>98</v>
      </c>
      <c r="W759" s="15">
        <v>115</v>
      </c>
      <c r="X759" s="15">
        <v>131</v>
      </c>
      <c r="Y759" s="15">
        <v>23</v>
      </c>
      <c r="Z759" s="15">
        <v>78</v>
      </c>
      <c r="AA759" s="15">
        <v>34</v>
      </c>
      <c r="AB759" s="15">
        <v>27</v>
      </c>
      <c r="AC759" s="15">
        <v>127</v>
      </c>
      <c r="AD759" s="15">
        <v>8</v>
      </c>
      <c r="AE759" s="15">
        <v>90</v>
      </c>
      <c r="AF759" s="15">
        <v>120</v>
      </c>
      <c r="AG759" s="15">
        <v>121</v>
      </c>
      <c r="AH759" s="15">
        <v>13</v>
      </c>
      <c r="AI759" s="15">
        <v>32</v>
      </c>
      <c r="AJ759" s="15">
        <v>149</v>
      </c>
      <c r="AK759" s="15">
        <v>133</v>
      </c>
      <c r="AL759" s="15">
        <v>46</v>
      </c>
      <c r="AM759" s="15">
        <v>142</v>
      </c>
      <c r="AN759" s="15">
        <v>39</v>
      </c>
      <c r="AO759" s="15">
        <v>64</v>
      </c>
      <c r="AP759" s="15">
        <v>104</v>
      </c>
      <c r="AQ759" s="15">
        <v>147</v>
      </c>
      <c r="AR759" s="15">
        <v>25</v>
      </c>
      <c r="AS759" s="15">
        <v>28</v>
      </c>
      <c r="AT759" s="15">
        <v>68</v>
      </c>
      <c r="AU759" s="15">
        <v>101</v>
      </c>
      <c r="AV759" s="15">
        <v>144</v>
      </c>
      <c r="AW759" s="15">
        <v>52</v>
      </c>
      <c r="AX759" s="15">
        <v>106</v>
      </c>
      <c r="AY759" s="15">
        <v>89</v>
      </c>
      <c r="AZ759" s="15">
        <v>114</v>
      </c>
      <c r="BA759" s="15">
        <v>116</v>
      </c>
      <c r="BB759" s="15">
        <v>11</v>
      </c>
      <c r="BC759" s="15">
        <v>48</v>
      </c>
      <c r="BD759" s="15">
        <v>49</v>
      </c>
      <c r="BE759" s="15">
        <v>128</v>
      </c>
      <c r="BF759" s="15">
        <v>6</v>
      </c>
      <c r="BG759" s="15">
        <v>51</v>
      </c>
      <c r="BH759" s="15">
        <v>67</v>
      </c>
      <c r="BI759" s="15">
        <v>97</v>
      </c>
      <c r="BJ759" s="15">
        <v>44</v>
      </c>
      <c r="BK759" s="15">
        <v>70</v>
      </c>
      <c r="BL759" s="15">
        <v>86</v>
      </c>
      <c r="BM759" s="15">
        <v>122</v>
      </c>
      <c r="BN759" s="15">
        <v>108</v>
      </c>
      <c r="BO759" s="15">
        <v>35</v>
      </c>
      <c r="BP759" s="15">
        <v>45</v>
      </c>
      <c r="BQ759" s="15">
        <v>113</v>
      </c>
      <c r="BR759" s="15">
        <v>94</v>
      </c>
      <c r="BS759" s="15">
        <v>65</v>
      </c>
      <c r="BT759" s="15">
        <v>124</v>
      </c>
      <c r="BU759" s="15">
        <v>110</v>
      </c>
      <c r="BV759" s="15">
        <v>91</v>
      </c>
      <c r="BW759" s="15">
        <v>3</v>
      </c>
      <c r="BX759" s="15">
        <v>9</v>
      </c>
      <c r="BY759" s="15">
        <v>54</v>
      </c>
      <c r="BZ759" s="15">
        <v>66</v>
      </c>
      <c r="CA759" s="15">
        <v>126</v>
      </c>
      <c r="CB759" s="15">
        <v>58</v>
      </c>
      <c r="CC759" s="15">
        <v>105</v>
      </c>
      <c r="CD759" s="15">
        <v>88</v>
      </c>
      <c r="CE759" s="15">
        <v>139</v>
      </c>
      <c r="CF759" s="15">
        <v>96</v>
      </c>
      <c r="CG759" s="15">
        <v>153</v>
      </c>
      <c r="CH759" s="15">
        <v>80</v>
      </c>
      <c r="CI759" s="15">
        <v>1</v>
      </c>
      <c r="CJ759" s="15">
        <v>154</v>
      </c>
      <c r="CK759" s="15">
        <v>20</v>
      </c>
      <c r="CL759" s="15">
        <v>112</v>
      </c>
      <c r="CM759" s="15">
        <v>24</v>
      </c>
      <c r="CN759" s="15">
        <v>76</v>
      </c>
      <c r="CO759" s="15">
        <v>151</v>
      </c>
      <c r="CP759" s="15">
        <v>55</v>
      </c>
      <c r="CQ759" s="15">
        <v>7</v>
      </c>
      <c r="CR759" s="15">
        <v>69</v>
      </c>
      <c r="CS759" s="15">
        <v>75</v>
      </c>
      <c r="CT759" s="15">
        <v>125</v>
      </c>
      <c r="CU759" s="15">
        <v>107</v>
      </c>
      <c r="CV759" s="15">
        <v>16</v>
      </c>
      <c r="CW759" s="15">
        <v>119</v>
      </c>
      <c r="CX759" s="15">
        <v>79</v>
      </c>
      <c r="CY759" s="15">
        <v>47</v>
      </c>
      <c r="CZ759" s="15">
        <v>33</v>
      </c>
      <c r="DA759" s="15">
        <v>84</v>
      </c>
      <c r="DB759" s="15">
        <v>140</v>
      </c>
      <c r="DC759" s="15">
        <v>129</v>
      </c>
      <c r="DD759" s="15">
        <v>14</v>
      </c>
      <c r="DE759" s="15">
        <v>62</v>
      </c>
      <c r="DF759" s="15">
        <v>2</v>
      </c>
      <c r="DG759" s="15">
        <v>10</v>
      </c>
      <c r="DH759" s="15">
        <v>74</v>
      </c>
      <c r="DI759" s="15">
        <v>95</v>
      </c>
      <c r="DJ759" s="15">
        <v>41</v>
      </c>
      <c r="DK759" s="15">
        <v>61</v>
      </c>
      <c r="DL759" s="15">
        <v>135</v>
      </c>
      <c r="DM759" s="15">
        <v>85</v>
      </c>
      <c r="DN759" s="15">
        <v>71</v>
      </c>
      <c r="DO759" s="15">
        <v>77</v>
      </c>
      <c r="DP759" s="15">
        <v>152</v>
      </c>
      <c r="DQ759" s="15">
        <v>53</v>
      </c>
      <c r="DR759" s="15">
        <v>138</v>
      </c>
      <c r="DS759" s="15">
        <v>57</v>
      </c>
      <c r="DT759" s="15">
        <v>143</v>
      </c>
      <c r="DU759" s="15">
        <v>103</v>
      </c>
      <c r="DV759" s="15">
        <v>145</v>
      </c>
      <c r="DW759" s="15">
        <v>60</v>
      </c>
      <c r="DX759" s="15">
        <v>5</v>
      </c>
      <c r="DY759" s="15">
        <v>12</v>
      </c>
      <c r="DZ759" s="15">
        <v>118</v>
      </c>
      <c r="EA759" s="15">
        <v>50</v>
      </c>
      <c r="EB759" s="15">
        <v>83</v>
      </c>
      <c r="EC759" s="15">
        <v>102</v>
      </c>
      <c r="ED759" s="15">
        <v>26</v>
      </c>
      <c r="EE759" s="15">
        <v>148</v>
      </c>
      <c r="EF759" s="15">
        <v>19</v>
      </c>
      <c r="EG759" s="15">
        <v>36</v>
      </c>
      <c r="EH759" s="15">
        <v>87</v>
      </c>
      <c r="EI759" s="15">
        <v>111</v>
      </c>
      <c r="EJ759" s="15">
        <v>63</v>
      </c>
      <c r="EK759" s="15">
        <v>130</v>
      </c>
      <c r="EL759" s="15">
        <v>4</v>
      </c>
      <c r="EM759" s="15">
        <v>117</v>
      </c>
      <c r="EN759" s="15">
        <v>137</v>
      </c>
      <c r="EO759" s="15">
        <v>56</v>
      </c>
      <c r="EP759" s="15">
        <v>92</v>
      </c>
      <c r="EQ759" s="15">
        <v>123</v>
      </c>
      <c r="ER759" s="15">
        <v>134</v>
      </c>
      <c r="ES759" s="15">
        <v>146</v>
      </c>
      <c r="ET759" s="15">
        <v>59</v>
      </c>
      <c r="EU759" s="15">
        <v>99</v>
      </c>
      <c r="EV759" s="15">
        <v>30</v>
      </c>
      <c r="EW759" s="15">
        <v>132</v>
      </c>
      <c r="EX759" s="15">
        <v>72</v>
      </c>
      <c r="EY759" s="15">
        <v>22</v>
      </c>
      <c r="EZ759" s="15">
        <v>93</v>
      </c>
      <c r="FA759" s="15">
        <v>81</v>
      </c>
      <c r="FB759" s="15">
        <v>31</v>
      </c>
      <c r="FC759" s="15">
        <v>17</v>
      </c>
    </row>
    <row r="760" spans="4:164" s="15" customFormat="1">
      <c r="E760" s="42" t="s">
        <v>352</v>
      </c>
      <c r="F760" s="15">
        <v>104</v>
      </c>
      <c r="G760" s="15">
        <v>18</v>
      </c>
      <c r="H760" s="15">
        <v>106</v>
      </c>
      <c r="I760" s="15">
        <v>10</v>
      </c>
      <c r="J760" s="15">
        <v>47</v>
      </c>
      <c r="K760" s="15">
        <v>20</v>
      </c>
      <c r="L760" s="15">
        <v>3</v>
      </c>
      <c r="M760" s="15">
        <v>100</v>
      </c>
      <c r="N760" s="15">
        <v>36</v>
      </c>
      <c r="O760" s="15">
        <v>27</v>
      </c>
      <c r="P760" s="15">
        <v>120</v>
      </c>
      <c r="Q760" s="15">
        <v>153</v>
      </c>
      <c r="R760" s="15">
        <v>41</v>
      </c>
      <c r="S760" s="15">
        <v>66</v>
      </c>
      <c r="T760" s="15">
        <v>147</v>
      </c>
      <c r="U760" s="15">
        <v>40</v>
      </c>
      <c r="V760" s="15">
        <v>23</v>
      </c>
      <c r="W760" s="15">
        <v>56</v>
      </c>
      <c r="X760" s="15">
        <v>128</v>
      </c>
      <c r="Y760" s="15">
        <v>93</v>
      </c>
      <c r="Z760" s="15">
        <v>142</v>
      </c>
      <c r="AA760" s="15">
        <v>99</v>
      </c>
      <c r="AB760" s="15">
        <v>112</v>
      </c>
      <c r="AC760" s="15">
        <v>6</v>
      </c>
      <c r="AD760" s="15">
        <v>83</v>
      </c>
      <c r="AE760" s="15">
        <v>94</v>
      </c>
      <c r="AF760" s="15">
        <v>70</v>
      </c>
      <c r="AG760" s="15">
        <v>109</v>
      </c>
      <c r="AH760" s="15">
        <v>46</v>
      </c>
      <c r="AI760" s="15">
        <v>131</v>
      </c>
      <c r="AJ760" s="15">
        <v>118</v>
      </c>
      <c r="AK760" s="15">
        <v>154</v>
      </c>
      <c r="AL760" s="15">
        <v>35</v>
      </c>
      <c r="AM760" s="15">
        <v>57</v>
      </c>
      <c r="AN760" s="15">
        <v>71</v>
      </c>
      <c r="AO760" s="15">
        <v>59</v>
      </c>
      <c r="AP760" s="15">
        <v>113</v>
      </c>
      <c r="AQ760" s="15">
        <v>129</v>
      </c>
      <c r="AR760" s="15">
        <v>76</v>
      </c>
      <c r="AS760" s="15">
        <v>132</v>
      </c>
      <c r="AT760" s="15">
        <v>60</v>
      </c>
      <c r="AU760" s="15">
        <v>96</v>
      </c>
      <c r="AV760" s="15">
        <v>54</v>
      </c>
      <c r="AW760" s="15">
        <v>1</v>
      </c>
      <c r="AX760" s="15">
        <v>119</v>
      </c>
      <c r="AY760" s="15">
        <v>150</v>
      </c>
      <c r="AZ760" s="15">
        <v>110</v>
      </c>
      <c r="BA760" s="15">
        <v>24</v>
      </c>
      <c r="BB760" s="15">
        <v>73</v>
      </c>
      <c r="BC760" s="15">
        <v>69</v>
      </c>
      <c r="BD760" s="15">
        <v>55</v>
      </c>
      <c r="BE760" s="15">
        <v>58</v>
      </c>
      <c r="BF760" s="15">
        <v>79</v>
      </c>
      <c r="BG760" s="15">
        <v>123</v>
      </c>
      <c r="BH760" s="15">
        <v>26</v>
      </c>
      <c r="BI760" s="15">
        <v>39</v>
      </c>
      <c r="BJ760" s="15">
        <v>14</v>
      </c>
      <c r="BK760" s="15">
        <v>52</v>
      </c>
      <c r="BL760" s="15">
        <v>82</v>
      </c>
      <c r="BM760" s="15">
        <v>89</v>
      </c>
      <c r="BN760" s="15">
        <v>77</v>
      </c>
      <c r="BO760" s="15">
        <v>91</v>
      </c>
      <c r="BP760" s="15">
        <v>11</v>
      </c>
      <c r="BQ760" s="15">
        <v>16</v>
      </c>
      <c r="BR760" s="15">
        <v>111</v>
      </c>
      <c r="BS760" s="15">
        <v>25</v>
      </c>
      <c r="BT760" s="15">
        <v>45</v>
      </c>
      <c r="BU760" s="15">
        <v>2</v>
      </c>
      <c r="BV760" s="15">
        <v>87</v>
      </c>
      <c r="BW760" s="15">
        <v>117</v>
      </c>
      <c r="BX760" s="15">
        <v>4</v>
      </c>
      <c r="BY760" s="15">
        <v>115</v>
      </c>
      <c r="BZ760" s="15">
        <v>44</v>
      </c>
      <c r="CA760" s="15">
        <v>136</v>
      </c>
      <c r="CB760" s="15">
        <v>88</v>
      </c>
      <c r="CC760" s="15">
        <v>32</v>
      </c>
      <c r="CD760" s="15">
        <v>63</v>
      </c>
      <c r="CE760" s="15">
        <v>85</v>
      </c>
      <c r="CF760" s="15">
        <v>145</v>
      </c>
      <c r="CG760" s="15">
        <v>42</v>
      </c>
      <c r="CH760" s="15">
        <v>74</v>
      </c>
      <c r="CI760" s="15">
        <v>143</v>
      </c>
      <c r="CJ760" s="15">
        <v>19</v>
      </c>
      <c r="CK760" s="15">
        <v>31</v>
      </c>
      <c r="CL760" s="15">
        <v>121</v>
      </c>
      <c r="CM760" s="15">
        <v>103</v>
      </c>
      <c r="CN760" s="15">
        <v>49</v>
      </c>
      <c r="CO760" s="15">
        <v>114</v>
      </c>
      <c r="CP760" s="15">
        <v>135</v>
      </c>
      <c r="CQ760" s="15">
        <v>64</v>
      </c>
      <c r="CR760" s="15">
        <v>62</v>
      </c>
      <c r="CS760" s="15">
        <v>8</v>
      </c>
      <c r="CT760" s="15">
        <v>67</v>
      </c>
      <c r="CU760" s="15">
        <v>141</v>
      </c>
      <c r="CV760" s="15">
        <v>81</v>
      </c>
      <c r="CW760" s="15">
        <v>29</v>
      </c>
      <c r="CX760" s="15">
        <v>144</v>
      </c>
      <c r="CY760" s="15">
        <v>22</v>
      </c>
      <c r="CZ760" s="15">
        <v>80</v>
      </c>
      <c r="DA760" s="15">
        <v>92</v>
      </c>
      <c r="DB760" s="15">
        <v>139</v>
      </c>
      <c r="DC760" s="15">
        <v>33</v>
      </c>
      <c r="DD760" s="15">
        <v>86</v>
      </c>
      <c r="DE760" s="15">
        <v>50</v>
      </c>
      <c r="DF760" s="15">
        <v>9</v>
      </c>
      <c r="DG760" s="15">
        <v>107</v>
      </c>
      <c r="DH760" s="15">
        <v>90</v>
      </c>
      <c r="DI760" s="15">
        <v>149</v>
      </c>
      <c r="DJ760" s="15">
        <v>78</v>
      </c>
      <c r="DK760" s="15">
        <v>21</v>
      </c>
      <c r="DL760" s="15">
        <v>17</v>
      </c>
      <c r="DM760" s="15">
        <v>13</v>
      </c>
      <c r="DN760" s="15">
        <v>51</v>
      </c>
      <c r="DO760" s="15">
        <v>151</v>
      </c>
      <c r="DP760" s="15">
        <v>146</v>
      </c>
      <c r="DQ760" s="15">
        <v>137</v>
      </c>
      <c r="DR760" s="15">
        <v>125</v>
      </c>
      <c r="DS760" s="15">
        <v>61</v>
      </c>
      <c r="DT760" s="15">
        <v>68</v>
      </c>
      <c r="DU760" s="15">
        <v>53</v>
      </c>
      <c r="DV760" s="15">
        <v>134</v>
      </c>
      <c r="DW760" s="15">
        <v>28</v>
      </c>
      <c r="DX760" s="15">
        <v>75</v>
      </c>
      <c r="DY760" s="15">
        <v>138</v>
      </c>
      <c r="DZ760" s="15">
        <v>97</v>
      </c>
      <c r="EA760" s="15">
        <v>95</v>
      </c>
      <c r="EB760" s="15">
        <v>65</v>
      </c>
      <c r="EC760" s="15">
        <v>34</v>
      </c>
      <c r="ED760" s="15">
        <v>130</v>
      </c>
      <c r="EE760" s="15">
        <v>38</v>
      </c>
      <c r="EF760" s="15">
        <v>30</v>
      </c>
      <c r="EG760" s="15">
        <v>48</v>
      </c>
      <c r="EH760" s="15">
        <v>152</v>
      </c>
      <c r="EI760" s="15">
        <v>105</v>
      </c>
      <c r="EJ760" s="15">
        <v>37</v>
      </c>
      <c r="EK760" s="15">
        <v>12</v>
      </c>
      <c r="EL760" s="15">
        <v>126</v>
      </c>
      <c r="EM760" s="15">
        <v>124</v>
      </c>
      <c r="EN760" s="15">
        <v>101</v>
      </c>
      <c r="EO760" s="15">
        <v>108</v>
      </c>
      <c r="EP760" s="15">
        <v>127</v>
      </c>
      <c r="EQ760" s="15">
        <v>43</v>
      </c>
      <c r="ER760" s="15">
        <v>72</v>
      </c>
      <c r="ES760" s="15">
        <v>116</v>
      </c>
      <c r="ET760" s="15">
        <v>102</v>
      </c>
      <c r="EU760" s="15">
        <v>5</v>
      </c>
      <c r="EV760" s="15">
        <v>148</v>
      </c>
      <c r="EW760" s="15">
        <v>7</v>
      </c>
      <c r="EX760" s="15">
        <v>140</v>
      </c>
      <c r="EY760" s="15">
        <v>98</v>
      </c>
      <c r="EZ760" s="15">
        <v>84</v>
      </c>
      <c r="FA760" s="15">
        <v>15</v>
      </c>
      <c r="FB760" s="15">
        <v>122</v>
      </c>
      <c r="FC760" s="15">
        <v>133</v>
      </c>
    </row>
    <row r="761" spans="4:164" s="15" customFormat="1"/>
    <row r="762" spans="4:164" s="15" customFormat="1">
      <c r="D762" s="447">
        <v>155</v>
      </c>
      <c r="E762" s="39" t="s">
        <v>379</v>
      </c>
    </row>
    <row r="763" spans="4:164" s="15" customFormat="1">
      <c r="E763" s="42" t="s">
        <v>322</v>
      </c>
      <c r="F763" s="15">
        <v>1</v>
      </c>
      <c r="G763" s="15">
        <v>2</v>
      </c>
      <c r="H763" s="15">
        <v>3</v>
      </c>
      <c r="I763" s="15">
        <v>4</v>
      </c>
      <c r="J763" s="15">
        <v>5</v>
      </c>
      <c r="K763" s="15">
        <v>6</v>
      </c>
      <c r="L763" s="15">
        <v>7</v>
      </c>
      <c r="M763" s="15">
        <v>8</v>
      </c>
      <c r="N763" s="15">
        <v>9</v>
      </c>
      <c r="O763" s="15">
        <v>10</v>
      </c>
      <c r="P763" s="15">
        <v>11</v>
      </c>
      <c r="Q763" s="15">
        <v>12</v>
      </c>
      <c r="R763" s="15">
        <v>13</v>
      </c>
      <c r="S763" s="15">
        <v>14</v>
      </c>
      <c r="T763" s="15">
        <v>15</v>
      </c>
      <c r="U763" s="15">
        <v>16</v>
      </c>
      <c r="V763" s="15">
        <v>17</v>
      </c>
      <c r="W763" s="15">
        <v>18</v>
      </c>
      <c r="X763" s="15">
        <v>19</v>
      </c>
      <c r="Y763" s="15">
        <v>20</v>
      </c>
      <c r="Z763" s="15">
        <v>21</v>
      </c>
      <c r="AA763" s="15">
        <v>22</v>
      </c>
      <c r="AB763" s="15">
        <v>23</v>
      </c>
      <c r="AC763" s="15">
        <v>24</v>
      </c>
      <c r="AD763" s="15">
        <v>25</v>
      </c>
      <c r="AE763" s="15">
        <v>26</v>
      </c>
      <c r="AF763" s="15">
        <v>27</v>
      </c>
      <c r="AG763" s="15">
        <v>28</v>
      </c>
      <c r="AH763" s="15">
        <v>29</v>
      </c>
      <c r="AI763" s="15">
        <v>30</v>
      </c>
      <c r="AJ763" s="15">
        <v>31</v>
      </c>
      <c r="AK763" s="15">
        <v>32</v>
      </c>
      <c r="AL763" s="15">
        <v>33</v>
      </c>
      <c r="AM763" s="15">
        <v>34</v>
      </c>
      <c r="AN763" s="15">
        <v>35</v>
      </c>
      <c r="AO763" s="15">
        <v>36</v>
      </c>
      <c r="AP763" s="15">
        <v>37</v>
      </c>
      <c r="AQ763" s="15">
        <v>38</v>
      </c>
      <c r="AR763" s="15">
        <v>39</v>
      </c>
      <c r="AS763" s="15">
        <v>40</v>
      </c>
      <c r="AT763" s="15">
        <v>41</v>
      </c>
      <c r="AU763" s="15">
        <v>42</v>
      </c>
      <c r="AV763" s="15">
        <v>43</v>
      </c>
      <c r="AW763" s="15">
        <v>44</v>
      </c>
      <c r="AX763" s="15">
        <v>45</v>
      </c>
      <c r="AY763" s="15">
        <v>46</v>
      </c>
      <c r="AZ763" s="15">
        <v>47</v>
      </c>
      <c r="BA763" s="15">
        <v>48</v>
      </c>
      <c r="BB763" s="15">
        <v>49</v>
      </c>
      <c r="BC763" s="15">
        <v>50</v>
      </c>
      <c r="BD763" s="15">
        <v>51</v>
      </c>
      <c r="BE763" s="15">
        <v>52</v>
      </c>
      <c r="BF763" s="15">
        <v>53</v>
      </c>
      <c r="BG763" s="15">
        <v>54</v>
      </c>
      <c r="BH763" s="15">
        <v>55</v>
      </c>
      <c r="BI763" s="15">
        <v>56</v>
      </c>
      <c r="BJ763" s="15">
        <v>57</v>
      </c>
      <c r="BK763" s="15">
        <v>58</v>
      </c>
      <c r="BL763" s="15">
        <v>59</v>
      </c>
      <c r="BM763" s="15">
        <v>60</v>
      </c>
      <c r="BN763" s="15">
        <v>61</v>
      </c>
      <c r="BO763" s="15">
        <v>62</v>
      </c>
      <c r="BP763" s="15">
        <v>63</v>
      </c>
      <c r="BQ763" s="15">
        <v>64</v>
      </c>
      <c r="BR763" s="15">
        <v>65</v>
      </c>
      <c r="BS763" s="15">
        <v>66</v>
      </c>
      <c r="BT763" s="15">
        <v>67</v>
      </c>
      <c r="BU763" s="15">
        <v>68</v>
      </c>
      <c r="BV763" s="15">
        <v>69</v>
      </c>
      <c r="BW763" s="15">
        <v>70</v>
      </c>
      <c r="BX763" s="15">
        <v>71</v>
      </c>
      <c r="BY763" s="15">
        <v>72</v>
      </c>
      <c r="BZ763" s="15">
        <v>73</v>
      </c>
      <c r="CA763" s="15">
        <v>74</v>
      </c>
      <c r="CB763" s="15">
        <v>75</v>
      </c>
      <c r="CC763" s="15">
        <v>76</v>
      </c>
      <c r="CD763" s="15">
        <v>77</v>
      </c>
      <c r="CE763" s="15">
        <v>78</v>
      </c>
      <c r="CF763" s="15">
        <v>79</v>
      </c>
      <c r="CG763" s="15">
        <v>80</v>
      </c>
      <c r="CH763" s="15">
        <v>81</v>
      </c>
      <c r="CI763" s="15">
        <v>82</v>
      </c>
      <c r="CJ763" s="15">
        <v>83</v>
      </c>
      <c r="CK763" s="15">
        <v>84</v>
      </c>
      <c r="CL763" s="15">
        <v>85</v>
      </c>
      <c r="CM763" s="15">
        <v>86</v>
      </c>
      <c r="CN763" s="15">
        <v>87</v>
      </c>
      <c r="CO763" s="15">
        <v>88</v>
      </c>
      <c r="CP763" s="15">
        <v>89</v>
      </c>
      <c r="CQ763" s="15">
        <v>90</v>
      </c>
      <c r="CR763" s="15">
        <v>91</v>
      </c>
      <c r="CS763" s="15">
        <v>92</v>
      </c>
      <c r="CT763" s="15">
        <v>93</v>
      </c>
      <c r="CU763" s="15">
        <v>94</v>
      </c>
      <c r="CV763" s="15">
        <v>95</v>
      </c>
      <c r="CW763" s="15">
        <v>96</v>
      </c>
      <c r="CX763" s="15">
        <v>97</v>
      </c>
      <c r="CY763" s="15">
        <v>98</v>
      </c>
      <c r="CZ763" s="15">
        <v>99</v>
      </c>
      <c r="DA763" s="15">
        <v>100</v>
      </c>
      <c r="DB763" s="15">
        <v>101</v>
      </c>
      <c r="DC763" s="15">
        <v>102</v>
      </c>
      <c r="DD763" s="15">
        <v>103</v>
      </c>
      <c r="DE763" s="15">
        <v>104</v>
      </c>
      <c r="DF763" s="15">
        <v>105</v>
      </c>
      <c r="DG763" s="15">
        <v>106</v>
      </c>
      <c r="DH763" s="15">
        <v>107</v>
      </c>
      <c r="DI763" s="15">
        <v>108</v>
      </c>
      <c r="DJ763" s="15">
        <v>109</v>
      </c>
      <c r="DK763" s="15">
        <v>110</v>
      </c>
      <c r="DL763" s="15">
        <v>111</v>
      </c>
      <c r="DM763" s="15">
        <v>112</v>
      </c>
      <c r="DN763" s="15">
        <v>113</v>
      </c>
      <c r="DO763" s="15">
        <v>114</v>
      </c>
      <c r="DP763" s="15">
        <v>115</v>
      </c>
      <c r="DQ763" s="15">
        <v>116</v>
      </c>
      <c r="DR763" s="15">
        <v>117</v>
      </c>
      <c r="DS763" s="15">
        <v>118</v>
      </c>
      <c r="DT763" s="15">
        <v>119</v>
      </c>
      <c r="DU763" s="15">
        <v>120</v>
      </c>
      <c r="DV763" s="15">
        <v>121</v>
      </c>
      <c r="DW763" s="15">
        <v>122</v>
      </c>
      <c r="DX763" s="15">
        <v>123</v>
      </c>
      <c r="DY763" s="15">
        <v>124</v>
      </c>
      <c r="DZ763" s="15">
        <v>125</v>
      </c>
      <c r="EA763" s="15">
        <v>126</v>
      </c>
      <c r="EB763" s="15">
        <v>127</v>
      </c>
      <c r="EC763" s="15">
        <v>128</v>
      </c>
      <c r="ED763" s="15">
        <v>129</v>
      </c>
      <c r="EE763" s="15">
        <v>130</v>
      </c>
      <c r="EF763" s="15">
        <v>131</v>
      </c>
      <c r="EG763" s="15">
        <v>132</v>
      </c>
      <c r="EH763" s="15">
        <v>133</v>
      </c>
      <c r="EI763" s="15">
        <v>134</v>
      </c>
      <c r="EJ763" s="15">
        <v>135</v>
      </c>
      <c r="EK763" s="15">
        <v>136</v>
      </c>
      <c r="EL763" s="15">
        <v>137</v>
      </c>
      <c r="EM763" s="15">
        <v>138</v>
      </c>
      <c r="EN763" s="15">
        <v>139</v>
      </c>
      <c r="EO763" s="15">
        <v>140</v>
      </c>
      <c r="EP763" s="15">
        <v>141</v>
      </c>
      <c r="EQ763" s="15">
        <v>142</v>
      </c>
      <c r="ER763" s="15">
        <v>143</v>
      </c>
      <c r="ES763" s="15">
        <v>144</v>
      </c>
      <c r="ET763" s="15">
        <v>145</v>
      </c>
      <c r="EU763" s="15">
        <v>146</v>
      </c>
      <c r="EV763" s="15">
        <v>147</v>
      </c>
      <c r="EW763" s="15">
        <v>148</v>
      </c>
      <c r="EX763" s="15">
        <v>149</v>
      </c>
      <c r="EY763" s="15">
        <v>150</v>
      </c>
      <c r="EZ763" s="15">
        <v>151</v>
      </c>
      <c r="FA763" s="15">
        <v>152</v>
      </c>
      <c r="FB763" s="15">
        <v>153</v>
      </c>
      <c r="FC763" s="15">
        <v>154</v>
      </c>
      <c r="FD763" s="15">
        <v>155</v>
      </c>
    </row>
    <row r="764" spans="4:164" s="15" customFormat="1">
      <c r="E764" s="42" t="s">
        <v>350</v>
      </c>
      <c r="F764" s="15">
        <v>19</v>
      </c>
      <c r="G764" s="15">
        <v>155</v>
      </c>
      <c r="H764" s="15">
        <v>37</v>
      </c>
      <c r="I764" s="15">
        <v>67</v>
      </c>
      <c r="J764" s="15">
        <v>114</v>
      </c>
      <c r="K764" s="15">
        <v>149</v>
      </c>
      <c r="L764" s="15">
        <v>85</v>
      </c>
      <c r="M764" s="15">
        <v>25</v>
      </c>
      <c r="N764" s="15">
        <v>63</v>
      </c>
      <c r="O764" s="15">
        <v>68</v>
      </c>
      <c r="P764" s="15">
        <v>119</v>
      </c>
      <c r="Q764" s="15">
        <v>153</v>
      </c>
      <c r="R764" s="15">
        <v>39</v>
      </c>
      <c r="S764" s="15">
        <v>8</v>
      </c>
      <c r="T764" s="15">
        <v>102</v>
      </c>
      <c r="U764" s="15">
        <v>59</v>
      </c>
      <c r="V764" s="15">
        <v>3</v>
      </c>
      <c r="W764" s="15">
        <v>20</v>
      </c>
      <c r="X764" s="15">
        <v>116</v>
      </c>
      <c r="Y764" s="15">
        <v>38</v>
      </c>
      <c r="Z764" s="15">
        <v>130</v>
      </c>
      <c r="AA764" s="15">
        <v>26</v>
      </c>
      <c r="AB764" s="15">
        <v>7</v>
      </c>
      <c r="AC764" s="15">
        <v>110</v>
      </c>
      <c r="AD764" s="15">
        <v>89</v>
      </c>
      <c r="AE764" s="15">
        <v>22</v>
      </c>
      <c r="AF764" s="15">
        <v>55</v>
      </c>
      <c r="AG764" s="15">
        <v>137</v>
      </c>
      <c r="AH764" s="15">
        <v>28</v>
      </c>
      <c r="AI764" s="15">
        <v>66</v>
      </c>
      <c r="AJ764" s="15">
        <v>5</v>
      </c>
      <c r="AK764" s="15">
        <v>71</v>
      </c>
      <c r="AL764" s="15">
        <v>27</v>
      </c>
      <c r="AM764" s="15">
        <v>45</v>
      </c>
      <c r="AN764" s="15">
        <v>138</v>
      </c>
      <c r="AO764" s="15">
        <v>129</v>
      </c>
      <c r="AP764" s="15">
        <v>100</v>
      </c>
      <c r="AQ764" s="15">
        <v>69</v>
      </c>
      <c r="AR764" s="15">
        <v>17</v>
      </c>
      <c r="AS764" s="15">
        <v>86</v>
      </c>
      <c r="AT764" s="15">
        <v>79</v>
      </c>
      <c r="AU764" s="15">
        <v>65</v>
      </c>
      <c r="AV764" s="15">
        <v>101</v>
      </c>
      <c r="AW764" s="15">
        <v>107</v>
      </c>
      <c r="AX764" s="15">
        <v>73</v>
      </c>
      <c r="AY764" s="15">
        <v>125</v>
      </c>
      <c r="AZ764" s="15">
        <v>94</v>
      </c>
      <c r="BA764" s="15">
        <v>75</v>
      </c>
      <c r="BB764" s="15">
        <v>126</v>
      </c>
      <c r="BC764" s="15">
        <v>18</v>
      </c>
      <c r="BD764" s="15">
        <v>154</v>
      </c>
      <c r="BE764" s="15">
        <v>106</v>
      </c>
      <c r="BF764" s="15">
        <v>111</v>
      </c>
      <c r="BG764" s="15">
        <v>150</v>
      </c>
      <c r="BH764" s="15">
        <v>11</v>
      </c>
      <c r="BI764" s="15">
        <v>90</v>
      </c>
      <c r="BJ764" s="15">
        <v>34</v>
      </c>
      <c r="BK764" s="15">
        <v>99</v>
      </c>
      <c r="BL764" s="15">
        <v>15</v>
      </c>
      <c r="BM764" s="15">
        <v>16</v>
      </c>
      <c r="BN764" s="15">
        <v>115</v>
      </c>
      <c r="BO764" s="15">
        <v>121</v>
      </c>
      <c r="BP764" s="15">
        <v>47</v>
      </c>
      <c r="BQ764" s="15">
        <v>93</v>
      </c>
      <c r="BR764" s="15">
        <v>9</v>
      </c>
      <c r="BS764" s="15">
        <v>35</v>
      </c>
      <c r="BT764" s="15">
        <v>134</v>
      </c>
      <c r="BU764" s="15">
        <v>56</v>
      </c>
      <c r="BV764" s="15">
        <v>103</v>
      </c>
      <c r="BW764" s="15">
        <v>118</v>
      </c>
      <c r="BX764" s="15">
        <v>43</v>
      </c>
      <c r="BY764" s="15">
        <v>98</v>
      </c>
      <c r="BZ764" s="15">
        <v>139</v>
      </c>
      <c r="CA764" s="15">
        <v>78</v>
      </c>
      <c r="CB764" s="15">
        <v>141</v>
      </c>
      <c r="CC764" s="15">
        <v>105</v>
      </c>
      <c r="CD764" s="15">
        <v>70</v>
      </c>
      <c r="CE764" s="15">
        <v>117</v>
      </c>
      <c r="CF764" s="15">
        <v>108</v>
      </c>
      <c r="CG764" s="15">
        <v>143</v>
      </c>
      <c r="CH764" s="15">
        <v>124</v>
      </c>
      <c r="CI764" s="15">
        <v>51</v>
      </c>
      <c r="CJ764" s="15">
        <v>95</v>
      </c>
      <c r="CK764" s="15">
        <v>41</v>
      </c>
      <c r="CL764" s="15">
        <v>46</v>
      </c>
      <c r="CM764" s="15">
        <v>40</v>
      </c>
      <c r="CN764" s="15">
        <v>84</v>
      </c>
      <c r="CO764" s="15">
        <v>44</v>
      </c>
      <c r="CP764" s="15">
        <v>127</v>
      </c>
      <c r="CQ764" s="15">
        <v>32</v>
      </c>
      <c r="CR764" s="15">
        <v>57</v>
      </c>
      <c r="CS764" s="15">
        <v>13</v>
      </c>
      <c r="CT764" s="15">
        <v>64</v>
      </c>
      <c r="CU764" s="15">
        <v>10</v>
      </c>
      <c r="CV764" s="15">
        <v>2</v>
      </c>
      <c r="CW764" s="15">
        <v>120</v>
      </c>
      <c r="CX764" s="15">
        <v>96</v>
      </c>
      <c r="CY764" s="15">
        <v>4</v>
      </c>
      <c r="CZ764" s="15">
        <v>76</v>
      </c>
      <c r="DA764" s="15">
        <v>33</v>
      </c>
      <c r="DB764" s="15">
        <v>112</v>
      </c>
      <c r="DC764" s="15">
        <v>145</v>
      </c>
      <c r="DD764" s="15">
        <v>72</v>
      </c>
      <c r="DE764" s="15">
        <v>131</v>
      </c>
      <c r="DF764" s="15">
        <v>77</v>
      </c>
      <c r="DG764" s="15">
        <v>29</v>
      </c>
      <c r="DH764" s="15">
        <v>123</v>
      </c>
      <c r="DI764" s="15">
        <v>135</v>
      </c>
      <c r="DJ764" s="15">
        <v>61</v>
      </c>
      <c r="DK764" s="15">
        <v>24</v>
      </c>
      <c r="DL764" s="15">
        <v>53</v>
      </c>
      <c r="DM764" s="15">
        <v>148</v>
      </c>
      <c r="DN764" s="15">
        <v>122</v>
      </c>
      <c r="DO764" s="15">
        <v>42</v>
      </c>
      <c r="DP764" s="15">
        <v>104</v>
      </c>
      <c r="DQ764" s="15">
        <v>83</v>
      </c>
      <c r="DR764" s="15">
        <v>146</v>
      </c>
      <c r="DS764" s="15">
        <v>6</v>
      </c>
      <c r="DT764" s="15">
        <v>12</v>
      </c>
      <c r="DU764" s="15">
        <v>128</v>
      </c>
      <c r="DV764" s="15">
        <v>23</v>
      </c>
      <c r="DW764" s="15">
        <v>113</v>
      </c>
      <c r="DX764" s="15">
        <v>62</v>
      </c>
      <c r="DY764" s="15">
        <v>1</v>
      </c>
      <c r="DZ764" s="15">
        <v>48</v>
      </c>
      <c r="EA764" s="15">
        <v>49</v>
      </c>
      <c r="EB764" s="15">
        <v>109</v>
      </c>
      <c r="EC764" s="15">
        <v>136</v>
      </c>
      <c r="ED764" s="15">
        <v>36</v>
      </c>
      <c r="EE764" s="15">
        <v>21</v>
      </c>
      <c r="EF764" s="15">
        <v>140</v>
      </c>
      <c r="EG764" s="15">
        <v>60</v>
      </c>
      <c r="EH764" s="15">
        <v>152</v>
      </c>
      <c r="EI764" s="15">
        <v>81</v>
      </c>
      <c r="EJ764" s="15">
        <v>87</v>
      </c>
      <c r="EK764" s="15">
        <v>58</v>
      </c>
      <c r="EL764" s="15">
        <v>31</v>
      </c>
      <c r="EM764" s="15">
        <v>82</v>
      </c>
      <c r="EN764" s="15">
        <v>30</v>
      </c>
      <c r="EO764" s="15">
        <v>132</v>
      </c>
      <c r="EP764" s="15">
        <v>50</v>
      </c>
      <c r="EQ764" s="15">
        <v>14</v>
      </c>
      <c r="ER764" s="15">
        <v>80</v>
      </c>
      <c r="ES764" s="15">
        <v>147</v>
      </c>
      <c r="ET764" s="15">
        <v>151</v>
      </c>
      <c r="EU764" s="15">
        <v>97</v>
      </c>
      <c r="EV764" s="15">
        <v>144</v>
      </c>
      <c r="EW764" s="15">
        <v>92</v>
      </c>
      <c r="EX764" s="15">
        <v>88</v>
      </c>
      <c r="EY764" s="15">
        <v>54</v>
      </c>
      <c r="EZ764" s="15">
        <v>74</v>
      </c>
      <c r="FA764" s="15">
        <v>133</v>
      </c>
      <c r="FB764" s="15">
        <v>91</v>
      </c>
      <c r="FC764" s="15">
        <v>142</v>
      </c>
      <c r="FD764" s="15">
        <v>52</v>
      </c>
    </row>
    <row r="765" spans="4:164" s="15" customFormat="1">
      <c r="E765" s="42" t="s">
        <v>352</v>
      </c>
      <c r="F765" s="15">
        <v>42</v>
      </c>
      <c r="G765" s="15">
        <v>80</v>
      </c>
      <c r="H765" s="15">
        <v>127</v>
      </c>
      <c r="I765" s="15">
        <v>58</v>
      </c>
      <c r="J765" s="15">
        <v>96</v>
      </c>
      <c r="K765" s="15">
        <v>107</v>
      </c>
      <c r="L765" s="15">
        <v>41</v>
      </c>
      <c r="M765" s="15">
        <v>120</v>
      </c>
      <c r="N765" s="15">
        <v>112</v>
      </c>
      <c r="O765" s="15">
        <v>47</v>
      </c>
      <c r="P765" s="15">
        <v>87</v>
      </c>
      <c r="Q765" s="15">
        <v>135</v>
      </c>
      <c r="R765" s="15">
        <v>12</v>
      </c>
      <c r="S765" s="15">
        <v>117</v>
      </c>
      <c r="T765" s="15">
        <v>51</v>
      </c>
      <c r="U765" s="15">
        <v>52</v>
      </c>
      <c r="V765" s="15">
        <v>103</v>
      </c>
      <c r="W765" s="15">
        <v>119</v>
      </c>
      <c r="X765" s="15">
        <v>82</v>
      </c>
      <c r="Y765" s="15">
        <v>149</v>
      </c>
      <c r="Z765" s="15">
        <v>45</v>
      </c>
      <c r="AA765" s="15">
        <v>75</v>
      </c>
      <c r="AB765" s="15">
        <v>60</v>
      </c>
      <c r="AC765" s="15">
        <v>40</v>
      </c>
      <c r="AD765" s="15">
        <v>62</v>
      </c>
      <c r="AE765" s="15">
        <v>17</v>
      </c>
      <c r="AF765" s="15">
        <v>4</v>
      </c>
      <c r="AG765" s="15">
        <v>151</v>
      </c>
      <c r="AH765" s="15">
        <v>43</v>
      </c>
      <c r="AI765" s="15">
        <v>29</v>
      </c>
      <c r="AJ765" s="15">
        <v>10</v>
      </c>
      <c r="AK765" s="15">
        <v>138</v>
      </c>
      <c r="AL765" s="15">
        <v>130</v>
      </c>
      <c r="AM765" s="15">
        <v>56</v>
      </c>
      <c r="AN765" s="15">
        <v>153</v>
      </c>
      <c r="AO765" s="15">
        <v>77</v>
      </c>
      <c r="AP765" s="15">
        <v>18</v>
      </c>
      <c r="AQ765" s="15">
        <v>142</v>
      </c>
      <c r="AR765" s="15">
        <v>26</v>
      </c>
      <c r="AS765" s="15">
        <v>1</v>
      </c>
      <c r="AT765" s="15">
        <v>9</v>
      </c>
      <c r="AU765" s="15">
        <v>69</v>
      </c>
      <c r="AV765" s="15">
        <v>14</v>
      </c>
      <c r="AW765" s="15">
        <v>122</v>
      </c>
      <c r="AX765" s="15">
        <v>79</v>
      </c>
      <c r="AY765" s="15">
        <v>28</v>
      </c>
      <c r="AZ765" s="15">
        <v>20</v>
      </c>
      <c r="BA765" s="15">
        <v>129</v>
      </c>
      <c r="BB765" s="15">
        <v>92</v>
      </c>
      <c r="BC765" s="15">
        <v>6</v>
      </c>
      <c r="BD765" s="15">
        <v>15</v>
      </c>
      <c r="BE765" s="15">
        <v>118</v>
      </c>
      <c r="BF765" s="15">
        <v>49</v>
      </c>
      <c r="BG765" s="15">
        <v>86</v>
      </c>
      <c r="BH765" s="15">
        <v>3</v>
      </c>
      <c r="BI765" s="15">
        <v>73</v>
      </c>
      <c r="BJ765" s="15">
        <v>128</v>
      </c>
      <c r="BK765" s="15">
        <v>55</v>
      </c>
      <c r="BL765" s="15">
        <v>91</v>
      </c>
      <c r="BM765" s="15">
        <v>97</v>
      </c>
      <c r="BN765" s="15">
        <v>102</v>
      </c>
      <c r="BO765" s="15">
        <v>25</v>
      </c>
      <c r="BP765" s="15">
        <v>116</v>
      </c>
      <c r="BQ765" s="15">
        <v>137</v>
      </c>
      <c r="BR765" s="15">
        <v>124</v>
      </c>
      <c r="BS765" s="15">
        <v>150</v>
      </c>
      <c r="BT765" s="15">
        <v>108</v>
      </c>
      <c r="BU765" s="15">
        <v>84</v>
      </c>
      <c r="BV765" s="15">
        <v>123</v>
      </c>
      <c r="BW765" s="15">
        <v>7</v>
      </c>
      <c r="BX765" s="15">
        <v>38</v>
      </c>
      <c r="BY765" s="15">
        <v>63</v>
      </c>
      <c r="BZ765" s="15">
        <v>34</v>
      </c>
      <c r="CA765" s="15">
        <v>140</v>
      </c>
      <c r="CB765" s="15">
        <v>22</v>
      </c>
      <c r="CC765" s="15">
        <v>155</v>
      </c>
      <c r="CD765" s="15">
        <v>36</v>
      </c>
      <c r="CE765" s="15">
        <v>144</v>
      </c>
      <c r="CF765" s="15">
        <v>133</v>
      </c>
      <c r="CG765" s="15">
        <v>71</v>
      </c>
      <c r="CH765" s="15">
        <v>109</v>
      </c>
      <c r="CI765" s="15">
        <v>16</v>
      </c>
      <c r="CJ765" s="15">
        <v>132</v>
      </c>
      <c r="CK765" s="15">
        <v>101</v>
      </c>
      <c r="CL765" s="15">
        <v>23</v>
      </c>
      <c r="CM765" s="15">
        <v>54</v>
      </c>
      <c r="CN765" s="15">
        <v>33</v>
      </c>
      <c r="CO765" s="15">
        <v>126</v>
      </c>
      <c r="CP765" s="15">
        <v>141</v>
      </c>
      <c r="CQ765" s="15">
        <v>113</v>
      </c>
      <c r="CR765" s="15">
        <v>147</v>
      </c>
      <c r="CS765" s="15">
        <v>8</v>
      </c>
      <c r="CT765" s="15">
        <v>134</v>
      </c>
      <c r="CU765" s="15">
        <v>83</v>
      </c>
      <c r="CV765" s="15">
        <v>31</v>
      </c>
      <c r="CW765" s="15">
        <v>2</v>
      </c>
      <c r="CX765" s="15">
        <v>88</v>
      </c>
      <c r="CY765" s="15">
        <v>145</v>
      </c>
      <c r="CZ765" s="15">
        <v>121</v>
      </c>
      <c r="DA765" s="15">
        <v>98</v>
      </c>
      <c r="DB765" s="15">
        <v>104</v>
      </c>
      <c r="DC765" s="15">
        <v>143</v>
      </c>
      <c r="DD765" s="15">
        <v>85</v>
      </c>
      <c r="DE765" s="15">
        <v>5</v>
      </c>
      <c r="DF765" s="15">
        <v>131</v>
      </c>
      <c r="DG765" s="15">
        <v>67</v>
      </c>
      <c r="DH765" s="15">
        <v>50</v>
      </c>
      <c r="DI765" s="15">
        <v>100</v>
      </c>
      <c r="DJ765" s="15">
        <v>90</v>
      </c>
      <c r="DK765" s="15">
        <v>27</v>
      </c>
      <c r="DL765" s="15">
        <v>114</v>
      </c>
      <c r="DM765" s="15">
        <v>61</v>
      </c>
      <c r="DN765" s="15">
        <v>81</v>
      </c>
      <c r="DO765" s="15">
        <v>11</v>
      </c>
      <c r="DP765" s="15">
        <v>136</v>
      </c>
      <c r="DQ765" s="15">
        <v>30</v>
      </c>
      <c r="DR765" s="15">
        <v>46</v>
      </c>
      <c r="DS765" s="15">
        <v>65</v>
      </c>
      <c r="DT765" s="15">
        <v>66</v>
      </c>
      <c r="DU765" s="15">
        <v>37</v>
      </c>
      <c r="DV765" s="15">
        <v>110</v>
      </c>
      <c r="DW765" s="15">
        <v>95</v>
      </c>
      <c r="DX765" s="15">
        <v>19</v>
      </c>
      <c r="DY765" s="15">
        <v>35</v>
      </c>
      <c r="DZ765" s="15">
        <v>72</v>
      </c>
      <c r="EA765" s="15">
        <v>39</v>
      </c>
      <c r="EB765" s="15">
        <v>139</v>
      </c>
      <c r="EC765" s="15">
        <v>154</v>
      </c>
      <c r="ED765" s="15">
        <v>146</v>
      </c>
      <c r="EE765" s="15">
        <v>53</v>
      </c>
      <c r="EF765" s="15">
        <v>24</v>
      </c>
      <c r="EG765" s="15">
        <v>44</v>
      </c>
      <c r="EH765" s="15">
        <v>94</v>
      </c>
      <c r="EI765" s="15">
        <v>105</v>
      </c>
      <c r="EJ765" s="15">
        <v>13</v>
      </c>
      <c r="EK765" s="15">
        <v>78</v>
      </c>
      <c r="EL765" s="15">
        <v>64</v>
      </c>
      <c r="EM765" s="15">
        <v>70</v>
      </c>
      <c r="EN765" s="15">
        <v>125</v>
      </c>
      <c r="EO765" s="15">
        <v>152</v>
      </c>
      <c r="EP765" s="15">
        <v>89</v>
      </c>
      <c r="EQ765" s="15">
        <v>68</v>
      </c>
      <c r="ER765" s="15">
        <v>32</v>
      </c>
      <c r="ES765" s="15">
        <v>115</v>
      </c>
      <c r="ET765" s="15">
        <v>106</v>
      </c>
      <c r="EU765" s="15">
        <v>48</v>
      </c>
      <c r="EV765" s="15">
        <v>99</v>
      </c>
      <c r="EW765" s="15">
        <v>76</v>
      </c>
      <c r="EX765" s="15">
        <v>111</v>
      </c>
      <c r="EY765" s="15">
        <v>59</v>
      </c>
      <c r="EZ765" s="15">
        <v>93</v>
      </c>
      <c r="FA765" s="15">
        <v>74</v>
      </c>
      <c r="FB765" s="15">
        <v>21</v>
      </c>
      <c r="FC765" s="15">
        <v>57</v>
      </c>
      <c r="FD765" s="15">
        <v>148</v>
      </c>
    </row>
    <row r="766" spans="4:164" s="15" customFormat="1"/>
    <row r="767" spans="4:164" s="15" customFormat="1">
      <c r="D767" s="447">
        <v>156</v>
      </c>
      <c r="E767" s="39" t="s">
        <v>379</v>
      </c>
    </row>
    <row r="768" spans="4:164" s="15" customFormat="1">
      <c r="E768" s="42" t="s">
        <v>322</v>
      </c>
      <c r="F768" s="15">
        <v>1</v>
      </c>
      <c r="G768" s="15">
        <v>2</v>
      </c>
      <c r="H768" s="15">
        <v>3</v>
      </c>
      <c r="I768" s="15">
        <v>4</v>
      </c>
      <c r="J768" s="15">
        <v>5</v>
      </c>
      <c r="K768" s="15">
        <v>6</v>
      </c>
      <c r="L768" s="15">
        <v>7</v>
      </c>
      <c r="M768" s="15">
        <v>8</v>
      </c>
      <c r="N768" s="15">
        <v>9</v>
      </c>
      <c r="O768" s="15">
        <v>10</v>
      </c>
      <c r="P768" s="15">
        <v>11</v>
      </c>
      <c r="Q768" s="15">
        <v>12</v>
      </c>
      <c r="R768" s="15">
        <v>13</v>
      </c>
      <c r="S768" s="15">
        <v>14</v>
      </c>
      <c r="T768" s="15">
        <v>15</v>
      </c>
      <c r="U768" s="15">
        <v>16</v>
      </c>
      <c r="V768" s="15">
        <v>17</v>
      </c>
      <c r="W768" s="15">
        <v>18</v>
      </c>
      <c r="X768" s="15">
        <v>19</v>
      </c>
      <c r="Y768" s="15">
        <v>20</v>
      </c>
      <c r="Z768" s="15">
        <v>21</v>
      </c>
      <c r="AA768" s="15">
        <v>22</v>
      </c>
      <c r="AB768" s="15">
        <v>23</v>
      </c>
      <c r="AC768" s="15">
        <v>24</v>
      </c>
      <c r="AD768" s="15">
        <v>25</v>
      </c>
      <c r="AE768" s="15">
        <v>26</v>
      </c>
      <c r="AF768" s="15">
        <v>27</v>
      </c>
      <c r="AG768" s="15">
        <v>28</v>
      </c>
      <c r="AH768" s="15">
        <v>29</v>
      </c>
      <c r="AI768" s="15">
        <v>30</v>
      </c>
      <c r="AJ768" s="15">
        <v>31</v>
      </c>
      <c r="AK768" s="15">
        <v>32</v>
      </c>
      <c r="AL768" s="15">
        <v>33</v>
      </c>
      <c r="AM768" s="15">
        <v>34</v>
      </c>
      <c r="AN768" s="15">
        <v>35</v>
      </c>
      <c r="AO768" s="15">
        <v>36</v>
      </c>
      <c r="AP768" s="15">
        <v>37</v>
      </c>
      <c r="AQ768" s="15">
        <v>38</v>
      </c>
      <c r="AR768" s="15">
        <v>39</v>
      </c>
      <c r="AS768" s="15">
        <v>40</v>
      </c>
      <c r="AT768" s="15">
        <v>41</v>
      </c>
      <c r="AU768" s="15">
        <v>42</v>
      </c>
      <c r="AV768" s="15">
        <v>43</v>
      </c>
      <c r="AW768" s="15">
        <v>44</v>
      </c>
      <c r="AX768" s="15">
        <v>45</v>
      </c>
      <c r="AY768" s="15">
        <v>46</v>
      </c>
      <c r="AZ768" s="15">
        <v>47</v>
      </c>
      <c r="BA768" s="15">
        <v>48</v>
      </c>
      <c r="BB768" s="15">
        <v>49</v>
      </c>
      <c r="BC768" s="15">
        <v>50</v>
      </c>
      <c r="BD768" s="15">
        <v>51</v>
      </c>
      <c r="BE768" s="15">
        <v>52</v>
      </c>
      <c r="BF768" s="15">
        <v>53</v>
      </c>
      <c r="BG768" s="15">
        <v>54</v>
      </c>
      <c r="BH768" s="15">
        <v>55</v>
      </c>
      <c r="BI768" s="15">
        <v>56</v>
      </c>
      <c r="BJ768" s="15">
        <v>57</v>
      </c>
      <c r="BK768" s="15">
        <v>58</v>
      </c>
      <c r="BL768" s="15">
        <v>59</v>
      </c>
      <c r="BM768" s="15">
        <v>60</v>
      </c>
      <c r="BN768" s="15">
        <v>61</v>
      </c>
      <c r="BO768" s="15">
        <v>62</v>
      </c>
      <c r="BP768" s="15">
        <v>63</v>
      </c>
      <c r="BQ768" s="15">
        <v>64</v>
      </c>
      <c r="BR768" s="15">
        <v>65</v>
      </c>
      <c r="BS768" s="15">
        <v>66</v>
      </c>
      <c r="BT768" s="15">
        <v>67</v>
      </c>
      <c r="BU768" s="15">
        <v>68</v>
      </c>
      <c r="BV768" s="15">
        <v>69</v>
      </c>
      <c r="BW768" s="15">
        <v>70</v>
      </c>
      <c r="BX768" s="15">
        <v>71</v>
      </c>
      <c r="BY768" s="15">
        <v>72</v>
      </c>
      <c r="BZ768" s="15">
        <v>73</v>
      </c>
      <c r="CA768" s="15">
        <v>74</v>
      </c>
      <c r="CB768" s="15">
        <v>75</v>
      </c>
      <c r="CC768" s="15">
        <v>76</v>
      </c>
      <c r="CD768" s="15">
        <v>77</v>
      </c>
      <c r="CE768" s="15">
        <v>78</v>
      </c>
      <c r="CF768" s="15">
        <v>79</v>
      </c>
      <c r="CG768" s="15">
        <v>80</v>
      </c>
      <c r="CH768" s="15">
        <v>81</v>
      </c>
      <c r="CI768" s="15">
        <v>82</v>
      </c>
      <c r="CJ768" s="15">
        <v>83</v>
      </c>
      <c r="CK768" s="15">
        <v>84</v>
      </c>
      <c r="CL768" s="15">
        <v>85</v>
      </c>
      <c r="CM768" s="15">
        <v>86</v>
      </c>
      <c r="CN768" s="15">
        <v>87</v>
      </c>
      <c r="CO768" s="15">
        <v>88</v>
      </c>
      <c r="CP768" s="15">
        <v>89</v>
      </c>
      <c r="CQ768" s="15">
        <v>90</v>
      </c>
      <c r="CR768" s="15">
        <v>91</v>
      </c>
      <c r="CS768" s="15">
        <v>92</v>
      </c>
      <c r="CT768" s="15">
        <v>93</v>
      </c>
      <c r="CU768" s="15">
        <v>94</v>
      </c>
      <c r="CV768" s="15">
        <v>95</v>
      </c>
      <c r="CW768" s="15">
        <v>96</v>
      </c>
      <c r="CX768" s="15">
        <v>97</v>
      </c>
      <c r="CY768" s="15">
        <v>98</v>
      </c>
      <c r="CZ768" s="15">
        <v>99</v>
      </c>
      <c r="DA768" s="15">
        <v>100</v>
      </c>
      <c r="DB768" s="15">
        <v>101</v>
      </c>
      <c r="DC768" s="15">
        <v>102</v>
      </c>
      <c r="DD768" s="15">
        <v>103</v>
      </c>
      <c r="DE768" s="15">
        <v>104</v>
      </c>
      <c r="DF768" s="15">
        <v>105</v>
      </c>
      <c r="DG768" s="15">
        <v>106</v>
      </c>
      <c r="DH768" s="15">
        <v>107</v>
      </c>
      <c r="DI768" s="15">
        <v>108</v>
      </c>
      <c r="DJ768" s="15">
        <v>109</v>
      </c>
      <c r="DK768" s="15">
        <v>110</v>
      </c>
      <c r="DL768" s="15">
        <v>111</v>
      </c>
      <c r="DM768" s="15">
        <v>112</v>
      </c>
      <c r="DN768" s="15">
        <v>113</v>
      </c>
      <c r="DO768" s="15">
        <v>114</v>
      </c>
      <c r="DP768" s="15">
        <v>115</v>
      </c>
      <c r="DQ768" s="15">
        <v>116</v>
      </c>
      <c r="DR768" s="15">
        <v>117</v>
      </c>
      <c r="DS768" s="15">
        <v>118</v>
      </c>
      <c r="DT768" s="15">
        <v>119</v>
      </c>
      <c r="DU768" s="15">
        <v>120</v>
      </c>
      <c r="DV768" s="15">
        <v>121</v>
      </c>
      <c r="DW768" s="15">
        <v>122</v>
      </c>
      <c r="DX768" s="15">
        <v>123</v>
      </c>
      <c r="DY768" s="15">
        <v>124</v>
      </c>
      <c r="DZ768" s="15">
        <v>125</v>
      </c>
      <c r="EA768" s="15">
        <v>126</v>
      </c>
      <c r="EB768" s="15">
        <v>127</v>
      </c>
      <c r="EC768" s="15">
        <v>128</v>
      </c>
      <c r="ED768" s="15">
        <v>129</v>
      </c>
      <c r="EE768" s="15">
        <v>130</v>
      </c>
      <c r="EF768" s="15">
        <v>131</v>
      </c>
      <c r="EG768" s="15">
        <v>132</v>
      </c>
      <c r="EH768" s="15">
        <v>133</v>
      </c>
      <c r="EI768" s="15">
        <v>134</v>
      </c>
      <c r="EJ768" s="15">
        <v>135</v>
      </c>
      <c r="EK768" s="15">
        <v>136</v>
      </c>
      <c r="EL768" s="15">
        <v>137</v>
      </c>
      <c r="EM768" s="15">
        <v>138</v>
      </c>
      <c r="EN768" s="15">
        <v>139</v>
      </c>
      <c r="EO768" s="15">
        <v>140</v>
      </c>
      <c r="EP768" s="15">
        <v>141</v>
      </c>
      <c r="EQ768" s="15">
        <v>142</v>
      </c>
      <c r="ER768" s="15">
        <v>143</v>
      </c>
      <c r="ES768" s="15">
        <v>144</v>
      </c>
      <c r="EU768" s="15">
        <v>145</v>
      </c>
      <c r="EV768" s="15">
        <v>146</v>
      </c>
      <c r="EW768" s="15">
        <v>147</v>
      </c>
      <c r="EX768" s="15">
        <v>148</v>
      </c>
      <c r="EZ768" s="15">
        <v>149</v>
      </c>
      <c r="FA768" s="15">
        <v>150</v>
      </c>
      <c r="FB768" s="15">
        <v>151</v>
      </c>
      <c r="FC768" s="15">
        <v>152</v>
      </c>
      <c r="FE768" s="15">
        <v>153</v>
      </c>
      <c r="FF768" s="15">
        <v>154</v>
      </c>
      <c r="FG768" s="15">
        <v>155</v>
      </c>
      <c r="FH768" s="15">
        <v>156</v>
      </c>
    </row>
    <row r="769" spans="4:164" s="15" customFormat="1">
      <c r="E769" s="42" t="s">
        <v>350</v>
      </c>
      <c r="F769" s="15">
        <v>123</v>
      </c>
      <c r="G769" s="15">
        <v>135</v>
      </c>
      <c r="H769" s="15">
        <v>37</v>
      </c>
      <c r="I769" s="15">
        <v>15</v>
      </c>
      <c r="J769" s="15">
        <v>68</v>
      </c>
      <c r="K769" s="15">
        <v>109</v>
      </c>
      <c r="L769" s="15">
        <v>9</v>
      </c>
      <c r="M769" s="15">
        <v>22</v>
      </c>
      <c r="N769" s="15">
        <v>16</v>
      </c>
      <c r="O769" s="15">
        <v>146</v>
      </c>
      <c r="P769" s="15">
        <v>25</v>
      </c>
      <c r="Q769" s="15">
        <v>69</v>
      </c>
      <c r="R769" s="15">
        <v>87</v>
      </c>
      <c r="S769" s="15">
        <v>43</v>
      </c>
      <c r="T769" s="15">
        <v>2</v>
      </c>
      <c r="U769" s="15">
        <v>95</v>
      </c>
      <c r="V769" s="15">
        <v>39</v>
      </c>
      <c r="W769" s="15">
        <v>49</v>
      </c>
      <c r="X769" s="15">
        <v>53</v>
      </c>
      <c r="Y769" s="15">
        <v>3</v>
      </c>
      <c r="Z769" s="15">
        <v>73</v>
      </c>
      <c r="AA769" s="15">
        <v>98</v>
      </c>
      <c r="AB769" s="15">
        <v>14</v>
      </c>
      <c r="AC769" s="15">
        <v>66</v>
      </c>
      <c r="AD769" s="15">
        <v>133</v>
      </c>
      <c r="AE769" s="15">
        <v>74</v>
      </c>
      <c r="AF769" s="15">
        <v>81</v>
      </c>
      <c r="AG769" s="15">
        <v>136</v>
      </c>
      <c r="AH769" s="15">
        <v>42</v>
      </c>
      <c r="AI769" s="15">
        <v>122</v>
      </c>
      <c r="AJ769" s="15">
        <v>7</v>
      </c>
      <c r="AK769" s="15">
        <v>147</v>
      </c>
      <c r="AL769" s="15">
        <v>102</v>
      </c>
      <c r="AM769" s="15">
        <v>65</v>
      </c>
      <c r="AN769" s="15">
        <v>34</v>
      </c>
      <c r="AO769" s="15">
        <v>144</v>
      </c>
      <c r="AP769" s="15">
        <v>108</v>
      </c>
      <c r="AQ769" s="15">
        <v>89</v>
      </c>
      <c r="AR769" s="15">
        <v>46</v>
      </c>
      <c r="AS769" s="15">
        <v>21</v>
      </c>
      <c r="AT769" s="15">
        <v>124</v>
      </c>
      <c r="AU769" s="15">
        <v>75</v>
      </c>
      <c r="AV769" s="15">
        <v>29</v>
      </c>
      <c r="AW769" s="15">
        <v>153</v>
      </c>
      <c r="AX769" s="15">
        <v>12</v>
      </c>
      <c r="AY769" s="15">
        <v>105</v>
      </c>
      <c r="AZ769" s="15">
        <v>45</v>
      </c>
      <c r="BA769" s="15">
        <v>114</v>
      </c>
      <c r="BB769" s="15">
        <v>18</v>
      </c>
      <c r="BC769" s="15">
        <v>145</v>
      </c>
      <c r="BD769" s="15">
        <v>50</v>
      </c>
      <c r="BE769" s="15">
        <v>100</v>
      </c>
      <c r="BF769" s="15">
        <v>152</v>
      </c>
      <c r="BG769" s="15">
        <v>62</v>
      </c>
      <c r="BH769" s="15">
        <v>36</v>
      </c>
      <c r="BI769" s="15">
        <v>128</v>
      </c>
      <c r="BJ769" s="15">
        <v>110</v>
      </c>
      <c r="BK769" s="15">
        <v>120</v>
      </c>
      <c r="BL769" s="15">
        <v>115</v>
      </c>
      <c r="BM769" s="15">
        <v>150</v>
      </c>
      <c r="BN769" s="15">
        <v>129</v>
      </c>
      <c r="BO769" s="15">
        <v>141</v>
      </c>
      <c r="BP769" s="15">
        <v>119</v>
      </c>
      <c r="BQ769" s="15">
        <v>72</v>
      </c>
      <c r="BR769" s="15">
        <v>67</v>
      </c>
      <c r="BS769" s="15">
        <v>155</v>
      </c>
      <c r="BT769" s="15">
        <v>134</v>
      </c>
      <c r="BU769" s="15">
        <v>61</v>
      </c>
      <c r="BV769" s="15">
        <v>47</v>
      </c>
      <c r="BW769" s="15">
        <v>57</v>
      </c>
      <c r="BX769" s="15">
        <v>38</v>
      </c>
      <c r="BY769" s="15">
        <v>64</v>
      </c>
      <c r="BZ769" s="15">
        <v>30</v>
      </c>
      <c r="CA769" s="15">
        <v>127</v>
      </c>
      <c r="CB769" s="15">
        <v>99</v>
      </c>
      <c r="CC769" s="15">
        <v>118</v>
      </c>
      <c r="CD769" s="15">
        <v>55</v>
      </c>
      <c r="CE769" s="15">
        <v>156</v>
      </c>
      <c r="CF769" s="15">
        <v>106</v>
      </c>
      <c r="CG769" s="15">
        <v>137</v>
      </c>
      <c r="CH769" s="15">
        <v>84</v>
      </c>
      <c r="CI769" s="15">
        <v>76</v>
      </c>
      <c r="CJ769" s="15">
        <v>90</v>
      </c>
      <c r="CK769" s="15">
        <v>27</v>
      </c>
      <c r="CL769" s="15">
        <v>132</v>
      </c>
      <c r="CM769" s="15">
        <v>80</v>
      </c>
      <c r="CN769" s="15">
        <v>149</v>
      </c>
      <c r="CO769" s="15">
        <v>32</v>
      </c>
      <c r="CP769" s="15">
        <v>138</v>
      </c>
      <c r="CQ769" s="15">
        <v>121</v>
      </c>
      <c r="CR769" s="15">
        <v>79</v>
      </c>
      <c r="CS769" s="15">
        <v>54</v>
      </c>
      <c r="CT769" s="15">
        <v>97</v>
      </c>
      <c r="CU769" s="15">
        <v>154</v>
      </c>
      <c r="CV769" s="15">
        <v>23</v>
      </c>
      <c r="CW769" s="15">
        <v>151</v>
      </c>
      <c r="CX769" s="15">
        <v>125</v>
      </c>
      <c r="CY769" s="15">
        <v>96</v>
      </c>
      <c r="CZ769" s="15">
        <v>101</v>
      </c>
      <c r="DA769" s="15">
        <v>52</v>
      </c>
      <c r="DB769" s="15">
        <v>85</v>
      </c>
      <c r="DC769" s="15">
        <v>88</v>
      </c>
      <c r="DD769" s="15">
        <v>19</v>
      </c>
      <c r="DE769" s="15">
        <v>1</v>
      </c>
      <c r="DF769" s="15">
        <v>41</v>
      </c>
      <c r="DG769" s="15">
        <v>4</v>
      </c>
      <c r="DH769" s="15">
        <v>78</v>
      </c>
      <c r="DI769" s="15">
        <v>44</v>
      </c>
      <c r="DJ769" s="15">
        <v>143</v>
      </c>
      <c r="DK769" s="15">
        <v>56</v>
      </c>
      <c r="DL769" s="15">
        <v>10</v>
      </c>
      <c r="DM769" s="15">
        <v>93</v>
      </c>
      <c r="DN769" s="15">
        <v>104</v>
      </c>
      <c r="DO769" s="15">
        <v>48</v>
      </c>
      <c r="DP769" s="15">
        <v>83</v>
      </c>
      <c r="DQ769" s="15">
        <v>148</v>
      </c>
      <c r="DR769" s="15">
        <v>140</v>
      </c>
      <c r="DS769" s="15">
        <v>40</v>
      </c>
      <c r="DT769" s="15">
        <v>26</v>
      </c>
      <c r="DU769" s="15">
        <v>63</v>
      </c>
      <c r="DV769" s="15">
        <v>92</v>
      </c>
      <c r="DW769" s="15">
        <v>33</v>
      </c>
      <c r="DX769" s="15">
        <v>24</v>
      </c>
      <c r="DY769" s="15">
        <v>71</v>
      </c>
      <c r="DZ769" s="15">
        <v>82</v>
      </c>
      <c r="EA769" s="15">
        <v>103</v>
      </c>
      <c r="EB769" s="15">
        <v>58</v>
      </c>
      <c r="EC769" s="15">
        <v>94</v>
      </c>
      <c r="ED769" s="15">
        <v>20</v>
      </c>
      <c r="EE769" s="15">
        <v>51</v>
      </c>
      <c r="EF769" s="15">
        <v>17</v>
      </c>
      <c r="EG769" s="15">
        <v>28</v>
      </c>
      <c r="EH769" s="15">
        <v>77</v>
      </c>
      <c r="EI769" s="15">
        <v>130</v>
      </c>
      <c r="EJ769" s="15">
        <v>6</v>
      </c>
      <c r="EK769" s="15">
        <v>113</v>
      </c>
      <c r="EL769" s="15">
        <v>86</v>
      </c>
      <c r="EM769" s="15">
        <v>11</v>
      </c>
      <c r="EN769" s="15">
        <v>142</v>
      </c>
      <c r="EO769" s="15">
        <v>31</v>
      </c>
      <c r="EP769" s="15">
        <v>35</v>
      </c>
      <c r="EQ769" s="15">
        <v>70</v>
      </c>
      <c r="ER769" s="15">
        <v>126</v>
      </c>
      <c r="ES769" s="15">
        <v>8</v>
      </c>
      <c r="EU769" s="15">
        <v>107</v>
      </c>
      <c r="EV769" s="15">
        <v>5</v>
      </c>
      <c r="EW769" s="15">
        <v>59</v>
      </c>
      <c r="EX769" s="15">
        <v>111</v>
      </c>
      <c r="EZ769" s="15">
        <v>13</v>
      </c>
      <c r="FA769" s="15">
        <v>60</v>
      </c>
      <c r="FB769" s="15">
        <v>116</v>
      </c>
      <c r="FC769" s="15">
        <v>112</v>
      </c>
      <c r="FE769" s="15">
        <v>117</v>
      </c>
      <c r="FF769" s="15">
        <v>91</v>
      </c>
      <c r="FG769" s="15">
        <v>139</v>
      </c>
      <c r="FH769" s="15">
        <v>131</v>
      </c>
    </row>
    <row r="770" spans="4:164" s="15" customFormat="1">
      <c r="E770" s="42" t="s">
        <v>352</v>
      </c>
      <c r="F770" s="15">
        <v>20</v>
      </c>
      <c r="G770" s="15">
        <v>30</v>
      </c>
      <c r="H770" s="15">
        <v>131</v>
      </c>
      <c r="I770" s="15">
        <v>141</v>
      </c>
      <c r="J770" s="15">
        <v>13</v>
      </c>
      <c r="K770" s="15">
        <v>140</v>
      </c>
      <c r="L770" s="15">
        <v>56</v>
      </c>
      <c r="M770" s="15">
        <v>82</v>
      </c>
      <c r="N770" s="15">
        <v>95</v>
      </c>
      <c r="O770" s="15">
        <v>32</v>
      </c>
      <c r="P770" s="15">
        <v>44</v>
      </c>
      <c r="Q770" s="15">
        <v>120</v>
      </c>
      <c r="R770" s="15">
        <v>39</v>
      </c>
      <c r="S770" s="15">
        <v>88</v>
      </c>
      <c r="T770" s="15">
        <v>147</v>
      </c>
      <c r="U770" s="15">
        <v>83</v>
      </c>
      <c r="V770" s="15">
        <v>90</v>
      </c>
      <c r="W770" s="15">
        <v>55</v>
      </c>
      <c r="X770" s="15">
        <v>77</v>
      </c>
      <c r="Y770" s="15">
        <v>7</v>
      </c>
      <c r="Z770" s="15">
        <v>132</v>
      </c>
      <c r="AA770" s="15">
        <v>3</v>
      </c>
      <c r="AB770" s="15">
        <v>148</v>
      </c>
      <c r="AC770" s="15">
        <v>108</v>
      </c>
      <c r="AD770" s="15">
        <v>73</v>
      </c>
      <c r="AE770" s="15">
        <v>75</v>
      </c>
      <c r="AF770" s="15">
        <v>50</v>
      </c>
      <c r="AG770" s="15">
        <v>101</v>
      </c>
      <c r="AH770" s="15">
        <v>155</v>
      </c>
      <c r="AI770" s="15">
        <v>97</v>
      </c>
      <c r="AJ770" s="15">
        <v>142</v>
      </c>
      <c r="AK770" s="15">
        <v>23</v>
      </c>
      <c r="AL770" s="15">
        <v>67</v>
      </c>
      <c r="AM770" s="15">
        <v>102</v>
      </c>
      <c r="AN770" s="15">
        <v>93</v>
      </c>
      <c r="AO770" s="15">
        <v>18</v>
      </c>
      <c r="AP770" s="15">
        <v>40</v>
      </c>
      <c r="AQ770" s="15">
        <v>47</v>
      </c>
      <c r="AR770" s="15">
        <v>136</v>
      </c>
      <c r="AS770" s="15">
        <v>124</v>
      </c>
      <c r="AT770" s="15">
        <v>48</v>
      </c>
      <c r="AU770" s="15">
        <v>68</v>
      </c>
      <c r="AV770" s="15">
        <v>9</v>
      </c>
      <c r="AW770" s="15">
        <v>58</v>
      </c>
      <c r="AX770" s="15">
        <v>74</v>
      </c>
      <c r="AY770" s="15">
        <v>72</v>
      </c>
      <c r="AZ770" s="15">
        <v>24</v>
      </c>
      <c r="BA770" s="15">
        <v>110</v>
      </c>
      <c r="BB770" s="15">
        <v>38</v>
      </c>
      <c r="BC770" s="15">
        <v>117</v>
      </c>
      <c r="BD770" s="15">
        <v>112</v>
      </c>
      <c r="BE770" s="15">
        <v>145</v>
      </c>
      <c r="BF770" s="15">
        <v>69</v>
      </c>
      <c r="BG770" s="15">
        <v>36</v>
      </c>
      <c r="BH770" s="15">
        <v>91</v>
      </c>
      <c r="BI770" s="15">
        <v>99</v>
      </c>
      <c r="BJ770" s="15">
        <v>104</v>
      </c>
      <c r="BK770" s="15">
        <v>137</v>
      </c>
      <c r="BL770" s="15">
        <v>80</v>
      </c>
      <c r="BM770" s="15">
        <v>46</v>
      </c>
      <c r="BN770" s="15">
        <v>94</v>
      </c>
      <c r="BO770" s="15">
        <v>29</v>
      </c>
      <c r="BP770" s="15">
        <v>121</v>
      </c>
      <c r="BQ770" s="15">
        <v>10</v>
      </c>
      <c r="BR770" s="15">
        <v>11</v>
      </c>
      <c r="BS770" s="15">
        <v>15</v>
      </c>
      <c r="BT770" s="15">
        <v>114</v>
      </c>
      <c r="BU770" s="15">
        <v>42</v>
      </c>
      <c r="BV770" s="15">
        <v>86</v>
      </c>
      <c r="BW770" s="15">
        <v>116</v>
      </c>
      <c r="BX770" s="15">
        <v>115</v>
      </c>
      <c r="BY770" s="15">
        <v>144</v>
      </c>
      <c r="BZ770" s="15">
        <v>12</v>
      </c>
      <c r="CA770" s="15">
        <v>151</v>
      </c>
      <c r="CB770" s="15">
        <v>61</v>
      </c>
      <c r="CC770" s="15">
        <v>134</v>
      </c>
      <c r="CD770" s="15">
        <v>19</v>
      </c>
      <c r="CE770" s="15">
        <v>6</v>
      </c>
      <c r="CF770" s="15">
        <v>126</v>
      </c>
      <c r="CG770" s="15">
        <v>37</v>
      </c>
      <c r="CH770" s="15">
        <v>54</v>
      </c>
      <c r="CI770" s="15">
        <v>8</v>
      </c>
      <c r="CJ770" s="15">
        <v>111</v>
      </c>
      <c r="CK770" s="15">
        <v>78</v>
      </c>
      <c r="CL770" s="15">
        <v>128</v>
      </c>
      <c r="CM770" s="15">
        <v>130</v>
      </c>
      <c r="CN770" s="15">
        <v>143</v>
      </c>
      <c r="CO770" s="15">
        <v>2</v>
      </c>
      <c r="CP770" s="15">
        <v>35</v>
      </c>
      <c r="CQ770" s="15">
        <v>149</v>
      </c>
      <c r="CR770" s="15">
        <v>43</v>
      </c>
      <c r="CS770" s="15">
        <v>152</v>
      </c>
      <c r="CT770" s="15">
        <v>153</v>
      </c>
      <c r="CU770" s="15">
        <v>105</v>
      </c>
      <c r="CV770" s="15">
        <v>107</v>
      </c>
      <c r="CW770" s="15">
        <v>70</v>
      </c>
      <c r="CX770" s="15">
        <v>138</v>
      </c>
      <c r="CY770" s="15">
        <v>60</v>
      </c>
      <c r="CZ770" s="15">
        <v>81</v>
      </c>
      <c r="DA770" s="15">
        <v>71</v>
      </c>
      <c r="DB770" s="15">
        <v>27</v>
      </c>
      <c r="DC770" s="15">
        <v>59</v>
      </c>
      <c r="DD770" s="15">
        <v>45</v>
      </c>
      <c r="DE770" s="15">
        <v>103</v>
      </c>
      <c r="DF770" s="15">
        <v>22</v>
      </c>
      <c r="DG770" s="15">
        <v>5</v>
      </c>
      <c r="DH770" s="15">
        <v>31</v>
      </c>
      <c r="DI770" s="15">
        <v>62</v>
      </c>
      <c r="DJ770" s="15">
        <v>118</v>
      </c>
      <c r="DK770" s="15">
        <v>17</v>
      </c>
      <c r="DL770" s="15">
        <v>150</v>
      </c>
      <c r="DM770" s="15">
        <v>119</v>
      </c>
      <c r="DN770" s="15">
        <v>1</v>
      </c>
      <c r="DO770" s="15">
        <v>28</v>
      </c>
      <c r="DP770" s="15">
        <v>123</v>
      </c>
      <c r="DQ770" s="15">
        <v>154</v>
      </c>
      <c r="DR770" s="15">
        <v>133</v>
      </c>
      <c r="DS770" s="15">
        <v>26</v>
      </c>
      <c r="DT770" s="15">
        <v>41</v>
      </c>
      <c r="DU770" s="15">
        <v>87</v>
      </c>
      <c r="DV770" s="15">
        <v>63</v>
      </c>
      <c r="DW770" s="15">
        <v>156</v>
      </c>
      <c r="DX770" s="15">
        <v>125</v>
      </c>
      <c r="DY770" s="15">
        <v>25</v>
      </c>
      <c r="DZ770" s="15">
        <v>16</v>
      </c>
      <c r="EA770" s="15">
        <v>14</v>
      </c>
      <c r="EB770" s="15">
        <v>139</v>
      </c>
      <c r="EC770" s="15">
        <v>127</v>
      </c>
      <c r="ED770" s="15">
        <v>96</v>
      </c>
      <c r="EE770" s="15">
        <v>33</v>
      </c>
      <c r="EF770" s="15">
        <v>53</v>
      </c>
      <c r="EG770" s="15">
        <v>129</v>
      </c>
      <c r="EH770" s="15">
        <v>122</v>
      </c>
      <c r="EI770" s="15">
        <v>85</v>
      </c>
      <c r="EJ770" s="15">
        <v>4</v>
      </c>
      <c r="EK770" s="15">
        <v>49</v>
      </c>
      <c r="EL770" s="15">
        <v>66</v>
      </c>
      <c r="EM770" s="15">
        <v>146</v>
      </c>
      <c r="EN770" s="15">
        <v>92</v>
      </c>
      <c r="EO770" s="15">
        <v>84</v>
      </c>
      <c r="EP770" s="15">
        <v>34</v>
      </c>
      <c r="EQ770" s="15">
        <v>106</v>
      </c>
      <c r="ER770" s="15">
        <v>51</v>
      </c>
      <c r="ES770" s="15">
        <v>113</v>
      </c>
      <c r="EU770" s="15">
        <v>52</v>
      </c>
      <c r="EV770" s="15">
        <v>89</v>
      </c>
      <c r="EW770" s="15">
        <v>135</v>
      </c>
      <c r="EX770" s="15">
        <v>98</v>
      </c>
      <c r="EZ770" s="15">
        <v>65</v>
      </c>
      <c r="FA770" s="15">
        <v>109</v>
      </c>
      <c r="FB770" s="15">
        <v>57</v>
      </c>
      <c r="FC770" s="15">
        <v>76</v>
      </c>
      <c r="FE770" s="15">
        <v>100</v>
      </c>
      <c r="FF770" s="15">
        <v>79</v>
      </c>
      <c r="FG770" s="15">
        <v>64</v>
      </c>
      <c r="FH770" s="15">
        <v>21</v>
      </c>
    </row>
    <row r="771" spans="4:164" s="15" customFormat="1"/>
    <row r="772" spans="4:164" s="15" customFormat="1">
      <c r="D772" s="447">
        <v>157</v>
      </c>
      <c r="E772" s="39" t="s">
        <v>379</v>
      </c>
    </row>
    <row r="773" spans="4:164" s="15" customFormat="1">
      <c r="E773" s="42" t="s">
        <v>322</v>
      </c>
      <c r="F773" s="15">
        <v>1</v>
      </c>
      <c r="G773" s="15">
        <v>2</v>
      </c>
      <c r="H773" s="15">
        <v>3</v>
      </c>
      <c r="I773" s="15">
        <v>4</v>
      </c>
      <c r="J773" s="15">
        <v>5</v>
      </c>
      <c r="K773" s="15">
        <v>6</v>
      </c>
      <c r="L773" s="15">
        <v>7</v>
      </c>
      <c r="M773" s="15">
        <v>8</v>
      </c>
      <c r="N773" s="15">
        <v>9</v>
      </c>
      <c r="O773" s="15">
        <v>10</v>
      </c>
      <c r="P773" s="15">
        <v>11</v>
      </c>
      <c r="Q773" s="15">
        <v>12</v>
      </c>
      <c r="R773" s="15">
        <v>13</v>
      </c>
      <c r="S773" s="15">
        <v>14</v>
      </c>
      <c r="T773" s="15">
        <v>15</v>
      </c>
      <c r="U773" s="15">
        <v>16</v>
      </c>
      <c r="V773" s="15">
        <v>17</v>
      </c>
      <c r="W773" s="15">
        <v>18</v>
      </c>
      <c r="X773" s="15">
        <v>19</v>
      </c>
      <c r="Y773" s="15">
        <v>20</v>
      </c>
      <c r="Z773" s="15">
        <v>21</v>
      </c>
      <c r="AA773" s="15">
        <v>22</v>
      </c>
      <c r="AB773" s="15">
        <v>23</v>
      </c>
      <c r="AC773" s="15">
        <v>24</v>
      </c>
      <c r="AD773" s="15">
        <v>25</v>
      </c>
      <c r="AE773" s="15">
        <v>26</v>
      </c>
      <c r="AF773" s="15">
        <v>27</v>
      </c>
      <c r="AG773" s="15">
        <v>28</v>
      </c>
      <c r="AH773" s="15">
        <v>29</v>
      </c>
      <c r="AI773" s="15">
        <v>30</v>
      </c>
      <c r="AJ773" s="15">
        <v>31</v>
      </c>
      <c r="AK773" s="15">
        <v>32</v>
      </c>
      <c r="AL773" s="15">
        <v>33</v>
      </c>
      <c r="AM773" s="15">
        <v>34</v>
      </c>
      <c r="AN773" s="15">
        <v>35</v>
      </c>
      <c r="AO773" s="15">
        <v>36</v>
      </c>
      <c r="AP773" s="15">
        <v>37</v>
      </c>
      <c r="AQ773" s="15">
        <v>38</v>
      </c>
      <c r="AR773" s="15">
        <v>39</v>
      </c>
      <c r="AS773" s="15">
        <v>40</v>
      </c>
      <c r="AT773" s="15">
        <v>41</v>
      </c>
      <c r="AU773" s="15">
        <v>42</v>
      </c>
      <c r="AV773" s="15">
        <v>43</v>
      </c>
      <c r="AW773" s="15">
        <v>44</v>
      </c>
      <c r="AX773" s="15">
        <v>45</v>
      </c>
      <c r="AY773" s="15">
        <v>46</v>
      </c>
      <c r="AZ773" s="15">
        <v>47</v>
      </c>
      <c r="BA773" s="15">
        <v>48</v>
      </c>
      <c r="BB773" s="15">
        <v>49</v>
      </c>
      <c r="BC773" s="15">
        <v>50</v>
      </c>
      <c r="BD773" s="15">
        <v>51</v>
      </c>
      <c r="BE773" s="15">
        <v>52</v>
      </c>
      <c r="BF773" s="15">
        <v>53</v>
      </c>
      <c r="BG773" s="15">
        <v>54</v>
      </c>
      <c r="BH773" s="15">
        <v>55</v>
      </c>
      <c r="BI773" s="15">
        <v>56</v>
      </c>
      <c r="BJ773" s="15">
        <v>57</v>
      </c>
      <c r="BK773" s="15">
        <v>58</v>
      </c>
      <c r="BL773" s="15">
        <v>59</v>
      </c>
      <c r="BM773" s="15">
        <v>60</v>
      </c>
      <c r="BN773" s="15">
        <v>61</v>
      </c>
      <c r="BO773" s="15">
        <v>62</v>
      </c>
      <c r="BP773" s="15">
        <v>63</v>
      </c>
      <c r="BQ773" s="15">
        <v>64</v>
      </c>
      <c r="BR773" s="15">
        <v>65</v>
      </c>
      <c r="BS773" s="15">
        <v>66</v>
      </c>
      <c r="BT773" s="15">
        <v>67</v>
      </c>
      <c r="BU773" s="15">
        <v>68</v>
      </c>
      <c r="BV773" s="15">
        <v>69</v>
      </c>
      <c r="BW773" s="15">
        <v>70</v>
      </c>
      <c r="BX773" s="15">
        <v>71</v>
      </c>
      <c r="BY773" s="15">
        <v>72</v>
      </c>
      <c r="BZ773" s="15">
        <v>73</v>
      </c>
      <c r="CA773" s="15">
        <v>74</v>
      </c>
      <c r="CB773" s="15">
        <v>75</v>
      </c>
      <c r="CC773" s="15">
        <v>76</v>
      </c>
      <c r="CD773" s="15">
        <v>77</v>
      </c>
      <c r="CE773" s="15">
        <v>78</v>
      </c>
      <c r="CF773" s="15">
        <v>79</v>
      </c>
      <c r="CG773" s="15">
        <v>80</v>
      </c>
      <c r="CH773" s="15">
        <v>81</v>
      </c>
      <c r="CI773" s="15">
        <v>82</v>
      </c>
      <c r="CJ773" s="15">
        <v>83</v>
      </c>
      <c r="CK773" s="15">
        <v>84</v>
      </c>
      <c r="CL773" s="15">
        <v>85</v>
      </c>
      <c r="CM773" s="15">
        <v>86</v>
      </c>
      <c r="CN773" s="15">
        <v>87</v>
      </c>
      <c r="CO773" s="15">
        <v>88</v>
      </c>
      <c r="CP773" s="15">
        <v>89</v>
      </c>
      <c r="CQ773" s="15">
        <v>90</v>
      </c>
      <c r="CR773" s="15">
        <v>91</v>
      </c>
      <c r="CS773" s="15">
        <v>92</v>
      </c>
      <c r="CT773" s="15">
        <v>93</v>
      </c>
      <c r="CU773" s="15">
        <v>94</v>
      </c>
      <c r="CV773" s="15">
        <v>95</v>
      </c>
      <c r="CW773" s="15">
        <v>96</v>
      </c>
      <c r="CX773" s="15">
        <v>97</v>
      </c>
      <c r="CY773" s="15">
        <v>98</v>
      </c>
      <c r="CZ773" s="15">
        <v>99</v>
      </c>
      <c r="DA773" s="15">
        <v>100</v>
      </c>
      <c r="DB773" s="15">
        <v>101</v>
      </c>
      <c r="DC773" s="15">
        <v>102</v>
      </c>
      <c r="DD773" s="15">
        <v>103</v>
      </c>
      <c r="DE773" s="15">
        <v>104</v>
      </c>
      <c r="DF773" s="15">
        <v>105</v>
      </c>
      <c r="DG773" s="15">
        <v>106</v>
      </c>
      <c r="DH773" s="15">
        <v>107</v>
      </c>
      <c r="DI773" s="15">
        <v>108</v>
      </c>
      <c r="DJ773" s="15">
        <v>109</v>
      </c>
      <c r="DK773" s="15">
        <v>110</v>
      </c>
      <c r="DL773" s="15">
        <v>111</v>
      </c>
      <c r="DM773" s="15">
        <v>112</v>
      </c>
      <c r="DN773" s="15">
        <v>113</v>
      </c>
      <c r="DO773" s="15">
        <v>114</v>
      </c>
      <c r="DP773" s="15">
        <v>115</v>
      </c>
      <c r="DQ773" s="15">
        <v>116</v>
      </c>
      <c r="DR773" s="15">
        <v>117</v>
      </c>
      <c r="DS773" s="15">
        <v>118</v>
      </c>
      <c r="DT773" s="15">
        <v>119</v>
      </c>
      <c r="DU773" s="15">
        <v>120</v>
      </c>
      <c r="DV773" s="15">
        <v>121</v>
      </c>
      <c r="DW773" s="15">
        <v>122</v>
      </c>
      <c r="DX773" s="15">
        <v>123</v>
      </c>
      <c r="DY773" s="15">
        <v>124</v>
      </c>
      <c r="DZ773" s="15">
        <v>125</v>
      </c>
      <c r="EA773" s="15">
        <v>126</v>
      </c>
      <c r="EB773" s="15">
        <v>127</v>
      </c>
      <c r="EC773" s="15">
        <v>128</v>
      </c>
      <c r="ED773" s="15">
        <v>129</v>
      </c>
      <c r="EE773" s="15">
        <v>130</v>
      </c>
      <c r="EF773" s="15">
        <v>131</v>
      </c>
      <c r="EG773" s="15">
        <v>132</v>
      </c>
      <c r="EH773" s="15">
        <v>133</v>
      </c>
      <c r="EI773" s="15">
        <v>134</v>
      </c>
      <c r="EJ773" s="15">
        <v>135</v>
      </c>
      <c r="EK773" s="15">
        <v>136</v>
      </c>
      <c r="EL773" s="15">
        <v>137</v>
      </c>
      <c r="EM773" s="15">
        <v>138</v>
      </c>
      <c r="EN773" s="15">
        <v>139</v>
      </c>
      <c r="EO773" s="15">
        <v>140</v>
      </c>
      <c r="EP773" s="15">
        <v>141</v>
      </c>
      <c r="EQ773" s="15">
        <v>142</v>
      </c>
      <c r="ER773" s="15">
        <v>143</v>
      </c>
      <c r="ES773" s="15">
        <v>144</v>
      </c>
      <c r="ET773" s="15">
        <v>145</v>
      </c>
      <c r="EU773" s="15">
        <v>146</v>
      </c>
      <c r="EV773" s="15">
        <v>147</v>
      </c>
      <c r="EW773" s="15">
        <v>148</v>
      </c>
      <c r="EX773" s="15">
        <v>149</v>
      </c>
      <c r="EZ773" s="15">
        <v>150</v>
      </c>
      <c r="FA773" s="15">
        <v>151</v>
      </c>
      <c r="FB773" s="15">
        <v>152</v>
      </c>
      <c r="FC773" s="15">
        <v>153</v>
      </c>
      <c r="FE773" s="15">
        <v>154</v>
      </c>
      <c r="FF773" s="15">
        <v>155</v>
      </c>
      <c r="FG773" s="15">
        <v>156</v>
      </c>
      <c r="FH773" s="15">
        <v>157</v>
      </c>
    </row>
    <row r="774" spans="4:164" s="15" customFormat="1">
      <c r="E774" s="42" t="s">
        <v>350</v>
      </c>
      <c r="F774" s="15">
        <v>35</v>
      </c>
      <c r="G774" s="15">
        <v>94</v>
      </c>
      <c r="H774" s="15">
        <v>52</v>
      </c>
      <c r="I774" s="15">
        <v>117</v>
      </c>
      <c r="J774" s="15">
        <v>13</v>
      </c>
      <c r="K774" s="15">
        <v>9</v>
      </c>
      <c r="L774" s="15">
        <v>101</v>
      </c>
      <c r="M774" s="15">
        <v>127</v>
      </c>
      <c r="N774" s="15">
        <v>83</v>
      </c>
      <c r="O774" s="15">
        <v>138</v>
      </c>
      <c r="P774" s="15">
        <v>77</v>
      </c>
      <c r="Q774" s="15">
        <v>48</v>
      </c>
      <c r="R774" s="15">
        <v>95</v>
      </c>
      <c r="S774" s="15">
        <v>57</v>
      </c>
      <c r="T774" s="15">
        <v>32</v>
      </c>
      <c r="U774" s="15">
        <v>114</v>
      </c>
      <c r="V774" s="15">
        <v>44</v>
      </c>
      <c r="W774" s="15">
        <v>120</v>
      </c>
      <c r="X774" s="15">
        <v>156</v>
      </c>
      <c r="Y774" s="15">
        <v>123</v>
      </c>
      <c r="Z774" s="15">
        <v>119</v>
      </c>
      <c r="AA774" s="15">
        <v>63</v>
      </c>
      <c r="AB774" s="15">
        <v>14</v>
      </c>
      <c r="AC774" s="15">
        <v>5</v>
      </c>
      <c r="AD774" s="15">
        <v>154</v>
      </c>
      <c r="AE774" s="15">
        <v>140</v>
      </c>
      <c r="AF774" s="15">
        <v>109</v>
      </c>
      <c r="AG774" s="15">
        <v>50</v>
      </c>
      <c r="AH774" s="15">
        <v>42</v>
      </c>
      <c r="AI774" s="15">
        <v>150</v>
      </c>
      <c r="AJ774" s="15">
        <v>60</v>
      </c>
      <c r="AK774" s="15">
        <v>55</v>
      </c>
      <c r="AL774" s="15">
        <v>49</v>
      </c>
      <c r="AM774" s="15">
        <v>90</v>
      </c>
      <c r="AN774" s="15">
        <v>6</v>
      </c>
      <c r="AO774" s="15">
        <v>19</v>
      </c>
      <c r="AP774" s="15">
        <v>39</v>
      </c>
      <c r="AQ774" s="15">
        <v>139</v>
      </c>
      <c r="AR774" s="15">
        <v>92</v>
      </c>
      <c r="AS774" s="15">
        <v>143</v>
      </c>
      <c r="AT774" s="15">
        <v>153</v>
      </c>
      <c r="AU774" s="15">
        <v>115</v>
      </c>
      <c r="AV774" s="15">
        <v>155</v>
      </c>
      <c r="AW774" s="15">
        <v>33</v>
      </c>
      <c r="AX774" s="15">
        <v>142</v>
      </c>
      <c r="AY774" s="15">
        <v>125</v>
      </c>
      <c r="AZ774" s="15">
        <v>30</v>
      </c>
      <c r="BA774" s="15">
        <v>97</v>
      </c>
      <c r="BB774" s="15">
        <v>68</v>
      </c>
      <c r="BC774" s="15">
        <v>24</v>
      </c>
      <c r="BD774" s="15">
        <v>18</v>
      </c>
      <c r="BE774" s="15">
        <v>53</v>
      </c>
      <c r="BF774" s="15">
        <v>81</v>
      </c>
      <c r="BG774" s="15">
        <v>66</v>
      </c>
      <c r="BH774" s="15">
        <v>78</v>
      </c>
      <c r="BI774" s="15">
        <v>130</v>
      </c>
      <c r="BJ774" s="15">
        <v>99</v>
      </c>
      <c r="BK774" s="15">
        <v>147</v>
      </c>
      <c r="BL774" s="15">
        <v>136</v>
      </c>
      <c r="BM774" s="15">
        <v>12</v>
      </c>
      <c r="BN774" s="15">
        <v>124</v>
      </c>
      <c r="BO774" s="15">
        <v>106</v>
      </c>
      <c r="BP774" s="15">
        <v>21</v>
      </c>
      <c r="BQ774" s="15">
        <v>71</v>
      </c>
      <c r="BR774" s="15">
        <v>58</v>
      </c>
      <c r="BS774" s="15">
        <v>65</v>
      </c>
      <c r="BT774" s="15">
        <v>84</v>
      </c>
      <c r="BU774" s="15">
        <v>17</v>
      </c>
      <c r="BV774" s="15">
        <v>23</v>
      </c>
      <c r="BW774" s="15">
        <v>43</v>
      </c>
      <c r="BX774" s="15">
        <v>22</v>
      </c>
      <c r="BY774" s="15">
        <v>135</v>
      </c>
      <c r="BZ774" s="15">
        <v>51</v>
      </c>
      <c r="CA774" s="15">
        <v>128</v>
      </c>
      <c r="CB774" s="15">
        <v>96</v>
      </c>
      <c r="CC774" s="15">
        <v>145</v>
      </c>
      <c r="CD774" s="15">
        <v>157</v>
      </c>
      <c r="CE774" s="15">
        <v>46</v>
      </c>
      <c r="CF774" s="15">
        <v>107</v>
      </c>
      <c r="CG774" s="15">
        <v>132</v>
      </c>
      <c r="CH774" s="15">
        <v>4</v>
      </c>
      <c r="CI774" s="15">
        <v>134</v>
      </c>
      <c r="CJ774" s="15">
        <v>56</v>
      </c>
      <c r="CK774" s="15">
        <v>137</v>
      </c>
      <c r="CL774" s="15">
        <v>152</v>
      </c>
      <c r="CM774" s="15">
        <v>72</v>
      </c>
      <c r="CN774" s="15">
        <v>10</v>
      </c>
      <c r="CO774" s="15">
        <v>149</v>
      </c>
      <c r="CP774" s="15">
        <v>70</v>
      </c>
      <c r="CQ774" s="15">
        <v>76</v>
      </c>
      <c r="CR774" s="15">
        <v>73</v>
      </c>
      <c r="CS774" s="15">
        <v>129</v>
      </c>
      <c r="CT774" s="15">
        <v>34</v>
      </c>
      <c r="CU774" s="15">
        <v>141</v>
      </c>
      <c r="CV774" s="15">
        <v>113</v>
      </c>
      <c r="CW774" s="15">
        <v>122</v>
      </c>
      <c r="CX774" s="15">
        <v>40</v>
      </c>
      <c r="CY774" s="15">
        <v>151</v>
      </c>
      <c r="CZ774" s="15">
        <v>133</v>
      </c>
      <c r="DA774" s="15">
        <v>31</v>
      </c>
      <c r="DB774" s="15">
        <v>7</v>
      </c>
      <c r="DC774" s="15">
        <v>79</v>
      </c>
      <c r="DD774" s="15">
        <v>62</v>
      </c>
      <c r="DE774" s="15">
        <v>3</v>
      </c>
      <c r="DF774" s="15">
        <v>36</v>
      </c>
      <c r="DG774" s="15">
        <v>103</v>
      </c>
      <c r="DH774" s="15">
        <v>69</v>
      </c>
      <c r="DI774" s="15">
        <v>87</v>
      </c>
      <c r="DJ774" s="15">
        <v>80</v>
      </c>
      <c r="DK774" s="15">
        <v>16</v>
      </c>
      <c r="DL774" s="15">
        <v>105</v>
      </c>
      <c r="DM774" s="15">
        <v>146</v>
      </c>
      <c r="DN774" s="15">
        <v>112</v>
      </c>
      <c r="DO774" s="15">
        <v>86</v>
      </c>
      <c r="DP774" s="15">
        <v>93</v>
      </c>
      <c r="DQ774" s="15">
        <v>148</v>
      </c>
      <c r="DR774" s="15">
        <v>64</v>
      </c>
      <c r="DS774" s="15">
        <v>104</v>
      </c>
      <c r="DT774" s="15">
        <v>47</v>
      </c>
      <c r="DU774" s="15">
        <v>8</v>
      </c>
      <c r="DV774" s="15">
        <v>74</v>
      </c>
      <c r="DW774" s="15">
        <v>144</v>
      </c>
      <c r="DX774" s="15">
        <v>110</v>
      </c>
      <c r="DY774" s="15">
        <v>61</v>
      </c>
      <c r="DZ774" s="15">
        <v>29</v>
      </c>
      <c r="EA774" s="15">
        <v>100</v>
      </c>
      <c r="EB774" s="15">
        <v>20</v>
      </c>
      <c r="EC774" s="15">
        <v>131</v>
      </c>
      <c r="ED774" s="15">
        <v>111</v>
      </c>
      <c r="EE774" s="15">
        <v>89</v>
      </c>
      <c r="EF774" s="15">
        <v>85</v>
      </c>
      <c r="EG774" s="15">
        <v>38</v>
      </c>
      <c r="EH774" s="15">
        <v>102</v>
      </c>
      <c r="EI774" s="15">
        <v>118</v>
      </c>
      <c r="EJ774" s="15">
        <v>28</v>
      </c>
      <c r="EK774" s="15">
        <v>59</v>
      </c>
      <c r="EL774" s="15">
        <v>108</v>
      </c>
      <c r="EM774" s="15">
        <v>91</v>
      </c>
      <c r="EN774" s="15">
        <v>15</v>
      </c>
      <c r="EO774" s="15">
        <v>26</v>
      </c>
      <c r="EP774" s="15">
        <v>2</v>
      </c>
      <c r="EQ774" s="15">
        <v>45</v>
      </c>
      <c r="ER774" s="15">
        <v>121</v>
      </c>
      <c r="ES774" s="15">
        <v>116</v>
      </c>
      <c r="ET774" s="15">
        <v>126</v>
      </c>
      <c r="EU774" s="15">
        <v>54</v>
      </c>
      <c r="EV774" s="15">
        <v>75</v>
      </c>
      <c r="EW774" s="15">
        <v>27</v>
      </c>
      <c r="EX774" s="15">
        <v>88</v>
      </c>
      <c r="EZ774" s="15">
        <v>37</v>
      </c>
      <c r="FA774" s="15">
        <v>98</v>
      </c>
      <c r="FB774" s="15">
        <v>82</v>
      </c>
      <c r="FC774" s="15">
        <v>11</v>
      </c>
      <c r="FE774" s="15">
        <v>25</v>
      </c>
      <c r="FF774" s="15">
        <v>1</v>
      </c>
      <c r="FG774" s="15">
        <v>67</v>
      </c>
      <c r="FH774" s="15">
        <v>41</v>
      </c>
    </row>
    <row r="775" spans="4:164" s="15" customFormat="1">
      <c r="E775" s="42" t="s">
        <v>352</v>
      </c>
      <c r="F775" s="15">
        <v>43</v>
      </c>
      <c r="G775" s="15">
        <v>123</v>
      </c>
      <c r="H775" s="15">
        <v>57</v>
      </c>
      <c r="I775" s="15">
        <v>82</v>
      </c>
      <c r="J775" s="15">
        <v>38</v>
      </c>
      <c r="K775" s="15">
        <v>128</v>
      </c>
      <c r="L775" s="15">
        <v>3</v>
      </c>
      <c r="M775" s="15">
        <v>116</v>
      </c>
      <c r="N775" s="15">
        <v>60</v>
      </c>
      <c r="O775" s="15">
        <v>111</v>
      </c>
      <c r="P775" s="15">
        <v>143</v>
      </c>
      <c r="Q775" s="15">
        <v>120</v>
      </c>
      <c r="R775" s="15">
        <v>11</v>
      </c>
      <c r="S775" s="15">
        <v>121</v>
      </c>
      <c r="T775" s="15">
        <v>52</v>
      </c>
      <c r="U775" s="15">
        <v>80</v>
      </c>
      <c r="V775" s="15">
        <v>125</v>
      </c>
      <c r="W775" s="15">
        <v>45</v>
      </c>
      <c r="X775" s="15">
        <v>21</v>
      </c>
      <c r="Y775" s="15">
        <v>54</v>
      </c>
      <c r="Z775" s="15">
        <v>99</v>
      </c>
      <c r="AA775" s="15">
        <v>35</v>
      </c>
      <c r="AB775" s="15">
        <v>141</v>
      </c>
      <c r="AC775" s="15">
        <v>102</v>
      </c>
      <c r="AD775" s="15">
        <v>62</v>
      </c>
      <c r="AE775" s="15">
        <v>113</v>
      </c>
      <c r="AF775" s="15">
        <v>100</v>
      </c>
      <c r="AG775" s="15">
        <v>42</v>
      </c>
      <c r="AH775" s="15">
        <v>127</v>
      </c>
      <c r="AI775" s="15">
        <v>63</v>
      </c>
      <c r="AJ775" s="15">
        <v>89</v>
      </c>
      <c r="AK775" s="15">
        <v>61</v>
      </c>
      <c r="AL775" s="15">
        <v>6</v>
      </c>
      <c r="AM775" s="15">
        <v>103</v>
      </c>
      <c r="AN775" s="15">
        <v>122</v>
      </c>
      <c r="AO775" s="15">
        <v>144</v>
      </c>
      <c r="AP775" s="15">
        <v>78</v>
      </c>
      <c r="AQ775" s="15">
        <v>154</v>
      </c>
      <c r="AR775" s="15">
        <v>37</v>
      </c>
      <c r="AS775" s="15">
        <v>106</v>
      </c>
      <c r="AT775" s="15">
        <v>39</v>
      </c>
      <c r="AU775" s="15">
        <v>93</v>
      </c>
      <c r="AV775" s="15">
        <v>4</v>
      </c>
      <c r="AW775" s="15">
        <v>97</v>
      </c>
      <c r="AX775" s="15">
        <v>153</v>
      </c>
      <c r="AY775" s="15">
        <v>149</v>
      </c>
      <c r="AZ775" s="15">
        <v>126</v>
      </c>
      <c r="BA775" s="15">
        <v>69</v>
      </c>
      <c r="BB775" s="15">
        <v>101</v>
      </c>
      <c r="BC775" s="15">
        <v>53</v>
      </c>
      <c r="BD775" s="15">
        <v>107</v>
      </c>
      <c r="BE775" s="15">
        <v>34</v>
      </c>
      <c r="BF775" s="15">
        <v>114</v>
      </c>
      <c r="BG775" s="15">
        <v>1</v>
      </c>
      <c r="BH775" s="15">
        <v>81</v>
      </c>
      <c r="BI775" s="15">
        <v>64</v>
      </c>
      <c r="BJ775" s="15">
        <v>130</v>
      </c>
      <c r="BK775" s="15">
        <v>84</v>
      </c>
      <c r="BL775" s="15">
        <v>155</v>
      </c>
      <c r="BM775" s="15">
        <v>9</v>
      </c>
      <c r="BN775" s="15">
        <v>32</v>
      </c>
      <c r="BO775" s="15">
        <v>139</v>
      </c>
      <c r="BP775" s="15">
        <v>47</v>
      </c>
      <c r="BQ775" s="15">
        <v>56</v>
      </c>
      <c r="BR775" s="15">
        <v>151</v>
      </c>
      <c r="BS775" s="15">
        <v>118</v>
      </c>
      <c r="BT775" s="15">
        <v>50</v>
      </c>
      <c r="BU775" s="15">
        <v>134</v>
      </c>
      <c r="BV775" s="15">
        <v>22</v>
      </c>
      <c r="BW775" s="15">
        <v>87</v>
      </c>
      <c r="BX775" s="15">
        <v>157</v>
      </c>
      <c r="BY775" s="15">
        <v>133</v>
      </c>
      <c r="BZ775" s="15">
        <v>55</v>
      </c>
      <c r="CA775" s="15">
        <v>85</v>
      </c>
      <c r="CB775" s="15">
        <v>98</v>
      </c>
      <c r="CC775" s="15">
        <v>28</v>
      </c>
      <c r="CD775" s="15">
        <v>140</v>
      </c>
      <c r="CE775" s="15">
        <v>40</v>
      </c>
      <c r="CF775" s="15">
        <v>18</v>
      </c>
      <c r="CG775" s="15">
        <v>146</v>
      </c>
      <c r="CH775" s="15">
        <v>15</v>
      </c>
      <c r="CI775" s="15">
        <v>23</v>
      </c>
      <c r="CJ775" s="15">
        <v>20</v>
      </c>
      <c r="CK775" s="15">
        <v>72</v>
      </c>
      <c r="CL775" s="15">
        <v>48</v>
      </c>
      <c r="CM775" s="15">
        <v>29</v>
      </c>
      <c r="CN775" s="15">
        <v>14</v>
      </c>
      <c r="CO775" s="15">
        <v>117</v>
      </c>
      <c r="CP775" s="15">
        <v>46</v>
      </c>
      <c r="CQ775" s="15">
        <v>91</v>
      </c>
      <c r="CR775" s="15">
        <v>24</v>
      </c>
      <c r="CS775" s="15">
        <v>83</v>
      </c>
      <c r="CT775" s="15">
        <v>115</v>
      </c>
      <c r="CU775" s="15">
        <v>145</v>
      </c>
      <c r="CV775" s="15">
        <v>131</v>
      </c>
      <c r="CW775" s="15">
        <v>156</v>
      </c>
      <c r="CX775" s="15">
        <v>58</v>
      </c>
      <c r="CY775" s="15">
        <v>150</v>
      </c>
      <c r="CZ775" s="15">
        <v>76</v>
      </c>
      <c r="DA775" s="15">
        <v>73</v>
      </c>
      <c r="DB775" s="15">
        <v>33</v>
      </c>
      <c r="DC775" s="15">
        <v>104</v>
      </c>
      <c r="DD775" s="15">
        <v>129</v>
      </c>
      <c r="DE775" s="15">
        <v>27</v>
      </c>
      <c r="DF775" s="15">
        <v>19</v>
      </c>
      <c r="DG775" s="15">
        <v>152</v>
      </c>
      <c r="DH775" s="15">
        <v>59</v>
      </c>
      <c r="DI775" s="15">
        <v>135</v>
      </c>
      <c r="DJ775" s="15">
        <v>112</v>
      </c>
      <c r="DK775" s="15">
        <v>147</v>
      </c>
      <c r="DL775" s="15">
        <v>44</v>
      </c>
      <c r="DM775" s="15">
        <v>88</v>
      </c>
      <c r="DN775" s="15">
        <v>142</v>
      </c>
      <c r="DO775" s="15">
        <v>67</v>
      </c>
      <c r="DP775" s="15">
        <v>74</v>
      </c>
      <c r="DQ775" s="15">
        <v>8</v>
      </c>
      <c r="DR775" s="15">
        <v>68</v>
      </c>
      <c r="DS775" s="15">
        <v>41</v>
      </c>
      <c r="DT775" s="15">
        <v>2</v>
      </c>
      <c r="DU775" s="15">
        <v>136</v>
      </c>
      <c r="DV775" s="15">
        <v>70</v>
      </c>
      <c r="DW775" s="15">
        <v>49</v>
      </c>
      <c r="DX775" s="15">
        <v>96</v>
      </c>
      <c r="DY775" s="15">
        <v>25</v>
      </c>
      <c r="DZ775" s="15">
        <v>17</v>
      </c>
      <c r="EA775" s="15">
        <v>75</v>
      </c>
      <c r="EB775" s="15">
        <v>138</v>
      </c>
      <c r="EC775" s="15">
        <v>132</v>
      </c>
      <c r="ED775" s="15">
        <v>36</v>
      </c>
      <c r="EE775" s="15">
        <v>124</v>
      </c>
      <c r="EF775" s="15">
        <v>79</v>
      </c>
      <c r="EG775" s="15">
        <v>95</v>
      </c>
      <c r="EH775" s="15">
        <v>137</v>
      </c>
      <c r="EI775" s="15">
        <v>105</v>
      </c>
      <c r="EJ775" s="15">
        <v>148</v>
      </c>
      <c r="EK775" s="15">
        <v>90</v>
      </c>
      <c r="EL775" s="15">
        <v>13</v>
      </c>
      <c r="EM775" s="15">
        <v>10</v>
      </c>
      <c r="EN775" s="15">
        <v>26</v>
      </c>
      <c r="EO775" s="15">
        <v>77</v>
      </c>
      <c r="EP775" s="15">
        <v>94</v>
      </c>
      <c r="EQ775" s="15">
        <v>66</v>
      </c>
      <c r="ER775" s="15">
        <v>71</v>
      </c>
      <c r="ES775" s="15">
        <v>108</v>
      </c>
      <c r="ET775" s="15">
        <v>7</v>
      </c>
      <c r="EU775" s="15">
        <v>12</v>
      </c>
      <c r="EV775" s="15">
        <v>110</v>
      </c>
      <c r="EW775" s="15">
        <v>92</v>
      </c>
      <c r="EX775" s="15">
        <v>31</v>
      </c>
      <c r="EZ775" s="15">
        <v>30</v>
      </c>
      <c r="FA775" s="15">
        <v>86</v>
      </c>
      <c r="FB775" s="15">
        <v>119</v>
      </c>
      <c r="FC775" s="15">
        <v>65</v>
      </c>
      <c r="FE775" s="15">
        <v>5</v>
      </c>
      <c r="FF775" s="15">
        <v>16</v>
      </c>
      <c r="FG775" s="15">
        <v>109</v>
      </c>
      <c r="FH775" s="15">
        <v>51</v>
      </c>
    </row>
    <row r="776" spans="4:164" s="15" customFormat="1"/>
    <row r="777" spans="4:164" s="15" customFormat="1">
      <c r="D777" s="447">
        <v>158</v>
      </c>
      <c r="E777" s="39" t="s">
        <v>379</v>
      </c>
    </row>
    <row r="778" spans="4:164" s="15" customFormat="1">
      <c r="E778" s="42" t="s">
        <v>322</v>
      </c>
      <c r="F778" s="15">
        <v>1</v>
      </c>
      <c r="G778" s="15">
        <v>2</v>
      </c>
      <c r="H778" s="15">
        <v>3</v>
      </c>
      <c r="I778" s="15">
        <v>4</v>
      </c>
      <c r="J778" s="15">
        <v>5</v>
      </c>
      <c r="K778" s="15">
        <v>6</v>
      </c>
      <c r="L778" s="15">
        <v>7</v>
      </c>
      <c r="M778" s="15">
        <v>8</v>
      </c>
      <c r="N778" s="15">
        <v>9</v>
      </c>
      <c r="O778" s="15">
        <v>10</v>
      </c>
      <c r="P778" s="15">
        <v>11</v>
      </c>
      <c r="Q778" s="15">
        <v>12</v>
      </c>
      <c r="R778" s="15">
        <v>13</v>
      </c>
      <c r="S778" s="15">
        <v>14</v>
      </c>
      <c r="T778" s="15">
        <v>15</v>
      </c>
      <c r="U778" s="15">
        <v>16</v>
      </c>
      <c r="V778" s="15">
        <v>17</v>
      </c>
      <c r="W778" s="15">
        <v>18</v>
      </c>
      <c r="X778" s="15">
        <v>19</v>
      </c>
      <c r="Y778" s="15">
        <v>20</v>
      </c>
      <c r="Z778" s="15">
        <v>21</v>
      </c>
      <c r="AA778" s="15">
        <v>22</v>
      </c>
      <c r="AB778" s="15">
        <v>23</v>
      </c>
      <c r="AC778" s="15">
        <v>24</v>
      </c>
      <c r="AD778" s="15">
        <v>25</v>
      </c>
      <c r="AE778" s="15">
        <v>26</v>
      </c>
      <c r="AF778" s="15">
        <v>27</v>
      </c>
      <c r="AG778" s="15">
        <v>28</v>
      </c>
      <c r="AH778" s="15">
        <v>29</v>
      </c>
      <c r="AI778" s="15">
        <v>30</v>
      </c>
      <c r="AJ778" s="15">
        <v>31</v>
      </c>
      <c r="AK778" s="15">
        <v>32</v>
      </c>
      <c r="AL778" s="15">
        <v>33</v>
      </c>
      <c r="AM778" s="15">
        <v>34</v>
      </c>
      <c r="AN778" s="15">
        <v>35</v>
      </c>
      <c r="AO778" s="15">
        <v>36</v>
      </c>
      <c r="AP778" s="15">
        <v>37</v>
      </c>
      <c r="AQ778" s="15">
        <v>38</v>
      </c>
      <c r="AR778" s="15">
        <v>39</v>
      </c>
      <c r="AS778" s="15">
        <v>40</v>
      </c>
      <c r="AT778" s="15">
        <v>41</v>
      </c>
      <c r="AU778" s="15">
        <v>42</v>
      </c>
      <c r="AV778" s="15">
        <v>43</v>
      </c>
      <c r="AW778" s="15">
        <v>44</v>
      </c>
      <c r="AX778" s="15">
        <v>45</v>
      </c>
      <c r="AY778" s="15">
        <v>46</v>
      </c>
      <c r="AZ778" s="15">
        <v>47</v>
      </c>
      <c r="BA778" s="15">
        <v>48</v>
      </c>
      <c r="BB778" s="15">
        <v>49</v>
      </c>
      <c r="BC778" s="15">
        <v>50</v>
      </c>
      <c r="BD778" s="15">
        <v>51</v>
      </c>
      <c r="BE778" s="15">
        <v>52</v>
      </c>
      <c r="BF778" s="15">
        <v>53</v>
      </c>
      <c r="BG778" s="15">
        <v>54</v>
      </c>
      <c r="BH778" s="15">
        <v>55</v>
      </c>
      <c r="BI778" s="15">
        <v>56</v>
      </c>
      <c r="BJ778" s="15">
        <v>57</v>
      </c>
      <c r="BK778" s="15">
        <v>58</v>
      </c>
      <c r="BL778" s="15">
        <v>59</v>
      </c>
      <c r="BM778" s="15">
        <v>60</v>
      </c>
      <c r="BN778" s="15">
        <v>61</v>
      </c>
      <c r="BO778" s="15">
        <v>62</v>
      </c>
      <c r="BP778" s="15">
        <v>63</v>
      </c>
      <c r="BQ778" s="15">
        <v>64</v>
      </c>
      <c r="BR778" s="15">
        <v>65</v>
      </c>
      <c r="BS778" s="15">
        <v>66</v>
      </c>
      <c r="BT778" s="15">
        <v>67</v>
      </c>
      <c r="BU778" s="15">
        <v>68</v>
      </c>
      <c r="BV778" s="15">
        <v>69</v>
      </c>
      <c r="BW778" s="15">
        <v>70</v>
      </c>
      <c r="BX778" s="15">
        <v>71</v>
      </c>
      <c r="BY778" s="15">
        <v>72</v>
      </c>
      <c r="BZ778" s="15">
        <v>73</v>
      </c>
      <c r="CA778" s="15">
        <v>74</v>
      </c>
      <c r="CB778" s="15">
        <v>75</v>
      </c>
      <c r="CC778" s="15">
        <v>76</v>
      </c>
      <c r="CD778" s="15">
        <v>77</v>
      </c>
      <c r="CE778" s="15">
        <v>78</v>
      </c>
      <c r="CF778" s="15">
        <v>79</v>
      </c>
      <c r="CG778" s="15">
        <v>80</v>
      </c>
      <c r="CH778" s="15">
        <v>81</v>
      </c>
      <c r="CI778" s="15">
        <v>82</v>
      </c>
      <c r="CJ778" s="15">
        <v>83</v>
      </c>
      <c r="CK778" s="15">
        <v>84</v>
      </c>
      <c r="CL778" s="15">
        <v>85</v>
      </c>
      <c r="CM778" s="15">
        <v>86</v>
      </c>
      <c r="CN778" s="15">
        <v>87</v>
      </c>
      <c r="CO778" s="15">
        <v>88</v>
      </c>
      <c r="CP778" s="15">
        <v>89</v>
      </c>
      <c r="CQ778" s="15">
        <v>90</v>
      </c>
      <c r="CR778" s="15">
        <v>91</v>
      </c>
      <c r="CS778" s="15">
        <v>92</v>
      </c>
      <c r="CT778" s="15">
        <v>93</v>
      </c>
      <c r="CU778" s="15">
        <v>94</v>
      </c>
      <c r="CV778" s="15">
        <v>95</v>
      </c>
      <c r="CW778" s="15">
        <v>96</v>
      </c>
      <c r="CX778" s="15">
        <v>97</v>
      </c>
      <c r="CY778" s="15">
        <v>98</v>
      </c>
      <c r="CZ778" s="15">
        <v>99</v>
      </c>
      <c r="DA778" s="15">
        <v>100</v>
      </c>
      <c r="DB778" s="15">
        <v>101</v>
      </c>
      <c r="DC778" s="15">
        <v>102</v>
      </c>
      <c r="DD778" s="15">
        <v>103</v>
      </c>
      <c r="DE778" s="15">
        <v>104</v>
      </c>
      <c r="DF778" s="15">
        <v>105</v>
      </c>
      <c r="DG778" s="15">
        <v>106</v>
      </c>
      <c r="DH778" s="15">
        <v>107</v>
      </c>
      <c r="DI778" s="15">
        <v>108</v>
      </c>
      <c r="DJ778" s="15">
        <v>109</v>
      </c>
      <c r="DK778" s="15">
        <v>110</v>
      </c>
      <c r="DL778" s="15">
        <v>111</v>
      </c>
      <c r="DM778" s="15">
        <v>112</v>
      </c>
      <c r="DN778" s="15">
        <v>113</v>
      </c>
      <c r="DO778" s="15">
        <v>114</v>
      </c>
      <c r="DP778" s="15">
        <v>115</v>
      </c>
      <c r="DQ778" s="15">
        <v>116</v>
      </c>
      <c r="DR778" s="15">
        <v>117</v>
      </c>
      <c r="DS778" s="15">
        <v>118</v>
      </c>
      <c r="DT778" s="15">
        <v>119</v>
      </c>
      <c r="DU778" s="15">
        <v>120</v>
      </c>
      <c r="DV778" s="15">
        <v>121</v>
      </c>
      <c r="DW778" s="15">
        <v>122</v>
      </c>
      <c r="DX778" s="15">
        <v>123</v>
      </c>
      <c r="DY778" s="15">
        <v>124</v>
      </c>
      <c r="DZ778" s="15">
        <v>125</v>
      </c>
      <c r="EA778" s="15">
        <v>126</v>
      </c>
      <c r="EB778" s="15">
        <v>127</v>
      </c>
      <c r="EC778" s="15">
        <v>128</v>
      </c>
      <c r="ED778" s="15">
        <v>129</v>
      </c>
      <c r="EE778" s="15">
        <v>130</v>
      </c>
      <c r="EF778" s="15">
        <v>131</v>
      </c>
      <c r="EG778" s="15">
        <v>132</v>
      </c>
      <c r="EH778" s="15">
        <v>133</v>
      </c>
      <c r="EI778" s="15">
        <v>134</v>
      </c>
      <c r="EJ778" s="15">
        <v>135</v>
      </c>
      <c r="EK778" s="15">
        <v>136</v>
      </c>
      <c r="EL778" s="15">
        <v>137</v>
      </c>
      <c r="EM778" s="15">
        <v>138</v>
      </c>
      <c r="EN778" s="15">
        <v>139</v>
      </c>
      <c r="EO778" s="15">
        <v>140</v>
      </c>
      <c r="EP778" s="15">
        <v>141</v>
      </c>
      <c r="EQ778" s="15">
        <v>142</v>
      </c>
      <c r="ER778" s="15">
        <v>143</v>
      </c>
      <c r="ES778" s="15">
        <v>144</v>
      </c>
      <c r="ET778" s="15">
        <v>145</v>
      </c>
      <c r="EU778" s="15">
        <v>146</v>
      </c>
      <c r="EV778" s="15">
        <v>147</v>
      </c>
      <c r="EW778" s="15">
        <v>148</v>
      </c>
      <c r="EX778" s="15">
        <v>149</v>
      </c>
      <c r="EY778" s="15">
        <v>150</v>
      </c>
      <c r="EZ778" s="15">
        <v>151</v>
      </c>
      <c r="FA778" s="15">
        <v>152</v>
      </c>
      <c r="FB778" s="15">
        <v>153</v>
      </c>
      <c r="FC778" s="15">
        <v>154</v>
      </c>
      <c r="FE778" s="15">
        <v>155</v>
      </c>
      <c r="FF778" s="15">
        <v>156</v>
      </c>
      <c r="FG778" s="15">
        <v>157</v>
      </c>
      <c r="FH778" s="15">
        <v>158</v>
      </c>
    </row>
    <row r="779" spans="4:164" s="15" customFormat="1">
      <c r="E779" s="42" t="s">
        <v>350</v>
      </c>
      <c r="F779" s="15">
        <v>79</v>
      </c>
      <c r="G779" s="15">
        <v>15</v>
      </c>
      <c r="H779" s="15">
        <v>19</v>
      </c>
      <c r="I779" s="15">
        <v>128</v>
      </c>
      <c r="J779" s="15">
        <v>133</v>
      </c>
      <c r="K779" s="15">
        <v>143</v>
      </c>
      <c r="L779" s="15">
        <v>18</v>
      </c>
      <c r="M779" s="15">
        <v>61</v>
      </c>
      <c r="N779" s="15">
        <v>67</v>
      </c>
      <c r="O779" s="15">
        <v>102</v>
      </c>
      <c r="P779" s="15">
        <v>130</v>
      </c>
      <c r="Q779" s="15">
        <v>5</v>
      </c>
      <c r="R779" s="15">
        <v>52</v>
      </c>
      <c r="S779" s="15">
        <v>22</v>
      </c>
      <c r="T779" s="15">
        <v>41</v>
      </c>
      <c r="U779" s="15">
        <v>83</v>
      </c>
      <c r="V779" s="15">
        <v>136</v>
      </c>
      <c r="W779" s="15">
        <v>117</v>
      </c>
      <c r="X779" s="15">
        <v>111</v>
      </c>
      <c r="Y779" s="15">
        <v>78</v>
      </c>
      <c r="Z779" s="15">
        <v>2</v>
      </c>
      <c r="AA779" s="15">
        <v>155</v>
      </c>
      <c r="AB779" s="15">
        <v>152</v>
      </c>
      <c r="AC779" s="15">
        <v>58</v>
      </c>
      <c r="AD779" s="15">
        <v>12</v>
      </c>
      <c r="AE779" s="15">
        <v>148</v>
      </c>
      <c r="AF779" s="15">
        <v>81</v>
      </c>
      <c r="AG779" s="15">
        <v>56</v>
      </c>
      <c r="AH779" s="15">
        <v>142</v>
      </c>
      <c r="AI779" s="15">
        <v>158</v>
      </c>
      <c r="AJ779" s="15">
        <v>8</v>
      </c>
      <c r="AK779" s="15">
        <v>100</v>
      </c>
      <c r="AL779" s="15">
        <v>25</v>
      </c>
      <c r="AM779" s="15">
        <v>86</v>
      </c>
      <c r="AN779" s="15">
        <v>138</v>
      </c>
      <c r="AO779" s="15">
        <v>137</v>
      </c>
      <c r="AP779" s="15">
        <v>21</v>
      </c>
      <c r="AQ779" s="15">
        <v>62</v>
      </c>
      <c r="AR779" s="15">
        <v>156</v>
      </c>
      <c r="AS779" s="15">
        <v>122</v>
      </c>
      <c r="AT779" s="15">
        <v>59</v>
      </c>
      <c r="AU779" s="15">
        <v>125</v>
      </c>
      <c r="AV779" s="15">
        <v>91</v>
      </c>
      <c r="AW779" s="15">
        <v>147</v>
      </c>
      <c r="AX779" s="15">
        <v>33</v>
      </c>
      <c r="AY779" s="15">
        <v>144</v>
      </c>
      <c r="AZ779" s="15">
        <v>85</v>
      </c>
      <c r="BA779" s="15">
        <v>39</v>
      </c>
      <c r="BB779" s="15">
        <v>63</v>
      </c>
      <c r="BC779" s="15">
        <v>42</v>
      </c>
      <c r="BD779" s="15">
        <v>32</v>
      </c>
      <c r="BE779" s="15">
        <v>74</v>
      </c>
      <c r="BF779" s="15">
        <v>40</v>
      </c>
      <c r="BG779" s="15">
        <v>51</v>
      </c>
      <c r="BH779" s="15">
        <v>94</v>
      </c>
      <c r="BI779" s="15">
        <v>28</v>
      </c>
      <c r="BJ779" s="15">
        <v>157</v>
      </c>
      <c r="BK779" s="15">
        <v>24</v>
      </c>
      <c r="BL779" s="15">
        <v>95</v>
      </c>
      <c r="BM779" s="15">
        <v>48</v>
      </c>
      <c r="BN779" s="15">
        <v>4</v>
      </c>
      <c r="BO779" s="15">
        <v>123</v>
      </c>
      <c r="BP779" s="15">
        <v>99</v>
      </c>
      <c r="BQ779" s="15">
        <v>6</v>
      </c>
      <c r="BR779" s="15">
        <v>36</v>
      </c>
      <c r="BS779" s="15">
        <v>154</v>
      </c>
      <c r="BT779" s="15">
        <v>104</v>
      </c>
      <c r="BU779" s="15">
        <v>87</v>
      </c>
      <c r="BV779" s="15">
        <v>73</v>
      </c>
      <c r="BW779" s="15">
        <v>131</v>
      </c>
      <c r="BX779" s="15">
        <v>84</v>
      </c>
      <c r="BY779" s="15">
        <v>60</v>
      </c>
      <c r="BZ779" s="15">
        <v>69</v>
      </c>
      <c r="CA779" s="15">
        <v>30</v>
      </c>
      <c r="CB779" s="15">
        <v>34</v>
      </c>
      <c r="CC779" s="15">
        <v>114</v>
      </c>
      <c r="CD779" s="15">
        <v>68</v>
      </c>
      <c r="CE779" s="15">
        <v>50</v>
      </c>
      <c r="CF779" s="15">
        <v>1</v>
      </c>
      <c r="CG779" s="15">
        <v>101</v>
      </c>
      <c r="CH779" s="15">
        <v>29</v>
      </c>
      <c r="CI779" s="15">
        <v>151</v>
      </c>
      <c r="CJ779" s="15">
        <v>89</v>
      </c>
      <c r="CK779" s="15">
        <v>38</v>
      </c>
      <c r="CL779" s="15">
        <v>57</v>
      </c>
      <c r="CM779" s="15">
        <v>75</v>
      </c>
      <c r="CN779" s="15">
        <v>64</v>
      </c>
      <c r="CO779" s="15">
        <v>106</v>
      </c>
      <c r="CP779" s="15">
        <v>20</v>
      </c>
      <c r="CQ779" s="15">
        <v>82</v>
      </c>
      <c r="CR779" s="15">
        <v>150</v>
      </c>
      <c r="CS779" s="15">
        <v>90</v>
      </c>
      <c r="CT779" s="15">
        <v>96</v>
      </c>
      <c r="CU779" s="15">
        <v>3</v>
      </c>
      <c r="CV779" s="15">
        <v>31</v>
      </c>
      <c r="CW779" s="15">
        <v>145</v>
      </c>
      <c r="CX779" s="15">
        <v>110</v>
      </c>
      <c r="CY779" s="15">
        <v>112</v>
      </c>
      <c r="CZ779" s="15">
        <v>126</v>
      </c>
      <c r="DA779" s="15">
        <v>92</v>
      </c>
      <c r="DB779" s="15">
        <v>119</v>
      </c>
      <c r="DC779" s="15">
        <v>76</v>
      </c>
      <c r="DD779" s="15">
        <v>37</v>
      </c>
      <c r="DE779" s="15">
        <v>153</v>
      </c>
      <c r="DF779" s="15">
        <v>88</v>
      </c>
      <c r="DG779" s="15">
        <v>109</v>
      </c>
      <c r="DH779" s="15">
        <v>55</v>
      </c>
      <c r="DI779" s="15">
        <v>66</v>
      </c>
      <c r="DJ779" s="15">
        <v>71</v>
      </c>
      <c r="DK779" s="15">
        <v>113</v>
      </c>
      <c r="DL779" s="15">
        <v>23</v>
      </c>
      <c r="DM779" s="15">
        <v>108</v>
      </c>
      <c r="DN779" s="15">
        <v>134</v>
      </c>
      <c r="DO779" s="15">
        <v>10</v>
      </c>
      <c r="DP779" s="15">
        <v>46</v>
      </c>
      <c r="DQ779" s="15">
        <v>43</v>
      </c>
      <c r="DR779" s="15">
        <v>26</v>
      </c>
      <c r="DS779" s="15">
        <v>129</v>
      </c>
      <c r="DT779" s="15">
        <v>17</v>
      </c>
      <c r="DU779" s="15">
        <v>139</v>
      </c>
      <c r="DV779" s="15">
        <v>135</v>
      </c>
      <c r="DW779" s="15">
        <v>53</v>
      </c>
      <c r="DX779" s="15">
        <v>9</v>
      </c>
      <c r="DY779" s="15">
        <v>35</v>
      </c>
      <c r="DZ779" s="15">
        <v>16</v>
      </c>
      <c r="EA779" s="15">
        <v>107</v>
      </c>
      <c r="EB779" s="15">
        <v>115</v>
      </c>
      <c r="EC779" s="15">
        <v>49</v>
      </c>
      <c r="ED779" s="15">
        <v>146</v>
      </c>
      <c r="EE779" s="15">
        <v>54</v>
      </c>
      <c r="EF779" s="15">
        <v>93</v>
      </c>
      <c r="EG779" s="15">
        <v>149</v>
      </c>
      <c r="EH779" s="15">
        <v>80</v>
      </c>
      <c r="EI779" s="15">
        <v>97</v>
      </c>
      <c r="EJ779" s="15">
        <v>141</v>
      </c>
      <c r="EK779" s="15">
        <v>140</v>
      </c>
      <c r="EL779" s="15">
        <v>65</v>
      </c>
      <c r="EM779" s="15">
        <v>14</v>
      </c>
      <c r="EN779" s="15">
        <v>120</v>
      </c>
      <c r="EO779" s="15">
        <v>103</v>
      </c>
      <c r="EP779" s="15">
        <v>70</v>
      </c>
      <c r="EQ779" s="15">
        <v>118</v>
      </c>
      <c r="ER779" s="15">
        <v>127</v>
      </c>
      <c r="ES779" s="15">
        <v>72</v>
      </c>
      <c r="ET779" s="15">
        <v>77</v>
      </c>
      <c r="EU779" s="15">
        <v>27</v>
      </c>
      <c r="EV779" s="15">
        <v>44</v>
      </c>
      <c r="EW779" s="15">
        <v>124</v>
      </c>
      <c r="EX779" s="15">
        <v>11</v>
      </c>
      <c r="EY779" s="15">
        <v>116</v>
      </c>
      <c r="EZ779" s="15">
        <v>45</v>
      </c>
      <c r="FA779" s="15">
        <v>105</v>
      </c>
      <c r="FB779" s="15">
        <v>7</v>
      </c>
      <c r="FC779" s="15">
        <v>98</v>
      </c>
      <c r="FE779" s="15">
        <v>132</v>
      </c>
      <c r="FF779" s="15">
        <v>121</v>
      </c>
      <c r="FG779" s="15">
        <v>47</v>
      </c>
      <c r="FH779" s="15">
        <v>13</v>
      </c>
    </row>
    <row r="780" spans="4:164" s="15" customFormat="1">
      <c r="E780" s="42" t="s">
        <v>352</v>
      </c>
      <c r="F780" s="15">
        <v>78</v>
      </c>
      <c r="G780" s="15">
        <v>50</v>
      </c>
      <c r="H780" s="15">
        <v>145</v>
      </c>
      <c r="I780" s="15">
        <v>106</v>
      </c>
      <c r="J780" s="15">
        <v>151</v>
      </c>
      <c r="K780" s="15">
        <v>156</v>
      </c>
      <c r="L780" s="15">
        <v>98</v>
      </c>
      <c r="M780" s="15">
        <v>72</v>
      </c>
      <c r="N780" s="15">
        <v>2</v>
      </c>
      <c r="O780" s="15">
        <v>79</v>
      </c>
      <c r="P780" s="15">
        <v>94</v>
      </c>
      <c r="Q780" s="15">
        <v>88</v>
      </c>
      <c r="R780" s="15">
        <v>115</v>
      </c>
      <c r="S780" s="15">
        <v>8</v>
      </c>
      <c r="T780" s="15">
        <v>59</v>
      </c>
      <c r="U780" s="15">
        <v>54</v>
      </c>
      <c r="V780" s="15">
        <v>103</v>
      </c>
      <c r="W780" s="15">
        <v>150</v>
      </c>
      <c r="X780" s="15">
        <v>47</v>
      </c>
      <c r="Y780" s="15">
        <v>6</v>
      </c>
      <c r="Z780" s="15">
        <v>17</v>
      </c>
      <c r="AA780" s="15">
        <v>71</v>
      </c>
      <c r="AB780" s="15">
        <v>67</v>
      </c>
      <c r="AC780" s="15">
        <v>132</v>
      </c>
      <c r="AD780" s="15">
        <v>28</v>
      </c>
      <c r="AE780" s="15">
        <v>35</v>
      </c>
      <c r="AF780" s="15">
        <v>124</v>
      </c>
      <c r="AG780" s="15">
        <v>90</v>
      </c>
      <c r="AH780" s="15">
        <v>130</v>
      </c>
      <c r="AI780" s="15">
        <v>81</v>
      </c>
      <c r="AJ780" s="15">
        <v>14</v>
      </c>
      <c r="AK780" s="15">
        <v>114</v>
      </c>
      <c r="AL780" s="15">
        <v>122</v>
      </c>
      <c r="AM780" s="15">
        <v>127</v>
      </c>
      <c r="AN780" s="15">
        <v>143</v>
      </c>
      <c r="AO780" s="15">
        <v>20</v>
      </c>
      <c r="AP780" s="15">
        <v>58</v>
      </c>
      <c r="AQ780" s="15">
        <v>85</v>
      </c>
      <c r="AR780" s="15">
        <v>93</v>
      </c>
      <c r="AS780" s="15">
        <v>137</v>
      </c>
      <c r="AT780" s="15">
        <v>134</v>
      </c>
      <c r="AU780" s="15">
        <v>128</v>
      </c>
      <c r="AV780" s="15">
        <v>97</v>
      </c>
      <c r="AW780" s="15">
        <v>91</v>
      </c>
      <c r="AX780" s="15">
        <v>154</v>
      </c>
      <c r="AY780" s="15">
        <v>74</v>
      </c>
      <c r="AZ780" s="15">
        <v>80</v>
      </c>
      <c r="BA780" s="15">
        <v>142</v>
      </c>
      <c r="BB780" s="15">
        <v>118</v>
      </c>
      <c r="BC780" s="15">
        <v>96</v>
      </c>
      <c r="BD780" s="15">
        <v>100</v>
      </c>
      <c r="BE780" s="15">
        <v>146</v>
      </c>
      <c r="BF780" s="15">
        <v>5</v>
      </c>
      <c r="BG780" s="15">
        <v>131</v>
      </c>
      <c r="BH780" s="15">
        <v>66</v>
      </c>
      <c r="BI780" s="15">
        <v>65</v>
      </c>
      <c r="BJ780" s="15">
        <v>69</v>
      </c>
      <c r="BK780" s="15">
        <v>104</v>
      </c>
      <c r="BL780" s="15">
        <v>148</v>
      </c>
      <c r="BM780" s="15">
        <v>86</v>
      </c>
      <c r="BN780" s="15">
        <v>73</v>
      </c>
      <c r="BO780" s="15">
        <v>45</v>
      </c>
      <c r="BP780" s="15">
        <v>57</v>
      </c>
      <c r="BQ780" s="15">
        <v>31</v>
      </c>
      <c r="BR780" s="15">
        <v>157</v>
      </c>
      <c r="BS780" s="15">
        <v>33</v>
      </c>
      <c r="BT780" s="15">
        <v>36</v>
      </c>
      <c r="BU780" s="15">
        <v>116</v>
      </c>
      <c r="BV780" s="15">
        <v>56</v>
      </c>
      <c r="BW780" s="15">
        <v>108</v>
      </c>
      <c r="BX780" s="15">
        <v>9</v>
      </c>
      <c r="BY780" s="15">
        <v>89</v>
      </c>
      <c r="BZ780" s="15">
        <v>141</v>
      </c>
      <c r="CA780" s="15">
        <v>46</v>
      </c>
      <c r="CB780" s="15">
        <v>112</v>
      </c>
      <c r="CC780" s="15">
        <v>34</v>
      </c>
      <c r="CD780" s="15">
        <v>40</v>
      </c>
      <c r="CE780" s="15">
        <v>149</v>
      </c>
      <c r="CF780" s="15">
        <v>23</v>
      </c>
      <c r="CG780" s="15">
        <v>152</v>
      </c>
      <c r="CH780" s="15">
        <v>42</v>
      </c>
      <c r="CI780" s="15">
        <v>4</v>
      </c>
      <c r="CJ780" s="15">
        <v>51</v>
      </c>
      <c r="CK780" s="15">
        <v>21</v>
      </c>
      <c r="CL780" s="15">
        <v>117</v>
      </c>
      <c r="CM780" s="15">
        <v>92</v>
      </c>
      <c r="CN780" s="15">
        <v>19</v>
      </c>
      <c r="CO780" s="15">
        <v>105</v>
      </c>
      <c r="CP780" s="15">
        <v>107</v>
      </c>
      <c r="CQ780" s="15">
        <v>29</v>
      </c>
      <c r="CR780" s="15">
        <v>44</v>
      </c>
      <c r="CS780" s="15">
        <v>126</v>
      </c>
      <c r="CT780" s="15">
        <v>64</v>
      </c>
      <c r="CU780" s="15">
        <v>53</v>
      </c>
      <c r="CV780" s="15">
        <v>83</v>
      </c>
      <c r="CW780" s="15">
        <v>10</v>
      </c>
      <c r="CX780" s="15">
        <v>153</v>
      </c>
      <c r="CY780" s="15">
        <v>55</v>
      </c>
      <c r="CZ780" s="15">
        <v>61</v>
      </c>
      <c r="DA780" s="15">
        <v>136</v>
      </c>
      <c r="DB780" s="15">
        <v>110</v>
      </c>
      <c r="DC780" s="15">
        <v>13</v>
      </c>
      <c r="DD780" s="15">
        <v>84</v>
      </c>
      <c r="DE780" s="15">
        <v>37</v>
      </c>
      <c r="DF780" s="15">
        <v>68</v>
      </c>
      <c r="DG780" s="15">
        <v>158</v>
      </c>
      <c r="DH780" s="15">
        <v>138</v>
      </c>
      <c r="DI780" s="15">
        <v>70</v>
      </c>
      <c r="DJ780" s="15">
        <v>26</v>
      </c>
      <c r="DK780" s="15">
        <v>62</v>
      </c>
      <c r="DL780" s="15">
        <v>63</v>
      </c>
      <c r="DM780" s="15">
        <v>129</v>
      </c>
      <c r="DN780" s="15">
        <v>22</v>
      </c>
      <c r="DO780" s="15">
        <v>18</v>
      </c>
      <c r="DP780" s="15">
        <v>111</v>
      </c>
      <c r="DQ780" s="15">
        <v>139</v>
      </c>
      <c r="DR780" s="15">
        <v>48</v>
      </c>
      <c r="DS780" s="15">
        <v>125</v>
      </c>
      <c r="DT780" s="15">
        <v>7</v>
      </c>
      <c r="DU780" s="15">
        <v>11</v>
      </c>
      <c r="DV780" s="15">
        <v>120</v>
      </c>
      <c r="DW780" s="15">
        <v>99</v>
      </c>
      <c r="DX780" s="15">
        <v>12</v>
      </c>
      <c r="DY780" s="15">
        <v>27</v>
      </c>
      <c r="DZ780" s="15">
        <v>76</v>
      </c>
      <c r="EA780" s="15">
        <v>77</v>
      </c>
      <c r="EB780" s="15">
        <v>119</v>
      </c>
      <c r="EC780" s="15">
        <v>15</v>
      </c>
      <c r="ED780" s="15">
        <v>75</v>
      </c>
      <c r="EE780" s="15">
        <v>52</v>
      </c>
      <c r="EF780" s="15">
        <v>3</v>
      </c>
      <c r="EG780" s="15">
        <v>49</v>
      </c>
      <c r="EH780" s="15">
        <v>102</v>
      </c>
      <c r="EI780" s="15">
        <v>41</v>
      </c>
      <c r="EJ780" s="15">
        <v>155</v>
      </c>
      <c r="EK780" s="15">
        <v>95</v>
      </c>
      <c r="EL780" s="15">
        <v>25</v>
      </c>
      <c r="EM780" s="15">
        <v>147</v>
      </c>
      <c r="EN780" s="15">
        <v>135</v>
      </c>
      <c r="EO780" s="15">
        <v>121</v>
      </c>
      <c r="EP780" s="15">
        <v>30</v>
      </c>
      <c r="EQ780" s="15">
        <v>109</v>
      </c>
      <c r="ER780" s="15">
        <v>140</v>
      </c>
      <c r="ES780" s="15">
        <v>16</v>
      </c>
      <c r="ET780" s="15">
        <v>144</v>
      </c>
      <c r="EU780" s="15">
        <v>38</v>
      </c>
      <c r="EV780" s="15">
        <v>24</v>
      </c>
      <c r="EW780" s="15">
        <v>1</v>
      </c>
      <c r="EX780" s="15">
        <v>87</v>
      </c>
      <c r="EY780" s="15">
        <v>32</v>
      </c>
      <c r="EZ780" s="15">
        <v>60</v>
      </c>
      <c r="FA780" s="15">
        <v>133</v>
      </c>
      <c r="FB780" s="15">
        <v>82</v>
      </c>
      <c r="FC780" s="15">
        <v>123</v>
      </c>
      <c r="FE780" s="15">
        <v>39</v>
      </c>
      <c r="FF780" s="15">
        <v>113</v>
      </c>
      <c r="FG780" s="15">
        <v>101</v>
      </c>
      <c r="FH780" s="15">
        <v>43</v>
      </c>
    </row>
    <row r="781" spans="4:164" s="15" customFormat="1"/>
    <row r="782" spans="4:164" s="15" customFormat="1">
      <c r="D782" s="447">
        <v>159</v>
      </c>
      <c r="E782" s="39" t="s">
        <v>379</v>
      </c>
    </row>
    <row r="783" spans="4:164" s="15" customFormat="1">
      <c r="E783" s="42" t="s">
        <v>322</v>
      </c>
      <c r="F783" s="15">
        <v>1</v>
      </c>
      <c r="G783" s="15">
        <v>2</v>
      </c>
      <c r="H783" s="15">
        <v>3</v>
      </c>
      <c r="I783" s="15">
        <v>4</v>
      </c>
      <c r="J783" s="15">
        <v>5</v>
      </c>
      <c r="K783" s="15">
        <v>6</v>
      </c>
      <c r="L783" s="15">
        <v>7</v>
      </c>
      <c r="M783" s="15">
        <v>8</v>
      </c>
      <c r="N783" s="15">
        <v>9</v>
      </c>
      <c r="O783" s="15">
        <v>10</v>
      </c>
      <c r="P783" s="15">
        <v>11</v>
      </c>
      <c r="Q783" s="15">
        <v>12</v>
      </c>
      <c r="R783" s="15">
        <v>13</v>
      </c>
      <c r="S783" s="15">
        <v>14</v>
      </c>
      <c r="T783" s="15">
        <v>15</v>
      </c>
      <c r="U783" s="15">
        <v>16</v>
      </c>
      <c r="V783" s="15">
        <v>17</v>
      </c>
      <c r="W783" s="15">
        <v>18</v>
      </c>
      <c r="X783" s="15">
        <v>19</v>
      </c>
      <c r="Y783" s="15">
        <v>20</v>
      </c>
      <c r="Z783" s="15">
        <v>21</v>
      </c>
      <c r="AA783" s="15">
        <v>22</v>
      </c>
      <c r="AB783" s="15">
        <v>23</v>
      </c>
      <c r="AC783" s="15">
        <v>24</v>
      </c>
      <c r="AD783" s="15">
        <v>25</v>
      </c>
      <c r="AE783" s="15">
        <v>26</v>
      </c>
      <c r="AF783" s="15">
        <v>27</v>
      </c>
      <c r="AG783" s="15">
        <v>28</v>
      </c>
      <c r="AH783" s="15">
        <v>29</v>
      </c>
      <c r="AI783" s="15">
        <v>30</v>
      </c>
      <c r="AJ783" s="15">
        <v>31</v>
      </c>
      <c r="AK783" s="15">
        <v>32</v>
      </c>
      <c r="AL783" s="15">
        <v>33</v>
      </c>
      <c r="AM783" s="15">
        <v>34</v>
      </c>
      <c r="AN783" s="15">
        <v>35</v>
      </c>
      <c r="AO783" s="15">
        <v>36</v>
      </c>
      <c r="AP783" s="15">
        <v>37</v>
      </c>
      <c r="AQ783" s="15">
        <v>38</v>
      </c>
      <c r="AR783" s="15">
        <v>39</v>
      </c>
      <c r="AS783" s="15">
        <v>40</v>
      </c>
      <c r="AT783" s="15">
        <v>41</v>
      </c>
      <c r="AU783" s="15">
        <v>42</v>
      </c>
      <c r="AV783" s="15">
        <v>43</v>
      </c>
      <c r="AW783" s="15">
        <v>44</v>
      </c>
      <c r="AX783" s="15">
        <v>45</v>
      </c>
      <c r="AY783" s="15">
        <v>46</v>
      </c>
      <c r="AZ783" s="15">
        <v>47</v>
      </c>
      <c r="BA783" s="15">
        <v>48</v>
      </c>
      <c r="BB783" s="15">
        <v>49</v>
      </c>
      <c r="BC783" s="15">
        <v>50</v>
      </c>
      <c r="BD783" s="15">
        <v>51</v>
      </c>
      <c r="BE783" s="15">
        <v>52</v>
      </c>
      <c r="BF783" s="15">
        <v>53</v>
      </c>
      <c r="BG783" s="15">
        <v>54</v>
      </c>
      <c r="BH783" s="15">
        <v>55</v>
      </c>
      <c r="BI783" s="15">
        <v>56</v>
      </c>
      <c r="BJ783" s="15">
        <v>57</v>
      </c>
      <c r="BK783" s="15">
        <v>58</v>
      </c>
      <c r="BL783" s="15">
        <v>59</v>
      </c>
      <c r="BM783" s="15">
        <v>60</v>
      </c>
      <c r="BN783" s="15">
        <v>61</v>
      </c>
      <c r="BO783" s="15">
        <v>62</v>
      </c>
      <c r="BP783" s="15">
        <v>63</v>
      </c>
      <c r="BQ783" s="15">
        <v>64</v>
      </c>
      <c r="BR783" s="15">
        <v>65</v>
      </c>
      <c r="BS783" s="15">
        <v>66</v>
      </c>
      <c r="BT783" s="15">
        <v>67</v>
      </c>
      <c r="BU783" s="15">
        <v>68</v>
      </c>
      <c r="BV783" s="15">
        <v>69</v>
      </c>
      <c r="BW783" s="15">
        <v>70</v>
      </c>
      <c r="BX783" s="15">
        <v>71</v>
      </c>
      <c r="BY783" s="15">
        <v>72</v>
      </c>
      <c r="BZ783" s="15">
        <v>73</v>
      </c>
      <c r="CA783" s="15">
        <v>74</v>
      </c>
      <c r="CB783" s="15">
        <v>75</v>
      </c>
      <c r="CC783" s="15">
        <v>76</v>
      </c>
      <c r="CD783" s="15">
        <v>77</v>
      </c>
      <c r="CE783" s="15">
        <v>78</v>
      </c>
      <c r="CF783" s="15">
        <v>79</v>
      </c>
      <c r="CG783" s="15">
        <v>80</v>
      </c>
      <c r="CH783" s="15">
        <v>81</v>
      </c>
      <c r="CI783" s="15">
        <v>82</v>
      </c>
      <c r="CJ783" s="15">
        <v>83</v>
      </c>
      <c r="CK783" s="15">
        <v>84</v>
      </c>
      <c r="CL783" s="15">
        <v>85</v>
      </c>
      <c r="CM783" s="15">
        <v>86</v>
      </c>
      <c r="CN783" s="15">
        <v>87</v>
      </c>
      <c r="CO783" s="15">
        <v>88</v>
      </c>
      <c r="CP783" s="15">
        <v>89</v>
      </c>
      <c r="CQ783" s="15">
        <v>90</v>
      </c>
      <c r="CR783" s="15">
        <v>91</v>
      </c>
      <c r="CS783" s="15">
        <v>92</v>
      </c>
      <c r="CT783" s="15">
        <v>93</v>
      </c>
      <c r="CU783" s="15">
        <v>94</v>
      </c>
      <c r="CV783" s="15">
        <v>95</v>
      </c>
      <c r="CW783" s="15">
        <v>96</v>
      </c>
      <c r="CX783" s="15">
        <v>97</v>
      </c>
      <c r="CY783" s="15">
        <v>98</v>
      </c>
      <c r="CZ783" s="15">
        <v>99</v>
      </c>
      <c r="DA783" s="15">
        <v>100</v>
      </c>
      <c r="DB783" s="15">
        <v>101</v>
      </c>
      <c r="DC783" s="15">
        <v>102</v>
      </c>
      <c r="DD783" s="15">
        <v>103</v>
      </c>
      <c r="DE783" s="15">
        <v>104</v>
      </c>
      <c r="DF783" s="15">
        <v>105</v>
      </c>
      <c r="DG783" s="15">
        <v>106</v>
      </c>
      <c r="DH783" s="15">
        <v>107</v>
      </c>
      <c r="DI783" s="15">
        <v>108</v>
      </c>
      <c r="DJ783" s="15">
        <v>109</v>
      </c>
      <c r="DK783" s="15">
        <v>110</v>
      </c>
      <c r="DL783" s="15">
        <v>111</v>
      </c>
      <c r="DM783" s="15">
        <v>112</v>
      </c>
      <c r="DN783" s="15">
        <v>113</v>
      </c>
      <c r="DO783" s="15">
        <v>114</v>
      </c>
      <c r="DP783" s="15">
        <v>115</v>
      </c>
      <c r="DQ783" s="15">
        <v>116</v>
      </c>
      <c r="DR783" s="15">
        <v>117</v>
      </c>
      <c r="DS783" s="15">
        <v>118</v>
      </c>
      <c r="DT783" s="15">
        <v>119</v>
      </c>
      <c r="DU783" s="15">
        <v>120</v>
      </c>
      <c r="DV783" s="15">
        <v>121</v>
      </c>
      <c r="DW783" s="15">
        <v>122</v>
      </c>
      <c r="DX783" s="15">
        <v>123</v>
      </c>
      <c r="DY783" s="15">
        <v>124</v>
      </c>
      <c r="DZ783" s="15">
        <v>125</v>
      </c>
      <c r="EA783" s="15">
        <v>126</v>
      </c>
      <c r="EB783" s="15">
        <v>127</v>
      </c>
      <c r="EC783" s="15">
        <v>128</v>
      </c>
      <c r="ED783" s="15">
        <v>129</v>
      </c>
      <c r="EE783" s="15">
        <v>130</v>
      </c>
      <c r="EF783" s="15">
        <v>131</v>
      </c>
      <c r="EG783" s="15">
        <v>132</v>
      </c>
      <c r="EH783" s="15">
        <v>133</v>
      </c>
      <c r="EI783" s="15">
        <v>134</v>
      </c>
      <c r="EJ783" s="15">
        <v>135</v>
      </c>
      <c r="EK783" s="15">
        <v>136</v>
      </c>
      <c r="EL783" s="15">
        <v>137</v>
      </c>
      <c r="EM783" s="15">
        <v>138</v>
      </c>
      <c r="EN783" s="15">
        <v>139</v>
      </c>
      <c r="EO783" s="15">
        <v>140</v>
      </c>
      <c r="EP783" s="15">
        <v>141</v>
      </c>
      <c r="EQ783" s="15">
        <v>142</v>
      </c>
      <c r="ER783" s="15">
        <v>143</v>
      </c>
      <c r="ES783" s="15">
        <v>144</v>
      </c>
      <c r="ET783" s="15">
        <v>145</v>
      </c>
      <c r="EU783" s="15">
        <v>146</v>
      </c>
      <c r="EV783" s="15">
        <v>147</v>
      </c>
      <c r="EW783" s="15">
        <v>148</v>
      </c>
      <c r="EX783" s="15">
        <v>149</v>
      </c>
      <c r="EY783" s="15">
        <v>150</v>
      </c>
      <c r="EZ783" s="15">
        <v>151</v>
      </c>
      <c r="FA783" s="15">
        <v>152</v>
      </c>
      <c r="FB783" s="15">
        <v>153</v>
      </c>
      <c r="FC783" s="15">
        <v>154</v>
      </c>
      <c r="FD783" s="15">
        <v>155</v>
      </c>
      <c r="FE783" s="15">
        <v>156</v>
      </c>
      <c r="FF783" s="15">
        <v>157</v>
      </c>
      <c r="FG783" s="15">
        <v>158</v>
      </c>
      <c r="FH783" s="15">
        <v>159</v>
      </c>
    </row>
    <row r="784" spans="4:164" s="15" customFormat="1">
      <c r="E784" s="42" t="s">
        <v>350</v>
      </c>
      <c r="F784" s="15">
        <v>140</v>
      </c>
      <c r="G784" s="15">
        <v>76</v>
      </c>
      <c r="H784" s="15">
        <v>104</v>
      </c>
      <c r="I784" s="15">
        <v>8</v>
      </c>
      <c r="J784" s="15">
        <v>51</v>
      </c>
      <c r="K784" s="15">
        <v>130</v>
      </c>
      <c r="L784" s="15">
        <v>53</v>
      </c>
      <c r="M784" s="15">
        <v>159</v>
      </c>
      <c r="N784" s="15">
        <v>100</v>
      </c>
      <c r="O784" s="15">
        <v>46</v>
      </c>
      <c r="P784" s="15">
        <v>115</v>
      </c>
      <c r="Q784" s="15">
        <v>59</v>
      </c>
      <c r="R784" s="15">
        <v>7</v>
      </c>
      <c r="S784" s="15">
        <v>123</v>
      </c>
      <c r="T784" s="15">
        <v>44</v>
      </c>
      <c r="U784" s="15">
        <v>139</v>
      </c>
      <c r="V784" s="15">
        <v>5</v>
      </c>
      <c r="W784" s="15">
        <v>27</v>
      </c>
      <c r="X784" s="15">
        <v>118</v>
      </c>
      <c r="Y784" s="15">
        <v>61</v>
      </c>
      <c r="Z784" s="15">
        <v>132</v>
      </c>
      <c r="AA784" s="15">
        <v>45</v>
      </c>
      <c r="AB784" s="15">
        <v>124</v>
      </c>
      <c r="AC784" s="15">
        <v>47</v>
      </c>
      <c r="AD784" s="15">
        <v>23</v>
      </c>
      <c r="AE784" s="15">
        <v>137</v>
      </c>
      <c r="AF784" s="15">
        <v>26</v>
      </c>
      <c r="AG784" s="15">
        <v>151</v>
      </c>
      <c r="AH784" s="15">
        <v>102</v>
      </c>
      <c r="AI784" s="15">
        <v>91</v>
      </c>
      <c r="AJ784" s="15">
        <v>119</v>
      </c>
      <c r="AK784" s="15">
        <v>69</v>
      </c>
      <c r="AL784" s="15">
        <v>30</v>
      </c>
      <c r="AM784" s="15">
        <v>153</v>
      </c>
      <c r="AN784" s="15">
        <v>18</v>
      </c>
      <c r="AO784" s="15">
        <v>39</v>
      </c>
      <c r="AP784" s="15">
        <v>20</v>
      </c>
      <c r="AQ784" s="15">
        <v>67</v>
      </c>
      <c r="AR784" s="15">
        <v>48</v>
      </c>
      <c r="AS784" s="15">
        <v>93</v>
      </c>
      <c r="AT784" s="15">
        <v>79</v>
      </c>
      <c r="AU784" s="15">
        <v>138</v>
      </c>
      <c r="AV784" s="15">
        <v>56</v>
      </c>
      <c r="AW784" s="15">
        <v>106</v>
      </c>
      <c r="AX784" s="15">
        <v>86</v>
      </c>
      <c r="AY784" s="15">
        <v>125</v>
      </c>
      <c r="AZ784" s="15">
        <v>154</v>
      </c>
      <c r="BA784" s="15">
        <v>82</v>
      </c>
      <c r="BB784" s="15">
        <v>105</v>
      </c>
      <c r="BC784" s="15">
        <v>11</v>
      </c>
      <c r="BD784" s="15">
        <v>72</v>
      </c>
      <c r="BE784" s="15">
        <v>133</v>
      </c>
      <c r="BF784" s="15">
        <v>60</v>
      </c>
      <c r="BG784" s="15">
        <v>28</v>
      </c>
      <c r="BH784" s="15">
        <v>21</v>
      </c>
      <c r="BI784" s="15">
        <v>43</v>
      </c>
      <c r="BJ784" s="15">
        <v>74</v>
      </c>
      <c r="BK784" s="15">
        <v>142</v>
      </c>
      <c r="BL784" s="15">
        <v>155</v>
      </c>
      <c r="BM784" s="15">
        <v>68</v>
      </c>
      <c r="BN784" s="15">
        <v>147</v>
      </c>
      <c r="BO784" s="15">
        <v>120</v>
      </c>
      <c r="BP784" s="15">
        <v>75</v>
      </c>
      <c r="BQ784" s="15">
        <v>13</v>
      </c>
      <c r="BR784" s="15">
        <v>121</v>
      </c>
      <c r="BS784" s="15">
        <v>24</v>
      </c>
      <c r="BT784" s="15">
        <v>38</v>
      </c>
      <c r="BU784" s="15">
        <v>14</v>
      </c>
      <c r="BV784" s="15">
        <v>92</v>
      </c>
      <c r="BW784" s="15">
        <v>156</v>
      </c>
      <c r="BX784" s="15">
        <v>157</v>
      </c>
      <c r="BY784" s="15">
        <v>19</v>
      </c>
      <c r="BZ784" s="15">
        <v>97</v>
      </c>
      <c r="CA784" s="15">
        <v>57</v>
      </c>
      <c r="CB784" s="15">
        <v>31</v>
      </c>
      <c r="CC784" s="15">
        <v>12</v>
      </c>
      <c r="CD784" s="15">
        <v>136</v>
      </c>
      <c r="CE784" s="15">
        <v>70</v>
      </c>
      <c r="CF784" s="15">
        <v>41</v>
      </c>
      <c r="CG784" s="15">
        <v>101</v>
      </c>
      <c r="CH784" s="15">
        <v>90</v>
      </c>
      <c r="CI784" s="15">
        <v>128</v>
      </c>
      <c r="CJ784" s="15">
        <v>107</v>
      </c>
      <c r="CK784" s="15">
        <v>148</v>
      </c>
      <c r="CL784" s="15">
        <v>116</v>
      </c>
      <c r="CM784" s="15">
        <v>50</v>
      </c>
      <c r="CN784" s="15">
        <v>73</v>
      </c>
      <c r="CO784" s="15">
        <v>35</v>
      </c>
      <c r="CP784" s="15">
        <v>126</v>
      </c>
      <c r="CQ784" s="15">
        <v>22</v>
      </c>
      <c r="CR784" s="15">
        <v>10</v>
      </c>
      <c r="CS784" s="15">
        <v>65</v>
      </c>
      <c r="CT784" s="15">
        <v>149</v>
      </c>
      <c r="CU784" s="15">
        <v>52</v>
      </c>
      <c r="CV784" s="15">
        <v>88</v>
      </c>
      <c r="CW784" s="15">
        <v>150</v>
      </c>
      <c r="CX784" s="15">
        <v>33</v>
      </c>
      <c r="CY784" s="15">
        <v>145</v>
      </c>
      <c r="CZ784" s="15">
        <v>95</v>
      </c>
      <c r="DA784" s="15">
        <v>66</v>
      </c>
      <c r="DB784" s="15">
        <v>42</v>
      </c>
      <c r="DC784" s="15">
        <v>143</v>
      </c>
      <c r="DD784" s="15">
        <v>37</v>
      </c>
      <c r="DE784" s="15">
        <v>3</v>
      </c>
      <c r="DF784" s="15">
        <v>146</v>
      </c>
      <c r="DG784" s="15">
        <v>109</v>
      </c>
      <c r="DH784" s="15">
        <v>25</v>
      </c>
      <c r="DI784" s="15">
        <v>80</v>
      </c>
      <c r="DJ784" s="15">
        <v>58</v>
      </c>
      <c r="DK784" s="15">
        <v>29</v>
      </c>
      <c r="DL784" s="15">
        <v>87</v>
      </c>
      <c r="DM784" s="15">
        <v>55</v>
      </c>
      <c r="DN784" s="15">
        <v>141</v>
      </c>
      <c r="DO784" s="15">
        <v>17</v>
      </c>
      <c r="DP784" s="15">
        <v>117</v>
      </c>
      <c r="DQ784" s="15">
        <v>62</v>
      </c>
      <c r="DR784" s="15">
        <v>96</v>
      </c>
      <c r="DS784" s="15">
        <v>15</v>
      </c>
      <c r="DT784" s="15">
        <v>83</v>
      </c>
      <c r="DU784" s="15">
        <v>158</v>
      </c>
      <c r="DV784" s="15">
        <v>64</v>
      </c>
      <c r="DW784" s="15">
        <v>81</v>
      </c>
      <c r="DX784" s="15">
        <v>99</v>
      </c>
      <c r="DY784" s="15">
        <v>111</v>
      </c>
      <c r="DZ784" s="15">
        <v>78</v>
      </c>
      <c r="EA784" s="15">
        <v>89</v>
      </c>
      <c r="EB784" s="15">
        <v>113</v>
      </c>
      <c r="EC784" s="15">
        <v>36</v>
      </c>
      <c r="ED784" s="15">
        <v>98</v>
      </c>
      <c r="EE784" s="15">
        <v>131</v>
      </c>
      <c r="EF784" s="15">
        <v>54</v>
      </c>
      <c r="EG784" s="15">
        <v>40</v>
      </c>
      <c r="EH784" s="15">
        <v>16</v>
      </c>
      <c r="EI784" s="15">
        <v>108</v>
      </c>
      <c r="EJ784" s="15">
        <v>71</v>
      </c>
      <c r="EK784" s="15">
        <v>129</v>
      </c>
      <c r="EL784" s="15">
        <v>114</v>
      </c>
      <c r="EM784" s="15">
        <v>2</v>
      </c>
      <c r="EN784" s="15">
        <v>6</v>
      </c>
      <c r="EO784" s="15">
        <v>134</v>
      </c>
      <c r="EP784" s="15">
        <v>49</v>
      </c>
      <c r="EQ784" s="15">
        <v>34</v>
      </c>
      <c r="ER784" s="15">
        <v>110</v>
      </c>
      <c r="ES784" s="15">
        <v>127</v>
      </c>
      <c r="ET784" s="15">
        <v>94</v>
      </c>
      <c r="EU784" s="15">
        <v>144</v>
      </c>
      <c r="EV784" s="15">
        <v>135</v>
      </c>
      <c r="EW784" s="15">
        <v>84</v>
      </c>
      <c r="EX784" s="15">
        <v>63</v>
      </c>
      <c r="EY784" s="15">
        <v>1</v>
      </c>
      <c r="EZ784" s="15">
        <v>112</v>
      </c>
      <c r="FA784" s="15">
        <v>4</v>
      </c>
      <c r="FB784" s="15">
        <v>77</v>
      </c>
      <c r="FC784" s="15">
        <v>152</v>
      </c>
      <c r="FD784" s="15">
        <v>9</v>
      </c>
      <c r="FE784" s="15">
        <v>122</v>
      </c>
      <c r="FF784" s="15">
        <v>103</v>
      </c>
      <c r="FG784" s="15">
        <v>85</v>
      </c>
      <c r="FH784" s="15">
        <v>32</v>
      </c>
    </row>
    <row r="785" spans="4:169" s="15" customFormat="1">
      <c r="E785" s="42" t="s">
        <v>352</v>
      </c>
      <c r="F785" s="15">
        <v>35</v>
      </c>
      <c r="G785" s="15">
        <v>99</v>
      </c>
      <c r="H785" s="15">
        <v>4</v>
      </c>
      <c r="I785" s="15">
        <v>16</v>
      </c>
      <c r="J785" s="15">
        <v>141</v>
      </c>
      <c r="K785" s="15">
        <v>155</v>
      </c>
      <c r="L785" s="15">
        <v>119</v>
      </c>
      <c r="M785" s="15">
        <v>11</v>
      </c>
      <c r="N785" s="15">
        <v>122</v>
      </c>
      <c r="O785" s="15">
        <v>26</v>
      </c>
      <c r="P785" s="15">
        <v>8</v>
      </c>
      <c r="Q785" s="15">
        <v>28</v>
      </c>
      <c r="R785" s="15">
        <v>17</v>
      </c>
      <c r="S785" s="15">
        <v>151</v>
      </c>
      <c r="T785" s="15">
        <v>107</v>
      </c>
      <c r="U785" s="15">
        <v>58</v>
      </c>
      <c r="V785" s="15">
        <v>93</v>
      </c>
      <c r="W785" s="15">
        <v>65</v>
      </c>
      <c r="X785" s="15">
        <v>73</v>
      </c>
      <c r="Y785" s="15">
        <v>7</v>
      </c>
      <c r="Z785" s="15">
        <v>134</v>
      </c>
      <c r="AA785" s="15">
        <v>109</v>
      </c>
      <c r="AB785" s="15">
        <v>91</v>
      </c>
      <c r="AC785" s="15">
        <v>143</v>
      </c>
      <c r="AD785" s="15">
        <v>77</v>
      </c>
      <c r="AE785" s="15">
        <v>63</v>
      </c>
      <c r="AF785" s="15">
        <v>89</v>
      </c>
      <c r="AG785" s="15">
        <v>57</v>
      </c>
      <c r="AH785" s="15">
        <v>116</v>
      </c>
      <c r="AI785" s="15">
        <v>54</v>
      </c>
      <c r="AJ785" s="15">
        <v>47</v>
      </c>
      <c r="AK785" s="15">
        <v>41</v>
      </c>
      <c r="AL785" s="15">
        <v>55</v>
      </c>
      <c r="AM785" s="15">
        <v>10</v>
      </c>
      <c r="AN785" s="15">
        <v>56</v>
      </c>
      <c r="AO785" s="15">
        <v>127</v>
      </c>
      <c r="AP785" s="15">
        <v>68</v>
      </c>
      <c r="AQ785" s="15">
        <v>20</v>
      </c>
      <c r="AR785" s="15">
        <v>150</v>
      </c>
      <c r="AS785" s="15">
        <v>133</v>
      </c>
      <c r="AT785" s="15">
        <v>52</v>
      </c>
      <c r="AU785" s="15">
        <v>79</v>
      </c>
      <c r="AV785" s="15">
        <v>92</v>
      </c>
      <c r="AW785" s="15">
        <v>42</v>
      </c>
      <c r="AX785" s="15">
        <v>128</v>
      </c>
      <c r="AY785" s="15">
        <v>110</v>
      </c>
      <c r="AZ785" s="15">
        <v>75</v>
      </c>
      <c r="BA785" s="15">
        <v>154</v>
      </c>
      <c r="BB785" s="15">
        <v>66</v>
      </c>
      <c r="BC785" s="15">
        <v>36</v>
      </c>
      <c r="BD785" s="15">
        <v>94</v>
      </c>
      <c r="BE785" s="15">
        <v>48</v>
      </c>
      <c r="BF785" s="15">
        <v>90</v>
      </c>
      <c r="BG785" s="15">
        <v>43</v>
      </c>
      <c r="BH785" s="15">
        <v>33</v>
      </c>
      <c r="BI785" s="15">
        <v>18</v>
      </c>
      <c r="BJ785" s="15">
        <v>144</v>
      </c>
      <c r="BK785" s="15">
        <v>31</v>
      </c>
      <c r="BL785" s="15">
        <v>86</v>
      </c>
      <c r="BM785" s="15">
        <v>64</v>
      </c>
      <c r="BN785" s="15">
        <v>25</v>
      </c>
      <c r="BO785" s="15">
        <v>3</v>
      </c>
      <c r="BP785" s="15">
        <v>121</v>
      </c>
      <c r="BQ785" s="15">
        <v>115</v>
      </c>
      <c r="BR785" s="15">
        <v>97</v>
      </c>
      <c r="BS785" s="15">
        <v>105</v>
      </c>
      <c r="BT785" s="15">
        <v>98</v>
      </c>
      <c r="BU785" s="15">
        <v>71</v>
      </c>
      <c r="BV785" s="15">
        <v>140</v>
      </c>
      <c r="BW785" s="15">
        <v>2</v>
      </c>
      <c r="BX785" s="15">
        <v>34</v>
      </c>
      <c r="BY785" s="15">
        <v>13</v>
      </c>
      <c r="BZ785" s="15">
        <v>19</v>
      </c>
      <c r="CA785" s="15">
        <v>82</v>
      </c>
      <c r="CB785" s="15">
        <v>113</v>
      </c>
      <c r="CC785" s="15">
        <v>100</v>
      </c>
      <c r="CD785" s="15">
        <v>148</v>
      </c>
      <c r="CE785" s="15">
        <v>69</v>
      </c>
      <c r="CF785" s="15">
        <v>81</v>
      </c>
      <c r="CG785" s="15">
        <v>139</v>
      </c>
      <c r="CH785" s="15">
        <v>84</v>
      </c>
      <c r="CI785" s="15">
        <v>88</v>
      </c>
      <c r="CJ785" s="15">
        <v>74</v>
      </c>
      <c r="CK785" s="15">
        <v>103</v>
      </c>
      <c r="CL785" s="15">
        <v>37</v>
      </c>
      <c r="CM785" s="15">
        <v>44</v>
      </c>
      <c r="CN785" s="15">
        <v>104</v>
      </c>
      <c r="CO785" s="15">
        <v>111</v>
      </c>
      <c r="CP785" s="15">
        <v>61</v>
      </c>
      <c r="CQ785" s="15">
        <v>38</v>
      </c>
      <c r="CR785" s="15">
        <v>118</v>
      </c>
      <c r="CS785" s="15">
        <v>49</v>
      </c>
      <c r="CT785" s="15">
        <v>51</v>
      </c>
      <c r="CU785" s="15">
        <v>132</v>
      </c>
      <c r="CV785" s="15">
        <v>137</v>
      </c>
      <c r="CW785" s="15">
        <v>30</v>
      </c>
      <c r="CX785" s="15">
        <v>159</v>
      </c>
      <c r="CY785" s="15">
        <v>5</v>
      </c>
      <c r="CZ785" s="15">
        <v>62</v>
      </c>
      <c r="DA785" s="15">
        <v>129</v>
      </c>
      <c r="DB785" s="15">
        <v>78</v>
      </c>
      <c r="DC785" s="15">
        <v>60</v>
      </c>
      <c r="DD785" s="15">
        <v>152</v>
      </c>
      <c r="DE785" s="15">
        <v>87</v>
      </c>
      <c r="DF785" s="15">
        <v>147</v>
      </c>
      <c r="DG785" s="15">
        <v>95</v>
      </c>
      <c r="DH785" s="15">
        <v>15</v>
      </c>
      <c r="DI785" s="15">
        <v>120</v>
      </c>
      <c r="DJ785" s="15">
        <v>125</v>
      </c>
      <c r="DK785" s="15">
        <v>157</v>
      </c>
      <c r="DL785" s="15">
        <v>158</v>
      </c>
      <c r="DM785" s="15">
        <v>123</v>
      </c>
      <c r="DN785" s="15">
        <v>22</v>
      </c>
      <c r="DO785" s="15">
        <v>130</v>
      </c>
      <c r="DP785" s="15">
        <v>76</v>
      </c>
      <c r="DQ785" s="15">
        <v>29</v>
      </c>
      <c r="DR785" s="15">
        <v>14</v>
      </c>
      <c r="DS785" s="15">
        <v>146</v>
      </c>
      <c r="DT785" s="15">
        <v>112</v>
      </c>
      <c r="DU785" s="15">
        <v>138</v>
      </c>
      <c r="DV785" s="15">
        <v>102</v>
      </c>
      <c r="DW785" s="15">
        <v>108</v>
      </c>
      <c r="DX785" s="15">
        <v>59</v>
      </c>
      <c r="DY785" s="15">
        <v>96</v>
      </c>
      <c r="DZ785" s="15">
        <v>53</v>
      </c>
      <c r="EA785" s="15">
        <v>9</v>
      </c>
      <c r="EB785" s="15">
        <v>23</v>
      </c>
      <c r="EC785" s="15">
        <v>131</v>
      </c>
      <c r="ED785" s="15">
        <v>50</v>
      </c>
      <c r="EE785" s="15">
        <v>12</v>
      </c>
      <c r="EF785" s="15">
        <v>149</v>
      </c>
      <c r="EG785" s="15">
        <v>85</v>
      </c>
      <c r="EH785" s="15">
        <v>40</v>
      </c>
      <c r="EI785" s="15">
        <v>101</v>
      </c>
      <c r="EJ785" s="15">
        <v>24</v>
      </c>
      <c r="EK785" s="15">
        <v>32</v>
      </c>
      <c r="EL785" s="15">
        <v>153</v>
      </c>
      <c r="EM785" s="15">
        <v>6</v>
      </c>
      <c r="EN785" s="15">
        <v>1</v>
      </c>
      <c r="EO785" s="15">
        <v>67</v>
      </c>
      <c r="EP785" s="15">
        <v>145</v>
      </c>
      <c r="EQ785" s="15">
        <v>80</v>
      </c>
      <c r="ER785" s="15">
        <v>21</v>
      </c>
      <c r="ES785" s="15">
        <v>156</v>
      </c>
      <c r="ET785" s="15">
        <v>106</v>
      </c>
      <c r="EU785" s="15">
        <v>135</v>
      </c>
      <c r="EV785" s="15">
        <v>46</v>
      </c>
      <c r="EW785" s="15">
        <v>114</v>
      </c>
      <c r="EX785" s="15">
        <v>72</v>
      </c>
      <c r="EY785" s="15">
        <v>39</v>
      </c>
      <c r="EZ785" s="15">
        <v>117</v>
      </c>
      <c r="FA785" s="15">
        <v>124</v>
      </c>
      <c r="FB785" s="15">
        <v>126</v>
      </c>
      <c r="FC785" s="15">
        <v>136</v>
      </c>
      <c r="FD785" s="15">
        <v>27</v>
      </c>
      <c r="FE785" s="15">
        <v>83</v>
      </c>
      <c r="FF785" s="15">
        <v>70</v>
      </c>
      <c r="FG785" s="15">
        <v>45</v>
      </c>
      <c r="FH785" s="15">
        <v>142</v>
      </c>
    </row>
    <row r="786" spans="4:169" s="15" customFormat="1"/>
    <row r="787" spans="4:169" s="15" customFormat="1">
      <c r="D787" s="447">
        <v>160</v>
      </c>
      <c r="E787" s="39" t="s">
        <v>379</v>
      </c>
    </row>
    <row r="788" spans="4:169" s="15" customFormat="1">
      <c r="E788" s="42" t="s">
        <v>322</v>
      </c>
      <c r="F788" s="15">
        <v>1</v>
      </c>
      <c r="G788" s="15">
        <v>2</v>
      </c>
      <c r="H788" s="15">
        <v>3</v>
      </c>
      <c r="I788" s="15">
        <v>4</v>
      </c>
      <c r="J788" s="15">
        <v>5</v>
      </c>
      <c r="K788" s="15">
        <v>6</v>
      </c>
      <c r="L788" s="15">
        <v>7</v>
      </c>
      <c r="M788" s="15">
        <v>8</v>
      </c>
      <c r="N788" s="15">
        <v>9</v>
      </c>
      <c r="O788" s="15">
        <v>10</v>
      </c>
      <c r="P788" s="15">
        <v>11</v>
      </c>
      <c r="Q788" s="15">
        <v>12</v>
      </c>
      <c r="R788" s="15">
        <v>13</v>
      </c>
      <c r="S788" s="15">
        <v>14</v>
      </c>
      <c r="T788" s="15">
        <v>15</v>
      </c>
      <c r="U788" s="15">
        <v>16</v>
      </c>
      <c r="V788" s="15">
        <v>17</v>
      </c>
      <c r="W788" s="15">
        <v>18</v>
      </c>
      <c r="X788" s="15">
        <v>19</v>
      </c>
      <c r="Y788" s="15">
        <v>20</v>
      </c>
      <c r="Z788" s="15">
        <v>21</v>
      </c>
      <c r="AA788" s="15">
        <v>22</v>
      </c>
      <c r="AB788" s="15">
        <v>23</v>
      </c>
      <c r="AC788" s="15">
        <v>24</v>
      </c>
      <c r="AD788" s="15">
        <v>25</v>
      </c>
      <c r="AE788" s="15">
        <v>26</v>
      </c>
      <c r="AF788" s="15">
        <v>27</v>
      </c>
      <c r="AG788" s="15">
        <v>28</v>
      </c>
      <c r="AH788" s="15">
        <v>29</v>
      </c>
      <c r="AI788" s="15">
        <v>30</v>
      </c>
      <c r="AJ788" s="15">
        <v>31</v>
      </c>
      <c r="AK788" s="15">
        <v>32</v>
      </c>
      <c r="AL788" s="15">
        <v>33</v>
      </c>
      <c r="AM788" s="15">
        <v>34</v>
      </c>
      <c r="AN788" s="15">
        <v>35</v>
      </c>
      <c r="AO788" s="15">
        <v>36</v>
      </c>
      <c r="AP788" s="15">
        <v>37</v>
      </c>
      <c r="AQ788" s="15">
        <v>38</v>
      </c>
      <c r="AR788" s="15">
        <v>39</v>
      </c>
      <c r="AS788" s="15">
        <v>40</v>
      </c>
      <c r="AT788" s="15">
        <v>41</v>
      </c>
      <c r="AU788" s="15">
        <v>42</v>
      </c>
      <c r="AV788" s="15">
        <v>43</v>
      </c>
      <c r="AW788" s="15">
        <v>44</v>
      </c>
      <c r="AX788" s="15">
        <v>45</v>
      </c>
      <c r="AY788" s="15">
        <v>46</v>
      </c>
      <c r="AZ788" s="15">
        <v>47</v>
      </c>
      <c r="BA788" s="15">
        <v>48</v>
      </c>
      <c r="BB788" s="15">
        <v>49</v>
      </c>
      <c r="BC788" s="15">
        <v>50</v>
      </c>
      <c r="BD788" s="15">
        <v>51</v>
      </c>
      <c r="BE788" s="15">
        <v>52</v>
      </c>
      <c r="BF788" s="15">
        <v>53</v>
      </c>
      <c r="BG788" s="15">
        <v>54</v>
      </c>
      <c r="BH788" s="15">
        <v>55</v>
      </c>
      <c r="BI788" s="15">
        <v>56</v>
      </c>
      <c r="BJ788" s="15">
        <v>57</v>
      </c>
      <c r="BK788" s="15">
        <v>58</v>
      </c>
      <c r="BL788" s="15">
        <v>59</v>
      </c>
      <c r="BM788" s="15">
        <v>60</v>
      </c>
      <c r="BN788" s="15">
        <v>61</v>
      </c>
      <c r="BO788" s="15">
        <v>62</v>
      </c>
      <c r="BP788" s="15">
        <v>63</v>
      </c>
      <c r="BQ788" s="15">
        <v>64</v>
      </c>
      <c r="BR788" s="15">
        <v>65</v>
      </c>
      <c r="BS788" s="15">
        <v>66</v>
      </c>
      <c r="BT788" s="15">
        <v>67</v>
      </c>
      <c r="BU788" s="15">
        <v>68</v>
      </c>
      <c r="BV788" s="15">
        <v>69</v>
      </c>
      <c r="BW788" s="15">
        <v>70</v>
      </c>
      <c r="BX788" s="15">
        <v>71</v>
      </c>
      <c r="BY788" s="15">
        <v>72</v>
      </c>
      <c r="BZ788" s="15">
        <v>73</v>
      </c>
      <c r="CA788" s="15">
        <v>74</v>
      </c>
      <c r="CB788" s="15">
        <v>75</v>
      </c>
      <c r="CC788" s="15">
        <v>76</v>
      </c>
      <c r="CD788" s="15">
        <v>77</v>
      </c>
      <c r="CE788" s="15">
        <v>78</v>
      </c>
      <c r="CF788" s="15">
        <v>79</v>
      </c>
      <c r="CG788" s="15">
        <v>80</v>
      </c>
      <c r="CH788" s="15">
        <v>81</v>
      </c>
      <c r="CI788" s="15">
        <v>82</v>
      </c>
      <c r="CJ788" s="15">
        <v>83</v>
      </c>
      <c r="CK788" s="15">
        <v>84</v>
      </c>
      <c r="CL788" s="15">
        <v>85</v>
      </c>
      <c r="CM788" s="15">
        <v>86</v>
      </c>
      <c r="CN788" s="15">
        <v>87</v>
      </c>
      <c r="CO788" s="15">
        <v>88</v>
      </c>
      <c r="CP788" s="15">
        <v>89</v>
      </c>
      <c r="CQ788" s="15">
        <v>90</v>
      </c>
      <c r="CR788" s="15">
        <v>91</v>
      </c>
      <c r="CS788" s="15">
        <v>92</v>
      </c>
      <c r="CT788" s="15">
        <v>93</v>
      </c>
      <c r="CU788" s="15">
        <v>94</v>
      </c>
      <c r="CV788" s="15">
        <v>95</v>
      </c>
      <c r="CW788" s="15">
        <v>96</v>
      </c>
      <c r="CX788" s="15">
        <v>97</v>
      </c>
      <c r="CY788" s="15">
        <v>98</v>
      </c>
      <c r="CZ788" s="15">
        <v>99</v>
      </c>
      <c r="DA788" s="15">
        <v>100</v>
      </c>
      <c r="DB788" s="15">
        <v>101</v>
      </c>
      <c r="DC788" s="15">
        <v>102</v>
      </c>
      <c r="DD788" s="15">
        <v>103</v>
      </c>
      <c r="DE788" s="15">
        <v>104</v>
      </c>
      <c r="DF788" s="15">
        <v>105</v>
      </c>
      <c r="DG788" s="15">
        <v>106</v>
      </c>
      <c r="DH788" s="15">
        <v>107</v>
      </c>
      <c r="DI788" s="15">
        <v>108</v>
      </c>
      <c r="DJ788" s="15">
        <v>109</v>
      </c>
      <c r="DK788" s="15">
        <v>110</v>
      </c>
      <c r="DL788" s="15">
        <v>111</v>
      </c>
      <c r="DM788" s="15">
        <v>112</v>
      </c>
      <c r="DN788" s="15">
        <v>113</v>
      </c>
      <c r="DO788" s="15">
        <v>114</v>
      </c>
      <c r="DP788" s="15">
        <v>115</v>
      </c>
      <c r="DQ788" s="15">
        <v>116</v>
      </c>
      <c r="DR788" s="15">
        <v>117</v>
      </c>
      <c r="DS788" s="15">
        <v>118</v>
      </c>
      <c r="DT788" s="15">
        <v>119</v>
      </c>
      <c r="DU788" s="15">
        <v>120</v>
      </c>
      <c r="DV788" s="15">
        <v>121</v>
      </c>
      <c r="DW788" s="15">
        <v>122</v>
      </c>
      <c r="DX788" s="15">
        <v>123</v>
      </c>
      <c r="DY788" s="15">
        <v>124</v>
      </c>
      <c r="DZ788" s="15">
        <v>125</v>
      </c>
      <c r="EA788" s="15">
        <v>126</v>
      </c>
      <c r="EB788" s="15">
        <v>127</v>
      </c>
      <c r="EC788" s="15">
        <v>128</v>
      </c>
      <c r="ED788" s="15">
        <v>129</v>
      </c>
      <c r="EE788" s="15">
        <v>130</v>
      </c>
      <c r="EF788" s="15">
        <v>131</v>
      </c>
      <c r="EG788" s="15">
        <v>132</v>
      </c>
      <c r="EH788" s="15">
        <v>133</v>
      </c>
      <c r="EI788" s="15">
        <v>134</v>
      </c>
      <c r="EJ788" s="15">
        <v>135</v>
      </c>
      <c r="EK788" s="15">
        <v>136</v>
      </c>
      <c r="EL788" s="15">
        <v>137</v>
      </c>
      <c r="EM788" s="15">
        <v>138</v>
      </c>
      <c r="EN788" s="15">
        <v>139</v>
      </c>
      <c r="EO788" s="15">
        <v>140</v>
      </c>
      <c r="EP788" s="15">
        <v>141</v>
      </c>
      <c r="EQ788" s="15">
        <v>142</v>
      </c>
      <c r="ER788" s="15">
        <v>143</v>
      </c>
      <c r="ES788" s="15">
        <v>144</v>
      </c>
      <c r="ET788" s="15">
        <v>145</v>
      </c>
      <c r="EU788" s="15">
        <v>146</v>
      </c>
      <c r="EV788" s="15">
        <v>147</v>
      </c>
      <c r="EW788" s="15">
        <v>148</v>
      </c>
      <c r="EX788" s="15">
        <v>149</v>
      </c>
      <c r="EY788" s="15">
        <v>150</v>
      </c>
      <c r="EZ788" s="15">
        <v>151</v>
      </c>
      <c r="FA788" s="15">
        <v>152</v>
      </c>
      <c r="FB788" s="15">
        <v>153</v>
      </c>
      <c r="FC788" s="15">
        <v>154</v>
      </c>
      <c r="FD788" s="15">
        <v>155</v>
      </c>
      <c r="FE788" s="15">
        <v>156</v>
      </c>
      <c r="FF788" s="15">
        <v>157</v>
      </c>
      <c r="FG788" s="15">
        <v>158</v>
      </c>
      <c r="FH788" s="15">
        <v>159</v>
      </c>
      <c r="FI788" s="15">
        <v>160</v>
      </c>
    </row>
    <row r="789" spans="4:169" s="15" customFormat="1">
      <c r="E789" s="42" t="s">
        <v>350</v>
      </c>
      <c r="F789" s="15">
        <v>95</v>
      </c>
      <c r="G789" s="15">
        <v>88</v>
      </c>
      <c r="H789" s="15">
        <v>132</v>
      </c>
      <c r="I789" s="15">
        <v>158</v>
      </c>
      <c r="J789" s="15">
        <v>18</v>
      </c>
      <c r="K789" s="15">
        <v>70</v>
      </c>
      <c r="L789" s="15">
        <v>99</v>
      </c>
      <c r="M789" s="15">
        <v>130</v>
      </c>
      <c r="N789" s="15">
        <v>76</v>
      </c>
      <c r="O789" s="15">
        <v>46</v>
      </c>
      <c r="P789" s="15">
        <v>3</v>
      </c>
      <c r="Q789" s="15">
        <v>84</v>
      </c>
      <c r="R789" s="15">
        <v>86</v>
      </c>
      <c r="S789" s="15">
        <v>106</v>
      </c>
      <c r="T789" s="15">
        <v>142</v>
      </c>
      <c r="U789" s="15">
        <v>148</v>
      </c>
      <c r="V789" s="15">
        <v>58</v>
      </c>
      <c r="W789" s="15">
        <v>145</v>
      </c>
      <c r="X789" s="15">
        <v>63</v>
      </c>
      <c r="Y789" s="15">
        <v>71</v>
      </c>
      <c r="Z789" s="15">
        <v>77</v>
      </c>
      <c r="AA789" s="15">
        <v>8</v>
      </c>
      <c r="AB789" s="15">
        <v>104</v>
      </c>
      <c r="AC789" s="15">
        <v>12</v>
      </c>
      <c r="AD789" s="15">
        <v>38</v>
      </c>
      <c r="AE789" s="15">
        <v>123</v>
      </c>
      <c r="AF789" s="15">
        <v>110</v>
      </c>
      <c r="AG789" s="15">
        <v>65</v>
      </c>
      <c r="AH789" s="15">
        <v>118</v>
      </c>
      <c r="AI789" s="15">
        <v>136</v>
      </c>
      <c r="AJ789" s="15">
        <v>83</v>
      </c>
      <c r="AK789" s="15">
        <v>80</v>
      </c>
      <c r="AL789" s="15">
        <v>147</v>
      </c>
      <c r="AM789" s="15">
        <v>128</v>
      </c>
      <c r="AN789" s="15">
        <v>66</v>
      </c>
      <c r="AO789" s="15">
        <v>28</v>
      </c>
      <c r="AP789" s="15">
        <v>31</v>
      </c>
      <c r="AQ789" s="15">
        <v>96</v>
      </c>
      <c r="AR789" s="15">
        <v>108</v>
      </c>
      <c r="AS789" s="15">
        <v>41</v>
      </c>
      <c r="AT789" s="15">
        <v>73</v>
      </c>
      <c r="AU789" s="15">
        <v>5</v>
      </c>
      <c r="AV789" s="15">
        <v>87</v>
      </c>
      <c r="AW789" s="15">
        <v>92</v>
      </c>
      <c r="AX789" s="15">
        <v>34</v>
      </c>
      <c r="AY789" s="15">
        <v>57</v>
      </c>
      <c r="AZ789" s="15">
        <v>120</v>
      </c>
      <c r="BA789" s="15">
        <v>19</v>
      </c>
      <c r="BB789" s="15">
        <v>131</v>
      </c>
      <c r="BC789" s="15">
        <v>43</v>
      </c>
      <c r="BD789" s="15">
        <v>105</v>
      </c>
      <c r="BE789" s="15">
        <v>69</v>
      </c>
      <c r="BF789" s="15">
        <v>141</v>
      </c>
      <c r="BG789" s="15">
        <v>61</v>
      </c>
      <c r="BH789" s="15">
        <v>78</v>
      </c>
      <c r="BI789" s="15">
        <v>85</v>
      </c>
      <c r="BJ789" s="15">
        <v>23</v>
      </c>
      <c r="BK789" s="15">
        <v>74</v>
      </c>
      <c r="BL789" s="15">
        <v>91</v>
      </c>
      <c r="BM789" s="15">
        <v>156</v>
      </c>
      <c r="BN789" s="15">
        <v>64</v>
      </c>
      <c r="BO789" s="15">
        <v>24</v>
      </c>
      <c r="BP789" s="15">
        <v>55</v>
      </c>
      <c r="BQ789" s="15">
        <v>121</v>
      </c>
      <c r="BR789" s="15">
        <v>17</v>
      </c>
      <c r="BS789" s="15">
        <v>135</v>
      </c>
      <c r="BT789" s="15">
        <v>113</v>
      </c>
      <c r="BU789" s="15">
        <v>15</v>
      </c>
      <c r="BV789" s="15">
        <v>151</v>
      </c>
      <c r="BW789" s="15">
        <v>6</v>
      </c>
      <c r="BX789" s="15">
        <v>20</v>
      </c>
      <c r="BY789" s="15">
        <v>140</v>
      </c>
      <c r="BZ789" s="15">
        <v>114</v>
      </c>
      <c r="CA789" s="15">
        <v>33</v>
      </c>
      <c r="CB789" s="15">
        <v>94</v>
      </c>
      <c r="CC789" s="15">
        <v>82</v>
      </c>
      <c r="CD789" s="15">
        <v>29</v>
      </c>
      <c r="CE789" s="15">
        <v>127</v>
      </c>
      <c r="CF789" s="15">
        <v>102</v>
      </c>
      <c r="CG789" s="15">
        <v>48</v>
      </c>
      <c r="CH789" s="15">
        <v>47</v>
      </c>
      <c r="CI789" s="15">
        <v>159</v>
      </c>
      <c r="CJ789" s="15">
        <v>39</v>
      </c>
      <c r="CK789" s="15">
        <v>2</v>
      </c>
      <c r="CL789" s="15">
        <v>122</v>
      </c>
      <c r="CM789" s="15">
        <v>157</v>
      </c>
      <c r="CN789" s="15">
        <v>133</v>
      </c>
      <c r="CO789" s="15">
        <v>109</v>
      </c>
      <c r="CP789" s="15">
        <v>137</v>
      </c>
      <c r="CQ789" s="15">
        <v>21</v>
      </c>
      <c r="CR789" s="15">
        <v>124</v>
      </c>
      <c r="CS789" s="15">
        <v>44</v>
      </c>
      <c r="CT789" s="15">
        <v>126</v>
      </c>
      <c r="CU789" s="15">
        <v>75</v>
      </c>
      <c r="CV789" s="15">
        <v>37</v>
      </c>
      <c r="CW789" s="15">
        <v>119</v>
      </c>
      <c r="CX789" s="15">
        <v>153</v>
      </c>
      <c r="CY789" s="15">
        <v>150</v>
      </c>
      <c r="CZ789" s="15">
        <v>115</v>
      </c>
      <c r="DA789" s="15">
        <v>107</v>
      </c>
      <c r="DB789" s="15">
        <v>40</v>
      </c>
      <c r="DC789" s="15">
        <v>10</v>
      </c>
      <c r="DD789" s="15">
        <v>139</v>
      </c>
      <c r="DE789" s="15">
        <v>67</v>
      </c>
      <c r="DF789" s="15">
        <v>11</v>
      </c>
      <c r="DG789" s="15">
        <v>25</v>
      </c>
      <c r="DH789" s="15">
        <v>143</v>
      </c>
      <c r="DI789" s="15">
        <v>7</v>
      </c>
      <c r="DJ789" s="15">
        <v>50</v>
      </c>
      <c r="DK789" s="15">
        <v>27</v>
      </c>
      <c r="DL789" s="15">
        <v>154</v>
      </c>
      <c r="DM789" s="15">
        <v>146</v>
      </c>
      <c r="DN789" s="15">
        <v>97</v>
      </c>
      <c r="DO789" s="15">
        <v>101</v>
      </c>
      <c r="DP789" s="15">
        <v>13</v>
      </c>
      <c r="DQ789" s="15">
        <v>4</v>
      </c>
      <c r="DR789" s="15">
        <v>9</v>
      </c>
      <c r="DS789" s="15">
        <v>14</v>
      </c>
      <c r="DT789" s="15">
        <v>45</v>
      </c>
      <c r="DU789" s="15">
        <v>51</v>
      </c>
      <c r="DV789" s="15">
        <v>103</v>
      </c>
      <c r="DW789" s="15">
        <v>89</v>
      </c>
      <c r="DX789" s="15">
        <v>26</v>
      </c>
      <c r="DY789" s="15">
        <v>116</v>
      </c>
      <c r="DZ789" s="15">
        <v>138</v>
      </c>
      <c r="EA789" s="15">
        <v>30</v>
      </c>
      <c r="EB789" s="15">
        <v>1</v>
      </c>
      <c r="EC789" s="15">
        <v>134</v>
      </c>
      <c r="ED789" s="15">
        <v>152</v>
      </c>
      <c r="EE789" s="15">
        <v>49</v>
      </c>
      <c r="EF789" s="15">
        <v>35</v>
      </c>
      <c r="EG789" s="15">
        <v>93</v>
      </c>
      <c r="EH789" s="15">
        <v>149</v>
      </c>
      <c r="EI789" s="15">
        <v>60</v>
      </c>
      <c r="EJ789" s="15">
        <v>22</v>
      </c>
      <c r="EK789" s="15">
        <v>155</v>
      </c>
      <c r="EL789" s="15">
        <v>144</v>
      </c>
      <c r="EM789" s="15">
        <v>125</v>
      </c>
      <c r="EN789" s="15">
        <v>112</v>
      </c>
      <c r="EO789" s="15">
        <v>54</v>
      </c>
      <c r="EP789" s="15">
        <v>53</v>
      </c>
      <c r="EQ789" s="15">
        <v>90</v>
      </c>
      <c r="ER789" s="15">
        <v>79</v>
      </c>
      <c r="ES789" s="15">
        <v>98</v>
      </c>
      <c r="ET789" s="15">
        <v>32</v>
      </c>
      <c r="EU789" s="15">
        <v>62</v>
      </c>
      <c r="EV789" s="15">
        <v>56</v>
      </c>
      <c r="EW789" s="15">
        <v>42</v>
      </c>
      <c r="EX789" s="15">
        <v>81</v>
      </c>
      <c r="EY789" s="15">
        <v>72</v>
      </c>
      <c r="EZ789" s="15">
        <v>59</v>
      </c>
      <c r="FA789" s="15">
        <v>129</v>
      </c>
      <c r="FB789" s="15">
        <v>117</v>
      </c>
      <c r="FC789" s="15">
        <v>160</v>
      </c>
      <c r="FD789" s="15">
        <v>36</v>
      </c>
      <c r="FE789" s="15">
        <v>68</v>
      </c>
      <c r="FF789" s="15">
        <v>111</v>
      </c>
      <c r="FG789" s="15">
        <v>100</v>
      </c>
      <c r="FH789" s="15">
        <v>52</v>
      </c>
      <c r="FI789" s="15">
        <v>16</v>
      </c>
    </row>
    <row r="790" spans="4:169" s="15" customFormat="1">
      <c r="E790" s="42" t="s">
        <v>352</v>
      </c>
      <c r="F790" s="15">
        <v>90</v>
      </c>
      <c r="G790" s="15">
        <v>104</v>
      </c>
      <c r="H790" s="15">
        <v>91</v>
      </c>
      <c r="I790" s="15">
        <v>136</v>
      </c>
      <c r="J790" s="15">
        <v>4</v>
      </c>
      <c r="K790" s="15">
        <v>115</v>
      </c>
      <c r="L790" s="15">
        <v>116</v>
      </c>
      <c r="M790" s="15">
        <v>144</v>
      </c>
      <c r="N790" s="15">
        <v>30</v>
      </c>
      <c r="O790" s="15">
        <v>53</v>
      </c>
      <c r="P790" s="15">
        <v>60</v>
      </c>
      <c r="Q790" s="15">
        <v>79</v>
      </c>
      <c r="R790" s="15">
        <v>44</v>
      </c>
      <c r="S790" s="15">
        <v>155</v>
      </c>
      <c r="T790" s="15">
        <v>47</v>
      </c>
      <c r="U790" s="15">
        <v>29</v>
      </c>
      <c r="V790" s="15">
        <v>139</v>
      </c>
      <c r="W790" s="15">
        <v>9</v>
      </c>
      <c r="X790" s="15">
        <v>93</v>
      </c>
      <c r="Y790" s="15">
        <v>141</v>
      </c>
      <c r="Z790" s="15">
        <v>34</v>
      </c>
      <c r="AA790" s="15">
        <v>150</v>
      </c>
      <c r="AB790" s="15">
        <v>37</v>
      </c>
      <c r="AC790" s="15">
        <v>83</v>
      </c>
      <c r="AD790" s="15">
        <v>131</v>
      </c>
      <c r="AE790" s="15">
        <v>45</v>
      </c>
      <c r="AF790" s="15">
        <v>119</v>
      </c>
      <c r="AG790" s="15">
        <v>137</v>
      </c>
      <c r="AH790" s="15">
        <v>16</v>
      </c>
      <c r="AI790" s="15">
        <v>64</v>
      </c>
      <c r="AJ790" s="15">
        <v>84</v>
      </c>
      <c r="AK790" s="15">
        <v>38</v>
      </c>
      <c r="AL790" s="15">
        <v>72</v>
      </c>
      <c r="AM790" s="15">
        <v>123</v>
      </c>
      <c r="AN790" s="15">
        <v>147</v>
      </c>
      <c r="AO790" s="15">
        <v>100</v>
      </c>
      <c r="AP790" s="15">
        <v>48</v>
      </c>
      <c r="AQ790" s="15">
        <v>106</v>
      </c>
      <c r="AR790" s="15">
        <v>95</v>
      </c>
      <c r="AS790" s="15">
        <v>121</v>
      </c>
      <c r="AT790" s="15">
        <v>54</v>
      </c>
      <c r="AU790" s="15">
        <v>130</v>
      </c>
      <c r="AV790" s="15">
        <v>67</v>
      </c>
      <c r="AW790" s="15">
        <v>21</v>
      </c>
      <c r="AX790" s="15">
        <v>26</v>
      </c>
      <c r="AY790" s="15">
        <v>27</v>
      </c>
      <c r="AZ790" s="15">
        <v>85</v>
      </c>
      <c r="BA790" s="15">
        <v>99</v>
      </c>
      <c r="BB790" s="15">
        <v>20</v>
      </c>
      <c r="BC790" s="15">
        <v>42</v>
      </c>
      <c r="BD790" s="15">
        <v>142</v>
      </c>
      <c r="BE790" s="15">
        <v>101</v>
      </c>
      <c r="BF790" s="15">
        <v>80</v>
      </c>
      <c r="BG790" s="15">
        <v>73</v>
      </c>
      <c r="BH790" s="15">
        <v>88</v>
      </c>
      <c r="BI790" s="15">
        <v>33</v>
      </c>
      <c r="BJ790" s="15">
        <v>65</v>
      </c>
      <c r="BK790" s="15">
        <v>89</v>
      </c>
      <c r="BL790" s="15">
        <v>57</v>
      </c>
      <c r="BM790" s="15">
        <v>117</v>
      </c>
      <c r="BN790" s="15">
        <v>55</v>
      </c>
      <c r="BO790" s="15">
        <v>14</v>
      </c>
      <c r="BP790" s="15">
        <v>5</v>
      </c>
      <c r="BQ790" s="15">
        <v>105</v>
      </c>
      <c r="BR790" s="15">
        <v>59</v>
      </c>
      <c r="BS790" s="15">
        <v>2</v>
      </c>
      <c r="BT790" s="15">
        <v>43</v>
      </c>
      <c r="BU790" s="15">
        <v>107</v>
      </c>
      <c r="BV790" s="15">
        <v>148</v>
      </c>
      <c r="BW790" s="15">
        <v>87</v>
      </c>
      <c r="BX790" s="15">
        <v>160</v>
      </c>
      <c r="BY790" s="15">
        <v>63</v>
      </c>
      <c r="BZ790" s="15">
        <v>140</v>
      </c>
      <c r="CA790" s="15">
        <v>126</v>
      </c>
      <c r="CB790" s="15">
        <v>96</v>
      </c>
      <c r="CC790" s="15">
        <v>112</v>
      </c>
      <c r="CD790" s="15">
        <v>134</v>
      </c>
      <c r="CE790" s="15">
        <v>24</v>
      </c>
      <c r="CF790" s="15">
        <v>36</v>
      </c>
      <c r="CG790" s="15">
        <v>157</v>
      </c>
      <c r="CH790" s="15">
        <v>13</v>
      </c>
      <c r="CI790" s="15">
        <v>66</v>
      </c>
      <c r="CJ790" s="15">
        <v>46</v>
      </c>
      <c r="CK790" s="15">
        <v>71</v>
      </c>
      <c r="CL790" s="15">
        <v>7</v>
      </c>
      <c r="CM790" s="15">
        <v>120</v>
      </c>
      <c r="CN790" s="15">
        <v>135</v>
      </c>
      <c r="CO790" s="15">
        <v>61</v>
      </c>
      <c r="CP790" s="15">
        <v>103</v>
      </c>
      <c r="CQ790" s="15">
        <v>1</v>
      </c>
      <c r="CR790" s="15">
        <v>149</v>
      </c>
      <c r="CS790" s="15">
        <v>98</v>
      </c>
      <c r="CT790" s="15">
        <v>152</v>
      </c>
      <c r="CU790" s="15">
        <v>143</v>
      </c>
      <c r="CV790" s="15">
        <v>56</v>
      </c>
      <c r="CW790" s="15">
        <v>145</v>
      </c>
      <c r="CX790" s="15">
        <v>78</v>
      </c>
      <c r="CY790" s="15">
        <v>159</v>
      </c>
      <c r="CZ790" s="15">
        <v>6</v>
      </c>
      <c r="DA790" s="15">
        <v>154</v>
      </c>
      <c r="DB790" s="15">
        <v>19</v>
      </c>
      <c r="DC790" s="15">
        <v>76</v>
      </c>
      <c r="DD790" s="15">
        <v>12</v>
      </c>
      <c r="DE790" s="15">
        <v>40</v>
      </c>
      <c r="DF790" s="15">
        <v>127</v>
      </c>
      <c r="DG790" s="15">
        <v>158</v>
      </c>
      <c r="DH790" s="15">
        <v>118</v>
      </c>
      <c r="DI790" s="15">
        <v>102</v>
      </c>
      <c r="DJ790" s="15">
        <v>11</v>
      </c>
      <c r="DK790" s="15">
        <v>81</v>
      </c>
      <c r="DL790" s="15">
        <v>50</v>
      </c>
      <c r="DM790" s="15">
        <v>39</v>
      </c>
      <c r="DN790" s="15">
        <v>52</v>
      </c>
      <c r="DO790" s="15">
        <v>77</v>
      </c>
      <c r="DP790" s="15">
        <v>31</v>
      </c>
      <c r="DQ790" s="15">
        <v>122</v>
      </c>
      <c r="DR790" s="15">
        <v>114</v>
      </c>
      <c r="DS790" s="15">
        <v>22</v>
      </c>
      <c r="DT790" s="15">
        <v>146</v>
      </c>
      <c r="DU790" s="15">
        <v>151</v>
      </c>
      <c r="DV790" s="15">
        <v>49</v>
      </c>
      <c r="DW790" s="15">
        <v>109</v>
      </c>
      <c r="DX790" s="15">
        <v>156</v>
      </c>
      <c r="DY790" s="15">
        <v>111</v>
      </c>
      <c r="DZ790" s="15">
        <v>132</v>
      </c>
      <c r="EA790" s="15">
        <v>94</v>
      </c>
      <c r="EB790" s="15">
        <v>18</v>
      </c>
      <c r="EC790" s="15">
        <v>41</v>
      </c>
      <c r="ED790" s="15">
        <v>113</v>
      </c>
      <c r="EE790" s="15">
        <v>68</v>
      </c>
      <c r="EF790" s="15">
        <v>125</v>
      </c>
      <c r="EG790" s="15">
        <v>70</v>
      </c>
      <c r="EH790" s="15">
        <v>10</v>
      </c>
      <c r="EI790" s="15">
        <v>3</v>
      </c>
      <c r="EJ790" s="15">
        <v>28</v>
      </c>
      <c r="EK790" s="15">
        <v>92</v>
      </c>
      <c r="EL790" s="15">
        <v>25</v>
      </c>
      <c r="EM790" s="15">
        <v>69</v>
      </c>
      <c r="EN790" s="15">
        <v>62</v>
      </c>
      <c r="EO790" s="15">
        <v>82</v>
      </c>
      <c r="EP790" s="15">
        <v>75</v>
      </c>
      <c r="EQ790" s="15">
        <v>51</v>
      </c>
      <c r="ER790" s="15">
        <v>17</v>
      </c>
      <c r="ES790" s="15">
        <v>86</v>
      </c>
      <c r="ET790" s="15">
        <v>58</v>
      </c>
      <c r="EU790" s="15">
        <v>15</v>
      </c>
      <c r="EV790" s="15">
        <v>128</v>
      </c>
      <c r="EW790" s="15">
        <v>124</v>
      </c>
      <c r="EX790" s="15">
        <v>153</v>
      </c>
      <c r="EY790" s="15">
        <v>23</v>
      </c>
      <c r="EZ790" s="15">
        <v>32</v>
      </c>
      <c r="FA790" s="15">
        <v>108</v>
      </c>
      <c r="FB790" s="15">
        <v>129</v>
      </c>
      <c r="FC790" s="15">
        <v>97</v>
      </c>
      <c r="FD790" s="15">
        <v>133</v>
      </c>
      <c r="FE790" s="15">
        <v>74</v>
      </c>
      <c r="FF790" s="15">
        <v>138</v>
      </c>
      <c r="FG790" s="15">
        <v>110</v>
      </c>
      <c r="FH790" s="15">
        <v>35</v>
      </c>
      <c r="FI790" s="15">
        <v>8</v>
      </c>
    </row>
    <row r="791" spans="4:169" s="15" customFormat="1"/>
    <row r="792" spans="4:169" s="15" customFormat="1">
      <c r="D792" s="447">
        <v>161</v>
      </c>
      <c r="E792" s="39" t="s">
        <v>379</v>
      </c>
    </row>
    <row r="793" spans="4:169" s="15" customFormat="1">
      <c r="E793" s="42" t="s">
        <v>322</v>
      </c>
      <c r="F793" s="15">
        <v>1</v>
      </c>
      <c r="G793" s="15">
        <v>2</v>
      </c>
      <c r="H793" s="15">
        <v>3</v>
      </c>
      <c r="I793" s="15">
        <v>4</v>
      </c>
      <c r="J793" s="15">
        <v>5</v>
      </c>
      <c r="K793" s="15">
        <v>6</v>
      </c>
      <c r="L793" s="15">
        <v>7</v>
      </c>
      <c r="M793" s="15">
        <v>8</v>
      </c>
      <c r="N793" s="15">
        <v>9</v>
      </c>
      <c r="O793" s="15">
        <v>10</v>
      </c>
      <c r="P793" s="15">
        <v>11</v>
      </c>
      <c r="Q793" s="15">
        <v>12</v>
      </c>
      <c r="R793" s="15">
        <v>13</v>
      </c>
      <c r="S793" s="15">
        <v>14</v>
      </c>
      <c r="T793" s="15">
        <v>15</v>
      </c>
      <c r="U793" s="15">
        <v>16</v>
      </c>
      <c r="V793" s="15">
        <v>17</v>
      </c>
      <c r="W793" s="15">
        <v>18</v>
      </c>
      <c r="X793" s="15">
        <v>19</v>
      </c>
      <c r="Y793" s="15">
        <v>20</v>
      </c>
      <c r="Z793" s="15">
        <v>21</v>
      </c>
      <c r="AA793" s="15">
        <v>22</v>
      </c>
      <c r="AB793" s="15">
        <v>23</v>
      </c>
      <c r="AC793" s="15">
        <v>24</v>
      </c>
      <c r="AD793" s="15">
        <v>25</v>
      </c>
      <c r="AE793" s="15">
        <v>26</v>
      </c>
      <c r="AF793" s="15">
        <v>27</v>
      </c>
      <c r="AG793" s="15">
        <v>28</v>
      </c>
      <c r="AH793" s="15">
        <v>29</v>
      </c>
      <c r="AI793" s="15">
        <v>30</v>
      </c>
      <c r="AJ793" s="15">
        <v>31</v>
      </c>
      <c r="AK793" s="15">
        <v>32</v>
      </c>
      <c r="AL793" s="15">
        <v>33</v>
      </c>
      <c r="AM793" s="15">
        <v>34</v>
      </c>
      <c r="AN793" s="15">
        <v>35</v>
      </c>
      <c r="AO793" s="15">
        <v>36</v>
      </c>
      <c r="AP793" s="15">
        <v>37</v>
      </c>
      <c r="AQ793" s="15">
        <v>38</v>
      </c>
      <c r="AR793" s="15">
        <v>39</v>
      </c>
      <c r="AS793" s="15">
        <v>40</v>
      </c>
      <c r="AT793" s="15">
        <v>41</v>
      </c>
      <c r="AU793" s="15">
        <v>42</v>
      </c>
      <c r="AV793" s="15">
        <v>43</v>
      </c>
      <c r="AW793" s="15">
        <v>44</v>
      </c>
      <c r="AX793" s="15">
        <v>45</v>
      </c>
      <c r="AY793" s="15">
        <v>46</v>
      </c>
      <c r="AZ793" s="15">
        <v>47</v>
      </c>
      <c r="BA793" s="15">
        <v>48</v>
      </c>
      <c r="BB793" s="15">
        <v>49</v>
      </c>
      <c r="BC793" s="15">
        <v>50</v>
      </c>
      <c r="BD793" s="15">
        <v>51</v>
      </c>
      <c r="BE793" s="15">
        <v>52</v>
      </c>
      <c r="BF793" s="15">
        <v>53</v>
      </c>
      <c r="BG793" s="15">
        <v>54</v>
      </c>
      <c r="BH793" s="15">
        <v>55</v>
      </c>
      <c r="BI793" s="15">
        <v>56</v>
      </c>
      <c r="BJ793" s="15">
        <v>57</v>
      </c>
      <c r="BK793" s="15">
        <v>58</v>
      </c>
      <c r="BL793" s="15">
        <v>59</v>
      </c>
      <c r="BM793" s="15">
        <v>60</v>
      </c>
      <c r="BN793" s="15">
        <v>61</v>
      </c>
      <c r="BO793" s="15">
        <v>62</v>
      </c>
      <c r="BP793" s="15">
        <v>63</v>
      </c>
      <c r="BQ793" s="15">
        <v>64</v>
      </c>
      <c r="BR793" s="15">
        <v>65</v>
      </c>
      <c r="BS793" s="15">
        <v>66</v>
      </c>
      <c r="BT793" s="15">
        <v>67</v>
      </c>
      <c r="BU793" s="15">
        <v>68</v>
      </c>
      <c r="BV793" s="15">
        <v>69</v>
      </c>
      <c r="BW793" s="15">
        <v>70</v>
      </c>
      <c r="BX793" s="15">
        <v>71</v>
      </c>
      <c r="BY793" s="15">
        <v>72</v>
      </c>
      <c r="BZ793" s="15">
        <v>73</v>
      </c>
      <c r="CA793" s="15">
        <v>74</v>
      </c>
      <c r="CB793" s="15">
        <v>75</v>
      </c>
      <c r="CC793" s="15">
        <v>76</v>
      </c>
      <c r="CD793" s="15">
        <v>77</v>
      </c>
      <c r="CE793" s="15">
        <v>78</v>
      </c>
      <c r="CF793" s="15">
        <v>79</v>
      </c>
      <c r="CG793" s="15">
        <v>80</v>
      </c>
      <c r="CH793" s="15">
        <v>81</v>
      </c>
      <c r="CI793" s="15">
        <v>82</v>
      </c>
      <c r="CJ793" s="15">
        <v>83</v>
      </c>
      <c r="CK793" s="15">
        <v>84</v>
      </c>
      <c r="CL793" s="15">
        <v>85</v>
      </c>
      <c r="CM793" s="15">
        <v>86</v>
      </c>
      <c r="CN793" s="15">
        <v>87</v>
      </c>
      <c r="CO793" s="15">
        <v>88</v>
      </c>
      <c r="CP793" s="15">
        <v>89</v>
      </c>
      <c r="CQ793" s="15">
        <v>90</v>
      </c>
      <c r="CR793" s="15">
        <v>91</v>
      </c>
      <c r="CS793" s="15">
        <v>92</v>
      </c>
      <c r="CT793" s="15">
        <v>93</v>
      </c>
      <c r="CU793" s="15">
        <v>94</v>
      </c>
      <c r="CV793" s="15">
        <v>95</v>
      </c>
      <c r="CW793" s="15">
        <v>96</v>
      </c>
      <c r="CX793" s="15">
        <v>97</v>
      </c>
      <c r="CY793" s="15">
        <v>98</v>
      </c>
      <c r="CZ793" s="15">
        <v>99</v>
      </c>
      <c r="DA793" s="15">
        <v>100</v>
      </c>
      <c r="DB793" s="15">
        <v>101</v>
      </c>
      <c r="DC793" s="15">
        <v>102</v>
      </c>
      <c r="DD793" s="15">
        <v>103</v>
      </c>
      <c r="DE793" s="15">
        <v>104</v>
      </c>
      <c r="DF793" s="15">
        <v>105</v>
      </c>
      <c r="DG793" s="15">
        <v>106</v>
      </c>
      <c r="DH793" s="15">
        <v>107</v>
      </c>
      <c r="DI793" s="15">
        <v>108</v>
      </c>
      <c r="DJ793" s="15">
        <v>109</v>
      </c>
      <c r="DK793" s="15">
        <v>110</v>
      </c>
      <c r="DL793" s="15">
        <v>111</v>
      </c>
      <c r="DM793" s="15">
        <v>112</v>
      </c>
      <c r="DN793" s="15">
        <v>113</v>
      </c>
      <c r="DO793" s="15">
        <v>114</v>
      </c>
      <c r="DP793" s="15">
        <v>115</v>
      </c>
      <c r="DQ793" s="15">
        <v>116</v>
      </c>
      <c r="DR793" s="15">
        <v>117</v>
      </c>
      <c r="DS793" s="15">
        <v>118</v>
      </c>
      <c r="DT793" s="15">
        <v>119</v>
      </c>
      <c r="DU793" s="15">
        <v>120</v>
      </c>
      <c r="DV793" s="15">
        <v>121</v>
      </c>
      <c r="DW793" s="15">
        <v>122</v>
      </c>
      <c r="DX793" s="15">
        <v>123</v>
      </c>
      <c r="DY793" s="15">
        <v>124</v>
      </c>
      <c r="DZ793" s="15">
        <v>125</v>
      </c>
      <c r="EA793" s="15">
        <v>126</v>
      </c>
      <c r="EB793" s="15">
        <v>127</v>
      </c>
      <c r="EC793" s="15">
        <v>128</v>
      </c>
      <c r="ED793" s="15">
        <v>129</v>
      </c>
      <c r="EE793" s="15">
        <v>130</v>
      </c>
      <c r="EF793" s="15">
        <v>131</v>
      </c>
      <c r="EG793" s="15">
        <v>132</v>
      </c>
      <c r="EH793" s="15">
        <v>133</v>
      </c>
      <c r="EI793" s="15">
        <v>134</v>
      </c>
      <c r="EJ793" s="15">
        <v>135</v>
      </c>
      <c r="EK793" s="15">
        <v>136</v>
      </c>
      <c r="EL793" s="15">
        <v>137</v>
      </c>
      <c r="EM793" s="15">
        <v>138</v>
      </c>
      <c r="EN793" s="15">
        <v>139</v>
      </c>
      <c r="EO793" s="15">
        <v>140</v>
      </c>
      <c r="EP793" s="15">
        <v>141</v>
      </c>
      <c r="EQ793" s="15">
        <v>142</v>
      </c>
      <c r="ER793" s="15">
        <v>143</v>
      </c>
      <c r="ES793" s="15">
        <v>144</v>
      </c>
      <c r="ET793" s="15">
        <v>145</v>
      </c>
      <c r="EU793" s="15">
        <v>146</v>
      </c>
      <c r="EV793" s="15">
        <v>147</v>
      </c>
      <c r="EW793" s="15">
        <v>148</v>
      </c>
      <c r="EX793" s="15">
        <v>149</v>
      </c>
      <c r="EZ793" s="15">
        <v>150</v>
      </c>
      <c r="FA793" s="15">
        <v>151</v>
      </c>
      <c r="FB793" s="15">
        <v>152</v>
      </c>
      <c r="FC793" s="15">
        <v>153</v>
      </c>
      <c r="FE793" s="15">
        <v>154</v>
      </c>
      <c r="FF793" s="15">
        <v>155</v>
      </c>
      <c r="FG793" s="15">
        <v>156</v>
      </c>
      <c r="FH793" s="15">
        <v>157</v>
      </c>
      <c r="FJ793" s="15">
        <v>158</v>
      </c>
      <c r="FK793" s="15">
        <v>159</v>
      </c>
      <c r="FL793" s="15">
        <v>160</v>
      </c>
      <c r="FM793" s="15">
        <v>161</v>
      </c>
    </row>
    <row r="794" spans="4:169" s="15" customFormat="1">
      <c r="E794" s="42" t="s">
        <v>350</v>
      </c>
      <c r="F794" s="15">
        <v>118</v>
      </c>
      <c r="G794" s="15">
        <v>83</v>
      </c>
      <c r="H794" s="15">
        <v>141</v>
      </c>
      <c r="I794" s="15">
        <v>87</v>
      </c>
      <c r="J794" s="15">
        <v>138</v>
      </c>
      <c r="K794" s="15">
        <v>58</v>
      </c>
      <c r="L794" s="15">
        <v>100</v>
      </c>
      <c r="M794" s="15">
        <v>50</v>
      </c>
      <c r="N794" s="15">
        <v>152</v>
      </c>
      <c r="O794" s="15">
        <v>26</v>
      </c>
      <c r="P794" s="15">
        <v>107</v>
      </c>
      <c r="Q794" s="15">
        <v>48</v>
      </c>
      <c r="R794" s="15">
        <v>125</v>
      </c>
      <c r="S794" s="15">
        <v>41</v>
      </c>
      <c r="T794" s="15">
        <v>98</v>
      </c>
      <c r="U794" s="15">
        <v>153</v>
      </c>
      <c r="V794" s="15">
        <v>89</v>
      </c>
      <c r="W794" s="15">
        <v>36</v>
      </c>
      <c r="X794" s="15">
        <v>76</v>
      </c>
      <c r="Y794" s="15">
        <v>148</v>
      </c>
      <c r="Z794" s="15">
        <v>97</v>
      </c>
      <c r="AA794" s="15">
        <v>119</v>
      </c>
      <c r="AB794" s="15">
        <v>132</v>
      </c>
      <c r="AC794" s="15">
        <v>42</v>
      </c>
      <c r="AD794" s="15">
        <v>113</v>
      </c>
      <c r="AE794" s="15">
        <v>25</v>
      </c>
      <c r="AF794" s="15">
        <v>49</v>
      </c>
      <c r="AG794" s="15">
        <v>101</v>
      </c>
      <c r="AH794" s="15">
        <v>56</v>
      </c>
      <c r="AI794" s="15">
        <v>131</v>
      </c>
      <c r="AJ794" s="15">
        <v>99</v>
      </c>
      <c r="AK794" s="15">
        <v>110</v>
      </c>
      <c r="AL794" s="15">
        <v>40</v>
      </c>
      <c r="AM794" s="15">
        <v>8</v>
      </c>
      <c r="AN794" s="15">
        <v>61</v>
      </c>
      <c r="AO794" s="15">
        <v>14</v>
      </c>
      <c r="AP794" s="15">
        <v>75</v>
      </c>
      <c r="AQ794" s="15">
        <v>114</v>
      </c>
      <c r="AR794" s="15">
        <v>77</v>
      </c>
      <c r="AS794" s="15">
        <v>23</v>
      </c>
      <c r="AT794" s="15">
        <v>84</v>
      </c>
      <c r="AU794" s="15">
        <v>24</v>
      </c>
      <c r="AV794" s="15">
        <v>60</v>
      </c>
      <c r="AW794" s="15">
        <v>66</v>
      </c>
      <c r="AX794" s="15">
        <v>11</v>
      </c>
      <c r="AY794" s="15">
        <v>92</v>
      </c>
      <c r="AZ794" s="15">
        <v>55</v>
      </c>
      <c r="BA794" s="15">
        <v>137</v>
      </c>
      <c r="BB794" s="15">
        <v>71</v>
      </c>
      <c r="BC794" s="15">
        <v>126</v>
      </c>
      <c r="BD794" s="15">
        <v>155</v>
      </c>
      <c r="BE794" s="15">
        <v>9</v>
      </c>
      <c r="BF794" s="15">
        <v>124</v>
      </c>
      <c r="BG794" s="15">
        <v>160</v>
      </c>
      <c r="BH794" s="15">
        <v>109</v>
      </c>
      <c r="BI794" s="15">
        <v>128</v>
      </c>
      <c r="BJ794" s="15">
        <v>20</v>
      </c>
      <c r="BK794" s="15">
        <v>112</v>
      </c>
      <c r="BL794" s="15">
        <v>28</v>
      </c>
      <c r="BM794" s="15">
        <v>21</v>
      </c>
      <c r="BN794" s="15">
        <v>10</v>
      </c>
      <c r="BO794" s="15">
        <v>69</v>
      </c>
      <c r="BP794" s="15">
        <v>116</v>
      </c>
      <c r="BQ794" s="15">
        <v>31</v>
      </c>
      <c r="BR794" s="15">
        <v>57</v>
      </c>
      <c r="BS794" s="15">
        <v>157</v>
      </c>
      <c r="BT794" s="15">
        <v>129</v>
      </c>
      <c r="BU794" s="15">
        <v>27</v>
      </c>
      <c r="BV794" s="15">
        <v>135</v>
      </c>
      <c r="BW794" s="15">
        <v>108</v>
      </c>
      <c r="BX794" s="15">
        <v>68</v>
      </c>
      <c r="BY794" s="15">
        <v>54</v>
      </c>
      <c r="BZ794" s="15">
        <v>96</v>
      </c>
      <c r="CA794" s="15">
        <v>12</v>
      </c>
      <c r="CB794" s="15">
        <v>161</v>
      </c>
      <c r="CC794" s="15">
        <v>39</v>
      </c>
      <c r="CD794" s="15">
        <v>95</v>
      </c>
      <c r="CE794" s="15">
        <v>70</v>
      </c>
      <c r="CF794" s="15">
        <v>105</v>
      </c>
      <c r="CG794" s="15">
        <v>63</v>
      </c>
      <c r="CH794" s="15">
        <v>130</v>
      </c>
      <c r="CI794" s="15">
        <v>78</v>
      </c>
      <c r="CJ794" s="15">
        <v>2</v>
      </c>
      <c r="CK794" s="15">
        <v>72</v>
      </c>
      <c r="CL794" s="15">
        <v>159</v>
      </c>
      <c r="CM794" s="15">
        <v>85</v>
      </c>
      <c r="CN794" s="15">
        <v>4</v>
      </c>
      <c r="CO794" s="15">
        <v>120</v>
      </c>
      <c r="CP794" s="15">
        <v>17</v>
      </c>
      <c r="CQ794" s="15">
        <v>33</v>
      </c>
      <c r="CR794" s="15">
        <v>38</v>
      </c>
      <c r="CS794" s="15">
        <v>150</v>
      </c>
      <c r="CT794" s="15">
        <v>94</v>
      </c>
      <c r="CU794" s="15">
        <v>53</v>
      </c>
      <c r="CV794" s="15">
        <v>154</v>
      </c>
      <c r="CW794" s="15">
        <v>156</v>
      </c>
      <c r="CX794" s="15">
        <v>59</v>
      </c>
      <c r="CY794" s="15">
        <v>149</v>
      </c>
      <c r="CZ794" s="15">
        <v>103</v>
      </c>
      <c r="DA794" s="15">
        <v>43</v>
      </c>
      <c r="DB794" s="15">
        <v>82</v>
      </c>
      <c r="DC794" s="15">
        <v>144</v>
      </c>
      <c r="DD794" s="15">
        <v>37</v>
      </c>
      <c r="DE794" s="15">
        <v>6</v>
      </c>
      <c r="DF794" s="15">
        <v>117</v>
      </c>
      <c r="DG794" s="15">
        <v>32</v>
      </c>
      <c r="DH794" s="15">
        <v>45</v>
      </c>
      <c r="DI794" s="15">
        <v>19</v>
      </c>
      <c r="DJ794" s="15">
        <v>140</v>
      </c>
      <c r="DK794" s="15">
        <v>102</v>
      </c>
      <c r="DL794" s="15">
        <v>88</v>
      </c>
      <c r="DM794" s="15">
        <v>146</v>
      </c>
      <c r="DN794" s="15">
        <v>16</v>
      </c>
      <c r="DO794" s="15">
        <v>143</v>
      </c>
      <c r="DP794" s="15">
        <v>73</v>
      </c>
      <c r="DQ794" s="15">
        <v>65</v>
      </c>
      <c r="DR794" s="15">
        <v>18</v>
      </c>
      <c r="DS794" s="15">
        <v>1</v>
      </c>
      <c r="DT794" s="15">
        <v>158</v>
      </c>
      <c r="DU794" s="15">
        <v>111</v>
      </c>
      <c r="DV794" s="15">
        <v>142</v>
      </c>
      <c r="DW794" s="15">
        <v>64</v>
      </c>
      <c r="DX794" s="15">
        <v>47</v>
      </c>
      <c r="DY794" s="15">
        <v>106</v>
      </c>
      <c r="DZ794" s="15">
        <v>13</v>
      </c>
      <c r="EA794" s="15">
        <v>80</v>
      </c>
      <c r="EB794" s="15">
        <v>74</v>
      </c>
      <c r="EC794" s="15">
        <v>91</v>
      </c>
      <c r="ED794" s="15">
        <v>127</v>
      </c>
      <c r="EE794" s="15">
        <v>147</v>
      </c>
      <c r="EF794" s="15">
        <v>30</v>
      </c>
      <c r="EG794" s="15">
        <v>86</v>
      </c>
      <c r="EH794" s="15">
        <v>136</v>
      </c>
      <c r="EI794" s="15">
        <v>52</v>
      </c>
      <c r="EJ794" s="15">
        <v>67</v>
      </c>
      <c r="EK794" s="15">
        <v>133</v>
      </c>
      <c r="EL794" s="15">
        <v>123</v>
      </c>
      <c r="EM794" s="15">
        <v>5</v>
      </c>
      <c r="EN794" s="15">
        <v>151</v>
      </c>
      <c r="EO794" s="15">
        <v>62</v>
      </c>
      <c r="EP794" s="15">
        <v>3</v>
      </c>
      <c r="EQ794" s="15">
        <v>93</v>
      </c>
      <c r="ER794" s="15">
        <v>29</v>
      </c>
      <c r="ES794" s="15">
        <v>145</v>
      </c>
      <c r="ET794" s="15">
        <v>7</v>
      </c>
      <c r="EU794" s="15">
        <v>115</v>
      </c>
      <c r="EV794" s="15">
        <v>51</v>
      </c>
      <c r="EW794" s="15">
        <v>44</v>
      </c>
      <c r="EX794" s="15">
        <v>15</v>
      </c>
      <c r="EZ794" s="15">
        <v>35</v>
      </c>
      <c r="FA794" s="15">
        <v>139</v>
      </c>
      <c r="FB794" s="15">
        <v>134</v>
      </c>
      <c r="FC794" s="15">
        <v>46</v>
      </c>
      <c r="FE794" s="15">
        <v>122</v>
      </c>
      <c r="FF794" s="15">
        <v>34</v>
      </c>
      <c r="FG794" s="15">
        <v>22</v>
      </c>
      <c r="FH794" s="15">
        <v>90</v>
      </c>
      <c r="FJ794" s="15">
        <v>79</v>
      </c>
      <c r="FK794" s="15">
        <v>104</v>
      </c>
      <c r="FL794" s="15">
        <v>81</v>
      </c>
      <c r="FM794" s="15">
        <v>121</v>
      </c>
    </row>
    <row r="795" spans="4:169" s="15" customFormat="1">
      <c r="E795" s="42" t="s">
        <v>352</v>
      </c>
      <c r="F795" s="15">
        <v>75</v>
      </c>
      <c r="G795" s="15">
        <v>5</v>
      </c>
      <c r="H795" s="15">
        <v>95</v>
      </c>
      <c r="I795" s="15">
        <v>126</v>
      </c>
      <c r="J795" s="15">
        <v>18</v>
      </c>
      <c r="K795" s="15">
        <v>90</v>
      </c>
      <c r="L795" s="15">
        <v>35</v>
      </c>
      <c r="M795" s="15">
        <v>76</v>
      </c>
      <c r="N795" s="15">
        <v>37</v>
      </c>
      <c r="O795" s="15">
        <v>157</v>
      </c>
      <c r="P795" s="15">
        <v>135</v>
      </c>
      <c r="Q795" s="15">
        <v>154</v>
      </c>
      <c r="R795" s="15">
        <v>87</v>
      </c>
      <c r="S795" s="15">
        <v>16</v>
      </c>
      <c r="T795" s="15">
        <v>41</v>
      </c>
      <c r="U795" s="15">
        <v>17</v>
      </c>
      <c r="V795" s="15">
        <v>125</v>
      </c>
      <c r="W795" s="15">
        <v>9</v>
      </c>
      <c r="X795" s="15">
        <v>83</v>
      </c>
      <c r="Y795" s="15">
        <v>3</v>
      </c>
      <c r="Z795" s="15">
        <v>129</v>
      </c>
      <c r="AA795" s="15">
        <v>103</v>
      </c>
      <c r="AB795" s="15">
        <v>85</v>
      </c>
      <c r="AC795" s="15">
        <v>2</v>
      </c>
      <c r="AD795" s="15">
        <v>14</v>
      </c>
      <c r="AE795" s="15">
        <v>40</v>
      </c>
      <c r="AF795" s="15">
        <v>108</v>
      </c>
      <c r="AG795" s="15">
        <v>34</v>
      </c>
      <c r="AH795" s="15">
        <v>112</v>
      </c>
      <c r="AI795" s="15">
        <v>123</v>
      </c>
      <c r="AJ795" s="15">
        <v>54</v>
      </c>
      <c r="AK795" s="15">
        <v>61</v>
      </c>
      <c r="AL795" s="15">
        <v>66</v>
      </c>
      <c r="AM795" s="15">
        <v>36</v>
      </c>
      <c r="AN795" s="15">
        <v>81</v>
      </c>
      <c r="AO795" s="15">
        <v>119</v>
      </c>
      <c r="AP795" s="15">
        <v>149</v>
      </c>
      <c r="AQ795" s="15">
        <v>25</v>
      </c>
      <c r="AR795" s="15">
        <v>141</v>
      </c>
      <c r="AS795" s="15">
        <v>86</v>
      </c>
      <c r="AT795" s="15">
        <v>63</v>
      </c>
      <c r="AU795" s="15">
        <v>124</v>
      </c>
      <c r="AV795" s="15">
        <v>151</v>
      </c>
      <c r="AW795" s="15">
        <v>92</v>
      </c>
      <c r="AX795" s="15">
        <v>79</v>
      </c>
      <c r="AY795" s="15">
        <v>67</v>
      </c>
      <c r="AZ795" s="15">
        <v>8</v>
      </c>
      <c r="BA795" s="15">
        <v>55</v>
      </c>
      <c r="BB795" s="15">
        <v>96</v>
      </c>
      <c r="BC795" s="15">
        <v>91</v>
      </c>
      <c r="BD795" s="15">
        <v>109</v>
      </c>
      <c r="BE795" s="15">
        <v>19</v>
      </c>
      <c r="BF795" s="15">
        <v>159</v>
      </c>
      <c r="BG795" s="15">
        <v>80</v>
      </c>
      <c r="BH795" s="15">
        <v>48</v>
      </c>
      <c r="BI795" s="15">
        <v>94</v>
      </c>
      <c r="BJ795" s="15">
        <v>130</v>
      </c>
      <c r="BK795" s="15">
        <v>147</v>
      </c>
      <c r="BL795" s="15">
        <v>65</v>
      </c>
      <c r="BM795" s="15">
        <v>121</v>
      </c>
      <c r="BN795" s="15">
        <v>60</v>
      </c>
      <c r="BO795" s="15">
        <v>138</v>
      </c>
      <c r="BP795" s="15">
        <v>100</v>
      </c>
      <c r="BQ795" s="15">
        <v>21</v>
      </c>
      <c r="BR795" s="15">
        <v>31</v>
      </c>
      <c r="BS795" s="15">
        <v>33</v>
      </c>
      <c r="BT795" s="15">
        <v>113</v>
      </c>
      <c r="BU795" s="15">
        <v>59</v>
      </c>
      <c r="BV795" s="15">
        <v>150</v>
      </c>
      <c r="BW795" s="15">
        <v>47</v>
      </c>
      <c r="BX795" s="15">
        <v>64</v>
      </c>
      <c r="BY795" s="15">
        <v>70</v>
      </c>
      <c r="BZ795" s="15">
        <v>12</v>
      </c>
      <c r="CA795" s="15">
        <v>51</v>
      </c>
      <c r="CB795" s="15">
        <v>32</v>
      </c>
      <c r="CC795" s="15">
        <v>105</v>
      </c>
      <c r="CD795" s="15">
        <v>148</v>
      </c>
      <c r="CE795" s="15">
        <v>117</v>
      </c>
      <c r="CF795" s="15">
        <v>58</v>
      </c>
      <c r="CG795" s="15">
        <v>106</v>
      </c>
      <c r="CH795" s="15">
        <v>69</v>
      </c>
      <c r="CI795" s="15">
        <v>43</v>
      </c>
      <c r="CJ795" s="15">
        <v>20</v>
      </c>
      <c r="CK795" s="15">
        <v>155</v>
      </c>
      <c r="CL795" s="15">
        <v>101</v>
      </c>
      <c r="CM795" s="15">
        <v>23</v>
      </c>
      <c r="CN795" s="15">
        <v>30</v>
      </c>
      <c r="CO795" s="15">
        <v>111</v>
      </c>
      <c r="CP795" s="15">
        <v>142</v>
      </c>
      <c r="CQ795" s="15">
        <v>82</v>
      </c>
      <c r="CR795" s="15">
        <v>104</v>
      </c>
      <c r="CS795" s="15">
        <v>44</v>
      </c>
      <c r="CT795" s="15">
        <v>7</v>
      </c>
      <c r="CU795" s="15">
        <v>38</v>
      </c>
      <c r="CV795" s="15">
        <v>56</v>
      </c>
      <c r="CW795" s="15">
        <v>49</v>
      </c>
      <c r="CX795" s="15">
        <v>134</v>
      </c>
      <c r="CY795" s="15">
        <v>45</v>
      </c>
      <c r="CZ795" s="15">
        <v>68</v>
      </c>
      <c r="DA795" s="15">
        <v>153</v>
      </c>
      <c r="DB795" s="15">
        <v>145</v>
      </c>
      <c r="DC795" s="15">
        <v>26</v>
      </c>
      <c r="DD795" s="15">
        <v>139</v>
      </c>
      <c r="DE795" s="15">
        <v>122</v>
      </c>
      <c r="DF795" s="15">
        <v>39</v>
      </c>
      <c r="DG795" s="15">
        <v>52</v>
      </c>
      <c r="DH795" s="15">
        <v>28</v>
      </c>
      <c r="DI795" s="15">
        <v>46</v>
      </c>
      <c r="DJ795" s="15">
        <v>93</v>
      </c>
      <c r="DK795" s="15">
        <v>88</v>
      </c>
      <c r="DL795" s="15">
        <v>140</v>
      </c>
      <c r="DM795" s="15">
        <v>71</v>
      </c>
      <c r="DN795" s="15">
        <v>110</v>
      </c>
      <c r="DO795" s="15">
        <v>1</v>
      </c>
      <c r="DP795" s="15">
        <v>128</v>
      </c>
      <c r="DQ795" s="15">
        <v>143</v>
      </c>
      <c r="DR795" s="15">
        <v>152</v>
      </c>
      <c r="DS795" s="15">
        <v>24</v>
      </c>
      <c r="DT795" s="15">
        <v>78</v>
      </c>
      <c r="DU795" s="15">
        <v>156</v>
      </c>
      <c r="DV795" s="15">
        <v>114</v>
      </c>
      <c r="DW795" s="15">
        <v>50</v>
      </c>
      <c r="DX795" s="15">
        <v>74</v>
      </c>
      <c r="DY795" s="15">
        <v>107</v>
      </c>
      <c r="DZ795" s="15">
        <v>146</v>
      </c>
      <c r="EA795" s="15">
        <v>4</v>
      </c>
      <c r="EB795" s="15">
        <v>10</v>
      </c>
      <c r="EC795" s="15">
        <v>158</v>
      </c>
      <c r="ED795" s="15">
        <v>22</v>
      </c>
      <c r="EE795" s="15">
        <v>99</v>
      </c>
      <c r="EF795" s="15">
        <v>15</v>
      </c>
      <c r="EG795" s="15">
        <v>120</v>
      </c>
      <c r="EH795" s="15">
        <v>6</v>
      </c>
      <c r="EI795" s="15">
        <v>132</v>
      </c>
      <c r="EJ795" s="15">
        <v>27</v>
      </c>
      <c r="EK795" s="15">
        <v>161</v>
      </c>
      <c r="EL795" s="15">
        <v>13</v>
      </c>
      <c r="EM795" s="15">
        <v>127</v>
      </c>
      <c r="EN795" s="15">
        <v>131</v>
      </c>
      <c r="EO795" s="15">
        <v>97</v>
      </c>
      <c r="EP795" s="15">
        <v>160</v>
      </c>
      <c r="EQ795" s="15">
        <v>115</v>
      </c>
      <c r="ER795" s="15">
        <v>89</v>
      </c>
      <c r="ES795" s="15">
        <v>137</v>
      </c>
      <c r="ET795" s="15">
        <v>116</v>
      </c>
      <c r="EU795" s="15">
        <v>102</v>
      </c>
      <c r="EV795" s="15">
        <v>98</v>
      </c>
      <c r="EW795" s="15">
        <v>77</v>
      </c>
      <c r="EX795" s="15">
        <v>11</v>
      </c>
      <c r="EZ795" s="15">
        <v>72</v>
      </c>
      <c r="FA795" s="15">
        <v>29</v>
      </c>
      <c r="FB795" s="15">
        <v>57</v>
      </c>
      <c r="FC795" s="15">
        <v>133</v>
      </c>
      <c r="FE795" s="15">
        <v>73</v>
      </c>
      <c r="FF795" s="15">
        <v>84</v>
      </c>
      <c r="FG795" s="15">
        <v>144</v>
      </c>
      <c r="FH795" s="15">
        <v>118</v>
      </c>
      <c r="FJ795" s="15">
        <v>62</v>
      </c>
      <c r="FK795" s="15">
        <v>53</v>
      </c>
      <c r="FL795" s="15">
        <v>42</v>
      </c>
      <c r="FM795" s="15">
        <v>136</v>
      </c>
    </row>
    <row r="796" spans="4:169" s="15" customFormat="1"/>
    <row r="797" spans="4:169" s="15" customFormat="1">
      <c r="D797" s="447">
        <v>162</v>
      </c>
      <c r="E797" s="39" t="s">
        <v>379</v>
      </c>
    </row>
    <row r="798" spans="4:169" s="15" customFormat="1">
      <c r="E798" s="42" t="s">
        <v>322</v>
      </c>
      <c r="F798" s="15">
        <v>1</v>
      </c>
      <c r="G798" s="15">
        <v>2</v>
      </c>
      <c r="H798" s="15">
        <v>3</v>
      </c>
      <c r="I798" s="15">
        <v>4</v>
      </c>
      <c r="J798" s="15">
        <v>5</v>
      </c>
      <c r="K798" s="15">
        <v>6</v>
      </c>
      <c r="L798" s="15">
        <v>7</v>
      </c>
      <c r="M798" s="15">
        <v>8</v>
      </c>
      <c r="N798" s="15">
        <v>9</v>
      </c>
      <c r="O798" s="15">
        <v>10</v>
      </c>
      <c r="P798" s="15">
        <v>11</v>
      </c>
      <c r="Q798" s="15">
        <v>12</v>
      </c>
      <c r="R798" s="15">
        <v>13</v>
      </c>
      <c r="S798" s="15">
        <v>14</v>
      </c>
      <c r="T798" s="15">
        <v>15</v>
      </c>
      <c r="U798" s="15">
        <v>16</v>
      </c>
      <c r="V798" s="15">
        <v>17</v>
      </c>
      <c r="W798" s="15">
        <v>18</v>
      </c>
      <c r="X798" s="15">
        <v>19</v>
      </c>
      <c r="Y798" s="15">
        <v>20</v>
      </c>
      <c r="Z798" s="15">
        <v>21</v>
      </c>
      <c r="AA798" s="15">
        <v>22</v>
      </c>
      <c r="AB798" s="15">
        <v>23</v>
      </c>
      <c r="AC798" s="15">
        <v>24</v>
      </c>
      <c r="AD798" s="15">
        <v>25</v>
      </c>
      <c r="AE798" s="15">
        <v>26</v>
      </c>
      <c r="AF798" s="15">
        <v>27</v>
      </c>
      <c r="AG798" s="15">
        <v>28</v>
      </c>
      <c r="AH798" s="15">
        <v>29</v>
      </c>
      <c r="AI798" s="15">
        <v>30</v>
      </c>
      <c r="AJ798" s="15">
        <v>31</v>
      </c>
      <c r="AK798" s="15">
        <v>32</v>
      </c>
      <c r="AL798" s="15">
        <v>33</v>
      </c>
      <c r="AM798" s="15">
        <v>34</v>
      </c>
      <c r="AN798" s="15">
        <v>35</v>
      </c>
      <c r="AO798" s="15">
        <v>36</v>
      </c>
      <c r="AP798" s="15">
        <v>37</v>
      </c>
      <c r="AQ798" s="15">
        <v>38</v>
      </c>
      <c r="AR798" s="15">
        <v>39</v>
      </c>
      <c r="AS798" s="15">
        <v>40</v>
      </c>
      <c r="AT798" s="15">
        <v>41</v>
      </c>
      <c r="AU798" s="15">
        <v>42</v>
      </c>
      <c r="AV798" s="15">
        <v>43</v>
      </c>
      <c r="AW798" s="15">
        <v>44</v>
      </c>
      <c r="AX798" s="15">
        <v>45</v>
      </c>
      <c r="AY798" s="15">
        <v>46</v>
      </c>
      <c r="AZ798" s="15">
        <v>47</v>
      </c>
      <c r="BA798" s="15">
        <v>48</v>
      </c>
      <c r="BB798" s="15">
        <v>49</v>
      </c>
      <c r="BC798" s="15">
        <v>50</v>
      </c>
      <c r="BD798" s="15">
        <v>51</v>
      </c>
      <c r="BE798" s="15">
        <v>52</v>
      </c>
      <c r="BF798" s="15">
        <v>53</v>
      </c>
      <c r="BG798" s="15">
        <v>54</v>
      </c>
      <c r="BH798" s="15">
        <v>55</v>
      </c>
      <c r="BI798" s="15">
        <v>56</v>
      </c>
      <c r="BJ798" s="15">
        <v>57</v>
      </c>
      <c r="BK798" s="15">
        <v>58</v>
      </c>
      <c r="BL798" s="15">
        <v>59</v>
      </c>
      <c r="BM798" s="15">
        <v>60</v>
      </c>
      <c r="BN798" s="15">
        <v>61</v>
      </c>
      <c r="BO798" s="15">
        <v>62</v>
      </c>
      <c r="BP798" s="15">
        <v>63</v>
      </c>
      <c r="BQ798" s="15">
        <v>64</v>
      </c>
      <c r="BR798" s="15">
        <v>65</v>
      </c>
      <c r="BS798" s="15">
        <v>66</v>
      </c>
      <c r="BT798" s="15">
        <v>67</v>
      </c>
      <c r="BU798" s="15">
        <v>68</v>
      </c>
      <c r="BV798" s="15">
        <v>69</v>
      </c>
      <c r="BW798" s="15">
        <v>70</v>
      </c>
      <c r="BX798" s="15">
        <v>71</v>
      </c>
      <c r="BY798" s="15">
        <v>72</v>
      </c>
      <c r="BZ798" s="15">
        <v>73</v>
      </c>
      <c r="CA798" s="15">
        <v>74</v>
      </c>
      <c r="CB798" s="15">
        <v>75</v>
      </c>
      <c r="CC798" s="15">
        <v>76</v>
      </c>
      <c r="CD798" s="15">
        <v>77</v>
      </c>
      <c r="CE798" s="15">
        <v>78</v>
      </c>
      <c r="CF798" s="15">
        <v>79</v>
      </c>
      <c r="CG798" s="15">
        <v>80</v>
      </c>
      <c r="CH798" s="15">
        <v>81</v>
      </c>
      <c r="CI798" s="15">
        <v>82</v>
      </c>
      <c r="CJ798" s="15">
        <v>83</v>
      </c>
      <c r="CK798" s="15">
        <v>84</v>
      </c>
      <c r="CL798" s="15">
        <v>85</v>
      </c>
      <c r="CM798" s="15">
        <v>86</v>
      </c>
      <c r="CN798" s="15">
        <v>87</v>
      </c>
      <c r="CO798" s="15">
        <v>88</v>
      </c>
      <c r="CP798" s="15">
        <v>89</v>
      </c>
      <c r="CQ798" s="15">
        <v>90</v>
      </c>
      <c r="CR798" s="15">
        <v>91</v>
      </c>
      <c r="CS798" s="15">
        <v>92</v>
      </c>
      <c r="CT798" s="15">
        <v>93</v>
      </c>
      <c r="CU798" s="15">
        <v>94</v>
      </c>
      <c r="CV798" s="15">
        <v>95</v>
      </c>
      <c r="CW798" s="15">
        <v>96</v>
      </c>
      <c r="CX798" s="15">
        <v>97</v>
      </c>
      <c r="CY798" s="15">
        <v>98</v>
      </c>
      <c r="CZ798" s="15">
        <v>99</v>
      </c>
      <c r="DA798" s="15">
        <v>100</v>
      </c>
      <c r="DB798" s="15">
        <v>101</v>
      </c>
      <c r="DC798" s="15">
        <v>102</v>
      </c>
      <c r="DD798" s="15">
        <v>103</v>
      </c>
      <c r="DE798" s="15">
        <v>104</v>
      </c>
      <c r="DF798" s="15">
        <v>105</v>
      </c>
      <c r="DG798" s="15">
        <v>106</v>
      </c>
      <c r="DH798" s="15">
        <v>107</v>
      </c>
      <c r="DI798" s="15">
        <v>108</v>
      </c>
      <c r="DJ798" s="15">
        <v>109</v>
      </c>
      <c r="DK798" s="15">
        <v>110</v>
      </c>
      <c r="DL798" s="15">
        <v>111</v>
      </c>
      <c r="DM798" s="15">
        <v>112</v>
      </c>
      <c r="DN798" s="15">
        <v>113</v>
      </c>
      <c r="DO798" s="15">
        <v>114</v>
      </c>
      <c r="DP798" s="15">
        <v>115</v>
      </c>
      <c r="DQ798" s="15">
        <v>116</v>
      </c>
      <c r="DR798" s="15">
        <v>117</v>
      </c>
      <c r="DS798" s="15">
        <v>118</v>
      </c>
      <c r="DT798" s="15">
        <v>119</v>
      </c>
      <c r="DU798" s="15">
        <v>120</v>
      </c>
      <c r="DV798" s="15">
        <v>121</v>
      </c>
      <c r="DW798" s="15">
        <v>122</v>
      </c>
      <c r="DX798" s="15">
        <v>123</v>
      </c>
      <c r="DY798" s="15">
        <v>124</v>
      </c>
      <c r="DZ798" s="15">
        <v>125</v>
      </c>
      <c r="EA798" s="15">
        <v>126</v>
      </c>
      <c r="EB798" s="15">
        <v>127</v>
      </c>
      <c r="EC798" s="15">
        <v>128</v>
      </c>
      <c r="ED798" s="15">
        <v>129</v>
      </c>
      <c r="EE798" s="15">
        <v>130</v>
      </c>
      <c r="EF798" s="15">
        <v>131</v>
      </c>
      <c r="EG798" s="15">
        <v>132</v>
      </c>
      <c r="EH798" s="15">
        <v>133</v>
      </c>
      <c r="EI798" s="15">
        <v>134</v>
      </c>
      <c r="EJ798" s="15">
        <v>135</v>
      </c>
      <c r="EK798" s="15">
        <v>136</v>
      </c>
      <c r="EL798" s="15">
        <v>137</v>
      </c>
      <c r="EM798" s="15">
        <v>138</v>
      </c>
      <c r="EN798" s="15">
        <v>139</v>
      </c>
      <c r="EO798" s="15">
        <v>140</v>
      </c>
      <c r="EP798" s="15">
        <v>141</v>
      </c>
      <c r="EQ798" s="15">
        <v>142</v>
      </c>
      <c r="ER798" s="15">
        <v>143</v>
      </c>
      <c r="ES798" s="15">
        <v>144</v>
      </c>
      <c r="ET798" s="15">
        <v>145</v>
      </c>
      <c r="EU798" s="15">
        <v>146</v>
      </c>
      <c r="EV798" s="15">
        <v>147</v>
      </c>
      <c r="EW798" s="15">
        <v>148</v>
      </c>
      <c r="EX798" s="15">
        <v>149</v>
      </c>
      <c r="EY798" s="15">
        <v>150</v>
      </c>
      <c r="EZ798" s="15">
        <v>151</v>
      </c>
      <c r="FA798" s="15">
        <v>152</v>
      </c>
      <c r="FB798" s="15">
        <v>153</v>
      </c>
      <c r="FC798" s="15">
        <v>154</v>
      </c>
      <c r="FE798" s="15">
        <v>155</v>
      </c>
      <c r="FF798" s="15">
        <v>156</v>
      </c>
      <c r="FG798" s="15">
        <v>157</v>
      </c>
      <c r="FH798" s="15">
        <v>158</v>
      </c>
      <c r="FJ798" s="15">
        <v>159</v>
      </c>
      <c r="FK798" s="15">
        <v>160</v>
      </c>
      <c r="FL798" s="15">
        <v>161</v>
      </c>
      <c r="FM798" s="15">
        <v>162</v>
      </c>
    </row>
    <row r="799" spans="4:169" s="15" customFormat="1">
      <c r="E799" s="42" t="s">
        <v>350</v>
      </c>
      <c r="F799" s="15">
        <v>50</v>
      </c>
      <c r="G799" s="15">
        <v>141</v>
      </c>
      <c r="H799" s="15">
        <v>41</v>
      </c>
      <c r="I799" s="15">
        <v>152</v>
      </c>
      <c r="J799" s="15">
        <v>39</v>
      </c>
      <c r="K799" s="15">
        <v>74</v>
      </c>
      <c r="L799" s="15">
        <v>134</v>
      </c>
      <c r="M799" s="15">
        <v>51</v>
      </c>
      <c r="N799" s="15">
        <v>65</v>
      </c>
      <c r="O799" s="15">
        <v>34</v>
      </c>
      <c r="P799" s="15">
        <v>79</v>
      </c>
      <c r="Q799" s="15">
        <v>125</v>
      </c>
      <c r="R799" s="15">
        <v>12</v>
      </c>
      <c r="S799" s="15">
        <v>147</v>
      </c>
      <c r="T799" s="15">
        <v>151</v>
      </c>
      <c r="U799" s="15">
        <v>127</v>
      </c>
      <c r="V799" s="15">
        <v>35</v>
      </c>
      <c r="W799" s="15">
        <v>77</v>
      </c>
      <c r="X799" s="15">
        <v>161</v>
      </c>
      <c r="Y799" s="15">
        <v>143</v>
      </c>
      <c r="Z799" s="15">
        <v>158</v>
      </c>
      <c r="AA799" s="15">
        <v>73</v>
      </c>
      <c r="AB799" s="15">
        <v>54</v>
      </c>
      <c r="AC799" s="15">
        <v>58</v>
      </c>
      <c r="AD799" s="15">
        <v>137</v>
      </c>
      <c r="AE799" s="15">
        <v>48</v>
      </c>
      <c r="AF799" s="15">
        <v>162</v>
      </c>
      <c r="AG799" s="15">
        <v>70</v>
      </c>
      <c r="AH799" s="15">
        <v>133</v>
      </c>
      <c r="AI799" s="15">
        <v>154</v>
      </c>
      <c r="AJ799" s="15">
        <v>92</v>
      </c>
      <c r="AK799" s="15">
        <v>109</v>
      </c>
      <c r="AL799" s="15">
        <v>1</v>
      </c>
      <c r="AM799" s="15">
        <v>20</v>
      </c>
      <c r="AN799" s="15">
        <v>64</v>
      </c>
      <c r="AO799" s="15">
        <v>14</v>
      </c>
      <c r="AP799" s="15">
        <v>83</v>
      </c>
      <c r="AQ799" s="15">
        <v>95</v>
      </c>
      <c r="AR799" s="15">
        <v>16</v>
      </c>
      <c r="AS799" s="15">
        <v>27</v>
      </c>
      <c r="AT799" s="15">
        <v>128</v>
      </c>
      <c r="AU799" s="15">
        <v>114</v>
      </c>
      <c r="AV799" s="15">
        <v>106</v>
      </c>
      <c r="AW799" s="15">
        <v>52</v>
      </c>
      <c r="AX799" s="15">
        <v>21</v>
      </c>
      <c r="AY799" s="15">
        <v>142</v>
      </c>
      <c r="AZ799" s="15">
        <v>111</v>
      </c>
      <c r="BA799" s="15">
        <v>131</v>
      </c>
      <c r="BB799" s="15">
        <v>87</v>
      </c>
      <c r="BC799" s="15">
        <v>32</v>
      </c>
      <c r="BD799" s="15">
        <v>18</v>
      </c>
      <c r="BE799" s="15">
        <v>5</v>
      </c>
      <c r="BF799" s="15">
        <v>112</v>
      </c>
      <c r="BG799" s="15">
        <v>86</v>
      </c>
      <c r="BH799" s="15">
        <v>132</v>
      </c>
      <c r="BI799" s="15">
        <v>100</v>
      </c>
      <c r="BJ799" s="15">
        <v>59</v>
      </c>
      <c r="BK799" s="15">
        <v>119</v>
      </c>
      <c r="BL799" s="15">
        <v>72</v>
      </c>
      <c r="BM799" s="15">
        <v>160</v>
      </c>
      <c r="BN799" s="15">
        <v>150</v>
      </c>
      <c r="BO799" s="15">
        <v>69</v>
      </c>
      <c r="BP799" s="15">
        <v>110</v>
      </c>
      <c r="BQ799" s="15">
        <v>115</v>
      </c>
      <c r="BR799" s="15">
        <v>88</v>
      </c>
      <c r="BS799" s="15">
        <v>89</v>
      </c>
      <c r="BT799" s="15">
        <v>124</v>
      </c>
      <c r="BU799" s="15">
        <v>55</v>
      </c>
      <c r="BV799" s="15">
        <v>140</v>
      </c>
      <c r="BW799" s="15">
        <v>37</v>
      </c>
      <c r="BX799" s="15">
        <v>19</v>
      </c>
      <c r="BY799" s="15">
        <v>136</v>
      </c>
      <c r="BZ799" s="15">
        <v>22</v>
      </c>
      <c r="CA799" s="15">
        <v>6</v>
      </c>
      <c r="CB799" s="15">
        <v>97</v>
      </c>
      <c r="CC799" s="15">
        <v>17</v>
      </c>
      <c r="CD799" s="15">
        <v>24</v>
      </c>
      <c r="CE799" s="15">
        <v>144</v>
      </c>
      <c r="CF799" s="15">
        <v>138</v>
      </c>
      <c r="CG799" s="15">
        <v>46</v>
      </c>
      <c r="CH799" s="15">
        <v>145</v>
      </c>
      <c r="CI799" s="15">
        <v>93</v>
      </c>
      <c r="CJ799" s="15">
        <v>31</v>
      </c>
      <c r="CK799" s="15">
        <v>159</v>
      </c>
      <c r="CL799" s="15">
        <v>148</v>
      </c>
      <c r="CM799" s="15">
        <v>60</v>
      </c>
      <c r="CN799" s="15">
        <v>38</v>
      </c>
      <c r="CO799" s="15">
        <v>25</v>
      </c>
      <c r="CP799" s="15">
        <v>76</v>
      </c>
      <c r="CQ799" s="15">
        <v>107</v>
      </c>
      <c r="CR799" s="15">
        <v>13</v>
      </c>
      <c r="CS799" s="15">
        <v>33</v>
      </c>
      <c r="CT799" s="15">
        <v>116</v>
      </c>
      <c r="CU799" s="15">
        <v>113</v>
      </c>
      <c r="CV799" s="15">
        <v>36</v>
      </c>
      <c r="CW799" s="15">
        <v>7</v>
      </c>
      <c r="CX799" s="15">
        <v>75</v>
      </c>
      <c r="CY799" s="15">
        <v>67</v>
      </c>
      <c r="CZ799" s="15">
        <v>53</v>
      </c>
      <c r="DA799" s="15">
        <v>56</v>
      </c>
      <c r="DB799" s="15">
        <v>94</v>
      </c>
      <c r="DC799" s="15">
        <v>43</v>
      </c>
      <c r="DD799" s="15">
        <v>40</v>
      </c>
      <c r="DE799" s="15">
        <v>118</v>
      </c>
      <c r="DF799" s="15">
        <v>153</v>
      </c>
      <c r="DG799" s="15">
        <v>102</v>
      </c>
      <c r="DH799" s="15">
        <v>3</v>
      </c>
      <c r="DI799" s="15">
        <v>47</v>
      </c>
      <c r="DJ799" s="15">
        <v>26</v>
      </c>
      <c r="DK799" s="15">
        <v>96</v>
      </c>
      <c r="DL799" s="15">
        <v>68</v>
      </c>
      <c r="DM799" s="15">
        <v>15</v>
      </c>
      <c r="DN799" s="15">
        <v>104</v>
      </c>
      <c r="DO799" s="15">
        <v>71</v>
      </c>
      <c r="DP799" s="15">
        <v>28</v>
      </c>
      <c r="DQ799" s="15">
        <v>10</v>
      </c>
      <c r="DR799" s="15">
        <v>129</v>
      </c>
      <c r="DS799" s="15">
        <v>90</v>
      </c>
      <c r="DT799" s="15">
        <v>80</v>
      </c>
      <c r="DU799" s="15">
        <v>98</v>
      </c>
      <c r="DV799" s="15">
        <v>120</v>
      </c>
      <c r="DW799" s="15">
        <v>126</v>
      </c>
      <c r="DX799" s="15">
        <v>101</v>
      </c>
      <c r="DY799" s="15">
        <v>57</v>
      </c>
      <c r="DZ799" s="15">
        <v>4</v>
      </c>
      <c r="EA799" s="15">
        <v>149</v>
      </c>
      <c r="EB799" s="15">
        <v>121</v>
      </c>
      <c r="EC799" s="15">
        <v>82</v>
      </c>
      <c r="ED799" s="15">
        <v>23</v>
      </c>
      <c r="EE799" s="15">
        <v>156</v>
      </c>
      <c r="EF799" s="15">
        <v>49</v>
      </c>
      <c r="EG799" s="15">
        <v>84</v>
      </c>
      <c r="EH799" s="15">
        <v>42</v>
      </c>
      <c r="EI799" s="15">
        <v>11</v>
      </c>
      <c r="EJ799" s="15">
        <v>91</v>
      </c>
      <c r="EK799" s="15">
        <v>103</v>
      </c>
      <c r="EL799" s="15">
        <v>123</v>
      </c>
      <c r="EM799" s="15">
        <v>139</v>
      </c>
      <c r="EN799" s="15">
        <v>66</v>
      </c>
      <c r="EO799" s="15">
        <v>63</v>
      </c>
      <c r="EP799" s="15">
        <v>157</v>
      </c>
      <c r="EQ799" s="15">
        <v>45</v>
      </c>
      <c r="ER799" s="15">
        <v>130</v>
      </c>
      <c r="ES799" s="15">
        <v>78</v>
      </c>
      <c r="ET799" s="15">
        <v>29</v>
      </c>
      <c r="EU799" s="15">
        <v>122</v>
      </c>
      <c r="EV799" s="15">
        <v>99</v>
      </c>
      <c r="EW799" s="15">
        <v>155</v>
      </c>
      <c r="EX799" s="15">
        <v>108</v>
      </c>
      <c r="EY799" s="15">
        <v>61</v>
      </c>
      <c r="EZ799" s="15">
        <v>62</v>
      </c>
      <c r="FA799" s="15">
        <v>8</v>
      </c>
      <c r="FB799" s="15">
        <v>30</v>
      </c>
      <c r="FC799" s="15">
        <v>105</v>
      </c>
      <c r="FE799" s="15">
        <v>85</v>
      </c>
      <c r="FF799" s="15">
        <v>9</v>
      </c>
      <c r="FG799" s="15">
        <v>2</v>
      </c>
      <c r="FH799" s="15">
        <v>135</v>
      </c>
      <c r="FJ799" s="15">
        <v>117</v>
      </c>
      <c r="FK799" s="15">
        <v>44</v>
      </c>
      <c r="FL799" s="15">
        <v>81</v>
      </c>
      <c r="FM799" s="15">
        <v>146</v>
      </c>
    </row>
    <row r="800" spans="4:169" s="15" customFormat="1">
      <c r="E800" s="42" t="s">
        <v>352</v>
      </c>
      <c r="F800" s="15">
        <v>80</v>
      </c>
      <c r="G800" s="15">
        <v>36</v>
      </c>
      <c r="H800" s="15">
        <v>15</v>
      </c>
      <c r="I800" s="15">
        <v>48</v>
      </c>
      <c r="J800" s="15">
        <v>149</v>
      </c>
      <c r="K800" s="15">
        <v>29</v>
      </c>
      <c r="L800" s="15">
        <v>144</v>
      </c>
      <c r="M800" s="15">
        <v>87</v>
      </c>
      <c r="N800" s="15">
        <v>123</v>
      </c>
      <c r="O800" s="15">
        <v>33</v>
      </c>
      <c r="P800" s="15">
        <v>137</v>
      </c>
      <c r="Q800" s="15">
        <v>130</v>
      </c>
      <c r="R800" s="15">
        <v>37</v>
      </c>
      <c r="S800" s="15">
        <v>60</v>
      </c>
      <c r="T800" s="15">
        <v>81</v>
      </c>
      <c r="U800" s="15">
        <v>140</v>
      </c>
      <c r="V800" s="15">
        <v>100</v>
      </c>
      <c r="W800" s="15">
        <v>146</v>
      </c>
      <c r="X800" s="15">
        <v>128</v>
      </c>
      <c r="Y800" s="15">
        <v>155</v>
      </c>
      <c r="Z800" s="15">
        <v>139</v>
      </c>
      <c r="AA800" s="15">
        <v>96</v>
      </c>
      <c r="AB800" s="15">
        <v>61</v>
      </c>
      <c r="AC800" s="15">
        <v>50</v>
      </c>
      <c r="AD800" s="15">
        <v>79</v>
      </c>
      <c r="AE800" s="15">
        <v>135</v>
      </c>
      <c r="AF800" s="15">
        <v>138</v>
      </c>
      <c r="AG800" s="15">
        <v>99</v>
      </c>
      <c r="AH800" s="15">
        <v>116</v>
      </c>
      <c r="AI800" s="15">
        <v>93</v>
      </c>
      <c r="AJ800" s="15">
        <v>115</v>
      </c>
      <c r="AK800" s="15">
        <v>143</v>
      </c>
      <c r="AL800" s="15">
        <v>120</v>
      </c>
      <c r="AM800" s="15">
        <v>73</v>
      </c>
      <c r="AN800" s="15">
        <v>92</v>
      </c>
      <c r="AO800" s="15">
        <v>107</v>
      </c>
      <c r="AP800" s="15">
        <v>56</v>
      </c>
      <c r="AQ800" s="15">
        <v>124</v>
      </c>
      <c r="AR800" s="15">
        <v>18</v>
      </c>
      <c r="AS800" s="15">
        <v>41</v>
      </c>
      <c r="AT800" s="15">
        <v>161</v>
      </c>
      <c r="AU800" s="15">
        <v>23</v>
      </c>
      <c r="AV800" s="15">
        <v>89</v>
      </c>
      <c r="AW800" s="15">
        <v>3</v>
      </c>
      <c r="AX800" s="15">
        <v>68</v>
      </c>
      <c r="AY800" s="15">
        <v>40</v>
      </c>
      <c r="AZ800" s="15">
        <v>95</v>
      </c>
      <c r="BA800" s="15">
        <v>44</v>
      </c>
      <c r="BB800" s="15">
        <v>103</v>
      </c>
      <c r="BC800" s="15">
        <v>47</v>
      </c>
      <c r="BD800" s="15">
        <v>154</v>
      </c>
      <c r="BE800" s="15">
        <v>145</v>
      </c>
      <c r="BF800" s="15">
        <v>52</v>
      </c>
      <c r="BG800" s="15">
        <v>127</v>
      </c>
      <c r="BH800" s="15">
        <v>49</v>
      </c>
      <c r="BI800" s="15">
        <v>20</v>
      </c>
      <c r="BJ800" s="15">
        <v>28</v>
      </c>
      <c r="BK800" s="15">
        <v>86</v>
      </c>
      <c r="BL800" s="15">
        <v>22</v>
      </c>
      <c r="BM800" s="15">
        <v>14</v>
      </c>
      <c r="BN800" s="15">
        <v>98</v>
      </c>
      <c r="BO800" s="15">
        <v>6</v>
      </c>
      <c r="BP800" s="15">
        <v>75</v>
      </c>
      <c r="BQ800" s="15">
        <v>126</v>
      </c>
      <c r="BR800" s="15">
        <v>2</v>
      </c>
      <c r="BS800" s="15">
        <v>147</v>
      </c>
      <c r="BT800" s="15">
        <v>113</v>
      </c>
      <c r="BU800" s="15">
        <v>45</v>
      </c>
      <c r="BV800" s="15">
        <v>82</v>
      </c>
      <c r="BW800" s="15">
        <v>7</v>
      </c>
      <c r="BX800" s="15">
        <v>108</v>
      </c>
      <c r="BY800" s="15">
        <v>54</v>
      </c>
      <c r="BZ800" s="15">
        <v>132</v>
      </c>
      <c r="CA800" s="15">
        <v>83</v>
      </c>
      <c r="CB800" s="15">
        <v>157</v>
      </c>
      <c r="CC800" s="15">
        <v>57</v>
      </c>
      <c r="CD800" s="15">
        <v>25</v>
      </c>
      <c r="CE800" s="15">
        <v>35</v>
      </c>
      <c r="CF800" s="15">
        <v>111</v>
      </c>
      <c r="CG800" s="15">
        <v>62</v>
      </c>
      <c r="CH800" s="15">
        <v>4</v>
      </c>
      <c r="CI800" s="15">
        <v>63</v>
      </c>
      <c r="CJ800" s="15">
        <v>134</v>
      </c>
      <c r="CK800" s="15">
        <v>122</v>
      </c>
      <c r="CL800" s="15">
        <v>13</v>
      </c>
      <c r="CM800" s="15">
        <v>24</v>
      </c>
      <c r="CN800" s="15">
        <v>58</v>
      </c>
      <c r="CO800" s="15">
        <v>125</v>
      </c>
      <c r="CP800" s="15">
        <v>43</v>
      </c>
      <c r="CQ800" s="15">
        <v>159</v>
      </c>
      <c r="CR800" s="15">
        <v>5</v>
      </c>
      <c r="CS800" s="15">
        <v>30</v>
      </c>
      <c r="CT800" s="15">
        <v>114</v>
      </c>
      <c r="CU800" s="15">
        <v>142</v>
      </c>
      <c r="CV800" s="15">
        <v>42</v>
      </c>
      <c r="CW800" s="15">
        <v>72</v>
      </c>
      <c r="CX800" s="15">
        <v>88</v>
      </c>
      <c r="CY800" s="15">
        <v>21</v>
      </c>
      <c r="CZ800" s="15">
        <v>102</v>
      </c>
      <c r="DA800" s="15">
        <v>8</v>
      </c>
      <c r="DB800" s="15">
        <v>133</v>
      </c>
      <c r="DC800" s="15">
        <v>90</v>
      </c>
      <c r="DD800" s="15">
        <v>16</v>
      </c>
      <c r="DE800" s="15">
        <v>38</v>
      </c>
      <c r="DF800" s="15">
        <v>141</v>
      </c>
      <c r="DG800" s="15">
        <v>65</v>
      </c>
      <c r="DH800" s="15">
        <v>118</v>
      </c>
      <c r="DI800" s="15">
        <v>71</v>
      </c>
      <c r="DJ800" s="15">
        <v>151</v>
      </c>
      <c r="DK800" s="15">
        <v>1</v>
      </c>
      <c r="DL800" s="15">
        <v>27</v>
      </c>
      <c r="DM800" s="15">
        <v>70</v>
      </c>
      <c r="DN800" s="15">
        <v>85</v>
      </c>
      <c r="DO800" s="15">
        <v>17</v>
      </c>
      <c r="DP800" s="15">
        <v>51</v>
      </c>
      <c r="DQ800" s="15">
        <v>104</v>
      </c>
      <c r="DR800" s="15">
        <v>74</v>
      </c>
      <c r="DS800" s="15">
        <v>156</v>
      </c>
      <c r="DT800" s="15">
        <v>77</v>
      </c>
      <c r="DU800" s="15">
        <v>117</v>
      </c>
      <c r="DV800" s="15">
        <v>152</v>
      </c>
      <c r="DW800" s="15">
        <v>110</v>
      </c>
      <c r="DX800" s="15">
        <v>97</v>
      </c>
      <c r="DY800" s="15">
        <v>10</v>
      </c>
      <c r="DZ800" s="15">
        <v>131</v>
      </c>
      <c r="EA800" s="15">
        <v>34</v>
      </c>
      <c r="EB800" s="15">
        <v>55</v>
      </c>
      <c r="EC800" s="15">
        <v>9</v>
      </c>
      <c r="ED800" s="15">
        <v>67</v>
      </c>
      <c r="EE800" s="15">
        <v>19</v>
      </c>
      <c r="EF800" s="15">
        <v>119</v>
      </c>
      <c r="EG800" s="15">
        <v>153</v>
      </c>
      <c r="EH800" s="15">
        <v>162</v>
      </c>
      <c r="EI800" s="15">
        <v>106</v>
      </c>
      <c r="EJ800" s="15">
        <v>26</v>
      </c>
      <c r="EK800" s="15">
        <v>64</v>
      </c>
      <c r="EL800" s="15">
        <v>11</v>
      </c>
      <c r="EM800" s="15">
        <v>69</v>
      </c>
      <c r="EN800" s="15">
        <v>31</v>
      </c>
      <c r="EO800" s="15">
        <v>136</v>
      </c>
      <c r="EP800" s="15">
        <v>105</v>
      </c>
      <c r="EQ800" s="15">
        <v>94</v>
      </c>
      <c r="ER800" s="15">
        <v>129</v>
      </c>
      <c r="ES800" s="15">
        <v>112</v>
      </c>
      <c r="ET800" s="15">
        <v>121</v>
      </c>
      <c r="EU800" s="15">
        <v>32</v>
      </c>
      <c r="EV800" s="15">
        <v>91</v>
      </c>
      <c r="EW800" s="15">
        <v>160</v>
      </c>
      <c r="EX800" s="15">
        <v>46</v>
      </c>
      <c r="EY800" s="15">
        <v>158</v>
      </c>
      <c r="EZ800" s="15">
        <v>39</v>
      </c>
      <c r="FA800" s="15">
        <v>76</v>
      </c>
      <c r="FB800" s="15">
        <v>109</v>
      </c>
      <c r="FC800" s="15">
        <v>12</v>
      </c>
      <c r="FE800" s="15">
        <v>59</v>
      </c>
      <c r="FF800" s="15">
        <v>53</v>
      </c>
      <c r="FG800" s="15">
        <v>66</v>
      </c>
      <c r="FH800" s="15">
        <v>150</v>
      </c>
      <c r="FJ800" s="15">
        <v>78</v>
      </c>
      <c r="FK800" s="15">
        <v>148</v>
      </c>
      <c r="FL800" s="15">
        <v>84</v>
      </c>
      <c r="FM800" s="15">
        <v>101</v>
      </c>
    </row>
    <row r="801" spans="4:170" s="15" customFormat="1"/>
    <row r="802" spans="4:170" s="15" customFormat="1">
      <c r="D802" s="447">
        <v>163</v>
      </c>
      <c r="E802" s="39" t="s">
        <v>379</v>
      </c>
    </row>
    <row r="803" spans="4:170" s="15" customFormat="1">
      <c r="E803" s="42" t="s">
        <v>322</v>
      </c>
      <c r="F803" s="15">
        <v>1</v>
      </c>
      <c r="G803" s="15">
        <v>2</v>
      </c>
      <c r="H803" s="15">
        <v>3</v>
      </c>
      <c r="I803" s="15">
        <v>4</v>
      </c>
      <c r="J803" s="15">
        <v>5</v>
      </c>
      <c r="K803" s="15">
        <v>6</v>
      </c>
      <c r="L803" s="15">
        <v>7</v>
      </c>
      <c r="M803" s="15">
        <v>8</v>
      </c>
      <c r="N803" s="15">
        <v>9</v>
      </c>
      <c r="O803" s="15">
        <v>10</v>
      </c>
      <c r="P803" s="15">
        <v>11</v>
      </c>
      <c r="Q803" s="15">
        <v>12</v>
      </c>
      <c r="R803" s="15">
        <v>13</v>
      </c>
      <c r="S803" s="15">
        <v>14</v>
      </c>
      <c r="T803" s="15">
        <v>15</v>
      </c>
      <c r="U803" s="15">
        <v>16</v>
      </c>
      <c r="V803" s="15">
        <v>17</v>
      </c>
      <c r="W803" s="15">
        <v>18</v>
      </c>
      <c r="X803" s="15">
        <v>19</v>
      </c>
      <c r="Y803" s="15">
        <v>20</v>
      </c>
      <c r="Z803" s="15">
        <v>21</v>
      </c>
      <c r="AA803" s="15">
        <v>22</v>
      </c>
      <c r="AB803" s="15">
        <v>23</v>
      </c>
      <c r="AC803" s="15">
        <v>24</v>
      </c>
      <c r="AD803" s="15">
        <v>25</v>
      </c>
      <c r="AE803" s="15">
        <v>26</v>
      </c>
      <c r="AF803" s="15">
        <v>27</v>
      </c>
      <c r="AG803" s="15">
        <v>28</v>
      </c>
      <c r="AH803" s="15">
        <v>29</v>
      </c>
      <c r="AI803" s="15">
        <v>30</v>
      </c>
      <c r="AJ803" s="15">
        <v>31</v>
      </c>
      <c r="AK803" s="15">
        <v>32</v>
      </c>
      <c r="AL803" s="15">
        <v>33</v>
      </c>
      <c r="AM803" s="15">
        <v>34</v>
      </c>
      <c r="AN803" s="15">
        <v>35</v>
      </c>
      <c r="AO803" s="15">
        <v>36</v>
      </c>
      <c r="AP803" s="15">
        <v>37</v>
      </c>
      <c r="AQ803" s="15">
        <v>38</v>
      </c>
      <c r="AR803" s="15">
        <v>39</v>
      </c>
      <c r="AS803" s="15">
        <v>40</v>
      </c>
      <c r="AT803" s="15">
        <v>41</v>
      </c>
      <c r="AU803" s="15">
        <v>42</v>
      </c>
      <c r="AV803" s="15">
        <v>43</v>
      </c>
      <c r="AW803" s="15">
        <v>44</v>
      </c>
      <c r="AX803" s="15">
        <v>45</v>
      </c>
      <c r="AY803" s="15">
        <v>46</v>
      </c>
      <c r="AZ803" s="15">
        <v>47</v>
      </c>
      <c r="BA803" s="15">
        <v>48</v>
      </c>
      <c r="BB803" s="15">
        <v>49</v>
      </c>
      <c r="BC803" s="15">
        <v>50</v>
      </c>
      <c r="BD803" s="15">
        <v>51</v>
      </c>
      <c r="BE803" s="15">
        <v>52</v>
      </c>
      <c r="BF803" s="15">
        <v>53</v>
      </c>
      <c r="BG803" s="15">
        <v>54</v>
      </c>
      <c r="BH803" s="15">
        <v>55</v>
      </c>
      <c r="BI803" s="15">
        <v>56</v>
      </c>
      <c r="BJ803" s="15">
        <v>57</v>
      </c>
      <c r="BK803" s="15">
        <v>58</v>
      </c>
      <c r="BL803" s="15">
        <v>59</v>
      </c>
      <c r="BM803" s="15">
        <v>60</v>
      </c>
      <c r="BN803" s="15">
        <v>61</v>
      </c>
      <c r="BO803" s="15">
        <v>62</v>
      </c>
      <c r="BP803" s="15">
        <v>63</v>
      </c>
      <c r="BQ803" s="15">
        <v>64</v>
      </c>
      <c r="BR803" s="15">
        <v>65</v>
      </c>
      <c r="BS803" s="15">
        <v>66</v>
      </c>
      <c r="BT803" s="15">
        <v>67</v>
      </c>
      <c r="BU803" s="15">
        <v>68</v>
      </c>
      <c r="BV803" s="15">
        <v>69</v>
      </c>
      <c r="BW803" s="15">
        <v>70</v>
      </c>
      <c r="BX803" s="15">
        <v>71</v>
      </c>
      <c r="BY803" s="15">
        <v>72</v>
      </c>
      <c r="BZ803" s="15">
        <v>73</v>
      </c>
      <c r="CA803" s="15">
        <v>74</v>
      </c>
      <c r="CB803" s="15">
        <v>75</v>
      </c>
      <c r="CC803" s="15">
        <v>76</v>
      </c>
      <c r="CD803" s="15">
        <v>77</v>
      </c>
      <c r="CE803" s="15">
        <v>78</v>
      </c>
      <c r="CF803" s="15">
        <v>79</v>
      </c>
      <c r="CG803" s="15">
        <v>80</v>
      </c>
      <c r="CH803" s="15">
        <v>81</v>
      </c>
      <c r="CI803" s="15">
        <v>82</v>
      </c>
      <c r="CJ803" s="15">
        <v>83</v>
      </c>
      <c r="CK803" s="15">
        <v>84</v>
      </c>
      <c r="CL803" s="15">
        <v>85</v>
      </c>
      <c r="CM803" s="15">
        <v>86</v>
      </c>
      <c r="CN803" s="15">
        <v>87</v>
      </c>
      <c r="CO803" s="15">
        <v>88</v>
      </c>
      <c r="CP803" s="15">
        <v>89</v>
      </c>
      <c r="CQ803" s="15">
        <v>90</v>
      </c>
      <c r="CR803" s="15">
        <v>91</v>
      </c>
      <c r="CS803" s="15">
        <v>92</v>
      </c>
      <c r="CT803" s="15">
        <v>93</v>
      </c>
      <c r="CU803" s="15">
        <v>94</v>
      </c>
      <c r="CV803" s="15">
        <v>95</v>
      </c>
      <c r="CW803" s="15">
        <v>96</v>
      </c>
      <c r="CX803" s="15">
        <v>97</v>
      </c>
      <c r="CY803" s="15">
        <v>98</v>
      </c>
      <c r="CZ803" s="15">
        <v>99</v>
      </c>
      <c r="DA803" s="15">
        <v>100</v>
      </c>
      <c r="DB803" s="15">
        <v>101</v>
      </c>
      <c r="DC803" s="15">
        <v>102</v>
      </c>
      <c r="DD803" s="15">
        <v>103</v>
      </c>
      <c r="DE803" s="15">
        <v>104</v>
      </c>
      <c r="DF803" s="15">
        <v>105</v>
      </c>
      <c r="DG803" s="15">
        <v>106</v>
      </c>
      <c r="DH803" s="15">
        <v>107</v>
      </c>
      <c r="DI803" s="15">
        <v>108</v>
      </c>
      <c r="DJ803" s="15">
        <v>109</v>
      </c>
      <c r="DK803" s="15">
        <v>110</v>
      </c>
      <c r="DL803" s="15">
        <v>111</v>
      </c>
      <c r="DM803" s="15">
        <v>112</v>
      </c>
      <c r="DN803" s="15">
        <v>113</v>
      </c>
      <c r="DO803" s="15">
        <v>114</v>
      </c>
      <c r="DP803" s="15">
        <v>115</v>
      </c>
      <c r="DQ803" s="15">
        <v>116</v>
      </c>
      <c r="DR803" s="15">
        <v>117</v>
      </c>
      <c r="DS803" s="15">
        <v>118</v>
      </c>
      <c r="DT803" s="15">
        <v>119</v>
      </c>
      <c r="DU803" s="15">
        <v>120</v>
      </c>
      <c r="DV803" s="15">
        <v>121</v>
      </c>
      <c r="DW803" s="15">
        <v>122</v>
      </c>
      <c r="DX803" s="15">
        <v>123</v>
      </c>
      <c r="DY803" s="15">
        <v>124</v>
      </c>
      <c r="DZ803" s="15">
        <v>125</v>
      </c>
      <c r="EA803" s="15">
        <v>126</v>
      </c>
      <c r="EB803" s="15">
        <v>127</v>
      </c>
      <c r="EC803" s="15">
        <v>128</v>
      </c>
      <c r="ED803" s="15">
        <v>129</v>
      </c>
      <c r="EE803" s="15">
        <v>130</v>
      </c>
      <c r="EF803" s="15">
        <v>131</v>
      </c>
      <c r="EG803" s="15">
        <v>132</v>
      </c>
      <c r="EH803" s="15">
        <v>133</v>
      </c>
      <c r="EI803" s="15">
        <v>134</v>
      </c>
      <c r="EJ803" s="15">
        <v>135</v>
      </c>
      <c r="EK803" s="15">
        <v>136</v>
      </c>
      <c r="EL803" s="15">
        <v>137</v>
      </c>
      <c r="EM803" s="15">
        <v>138</v>
      </c>
      <c r="EN803" s="15">
        <v>139</v>
      </c>
      <c r="EO803" s="15">
        <v>140</v>
      </c>
      <c r="EP803" s="15">
        <v>141</v>
      </c>
      <c r="EQ803" s="15">
        <v>142</v>
      </c>
      <c r="ER803" s="15">
        <v>143</v>
      </c>
      <c r="ES803" s="15">
        <v>144</v>
      </c>
      <c r="ET803" s="15">
        <v>145</v>
      </c>
      <c r="EU803" s="15">
        <v>146</v>
      </c>
      <c r="EV803" s="15">
        <v>147</v>
      </c>
      <c r="EW803" s="15">
        <v>148</v>
      </c>
      <c r="EX803" s="15">
        <v>149</v>
      </c>
      <c r="EY803" s="15">
        <v>150</v>
      </c>
      <c r="EZ803" s="15">
        <v>151</v>
      </c>
      <c r="FA803" s="15">
        <v>152</v>
      </c>
      <c r="FB803" s="15">
        <v>153</v>
      </c>
      <c r="FC803" s="15">
        <v>154</v>
      </c>
      <c r="FD803" s="15">
        <v>155</v>
      </c>
      <c r="FE803" s="15">
        <v>156</v>
      </c>
      <c r="FF803" s="15">
        <v>157</v>
      </c>
      <c r="FG803" s="15">
        <v>158</v>
      </c>
      <c r="FH803" s="15">
        <v>159</v>
      </c>
      <c r="FJ803" s="15">
        <v>160</v>
      </c>
      <c r="FK803" s="15">
        <v>161</v>
      </c>
      <c r="FL803" s="15">
        <v>162</v>
      </c>
      <c r="FM803" s="15">
        <v>163</v>
      </c>
    </row>
    <row r="804" spans="4:170" s="15" customFormat="1">
      <c r="E804" s="42" t="s">
        <v>350</v>
      </c>
      <c r="F804" s="15">
        <v>44</v>
      </c>
      <c r="G804" s="15">
        <v>28</v>
      </c>
      <c r="H804" s="15">
        <v>154</v>
      </c>
      <c r="I804" s="15">
        <v>136</v>
      </c>
      <c r="J804" s="15">
        <v>83</v>
      </c>
      <c r="K804" s="15">
        <v>123</v>
      </c>
      <c r="L804" s="15">
        <v>60</v>
      </c>
      <c r="M804" s="15">
        <v>54</v>
      </c>
      <c r="N804" s="15">
        <v>73</v>
      </c>
      <c r="O804" s="15">
        <v>113</v>
      </c>
      <c r="P804" s="15">
        <v>102</v>
      </c>
      <c r="Q804" s="15">
        <v>128</v>
      </c>
      <c r="R804" s="15">
        <v>110</v>
      </c>
      <c r="S804" s="15">
        <v>1</v>
      </c>
      <c r="T804" s="15">
        <v>46</v>
      </c>
      <c r="U804" s="15">
        <v>125</v>
      </c>
      <c r="V804" s="15">
        <v>23</v>
      </c>
      <c r="W804" s="15">
        <v>66</v>
      </c>
      <c r="X804" s="15">
        <v>147</v>
      </c>
      <c r="Y804" s="15">
        <v>74</v>
      </c>
      <c r="Z804" s="15">
        <v>135</v>
      </c>
      <c r="AA804" s="15">
        <v>95</v>
      </c>
      <c r="AB804" s="15">
        <v>80</v>
      </c>
      <c r="AC804" s="15">
        <v>37</v>
      </c>
      <c r="AD804" s="15">
        <v>106</v>
      </c>
      <c r="AE804" s="15">
        <v>157</v>
      </c>
      <c r="AF804" s="15">
        <v>43</v>
      </c>
      <c r="AG804" s="15">
        <v>149</v>
      </c>
      <c r="AH804" s="15">
        <v>20</v>
      </c>
      <c r="AI804" s="15">
        <v>32</v>
      </c>
      <c r="AJ804" s="15">
        <v>14</v>
      </c>
      <c r="AK804" s="15">
        <v>101</v>
      </c>
      <c r="AL804" s="15">
        <v>39</v>
      </c>
      <c r="AM804" s="15">
        <v>42</v>
      </c>
      <c r="AN804" s="15">
        <v>81</v>
      </c>
      <c r="AO804" s="15">
        <v>8</v>
      </c>
      <c r="AP804" s="15">
        <v>4</v>
      </c>
      <c r="AQ804" s="15">
        <v>155</v>
      </c>
      <c r="AR804" s="15">
        <v>33</v>
      </c>
      <c r="AS804" s="15">
        <v>67</v>
      </c>
      <c r="AT804" s="15">
        <v>115</v>
      </c>
      <c r="AU804" s="15">
        <v>63</v>
      </c>
      <c r="AV804" s="15">
        <v>50</v>
      </c>
      <c r="AW804" s="15">
        <v>131</v>
      </c>
      <c r="AX804" s="15">
        <v>78</v>
      </c>
      <c r="AY804" s="15">
        <v>120</v>
      </c>
      <c r="AZ804" s="15">
        <v>100</v>
      </c>
      <c r="BA804" s="15">
        <v>71</v>
      </c>
      <c r="BB804" s="15">
        <v>22</v>
      </c>
      <c r="BC804" s="15">
        <v>56</v>
      </c>
      <c r="BD804" s="15">
        <v>97</v>
      </c>
      <c r="BE804" s="15">
        <v>148</v>
      </c>
      <c r="BF804" s="15">
        <v>27</v>
      </c>
      <c r="BG804" s="15">
        <v>18</v>
      </c>
      <c r="BH804" s="15">
        <v>161</v>
      </c>
      <c r="BI804" s="15">
        <v>98</v>
      </c>
      <c r="BJ804" s="15">
        <v>68</v>
      </c>
      <c r="BK804" s="15">
        <v>112</v>
      </c>
      <c r="BL804" s="15">
        <v>6</v>
      </c>
      <c r="BM804" s="15">
        <v>93</v>
      </c>
      <c r="BN804" s="15">
        <v>70</v>
      </c>
      <c r="BO804" s="15">
        <v>76</v>
      </c>
      <c r="BP804" s="15">
        <v>111</v>
      </c>
      <c r="BQ804" s="15">
        <v>116</v>
      </c>
      <c r="BR804" s="15">
        <v>159</v>
      </c>
      <c r="BS804" s="15">
        <v>40</v>
      </c>
      <c r="BT804" s="15">
        <v>150</v>
      </c>
      <c r="BU804" s="15">
        <v>92</v>
      </c>
      <c r="BV804" s="15">
        <v>41</v>
      </c>
      <c r="BW804" s="15">
        <v>138</v>
      </c>
      <c r="BX804" s="15">
        <v>48</v>
      </c>
      <c r="BY804" s="15">
        <v>13</v>
      </c>
      <c r="BZ804" s="15">
        <v>52</v>
      </c>
      <c r="CA804" s="15">
        <v>85</v>
      </c>
      <c r="CB804" s="15">
        <v>7</v>
      </c>
      <c r="CC804" s="15">
        <v>47</v>
      </c>
      <c r="CD804" s="15">
        <v>109</v>
      </c>
      <c r="CE804" s="15">
        <v>130</v>
      </c>
      <c r="CF804" s="15">
        <v>53</v>
      </c>
      <c r="CG804" s="15">
        <v>146</v>
      </c>
      <c r="CH804" s="15">
        <v>104</v>
      </c>
      <c r="CI804" s="15">
        <v>79</v>
      </c>
      <c r="CJ804" s="15">
        <v>107</v>
      </c>
      <c r="CK804" s="15">
        <v>36</v>
      </c>
      <c r="CL804" s="15">
        <v>96</v>
      </c>
      <c r="CM804" s="15">
        <v>87</v>
      </c>
      <c r="CN804" s="15">
        <v>124</v>
      </c>
      <c r="CO804" s="15">
        <v>129</v>
      </c>
      <c r="CP804" s="15">
        <v>118</v>
      </c>
      <c r="CQ804" s="15">
        <v>21</v>
      </c>
      <c r="CR804" s="15">
        <v>132</v>
      </c>
      <c r="CS804" s="15">
        <v>105</v>
      </c>
      <c r="CT804" s="15">
        <v>29</v>
      </c>
      <c r="CU804" s="15">
        <v>65</v>
      </c>
      <c r="CV804" s="15">
        <v>69</v>
      </c>
      <c r="CW804" s="15">
        <v>49</v>
      </c>
      <c r="CX804" s="15">
        <v>89</v>
      </c>
      <c r="CY804" s="15">
        <v>127</v>
      </c>
      <c r="CZ804" s="15">
        <v>77</v>
      </c>
      <c r="DA804" s="15">
        <v>121</v>
      </c>
      <c r="DB804" s="15">
        <v>30</v>
      </c>
      <c r="DC804" s="15">
        <v>11</v>
      </c>
      <c r="DD804" s="15">
        <v>137</v>
      </c>
      <c r="DE804" s="15">
        <v>152</v>
      </c>
      <c r="DF804" s="15">
        <v>88</v>
      </c>
      <c r="DG804" s="15">
        <v>114</v>
      </c>
      <c r="DH804" s="15">
        <v>99</v>
      </c>
      <c r="DI804" s="15">
        <v>160</v>
      </c>
      <c r="DJ804" s="15">
        <v>25</v>
      </c>
      <c r="DK804" s="15">
        <v>117</v>
      </c>
      <c r="DL804" s="15">
        <v>75</v>
      </c>
      <c r="DM804" s="15">
        <v>38</v>
      </c>
      <c r="DN804" s="15">
        <v>45</v>
      </c>
      <c r="DO804" s="15">
        <v>12</v>
      </c>
      <c r="DP804" s="15">
        <v>82</v>
      </c>
      <c r="DQ804" s="15">
        <v>15</v>
      </c>
      <c r="DR804" s="15">
        <v>84</v>
      </c>
      <c r="DS804" s="15">
        <v>57</v>
      </c>
      <c r="DT804" s="15">
        <v>72</v>
      </c>
      <c r="DU804" s="15">
        <v>122</v>
      </c>
      <c r="DV804" s="15">
        <v>35</v>
      </c>
      <c r="DW804" s="15">
        <v>162</v>
      </c>
      <c r="DX804" s="15">
        <v>17</v>
      </c>
      <c r="DY804" s="15">
        <v>141</v>
      </c>
      <c r="DZ804" s="15">
        <v>103</v>
      </c>
      <c r="EA804" s="15">
        <v>145</v>
      </c>
      <c r="EB804" s="15">
        <v>24</v>
      </c>
      <c r="EC804" s="15">
        <v>119</v>
      </c>
      <c r="ED804" s="15">
        <v>16</v>
      </c>
      <c r="EE804" s="15">
        <v>139</v>
      </c>
      <c r="EF804" s="15">
        <v>10</v>
      </c>
      <c r="EG804" s="15">
        <v>153</v>
      </c>
      <c r="EH804" s="15">
        <v>26</v>
      </c>
      <c r="EI804" s="15">
        <v>143</v>
      </c>
      <c r="EJ804" s="15">
        <v>3</v>
      </c>
      <c r="EK804" s="15">
        <v>59</v>
      </c>
      <c r="EL804" s="15">
        <v>158</v>
      </c>
      <c r="EM804" s="15">
        <v>163</v>
      </c>
      <c r="EN804" s="15">
        <v>126</v>
      </c>
      <c r="EO804" s="15">
        <v>142</v>
      </c>
      <c r="EP804" s="15">
        <v>140</v>
      </c>
      <c r="EQ804" s="15">
        <v>86</v>
      </c>
      <c r="ER804" s="15">
        <v>55</v>
      </c>
      <c r="ES804" s="15">
        <v>108</v>
      </c>
      <c r="ET804" s="15">
        <v>61</v>
      </c>
      <c r="EU804" s="15">
        <v>64</v>
      </c>
      <c r="EV804" s="15">
        <v>19</v>
      </c>
      <c r="EW804" s="15">
        <v>90</v>
      </c>
      <c r="EX804" s="15">
        <v>51</v>
      </c>
      <c r="EY804" s="15">
        <v>94</v>
      </c>
      <c r="EZ804" s="15">
        <v>9</v>
      </c>
      <c r="FA804" s="15">
        <v>156</v>
      </c>
      <c r="FB804" s="15">
        <v>2</v>
      </c>
      <c r="FC804" s="15">
        <v>133</v>
      </c>
      <c r="FD804" s="15">
        <v>31</v>
      </c>
      <c r="FE804" s="15">
        <v>144</v>
      </c>
      <c r="FF804" s="15">
        <v>91</v>
      </c>
      <c r="FG804" s="15">
        <v>151</v>
      </c>
      <c r="FH804" s="15">
        <v>58</v>
      </c>
      <c r="FJ804" s="15">
        <v>62</v>
      </c>
      <c r="FK804" s="15">
        <v>134</v>
      </c>
      <c r="FL804" s="15">
        <v>34</v>
      </c>
      <c r="FM804" s="15">
        <v>5</v>
      </c>
    </row>
    <row r="805" spans="4:170" s="15" customFormat="1">
      <c r="E805" s="42" t="s">
        <v>352</v>
      </c>
      <c r="F805" s="15">
        <v>94</v>
      </c>
      <c r="G805" s="15">
        <v>130</v>
      </c>
      <c r="H805" s="15">
        <v>40</v>
      </c>
      <c r="I805" s="15">
        <v>23</v>
      </c>
      <c r="J805" s="15">
        <v>148</v>
      </c>
      <c r="K805" s="15">
        <v>53</v>
      </c>
      <c r="L805" s="15">
        <v>163</v>
      </c>
      <c r="M805" s="15">
        <v>105</v>
      </c>
      <c r="N805" s="15">
        <v>87</v>
      </c>
      <c r="O805" s="15">
        <v>123</v>
      </c>
      <c r="P805" s="15">
        <v>33</v>
      </c>
      <c r="Q805" s="15">
        <v>133</v>
      </c>
      <c r="R805" s="15">
        <v>84</v>
      </c>
      <c r="S805" s="15">
        <v>27</v>
      </c>
      <c r="T805" s="15">
        <v>141</v>
      </c>
      <c r="U805" s="15">
        <v>7</v>
      </c>
      <c r="V805" s="15">
        <v>54</v>
      </c>
      <c r="W805" s="15">
        <v>126</v>
      </c>
      <c r="X805" s="15">
        <v>81</v>
      </c>
      <c r="Y805" s="15">
        <v>86</v>
      </c>
      <c r="Z805" s="15">
        <v>119</v>
      </c>
      <c r="AA805" s="15">
        <v>44</v>
      </c>
      <c r="AB805" s="15">
        <v>122</v>
      </c>
      <c r="AC805" s="15">
        <v>48</v>
      </c>
      <c r="AD805" s="15">
        <v>71</v>
      </c>
      <c r="AE805" s="15">
        <v>29</v>
      </c>
      <c r="AF805" s="15">
        <v>39</v>
      </c>
      <c r="AG805" s="15">
        <v>15</v>
      </c>
      <c r="AH805" s="15">
        <v>128</v>
      </c>
      <c r="AI805" s="15">
        <v>158</v>
      </c>
      <c r="AJ805" s="15">
        <v>129</v>
      </c>
      <c r="AK805" s="15">
        <v>138</v>
      </c>
      <c r="AL805" s="15">
        <v>152</v>
      </c>
      <c r="AM805" s="15">
        <v>115</v>
      </c>
      <c r="AN805" s="15">
        <v>132</v>
      </c>
      <c r="AO805" s="15">
        <v>65</v>
      </c>
      <c r="AP805" s="15">
        <v>131</v>
      </c>
      <c r="AQ805" s="15">
        <v>150</v>
      </c>
      <c r="AR805" s="15">
        <v>111</v>
      </c>
      <c r="AS805" s="15">
        <v>66</v>
      </c>
      <c r="AT805" s="15">
        <v>12</v>
      </c>
      <c r="AU805" s="15">
        <v>118</v>
      </c>
      <c r="AV805" s="15">
        <v>19</v>
      </c>
      <c r="AW805" s="15">
        <v>157</v>
      </c>
      <c r="AX805" s="15">
        <v>102</v>
      </c>
      <c r="AY805" s="15">
        <v>113</v>
      </c>
      <c r="AZ805" s="15">
        <v>6</v>
      </c>
      <c r="BA805" s="15">
        <v>95</v>
      </c>
      <c r="BB805" s="15">
        <v>121</v>
      </c>
      <c r="BC805" s="15">
        <v>57</v>
      </c>
      <c r="BD805" s="15">
        <v>3</v>
      </c>
      <c r="BE805" s="15">
        <v>116</v>
      </c>
      <c r="BF805" s="15">
        <v>89</v>
      </c>
      <c r="BG805" s="15">
        <v>17</v>
      </c>
      <c r="BH805" s="15">
        <v>64</v>
      </c>
      <c r="BI805" s="15">
        <v>93</v>
      </c>
      <c r="BJ805" s="15">
        <v>1</v>
      </c>
      <c r="BK805" s="15">
        <v>22</v>
      </c>
      <c r="BL805" s="15">
        <v>61</v>
      </c>
      <c r="BM805" s="15">
        <v>101</v>
      </c>
      <c r="BN805" s="15">
        <v>24</v>
      </c>
      <c r="BO805" s="15">
        <v>155</v>
      </c>
      <c r="BP805" s="15">
        <v>161</v>
      </c>
      <c r="BQ805" s="15">
        <v>13</v>
      </c>
      <c r="BR805" s="15">
        <v>36</v>
      </c>
      <c r="BS805" s="15">
        <v>139</v>
      </c>
      <c r="BT805" s="15">
        <v>31</v>
      </c>
      <c r="BU805" s="15">
        <v>4</v>
      </c>
      <c r="BV805" s="15">
        <v>47</v>
      </c>
      <c r="BW805" s="15">
        <v>151</v>
      </c>
      <c r="BX805" s="15">
        <v>154</v>
      </c>
      <c r="BY805" s="15">
        <v>110</v>
      </c>
      <c r="BZ805" s="15">
        <v>60</v>
      </c>
      <c r="CA805" s="15">
        <v>63</v>
      </c>
      <c r="CB805" s="15">
        <v>162</v>
      </c>
      <c r="CC805" s="15">
        <v>100</v>
      </c>
      <c r="CD805" s="15">
        <v>143</v>
      </c>
      <c r="CE805" s="15">
        <v>125</v>
      </c>
      <c r="CF805" s="15">
        <v>68</v>
      </c>
      <c r="CG805" s="15">
        <v>43</v>
      </c>
      <c r="CH805" s="15">
        <v>25</v>
      </c>
      <c r="CI805" s="15">
        <v>41</v>
      </c>
      <c r="CJ805" s="15">
        <v>79</v>
      </c>
      <c r="CK805" s="15">
        <v>35</v>
      </c>
      <c r="CL805" s="15">
        <v>97</v>
      </c>
      <c r="CM805" s="15">
        <v>20</v>
      </c>
      <c r="CN805" s="15">
        <v>10</v>
      </c>
      <c r="CO805" s="15">
        <v>99</v>
      </c>
      <c r="CP805" s="15">
        <v>11</v>
      </c>
      <c r="CQ805" s="15">
        <v>104</v>
      </c>
      <c r="CR805" s="15">
        <v>58</v>
      </c>
      <c r="CS805" s="15">
        <v>46</v>
      </c>
      <c r="CT805" s="15">
        <v>67</v>
      </c>
      <c r="CU805" s="15">
        <v>137</v>
      </c>
      <c r="CV805" s="15">
        <v>2</v>
      </c>
      <c r="CW805" s="15">
        <v>108</v>
      </c>
      <c r="CX805" s="15">
        <v>135</v>
      </c>
      <c r="CY805" s="15">
        <v>75</v>
      </c>
      <c r="CZ805" s="15">
        <v>145</v>
      </c>
      <c r="DA805" s="15">
        <v>76</v>
      </c>
      <c r="DB805" s="15">
        <v>90</v>
      </c>
      <c r="DC805" s="15">
        <v>83</v>
      </c>
      <c r="DD805" s="15">
        <v>134</v>
      </c>
      <c r="DE805" s="15">
        <v>91</v>
      </c>
      <c r="DF805" s="15">
        <v>14</v>
      </c>
      <c r="DG805" s="15">
        <v>147</v>
      </c>
      <c r="DH805" s="15">
        <v>106</v>
      </c>
      <c r="DI805" s="15">
        <v>30</v>
      </c>
      <c r="DJ805" s="15">
        <v>153</v>
      </c>
      <c r="DK805" s="15">
        <v>114</v>
      </c>
      <c r="DL805" s="15">
        <v>69</v>
      </c>
      <c r="DM805" s="15">
        <v>149</v>
      </c>
      <c r="DN805" s="15">
        <v>144</v>
      </c>
      <c r="DO805" s="15">
        <v>156</v>
      </c>
      <c r="DP805" s="15">
        <v>62</v>
      </c>
      <c r="DQ805" s="15">
        <v>159</v>
      </c>
      <c r="DR805" s="15">
        <v>140</v>
      </c>
      <c r="DS805" s="15">
        <v>21</v>
      </c>
      <c r="DT805" s="15">
        <v>26</v>
      </c>
      <c r="DU805" s="15">
        <v>52</v>
      </c>
      <c r="DV805" s="15">
        <v>85</v>
      </c>
      <c r="DW805" s="15">
        <v>80</v>
      </c>
      <c r="DX805" s="15">
        <v>117</v>
      </c>
      <c r="DY805" s="15">
        <v>98</v>
      </c>
      <c r="DZ805" s="15">
        <v>49</v>
      </c>
      <c r="EA805" s="15">
        <v>18</v>
      </c>
      <c r="EB805" s="15">
        <v>45</v>
      </c>
      <c r="EC805" s="15">
        <v>70</v>
      </c>
      <c r="ED805" s="15">
        <v>56</v>
      </c>
      <c r="EE805" s="15">
        <v>51</v>
      </c>
      <c r="EF805" s="15">
        <v>88</v>
      </c>
      <c r="EG805" s="15">
        <v>73</v>
      </c>
      <c r="EH805" s="15">
        <v>37</v>
      </c>
      <c r="EI805" s="15">
        <v>92</v>
      </c>
      <c r="EJ805" s="15">
        <v>59</v>
      </c>
      <c r="EK805" s="15">
        <v>5</v>
      </c>
      <c r="EL805" s="15">
        <v>136</v>
      </c>
      <c r="EM805" s="15">
        <v>96</v>
      </c>
      <c r="EN805" s="15">
        <v>127</v>
      </c>
      <c r="EO805" s="15">
        <v>9</v>
      </c>
      <c r="EP805" s="15">
        <v>77</v>
      </c>
      <c r="EQ805" s="15">
        <v>146</v>
      </c>
      <c r="ER805" s="15">
        <v>42</v>
      </c>
      <c r="ES805" s="15">
        <v>107</v>
      </c>
      <c r="ET805" s="15">
        <v>16</v>
      </c>
      <c r="EU805" s="15">
        <v>109</v>
      </c>
      <c r="EV805" s="15">
        <v>34</v>
      </c>
      <c r="EW805" s="15">
        <v>72</v>
      </c>
      <c r="EX805" s="15">
        <v>112</v>
      </c>
      <c r="EY805" s="15">
        <v>38</v>
      </c>
      <c r="EZ805" s="15">
        <v>74</v>
      </c>
      <c r="FA805" s="15">
        <v>50</v>
      </c>
      <c r="FB805" s="15">
        <v>142</v>
      </c>
      <c r="FC805" s="15">
        <v>160</v>
      </c>
      <c r="FD805" s="15">
        <v>28</v>
      </c>
      <c r="FE805" s="15">
        <v>82</v>
      </c>
      <c r="FF805" s="15">
        <v>103</v>
      </c>
      <c r="FG805" s="15">
        <v>32</v>
      </c>
      <c r="FH805" s="15">
        <v>120</v>
      </c>
      <c r="FJ805" s="15">
        <v>55</v>
      </c>
      <c r="FK805" s="15">
        <v>78</v>
      </c>
      <c r="FL805" s="15">
        <v>124</v>
      </c>
      <c r="FM805" s="15">
        <v>8</v>
      </c>
    </row>
    <row r="806" spans="4:170" s="15" customFormat="1"/>
    <row r="807" spans="4:170" s="15" customFormat="1">
      <c r="D807" s="447">
        <v>164</v>
      </c>
      <c r="E807" s="39" t="s">
        <v>379</v>
      </c>
    </row>
    <row r="808" spans="4:170" s="15" customFormat="1">
      <c r="E808" s="42" t="s">
        <v>322</v>
      </c>
      <c r="F808" s="15">
        <v>1</v>
      </c>
      <c r="G808" s="15">
        <v>2</v>
      </c>
      <c r="H808" s="15">
        <v>3</v>
      </c>
      <c r="I808" s="15">
        <v>4</v>
      </c>
      <c r="J808" s="15">
        <v>5</v>
      </c>
      <c r="K808" s="15">
        <v>6</v>
      </c>
      <c r="L808" s="15">
        <v>7</v>
      </c>
      <c r="M808" s="15">
        <v>8</v>
      </c>
      <c r="N808" s="15">
        <v>9</v>
      </c>
      <c r="O808" s="15">
        <v>10</v>
      </c>
      <c r="P808" s="15">
        <v>11</v>
      </c>
      <c r="Q808" s="15">
        <v>12</v>
      </c>
      <c r="R808" s="15">
        <v>13</v>
      </c>
      <c r="S808" s="15">
        <v>14</v>
      </c>
      <c r="T808" s="15">
        <v>15</v>
      </c>
      <c r="U808" s="15">
        <v>16</v>
      </c>
      <c r="V808" s="15">
        <v>17</v>
      </c>
      <c r="W808" s="15">
        <v>18</v>
      </c>
      <c r="X808" s="15">
        <v>19</v>
      </c>
      <c r="Y808" s="15">
        <v>20</v>
      </c>
      <c r="Z808" s="15">
        <v>21</v>
      </c>
      <c r="AA808" s="15">
        <v>22</v>
      </c>
      <c r="AB808" s="15">
        <v>23</v>
      </c>
      <c r="AC808" s="15">
        <v>24</v>
      </c>
      <c r="AD808" s="15">
        <v>25</v>
      </c>
      <c r="AE808" s="15">
        <v>26</v>
      </c>
      <c r="AF808" s="15">
        <v>27</v>
      </c>
      <c r="AG808" s="15">
        <v>28</v>
      </c>
      <c r="AH808" s="15">
        <v>29</v>
      </c>
      <c r="AI808" s="15">
        <v>30</v>
      </c>
      <c r="AJ808" s="15">
        <v>31</v>
      </c>
      <c r="AK808" s="15">
        <v>32</v>
      </c>
      <c r="AL808" s="15">
        <v>33</v>
      </c>
      <c r="AM808" s="15">
        <v>34</v>
      </c>
      <c r="AN808" s="15">
        <v>35</v>
      </c>
      <c r="AO808" s="15">
        <v>36</v>
      </c>
      <c r="AP808" s="15">
        <v>37</v>
      </c>
      <c r="AQ808" s="15">
        <v>38</v>
      </c>
      <c r="AR808" s="15">
        <v>39</v>
      </c>
      <c r="AS808" s="15">
        <v>40</v>
      </c>
      <c r="AT808" s="15">
        <v>41</v>
      </c>
      <c r="AU808" s="15">
        <v>42</v>
      </c>
      <c r="AV808" s="15">
        <v>43</v>
      </c>
      <c r="AW808" s="15">
        <v>44</v>
      </c>
      <c r="AX808" s="15">
        <v>45</v>
      </c>
      <c r="AY808" s="15">
        <v>46</v>
      </c>
      <c r="AZ808" s="15">
        <v>47</v>
      </c>
      <c r="BA808" s="15">
        <v>48</v>
      </c>
      <c r="BB808" s="15">
        <v>49</v>
      </c>
      <c r="BC808" s="15">
        <v>50</v>
      </c>
      <c r="BD808" s="15">
        <v>51</v>
      </c>
      <c r="BE808" s="15">
        <v>52</v>
      </c>
      <c r="BF808" s="15">
        <v>53</v>
      </c>
      <c r="BG808" s="15">
        <v>54</v>
      </c>
      <c r="BH808" s="15">
        <v>55</v>
      </c>
      <c r="BI808" s="15">
        <v>56</v>
      </c>
      <c r="BJ808" s="15">
        <v>57</v>
      </c>
      <c r="BK808" s="15">
        <v>58</v>
      </c>
      <c r="BL808" s="15">
        <v>59</v>
      </c>
      <c r="BM808" s="15">
        <v>60</v>
      </c>
      <c r="BN808" s="15">
        <v>61</v>
      </c>
      <c r="BO808" s="15">
        <v>62</v>
      </c>
      <c r="BP808" s="15">
        <v>63</v>
      </c>
      <c r="BQ808" s="15">
        <v>64</v>
      </c>
      <c r="BR808" s="15">
        <v>65</v>
      </c>
      <c r="BS808" s="15">
        <v>66</v>
      </c>
      <c r="BT808" s="15">
        <v>67</v>
      </c>
      <c r="BU808" s="15">
        <v>68</v>
      </c>
      <c r="BV808" s="15">
        <v>69</v>
      </c>
      <c r="BW808" s="15">
        <v>70</v>
      </c>
      <c r="BX808" s="15">
        <v>71</v>
      </c>
      <c r="BY808" s="15">
        <v>72</v>
      </c>
      <c r="BZ808" s="15">
        <v>73</v>
      </c>
      <c r="CA808" s="15">
        <v>74</v>
      </c>
      <c r="CB808" s="15">
        <v>75</v>
      </c>
      <c r="CC808" s="15">
        <v>76</v>
      </c>
      <c r="CD808" s="15">
        <v>77</v>
      </c>
      <c r="CE808" s="15">
        <v>78</v>
      </c>
      <c r="CF808" s="15">
        <v>79</v>
      </c>
      <c r="CG808" s="15">
        <v>80</v>
      </c>
      <c r="CH808" s="15">
        <v>81</v>
      </c>
      <c r="CI808" s="15">
        <v>82</v>
      </c>
      <c r="CJ808" s="15">
        <v>83</v>
      </c>
      <c r="CK808" s="15">
        <v>84</v>
      </c>
      <c r="CL808" s="15">
        <v>85</v>
      </c>
      <c r="CM808" s="15">
        <v>86</v>
      </c>
      <c r="CN808" s="15">
        <v>87</v>
      </c>
      <c r="CO808" s="15">
        <v>88</v>
      </c>
      <c r="CP808" s="15">
        <v>89</v>
      </c>
      <c r="CQ808" s="15">
        <v>90</v>
      </c>
      <c r="CR808" s="15">
        <v>91</v>
      </c>
      <c r="CS808" s="15">
        <v>92</v>
      </c>
      <c r="CT808" s="15">
        <v>93</v>
      </c>
      <c r="CU808" s="15">
        <v>94</v>
      </c>
      <c r="CV808" s="15">
        <v>95</v>
      </c>
      <c r="CW808" s="15">
        <v>96</v>
      </c>
      <c r="CX808" s="15">
        <v>97</v>
      </c>
      <c r="CY808" s="15">
        <v>98</v>
      </c>
      <c r="CZ808" s="15">
        <v>99</v>
      </c>
      <c r="DA808" s="15">
        <v>100</v>
      </c>
      <c r="DB808" s="15">
        <v>101</v>
      </c>
      <c r="DC808" s="15">
        <v>102</v>
      </c>
      <c r="DD808" s="15">
        <v>103</v>
      </c>
      <c r="DE808" s="15">
        <v>104</v>
      </c>
      <c r="DF808" s="15">
        <v>105</v>
      </c>
      <c r="DG808" s="15">
        <v>106</v>
      </c>
      <c r="DH808" s="15">
        <v>107</v>
      </c>
      <c r="DI808" s="15">
        <v>108</v>
      </c>
      <c r="DJ808" s="15">
        <v>109</v>
      </c>
      <c r="DK808" s="15">
        <v>110</v>
      </c>
      <c r="DL808" s="15">
        <v>111</v>
      </c>
      <c r="DM808" s="15">
        <v>112</v>
      </c>
      <c r="DN808" s="15">
        <v>113</v>
      </c>
      <c r="DO808" s="15">
        <v>114</v>
      </c>
      <c r="DP808" s="15">
        <v>115</v>
      </c>
      <c r="DQ808" s="15">
        <v>116</v>
      </c>
      <c r="DR808" s="15">
        <v>117</v>
      </c>
      <c r="DS808" s="15">
        <v>118</v>
      </c>
      <c r="DT808" s="15">
        <v>119</v>
      </c>
      <c r="DU808" s="15">
        <v>120</v>
      </c>
      <c r="DV808" s="15">
        <v>121</v>
      </c>
      <c r="DW808" s="15">
        <v>122</v>
      </c>
      <c r="DX808" s="15">
        <v>123</v>
      </c>
      <c r="DY808" s="15">
        <v>124</v>
      </c>
      <c r="DZ808" s="15">
        <v>125</v>
      </c>
      <c r="EA808" s="15">
        <v>126</v>
      </c>
      <c r="EB808" s="15">
        <v>127</v>
      </c>
      <c r="EC808" s="15">
        <v>128</v>
      </c>
      <c r="ED808" s="15">
        <v>129</v>
      </c>
      <c r="EE808" s="15">
        <v>130</v>
      </c>
      <c r="EF808" s="15">
        <v>131</v>
      </c>
      <c r="EG808" s="15">
        <v>132</v>
      </c>
      <c r="EH808" s="15">
        <v>133</v>
      </c>
      <c r="EI808" s="15">
        <v>134</v>
      </c>
      <c r="EJ808" s="15">
        <v>135</v>
      </c>
      <c r="EK808" s="15">
        <v>136</v>
      </c>
      <c r="EL808" s="15">
        <v>137</v>
      </c>
      <c r="EM808" s="15">
        <v>138</v>
      </c>
      <c r="EN808" s="15">
        <v>139</v>
      </c>
      <c r="EO808" s="15">
        <v>140</v>
      </c>
      <c r="EP808" s="15">
        <v>141</v>
      </c>
      <c r="EQ808" s="15">
        <v>142</v>
      </c>
      <c r="ER808" s="15">
        <v>143</v>
      </c>
      <c r="ES808" s="15">
        <v>144</v>
      </c>
      <c r="ET808" s="15">
        <v>145</v>
      </c>
      <c r="EU808" s="15">
        <v>146</v>
      </c>
      <c r="EV808" s="15">
        <v>147</v>
      </c>
      <c r="EW808" s="15">
        <v>148</v>
      </c>
      <c r="EX808" s="15">
        <v>149</v>
      </c>
      <c r="EY808" s="15">
        <v>150</v>
      </c>
      <c r="EZ808" s="15">
        <v>151</v>
      </c>
      <c r="FA808" s="15">
        <v>152</v>
      </c>
      <c r="FB808" s="15">
        <v>153</v>
      </c>
      <c r="FC808" s="15">
        <v>154</v>
      </c>
      <c r="FD808" s="15">
        <v>155</v>
      </c>
      <c r="FE808" s="15">
        <v>156</v>
      </c>
      <c r="FF808" s="15">
        <v>157</v>
      </c>
      <c r="FG808" s="15">
        <v>158</v>
      </c>
      <c r="FH808" s="15">
        <v>159</v>
      </c>
      <c r="FI808" s="15">
        <v>160</v>
      </c>
      <c r="FJ808" s="15">
        <v>161</v>
      </c>
      <c r="FK808" s="15">
        <v>162</v>
      </c>
      <c r="FL808" s="15">
        <v>163</v>
      </c>
      <c r="FM808" s="15">
        <v>164</v>
      </c>
    </row>
    <row r="809" spans="4:170" s="15" customFormat="1">
      <c r="E809" s="42" t="s">
        <v>350</v>
      </c>
      <c r="F809" s="15">
        <v>143</v>
      </c>
      <c r="G809" s="15">
        <v>115</v>
      </c>
      <c r="H809" s="15">
        <v>77</v>
      </c>
      <c r="I809" s="15">
        <v>13</v>
      </c>
      <c r="J809" s="15">
        <v>157</v>
      </c>
      <c r="K809" s="15">
        <v>65</v>
      </c>
      <c r="L809" s="15">
        <v>130</v>
      </c>
      <c r="M809" s="15">
        <v>141</v>
      </c>
      <c r="N809" s="15">
        <v>31</v>
      </c>
      <c r="O809" s="15">
        <v>42</v>
      </c>
      <c r="P809" s="15">
        <v>39</v>
      </c>
      <c r="Q809" s="15">
        <v>25</v>
      </c>
      <c r="R809" s="15">
        <v>120</v>
      </c>
      <c r="S809" s="15">
        <v>113</v>
      </c>
      <c r="T809" s="15">
        <v>131</v>
      </c>
      <c r="U809" s="15">
        <v>49</v>
      </c>
      <c r="V809" s="15">
        <v>123</v>
      </c>
      <c r="W809" s="15">
        <v>104</v>
      </c>
      <c r="X809" s="15">
        <v>161</v>
      </c>
      <c r="Y809" s="15">
        <v>156</v>
      </c>
      <c r="Z809" s="15">
        <v>160</v>
      </c>
      <c r="AA809" s="15">
        <v>19</v>
      </c>
      <c r="AB809" s="15">
        <v>116</v>
      </c>
      <c r="AC809" s="15">
        <v>56</v>
      </c>
      <c r="AD809" s="15">
        <v>48</v>
      </c>
      <c r="AE809" s="15">
        <v>55</v>
      </c>
      <c r="AF809" s="15">
        <v>6</v>
      </c>
      <c r="AG809" s="15">
        <v>146</v>
      </c>
      <c r="AH809" s="15">
        <v>3</v>
      </c>
      <c r="AI809" s="15">
        <v>98</v>
      </c>
      <c r="AJ809" s="15">
        <v>9</v>
      </c>
      <c r="AK809" s="15">
        <v>46</v>
      </c>
      <c r="AL809" s="15">
        <v>149</v>
      </c>
      <c r="AM809" s="15">
        <v>97</v>
      </c>
      <c r="AN809" s="15">
        <v>124</v>
      </c>
      <c r="AO809" s="15">
        <v>109</v>
      </c>
      <c r="AP809" s="15">
        <v>38</v>
      </c>
      <c r="AQ809" s="15">
        <v>1</v>
      </c>
      <c r="AR809" s="15">
        <v>127</v>
      </c>
      <c r="AS809" s="15">
        <v>83</v>
      </c>
      <c r="AT809" s="15">
        <v>78</v>
      </c>
      <c r="AU809" s="15">
        <v>18</v>
      </c>
      <c r="AV809" s="15">
        <v>81</v>
      </c>
      <c r="AW809" s="15">
        <v>137</v>
      </c>
      <c r="AX809" s="15">
        <v>69</v>
      </c>
      <c r="AY809" s="15">
        <v>112</v>
      </c>
      <c r="AZ809" s="15">
        <v>20</v>
      </c>
      <c r="BA809" s="15">
        <v>12</v>
      </c>
      <c r="BB809" s="15">
        <v>10</v>
      </c>
      <c r="BC809" s="15">
        <v>107</v>
      </c>
      <c r="BD809" s="15">
        <v>74</v>
      </c>
      <c r="BE809" s="15">
        <v>70</v>
      </c>
      <c r="BF809" s="15">
        <v>32</v>
      </c>
      <c r="BG809" s="15">
        <v>87</v>
      </c>
      <c r="BH809" s="15">
        <v>91</v>
      </c>
      <c r="BI809" s="15">
        <v>95</v>
      </c>
      <c r="BJ809" s="15">
        <v>21</v>
      </c>
      <c r="BK809" s="15">
        <v>37</v>
      </c>
      <c r="BL809" s="15">
        <v>162</v>
      </c>
      <c r="BM809" s="15">
        <v>89</v>
      </c>
      <c r="BN809" s="15">
        <v>5</v>
      </c>
      <c r="BO809" s="15">
        <v>108</v>
      </c>
      <c r="BP809" s="15">
        <v>16</v>
      </c>
      <c r="BQ809" s="15">
        <v>148</v>
      </c>
      <c r="BR809" s="15">
        <v>111</v>
      </c>
      <c r="BS809" s="15">
        <v>47</v>
      </c>
      <c r="BT809" s="15">
        <v>158</v>
      </c>
      <c r="BU809" s="15">
        <v>142</v>
      </c>
      <c r="BV809" s="15">
        <v>122</v>
      </c>
      <c r="BW809" s="15">
        <v>119</v>
      </c>
      <c r="BX809" s="15">
        <v>29</v>
      </c>
      <c r="BY809" s="15">
        <v>68</v>
      </c>
      <c r="BZ809" s="15">
        <v>41</v>
      </c>
      <c r="CA809" s="15">
        <v>132</v>
      </c>
      <c r="CB809" s="15">
        <v>164</v>
      </c>
      <c r="CC809" s="15">
        <v>63</v>
      </c>
      <c r="CD809" s="15">
        <v>4</v>
      </c>
      <c r="CE809" s="15">
        <v>7</v>
      </c>
      <c r="CF809" s="15">
        <v>126</v>
      </c>
      <c r="CG809" s="15">
        <v>153</v>
      </c>
      <c r="CH809" s="15">
        <v>93</v>
      </c>
      <c r="CI809" s="15">
        <v>163</v>
      </c>
      <c r="CJ809" s="15">
        <v>79</v>
      </c>
      <c r="CK809" s="15">
        <v>67</v>
      </c>
      <c r="CL809" s="15">
        <v>71</v>
      </c>
      <c r="CM809" s="15">
        <v>139</v>
      </c>
      <c r="CN809" s="15">
        <v>58</v>
      </c>
      <c r="CO809" s="15">
        <v>44</v>
      </c>
      <c r="CP809" s="15">
        <v>27</v>
      </c>
      <c r="CQ809" s="15">
        <v>54</v>
      </c>
      <c r="CR809" s="15">
        <v>125</v>
      </c>
      <c r="CS809" s="15">
        <v>33</v>
      </c>
      <c r="CT809" s="15">
        <v>80</v>
      </c>
      <c r="CU809" s="15">
        <v>117</v>
      </c>
      <c r="CV809" s="15">
        <v>57</v>
      </c>
      <c r="CW809" s="15">
        <v>84</v>
      </c>
      <c r="CX809" s="15">
        <v>135</v>
      </c>
      <c r="CY809" s="15">
        <v>30</v>
      </c>
      <c r="CZ809" s="15">
        <v>36</v>
      </c>
      <c r="DA809" s="15">
        <v>96</v>
      </c>
      <c r="DB809" s="15">
        <v>99</v>
      </c>
      <c r="DC809" s="15">
        <v>76</v>
      </c>
      <c r="DD809" s="15">
        <v>106</v>
      </c>
      <c r="DE809" s="15">
        <v>101</v>
      </c>
      <c r="DF809" s="15">
        <v>144</v>
      </c>
      <c r="DG809" s="15">
        <v>150</v>
      </c>
      <c r="DH809" s="15">
        <v>90</v>
      </c>
      <c r="DI809" s="15">
        <v>62</v>
      </c>
      <c r="DJ809" s="15">
        <v>72</v>
      </c>
      <c r="DK809" s="15">
        <v>52</v>
      </c>
      <c r="DL809" s="15">
        <v>100</v>
      </c>
      <c r="DM809" s="15">
        <v>53</v>
      </c>
      <c r="DN809" s="15">
        <v>26</v>
      </c>
      <c r="DO809" s="15">
        <v>140</v>
      </c>
      <c r="DP809" s="15">
        <v>2</v>
      </c>
      <c r="DQ809" s="15">
        <v>85</v>
      </c>
      <c r="DR809" s="15">
        <v>14</v>
      </c>
      <c r="DS809" s="15">
        <v>22</v>
      </c>
      <c r="DT809" s="15">
        <v>40</v>
      </c>
      <c r="DU809" s="15">
        <v>151</v>
      </c>
      <c r="DV809" s="15">
        <v>43</v>
      </c>
      <c r="DW809" s="15">
        <v>28</v>
      </c>
      <c r="DX809" s="15">
        <v>129</v>
      </c>
      <c r="DY809" s="15">
        <v>88</v>
      </c>
      <c r="DZ809" s="15">
        <v>61</v>
      </c>
      <c r="EA809" s="15">
        <v>34</v>
      </c>
      <c r="EB809" s="15">
        <v>145</v>
      </c>
      <c r="EC809" s="15">
        <v>50</v>
      </c>
      <c r="ED809" s="15">
        <v>17</v>
      </c>
      <c r="EE809" s="15">
        <v>66</v>
      </c>
      <c r="EF809" s="15">
        <v>35</v>
      </c>
      <c r="EG809" s="15">
        <v>138</v>
      </c>
      <c r="EH809" s="15">
        <v>159</v>
      </c>
      <c r="EI809" s="15">
        <v>152</v>
      </c>
      <c r="EJ809" s="15">
        <v>121</v>
      </c>
      <c r="EK809" s="15">
        <v>82</v>
      </c>
      <c r="EL809" s="15">
        <v>128</v>
      </c>
      <c r="EM809" s="15">
        <v>105</v>
      </c>
      <c r="EN809" s="15">
        <v>147</v>
      </c>
      <c r="EO809" s="15">
        <v>73</v>
      </c>
      <c r="EP809" s="15">
        <v>8</v>
      </c>
      <c r="EQ809" s="15">
        <v>103</v>
      </c>
      <c r="ER809" s="15">
        <v>94</v>
      </c>
      <c r="ES809" s="15">
        <v>60</v>
      </c>
      <c r="ET809" s="15">
        <v>86</v>
      </c>
      <c r="EU809" s="15">
        <v>92</v>
      </c>
      <c r="EV809" s="15">
        <v>11</v>
      </c>
      <c r="EW809" s="15">
        <v>64</v>
      </c>
      <c r="EX809" s="15">
        <v>23</v>
      </c>
      <c r="EY809" s="15">
        <v>59</v>
      </c>
      <c r="EZ809" s="15">
        <v>118</v>
      </c>
      <c r="FA809" s="15">
        <v>134</v>
      </c>
      <c r="FB809" s="15">
        <v>24</v>
      </c>
      <c r="FC809" s="15">
        <v>110</v>
      </c>
      <c r="FD809" s="15">
        <v>51</v>
      </c>
      <c r="FE809" s="15">
        <v>75</v>
      </c>
      <c r="FF809" s="15">
        <v>154</v>
      </c>
      <c r="FG809" s="15">
        <v>102</v>
      </c>
      <c r="FH809" s="15">
        <v>133</v>
      </c>
      <c r="FI809" s="15">
        <v>114</v>
      </c>
      <c r="FJ809" s="15">
        <v>155</v>
      </c>
      <c r="FK809" s="15">
        <v>45</v>
      </c>
      <c r="FL809" s="15">
        <v>136</v>
      </c>
      <c r="FM809" s="15">
        <v>15</v>
      </c>
    </row>
    <row r="810" spans="4:170" s="15" customFormat="1">
      <c r="E810" s="42" t="s">
        <v>352</v>
      </c>
      <c r="F810" s="15">
        <v>132</v>
      </c>
      <c r="G810" s="15">
        <v>44</v>
      </c>
      <c r="H810" s="15">
        <v>157</v>
      </c>
      <c r="I810" s="15">
        <v>75</v>
      </c>
      <c r="J810" s="15">
        <v>1</v>
      </c>
      <c r="K810" s="15">
        <v>17</v>
      </c>
      <c r="L810" s="15">
        <v>94</v>
      </c>
      <c r="M810" s="15">
        <v>51</v>
      </c>
      <c r="N810" s="15">
        <v>158</v>
      </c>
      <c r="O810" s="15">
        <v>38</v>
      </c>
      <c r="P810" s="15">
        <v>40</v>
      </c>
      <c r="Q810" s="15">
        <v>83</v>
      </c>
      <c r="R810" s="15">
        <v>56</v>
      </c>
      <c r="S810" s="15">
        <v>141</v>
      </c>
      <c r="T810" s="15">
        <v>138</v>
      </c>
      <c r="U810" s="15">
        <v>124</v>
      </c>
      <c r="V810" s="15">
        <v>80</v>
      </c>
      <c r="W810" s="15">
        <v>74</v>
      </c>
      <c r="X810" s="15">
        <v>53</v>
      </c>
      <c r="Y810" s="15">
        <v>102</v>
      </c>
      <c r="Z810" s="15">
        <v>115</v>
      </c>
      <c r="AA810" s="15">
        <v>159</v>
      </c>
      <c r="AB810" s="15">
        <v>2</v>
      </c>
      <c r="AC810" s="15">
        <v>163</v>
      </c>
      <c r="AD810" s="15">
        <v>106</v>
      </c>
      <c r="AE810" s="15">
        <v>89</v>
      </c>
      <c r="AF810" s="15">
        <v>50</v>
      </c>
      <c r="AG810" s="15">
        <v>139</v>
      </c>
      <c r="AH810" s="15">
        <v>118</v>
      </c>
      <c r="AI810" s="15">
        <v>143</v>
      </c>
      <c r="AJ810" s="15">
        <v>64</v>
      </c>
      <c r="AK810" s="15">
        <v>153</v>
      </c>
      <c r="AL810" s="15">
        <v>107</v>
      </c>
      <c r="AM810" s="15">
        <v>71</v>
      </c>
      <c r="AN810" s="15">
        <v>39</v>
      </c>
      <c r="AO810" s="15">
        <v>145</v>
      </c>
      <c r="AP810" s="15">
        <v>155</v>
      </c>
      <c r="AQ810" s="15">
        <v>96</v>
      </c>
      <c r="AR810" s="15">
        <v>35</v>
      </c>
      <c r="AS810" s="15">
        <v>41</v>
      </c>
      <c r="AT810" s="15">
        <v>90</v>
      </c>
      <c r="AU810" s="15">
        <v>65</v>
      </c>
      <c r="AV810" s="15">
        <v>27</v>
      </c>
      <c r="AW810" s="15">
        <v>55</v>
      </c>
      <c r="AX810" s="15">
        <v>49</v>
      </c>
      <c r="AY810" s="15">
        <v>162</v>
      </c>
      <c r="AZ810" s="15">
        <v>31</v>
      </c>
      <c r="BA810" s="15">
        <v>147</v>
      </c>
      <c r="BB810" s="15">
        <v>93</v>
      </c>
      <c r="BC810" s="15">
        <v>103</v>
      </c>
      <c r="BD810" s="15">
        <v>164</v>
      </c>
      <c r="BE810" s="15">
        <v>13</v>
      </c>
      <c r="BF810" s="15">
        <v>19</v>
      </c>
      <c r="BG810" s="15">
        <v>66</v>
      </c>
      <c r="BH810" s="15">
        <v>62</v>
      </c>
      <c r="BI810" s="15">
        <v>15</v>
      </c>
      <c r="BJ810" s="15">
        <v>121</v>
      </c>
      <c r="BK810" s="15">
        <v>150</v>
      </c>
      <c r="BL810" s="15">
        <v>92</v>
      </c>
      <c r="BM810" s="15">
        <v>81</v>
      </c>
      <c r="BN810" s="15">
        <v>110</v>
      </c>
      <c r="BO810" s="15">
        <v>98</v>
      </c>
      <c r="BP810" s="15">
        <v>91</v>
      </c>
      <c r="BQ810" s="15">
        <v>78</v>
      </c>
      <c r="BR810" s="15">
        <v>34</v>
      </c>
      <c r="BS810" s="15">
        <v>54</v>
      </c>
      <c r="BT810" s="15">
        <v>30</v>
      </c>
      <c r="BU810" s="15">
        <v>97</v>
      </c>
      <c r="BV810" s="15">
        <v>86</v>
      </c>
      <c r="BW810" s="15">
        <v>146</v>
      </c>
      <c r="BX810" s="15">
        <v>114</v>
      </c>
      <c r="BY810" s="15">
        <v>126</v>
      </c>
      <c r="BZ810" s="15">
        <v>25</v>
      </c>
      <c r="CA810" s="15">
        <v>82</v>
      </c>
      <c r="CB810" s="15">
        <v>43</v>
      </c>
      <c r="CC810" s="15">
        <v>79</v>
      </c>
      <c r="CD810" s="15">
        <v>23</v>
      </c>
      <c r="CE810" s="15">
        <v>154</v>
      </c>
      <c r="CF810" s="15">
        <v>68</v>
      </c>
      <c r="CG810" s="15">
        <v>18</v>
      </c>
      <c r="CH810" s="15">
        <v>87</v>
      </c>
      <c r="CI810" s="15">
        <v>9</v>
      </c>
      <c r="CJ810" s="15">
        <v>45</v>
      </c>
      <c r="CK810" s="15">
        <v>76</v>
      </c>
      <c r="CL810" s="15">
        <v>112</v>
      </c>
      <c r="CM810" s="15">
        <v>140</v>
      </c>
      <c r="CN810" s="15">
        <v>133</v>
      </c>
      <c r="CO810" s="15">
        <v>72</v>
      </c>
      <c r="CP810" s="15">
        <v>142</v>
      </c>
      <c r="CQ810" s="15">
        <v>128</v>
      </c>
      <c r="CR810" s="15">
        <v>134</v>
      </c>
      <c r="CS810" s="15">
        <v>48</v>
      </c>
      <c r="CT810" s="15">
        <v>84</v>
      </c>
      <c r="CU810" s="15">
        <v>7</v>
      </c>
      <c r="CV810" s="15">
        <v>136</v>
      </c>
      <c r="CW810" s="15">
        <v>14</v>
      </c>
      <c r="CX810" s="15">
        <v>131</v>
      </c>
      <c r="CY810" s="15">
        <v>57</v>
      </c>
      <c r="CZ810" s="15">
        <v>26</v>
      </c>
      <c r="DA810" s="15">
        <v>123</v>
      </c>
      <c r="DB810" s="15">
        <v>69</v>
      </c>
      <c r="DC810" s="15">
        <v>5</v>
      </c>
      <c r="DD810" s="15">
        <v>152</v>
      </c>
      <c r="DE810" s="15">
        <v>32</v>
      </c>
      <c r="DF810" s="15">
        <v>37</v>
      </c>
      <c r="DG810" s="15">
        <v>59</v>
      </c>
      <c r="DH810" s="15">
        <v>3</v>
      </c>
      <c r="DI810" s="15">
        <v>67</v>
      </c>
      <c r="DJ810" s="15">
        <v>28</v>
      </c>
      <c r="DK810" s="15">
        <v>16</v>
      </c>
      <c r="DL810" s="15">
        <v>10</v>
      </c>
      <c r="DM810" s="15">
        <v>111</v>
      </c>
      <c r="DN810" s="15">
        <v>127</v>
      </c>
      <c r="DO810" s="15">
        <v>85</v>
      </c>
      <c r="DP810" s="15">
        <v>116</v>
      </c>
      <c r="DQ810" s="15">
        <v>148</v>
      </c>
      <c r="DR810" s="15">
        <v>24</v>
      </c>
      <c r="DS810" s="15">
        <v>29</v>
      </c>
      <c r="DT810" s="15">
        <v>11</v>
      </c>
      <c r="DU810" s="15">
        <v>8</v>
      </c>
      <c r="DV810" s="15">
        <v>42</v>
      </c>
      <c r="DW810" s="15">
        <v>113</v>
      </c>
      <c r="DX810" s="15">
        <v>100</v>
      </c>
      <c r="DY810" s="15">
        <v>47</v>
      </c>
      <c r="DZ810" s="15">
        <v>109</v>
      </c>
      <c r="EA810" s="15">
        <v>88</v>
      </c>
      <c r="EB810" s="15">
        <v>95</v>
      </c>
      <c r="EC810" s="15">
        <v>137</v>
      </c>
      <c r="ED810" s="15">
        <v>46</v>
      </c>
      <c r="EE810" s="15">
        <v>6</v>
      </c>
      <c r="EF810" s="15">
        <v>120</v>
      </c>
      <c r="EG810" s="15">
        <v>149</v>
      </c>
      <c r="EH810" s="15">
        <v>70</v>
      </c>
      <c r="EI810" s="15">
        <v>63</v>
      </c>
      <c r="EJ810" s="15">
        <v>101</v>
      </c>
      <c r="EK810" s="15">
        <v>144</v>
      </c>
      <c r="EL810" s="15">
        <v>156</v>
      </c>
      <c r="EM810" s="15">
        <v>52</v>
      </c>
      <c r="EN810" s="15">
        <v>125</v>
      </c>
      <c r="EO810" s="15">
        <v>12</v>
      </c>
      <c r="EP810" s="15">
        <v>117</v>
      </c>
      <c r="EQ810" s="15">
        <v>105</v>
      </c>
      <c r="ER810" s="15">
        <v>130</v>
      </c>
      <c r="ES810" s="15">
        <v>21</v>
      </c>
      <c r="ET810" s="15">
        <v>99</v>
      </c>
      <c r="EU810" s="15">
        <v>122</v>
      </c>
      <c r="EV810" s="15">
        <v>161</v>
      </c>
      <c r="EW810" s="15">
        <v>20</v>
      </c>
      <c r="EX810" s="15">
        <v>77</v>
      </c>
      <c r="EY810" s="15">
        <v>58</v>
      </c>
      <c r="EZ810" s="15">
        <v>119</v>
      </c>
      <c r="FA810" s="15">
        <v>151</v>
      </c>
      <c r="FB810" s="15">
        <v>135</v>
      </c>
      <c r="FC810" s="15">
        <v>61</v>
      </c>
      <c r="FD810" s="15">
        <v>108</v>
      </c>
      <c r="FE810" s="15">
        <v>60</v>
      </c>
      <c r="FF810" s="15">
        <v>104</v>
      </c>
      <c r="FG810" s="15">
        <v>4</v>
      </c>
      <c r="FH810" s="15">
        <v>22</v>
      </c>
      <c r="FI810" s="15">
        <v>36</v>
      </c>
      <c r="FJ810" s="15">
        <v>73</v>
      </c>
      <c r="FK810" s="15">
        <v>129</v>
      </c>
      <c r="FL810" s="15">
        <v>160</v>
      </c>
      <c r="FM810" s="15">
        <v>33</v>
      </c>
    </row>
    <row r="811" spans="4:170" s="15" customFormat="1"/>
    <row r="812" spans="4:170" s="15" customFormat="1">
      <c r="D812" s="447">
        <v>165</v>
      </c>
      <c r="E812" s="39" t="s">
        <v>379</v>
      </c>
    </row>
    <row r="813" spans="4:170" s="15" customFormat="1">
      <c r="E813" s="42" t="s">
        <v>322</v>
      </c>
      <c r="F813" s="15">
        <v>1</v>
      </c>
      <c r="G813" s="15">
        <v>2</v>
      </c>
      <c r="H813" s="15">
        <v>3</v>
      </c>
      <c r="I813" s="15">
        <v>4</v>
      </c>
      <c r="J813" s="15">
        <v>5</v>
      </c>
      <c r="K813" s="15">
        <v>6</v>
      </c>
      <c r="L813" s="15">
        <v>7</v>
      </c>
      <c r="M813" s="15">
        <v>8</v>
      </c>
      <c r="N813" s="15">
        <v>9</v>
      </c>
      <c r="O813" s="15">
        <v>10</v>
      </c>
      <c r="P813" s="15">
        <v>11</v>
      </c>
      <c r="Q813" s="15">
        <v>12</v>
      </c>
      <c r="R813" s="15">
        <v>13</v>
      </c>
      <c r="S813" s="15">
        <v>14</v>
      </c>
      <c r="T813" s="15">
        <v>15</v>
      </c>
      <c r="U813" s="15">
        <v>16</v>
      </c>
      <c r="V813" s="15">
        <v>17</v>
      </c>
      <c r="W813" s="15">
        <v>18</v>
      </c>
      <c r="X813" s="15">
        <v>19</v>
      </c>
      <c r="Y813" s="15">
        <v>20</v>
      </c>
      <c r="Z813" s="15">
        <v>21</v>
      </c>
      <c r="AA813" s="15">
        <v>22</v>
      </c>
      <c r="AB813" s="15">
        <v>23</v>
      </c>
      <c r="AC813" s="15">
        <v>24</v>
      </c>
      <c r="AD813" s="15">
        <v>25</v>
      </c>
      <c r="AE813" s="15">
        <v>26</v>
      </c>
      <c r="AF813" s="15">
        <v>27</v>
      </c>
      <c r="AG813" s="15">
        <v>28</v>
      </c>
      <c r="AH813" s="15">
        <v>29</v>
      </c>
      <c r="AI813" s="15">
        <v>30</v>
      </c>
      <c r="AJ813" s="15">
        <v>31</v>
      </c>
      <c r="AK813" s="15">
        <v>32</v>
      </c>
      <c r="AL813" s="15">
        <v>33</v>
      </c>
      <c r="AM813" s="15">
        <v>34</v>
      </c>
      <c r="AN813" s="15">
        <v>35</v>
      </c>
      <c r="AO813" s="15">
        <v>36</v>
      </c>
      <c r="AP813" s="15">
        <v>37</v>
      </c>
      <c r="AQ813" s="15">
        <v>38</v>
      </c>
      <c r="AR813" s="15">
        <v>39</v>
      </c>
      <c r="AS813" s="15">
        <v>40</v>
      </c>
      <c r="AT813" s="15">
        <v>41</v>
      </c>
      <c r="AU813" s="15">
        <v>42</v>
      </c>
      <c r="AV813" s="15">
        <v>43</v>
      </c>
      <c r="AW813" s="15">
        <v>44</v>
      </c>
      <c r="AX813" s="15">
        <v>45</v>
      </c>
      <c r="AY813" s="15">
        <v>46</v>
      </c>
      <c r="AZ813" s="15">
        <v>47</v>
      </c>
      <c r="BA813" s="15">
        <v>48</v>
      </c>
      <c r="BB813" s="15">
        <v>49</v>
      </c>
      <c r="BC813" s="15">
        <v>50</v>
      </c>
      <c r="BD813" s="15">
        <v>51</v>
      </c>
      <c r="BE813" s="15">
        <v>52</v>
      </c>
      <c r="BF813" s="15">
        <v>53</v>
      </c>
      <c r="BG813" s="15">
        <v>54</v>
      </c>
      <c r="BH813" s="15">
        <v>55</v>
      </c>
      <c r="BI813" s="15">
        <v>56</v>
      </c>
      <c r="BJ813" s="15">
        <v>57</v>
      </c>
      <c r="BK813" s="15">
        <v>58</v>
      </c>
      <c r="BL813" s="15">
        <v>59</v>
      </c>
      <c r="BM813" s="15">
        <v>60</v>
      </c>
      <c r="BN813" s="15">
        <v>61</v>
      </c>
      <c r="BO813" s="15">
        <v>62</v>
      </c>
      <c r="BP813" s="15">
        <v>63</v>
      </c>
      <c r="BQ813" s="15">
        <v>64</v>
      </c>
      <c r="BR813" s="15">
        <v>65</v>
      </c>
      <c r="BS813" s="15">
        <v>66</v>
      </c>
      <c r="BT813" s="15">
        <v>67</v>
      </c>
      <c r="BU813" s="15">
        <v>68</v>
      </c>
      <c r="BV813" s="15">
        <v>69</v>
      </c>
      <c r="BW813" s="15">
        <v>70</v>
      </c>
      <c r="BX813" s="15">
        <v>71</v>
      </c>
      <c r="BY813" s="15">
        <v>72</v>
      </c>
      <c r="BZ813" s="15">
        <v>73</v>
      </c>
      <c r="CA813" s="15">
        <v>74</v>
      </c>
      <c r="CB813" s="15">
        <v>75</v>
      </c>
      <c r="CC813" s="15">
        <v>76</v>
      </c>
      <c r="CD813" s="15">
        <v>77</v>
      </c>
      <c r="CE813" s="15">
        <v>78</v>
      </c>
      <c r="CF813" s="15">
        <v>79</v>
      </c>
      <c r="CG813" s="15">
        <v>80</v>
      </c>
      <c r="CH813" s="15">
        <v>81</v>
      </c>
      <c r="CI813" s="15">
        <v>82</v>
      </c>
      <c r="CJ813" s="15">
        <v>83</v>
      </c>
      <c r="CK813" s="15">
        <v>84</v>
      </c>
      <c r="CL813" s="15">
        <v>85</v>
      </c>
      <c r="CM813" s="15">
        <v>86</v>
      </c>
      <c r="CN813" s="15">
        <v>87</v>
      </c>
      <c r="CO813" s="15">
        <v>88</v>
      </c>
      <c r="CP813" s="15">
        <v>89</v>
      </c>
      <c r="CQ813" s="15">
        <v>90</v>
      </c>
      <c r="CR813" s="15">
        <v>91</v>
      </c>
      <c r="CS813" s="15">
        <v>92</v>
      </c>
      <c r="CT813" s="15">
        <v>93</v>
      </c>
      <c r="CU813" s="15">
        <v>94</v>
      </c>
      <c r="CV813" s="15">
        <v>95</v>
      </c>
      <c r="CW813" s="15">
        <v>96</v>
      </c>
      <c r="CX813" s="15">
        <v>97</v>
      </c>
      <c r="CY813" s="15">
        <v>98</v>
      </c>
      <c r="CZ813" s="15">
        <v>99</v>
      </c>
      <c r="DA813" s="15">
        <v>100</v>
      </c>
      <c r="DB813" s="15">
        <v>101</v>
      </c>
      <c r="DC813" s="15">
        <v>102</v>
      </c>
      <c r="DD813" s="15">
        <v>103</v>
      </c>
      <c r="DE813" s="15">
        <v>104</v>
      </c>
      <c r="DF813" s="15">
        <v>105</v>
      </c>
      <c r="DG813" s="15">
        <v>106</v>
      </c>
      <c r="DH813" s="15">
        <v>107</v>
      </c>
      <c r="DI813" s="15">
        <v>108</v>
      </c>
      <c r="DJ813" s="15">
        <v>109</v>
      </c>
      <c r="DK813" s="15">
        <v>110</v>
      </c>
      <c r="DL813" s="15">
        <v>111</v>
      </c>
      <c r="DM813" s="15">
        <v>112</v>
      </c>
      <c r="DN813" s="15">
        <v>113</v>
      </c>
      <c r="DO813" s="15">
        <v>114</v>
      </c>
      <c r="DP813" s="15">
        <v>115</v>
      </c>
      <c r="DQ813" s="15">
        <v>116</v>
      </c>
      <c r="DR813" s="15">
        <v>117</v>
      </c>
      <c r="DS813" s="15">
        <v>118</v>
      </c>
      <c r="DT813" s="15">
        <v>119</v>
      </c>
      <c r="DU813" s="15">
        <v>120</v>
      </c>
      <c r="DV813" s="15">
        <v>121</v>
      </c>
      <c r="DW813" s="15">
        <v>122</v>
      </c>
      <c r="DX813" s="15">
        <v>123</v>
      </c>
      <c r="DY813" s="15">
        <v>124</v>
      </c>
      <c r="DZ813" s="15">
        <v>125</v>
      </c>
      <c r="EA813" s="15">
        <v>126</v>
      </c>
      <c r="EB813" s="15">
        <v>127</v>
      </c>
      <c r="EC813" s="15">
        <v>128</v>
      </c>
      <c r="ED813" s="15">
        <v>129</v>
      </c>
      <c r="EE813" s="15">
        <v>130</v>
      </c>
      <c r="EF813" s="15">
        <v>131</v>
      </c>
      <c r="EG813" s="15">
        <v>132</v>
      </c>
      <c r="EH813" s="15">
        <v>133</v>
      </c>
      <c r="EI813" s="15">
        <v>134</v>
      </c>
      <c r="EJ813" s="15">
        <v>135</v>
      </c>
      <c r="EK813" s="15">
        <v>136</v>
      </c>
      <c r="EL813" s="15">
        <v>137</v>
      </c>
      <c r="EM813" s="15">
        <v>138</v>
      </c>
      <c r="EN813" s="15">
        <v>139</v>
      </c>
      <c r="EO813" s="15">
        <v>140</v>
      </c>
      <c r="EP813" s="15">
        <v>141</v>
      </c>
      <c r="EQ813" s="15">
        <v>142</v>
      </c>
      <c r="ER813" s="15">
        <v>143</v>
      </c>
      <c r="ES813" s="15">
        <v>144</v>
      </c>
      <c r="ET813" s="15">
        <v>145</v>
      </c>
      <c r="EU813" s="15">
        <v>146</v>
      </c>
      <c r="EV813" s="15">
        <v>147</v>
      </c>
      <c r="EW813" s="15">
        <v>148</v>
      </c>
      <c r="EX813" s="15">
        <v>149</v>
      </c>
      <c r="EY813" s="15">
        <v>150</v>
      </c>
      <c r="EZ813" s="15">
        <v>151</v>
      </c>
      <c r="FA813" s="15">
        <v>152</v>
      </c>
      <c r="FB813" s="15">
        <v>153</v>
      </c>
      <c r="FC813" s="15">
        <v>154</v>
      </c>
      <c r="FD813" s="15">
        <v>155</v>
      </c>
      <c r="FE813" s="15">
        <v>156</v>
      </c>
      <c r="FF813" s="15">
        <v>157</v>
      </c>
      <c r="FG813" s="15">
        <v>158</v>
      </c>
      <c r="FH813" s="15">
        <v>159</v>
      </c>
      <c r="FI813" s="15">
        <v>160</v>
      </c>
      <c r="FJ813" s="15">
        <v>161</v>
      </c>
      <c r="FK813" s="15">
        <v>162</v>
      </c>
      <c r="FL813" s="15">
        <v>163</v>
      </c>
      <c r="FM813" s="15">
        <v>164</v>
      </c>
      <c r="FN813" s="15">
        <v>165</v>
      </c>
    </row>
    <row r="814" spans="4:170" s="15" customFormat="1">
      <c r="E814" s="42" t="s">
        <v>350</v>
      </c>
      <c r="F814" s="15">
        <v>164</v>
      </c>
      <c r="G814" s="15">
        <v>14</v>
      </c>
      <c r="H814" s="15">
        <v>117</v>
      </c>
      <c r="I814" s="15">
        <v>61</v>
      </c>
      <c r="J814" s="15">
        <v>131</v>
      </c>
      <c r="K814" s="15">
        <v>80</v>
      </c>
      <c r="L814" s="15">
        <v>26</v>
      </c>
      <c r="M814" s="15">
        <v>121</v>
      </c>
      <c r="N814" s="15">
        <v>143</v>
      </c>
      <c r="O814" s="15">
        <v>4</v>
      </c>
      <c r="P814" s="15">
        <v>94</v>
      </c>
      <c r="Q814" s="15">
        <v>63</v>
      </c>
      <c r="R814" s="15">
        <v>142</v>
      </c>
      <c r="S814" s="15">
        <v>132</v>
      </c>
      <c r="T814" s="15">
        <v>147</v>
      </c>
      <c r="U814" s="15">
        <v>134</v>
      </c>
      <c r="V814" s="15">
        <v>25</v>
      </c>
      <c r="W814" s="15">
        <v>19</v>
      </c>
      <c r="X814" s="15">
        <v>38</v>
      </c>
      <c r="Y814" s="15">
        <v>79</v>
      </c>
      <c r="Z814" s="15">
        <v>165</v>
      </c>
      <c r="AA814" s="15">
        <v>3</v>
      </c>
      <c r="AB814" s="15">
        <v>127</v>
      </c>
      <c r="AC814" s="15">
        <v>86</v>
      </c>
      <c r="AD814" s="15">
        <v>17</v>
      </c>
      <c r="AE814" s="15">
        <v>23</v>
      </c>
      <c r="AF814" s="15">
        <v>55</v>
      </c>
      <c r="AG814" s="15">
        <v>45</v>
      </c>
      <c r="AH814" s="15">
        <v>145</v>
      </c>
      <c r="AI814" s="15">
        <v>56</v>
      </c>
      <c r="AJ814" s="15">
        <v>140</v>
      </c>
      <c r="AK814" s="15">
        <v>129</v>
      </c>
      <c r="AL814" s="15">
        <v>37</v>
      </c>
      <c r="AM814" s="15">
        <v>8</v>
      </c>
      <c r="AN814" s="15">
        <v>111</v>
      </c>
      <c r="AO814" s="15">
        <v>103</v>
      </c>
      <c r="AP814" s="15">
        <v>68</v>
      </c>
      <c r="AQ814" s="15">
        <v>10</v>
      </c>
      <c r="AR814" s="15">
        <v>90</v>
      </c>
      <c r="AS814" s="15">
        <v>123</v>
      </c>
      <c r="AT814" s="15">
        <v>34</v>
      </c>
      <c r="AU814" s="15">
        <v>135</v>
      </c>
      <c r="AV814" s="15">
        <v>100</v>
      </c>
      <c r="AW814" s="15">
        <v>1</v>
      </c>
      <c r="AX814" s="15">
        <v>81</v>
      </c>
      <c r="AY814" s="15">
        <v>85</v>
      </c>
      <c r="AZ814" s="15">
        <v>58</v>
      </c>
      <c r="BA814" s="15">
        <v>136</v>
      </c>
      <c r="BB814" s="15">
        <v>93</v>
      </c>
      <c r="BC814" s="15">
        <v>161</v>
      </c>
      <c r="BD814" s="15">
        <v>60</v>
      </c>
      <c r="BE814" s="15">
        <v>160</v>
      </c>
      <c r="BF814" s="15">
        <v>151</v>
      </c>
      <c r="BG814" s="15">
        <v>101</v>
      </c>
      <c r="BH814" s="15">
        <v>27</v>
      </c>
      <c r="BI814" s="15">
        <v>149</v>
      </c>
      <c r="BJ814" s="15">
        <v>104</v>
      </c>
      <c r="BK814" s="15">
        <v>12</v>
      </c>
      <c r="BL814" s="15">
        <v>155</v>
      </c>
      <c r="BM814" s="15">
        <v>138</v>
      </c>
      <c r="BN814" s="15">
        <v>125</v>
      </c>
      <c r="BO814" s="15">
        <v>130</v>
      </c>
      <c r="BP814" s="15">
        <v>159</v>
      </c>
      <c r="BQ814" s="15">
        <v>16</v>
      </c>
      <c r="BR814" s="15">
        <v>76</v>
      </c>
      <c r="BS814" s="15">
        <v>137</v>
      </c>
      <c r="BT814" s="15">
        <v>133</v>
      </c>
      <c r="BU814" s="15">
        <v>59</v>
      </c>
      <c r="BV814" s="15">
        <v>87</v>
      </c>
      <c r="BW814" s="15">
        <v>146</v>
      </c>
      <c r="BX814" s="15">
        <v>83</v>
      </c>
      <c r="BY814" s="15">
        <v>114</v>
      </c>
      <c r="BZ814" s="15">
        <v>44</v>
      </c>
      <c r="CA814" s="15">
        <v>106</v>
      </c>
      <c r="CB814" s="15">
        <v>157</v>
      </c>
      <c r="CC814" s="15">
        <v>112</v>
      </c>
      <c r="CD814" s="15">
        <v>88</v>
      </c>
      <c r="CE814" s="15">
        <v>24</v>
      </c>
      <c r="CF814" s="15">
        <v>96</v>
      </c>
      <c r="CG814" s="15">
        <v>13</v>
      </c>
      <c r="CH814" s="15">
        <v>70</v>
      </c>
      <c r="CI814" s="15">
        <v>108</v>
      </c>
      <c r="CJ814" s="15">
        <v>84</v>
      </c>
      <c r="CK814" s="15">
        <v>71</v>
      </c>
      <c r="CL814" s="15">
        <v>46</v>
      </c>
      <c r="CM814" s="15">
        <v>95</v>
      </c>
      <c r="CN814" s="15">
        <v>113</v>
      </c>
      <c r="CO814" s="15">
        <v>119</v>
      </c>
      <c r="CP814" s="15">
        <v>22</v>
      </c>
      <c r="CQ814" s="15">
        <v>158</v>
      </c>
      <c r="CR814" s="15">
        <v>39</v>
      </c>
      <c r="CS814" s="15">
        <v>50</v>
      </c>
      <c r="CT814" s="15">
        <v>92</v>
      </c>
      <c r="CU814" s="15">
        <v>128</v>
      </c>
      <c r="CV814" s="15">
        <v>78</v>
      </c>
      <c r="CW814" s="15">
        <v>2</v>
      </c>
      <c r="CX814" s="15">
        <v>124</v>
      </c>
      <c r="CY814" s="15">
        <v>49</v>
      </c>
      <c r="CZ814" s="15">
        <v>118</v>
      </c>
      <c r="DA814" s="15">
        <v>97</v>
      </c>
      <c r="DB814" s="15">
        <v>72</v>
      </c>
      <c r="DC814" s="15">
        <v>36</v>
      </c>
      <c r="DD814" s="15">
        <v>15</v>
      </c>
      <c r="DE814" s="15">
        <v>57</v>
      </c>
      <c r="DF814" s="15">
        <v>41</v>
      </c>
      <c r="DG814" s="15">
        <v>7</v>
      </c>
      <c r="DH814" s="15">
        <v>110</v>
      </c>
      <c r="DI814" s="15">
        <v>120</v>
      </c>
      <c r="DJ814" s="15">
        <v>162</v>
      </c>
      <c r="DK814" s="15">
        <v>122</v>
      </c>
      <c r="DL814" s="15">
        <v>144</v>
      </c>
      <c r="DM814" s="15">
        <v>11</v>
      </c>
      <c r="DN814" s="15">
        <v>102</v>
      </c>
      <c r="DO814" s="15">
        <v>116</v>
      </c>
      <c r="DP814" s="15">
        <v>31</v>
      </c>
      <c r="DQ814" s="15">
        <v>154</v>
      </c>
      <c r="DR814" s="15">
        <v>28</v>
      </c>
      <c r="DS814" s="15">
        <v>42</v>
      </c>
      <c r="DT814" s="15">
        <v>51</v>
      </c>
      <c r="DU814" s="15">
        <v>91</v>
      </c>
      <c r="DV814" s="15">
        <v>74</v>
      </c>
      <c r="DW814" s="15">
        <v>89</v>
      </c>
      <c r="DX814" s="15">
        <v>109</v>
      </c>
      <c r="DY814" s="15">
        <v>65</v>
      </c>
      <c r="DZ814" s="15">
        <v>18</v>
      </c>
      <c r="EA814" s="15">
        <v>40</v>
      </c>
      <c r="EB814" s="15">
        <v>105</v>
      </c>
      <c r="EC814" s="15">
        <v>20</v>
      </c>
      <c r="ED814" s="15">
        <v>98</v>
      </c>
      <c r="EE814" s="15">
        <v>62</v>
      </c>
      <c r="EF814" s="15">
        <v>5</v>
      </c>
      <c r="EG814" s="15">
        <v>73</v>
      </c>
      <c r="EH814" s="15">
        <v>141</v>
      </c>
      <c r="EI814" s="15">
        <v>32</v>
      </c>
      <c r="EJ814" s="15">
        <v>77</v>
      </c>
      <c r="EK814" s="15">
        <v>115</v>
      </c>
      <c r="EL814" s="15">
        <v>66</v>
      </c>
      <c r="EM814" s="15">
        <v>150</v>
      </c>
      <c r="EN814" s="15">
        <v>163</v>
      </c>
      <c r="EO814" s="15">
        <v>82</v>
      </c>
      <c r="EP814" s="15">
        <v>54</v>
      </c>
      <c r="EQ814" s="15">
        <v>148</v>
      </c>
      <c r="ER814" s="15">
        <v>9</v>
      </c>
      <c r="ES814" s="15">
        <v>35</v>
      </c>
      <c r="ET814" s="15">
        <v>29</v>
      </c>
      <c r="EU814" s="15">
        <v>75</v>
      </c>
      <c r="EV814" s="15">
        <v>69</v>
      </c>
      <c r="EW814" s="15">
        <v>139</v>
      </c>
      <c r="EX814" s="15">
        <v>52</v>
      </c>
      <c r="EY814" s="15">
        <v>21</v>
      </c>
      <c r="EZ814" s="15">
        <v>33</v>
      </c>
      <c r="FA814" s="15">
        <v>48</v>
      </c>
      <c r="FB814" s="15">
        <v>30</v>
      </c>
      <c r="FC814" s="15">
        <v>67</v>
      </c>
      <c r="FD814" s="15">
        <v>156</v>
      </c>
      <c r="FE814" s="15">
        <v>43</v>
      </c>
      <c r="FF814" s="15">
        <v>126</v>
      </c>
      <c r="FG814" s="15">
        <v>99</v>
      </c>
      <c r="FH814" s="15">
        <v>107</v>
      </c>
      <c r="FI814" s="15">
        <v>153</v>
      </c>
      <c r="FJ814" s="15">
        <v>64</v>
      </c>
      <c r="FK814" s="15">
        <v>53</v>
      </c>
      <c r="FL814" s="15">
        <v>47</v>
      </c>
      <c r="FM814" s="15">
        <v>152</v>
      </c>
      <c r="FN814" s="15">
        <v>6</v>
      </c>
    </row>
    <row r="815" spans="4:170" s="15" customFormat="1">
      <c r="E815" s="42" t="s">
        <v>352</v>
      </c>
      <c r="F815" s="15">
        <v>138</v>
      </c>
      <c r="G815" s="15">
        <v>98</v>
      </c>
      <c r="H815" s="15">
        <v>32</v>
      </c>
      <c r="I815" s="15">
        <v>111</v>
      </c>
      <c r="J815" s="15">
        <v>53</v>
      </c>
      <c r="K815" s="15">
        <v>14</v>
      </c>
      <c r="L815" s="15">
        <v>1</v>
      </c>
      <c r="M815" s="15">
        <v>97</v>
      </c>
      <c r="N815" s="15">
        <v>47</v>
      </c>
      <c r="O815" s="15">
        <v>102</v>
      </c>
      <c r="P815" s="15">
        <v>143</v>
      </c>
      <c r="Q815" s="15">
        <v>39</v>
      </c>
      <c r="R815" s="15">
        <v>86</v>
      </c>
      <c r="S815" s="15">
        <v>21</v>
      </c>
      <c r="T815" s="15">
        <v>58</v>
      </c>
      <c r="U815" s="15">
        <v>159</v>
      </c>
      <c r="V815" s="15">
        <v>93</v>
      </c>
      <c r="W815" s="15">
        <v>6</v>
      </c>
      <c r="X815" s="15">
        <v>126</v>
      </c>
      <c r="Y815" s="15">
        <v>54</v>
      </c>
      <c r="Z815" s="15">
        <v>100</v>
      </c>
      <c r="AA815" s="15">
        <v>30</v>
      </c>
      <c r="AB815" s="15">
        <v>91</v>
      </c>
      <c r="AC815" s="15">
        <v>41</v>
      </c>
      <c r="AD815" s="15">
        <v>127</v>
      </c>
      <c r="AE815" s="15">
        <v>29</v>
      </c>
      <c r="AF815" s="15">
        <v>120</v>
      </c>
      <c r="AG815" s="15">
        <v>69</v>
      </c>
      <c r="AH815" s="15">
        <v>40</v>
      </c>
      <c r="AI815" s="15">
        <v>94</v>
      </c>
      <c r="AJ815" s="15">
        <v>25</v>
      </c>
      <c r="AK815" s="15">
        <v>84</v>
      </c>
      <c r="AL815" s="15">
        <v>67</v>
      </c>
      <c r="AM815" s="15">
        <v>133</v>
      </c>
      <c r="AN815" s="15">
        <v>37</v>
      </c>
      <c r="AO815" s="15">
        <v>122</v>
      </c>
      <c r="AP815" s="15">
        <v>16</v>
      </c>
      <c r="AQ815" s="15">
        <v>64</v>
      </c>
      <c r="AR815" s="15">
        <v>80</v>
      </c>
      <c r="AS815" s="15">
        <v>134</v>
      </c>
      <c r="AT815" s="15">
        <v>155</v>
      </c>
      <c r="AU815" s="15">
        <v>59</v>
      </c>
      <c r="AV815" s="15">
        <v>114</v>
      </c>
      <c r="AW815" s="15">
        <v>161</v>
      </c>
      <c r="AX815" s="15">
        <v>26</v>
      </c>
      <c r="AY815" s="15">
        <v>82</v>
      </c>
      <c r="AZ815" s="15">
        <v>20</v>
      </c>
      <c r="BA815" s="15">
        <v>157</v>
      </c>
      <c r="BB815" s="15">
        <v>33</v>
      </c>
      <c r="BC815" s="15">
        <v>51</v>
      </c>
      <c r="BD815" s="15">
        <v>45</v>
      </c>
      <c r="BE815" s="15">
        <v>131</v>
      </c>
      <c r="BF815" s="15">
        <v>124</v>
      </c>
      <c r="BG815" s="15">
        <v>63</v>
      </c>
      <c r="BH815" s="15">
        <v>106</v>
      </c>
      <c r="BI815" s="15">
        <v>27</v>
      </c>
      <c r="BJ815" s="15">
        <v>163</v>
      </c>
      <c r="BK815" s="15">
        <v>147</v>
      </c>
      <c r="BL815" s="15">
        <v>140</v>
      </c>
      <c r="BM815" s="15">
        <v>74</v>
      </c>
      <c r="BN815" s="15">
        <v>135</v>
      </c>
      <c r="BO815" s="15">
        <v>18</v>
      </c>
      <c r="BP815" s="15">
        <v>160</v>
      </c>
      <c r="BQ815" s="15">
        <v>43</v>
      </c>
      <c r="BR815" s="15">
        <v>68</v>
      </c>
      <c r="BS815" s="15">
        <v>65</v>
      </c>
      <c r="BT815" s="15">
        <v>49</v>
      </c>
      <c r="BU815" s="15">
        <v>70</v>
      </c>
      <c r="BV815" s="15">
        <v>142</v>
      </c>
      <c r="BW815" s="15">
        <v>96</v>
      </c>
      <c r="BX815" s="15">
        <v>15</v>
      </c>
      <c r="BY815" s="15">
        <v>146</v>
      </c>
      <c r="BZ815" s="15">
        <v>101</v>
      </c>
      <c r="CA815" s="15">
        <v>108</v>
      </c>
      <c r="CB815" s="15">
        <v>23</v>
      </c>
      <c r="CC815" s="15">
        <v>79</v>
      </c>
      <c r="CD815" s="15">
        <v>118</v>
      </c>
      <c r="CE815" s="15">
        <v>129</v>
      </c>
      <c r="CF815" s="15">
        <v>88</v>
      </c>
      <c r="CG815" s="15">
        <v>34</v>
      </c>
      <c r="CH815" s="15">
        <v>132</v>
      </c>
      <c r="CI815" s="15">
        <v>153</v>
      </c>
      <c r="CJ815" s="15">
        <v>162</v>
      </c>
      <c r="CK815" s="15">
        <v>56</v>
      </c>
      <c r="CL815" s="15">
        <v>141</v>
      </c>
      <c r="CM815" s="15">
        <v>13</v>
      </c>
      <c r="CN815" s="15">
        <v>19</v>
      </c>
      <c r="CO815" s="15">
        <v>55</v>
      </c>
      <c r="CP815" s="15">
        <v>28</v>
      </c>
      <c r="CQ815" s="15">
        <v>149</v>
      </c>
      <c r="CR815" s="15">
        <v>119</v>
      </c>
      <c r="CS815" s="15">
        <v>156</v>
      </c>
      <c r="CT815" s="15">
        <v>17</v>
      </c>
      <c r="CU815" s="15">
        <v>76</v>
      </c>
      <c r="CV815" s="15">
        <v>148</v>
      </c>
      <c r="CW815" s="15">
        <v>90</v>
      </c>
      <c r="CX815" s="15">
        <v>8</v>
      </c>
      <c r="CY815" s="15">
        <v>50</v>
      </c>
      <c r="CZ815" s="15">
        <v>121</v>
      </c>
      <c r="DA815" s="15">
        <v>71</v>
      </c>
      <c r="DB815" s="15">
        <v>107</v>
      </c>
      <c r="DC815" s="15">
        <v>10</v>
      </c>
      <c r="DD815" s="15">
        <v>125</v>
      </c>
      <c r="DE815" s="15">
        <v>42</v>
      </c>
      <c r="DF815" s="15">
        <v>151</v>
      </c>
      <c r="DG815" s="15">
        <v>158</v>
      </c>
      <c r="DH815" s="15">
        <v>115</v>
      </c>
      <c r="DI815" s="15">
        <v>152</v>
      </c>
      <c r="DJ815" s="15">
        <v>103</v>
      </c>
      <c r="DK815" s="15">
        <v>7</v>
      </c>
      <c r="DL815" s="15">
        <v>77</v>
      </c>
      <c r="DM815" s="15">
        <v>123</v>
      </c>
      <c r="DN815" s="15">
        <v>154</v>
      </c>
      <c r="DO815" s="15">
        <v>95</v>
      </c>
      <c r="DP815" s="15">
        <v>116</v>
      </c>
      <c r="DQ815" s="15">
        <v>52</v>
      </c>
      <c r="DR815" s="15">
        <v>150</v>
      </c>
      <c r="DS815" s="15">
        <v>22</v>
      </c>
      <c r="DT815" s="15">
        <v>137</v>
      </c>
      <c r="DU815" s="15">
        <v>3</v>
      </c>
      <c r="DV815" s="15">
        <v>35</v>
      </c>
      <c r="DW815" s="15">
        <v>38</v>
      </c>
      <c r="DX815" s="15">
        <v>87</v>
      </c>
      <c r="DY815" s="15">
        <v>11</v>
      </c>
      <c r="DZ815" s="15">
        <v>72</v>
      </c>
      <c r="EA815" s="15">
        <v>4</v>
      </c>
      <c r="EB815" s="15">
        <v>31</v>
      </c>
      <c r="EC815" s="15">
        <v>130</v>
      </c>
      <c r="ED815" s="15">
        <v>75</v>
      </c>
      <c r="EE815" s="15">
        <v>112</v>
      </c>
      <c r="EF815" s="15">
        <v>145</v>
      </c>
      <c r="EG815" s="15">
        <v>81</v>
      </c>
      <c r="EH815" s="15">
        <v>110</v>
      </c>
      <c r="EI815" s="15">
        <v>117</v>
      </c>
      <c r="EJ815" s="15">
        <v>36</v>
      </c>
      <c r="EK815" s="15">
        <v>24</v>
      </c>
      <c r="EL815" s="15">
        <v>139</v>
      </c>
      <c r="EM815" s="15">
        <v>89</v>
      </c>
      <c r="EN815" s="15">
        <v>5</v>
      </c>
      <c r="EO815" s="15">
        <v>66</v>
      </c>
      <c r="EP815" s="15">
        <v>44</v>
      </c>
      <c r="EQ815" s="15">
        <v>60</v>
      </c>
      <c r="ER815" s="15">
        <v>62</v>
      </c>
      <c r="ES815" s="15">
        <v>165</v>
      </c>
      <c r="ET815" s="15">
        <v>92</v>
      </c>
      <c r="EU815" s="15">
        <v>109</v>
      </c>
      <c r="EV815" s="15">
        <v>144</v>
      </c>
      <c r="EW815" s="15">
        <v>57</v>
      </c>
      <c r="EX815" s="15">
        <v>46</v>
      </c>
      <c r="EY815" s="15">
        <v>136</v>
      </c>
      <c r="EZ815" s="15">
        <v>105</v>
      </c>
      <c r="FA815" s="15">
        <v>99</v>
      </c>
      <c r="FB815" s="15">
        <v>61</v>
      </c>
      <c r="FC815" s="15">
        <v>113</v>
      </c>
      <c r="FD815" s="15">
        <v>83</v>
      </c>
      <c r="FE815" s="15">
        <v>9</v>
      </c>
      <c r="FF815" s="15">
        <v>78</v>
      </c>
      <c r="FG815" s="15">
        <v>164</v>
      </c>
      <c r="FH815" s="15">
        <v>12</v>
      </c>
      <c r="FI815" s="15">
        <v>48</v>
      </c>
      <c r="FJ815" s="15">
        <v>128</v>
      </c>
      <c r="FK815" s="15">
        <v>85</v>
      </c>
      <c r="FL815" s="15">
        <v>104</v>
      </c>
      <c r="FM815" s="15">
        <v>2</v>
      </c>
      <c r="FN815" s="15">
        <v>73</v>
      </c>
    </row>
    <row r="816" spans="4:170" s="15" customFormat="1"/>
    <row r="817" spans="4:174" s="15" customFormat="1">
      <c r="D817" s="447">
        <v>166</v>
      </c>
      <c r="E817" s="39" t="s">
        <v>379</v>
      </c>
    </row>
    <row r="818" spans="4:174" s="15" customFormat="1">
      <c r="E818" s="42" t="s">
        <v>322</v>
      </c>
      <c r="F818" s="15">
        <v>1</v>
      </c>
      <c r="G818" s="15">
        <v>2</v>
      </c>
      <c r="H818" s="15">
        <v>3</v>
      </c>
      <c r="I818" s="15">
        <v>4</v>
      </c>
      <c r="J818" s="15">
        <v>5</v>
      </c>
      <c r="K818" s="15">
        <v>6</v>
      </c>
      <c r="L818" s="15">
        <v>7</v>
      </c>
      <c r="M818" s="15">
        <v>8</v>
      </c>
      <c r="N818" s="15">
        <v>9</v>
      </c>
      <c r="O818" s="15">
        <v>10</v>
      </c>
      <c r="P818" s="15">
        <v>11</v>
      </c>
      <c r="Q818" s="15">
        <v>12</v>
      </c>
      <c r="R818" s="15">
        <v>13</v>
      </c>
      <c r="S818" s="15">
        <v>14</v>
      </c>
      <c r="T818" s="15">
        <v>15</v>
      </c>
      <c r="U818" s="15">
        <v>16</v>
      </c>
      <c r="V818" s="15">
        <v>17</v>
      </c>
      <c r="W818" s="15">
        <v>18</v>
      </c>
      <c r="X818" s="15">
        <v>19</v>
      </c>
      <c r="Y818" s="15">
        <v>20</v>
      </c>
      <c r="Z818" s="15">
        <v>21</v>
      </c>
      <c r="AA818" s="15">
        <v>22</v>
      </c>
      <c r="AB818" s="15">
        <v>23</v>
      </c>
      <c r="AC818" s="15">
        <v>24</v>
      </c>
      <c r="AD818" s="15">
        <v>25</v>
      </c>
      <c r="AE818" s="15">
        <v>26</v>
      </c>
      <c r="AF818" s="15">
        <v>27</v>
      </c>
      <c r="AG818" s="15">
        <v>28</v>
      </c>
      <c r="AH818" s="15">
        <v>29</v>
      </c>
      <c r="AI818" s="15">
        <v>30</v>
      </c>
      <c r="AJ818" s="15">
        <v>31</v>
      </c>
      <c r="AK818" s="15">
        <v>32</v>
      </c>
      <c r="AL818" s="15">
        <v>33</v>
      </c>
      <c r="AM818" s="15">
        <v>34</v>
      </c>
      <c r="AN818" s="15">
        <v>35</v>
      </c>
      <c r="AO818" s="15">
        <v>36</v>
      </c>
      <c r="AP818" s="15">
        <v>37</v>
      </c>
      <c r="AQ818" s="15">
        <v>38</v>
      </c>
      <c r="AR818" s="15">
        <v>39</v>
      </c>
      <c r="AS818" s="15">
        <v>40</v>
      </c>
      <c r="AT818" s="15">
        <v>41</v>
      </c>
      <c r="AU818" s="15">
        <v>42</v>
      </c>
      <c r="AV818" s="15">
        <v>43</v>
      </c>
      <c r="AW818" s="15">
        <v>44</v>
      </c>
      <c r="AX818" s="15">
        <v>45</v>
      </c>
      <c r="AY818" s="15">
        <v>46</v>
      </c>
      <c r="AZ818" s="15">
        <v>47</v>
      </c>
      <c r="BA818" s="15">
        <v>48</v>
      </c>
      <c r="BB818" s="15">
        <v>49</v>
      </c>
      <c r="BC818" s="15">
        <v>50</v>
      </c>
      <c r="BD818" s="15">
        <v>51</v>
      </c>
      <c r="BE818" s="15">
        <v>52</v>
      </c>
      <c r="BF818" s="15">
        <v>53</v>
      </c>
      <c r="BG818" s="15">
        <v>54</v>
      </c>
      <c r="BH818" s="15">
        <v>55</v>
      </c>
      <c r="BI818" s="15">
        <v>56</v>
      </c>
      <c r="BJ818" s="15">
        <v>57</v>
      </c>
      <c r="BK818" s="15">
        <v>58</v>
      </c>
      <c r="BL818" s="15">
        <v>59</v>
      </c>
      <c r="BM818" s="15">
        <v>60</v>
      </c>
      <c r="BN818" s="15">
        <v>61</v>
      </c>
      <c r="BO818" s="15">
        <v>62</v>
      </c>
      <c r="BP818" s="15">
        <v>63</v>
      </c>
      <c r="BQ818" s="15">
        <v>64</v>
      </c>
      <c r="BR818" s="15">
        <v>65</v>
      </c>
      <c r="BS818" s="15">
        <v>66</v>
      </c>
      <c r="BT818" s="15">
        <v>67</v>
      </c>
      <c r="BU818" s="15">
        <v>68</v>
      </c>
      <c r="BV818" s="15">
        <v>69</v>
      </c>
      <c r="BW818" s="15">
        <v>70</v>
      </c>
      <c r="BX818" s="15">
        <v>71</v>
      </c>
      <c r="BY818" s="15">
        <v>72</v>
      </c>
      <c r="BZ818" s="15">
        <v>73</v>
      </c>
      <c r="CA818" s="15">
        <v>74</v>
      </c>
      <c r="CB818" s="15">
        <v>75</v>
      </c>
      <c r="CC818" s="15">
        <v>76</v>
      </c>
      <c r="CD818" s="15">
        <v>77</v>
      </c>
      <c r="CE818" s="15">
        <v>78</v>
      </c>
      <c r="CF818" s="15">
        <v>79</v>
      </c>
      <c r="CG818" s="15">
        <v>80</v>
      </c>
      <c r="CH818" s="15">
        <v>81</v>
      </c>
      <c r="CI818" s="15">
        <v>82</v>
      </c>
      <c r="CJ818" s="15">
        <v>83</v>
      </c>
      <c r="CK818" s="15">
        <v>84</v>
      </c>
      <c r="CL818" s="15">
        <v>85</v>
      </c>
      <c r="CM818" s="15">
        <v>86</v>
      </c>
      <c r="CN818" s="15">
        <v>87</v>
      </c>
      <c r="CO818" s="15">
        <v>88</v>
      </c>
      <c r="CP818" s="15">
        <v>89</v>
      </c>
      <c r="CQ818" s="15">
        <v>90</v>
      </c>
      <c r="CR818" s="15">
        <v>91</v>
      </c>
      <c r="CS818" s="15">
        <v>92</v>
      </c>
      <c r="CT818" s="15">
        <v>93</v>
      </c>
      <c r="CU818" s="15">
        <v>94</v>
      </c>
      <c r="CV818" s="15">
        <v>95</v>
      </c>
      <c r="CW818" s="15">
        <v>96</v>
      </c>
      <c r="CX818" s="15">
        <v>97</v>
      </c>
      <c r="CY818" s="15">
        <v>98</v>
      </c>
      <c r="CZ818" s="15">
        <v>99</v>
      </c>
      <c r="DA818" s="15">
        <v>100</v>
      </c>
      <c r="DB818" s="15">
        <v>101</v>
      </c>
      <c r="DC818" s="15">
        <v>102</v>
      </c>
      <c r="DD818" s="15">
        <v>103</v>
      </c>
      <c r="DE818" s="15">
        <v>104</v>
      </c>
      <c r="DF818" s="15">
        <v>105</v>
      </c>
      <c r="DG818" s="15">
        <v>106</v>
      </c>
      <c r="DH818" s="15">
        <v>107</v>
      </c>
      <c r="DI818" s="15">
        <v>108</v>
      </c>
      <c r="DJ818" s="15">
        <v>109</v>
      </c>
      <c r="DK818" s="15">
        <v>110</v>
      </c>
      <c r="DL818" s="15">
        <v>111</v>
      </c>
      <c r="DM818" s="15">
        <v>112</v>
      </c>
      <c r="DN818" s="15">
        <v>113</v>
      </c>
      <c r="DO818" s="15">
        <v>114</v>
      </c>
      <c r="DP818" s="15">
        <v>115</v>
      </c>
      <c r="DQ818" s="15">
        <v>116</v>
      </c>
      <c r="DR818" s="15">
        <v>117</v>
      </c>
      <c r="DS818" s="15">
        <v>118</v>
      </c>
      <c r="DT818" s="15">
        <v>119</v>
      </c>
      <c r="DU818" s="15">
        <v>120</v>
      </c>
      <c r="DV818" s="15">
        <v>121</v>
      </c>
      <c r="DW818" s="15">
        <v>122</v>
      </c>
      <c r="DX818" s="15">
        <v>123</v>
      </c>
      <c r="DY818" s="15">
        <v>124</v>
      </c>
      <c r="DZ818" s="15">
        <v>125</v>
      </c>
      <c r="EA818" s="15">
        <v>126</v>
      </c>
      <c r="EB818" s="15">
        <v>127</v>
      </c>
      <c r="EC818" s="15">
        <v>128</v>
      </c>
      <c r="ED818" s="15">
        <v>129</v>
      </c>
      <c r="EE818" s="15">
        <v>130</v>
      </c>
      <c r="EF818" s="15">
        <v>131</v>
      </c>
      <c r="EG818" s="15">
        <v>132</v>
      </c>
      <c r="EH818" s="15">
        <v>133</v>
      </c>
      <c r="EI818" s="15">
        <v>134</v>
      </c>
      <c r="EJ818" s="15">
        <v>135</v>
      </c>
      <c r="EK818" s="15">
        <v>136</v>
      </c>
      <c r="EL818" s="15">
        <v>137</v>
      </c>
      <c r="EM818" s="15">
        <v>138</v>
      </c>
      <c r="EN818" s="15">
        <v>139</v>
      </c>
      <c r="EO818" s="15">
        <v>140</v>
      </c>
      <c r="EP818" s="15">
        <v>141</v>
      </c>
      <c r="EQ818" s="15">
        <v>142</v>
      </c>
      <c r="ER818" s="15">
        <v>143</v>
      </c>
      <c r="ES818" s="15">
        <v>144</v>
      </c>
      <c r="ET818" s="15">
        <v>145</v>
      </c>
      <c r="EU818" s="15">
        <v>146</v>
      </c>
      <c r="EV818" s="15">
        <v>147</v>
      </c>
      <c r="EW818" s="15">
        <v>148</v>
      </c>
      <c r="EX818" s="15">
        <v>149</v>
      </c>
      <c r="EY818" s="15">
        <v>150</v>
      </c>
      <c r="EZ818" s="15">
        <v>151</v>
      </c>
      <c r="FA818" s="15">
        <v>152</v>
      </c>
      <c r="FB818" s="15">
        <v>153</v>
      </c>
      <c r="FC818" s="15">
        <v>154</v>
      </c>
      <c r="FE818" s="15">
        <v>155</v>
      </c>
      <c r="FF818" s="15">
        <v>156</v>
      </c>
      <c r="FG818" s="15">
        <v>157</v>
      </c>
      <c r="FH818" s="15">
        <v>158</v>
      </c>
      <c r="FJ818" s="15">
        <v>159</v>
      </c>
      <c r="FK818" s="15">
        <v>160</v>
      </c>
      <c r="FL818" s="15">
        <v>161</v>
      </c>
      <c r="FM818" s="15">
        <v>162</v>
      </c>
      <c r="FO818" s="15">
        <v>163</v>
      </c>
      <c r="FP818" s="15">
        <v>164</v>
      </c>
      <c r="FQ818" s="15">
        <v>165</v>
      </c>
      <c r="FR818" s="15">
        <v>166</v>
      </c>
    </row>
    <row r="819" spans="4:174" s="15" customFormat="1">
      <c r="E819" s="42" t="s">
        <v>350</v>
      </c>
      <c r="F819" s="15">
        <v>60</v>
      </c>
      <c r="G819" s="15">
        <v>119</v>
      </c>
      <c r="H819" s="15">
        <v>72</v>
      </c>
      <c r="I819" s="15">
        <v>17</v>
      </c>
      <c r="J819" s="15">
        <v>156</v>
      </c>
      <c r="K819" s="15">
        <v>129</v>
      </c>
      <c r="L819" s="15">
        <v>103</v>
      </c>
      <c r="M819" s="15">
        <v>158</v>
      </c>
      <c r="N819" s="15">
        <v>137</v>
      </c>
      <c r="O819" s="15">
        <v>51</v>
      </c>
      <c r="P819" s="15">
        <v>79</v>
      </c>
      <c r="Q819" s="15">
        <v>40</v>
      </c>
      <c r="R819" s="15">
        <v>102</v>
      </c>
      <c r="S819" s="15">
        <v>92</v>
      </c>
      <c r="T819" s="15">
        <v>31</v>
      </c>
      <c r="U819" s="15">
        <v>134</v>
      </c>
      <c r="V819" s="15">
        <v>76</v>
      </c>
      <c r="W819" s="15">
        <v>47</v>
      </c>
      <c r="X819" s="15">
        <v>112</v>
      </c>
      <c r="Y819" s="15">
        <v>153</v>
      </c>
      <c r="Z819" s="15">
        <v>157</v>
      </c>
      <c r="AA819" s="15">
        <v>135</v>
      </c>
      <c r="AB819" s="15">
        <v>10</v>
      </c>
      <c r="AC819" s="15">
        <v>118</v>
      </c>
      <c r="AD819" s="15">
        <v>16</v>
      </c>
      <c r="AE819" s="15">
        <v>70</v>
      </c>
      <c r="AF819" s="15">
        <v>9</v>
      </c>
      <c r="AG819" s="15">
        <v>159</v>
      </c>
      <c r="AH819" s="15">
        <v>116</v>
      </c>
      <c r="AI819" s="15">
        <v>13</v>
      </c>
      <c r="AJ819" s="15">
        <v>69</v>
      </c>
      <c r="AK819" s="15">
        <v>20</v>
      </c>
      <c r="AL819" s="15">
        <v>4</v>
      </c>
      <c r="AM819" s="15">
        <v>75</v>
      </c>
      <c r="AN819" s="15">
        <v>44</v>
      </c>
      <c r="AO819" s="15">
        <v>109</v>
      </c>
      <c r="AP819" s="15">
        <v>120</v>
      </c>
      <c r="AQ819" s="15">
        <v>115</v>
      </c>
      <c r="AR819" s="15">
        <v>146</v>
      </c>
      <c r="AS819" s="15">
        <v>19</v>
      </c>
      <c r="AT819" s="15">
        <v>54</v>
      </c>
      <c r="AU819" s="15">
        <v>101</v>
      </c>
      <c r="AV819" s="15">
        <v>7</v>
      </c>
      <c r="AW819" s="15">
        <v>93</v>
      </c>
      <c r="AX819" s="15">
        <v>154</v>
      </c>
      <c r="AY819" s="15">
        <v>148</v>
      </c>
      <c r="AZ819" s="15">
        <v>145</v>
      </c>
      <c r="BA819" s="15">
        <v>59</v>
      </c>
      <c r="BB819" s="15">
        <v>96</v>
      </c>
      <c r="BC819" s="15">
        <v>42</v>
      </c>
      <c r="BD819" s="15">
        <v>143</v>
      </c>
      <c r="BE819" s="15">
        <v>55</v>
      </c>
      <c r="BF819" s="15">
        <v>25</v>
      </c>
      <c r="BG819" s="15">
        <v>33</v>
      </c>
      <c r="BH819" s="15">
        <v>11</v>
      </c>
      <c r="BI819" s="15">
        <v>14</v>
      </c>
      <c r="BJ819" s="15">
        <v>81</v>
      </c>
      <c r="BK819" s="15">
        <v>39</v>
      </c>
      <c r="BL819" s="15">
        <v>48</v>
      </c>
      <c r="BM819" s="15">
        <v>58</v>
      </c>
      <c r="BN819" s="15">
        <v>12</v>
      </c>
      <c r="BO819" s="15">
        <v>123</v>
      </c>
      <c r="BP819" s="15">
        <v>163</v>
      </c>
      <c r="BQ819" s="15">
        <v>161</v>
      </c>
      <c r="BR819" s="15">
        <v>29</v>
      </c>
      <c r="BS819" s="15">
        <v>140</v>
      </c>
      <c r="BT819" s="15">
        <v>53</v>
      </c>
      <c r="BU819" s="15">
        <v>82</v>
      </c>
      <c r="BV819" s="15">
        <v>57</v>
      </c>
      <c r="BW819" s="15">
        <v>97</v>
      </c>
      <c r="BX819" s="15">
        <v>68</v>
      </c>
      <c r="BY819" s="15">
        <v>3</v>
      </c>
      <c r="BZ819" s="15">
        <v>114</v>
      </c>
      <c r="CA819" s="15">
        <v>107</v>
      </c>
      <c r="CB819" s="15">
        <v>8</v>
      </c>
      <c r="CC819" s="15">
        <v>65</v>
      </c>
      <c r="CD819" s="15">
        <v>83</v>
      </c>
      <c r="CE819" s="15">
        <v>32</v>
      </c>
      <c r="CF819" s="15">
        <v>108</v>
      </c>
      <c r="CG819" s="15">
        <v>162</v>
      </c>
      <c r="CH819" s="15">
        <v>15</v>
      </c>
      <c r="CI819" s="15">
        <v>98</v>
      </c>
      <c r="CJ819" s="15">
        <v>77</v>
      </c>
      <c r="CK819" s="15">
        <v>121</v>
      </c>
      <c r="CL819" s="15">
        <v>147</v>
      </c>
      <c r="CM819" s="15">
        <v>94</v>
      </c>
      <c r="CN819" s="15">
        <v>64</v>
      </c>
      <c r="CO819" s="15">
        <v>100</v>
      </c>
      <c r="CP819" s="15">
        <v>132</v>
      </c>
      <c r="CQ819" s="15">
        <v>152</v>
      </c>
      <c r="CR819" s="15">
        <v>45</v>
      </c>
      <c r="CS819" s="15">
        <v>18</v>
      </c>
      <c r="CT819" s="15">
        <v>142</v>
      </c>
      <c r="CU819" s="15">
        <v>5</v>
      </c>
      <c r="CV819" s="15">
        <v>155</v>
      </c>
      <c r="CW819" s="15">
        <v>78</v>
      </c>
      <c r="CX819" s="15">
        <v>139</v>
      </c>
      <c r="CY819" s="15">
        <v>24</v>
      </c>
      <c r="CZ819" s="15">
        <v>52</v>
      </c>
      <c r="DA819" s="15">
        <v>166</v>
      </c>
      <c r="DB819" s="15">
        <v>117</v>
      </c>
      <c r="DC819" s="15">
        <v>28</v>
      </c>
      <c r="DD819" s="15">
        <v>91</v>
      </c>
      <c r="DE819" s="15">
        <v>21</v>
      </c>
      <c r="DF819" s="15">
        <v>71</v>
      </c>
      <c r="DG819" s="15">
        <v>27</v>
      </c>
      <c r="DH819" s="15">
        <v>74</v>
      </c>
      <c r="DI819" s="15">
        <v>1</v>
      </c>
      <c r="DJ819" s="15">
        <v>36</v>
      </c>
      <c r="DK819" s="15">
        <v>87</v>
      </c>
      <c r="DL819" s="15">
        <v>63</v>
      </c>
      <c r="DM819" s="15">
        <v>49</v>
      </c>
      <c r="DN819" s="15">
        <v>2</v>
      </c>
      <c r="DO819" s="15">
        <v>86</v>
      </c>
      <c r="DP819" s="15">
        <v>67</v>
      </c>
      <c r="DQ819" s="15">
        <v>144</v>
      </c>
      <c r="DR819" s="15">
        <v>23</v>
      </c>
      <c r="DS819" s="15">
        <v>61</v>
      </c>
      <c r="DT819" s="15">
        <v>165</v>
      </c>
      <c r="DU819" s="15">
        <v>136</v>
      </c>
      <c r="DV819" s="15">
        <v>84</v>
      </c>
      <c r="DW819" s="15">
        <v>130</v>
      </c>
      <c r="DX819" s="15">
        <v>62</v>
      </c>
      <c r="DY819" s="15">
        <v>56</v>
      </c>
      <c r="DZ819" s="15">
        <v>131</v>
      </c>
      <c r="EA819" s="15">
        <v>150</v>
      </c>
      <c r="EB819" s="15">
        <v>151</v>
      </c>
      <c r="EC819" s="15">
        <v>106</v>
      </c>
      <c r="ED819" s="15">
        <v>6</v>
      </c>
      <c r="EE819" s="15">
        <v>128</v>
      </c>
      <c r="EF819" s="15">
        <v>35</v>
      </c>
      <c r="EG819" s="15">
        <v>50</v>
      </c>
      <c r="EH819" s="15">
        <v>22</v>
      </c>
      <c r="EI819" s="15">
        <v>111</v>
      </c>
      <c r="EJ819" s="15">
        <v>133</v>
      </c>
      <c r="EK819" s="15">
        <v>80</v>
      </c>
      <c r="EL819" s="15">
        <v>30</v>
      </c>
      <c r="EM819" s="15">
        <v>160</v>
      </c>
      <c r="EN819" s="15">
        <v>122</v>
      </c>
      <c r="EO819" s="15">
        <v>66</v>
      </c>
      <c r="EP819" s="15">
        <v>138</v>
      </c>
      <c r="EQ819" s="15">
        <v>141</v>
      </c>
      <c r="ER819" s="15">
        <v>99</v>
      </c>
      <c r="ES819" s="15">
        <v>95</v>
      </c>
      <c r="ET819" s="15">
        <v>164</v>
      </c>
      <c r="EU819" s="15">
        <v>105</v>
      </c>
      <c r="EV819" s="15">
        <v>85</v>
      </c>
      <c r="EW819" s="15">
        <v>124</v>
      </c>
      <c r="EX819" s="15">
        <v>37</v>
      </c>
      <c r="EY819" s="15">
        <v>126</v>
      </c>
      <c r="EZ819" s="15">
        <v>149</v>
      </c>
      <c r="FA819" s="15">
        <v>90</v>
      </c>
      <c r="FB819" s="15">
        <v>46</v>
      </c>
      <c r="FC819" s="15">
        <v>41</v>
      </c>
      <c r="FE819" s="15">
        <v>43</v>
      </c>
      <c r="FF819" s="15">
        <v>73</v>
      </c>
      <c r="FG819" s="15">
        <v>104</v>
      </c>
      <c r="FH819" s="15">
        <v>113</v>
      </c>
      <c r="FJ819" s="15">
        <v>89</v>
      </c>
      <c r="FK819" s="15">
        <v>125</v>
      </c>
      <c r="FL819" s="15">
        <v>34</v>
      </c>
      <c r="FM819" s="15">
        <v>38</v>
      </c>
      <c r="FO819" s="15">
        <v>110</v>
      </c>
      <c r="FP819" s="15">
        <v>26</v>
      </c>
      <c r="FQ819" s="15">
        <v>127</v>
      </c>
      <c r="FR819" s="15">
        <v>88</v>
      </c>
    </row>
    <row r="820" spans="4:174" s="15" customFormat="1">
      <c r="E820" s="42" t="s">
        <v>352</v>
      </c>
      <c r="F820" s="15">
        <v>97</v>
      </c>
      <c r="G820" s="15">
        <v>65</v>
      </c>
      <c r="H820" s="15">
        <v>85</v>
      </c>
      <c r="I820" s="15">
        <v>27</v>
      </c>
      <c r="J820" s="15">
        <v>89</v>
      </c>
      <c r="K820" s="15">
        <v>30</v>
      </c>
      <c r="L820" s="15">
        <v>146</v>
      </c>
      <c r="M820" s="15">
        <v>152</v>
      </c>
      <c r="N820" s="15">
        <v>32</v>
      </c>
      <c r="O820" s="15">
        <v>144</v>
      </c>
      <c r="P820" s="15">
        <v>114</v>
      </c>
      <c r="Q820" s="15">
        <v>38</v>
      </c>
      <c r="R820" s="15">
        <v>42</v>
      </c>
      <c r="S820" s="15">
        <v>160</v>
      </c>
      <c r="T820" s="15">
        <v>117</v>
      </c>
      <c r="U820" s="15">
        <v>162</v>
      </c>
      <c r="V820" s="15">
        <v>110</v>
      </c>
      <c r="W820" s="15">
        <v>55</v>
      </c>
      <c r="X820" s="15">
        <v>72</v>
      </c>
      <c r="Y820" s="15">
        <v>134</v>
      </c>
      <c r="Z820" s="15">
        <v>87</v>
      </c>
      <c r="AA820" s="15">
        <v>121</v>
      </c>
      <c r="AB820" s="15">
        <v>70</v>
      </c>
      <c r="AC820" s="15">
        <v>76</v>
      </c>
      <c r="AD820" s="15">
        <v>53</v>
      </c>
      <c r="AE820" s="15">
        <v>44</v>
      </c>
      <c r="AF820" s="15">
        <v>24</v>
      </c>
      <c r="AG820" s="15">
        <v>57</v>
      </c>
      <c r="AH820" s="15">
        <v>127</v>
      </c>
      <c r="AI820" s="15">
        <v>83</v>
      </c>
      <c r="AJ820" s="15">
        <v>74</v>
      </c>
      <c r="AK820" s="15">
        <v>100</v>
      </c>
      <c r="AL820" s="15">
        <v>92</v>
      </c>
      <c r="AM820" s="15">
        <v>28</v>
      </c>
      <c r="AN820" s="15">
        <v>6</v>
      </c>
      <c r="AO820" s="15">
        <v>17</v>
      </c>
      <c r="AP820" s="15">
        <v>11</v>
      </c>
      <c r="AQ820" s="15">
        <v>140</v>
      </c>
      <c r="AR820" s="15">
        <v>142</v>
      </c>
      <c r="AS820" s="15">
        <v>123</v>
      </c>
      <c r="AT820" s="15">
        <v>90</v>
      </c>
      <c r="AU820" s="15">
        <v>13</v>
      </c>
      <c r="AV820" s="15">
        <v>105</v>
      </c>
      <c r="AW820" s="15">
        <v>150</v>
      </c>
      <c r="AX820" s="15">
        <v>84</v>
      </c>
      <c r="AY820" s="15">
        <v>119</v>
      </c>
      <c r="AZ820" s="15">
        <v>93</v>
      </c>
      <c r="BA820" s="15">
        <v>16</v>
      </c>
      <c r="BB820" s="15">
        <v>31</v>
      </c>
      <c r="BC820" s="15">
        <v>148</v>
      </c>
      <c r="BD820" s="15">
        <v>112</v>
      </c>
      <c r="BE820" s="15">
        <v>48</v>
      </c>
      <c r="BF820" s="15">
        <v>54</v>
      </c>
      <c r="BG820" s="15">
        <v>102</v>
      </c>
      <c r="BH820" s="15">
        <v>69</v>
      </c>
      <c r="BI820" s="15">
        <v>154</v>
      </c>
      <c r="BJ820" s="15">
        <v>104</v>
      </c>
      <c r="BK820" s="15">
        <v>145</v>
      </c>
      <c r="BL820" s="15">
        <v>80</v>
      </c>
      <c r="BM820" s="15">
        <v>22</v>
      </c>
      <c r="BN820" s="15">
        <v>5</v>
      </c>
      <c r="BO820" s="15">
        <v>133</v>
      </c>
      <c r="BP820" s="15">
        <v>37</v>
      </c>
      <c r="BQ820" s="15">
        <v>73</v>
      </c>
      <c r="BR820" s="15">
        <v>103</v>
      </c>
      <c r="BS820" s="15">
        <v>147</v>
      </c>
      <c r="BT820" s="15">
        <v>155</v>
      </c>
      <c r="BU820" s="15">
        <v>120</v>
      </c>
      <c r="BV820" s="15">
        <v>46</v>
      </c>
      <c r="BW820" s="15">
        <v>159</v>
      </c>
      <c r="BX820" s="15">
        <v>75</v>
      </c>
      <c r="BY820" s="15">
        <v>161</v>
      </c>
      <c r="BZ820" s="15">
        <v>21</v>
      </c>
      <c r="CA820" s="15">
        <v>98</v>
      </c>
      <c r="CB820" s="15">
        <v>86</v>
      </c>
      <c r="CC820" s="15">
        <v>137</v>
      </c>
      <c r="CD820" s="15">
        <v>10</v>
      </c>
      <c r="CE820" s="15">
        <v>56</v>
      </c>
      <c r="CF820" s="15">
        <v>78</v>
      </c>
      <c r="CG820" s="15">
        <v>111</v>
      </c>
      <c r="CH820" s="15">
        <v>113</v>
      </c>
      <c r="CI820" s="15">
        <v>66</v>
      </c>
      <c r="CJ820" s="15">
        <v>132</v>
      </c>
      <c r="CK820" s="15">
        <v>151</v>
      </c>
      <c r="CL820" s="15">
        <v>3</v>
      </c>
      <c r="CM820" s="15">
        <v>20</v>
      </c>
      <c r="CN820" s="15">
        <v>165</v>
      </c>
      <c r="CO820" s="15">
        <v>139</v>
      </c>
      <c r="CP820" s="15">
        <v>81</v>
      </c>
      <c r="CQ820" s="15">
        <v>41</v>
      </c>
      <c r="CR820" s="15">
        <v>164</v>
      </c>
      <c r="CS820" s="15">
        <v>25</v>
      </c>
      <c r="CT820" s="15">
        <v>79</v>
      </c>
      <c r="CU820" s="15">
        <v>126</v>
      </c>
      <c r="CV820" s="15">
        <v>7</v>
      </c>
      <c r="CW820" s="15">
        <v>95</v>
      </c>
      <c r="CX820" s="15">
        <v>96</v>
      </c>
      <c r="CY820" s="15">
        <v>107</v>
      </c>
      <c r="CZ820" s="15">
        <v>35</v>
      </c>
      <c r="DA820" s="15">
        <v>1</v>
      </c>
      <c r="DB820" s="15">
        <v>58</v>
      </c>
      <c r="DC820" s="15">
        <v>99</v>
      </c>
      <c r="DD820" s="15">
        <v>94</v>
      </c>
      <c r="DE820" s="15">
        <v>18</v>
      </c>
      <c r="DF820" s="15">
        <v>61</v>
      </c>
      <c r="DG820" s="15">
        <v>4</v>
      </c>
      <c r="DH820" s="15">
        <v>59</v>
      </c>
      <c r="DI820" s="15">
        <v>51</v>
      </c>
      <c r="DJ820" s="15">
        <v>138</v>
      </c>
      <c r="DK820" s="15">
        <v>163</v>
      </c>
      <c r="DL820" s="15">
        <v>108</v>
      </c>
      <c r="DM820" s="15">
        <v>153</v>
      </c>
      <c r="DN820" s="15">
        <v>50</v>
      </c>
      <c r="DO820" s="15">
        <v>63</v>
      </c>
      <c r="DP820" s="15">
        <v>82</v>
      </c>
      <c r="DQ820" s="15">
        <v>52</v>
      </c>
      <c r="DR820" s="15">
        <v>115</v>
      </c>
      <c r="DS820" s="15">
        <v>156</v>
      </c>
      <c r="DT820" s="15">
        <v>43</v>
      </c>
      <c r="DU820" s="15">
        <v>68</v>
      </c>
      <c r="DV820" s="15">
        <v>125</v>
      </c>
      <c r="DW820" s="15">
        <v>88</v>
      </c>
      <c r="DX820" s="15">
        <v>40</v>
      </c>
      <c r="DY820" s="15">
        <v>101</v>
      </c>
      <c r="DZ820" s="15">
        <v>12</v>
      </c>
      <c r="EA820" s="15">
        <v>130</v>
      </c>
      <c r="EB820" s="15">
        <v>124</v>
      </c>
      <c r="EC820" s="15">
        <v>67</v>
      </c>
      <c r="ED820" s="15">
        <v>45</v>
      </c>
      <c r="EE820" s="15">
        <v>143</v>
      </c>
      <c r="EF820" s="15">
        <v>34</v>
      </c>
      <c r="EG820" s="15">
        <v>131</v>
      </c>
      <c r="EH820" s="15">
        <v>36</v>
      </c>
      <c r="EI820" s="15">
        <v>2</v>
      </c>
      <c r="EJ820" s="15">
        <v>157</v>
      </c>
      <c r="EK820" s="15">
        <v>9</v>
      </c>
      <c r="EL820" s="15">
        <v>15</v>
      </c>
      <c r="EM820" s="15">
        <v>149</v>
      </c>
      <c r="EN820" s="15">
        <v>91</v>
      </c>
      <c r="EO820" s="15">
        <v>26</v>
      </c>
      <c r="EP820" s="15">
        <v>158</v>
      </c>
      <c r="EQ820" s="15">
        <v>39</v>
      </c>
      <c r="ER820" s="15">
        <v>135</v>
      </c>
      <c r="ES820" s="15">
        <v>77</v>
      </c>
      <c r="ET820" s="15">
        <v>23</v>
      </c>
      <c r="EU820" s="15">
        <v>166</v>
      </c>
      <c r="EV820" s="15">
        <v>129</v>
      </c>
      <c r="EW820" s="15">
        <v>49</v>
      </c>
      <c r="EX820" s="15">
        <v>106</v>
      </c>
      <c r="EY820" s="15">
        <v>116</v>
      </c>
      <c r="EZ820" s="15">
        <v>29</v>
      </c>
      <c r="FA820" s="15">
        <v>8</v>
      </c>
      <c r="FB820" s="15">
        <v>14</v>
      </c>
      <c r="FC820" s="15">
        <v>47</v>
      </c>
      <c r="FE820" s="15">
        <v>128</v>
      </c>
      <c r="FF820" s="15">
        <v>118</v>
      </c>
      <c r="FG820" s="15">
        <v>109</v>
      </c>
      <c r="FH820" s="15">
        <v>141</v>
      </c>
      <c r="FJ820" s="15">
        <v>122</v>
      </c>
      <c r="FK820" s="15">
        <v>71</v>
      </c>
      <c r="FL820" s="15">
        <v>60</v>
      </c>
      <c r="FM820" s="15">
        <v>62</v>
      </c>
      <c r="FO820" s="15">
        <v>19</v>
      </c>
      <c r="FP820" s="15">
        <v>33</v>
      </c>
      <c r="FQ820" s="15">
        <v>64</v>
      </c>
      <c r="FR820" s="15">
        <v>136</v>
      </c>
    </row>
    <row r="821" spans="4:174" s="15" customFormat="1"/>
    <row r="822" spans="4:174" s="15" customFormat="1">
      <c r="D822" s="447">
        <v>167</v>
      </c>
      <c r="E822" s="39" t="s">
        <v>379</v>
      </c>
    </row>
    <row r="823" spans="4:174" s="15" customFormat="1">
      <c r="E823" s="42" t="s">
        <v>322</v>
      </c>
      <c r="F823" s="15">
        <v>1</v>
      </c>
      <c r="G823" s="15">
        <v>2</v>
      </c>
      <c r="H823" s="15">
        <v>3</v>
      </c>
      <c r="I823" s="15">
        <v>4</v>
      </c>
      <c r="J823" s="15">
        <v>5</v>
      </c>
      <c r="K823" s="15">
        <v>6</v>
      </c>
      <c r="L823" s="15">
        <v>7</v>
      </c>
      <c r="M823" s="15">
        <v>8</v>
      </c>
      <c r="N823" s="15">
        <v>9</v>
      </c>
      <c r="O823" s="15">
        <v>10</v>
      </c>
      <c r="P823" s="15">
        <v>11</v>
      </c>
      <c r="Q823" s="15">
        <v>12</v>
      </c>
      <c r="R823" s="15">
        <v>13</v>
      </c>
      <c r="S823" s="15">
        <v>14</v>
      </c>
      <c r="T823" s="15">
        <v>15</v>
      </c>
      <c r="U823" s="15">
        <v>16</v>
      </c>
      <c r="V823" s="15">
        <v>17</v>
      </c>
      <c r="W823" s="15">
        <v>18</v>
      </c>
      <c r="X823" s="15">
        <v>19</v>
      </c>
      <c r="Y823" s="15">
        <v>20</v>
      </c>
      <c r="Z823" s="15">
        <v>21</v>
      </c>
      <c r="AA823" s="15">
        <v>22</v>
      </c>
      <c r="AB823" s="15">
        <v>23</v>
      </c>
      <c r="AC823" s="15">
        <v>24</v>
      </c>
      <c r="AD823" s="15">
        <v>25</v>
      </c>
      <c r="AE823" s="15">
        <v>26</v>
      </c>
      <c r="AF823" s="15">
        <v>27</v>
      </c>
      <c r="AG823" s="15">
        <v>28</v>
      </c>
      <c r="AH823" s="15">
        <v>29</v>
      </c>
      <c r="AI823" s="15">
        <v>30</v>
      </c>
      <c r="AJ823" s="15">
        <v>31</v>
      </c>
      <c r="AK823" s="15">
        <v>32</v>
      </c>
      <c r="AL823" s="15">
        <v>33</v>
      </c>
      <c r="AM823" s="15">
        <v>34</v>
      </c>
      <c r="AN823" s="15">
        <v>35</v>
      </c>
      <c r="AO823" s="15">
        <v>36</v>
      </c>
      <c r="AP823" s="15">
        <v>37</v>
      </c>
      <c r="AQ823" s="15">
        <v>38</v>
      </c>
      <c r="AR823" s="15">
        <v>39</v>
      </c>
      <c r="AS823" s="15">
        <v>40</v>
      </c>
      <c r="AT823" s="15">
        <v>41</v>
      </c>
      <c r="AU823" s="15">
        <v>42</v>
      </c>
      <c r="AV823" s="15">
        <v>43</v>
      </c>
      <c r="AW823" s="15">
        <v>44</v>
      </c>
      <c r="AX823" s="15">
        <v>45</v>
      </c>
      <c r="AY823" s="15">
        <v>46</v>
      </c>
      <c r="AZ823" s="15">
        <v>47</v>
      </c>
      <c r="BA823" s="15">
        <v>48</v>
      </c>
      <c r="BB823" s="15">
        <v>49</v>
      </c>
      <c r="BC823" s="15">
        <v>50</v>
      </c>
      <c r="BD823" s="15">
        <v>51</v>
      </c>
      <c r="BE823" s="15">
        <v>52</v>
      </c>
      <c r="BF823" s="15">
        <v>53</v>
      </c>
      <c r="BG823" s="15">
        <v>54</v>
      </c>
      <c r="BH823" s="15">
        <v>55</v>
      </c>
      <c r="BI823" s="15">
        <v>56</v>
      </c>
      <c r="BJ823" s="15">
        <v>57</v>
      </c>
      <c r="BK823" s="15">
        <v>58</v>
      </c>
      <c r="BL823" s="15">
        <v>59</v>
      </c>
      <c r="BM823" s="15">
        <v>60</v>
      </c>
      <c r="BN823" s="15">
        <v>61</v>
      </c>
      <c r="BO823" s="15">
        <v>62</v>
      </c>
      <c r="BP823" s="15">
        <v>63</v>
      </c>
      <c r="BQ823" s="15">
        <v>64</v>
      </c>
      <c r="BR823" s="15">
        <v>65</v>
      </c>
      <c r="BS823" s="15">
        <v>66</v>
      </c>
      <c r="BT823" s="15">
        <v>67</v>
      </c>
      <c r="BU823" s="15">
        <v>68</v>
      </c>
      <c r="BV823" s="15">
        <v>69</v>
      </c>
      <c r="BW823" s="15">
        <v>70</v>
      </c>
      <c r="BX823" s="15">
        <v>71</v>
      </c>
      <c r="BY823" s="15">
        <v>72</v>
      </c>
      <c r="BZ823" s="15">
        <v>73</v>
      </c>
      <c r="CA823" s="15">
        <v>74</v>
      </c>
      <c r="CB823" s="15">
        <v>75</v>
      </c>
      <c r="CC823" s="15">
        <v>76</v>
      </c>
      <c r="CD823" s="15">
        <v>77</v>
      </c>
      <c r="CE823" s="15">
        <v>78</v>
      </c>
      <c r="CF823" s="15">
        <v>79</v>
      </c>
      <c r="CG823" s="15">
        <v>80</v>
      </c>
      <c r="CH823" s="15">
        <v>81</v>
      </c>
      <c r="CI823" s="15">
        <v>82</v>
      </c>
      <c r="CJ823" s="15">
        <v>83</v>
      </c>
      <c r="CK823" s="15">
        <v>84</v>
      </c>
      <c r="CL823" s="15">
        <v>85</v>
      </c>
      <c r="CM823" s="15">
        <v>86</v>
      </c>
      <c r="CN823" s="15">
        <v>87</v>
      </c>
      <c r="CO823" s="15">
        <v>88</v>
      </c>
      <c r="CP823" s="15">
        <v>89</v>
      </c>
      <c r="CQ823" s="15">
        <v>90</v>
      </c>
      <c r="CR823" s="15">
        <v>91</v>
      </c>
      <c r="CS823" s="15">
        <v>92</v>
      </c>
      <c r="CT823" s="15">
        <v>93</v>
      </c>
      <c r="CU823" s="15">
        <v>94</v>
      </c>
      <c r="CV823" s="15">
        <v>95</v>
      </c>
      <c r="CW823" s="15">
        <v>96</v>
      </c>
      <c r="CX823" s="15">
        <v>97</v>
      </c>
      <c r="CY823" s="15">
        <v>98</v>
      </c>
      <c r="CZ823" s="15">
        <v>99</v>
      </c>
      <c r="DA823" s="15">
        <v>100</v>
      </c>
      <c r="DB823" s="15">
        <v>101</v>
      </c>
      <c r="DC823" s="15">
        <v>102</v>
      </c>
      <c r="DD823" s="15">
        <v>103</v>
      </c>
      <c r="DE823" s="15">
        <v>104</v>
      </c>
      <c r="DF823" s="15">
        <v>105</v>
      </c>
      <c r="DG823" s="15">
        <v>106</v>
      </c>
      <c r="DH823" s="15">
        <v>107</v>
      </c>
      <c r="DI823" s="15">
        <v>108</v>
      </c>
      <c r="DJ823" s="15">
        <v>109</v>
      </c>
      <c r="DK823" s="15">
        <v>110</v>
      </c>
      <c r="DL823" s="15">
        <v>111</v>
      </c>
      <c r="DM823" s="15">
        <v>112</v>
      </c>
      <c r="DN823" s="15">
        <v>113</v>
      </c>
      <c r="DO823" s="15">
        <v>114</v>
      </c>
      <c r="DP823" s="15">
        <v>115</v>
      </c>
      <c r="DQ823" s="15">
        <v>116</v>
      </c>
      <c r="DR823" s="15">
        <v>117</v>
      </c>
      <c r="DS823" s="15">
        <v>118</v>
      </c>
      <c r="DT823" s="15">
        <v>119</v>
      </c>
      <c r="DU823" s="15">
        <v>120</v>
      </c>
      <c r="DV823" s="15">
        <v>121</v>
      </c>
      <c r="DW823" s="15">
        <v>122</v>
      </c>
      <c r="DX823" s="15">
        <v>123</v>
      </c>
      <c r="DY823" s="15">
        <v>124</v>
      </c>
      <c r="DZ823" s="15">
        <v>125</v>
      </c>
      <c r="EA823" s="15">
        <v>126</v>
      </c>
      <c r="EB823" s="15">
        <v>127</v>
      </c>
      <c r="EC823" s="15">
        <v>128</v>
      </c>
      <c r="ED823" s="15">
        <v>129</v>
      </c>
      <c r="EE823" s="15">
        <v>130</v>
      </c>
      <c r="EF823" s="15">
        <v>131</v>
      </c>
      <c r="EG823" s="15">
        <v>132</v>
      </c>
      <c r="EH823" s="15">
        <v>133</v>
      </c>
      <c r="EI823" s="15">
        <v>134</v>
      </c>
      <c r="EJ823" s="15">
        <v>135</v>
      </c>
      <c r="EK823" s="15">
        <v>136</v>
      </c>
      <c r="EL823" s="15">
        <v>137</v>
      </c>
      <c r="EM823" s="15">
        <v>138</v>
      </c>
      <c r="EN823" s="15">
        <v>139</v>
      </c>
      <c r="EO823" s="15">
        <v>140</v>
      </c>
      <c r="EP823" s="15">
        <v>141</v>
      </c>
      <c r="EQ823" s="15">
        <v>142</v>
      </c>
      <c r="ER823" s="15">
        <v>143</v>
      </c>
      <c r="ES823" s="15">
        <v>144</v>
      </c>
      <c r="ET823" s="15">
        <v>145</v>
      </c>
      <c r="EU823" s="15">
        <v>146</v>
      </c>
      <c r="EV823" s="15">
        <v>147</v>
      </c>
      <c r="EW823" s="15">
        <v>148</v>
      </c>
      <c r="EX823" s="15">
        <v>149</v>
      </c>
      <c r="EY823" s="15">
        <v>150</v>
      </c>
      <c r="EZ823" s="15">
        <v>151</v>
      </c>
      <c r="FA823" s="15">
        <v>152</v>
      </c>
      <c r="FB823" s="15">
        <v>153</v>
      </c>
      <c r="FC823" s="15">
        <v>154</v>
      </c>
      <c r="FD823" s="15">
        <v>155</v>
      </c>
      <c r="FE823" s="15">
        <v>156</v>
      </c>
      <c r="FF823" s="15">
        <v>157</v>
      </c>
      <c r="FG823" s="15">
        <v>158</v>
      </c>
      <c r="FH823" s="15">
        <v>159</v>
      </c>
      <c r="FJ823" s="15">
        <v>160</v>
      </c>
      <c r="FK823" s="15">
        <v>161</v>
      </c>
      <c r="FL823" s="15">
        <v>162</v>
      </c>
      <c r="FM823" s="15">
        <v>163</v>
      </c>
      <c r="FO823" s="15">
        <v>164</v>
      </c>
      <c r="FP823" s="15">
        <v>165</v>
      </c>
      <c r="FQ823" s="15">
        <v>166</v>
      </c>
      <c r="FR823" s="15">
        <v>167</v>
      </c>
    </row>
    <row r="824" spans="4:174" s="15" customFormat="1">
      <c r="E824" s="42" t="s">
        <v>350</v>
      </c>
      <c r="F824" s="15">
        <v>97</v>
      </c>
      <c r="G824" s="15">
        <v>68</v>
      </c>
      <c r="H824" s="15">
        <v>17</v>
      </c>
      <c r="I824" s="15">
        <v>125</v>
      </c>
      <c r="J824" s="15">
        <v>152</v>
      </c>
      <c r="K824" s="15">
        <v>148</v>
      </c>
      <c r="L824" s="15">
        <v>140</v>
      </c>
      <c r="M824" s="15">
        <v>104</v>
      </c>
      <c r="N824" s="15">
        <v>141</v>
      </c>
      <c r="O824" s="15">
        <v>21</v>
      </c>
      <c r="P824" s="15">
        <v>67</v>
      </c>
      <c r="Q824" s="15">
        <v>28</v>
      </c>
      <c r="R824" s="15">
        <v>12</v>
      </c>
      <c r="S824" s="15">
        <v>25</v>
      </c>
      <c r="T824" s="15">
        <v>53</v>
      </c>
      <c r="U824" s="15">
        <v>7</v>
      </c>
      <c r="V824" s="15">
        <v>120</v>
      </c>
      <c r="W824" s="15">
        <v>105</v>
      </c>
      <c r="X824" s="15">
        <v>111</v>
      </c>
      <c r="Y824" s="15">
        <v>84</v>
      </c>
      <c r="Z824" s="15">
        <v>10</v>
      </c>
      <c r="AA824" s="15">
        <v>74</v>
      </c>
      <c r="AB824" s="15">
        <v>146</v>
      </c>
      <c r="AC824" s="15">
        <v>88</v>
      </c>
      <c r="AD824" s="15">
        <v>63</v>
      </c>
      <c r="AE824" s="15">
        <v>75</v>
      </c>
      <c r="AF824" s="15">
        <v>19</v>
      </c>
      <c r="AG824" s="15">
        <v>95</v>
      </c>
      <c r="AH824" s="15">
        <v>48</v>
      </c>
      <c r="AI824" s="15">
        <v>31</v>
      </c>
      <c r="AJ824" s="15">
        <v>114</v>
      </c>
      <c r="AK824" s="15">
        <v>54</v>
      </c>
      <c r="AL824" s="15">
        <v>154</v>
      </c>
      <c r="AM824" s="15">
        <v>35</v>
      </c>
      <c r="AN824" s="15">
        <v>131</v>
      </c>
      <c r="AO824" s="15">
        <v>123</v>
      </c>
      <c r="AP824" s="15">
        <v>164</v>
      </c>
      <c r="AQ824" s="15">
        <v>57</v>
      </c>
      <c r="AR824" s="15">
        <v>16</v>
      </c>
      <c r="AS824" s="15">
        <v>139</v>
      </c>
      <c r="AT824" s="15">
        <v>150</v>
      </c>
      <c r="AU824" s="15">
        <v>115</v>
      </c>
      <c r="AV824" s="15">
        <v>9</v>
      </c>
      <c r="AW824" s="15">
        <v>83</v>
      </c>
      <c r="AX824" s="15">
        <v>91</v>
      </c>
      <c r="AY824" s="15">
        <v>13</v>
      </c>
      <c r="AZ824" s="15">
        <v>40</v>
      </c>
      <c r="BA824" s="15">
        <v>89</v>
      </c>
      <c r="BB824" s="15">
        <v>98</v>
      </c>
      <c r="BC824" s="15">
        <v>47</v>
      </c>
      <c r="BD824" s="15">
        <v>129</v>
      </c>
      <c r="BE824" s="15">
        <v>39</v>
      </c>
      <c r="BF824" s="15">
        <v>15</v>
      </c>
      <c r="BG824" s="15">
        <v>61</v>
      </c>
      <c r="BH824" s="15">
        <v>153</v>
      </c>
      <c r="BI824" s="15">
        <v>93</v>
      </c>
      <c r="BJ824" s="15">
        <v>156</v>
      </c>
      <c r="BK824" s="15">
        <v>42</v>
      </c>
      <c r="BL824" s="15">
        <v>86</v>
      </c>
      <c r="BM824" s="15">
        <v>77</v>
      </c>
      <c r="BN824" s="15">
        <v>45</v>
      </c>
      <c r="BO824" s="15">
        <v>79</v>
      </c>
      <c r="BP824" s="15">
        <v>14</v>
      </c>
      <c r="BQ824" s="15">
        <v>165</v>
      </c>
      <c r="BR824" s="15">
        <v>56</v>
      </c>
      <c r="BS824" s="15">
        <v>30</v>
      </c>
      <c r="BT824" s="15">
        <v>4</v>
      </c>
      <c r="BU824" s="15">
        <v>60</v>
      </c>
      <c r="BV824" s="15">
        <v>6</v>
      </c>
      <c r="BW824" s="15">
        <v>134</v>
      </c>
      <c r="BX824" s="15">
        <v>113</v>
      </c>
      <c r="BY824" s="15">
        <v>116</v>
      </c>
      <c r="BZ824" s="15">
        <v>122</v>
      </c>
      <c r="CA824" s="15">
        <v>43</v>
      </c>
      <c r="CB824" s="15">
        <v>159</v>
      </c>
      <c r="CC824" s="15">
        <v>55</v>
      </c>
      <c r="CD824" s="15">
        <v>65</v>
      </c>
      <c r="CE824" s="15">
        <v>119</v>
      </c>
      <c r="CF824" s="15">
        <v>130</v>
      </c>
      <c r="CG824" s="15">
        <v>3</v>
      </c>
      <c r="CH824" s="15">
        <v>23</v>
      </c>
      <c r="CI824" s="15">
        <v>138</v>
      </c>
      <c r="CJ824" s="15">
        <v>34</v>
      </c>
      <c r="CK824" s="15">
        <v>76</v>
      </c>
      <c r="CL824" s="15">
        <v>26</v>
      </c>
      <c r="CM824" s="15">
        <v>158</v>
      </c>
      <c r="CN824" s="15">
        <v>70</v>
      </c>
      <c r="CO824" s="15">
        <v>110</v>
      </c>
      <c r="CP824" s="15">
        <v>103</v>
      </c>
      <c r="CQ824" s="15">
        <v>161</v>
      </c>
      <c r="CR824" s="15">
        <v>29</v>
      </c>
      <c r="CS824" s="15">
        <v>8</v>
      </c>
      <c r="CT824" s="15">
        <v>94</v>
      </c>
      <c r="CU824" s="15">
        <v>132</v>
      </c>
      <c r="CV824" s="15">
        <v>124</v>
      </c>
      <c r="CW824" s="15">
        <v>59</v>
      </c>
      <c r="CX824" s="15">
        <v>121</v>
      </c>
      <c r="CY824" s="15">
        <v>126</v>
      </c>
      <c r="CZ824" s="15">
        <v>101</v>
      </c>
      <c r="DA824" s="15">
        <v>36</v>
      </c>
      <c r="DB824" s="15">
        <v>99</v>
      </c>
      <c r="DC824" s="15">
        <v>135</v>
      </c>
      <c r="DD824" s="15">
        <v>149</v>
      </c>
      <c r="DE824" s="15">
        <v>46</v>
      </c>
      <c r="DF824" s="15">
        <v>32</v>
      </c>
      <c r="DG824" s="15">
        <v>73</v>
      </c>
      <c r="DH824" s="15">
        <v>136</v>
      </c>
      <c r="DI824" s="15">
        <v>147</v>
      </c>
      <c r="DJ824" s="15">
        <v>33</v>
      </c>
      <c r="DK824" s="15">
        <v>112</v>
      </c>
      <c r="DL824" s="15">
        <v>80</v>
      </c>
      <c r="DM824" s="15">
        <v>51</v>
      </c>
      <c r="DN824" s="15">
        <v>71</v>
      </c>
      <c r="DO824" s="15">
        <v>166</v>
      </c>
      <c r="DP824" s="15">
        <v>142</v>
      </c>
      <c r="DQ824" s="15">
        <v>72</v>
      </c>
      <c r="DR824" s="15">
        <v>66</v>
      </c>
      <c r="DS824" s="15">
        <v>62</v>
      </c>
      <c r="DT824" s="15">
        <v>52</v>
      </c>
      <c r="DU824" s="15">
        <v>117</v>
      </c>
      <c r="DV824" s="15">
        <v>2</v>
      </c>
      <c r="DW824" s="15">
        <v>11</v>
      </c>
      <c r="DX824" s="15">
        <v>157</v>
      </c>
      <c r="DY824" s="15">
        <v>162</v>
      </c>
      <c r="DZ824" s="15">
        <v>38</v>
      </c>
      <c r="EA824" s="15">
        <v>64</v>
      </c>
      <c r="EB824" s="15">
        <v>145</v>
      </c>
      <c r="EC824" s="15">
        <v>5</v>
      </c>
      <c r="ED824" s="15">
        <v>22</v>
      </c>
      <c r="EE824" s="15">
        <v>44</v>
      </c>
      <c r="EF824" s="15">
        <v>82</v>
      </c>
      <c r="EG824" s="15">
        <v>100</v>
      </c>
      <c r="EH824" s="15">
        <v>151</v>
      </c>
      <c r="EI824" s="15">
        <v>50</v>
      </c>
      <c r="EJ824" s="15">
        <v>102</v>
      </c>
      <c r="EK824" s="15">
        <v>107</v>
      </c>
      <c r="EL824" s="15">
        <v>69</v>
      </c>
      <c r="EM824" s="15">
        <v>20</v>
      </c>
      <c r="EN824" s="15">
        <v>127</v>
      </c>
      <c r="EO824" s="15">
        <v>78</v>
      </c>
      <c r="EP824" s="15">
        <v>167</v>
      </c>
      <c r="EQ824" s="15">
        <v>163</v>
      </c>
      <c r="ER824" s="15">
        <v>1</v>
      </c>
      <c r="ES824" s="15">
        <v>81</v>
      </c>
      <c r="ET824" s="15">
        <v>106</v>
      </c>
      <c r="EU824" s="15">
        <v>18</v>
      </c>
      <c r="EV824" s="15">
        <v>108</v>
      </c>
      <c r="EW824" s="15">
        <v>37</v>
      </c>
      <c r="EX824" s="15">
        <v>118</v>
      </c>
      <c r="EY824" s="15">
        <v>133</v>
      </c>
      <c r="EZ824" s="15">
        <v>49</v>
      </c>
      <c r="FA824" s="15">
        <v>128</v>
      </c>
      <c r="FB824" s="15">
        <v>87</v>
      </c>
      <c r="FC824" s="15">
        <v>96</v>
      </c>
      <c r="FD824" s="15">
        <v>160</v>
      </c>
      <c r="FE824" s="15">
        <v>109</v>
      </c>
      <c r="FF824" s="15">
        <v>85</v>
      </c>
      <c r="FG824" s="15">
        <v>144</v>
      </c>
      <c r="FH824" s="15">
        <v>58</v>
      </c>
      <c r="FJ824" s="15">
        <v>155</v>
      </c>
      <c r="FK824" s="15">
        <v>90</v>
      </c>
      <c r="FL824" s="15">
        <v>24</v>
      </c>
      <c r="FM824" s="15">
        <v>27</v>
      </c>
      <c r="FO824" s="15">
        <v>143</v>
      </c>
      <c r="FP824" s="15">
        <v>41</v>
      </c>
      <c r="FQ824" s="15">
        <v>137</v>
      </c>
      <c r="FR824" s="15">
        <v>92</v>
      </c>
    </row>
    <row r="825" spans="4:174" s="15" customFormat="1">
      <c r="E825" s="42" t="s">
        <v>352</v>
      </c>
      <c r="F825" s="15">
        <v>32</v>
      </c>
      <c r="G825" s="15">
        <v>111</v>
      </c>
      <c r="H825" s="15">
        <v>22</v>
      </c>
      <c r="I825" s="15">
        <v>151</v>
      </c>
      <c r="J825" s="15">
        <v>96</v>
      </c>
      <c r="K825" s="15">
        <v>125</v>
      </c>
      <c r="L825" s="15">
        <v>34</v>
      </c>
      <c r="M825" s="15">
        <v>112</v>
      </c>
      <c r="N825" s="15">
        <v>36</v>
      </c>
      <c r="O825" s="15">
        <v>108</v>
      </c>
      <c r="P825" s="15">
        <v>124</v>
      </c>
      <c r="Q825" s="15">
        <v>166</v>
      </c>
      <c r="R825" s="15">
        <v>145</v>
      </c>
      <c r="S825" s="15">
        <v>73</v>
      </c>
      <c r="T825" s="15">
        <v>23</v>
      </c>
      <c r="U825" s="15">
        <v>92</v>
      </c>
      <c r="V825" s="15">
        <v>133</v>
      </c>
      <c r="W825" s="15">
        <v>161</v>
      </c>
      <c r="X825" s="15">
        <v>106</v>
      </c>
      <c r="Y825" s="15">
        <v>49</v>
      </c>
      <c r="Z825" s="15">
        <v>144</v>
      </c>
      <c r="AA825" s="15">
        <v>24</v>
      </c>
      <c r="AB825" s="15">
        <v>76</v>
      </c>
      <c r="AC825" s="15">
        <v>10</v>
      </c>
      <c r="AD825" s="15">
        <v>157</v>
      </c>
      <c r="AE825" s="15">
        <v>39</v>
      </c>
      <c r="AF825" s="15">
        <v>21</v>
      </c>
      <c r="AG825" s="15">
        <v>155</v>
      </c>
      <c r="AH825" s="15">
        <v>75</v>
      </c>
      <c r="AI825" s="15">
        <v>66</v>
      </c>
      <c r="AJ825" s="15">
        <v>25</v>
      </c>
      <c r="AK825" s="15">
        <v>43</v>
      </c>
      <c r="AL825" s="15">
        <v>163</v>
      </c>
      <c r="AM825" s="15">
        <v>146</v>
      </c>
      <c r="AN825" s="15">
        <v>18</v>
      </c>
      <c r="AO825" s="15">
        <v>44</v>
      </c>
      <c r="AP825" s="15">
        <v>101</v>
      </c>
      <c r="AQ825" s="15">
        <v>46</v>
      </c>
      <c r="AR825" s="15">
        <v>8</v>
      </c>
      <c r="AS825" s="15">
        <v>11</v>
      </c>
      <c r="AT825" s="15">
        <v>19</v>
      </c>
      <c r="AU825" s="15">
        <v>88</v>
      </c>
      <c r="AV825" s="15">
        <v>117</v>
      </c>
      <c r="AW825" s="15">
        <v>45</v>
      </c>
      <c r="AX825" s="15">
        <v>143</v>
      </c>
      <c r="AY825" s="15">
        <v>119</v>
      </c>
      <c r="AZ825" s="15">
        <v>129</v>
      </c>
      <c r="BA825" s="15">
        <v>115</v>
      </c>
      <c r="BB825" s="15">
        <v>93</v>
      </c>
      <c r="BC825" s="15">
        <v>148</v>
      </c>
      <c r="BD825" s="15">
        <v>135</v>
      </c>
      <c r="BE825" s="15">
        <v>105</v>
      </c>
      <c r="BF825" s="15">
        <v>74</v>
      </c>
      <c r="BG825" s="15">
        <v>2</v>
      </c>
      <c r="BH825" s="15">
        <v>28</v>
      </c>
      <c r="BI825" s="15">
        <v>33</v>
      </c>
      <c r="BJ825" s="15">
        <v>20</v>
      </c>
      <c r="BK825" s="15">
        <v>102</v>
      </c>
      <c r="BL825" s="15">
        <v>67</v>
      </c>
      <c r="BM825" s="15">
        <v>37</v>
      </c>
      <c r="BN825" s="15">
        <v>84</v>
      </c>
      <c r="BO825" s="15">
        <v>131</v>
      </c>
      <c r="BP825" s="15">
        <v>90</v>
      </c>
      <c r="BQ825" s="15">
        <v>12</v>
      </c>
      <c r="BR825" s="15">
        <v>16</v>
      </c>
      <c r="BS825" s="15">
        <v>50</v>
      </c>
      <c r="BT825" s="15">
        <v>30</v>
      </c>
      <c r="BU825" s="15">
        <v>160</v>
      </c>
      <c r="BV825" s="15">
        <v>158</v>
      </c>
      <c r="BW825" s="15">
        <v>123</v>
      </c>
      <c r="BX825" s="15">
        <v>78</v>
      </c>
      <c r="BY825" s="15">
        <v>64</v>
      </c>
      <c r="BZ825" s="15">
        <v>142</v>
      </c>
      <c r="CA825" s="15">
        <v>13</v>
      </c>
      <c r="CB825" s="15">
        <v>29</v>
      </c>
      <c r="CC825" s="15">
        <v>162</v>
      </c>
      <c r="CD825" s="15">
        <v>6</v>
      </c>
      <c r="CE825" s="15">
        <v>31</v>
      </c>
      <c r="CF825" s="15">
        <v>62</v>
      </c>
      <c r="CG825" s="15">
        <v>114</v>
      </c>
      <c r="CH825" s="15">
        <v>53</v>
      </c>
      <c r="CI825" s="15">
        <v>153</v>
      </c>
      <c r="CJ825" s="15">
        <v>100</v>
      </c>
      <c r="CK825" s="15">
        <v>57</v>
      </c>
      <c r="CL825" s="15">
        <v>156</v>
      </c>
      <c r="CM825" s="15">
        <v>60</v>
      </c>
      <c r="CN825" s="15">
        <v>98</v>
      </c>
      <c r="CO825" s="15">
        <v>127</v>
      </c>
      <c r="CP825" s="15">
        <v>7</v>
      </c>
      <c r="CQ825" s="15">
        <v>86</v>
      </c>
      <c r="CR825" s="15">
        <v>94</v>
      </c>
      <c r="CS825" s="15">
        <v>150</v>
      </c>
      <c r="CT825" s="15">
        <v>4</v>
      </c>
      <c r="CU825" s="15">
        <v>122</v>
      </c>
      <c r="CV825" s="15">
        <v>107</v>
      </c>
      <c r="CW825" s="15">
        <v>5</v>
      </c>
      <c r="CX825" s="15">
        <v>95</v>
      </c>
      <c r="CY825" s="15">
        <v>40</v>
      </c>
      <c r="CZ825" s="15">
        <v>55</v>
      </c>
      <c r="DA825" s="15">
        <v>109</v>
      </c>
      <c r="DB825" s="15">
        <v>69</v>
      </c>
      <c r="DC825" s="15">
        <v>58</v>
      </c>
      <c r="DD825" s="15">
        <v>61</v>
      </c>
      <c r="DE825" s="15">
        <v>80</v>
      </c>
      <c r="DF825" s="15">
        <v>1</v>
      </c>
      <c r="DG825" s="15">
        <v>83</v>
      </c>
      <c r="DH825" s="15">
        <v>14</v>
      </c>
      <c r="DI825" s="15">
        <v>59</v>
      </c>
      <c r="DJ825" s="15">
        <v>41</v>
      </c>
      <c r="DK825" s="15">
        <v>97</v>
      </c>
      <c r="DL825" s="15">
        <v>54</v>
      </c>
      <c r="DM825" s="15">
        <v>26</v>
      </c>
      <c r="DN825" s="15">
        <v>65</v>
      </c>
      <c r="DO825" s="15">
        <v>113</v>
      </c>
      <c r="DP825" s="15">
        <v>99</v>
      </c>
      <c r="DQ825" s="15">
        <v>139</v>
      </c>
      <c r="DR825" s="15">
        <v>38</v>
      </c>
      <c r="DS825" s="15">
        <v>85</v>
      </c>
      <c r="DT825" s="15">
        <v>51</v>
      </c>
      <c r="DU825" s="15">
        <v>147</v>
      </c>
      <c r="DV825" s="15">
        <v>152</v>
      </c>
      <c r="DW825" s="15">
        <v>48</v>
      </c>
      <c r="DX825" s="15">
        <v>70</v>
      </c>
      <c r="DY825" s="15">
        <v>136</v>
      </c>
      <c r="DZ825" s="15">
        <v>71</v>
      </c>
      <c r="EA825" s="15">
        <v>159</v>
      </c>
      <c r="EB825" s="15">
        <v>63</v>
      </c>
      <c r="EC825" s="15">
        <v>52</v>
      </c>
      <c r="ED825" s="15">
        <v>68</v>
      </c>
      <c r="EE825" s="15">
        <v>164</v>
      </c>
      <c r="EF825" s="15">
        <v>104</v>
      </c>
      <c r="EG825" s="15">
        <v>3</v>
      </c>
      <c r="EH825" s="15">
        <v>56</v>
      </c>
      <c r="EI825" s="15">
        <v>82</v>
      </c>
      <c r="EJ825" s="15">
        <v>128</v>
      </c>
      <c r="EK825" s="15">
        <v>132</v>
      </c>
      <c r="EL825" s="15">
        <v>15</v>
      </c>
      <c r="EM825" s="15">
        <v>165</v>
      </c>
      <c r="EN825" s="15">
        <v>116</v>
      </c>
      <c r="EO825" s="15">
        <v>138</v>
      </c>
      <c r="EP825" s="15">
        <v>130</v>
      </c>
      <c r="EQ825" s="15">
        <v>103</v>
      </c>
      <c r="ER825" s="15">
        <v>79</v>
      </c>
      <c r="ES825" s="15">
        <v>87</v>
      </c>
      <c r="ET825" s="15">
        <v>81</v>
      </c>
      <c r="EU825" s="15">
        <v>35</v>
      </c>
      <c r="EV825" s="15">
        <v>149</v>
      </c>
      <c r="EW825" s="15">
        <v>140</v>
      </c>
      <c r="EX825" s="15">
        <v>91</v>
      </c>
      <c r="EY825" s="15">
        <v>72</v>
      </c>
      <c r="EZ825" s="15">
        <v>118</v>
      </c>
      <c r="FA825" s="15">
        <v>167</v>
      </c>
      <c r="FB825" s="15">
        <v>27</v>
      </c>
      <c r="FC825" s="15">
        <v>137</v>
      </c>
      <c r="FD825" s="15">
        <v>42</v>
      </c>
      <c r="FE825" s="15">
        <v>134</v>
      </c>
      <c r="FF825" s="15">
        <v>89</v>
      </c>
      <c r="FG825" s="15">
        <v>77</v>
      </c>
      <c r="FH825" s="15">
        <v>126</v>
      </c>
      <c r="FJ825" s="15">
        <v>110</v>
      </c>
      <c r="FK825" s="15">
        <v>141</v>
      </c>
      <c r="FL825" s="15">
        <v>47</v>
      </c>
      <c r="FM825" s="15">
        <v>17</v>
      </c>
      <c r="FO825" s="15">
        <v>9</v>
      </c>
      <c r="FP825" s="15">
        <v>154</v>
      </c>
      <c r="FQ825" s="15">
        <v>120</v>
      </c>
      <c r="FR825" s="15">
        <v>121</v>
      </c>
    </row>
    <row r="826" spans="4:174" s="15" customFormat="1"/>
    <row r="827" spans="4:174" s="15" customFormat="1">
      <c r="D827" s="447">
        <v>168</v>
      </c>
      <c r="E827" s="39" t="s">
        <v>379</v>
      </c>
    </row>
    <row r="828" spans="4:174" s="15" customFormat="1">
      <c r="E828" s="42" t="s">
        <v>322</v>
      </c>
      <c r="F828" s="15">
        <v>1</v>
      </c>
      <c r="G828" s="15">
        <v>2</v>
      </c>
      <c r="H828" s="15">
        <v>3</v>
      </c>
      <c r="I828" s="15">
        <v>4</v>
      </c>
      <c r="J828" s="15">
        <v>5</v>
      </c>
      <c r="K828" s="15">
        <v>6</v>
      </c>
      <c r="L828" s="15">
        <v>7</v>
      </c>
      <c r="M828" s="15">
        <v>8</v>
      </c>
      <c r="N828" s="15">
        <v>9</v>
      </c>
      <c r="O828" s="15">
        <v>10</v>
      </c>
      <c r="P828" s="15">
        <v>11</v>
      </c>
      <c r="Q828" s="15">
        <v>12</v>
      </c>
      <c r="R828" s="15">
        <v>13</v>
      </c>
      <c r="S828" s="15">
        <v>14</v>
      </c>
      <c r="T828" s="15">
        <v>15</v>
      </c>
      <c r="U828" s="15">
        <v>16</v>
      </c>
      <c r="V828" s="15">
        <v>17</v>
      </c>
      <c r="W828" s="15">
        <v>18</v>
      </c>
      <c r="X828" s="15">
        <v>19</v>
      </c>
      <c r="Y828" s="15">
        <v>20</v>
      </c>
      <c r="Z828" s="15">
        <v>21</v>
      </c>
      <c r="AA828" s="15">
        <v>22</v>
      </c>
      <c r="AB828" s="15">
        <v>23</v>
      </c>
      <c r="AC828" s="15">
        <v>24</v>
      </c>
      <c r="AD828" s="15">
        <v>25</v>
      </c>
      <c r="AE828" s="15">
        <v>26</v>
      </c>
      <c r="AF828" s="15">
        <v>27</v>
      </c>
      <c r="AG828" s="15">
        <v>28</v>
      </c>
      <c r="AH828" s="15">
        <v>29</v>
      </c>
      <c r="AI828" s="15">
        <v>30</v>
      </c>
      <c r="AJ828" s="15">
        <v>31</v>
      </c>
      <c r="AK828" s="15">
        <v>32</v>
      </c>
      <c r="AL828" s="15">
        <v>33</v>
      </c>
      <c r="AM828" s="15">
        <v>34</v>
      </c>
      <c r="AN828" s="15">
        <v>35</v>
      </c>
      <c r="AO828" s="15">
        <v>36</v>
      </c>
      <c r="AP828" s="15">
        <v>37</v>
      </c>
      <c r="AQ828" s="15">
        <v>38</v>
      </c>
      <c r="AR828" s="15">
        <v>39</v>
      </c>
      <c r="AS828" s="15">
        <v>40</v>
      </c>
      <c r="AT828" s="15">
        <v>41</v>
      </c>
      <c r="AU828" s="15">
        <v>42</v>
      </c>
      <c r="AV828" s="15">
        <v>43</v>
      </c>
      <c r="AW828" s="15">
        <v>44</v>
      </c>
      <c r="AX828" s="15">
        <v>45</v>
      </c>
      <c r="AY828" s="15">
        <v>46</v>
      </c>
      <c r="AZ828" s="15">
        <v>47</v>
      </c>
      <c r="BA828" s="15">
        <v>48</v>
      </c>
      <c r="BB828" s="15">
        <v>49</v>
      </c>
      <c r="BC828" s="15">
        <v>50</v>
      </c>
      <c r="BD828" s="15">
        <v>51</v>
      </c>
      <c r="BE828" s="15">
        <v>52</v>
      </c>
      <c r="BF828" s="15">
        <v>53</v>
      </c>
      <c r="BG828" s="15">
        <v>54</v>
      </c>
      <c r="BH828" s="15">
        <v>55</v>
      </c>
      <c r="BI828" s="15">
        <v>56</v>
      </c>
      <c r="BJ828" s="15">
        <v>57</v>
      </c>
      <c r="BK828" s="15">
        <v>58</v>
      </c>
      <c r="BL828" s="15">
        <v>59</v>
      </c>
      <c r="BM828" s="15">
        <v>60</v>
      </c>
      <c r="BN828" s="15">
        <v>61</v>
      </c>
      <c r="BO828" s="15">
        <v>62</v>
      </c>
      <c r="BP828" s="15">
        <v>63</v>
      </c>
      <c r="BQ828" s="15">
        <v>64</v>
      </c>
      <c r="BR828" s="15">
        <v>65</v>
      </c>
      <c r="BS828" s="15">
        <v>66</v>
      </c>
      <c r="BT828" s="15">
        <v>67</v>
      </c>
      <c r="BU828" s="15">
        <v>68</v>
      </c>
      <c r="BV828" s="15">
        <v>69</v>
      </c>
      <c r="BW828" s="15">
        <v>70</v>
      </c>
      <c r="BX828" s="15">
        <v>71</v>
      </c>
      <c r="BY828" s="15">
        <v>72</v>
      </c>
      <c r="BZ828" s="15">
        <v>73</v>
      </c>
      <c r="CA828" s="15">
        <v>74</v>
      </c>
      <c r="CB828" s="15">
        <v>75</v>
      </c>
      <c r="CC828" s="15">
        <v>76</v>
      </c>
      <c r="CD828" s="15">
        <v>77</v>
      </c>
      <c r="CE828" s="15">
        <v>78</v>
      </c>
      <c r="CF828" s="15">
        <v>79</v>
      </c>
      <c r="CG828" s="15">
        <v>80</v>
      </c>
      <c r="CH828" s="15">
        <v>81</v>
      </c>
      <c r="CI828" s="15">
        <v>82</v>
      </c>
      <c r="CJ828" s="15">
        <v>83</v>
      </c>
      <c r="CK828" s="15">
        <v>84</v>
      </c>
      <c r="CL828" s="15">
        <v>85</v>
      </c>
      <c r="CM828" s="15">
        <v>86</v>
      </c>
      <c r="CN828" s="15">
        <v>87</v>
      </c>
      <c r="CO828" s="15">
        <v>88</v>
      </c>
      <c r="CP828" s="15">
        <v>89</v>
      </c>
      <c r="CQ828" s="15">
        <v>90</v>
      </c>
      <c r="CR828" s="15">
        <v>91</v>
      </c>
      <c r="CS828" s="15">
        <v>92</v>
      </c>
      <c r="CT828" s="15">
        <v>93</v>
      </c>
      <c r="CU828" s="15">
        <v>94</v>
      </c>
      <c r="CV828" s="15">
        <v>95</v>
      </c>
      <c r="CW828" s="15">
        <v>96</v>
      </c>
      <c r="CX828" s="15">
        <v>97</v>
      </c>
      <c r="CY828" s="15">
        <v>98</v>
      </c>
      <c r="CZ828" s="15">
        <v>99</v>
      </c>
      <c r="DA828" s="15">
        <v>100</v>
      </c>
      <c r="DB828" s="15">
        <v>101</v>
      </c>
      <c r="DC828" s="15">
        <v>102</v>
      </c>
      <c r="DD828" s="15">
        <v>103</v>
      </c>
      <c r="DE828" s="15">
        <v>104</v>
      </c>
      <c r="DF828" s="15">
        <v>105</v>
      </c>
      <c r="DG828" s="15">
        <v>106</v>
      </c>
      <c r="DH828" s="15">
        <v>107</v>
      </c>
      <c r="DI828" s="15">
        <v>108</v>
      </c>
      <c r="DJ828" s="15">
        <v>109</v>
      </c>
      <c r="DK828" s="15">
        <v>110</v>
      </c>
      <c r="DL828" s="15">
        <v>111</v>
      </c>
      <c r="DM828" s="15">
        <v>112</v>
      </c>
      <c r="DN828" s="15">
        <v>113</v>
      </c>
      <c r="DO828" s="15">
        <v>114</v>
      </c>
      <c r="DP828" s="15">
        <v>115</v>
      </c>
      <c r="DQ828" s="15">
        <v>116</v>
      </c>
      <c r="DR828" s="15">
        <v>117</v>
      </c>
      <c r="DS828" s="15">
        <v>118</v>
      </c>
      <c r="DT828" s="15">
        <v>119</v>
      </c>
      <c r="DU828" s="15">
        <v>120</v>
      </c>
      <c r="DV828" s="15">
        <v>121</v>
      </c>
      <c r="DW828" s="15">
        <v>122</v>
      </c>
      <c r="DX828" s="15">
        <v>123</v>
      </c>
      <c r="DY828" s="15">
        <v>124</v>
      </c>
      <c r="DZ828" s="15">
        <v>125</v>
      </c>
      <c r="EA828" s="15">
        <v>126</v>
      </c>
      <c r="EB828" s="15">
        <v>127</v>
      </c>
      <c r="EC828" s="15">
        <v>128</v>
      </c>
      <c r="ED828" s="15">
        <v>129</v>
      </c>
      <c r="EE828" s="15">
        <v>130</v>
      </c>
      <c r="EF828" s="15">
        <v>131</v>
      </c>
      <c r="EG828" s="15">
        <v>132</v>
      </c>
      <c r="EH828" s="15">
        <v>133</v>
      </c>
      <c r="EI828" s="15">
        <v>134</v>
      </c>
      <c r="EJ828" s="15">
        <v>135</v>
      </c>
      <c r="EK828" s="15">
        <v>136</v>
      </c>
      <c r="EL828" s="15">
        <v>137</v>
      </c>
      <c r="EM828" s="15">
        <v>138</v>
      </c>
      <c r="EN828" s="15">
        <v>139</v>
      </c>
      <c r="EO828" s="15">
        <v>140</v>
      </c>
      <c r="EP828" s="15">
        <v>141</v>
      </c>
      <c r="EQ828" s="15">
        <v>142</v>
      </c>
      <c r="ER828" s="15">
        <v>143</v>
      </c>
      <c r="ES828" s="15">
        <v>144</v>
      </c>
      <c r="ET828" s="15">
        <v>145</v>
      </c>
      <c r="EU828" s="15">
        <v>146</v>
      </c>
      <c r="EV828" s="15">
        <v>147</v>
      </c>
      <c r="EW828" s="15">
        <v>148</v>
      </c>
      <c r="EX828" s="15">
        <v>149</v>
      </c>
      <c r="EY828" s="15">
        <v>150</v>
      </c>
      <c r="EZ828" s="15">
        <v>151</v>
      </c>
      <c r="FA828" s="15">
        <v>152</v>
      </c>
      <c r="FB828" s="15">
        <v>153</v>
      </c>
      <c r="FC828" s="15">
        <v>154</v>
      </c>
      <c r="FD828" s="15">
        <v>155</v>
      </c>
      <c r="FE828" s="15">
        <v>156</v>
      </c>
      <c r="FF828" s="15">
        <v>157</v>
      </c>
      <c r="FG828" s="15">
        <v>158</v>
      </c>
      <c r="FH828" s="15">
        <v>159</v>
      </c>
      <c r="FI828" s="15">
        <v>160</v>
      </c>
      <c r="FJ828" s="15">
        <v>161</v>
      </c>
      <c r="FK828" s="15">
        <v>162</v>
      </c>
      <c r="FL828" s="15">
        <v>163</v>
      </c>
      <c r="FM828" s="15">
        <v>164</v>
      </c>
      <c r="FO828" s="15">
        <v>165</v>
      </c>
      <c r="FP828" s="15">
        <v>166</v>
      </c>
      <c r="FQ828" s="15">
        <v>167</v>
      </c>
      <c r="FR828" s="15">
        <v>168</v>
      </c>
    </row>
    <row r="829" spans="4:174" s="15" customFormat="1">
      <c r="E829" s="42" t="s">
        <v>350</v>
      </c>
      <c r="F829" s="15">
        <v>30</v>
      </c>
      <c r="G829" s="15">
        <v>20</v>
      </c>
      <c r="H829" s="15">
        <v>134</v>
      </c>
      <c r="I829" s="15">
        <v>86</v>
      </c>
      <c r="J829" s="15">
        <v>144</v>
      </c>
      <c r="K829" s="15">
        <v>54</v>
      </c>
      <c r="L829" s="15">
        <v>99</v>
      </c>
      <c r="M829" s="15">
        <v>27</v>
      </c>
      <c r="N829" s="15">
        <v>151</v>
      </c>
      <c r="O829" s="15">
        <v>101</v>
      </c>
      <c r="P829" s="15">
        <v>129</v>
      </c>
      <c r="Q829" s="15">
        <v>109</v>
      </c>
      <c r="R829" s="15">
        <v>50</v>
      </c>
      <c r="S829" s="15">
        <v>113</v>
      </c>
      <c r="T829" s="15">
        <v>56</v>
      </c>
      <c r="U829" s="15">
        <v>110</v>
      </c>
      <c r="V829" s="15">
        <v>138</v>
      </c>
      <c r="W829" s="15">
        <v>87</v>
      </c>
      <c r="X829" s="15">
        <v>36</v>
      </c>
      <c r="Y829" s="15">
        <v>78</v>
      </c>
      <c r="Z829" s="15">
        <v>40</v>
      </c>
      <c r="AA829" s="15">
        <v>64</v>
      </c>
      <c r="AB829" s="15">
        <v>115</v>
      </c>
      <c r="AC829" s="15">
        <v>116</v>
      </c>
      <c r="AD829" s="15">
        <v>94</v>
      </c>
      <c r="AE829" s="15">
        <v>118</v>
      </c>
      <c r="AF829" s="15">
        <v>1</v>
      </c>
      <c r="AG829" s="15">
        <v>132</v>
      </c>
      <c r="AH829" s="15">
        <v>71</v>
      </c>
      <c r="AI829" s="15">
        <v>11</v>
      </c>
      <c r="AJ829" s="15">
        <v>82</v>
      </c>
      <c r="AK829" s="15">
        <v>136</v>
      </c>
      <c r="AL829" s="15">
        <v>91</v>
      </c>
      <c r="AM829" s="15">
        <v>2</v>
      </c>
      <c r="AN829" s="15">
        <v>128</v>
      </c>
      <c r="AO829" s="15">
        <v>15</v>
      </c>
      <c r="AP829" s="15">
        <v>10</v>
      </c>
      <c r="AQ829" s="15">
        <v>145</v>
      </c>
      <c r="AR829" s="15">
        <v>131</v>
      </c>
      <c r="AS829" s="15">
        <v>61</v>
      </c>
      <c r="AT829" s="15">
        <v>38</v>
      </c>
      <c r="AU829" s="15">
        <v>125</v>
      </c>
      <c r="AV829" s="15">
        <v>90</v>
      </c>
      <c r="AW829" s="15">
        <v>57</v>
      </c>
      <c r="AX829" s="15">
        <v>139</v>
      </c>
      <c r="AY829" s="15">
        <v>100</v>
      </c>
      <c r="AZ829" s="15">
        <v>58</v>
      </c>
      <c r="BA829" s="15">
        <v>137</v>
      </c>
      <c r="BB829" s="15">
        <v>127</v>
      </c>
      <c r="BC829" s="15">
        <v>111</v>
      </c>
      <c r="BD829" s="15">
        <v>12</v>
      </c>
      <c r="BE829" s="15">
        <v>44</v>
      </c>
      <c r="BF829" s="15">
        <v>84</v>
      </c>
      <c r="BG829" s="15">
        <v>31</v>
      </c>
      <c r="BH829" s="15">
        <v>18</v>
      </c>
      <c r="BI829" s="15">
        <v>133</v>
      </c>
      <c r="BJ829" s="15">
        <v>105</v>
      </c>
      <c r="BK829" s="15">
        <v>47</v>
      </c>
      <c r="BL829" s="15">
        <v>28</v>
      </c>
      <c r="BM829" s="15">
        <v>6</v>
      </c>
      <c r="BN829" s="15">
        <v>59</v>
      </c>
      <c r="BO829" s="15">
        <v>164</v>
      </c>
      <c r="BP829" s="15">
        <v>155</v>
      </c>
      <c r="BQ829" s="15">
        <v>108</v>
      </c>
      <c r="BR829" s="15">
        <v>21</v>
      </c>
      <c r="BS829" s="15">
        <v>89</v>
      </c>
      <c r="BT829" s="15">
        <v>96</v>
      </c>
      <c r="BU829" s="15">
        <v>80</v>
      </c>
      <c r="BV829" s="15">
        <v>165</v>
      </c>
      <c r="BW829" s="15">
        <v>83</v>
      </c>
      <c r="BX829" s="15">
        <v>29</v>
      </c>
      <c r="BY829" s="15">
        <v>130</v>
      </c>
      <c r="BZ829" s="15">
        <v>122</v>
      </c>
      <c r="CA829" s="15">
        <v>7</v>
      </c>
      <c r="CB829" s="15">
        <v>168</v>
      </c>
      <c r="CC829" s="15">
        <v>9</v>
      </c>
      <c r="CD829" s="15">
        <v>39</v>
      </c>
      <c r="CE829" s="15">
        <v>35</v>
      </c>
      <c r="CF829" s="15">
        <v>66</v>
      </c>
      <c r="CG829" s="15">
        <v>3</v>
      </c>
      <c r="CH829" s="15">
        <v>135</v>
      </c>
      <c r="CI829" s="15">
        <v>104</v>
      </c>
      <c r="CJ829" s="15">
        <v>157</v>
      </c>
      <c r="CK829" s="15">
        <v>23</v>
      </c>
      <c r="CL829" s="15">
        <v>121</v>
      </c>
      <c r="CM829" s="15">
        <v>4</v>
      </c>
      <c r="CN829" s="15">
        <v>26</v>
      </c>
      <c r="CO829" s="15">
        <v>34</v>
      </c>
      <c r="CP829" s="15">
        <v>73</v>
      </c>
      <c r="CQ829" s="15">
        <v>166</v>
      </c>
      <c r="CR829" s="15">
        <v>25</v>
      </c>
      <c r="CS829" s="15">
        <v>60</v>
      </c>
      <c r="CT829" s="15">
        <v>51</v>
      </c>
      <c r="CU829" s="15">
        <v>81</v>
      </c>
      <c r="CV829" s="15">
        <v>102</v>
      </c>
      <c r="CW829" s="15">
        <v>67</v>
      </c>
      <c r="CX829" s="15">
        <v>163</v>
      </c>
      <c r="CY829" s="15">
        <v>72</v>
      </c>
      <c r="CZ829" s="15">
        <v>143</v>
      </c>
      <c r="DA829" s="15">
        <v>43</v>
      </c>
      <c r="DB829" s="15">
        <v>5</v>
      </c>
      <c r="DC829" s="15">
        <v>48</v>
      </c>
      <c r="DD829" s="15">
        <v>117</v>
      </c>
      <c r="DE829" s="15">
        <v>148</v>
      </c>
      <c r="DF829" s="15">
        <v>126</v>
      </c>
      <c r="DG829" s="15">
        <v>49</v>
      </c>
      <c r="DH829" s="15">
        <v>33</v>
      </c>
      <c r="DI829" s="15">
        <v>22</v>
      </c>
      <c r="DJ829" s="15">
        <v>93</v>
      </c>
      <c r="DK829" s="15">
        <v>98</v>
      </c>
      <c r="DL829" s="15">
        <v>70</v>
      </c>
      <c r="DM829" s="15">
        <v>8</v>
      </c>
      <c r="DN829" s="15">
        <v>14</v>
      </c>
      <c r="DO829" s="15">
        <v>162</v>
      </c>
      <c r="DP829" s="15">
        <v>141</v>
      </c>
      <c r="DQ829" s="15">
        <v>85</v>
      </c>
      <c r="DR829" s="15">
        <v>46</v>
      </c>
      <c r="DS829" s="15">
        <v>147</v>
      </c>
      <c r="DT829" s="15">
        <v>53</v>
      </c>
      <c r="DU829" s="15">
        <v>68</v>
      </c>
      <c r="DV829" s="15">
        <v>154</v>
      </c>
      <c r="DW829" s="15">
        <v>79</v>
      </c>
      <c r="DX829" s="15">
        <v>74</v>
      </c>
      <c r="DY829" s="15">
        <v>146</v>
      </c>
      <c r="DZ829" s="15">
        <v>42</v>
      </c>
      <c r="EA829" s="15">
        <v>167</v>
      </c>
      <c r="EB829" s="15">
        <v>103</v>
      </c>
      <c r="EC829" s="15">
        <v>160</v>
      </c>
      <c r="ED829" s="15">
        <v>62</v>
      </c>
      <c r="EE829" s="15">
        <v>32</v>
      </c>
      <c r="EF829" s="15">
        <v>77</v>
      </c>
      <c r="EG829" s="15">
        <v>63</v>
      </c>
      <c r="EH829" s="15">
        <v>114</v>
      </c>
      <c r="EI829" s="15">
        <v>37</v>
      </c>
      <c r="EJ829" s="15">
        <v>16</v>
      </c>
      <c r="EK829" s="15">
        <v>107</v>
      </c>
      <c r="EL829" s="15">
        <v>88</v>
      </c>
      <c r="EM829" s="15">
        <v>140</v>
      </c>
      <c r="EN829" s="15">
        <v>65</v>
      </c>
      <c r="EO829" s="15">
        <v>17</v>
      </c>
      <c r="EP829" s="15">
        <v>152</v>
      </c>
      <c r="EQ829" s="15">
        <v>95</v>
      </c>
      <c r="ER829" s="15">
        <v>52</v>
      </c>
      <c r="ES829" s="15">
        <v>97</v>
      </c>
      <c r="ET829" s="15">
        <v>41</v>
      </c>
      <c r="EU829" s="15">
        <v>159</v>
      </c>
      <c r="EV829" s="15">
        <v>55</v>
      </c>
      <c r="EW829" s="15">
        <v>124</v>
      </c>
      <c r="EX829" s="15">
        <v>153</v>
      </c>
      <c r="EY829" s="15">
        <v>76</v>
      </c>
      <c r="EZ829" s="15">
        <v>120</v>
      </c>
      <c r="FA829" s="15">
        <v>156</v>
      </c>
      <c r="FB829" s="15">
        <v>92</v>
      </c>
      <c r="FC829" s="15">
        <v>142</v>
      </c>
      <c r="FD829" s="15">
        <v>112</v>
      </c>
      <c r="FE829" s="15">
        <v>45</v>
      </c>
      <c r="FF829" s="15">
        <v>158</v>
      </c>
      <c r="FG829" s="15">
        <v>149</v>
      </c>
      <c r="FH829" s="15">
        <v>161</v>
      </c>
      <c r="FI829" s="15">
        <v>24</v>
      </c>
      <c r="FJ829" s="15">
        <v>150</v>
      </c>
      <c r="FK829" s="15">
        <v>19</v>
      </c>
      <c r="FL829" s="15">
        <v>119</v>
      </c>
      <c r="FM829" s="15">
        <v>123</v>
      </c>
      <c r="FO829" s="15">
        <v>69</v>
      </c>
      <c r="FP829" s="15">
        <v>13</v>
      </c>
      <c r="FQ829" s="15">
        <v>106</v>
      </c>
      <c r="FR829" s="15">
        <v>75</v>
      </c>
    </row>
    <row r="830" spans="4:174" s="15" customFormat="1">
      <c r="E830" s="42" t="s">
        <v>352</v>
      </c>
      <c r="F830" s="15">
        <v>128</v>
      </c>
      <c r="G830" s="15">
        <v>153</v>
      </c>
      <c r="H830" s="15">
        <v>64</v>
      </c>
      <c r="I830" s="15">
        <v>16</v>
      </c>
      <c r="J830" s="15">
        <v>147</v>
      </c>
      <c r="K830" s="15">
        <v>94</v>
      </c>
      <c r="L830" s="15">
        <v>61</v>
      </c>
      <c r="M830" s="15">
        <v>142</v>
      </c>
      <c r="N830" s="15">
        <v>1</v>
      </c>
      <c r="O830" s="15">
        <v>54</v>
      </c>
      <c r="P830" s="15">
        <v>18</v>
      </c>
      <c r="Q830" s="15">
        <v>150</v>
      </c>
      <c r="R830" s="15">
        <v>39</v>
      </c>
      <c r="S830" s="15">
        <v>87</v>
      </c>
      <c r="T830" s="15">
        <v>51</v>
      </c>
      <c r="U830" s="15">
        <v>42</v>
      </c>
      <c r="V830" s="15">
        <v>165</v>
      </c>
      <c r="W830" s="15">
        <v>30</v>
      </c>
      <c r="X830" s="15">
        <v>110</v>
      </c>
      <c r="Y830" s="15">
        <v>49</v>
      </c>
      <c r="Z830" s="15">
        <v>113</v>
      </c>
      <c r="AA830" s="15">
        <v>83</v>
      </c>
      <c r="AB830" s="15">
        <v>9</v>
      </c>
      <c r="AC830" s="15">
        <v>22</v>
      </c>
      <c r="AD830" s="15">
        <v>36</v>
      </c>
      <c r="AE830" s="15">
        <v>104</v>
      </c>
      <c r="AF830" s="15">
        <v>115</v>
      </c>
      <c r="AG830" s="15">
        <v>15</v>
      </c>
      <c r="AH830" s="15">
        <v>138</v>
      </c>
      <c r="AI830" s="15">
        <v>63</v>
      </c>
      <c r="AJ830" s="15">
        <v>139</v>
      </c>
      <c r="AK830" s="15">
        <v>3</v>
      </c>
      <c r="AL830" s="15">
        <v>131</v>
      </c>
      <c r="AM830" s="15">
        <v>158</v>
      </c>
      <c r="AN830" s="15">
        <v>52</v>
      </c>
      <c r="AO830" s="15">
        <v>75</v>
      </c>
      <c r="AP830" s="15">
        <v>78</v>
      </c>
      <c r="AQ830" s="15">
        <v>81</v>
      </c>
      <c r="AR830" s="15">
        <v>56</v>
      </c>
      <c r="AS830" s="15">
        <v>154</v>
      </c>
      <c r="AT830" s="15">
        <v>53</v>
      </c>
      <c r="AU830" s="15">
        <v>140</v>
      </c>
      <c r="AV830" s="15">
        <v>159</v>
      </c>
      <c r="AW830" s="15">
        <v>103</v>
      </c>
      <c r="AX830" s="15">
        <v>12</v>
      </c>
      <c r="AY830" s="15">
        <v>34</v>
      </c>
      <c r="AZ830" s="15">
        <v>120</v>
      </c>
      <c r="BA830" s="15">
        <v>86</v>
      </c>
      <c r="BB830" s="15">
        <v>137</v>
      </c>
      <c r="BC830" s="15">
        <v>133</v>
      </c>
      <c r="BD830" s="15">
        <v>43</v>
      </c>
      <c r="BE830" s="15">
        <v>149</v>
      </c>
      <c r="BF830" s="15">
        <v>164</v>
      </c>
      <c r="BG830" s="15">
        <v>47</v>
      </c>
      <c r="BH830" s="15">
        <v>89</v>
      </c>
      <c r="BI830" s="15">
        <v>57</v>
      </c>
      <c r="BJ830" s="15">
        <v>155</v>
      </c>
      <c r="BK830" s="15">
        <v>20</v>
      </c>
      <c r="BL830" s="15">
        <v>167</v>
      </c>
      <c r="BM830" s="15">
        <v>91</v>
      </c>
      <c r="BN830" s="15">
        <v>7</v>
      </c>
      <c r="BO830" s="15">
        <v>28</v>
      </c>
      <c r="BP830" s="15">
        <v>62</v>
      </c>
      <c r="BQ830" s="15">
        <v>45</v>
      </c>
      <c r="BR830" s="15">
        <v>71</v>
      </c>
      <c r="BS830" s="15">
        <v>90</v>
      </c>
      <c r="BT830" s="15">
        <v>116</v>
      </c>
      <c r="BU830" s="15">
        <v>31</v>
      </c>
      <c r="BV830" s="15">
        <v>70</v>
      </c>
      <c r="BW830" s="15">
        <v>4</v>
      </c>
      <c r="BX830" s="15">
        <v>65</v>
      </c>
      <c r="BY830" s="15">
        <v>98</v>
      </c>
      <c r="BZ830" s="15">
        <v>166</v>
      </c>
      <c r="CA830" s="15">
        <v>152</v>
      </c>
      <c r="CB830" s="15">
        <v>106</v>
      </c>
      <c r="CC830" s="15">
        <v>123</v>
      </c>
      <c r="CD830" s="15">
        <v>111</v>
      </c>
      <c r="CE830" s="15">
        <v>55</v>
      </c>
      <c r="CF830" s="15">
        <v>77</v>
      </c>
      <c r="CG830" s="15">
        <v>132</v>
      </c>
      <c r="CH830" s="15">
        <v>32</v>
      </c>
      <c r="CI830" s="15">
        <v>145</v>
      </c>
      <c r="CJ830" s="15">
        <v>127</v>
      </c>
      <c r="CK830" s="15">
        <v>157</v>
      </c>
      <c r="CL830" s="15">
        <v>82</v>
      </c>
      <c r="CM830" s="15">
        <v>74</v>
      </c>
      <c r="CN830" s="15">
        <v>14</v>
      </c>
      <c r="CO830" s="15">
        <v>59</v>
      </c>
      <c r="CP830" s="15">
        <v>38</v>
      </c>
      <c r="CQ830" s="15">
        <v>48</v>
      </c>
      <c r="CR830" s="15">
        <v>112</v>
      </c>
      <c r="CS830" s="15">
        <v>126</v>
      </c>
      <c r="CT830" s="15">
        <v>102</v>
      </c>
      <c r="CU830" s="15">
        <v>88</v>
      </c>
      <c r="CV830" s="15">
        <v>66</v>
      </c>
      <c r="CW830" s="15">
        <v>168</v>
      </c>
      <c r="CX830" s="15">
        <v>119</v>
      </c>
      <c r="CY830" s="15">
        <v>2</v>
      </c>
      <c r="CZ830" s="15">
        <v>85</v>
      </c>
      <c r="DA830" s="15">
        <v>8</v>
      </c>
      <c r="DB830" s="15">
        <v>80</v>
      </c>
      <c r="DC830" s="15">
        <v>93</v>
      </c>
      <c r="DD830" s="15">
        <v>97</v>
      </c>
      <c r="DE830" s="15">
        <v>136</v>
      </c>
      <c r="DF830" s="15">
        <v>46</v>
      </c>
      <c r="DG830" s="15">
        <v>68</v>
      </c>
      <c r="DH830" s="15">
        <v>160</v>
      </c>
      <c r="DI830" s="15">
        <v>79</v>
      </c>
      <c r="DJ830" s="15">
        <v>135</v>
      </c>
      <c r="DK830" s="15">
        <v>161</v>
      </c>
      <c r="DL830" s="15">
        <v>125</v>
      </c>
      <c r="DM830" s="15">
        <v>114</v>
      </c>
      <c r="DN830" s="15">
        <v>21</v>
      </c>
      <c r="DO830" s="15">
        <v>96</v>
      </c>
      <c r="DP830" s="15">
        <v>27</v>
      </c>
      <c r="DQ830" s="15">
        <v>130</v>
      </c>
      <c r="DR830" s="15">
        <v>23</v>
      </c>
      <c r="DS830" s="15">
        <v>95</v>
      </c>
      <c r="DT830" s="15">
        <v>67</v>
      </c>
      <c r="DU830" s="15">
        <v>26</v>
      </c>
      <c r="DV830" s="15">
        <v>134</v>
      </c>
      <c r="DW830" s="15">
        <v>143</v>
      </c>
      <c r="DX830" s="15">
        <v>44</v>
      </c>
      <c r="DY830" s="15">
        <v>33</v>
      </c>
      <c r="DZ830" s="15">
        <v>156</v>
      </c>
      <c r="EA830" s="15">
        <v>60</v>
      </c>
      <c r="EB830" s="15">
        <v>121</v>
      </c>
      <c r="EC830" s="15">
        <v>76</v>
      </c>
      <c r="ED830" s="15">
        <v>72</v>
      </c>
      <c r="EE830" s="15">
        <v>29</v>
      </c>
      <c r="EF830" s="15">
        <v>124</v>
      </c>
      <c r="EG830" s="15">
        <v>35</v>
      </c>
      <c r="EH830" s="15">
        <v>105</v>
      </c>
      <c r="EI830" s="15">
        <v>163</v>
      </c>
      <c r="EJ830" s="15">
        <v>69</v>
      </c>
      <c r="EK830" s="15">
        <v>10</v>
      </c>
      <c r="EL830" s="15">
        <v>151</v>
      </c>
      <c r="EM830" s="15">
        <v>11</v>
      </c>
      <c r="EN830" s="15">
        <v>141</v>
      </c>
      <c r="EO830" s="15">
        <v>129</v>
      </c>
      <c r="EP830" s="15">
        <v>37</v>
      </c>
      <c r="EQ830" s="15">
        <v>100</v>
      </c>
      <c r="ER830" s="15">
        <v>19</v>
      </c>
      <c r="ES830" s="15">
        <v>13</v>
      </c>
      <c r="ET830" s="15">
        <v>122</v>
      </c>
      <c r="EU830" s="15">
        <v>24</v>
      </c>
      <c r="EV830" s="15">
        <v>146</v>
      </c>
      <c r="EW830" s="15">
        <v>99</v>
      </c>
      <c r="EX830" s="15">
        <v>92</v>
      </c>
      <c r="EY830" s="15">
        <v>118</v>
      </c>
      <c r="EZ830" s="15">
        <v>73</v>
      </c>
      <c r="FA830" s="15">
        <v>25</v>
      </c>
      <c r="FB830" s="15">
        <v>17</v>
      </c>
      <c r="FC830" s="15">
        <v>40</v>
      </c>
      <c r="FD830" s="15">
        <v>117</v>
      </c>
      <c r="FE830" s="15">
        <v>162</v>
      </c>
      <c r="FF830" s="15">
        <v>84</v>
      </c>
      <c r="FG830" s="15">
        <v>109</v>
      </c>
      <c r="FH830" s="15">
        <v>101</v>
      </c>
      <c r="FI830" s="15">
        <v>58</v>
      </c>
      <c r="FJ830" s="15">
        <v>108</v>
      </c>
      <c r="FK830" s="15">
        <v>148</v>
      </c>
      <c r="FL830" s="15">
        <v>41</v>
      </c>
      <c r="FM830" s="15">
        <v>6</v>
      </c>
      <c r="FO830" s="15">
        <v>144</v>
      </c>
      <c r="FP830" s="15">
        <v>50</v>
      </c>
      <c r="FQ830" s="15">
        <v>5</v>
      </c>
      <c r="FR830" s="15">
        <v>107</v>
      </c>
    </row>
    <row r="831" spans="4:174" s="15" customFormat="1"/>
    <row r="832" spans="4:174" s="15" customFormat="1">
      <c r="D832" s="447">
        <v>169</v>
      </c>
      <c r="E832" s="39" t="s">
        <v>379</v>
      </c>
    </row>
    <row r="833" spans="4:179" s="15" customFormat="1">
      <c r="E833" s="42" t="s">
        <v>322</v>
      </c>
      <c r="F833" s="15">
        <v>1</v>
      </c>
      <c r="G833" s="15">
        <v>2</v>
      </c>
      <c r="H833" s="15">
        <v>3</v>
      </c>
      <c r="I833" s="15">
        <v>4</v>
      </c>
      <c r="J833" s="15">
        <v>5</v>
      </c>
      <c r="K833" s="15">
        <v>6</v>
      </c>
      <c r="L833" s="15">
        <v>7</v>
      </c>
      <c r="M833" s="15">
        <v>8</v>
      </c>
      <c r="N833" s="15">
        <v>9</v>
      </c>
      <c r="O833" s="15">
        <v>10</v>
      </c>
      <c r="P833" s="15">
        <v>11</v>
      </c>
      <c r="Q833" s="15">
        <v>12</v>
      </c>
      <c r="R833" s="15">
        <v>13</v>
      </c>
      <c r="S833" s="15">
        <v>14</v>
      </c>
      <c r="T833" s="15">
        <v>15</v>
      </c>
      <c r="U833" s="15">
        <v>16</v>
      </c>
      <c r="V833" s="15">
        <v>17</v>
      </c>
      <c r="W833" s="15">
        <v>18</v>
      </c>
      <c r="X833" s="15">
        <v>19</v>
      </c>
      <c r="Y833" s="15">
        <v>20</v>
      </c>
      <c r="Z833" s="15">
        <v>21</v>
      </c>
      <c r="AA833" s="15">
        <v>22</v>
      </c>
      <c r="AB833" s="15">
        <v>23</v>
      </c>
      <c r="AC833" s="15">
        <v>24</v>
      </c>
      <c r="AD833" s="15">
        <v>25</v>
      </c>
      <c r="AE833" s="15">
        <v>26</v>
      </c>
      <c r="AF833" s="15">
        <v>27</v>
      </c>
      <c r="AG833" s="15">
        <v>28</v>
      </c>
      <c r="AH833" s="15">
        <v>29</v>
      </c>
      <c r="AI833" s="15">
        <v>30</v>
      </c>
      <c r="AJ833" s="15">
        <v>31</v>
      </c>
      <c r="AK833" s="15">
        <v>32</v>
      </c>
      <c r="AL833" s="15">
        <v>33</v>
      </c>
      <c r="AM833" s="15">
        <v>34</v>
      </c>
      <c r="AN833" s="15">
        <v>35</v>
      </c>
      <c r="AO833" s="15">
        <v>36</v>
      </c>
      <c r="AP833" s="15">
        <v>37</v>
      </c>
      <c r="AQ833" s="15">
        <v>38</v>
      </c>
      <c r="AR833" s="15">
        <v>39</v>
      </c>
      <c r="AS833" s="15">
        <v>40</v>
      </c>
      <c r="AT833" s="15">
        <v>41</v>
      </c>
      <c r="AU833" s="15">
        <v>42</v>
      </c>
      <c r="AV833" s="15">
        <v>43</v>
      </c>
      <c r="AW833" s="15">
        <v>44</v>
      </c>
      <c r="AX833" s="15">
        <v>45</v>
      </c>
      <c r="AY833" s="15">
        <v>46</v>
      </c>
      <c r="AZ833" s="15">
        <v>47</v>
      </c>
      <c r="BA833" s="15">
        <v>48</v>
      </c>
      <c r="BB833" s="15">
        <v>49</v>
      </c>
      <c r="BC833" s="15">
        <v>50</v>
      </c>
      <c r="BD833" s="15">
        <v>51</v>
      </c>
      <c r="BE833" s="15">
        <v>52</v>
      </c>
      <c r="BF833" s="15">
        <v>53</v>
      </c>
      <c r="BG833" s="15">
        <v>54</v>
      </c>
      <c r="BH833" s="15">
        <v>55</v>
      </c>
      <c r="BI833" s="15">
        <v>56</v>
      </c>
      <c r="BJ833" s="15">
        <v>57</v>
      </c>
      <c r="BK833" s="15">
        <v>58</v>
      </c>
      <c r="BL833" s="15">
        <v>59</v>
      </c>
      <c r="BM833" s="15">
        <v>60</v>
      </c>
      <c r="BN833" s="15">
        <v>61</v>
      </c>
      <c r="BO833" s="15">
        <v>62</v>
      </c>
      <c r="BP833" s="15">
        <v>63</v>
      </c>
      <c r="BQ833" s="15">
        <v>64</v>
      </c>
      <c r="BR833" s="15">
        <v>65</v>
      </c>
      <c r="BS833" s="15">
        <v>66</v>
      </c>
      <c r="BT833" s="15">
        <v>67</v>
      </c>
      <c r="BU833" s="15">
        <v>68</v>
      </c>
      <c r="BV833" s="15">
        <v>69</v>
      </c>
      <c r="BW833" s="15">
        <v>70</v>
      </c>
      <c r="BX833" s="15">
        <v>71</v>
      </c>
      <c r="BY833" s="15">
        <v>72</v>
      </c>
      <c r="BZ833" s="15">
        <v>73</v>
      </c>
      <c r="CA833" s="15">
        <v>74</v>
      </c>
      <c r="CB833" s="15">
        <v>75</v>
      </c>
      <c r="CC833" s="15">
        <v>76</v>
      </c>
      <c r="CD833" s="15">
        <v>77</v>
      </c>
      <c r="CE833" s="15">
        <v>78</v>
      </c>
      <c r="CF833" s="15">
        <v>79</v>
      </c>
      <c r="CG833" s="15">
        <v>80</v>
      </c>
      <c r="CH833" s="15">
        <v>81</v>
      </c>
      <c r="CI833" s="15">
        <v>82</v>
      </c>
      <c r="CJ833" s="15">
        <v>83</v>
      </c>
      <c r="CK833" s="15">
        <v>84</v>
      </c>
      <c r="CL833" s="15">
        <v>85</v>
      </c>
      <c r="CM833" s="15">
        <v>86</v>
      </c>
      <c r="CN833" s="15">
        <v>87</v>
      </c>
      <c r="CO833" s="15">
        <v>88</v>
      </c>
      <c r="CP833" s="15">
        <v>89</v>
      </c>
      <c r="CQ833" s="15">
        <v>90</v>
      </c>
      <c r="CR833" s="15">
        <v>91</v>
      </c>
      <c r="CS833" s="15">
        <v>92</v>
      </c>
      <c r="CT833" s="15">
        <v>93</v>
      </c>
      <c r="CU833" s="15">
        <v>94</v>
      </c>
      <c r="CV833" s="15">
        <v>95</v>
      </c>
      <c r="CW833" s="15">
        <v>96</v>
      </c>
      <c r="CX833" s="15">
        <v>97</v>
      </c>
      <c r="CY833" s="15">
        <v>98</v>
      </c>
      <c r="CZ833" s="15">
        <v>99</v>
      </c>
      <c r="DA833" s="15">
        <v>100</v>
      </c>
      <c r="DB833" s="15">
        <v>101</v>
      </c>
      <c r="DC833" s="15">
        <v>102</v>
      </c>
      <c r="DD833" s="15">
        <v>103</v>
      </c>
      <c r="DE833" s="15">
        <v>104</v>
      </c>
      <c r="DF833" s="15">
        <v>105</v>
      </c>
      <c r="DG833" s="15">
        <v>106</v>
      </c>
      <c r="DH833" s="15">
        <v>107</v>
      </c>
      <c r="DI833" s="15">
        <v>108</v>
      </c>
      <c r="DJ833" s="15">
        <v>109</v>
      </c>
      <c r="DK833" s="15">
        <v>110</v>
      </c>
      <c r="DL833" s="15">
        <v>111</v>
      </c>
      <c r="DM833" s="15">
        <v>112</v>
      </c>
      <c r="DN833" s="15">
        <v>113</v>
      </c>
      <c r="DO833" s="15">
        <v>114</v>
      </c>
      <c r="DP833" s="15">
        <v>115</v>
      </c>
      <c r="DQ833" s="15">
        <v>116</v>
      </c>
      <c r="DR833" s="15">
        <v>117</v>
      </c>
      <c r="DS833" s="15">
        <v>118</v>
      </c>
      <c r="DT833" s="15">
        <v>119</v>
      </c>
      <c r="DU833" s="15">
        <v>120</v>
      </c>
      <c r="DV833" s="15">
        <v>121</v>
      </c>
      <c r="DW833" s="15">
        <v>122</v>
      </c>
      <c r="DX833" s="15">
        <v>123</v>
      </c>
      <c r="DY833" s="15">
        <v>124</v>
      </c>
      <c r="DZ833" s="15">
        <v>125</v>
      </c>
      <c r="EA833" s="15">
        <v>126</v>
      </c>
      <c r="EB833" s="15">
        <v>127</v>
      </c>
      <c r="EC833" s="15">
        <v>128</v>
      </c>
      <c r="ED833" s="15">
        <v>129</v>
      </c>
      <c r="EE833" s="15">
        <v>130</v>
      </c>
      <c r="EF833" s="15">
        <v>131</v>
      </c>
      <c r="EG833" s="15">
        <v>132</v>
      </c>
      <c r="EH833" s="15">
        <v>133</v>
      </c>
      <c r="EI833" s="15">
        <v>134</v>
      </c>
      <c r="EJ833" s="15">
        <v>135</v>
      </c>
      <c r="EK833" s="15">
        <v>136</v>
      </c>
      <c r="EL833" s="15">
        <v>137</v>
      </c>
      <c r="EM833" s="15">
        <v>138</v>
      </c>
      <c r="EN833" s="15">
        <v>139</v>
      </c>
      <c r="EO833" s="15">
        <v>140</v>
      </c>
      <c r="EP833" s="15">
        <v>141</v>
      </c>
      <c r="EQ833" s="15">
        <v>142</v>
      </c>
      <c r="ER833" s="15">
        <v>143</v>
      </c>
      <c r="ES833" s="15">
        <v>144</v>
      </c>
      <c r="ET833" s="15">
        <v>145</v>
      </c>
      <c r="EU833" s="15">
        <v>146</v>
      </c>
      <c r="EV833" s="15">
        <v>147</v>
      </c>
      <c r="EW833" s="15">
        <v>148</v>
      </c>
      <c r="EX833" s="15">
        <v>149</v>
      </c>
      <c r="EY833" s="15">
        <v>150</v>
      </c>
      <c r="EZ833" s="15">
        <v>151</v>
      </c>
      <c r="FA833" s="15">
        <v>152</v>
      </c>
      <c r="FB833" s="15">
        <v>153</v>
      </c>
      <c r="FC833" s="15">
        <v>154</v>
      </c>
      <c r="FD833" s="15">
        <v>155</v>
      </c>
      <c r="FE833" s="15">
        <v>156</v>
      </c>
      <c r="FF833" s="15">
        <v>157</v>
      </c>
      <c r="FG833" s="15">
        <v>158</v>
      </c>
      <c r="FH833" s="15">
        <v>159</v>
      </c>
      <c r="FI833" s="15">
        <v>160</v>
      </c>
      <c r="FJ833" s="15">
        <v>161</v>
      </c>
      <c r="FK833" s="15">
        <v>162</v>
      </c>
      <c r="FL833" s="15">
        <v>163</v>
      </c>
      <c r="FM833" s="15">
        <v>164</v>
      </c>
      <c r="FN833" s="15">
        <v>165</v>
      </c>
      <c r="FO833" s="15">
        <v>166</v>
      </c>
      <c r="FP833" s="15">
        <v>167</v>
      </c>
      <c r="FQ833" s="15">
        <v>168</v>
      </c>
      <c r="FR833" s="15">
        <v>169</v>
      </c>
    </row>
    <row r="834" spans="4:179" s="15" customFormat="1">
      <c r="E834" s="42" t="s">
        <v>350</v>
      </c>
      <c r="F834" s="15">
        <v>45</v>
      </c>
      <c r="G834" s="15">
        <v>94</v>
      </c>
      <c r="H834" s="15">
        <v>130</v>
      </c>
      <c r="I834" s="15">
        <v>112</v>
      </c>
      <c r="J834" s="15">
        <v>1</v>
      </c>
      <c r="K834" s="15">
        <v>48</v>
      </c>
      <c r="L834" s="15">
        <v>14</v>
      </c>
      <c r="M834" s="15">
        <v>20</v>
      </c>
      <c r="N834" s="15">
        <v>168</v>
      </c>
      <c r="O834" s="15">
        <v>77</v>
      </c>
      <c r="P834" s="15">
        <v>28</v>
      </c>
      <c r="Q834" s="15">
        <v>40</v>
      </c>
      <c r="R834" s="15">
        <v>159</v>
      </c>
      <c r="S834" s="15">
        <v>136</v>
      </c>
      <c r="T834" s="15">
        <v>61</v>
      </c>
      <c r="U834" s="15">
        <v>2</v>
      </c>
      <c r="V834" s="15">
        <v>54</v>
      </c>
      <c r="W834" s="15">
        <v>24</v>
      </c>
      <c r="X834" s="15">
        <v>101</v>
      </c>
      <c r="Y834" s="15">
        <v>128</v>
      </c>
      <c r="Z834" s="15">
        <v>145</v>
      </c>
      <c r="AA834" s="15">
        <v>50</v>
      </c>
      <c r="AB834" s="15">
        <v>132</v>
      </c>
      <c r="AC834" s="15">
        <v>150</v>
      </c>
      <c r="AD834" s="15">
        <v>153</v>
      </c>
      <c r="AE834" s="15">
        <v>119</v>
      </c>
      <c r="AF834" s="15">
        <v>59</v>
      </c>
      <c r="AG834" s="15">
        <v>42</v>
      </c>
      <c r="AH834" s="15">
        <v>72</v>
      </c>
      <c r="AI834" s="15">
        <v>148</v>
      </c>
      <c r="AJ834" s="15">
        <v>43</v>
      </c>
      <c r="AK834" s="15">
        <v>84</v>
      </c>
      <c r="AL834" s="15">
        <v>164</v>
      </c>
      <c r="AM834" s="15">
        <v>68</v>
      </c>
      <c r="AN834" s="15">
        <v>7</v>
      </c>
      <c r="AO834" s="15">
        <v>82</v>
      </c>
      <c r="AP834" s="15">
        <v>156</v>
      </c>
      <c r="AQ834" s="15">
        <v>27</v>
      </c>
      <c r="AR834" s="15">
        <v>76</v>
      </c>
      <c r="AS834" s="15">
        <v>121</v>
      </c>
      <c r="AT834" s="15">
        <v>79</v>
      </c>
      <c r="AU834" s="15">
        <v>139</v>
      </c>
      <c r="AV834" s="15">
        <v>65</v>
      </c>
      <c r="AW834" s="15">
        <v>53</v>
      </c>
      <c r="AX834" s="15">
        <v>4</v>
      </c>
      <c r="AY834" s="15">
        <v>32</v>
      </c>
      <c r="AZ834" s="15">
        <v>114</v>
      </c>
      <c r="BA834" s="15">
        <v>46</v>
      </c>
      <c r="BB834" s="15">
        <v>102</v>
      </c>
      <c r="BC834" s="15">
        <v>116</v>
      </c>
      <c r="BD834" s="15">
        <v>85</v>
      </c>
      <c r="BE834" s="15">
        <v>13</v>
      </c>
      <c r="BF834" s="15">
        <v>126</v>
      </c>
      <c r="BG834" s="15">
        <v>38</v>
      </c>
      <c r="BH834" s="15">
        <v>18</v>
      </c>
      <c r="BI834" s="15">
        <v>69</v>
      </c>
      <c r="BJ834" s="15">
        <v>133</v>
      </c>
      <c r="BK834" s="15">
        <v>16</v>
      </c>
      <c r="BL834" s="15">
        <v>160</v>
      </c>
      <c r="BM834" s="15">
        <v>154</v>
      </c>
      <c r="BN834" s="15">
        <v>162</v>
      </c>
      <c r="BO834" s="15">
        <v>25</v>
      </c>
      <c r="BP834" s="15">
        <v>117</v>
      </c>
      <c r="BQ834" s="15">
        <v>11</v>
      </c>
      <c r="BR834" s="15">
        <v>109</v>
      </c>
      <c r="BS834" s="15">
        <v>104</v>
      </c>
      <c r="BT834" s="15">
        <v>163</v>
      </c>
      <c r="BU834" s="15">
        <v>34</v>
      </c>
      <c r="BV834" s="15">
        <v>75</v>
      </c>
      <c r="BW834" s="15">
        <v>138</v>
      </c>
      <c r="BX834" s="15">
        <v>22</v>
      </c>
      <c r="BY834" s="15">
        <v>93</v>
      </c>
      <c r="BZ834" s="15">
        <v>29</v>
      </c>
      <c r="CA834" s="15">
        <v>86</v>
      </c>
      <c r="CB834" s="15">
        <v>56</v>
      </c>
      <c r="CC834" s="15">
        <v>19</v>
      </c>
      <c r="CD834" s="15">
        <v>143</v>
      </c>
      <c r="CE834" s="15">
        <v>125</v>
      </c>
      <c r="CF834" s="15">
        <v>51</v>
      </c>
      <c r="CG834" s="15">
        <v>26</v>
      </c>
      <c r="CH834" s="15">
        <v>60</v>
      </c>
      <c r="CI834" s="15">
        <v>36</v>
      </c>
      <c r="CJ834" s="15">
        <v>10</v>
      </c>
      <c r="CK834" s="15">
        <v>3</v>
      </c>
      <c r="CL834" s="15">
        <v>96</v>
      </c>
      <c r="CM834" s="15">
        <v>140</v>
      </c>
      <c r="CN834" s="15">
        <v>158</v>
      </c>
      <c r="CO834" s="15">
        <v>39</v>
      </c>
      <c r="CP834" s="15">
        <v>17</v>
      </c>
      <c r="CQ834" s="15">
        <v>88</v>
      </c>
      <c r="CR834" s="15">
        <v>49</v>
      </c>
      <c r="CS834" s="15">
        <v>8</v>
      </c>
      <c r="CT834" s="15">
        <v>107</v>
      </c>
      <c r="CU834" s="15">
        <v>55</v>
      </c>
      <c r="CV834" s="15">
        <v>167</v>
      </c>
      <c r="CW834" s="15">
        <v>87</v>
      </c>
      <c r="CX834" s="15">
        <v>44</v>
      </c>
      <c r="CY834" s="15">
        <v>134</v>
      </c>
      <c r="CZ834" s="15">
        <v>52</v>
      </c>
      <c r="DA834" s="15">
        <v>73</v>
      </c>
      <c r="DB834" s="15">
        <v>113</v>
      </c>
      <c r="DC834" s="15">
        <v>71</v>
      </c>
      <c r="DD834" s="15">
        <v>147</v>
      </c>
      <c r="DE834" s="15">
        <v>66</v>
      </c>
      <c r="DF834" s="15">
        <v>58</v>
      </c>
      <c r="DG834" s="15">
        <v>90</v>
      </c>
      <c r="DH834" s="15">
        <v>146</v>
      </c>
      <c r="DI834" s="15">
        <v>81</v>
      </c>
      <c r="DJ834" s="15">
        <v>31</v>
      </c>
      <c r="DK834" s="15">
        <v>169</v>
      </c>
      <c r="DL834" s="15">
        <v>23</v>
      </c>
      <c r="DM834" s="15">
        <v>141</v>
      </c>
      <c r="DN834" s="15">
        <v>115</v>
      </c>
      <c r="DO834" s="15">
        <v>47</v>
      </c>
      <c r="DP834" s="15">
        <v>122</v>
      </c>
      <c r="DQ834" s="15">
        <v>129</v>
      </c>
      <c r="DR834" s="15">
        <v>105</v>
      </c>
      <c r="DS834" s="15">
        <v>99</v>
      </c>
      <c r="DT834" s="15">
        <v>123</v>
      </c>
      <c r="DU834" s="15">
        <v>142</v>
      </c>
      <c r="DV834" s="15">
        <v>144</v>
      </c>
      <c r="DW834" s="15">
        <v>100</v>
      </c>
      <c r="DX834" s="15">
        <v>95</v>
      </c>
      <c r="DY834" s="15">
        <v>161</v>
      </c>
      <c r="DZ834" s="15">
        <v>78</v>
      </c>
      <c r="EA834" s="15">
        <v>12</v>
      </c>
      <c r="EB834" s="15">
        <v>83</v>
      </c>
      <c r="EC834" s="15">
        <v>74</v>
      </c>
      <c r="ED834" s="15">
        <v>110</v>
      </c>
      <c r="EE834" s="15">
        <v>97</v>
      </c>
      <c r="EF834" s="15">
        <v>155</v>
      </c>
      <c r="EG834" s="15">
        <v>111</v>
      </c>
      <c r="EH834" s="15">
        <v>127</v>
      </c>
      <c r="EI834" s="15">
        <v>92</v>
      </c>
      <c r="EJ834" s="15">
        <v>62</v>
      </c>
      <c r="EK834" s="15">
        <v>35</v>
      </c>
      <c r="EL834" s="15">
        <v>118</v>
      </c>
      <c r="EM834" s="15">
        <v>80</v>
      </c>
      <c r="EN834" s="15">
        <v>166</v>
      </c>
      <c r="EO834" s="15">
        <v>41</v>
      </c>
      <c r="EP834" s="15">
        <v>70</v>
      </c>
      <c r="EQ834" s="15">
        <v>120</v>
      </c>
      <c r="ER834" s="15">
        <v>137</v>
      </c>
      <c r="ES834" s="15">
        <v>91</v>
      </c>
      <c r="ET834" s="15">
        <v>131</v>
      </c>
      <c r="EU834" s="15">
        <v>152</v>
      </c>
      <c r="EV834" s="15">
        <v>106</v>
      </c>
      <c r="EW834" s="15">
        <v>30</v>
      </c>
      <c r="EX834" s="15">
        <v>67</v>
      </c>
      <c r="EY834" s="15">
        <v>89</v>
      </c>
      <c r="EZ834" s="15">
        <v>98</v>
      </c>
      <c r="FA834" s="15">
        <v>108</v>
      </c>
      <c r="FB834" s="15">
        <v>151</v>
      </c>
      <c r="FC834" s="15">
        <v>6</v>
      </c>
      <c r="FD834" s="15">
        <v>103</v>
      </c>
      <c r="FE834" s="15">
        <v>33</v>
      </c>
      <c r="FF834" s="15">
        <v>64</v>
      </c>
      <c r="FG834" s="15">
        <v>157</v>
      </c>
      <c r="FH834" s="15">
        <v>5</v>
      </c>
      <c r="FI834" s="15">
        <v>149</v>
      </c>
      <c r="FJ834" s="15">
        <v>124</v>
      </c>
      <c r="FK834" s="15">
        <v>15</v>
      </c>
      <c r="FL834" s="15">
        <v>37</v>
      </c>
      <c r="FM834" s="15">
        <v>21</v>
      </c>
      <c r="FN834" s="15">
        <v>63</v>
      </c>
      <c r="FO834" s="15">
        <v>165</v>
      </c>
      <c r="FP834" s="15">
        <v>135</v>
      </c>
      <c r="FQ834" s="15">
        <v>9</v>
      </c>
      <c r="FR834" s="15">
        <v>57</v>
      </c>
    </row>
    <row r="835" spans="4:179" s="15" customFormat="1">
      <c r="E835" s="42" t="s">
        <v>352</v>
      </c>
      <c r="F835" s="15">
        <v>73</v>
      </c>
      <c r="G835" s="15">
        <v>21</v>
      </c>
      <c r="H835" s="15">
        <v>69</v>
      </c>
      <c r="I835" s="15">
        <v>90</v>
      </c>
      <c r="J835" s="15">
        <v>33</v>
      </c>
      <c r="K835" s="15">
        <v>44</v>
      </c>
      <c r="L835" s="15">
        <v>29</v>
      </c>
      <c r="M835" s="15">
        <v>120</v>
      </c>
      <c r="N835" s="15">
        <v>152</v>
      </c>
      <c r="O835" s="15">
        <v>11</v>
      </c>
      <c r="P835" s="15">
        <v>110</v>
      </c>
      <c r="Q835" s="15">
        <v>34</v>
      </c>
      <c r="R835" s="15">
        <v>84</v>
      </c>
      <c r="S835" s="15">
        <v>87</v>
      </c>
      <c r="T835" s="15">
        <v>111</v>
      </c>
      <c r="U835" s="15">
        <v>75</v>
      </c>
      <c r="V835" s="15">
        <v>115</v>
      </c>
      <c r="W835" s="15">
        <v>66</v>
      </c>
      <c r="X835" s="15">
        <v>96</v>
      </c>
      <c r="Y835" s="15">
        <v>132</v>
      </c>
      <c r="Z835" s="15">
        <v>74</v>
      </c>
      <c r="AA835" s="15">
        <v>78</v>
      </c>
      <c r="AB835" s="15">
        <v>145</v>
      </c>
      <c r="AC835" s="15">
        <v>32</v>
      </c>
      <c r="AD835" s="15">
        <v>108</v>
      </c>
      <c r="AE835" s="15">
        <v>134</v>
      </c>
      <c r="AF835" s="15">
        <v>138</v>
      </c>
      <c r="AG835" s="15">
        <v>54</v>
      </c>
      <c r="AH835" s="15">
        <v>162</v>
      </c>
      <c r="AI835" s="15">
        <v>19</v>
      </c>
      <c r="AJ835" s="15">
        <v>4</v>
      </c>
      <c r="AK835" s="15">
        <v>45</v>
      </c>
      <c r="AL835" s="15">
        <v>135</v>
      </c>
      <c r="AM835" s="15">
        <v>28</v>
      </c>
      <c r="AN835" s="15">
        <v>86</v>
      </c>
      <c r="AO835" s="15">
        <v>39</v>
      </c>
      <c r="AP835" s="15">
        <v>31</v>
      </c>
      <c r="AQ835" s="15">
        <v>97</v>
      </c>
      <c r="AR835" s="15">
        <v>155</v>
      </c>
      <c r="AS835" s="15">
        <v>124</v>
      </c>
      <c r="AT835" s="15">
        <v>167</v>
      </c>
      <c r="AU835" s="15">
        <v>51</v>
      </c>
      <c r="AV835" s="15">
        <v>94</v>
      </c>
      <c r="AW835" s="15">
        <v>61</v>
      </c>
      <c r="AX835" s="15">
        <v>133</v>
      </c>
      <c r="AY835" s="15">
        <v>102</v>
      </c>
      <c r="AZ835" s="15">
        <v>95</v>
      </c>
      <c r="BA835" s="15">
        <v>1</v>
      </c>
      <c r="BB835" s="15">
        <v>37</v>
      </c>
      <c r="BC835" s="15">
        <v>147</v>
      </c>
      <c r="BD835" s="15">
        <v>5</v>
      </c>
      <c r="BE835" s="15">
        <v>116</v>
      </c>
      <c r="BF835" s="15">
        <v>105</v>
      </c>
      <c r="BG835" s="15">
        <v>43</v>
      </c>
      <c r="BH835" s="15">
        <v>79</v>
      </c>
      <c r="BI835" s="15">
        <v>109</v>
      </c>
      <c r="BJ835" s="15">
        <v>3</v>
      </c>
      <c r="BK835" s="15">
        <v>139</v>
      </c>
      <c r="BL835" s="15">
        <v>46</v>
      </c>
      <c r="BM835" s="15">
        <v>82</v>
      </c>
      <c r="BN835" s="15">
        <v>64</v>
      </c>
      <c r="BO835" s="15">
        <v>30</v>
      </c>
      <c r="BP835" s="15">
        <v>7</v>
      </c>
      <c r="BQ835" s="15">
        <v>81</v>
      </c>
      <c r="BR835" s="15">
        <v>76</v>
      </c>
      <c r="BS835" s="15">
        <v>89</v>
      </c>
      <c r="BT835" s="15">
        <v>168</v>
      </c>
      <c r="BU835" s="15">
        <v>50</v>
      </c>
      <c r="BV835" s="15">
        <v>35</v>
      </c>
      <c r="BW835" s="15">
        <v>117</v>
      </c>
      <c r="BX835" s="15">
        <v>122</v>
      </c>
      <c r="BY835" s="15">
        <v>119</v>
      </c>
      <c r="BZ835" s="15">
        <v>56</v>
      </c>
      <c r="CA835" s="15">
        <v>12</v>
      </c>
      <c r="CB835" s="15">
        <v>157</v>
      </c>
      <c r="CC835" s="15">
        <v>58</v>
      </c>
      <c r="CD835" s="15">
        <v>26</v>
      </c>
      <c r="CE835" s="15">
        <v>17</v>
      </c>
      <c r="CF835" s="15">
        <v>126</v>
      </c>
      <c r="CG835" s="15">
        <v>144</v>
      </c>
      <c r="CH835" s="15">
        <v>153</v>
      </c>
      <c r="CI835" s="15">
        <v>24</v>
      </c>
      <c r="CJ835" s="15">
        <v>62</v>
      </c>
      <c r="CK835" s="15">
        <v>13</v>
      </c>
      <c r="CL835" s="15">
        <v>42</v>
      </c>
      <c r="CM835" s="15">
        <v>88</v>
      </c>
      <c r="CN835" s="15">
        <v>80</v>
      </c>
      <c r="CO835" s="15">
        <v>49</v>
      </c>
      <c r="CP835" s="15">
        <v>36</v>
      </c>
      <c r="CQ835" s="15">
        <v>113</v>
      </c>
      <c r="CR835" s="15">
        <v>160</v>
      </c>
      <c r="CS835" s="15">
        <v>129</v>
      </c>
      <c r="CT835" s="15">
        <v>131</v>
      </c>
      <c r="CU835" s="15">
        <v>60</v>
      </c>
      <c r="CV835" s="15">
        <v>101</v>
      </c>
      <c r="CW835" s="15">
        <v>65</v>
      </c>
      <c r="CX835" s="15">
        <v>38</v>
      </c>
      <c r="CY835" s="15">
        <v>67</v>
      </c>
      <c r="CZ835" s="15">
        <v>41</v>
      </c>
      <c r="DA835" s="15">
        <v>163</v>
      </c>
      <c r="DB835" s="15">
        <v>92</v>
      </c>
      <c r="DC835" s="15">
        <v>53</v>
      </c>
      <c r="DD835" s="15">
        <v>142</v>
      </c>
      <c r="DE835" s="15">
        <v>107</v>
      </c>
      <c r="DF835" s="15">
        <v>6</v>
      </c>
      <c r="DG835" s="15">
        <v>55</v>
      </c>
      <c r="DH835" s="15">
        <v>148</v>
      </c>
      <c r="DI835" s="15">
        <v>165</v>
      </c>
      <c r="DJ835" s="15">
        <v>143</v>
      </c>
      <c r="DK835" s="15">
        <v>48</v>
      </c>
      <c r="DL835" s="15">
        <v>169</v>
      </c>
      <c r="DM835" s="15">
        <v>18</v>
      </c>
      <c r="DN835" s="15">
        <v>14</v>
      </c>
      <c r="DO835" s="15">
        <v>93</v>
      </c>
      <c r="DP835" s="15">
        <v>71</v>
      </c>
      <c r="DQ835" s="15">
        <v>52</v>
      </c>
      <c r="DR835" s="15">
        <v>70</v>
      </c>
      <c r="DS835" s="15">
        <v>72</v>
      </c>
      <c r="DT835" s="15">
        <v>151</v>
      </c>
      <c r="DU835" s="15">
        <v>8</v>
      </c>
      <c r="DV835" s="15">
        <v>103</v>
      </c>
      <c r="DW835" s="15">
        <v>10</v>
      </c>
      <c r="DX835" s="15">
        <v>161</v>
      </c>
      <c r="DY835" s="15">
        <v>16</v>
      </c>
      <c r="DZ835" s="15">
        <v>127</v>
      </c>
      <c r="EA835" s="15">
        <v>154</v>
      </c>
      <c r="EB835" s="15">
        <v>125</v>
      </c>
      <c r="EC835" s="15">
        <v>15</v>
      </c>
      <c r="ED835" s="15">
        <v>141</v>
      </c>
      <c r="EE835" s="15">
        <v>22</v>
      </c>
      <c r="EF835" s="15">
        <v>112</v>
      </c>
      <c r="EG835" s="15">
        <v>20</v>
      </c>
      <c r="EH835" s="15">
        <v>40</v>
      </c>
      <c r="EI835" s="15">
        <v>158</v>
      </c>
      <c r="EJ835" s="15">
        <v>104</v>
      </c>
      <c r="EK835" s="15">
        <v>114</v>
      </c>
      <c r="EL835" s="15">
        <v>123</v>
      </c>
      <c r="EM835" s="15">
        <v>77</v>
      </c>
      <c r="EN835" s="15">
        <v>2</v>
      </c>
      <c r="EO835" s="15">
        <v>91</v>
      </c>
      <c r="EP835" s="15">
        <v>164</v>
      </c>
      <c r="EQ835" s="15">
        <v>130</v>
      </c>
      <c r="ER835" s="15">
        <v>25</v>
      </c>
      <c r="ES835" s="15">
        <v>121</v>
      </c>
      <c r="ET835" s="15">
        <v>83</v>
      </c>
      <c r="EU835" s="15">
        <v>128</v>
      </c>
      <c r="EV835" s="15">
        <v>166</v>
      </c>
      <c r="EW835" s="15">
        <v>47</v>
      </c>
      <c r="EX835" s="15">
        <v>156</v>
      </c>
      <c r="EY835" s="15">
        <v>146</v>
      </c>
      <c r="EZ835" s="15">
        <v>63</v>
      </c>
      <c r="FA835" s="15">
        <v>9</v>
      </c>
      <c r="FB835" s="15">
        <v>140</v>
      </c>
      <c r="FC835" s="15">
        <v>106</v>
      </c>
      <c r="FD835" s="15">
        <v>98</v>
      </c>
      <c r="FE835" s="15">
        <v>149</v>
      </c>
      <c r="FF835" s="15">
        <v>159</v>
      </c>
      <c r="FG835" s="15">
        <v>57</v>
      </c>
      <c r="FH835" s="15">
        <v>137</v>
      </c>
      <c r="FI835" s="15">
        <v>27</v>
      </c>
      <c r="FJ835" s="15">
        <v>150</v>
      </c>
      <c r="FK835" s="15">
        <v>136</v>
      </c>
      <c r="FL835" s="15">
        <v>100</v>
      </c>
      <c r="FM835" s="15">
        <v>85</v>
      </c>
      <c r="FN835" s="15">
        <v>23</v>
      </c>
      <c r="FO835" s="15">
        <v>68</v>
      </c>
      <c r="FP835" s="15">
        <v>99</v>
      </c>
      <c r="FQ835" s="15">
        <v>59</v>
      </c>
      <c r="FR835" s="15">
        <v>118</v>
      </c>
    </row>
    <row r="836" spans="4:179" s="15" customFormat="1"/>
    <row r="837" spans="4:179" s="15" customFormat="1">
      <c r="D837" s="447">
        <v>170</v>
      </c>
      <c r="E837" s="39" t="s">
        <v>379</v>
      </c>
    </row>
    <row r="838" spans="4:179" s="15" customFormat="1">
      <c r="E838" s="42" t="s">
        <v>322</v>
      </c>
      <c r="F838" s="15">
        <v>1</v>
      </c>
      <c r="G838" s="15">
        <v>2</v>
      </c>
      <c r="H838" s="15">
        <v>3</v>
      </c>
      <c r="I838" s="15">
        <v>4</v>
      </c>
      <c r="J838" s="15">
        <v>5</v>
      </c>
      <c r="K838" s="15">
        <v>6</v>
      </c>
      <c r="L838" s="15">
        <v>7</v>
      </c>
      <c r="M838" s="15">
        <v>8</v>
      </c>
      <c r="N838" s="15">
        <v>9</v>
      </c>
      <c r="O838" s="15">
        <v>10</v>
      </c>
      <c r="P838" s="15">
        <v>11</v>
      </c>
      <c r="Q838" s="15">
        <v>12</v>
      </c>
      <c r="R838" s="15">
        <v>13</v>
      </c>
      <c r="S838" s="15">
        <v>14</v>
      </c>
      <c r="T838" s="15">
        <v>15</v>
      </c>
      <c r="U838" s="15">
        <v>16</v>
      </c>
      <c r="V838" s="15">
        <v>17</v>
      </c>
      <c r="W838" s="15">
        <v>18</v>
      </c>
      <c r="X838" s="15">
        <v>19</v>
      </c>
      <c r="Y838" s="15">
        <v>20</v>
      </c>
      <c r="Z838" s="15">
        <v>21</v>
      </c>
      <c r="AA838" s="15">
        <v>22</v>
      </c>
      <c r="AB838" s="15">
        <v>23</v>
      </c>
      <c r="AC838" s="15">
        <v>24</v>
      </c>
      <c r="AD838" s="15">
        <v>25</v>
      </c>
      <c r="AE838" s="15">
        <v>26</v>
      </c>
      <c r="AF838" s="15">
        <v>27</v>
      </c>
      <c r="AG838" s="15">
        <v>28</v>
      </c>
      <c r="AH838" s="15">
        <v>29</v>
      </c>
      <c r="AI838" s="15">
        <v>30</v>
      </c>
      <c r="AJ838" s="15">
        <v>31</v>
      </c>
      <c r="AK838" s="15">
        <v>32</v>
      </c>
      <c r="AL838" s="15">
        <v>33</v>
      </c>
      <c r="AM838" s="15">
        <v>34</v>
      </c>
      <c r="AN838" s="15">
        <v>35</v>
      </c>
      <c r="AO838" s="15">
        <v>36</v>
      </c>
      <c r="AP838" s="15">
        <v>37</v>
      </c>
      <c r="AQ838" s="15">
        <v>38</v>
      </c>
      <c r="AR838" s="15">
        <v>39</v>
      </c>
      <c r="AS838" s="15">
        <v>40</v>
      </c>
      <c r="AT838" s="15">
        <v>41</v>
      </c>
      <c r="AU838" s="15">
        <v>42</v>
      </c>
      <c r="AV838" s="15">
        <v>43</v>
      </c>
      <c r="AW838" s="15">
        <v>44</v>
      </c>
      <c r="AX838" s="15">
        <v>45</v>
      </c>
      <c r="AY838" s="15">
        <v>46</v>
      </c>
      <c r="AZ838" s="15">
        <v>47</v>
      </c>
      <c r="BA838" s="15">
        <v>48</v>
      </c>
      <c r="BB838" s="15">
        <v>49</v>
      </c>
      <c r="BC838" s="15">
        <v>50</v>
      </c>
      <c r="BD838" s="15">
        <v>51</v>
      </c>
      <c r="BE838" s="15">
        <v>52</v>
      </c>
      <c r="BF838" s="15">
        <v>53</v>
      </c>
      <c r="BG838" s="15">
        <v>54</v>
      </c>
      <c r="BH838" s="15">
        <v>55</v>
      </c>
      <c r="BI838" s="15">
        <v>56</v>
      </c>
      <c r="BJ838" s="15">
        <v>57</v>
      </c>
      <c r="BK838" s="15">
        <v>58</v>
      </c>
      <c r="BL838" s="15">
        <v>59</v>
      </c>
      <c r="BM838" s="15">
        <v>60</v>
      </c>
      <c r="BN838" s="15">
        <v>61</v>
      </c>
      <c r="BO838" s="15">
        <v>62</v>
      </c>
      <c r="BP838" s="15">
        <v>63</v>
      </c>
      <c r="BQ838" s="15">
        <v>64</v>
      </c>
      <c r="BR838" s="15">
        <v>65</v>
      </c>
      <c r="BS838" s="15">
        <v>66</v>
      </c>
      <c r="BT838" s="15">
        <v>67</v>
      </c>
      <c r="BU838" s="15">
        <v>68</v>
      </c>
      <c r="BV838" s="15">
        <v>69</v>
      </c>
      <c r="BW838" s="15">
        <v>70</v>
      </c>
      <c r="BX838" s="15">
        <v>71</v>
      </c>
      <c r="BY838" s="15">
        <v>72</v>
      </c>
      <c r="BZ838" s="15">
        <v>73</v>
      </c>
      <c r="CA838" s="15">
        <v>74</v>
      </c>
      <c r="CB838" s="15">
        <v>75</v>
      </c>
      <c r="CC838" s="15">
        <v>76</v>
      </c>
      <c r="CD838" s="15">
        <v>77</v>
      </c>
      <c r="CE838" s="15">
        <v>78</v>
      </c>
      <c r="CF838" s="15">
        <v>79</v>
      </c>
      <c r="CG838" s="15">
        <v>80</v>
      </c>
      <c r="CH838" s="15">
        <v>81</v>
      </c>
      <c r="CI838" s="15">
        <v>82</v>
      </c>
      <c r="CJ838" s="15">
        <v>83</v>
      </c>
      <c r="CK838" s="15">
        <v>84</v>
      </c>
      <c r="CL838" s="15">
        <v>85</v>
      </c>
      <c r="CM838" s="15">
        <v>86</v>
      </c>
      <c r="CN838" s="15">
        <v>87</v>
      </c>
      <c r="CO838" s="15">
        <v>88</v>
      </c>
      <c r="CP838" s="15">
        <v>89</v>
      </c>
      <c r="CQ838" s="15">
        <v>90</v>
      </c>
      <c r="CR838" s="15">
        <v>91</v>
      </c>
      <c r="CS838" s="15">
        <v>92</v>
      </c>
      <c r="CT838" s="15">
        <v>93</v>
      </c>
      <c r="CU838" s="15">
        <v>94</v>
      </c>
      <c r="CV838" s="15">
        <v>95</v>
      </c>
      <c r="CW838" s="15">
        <v>96</v>
      </c>
      <c r="CX838" s="15">
        <v>97</v>
      </c>
      <c r="CY838" s="15">
        <v>98</v>
      </c>
      <c r="CZ838" s="15">
        <v>99</v>
      </c>
      <c r="DA838" s="15">
        <v>100</v>
      </c>
      <c r="DB838" s="15">
        <v>101</v>
      </c>
      <c r="DC838" s="15">
        <v>102</v>
      </c>
      <c r="DD838" s="15">
        <v>103</v>
      </c>
      <c r="DE838" s="15">
        <v>104</v>
      </c>
      <c r="DF838" s="15">
        <v>105</v>
      </c>
      <c r="DG838" s="15">
        <v>106</v>
      </c>
      <c r="DH838" s="15">
        <v>107</v>
      </c>
      <c r="DI838" s="15">
        <v>108</v>
      </c>
      <c r="DJ838" s="15">
        <v>109</v>
      </c>
      <c r="DK838" s="15">
        <v>110</v>
      </c>
      <c r="DL838" s="15">
        <v>111</v>
      </c>
      <c r="DM838" s="15">
        <v>112</v>
      </c>
      <c r="DN838" s="15">
        <v>113</v>
      </c>
      <c r="DO838" s="15">
        <v>114</v>
      </c>
      <c r="DP838" s="15">
        <v>115</v>
      </c>
      <c r="DQ838" s="15">
        <v>116</v>
      </c>
      <c r="DR838" s="15">
        <v>117</v>
      </c>
      <c r="DS838" s="15">
        <v>118</v>
      </c>
      <c r="DT838" s="15">
        <v>119</v>
      </c>
      <c r="DU838" s="15">
        <v>120</v>
      </c>
      <c r="DV838" s="15">
        <v>121</v>
      </c>
      <c r="DW838" s="15">
        <v>122</v>
      </c>
      <c r="DX838" s="15">
        <v>123</v>
      </c>
      <c r="DY838" s="15">
        <v>124</v>
      </c>
      <c r="DZ838" s="15">
        <v>125</v>
      </c>
      <c r="EA838" s="15">
        <v>126</v>
      </c>
      <c r="EB838" s="15">
        <v>127</v>
      </c>
      <c r="EC838" s="15">
        <v>128</v>
      </c>
      <c r="ED838" s="15">
        <v>129</v>
      </c>
      <c r="EE838" s="15">
        <v>130</v>
      </c>
      <c r="EF838" s="15">
        <v>131</v>
      </c>
      <c r="EG838" s="15">
        <v>132</v>
      </c>
      <c r="EH838" s="15">
        <v>133</v>
      </c>
      <c r="EI838" s="15">
        <v>134</v>
      </c>
      <c r="EJ838" s="15">
        <v>135</v>
      </c>
      <c r="EK838" s="15">
        <v>136</v>
      </c>
      <c r="EL838" s="15">
        <v>137</v>
      </c>
      <c r="EM838" s="15">
        <v>138</v>
      </c>
      <c r="EN838" s="15">
        <v>139</v>
      </c>
      <c r="EO838" s="15">
        <v>140</v>
      </c>
      <c r="EP838" s="15">
        <v>141</v>
      </c>
      <c r="EQ838" s="15">
        <v>142</v>
      </c>
      <c r="ER838" s="15">
        <v>143</v>
      </c>
      <c r="ES838" s="15">
        <v>144</v>
      </c>
      <c r="ET838" s="15">
        <v>145</v>
      </c>
      <c r="EU838" s="15">
        <v>146</v>
      </c>
      <c r="EV838" s="15">
        <v>147</v>
      </c>
      <c r="EW838" s="15">
        <v>148</v>
      </c>
      <c r="EX838" s="15">
        <v>149</v>
      </c>
      <c r="EY838" s="15">
        <v>150</v>
      </c>
      <c r="EZ838" s="15">
        <v>151</v>
      </c>
      <c r="FA838" s="15">
        <v>152</v>
      </c>
      <c r="FB838" s="15">
        <v>153</v>
      </c>
      <c r="FC838" s="15">
        <v>154</v>
      </c>
      <c r="FD838" s="15">
        <v>155</v>
      </c>
      <c r="FE838" s="15">
        <v>156</v>
      </c>
      <c r="FF838" s="15">
        <v>157</v>
      </c>
      <c r="FG838" s="15">
        <v>158</v>
      </c>
      <c r="FH838" s="15">
        <v>159</v>
      </c>
      <c r="FI838" s="15">
        <v>160</v>
      </c>
      <c r="FJ838" s="15">
        <v>161</v>
      </c>
      <c r="FK838" s="15">
        <v>162</v>
      </c>
      <c r="FL838" s="15">
        <v>163</v>
      </c>
      <c r="FM838" s="15">
        <v>164</v>
      </c>
      <c r="FN838" s="15">
        <v>165</v>
      </c>
      <c r="FO838" s="15">
        <v>166</v>
      </c>
      <c r="FP838" s="15">
        <v>167</v>
      </c>
      <c r="FQ838" s="15">
        <v>168</v>
      </c>
      <c r="FR838" s="15">
        <v>169</v>
      </c>
      <c r="FS838" s="15">
        <v>170</v>
      </c>
    </row>
    <row r="839" spans="4:179" s="15" customFormat="1">
      <c r="E839" s="42" t="s">
        <v>350</v>
      </c>
      <c r="F839" s="15">
        <v>10</v>
      </c>
      <c r="G839" s="15">
        <v>124</v>
      </c>
      <c r="H839" s="15">
        <v>29</v>
      </c>
      <c r="I839" s="15">
        <v>35</v>
      </c>
      <c r="J839" s="15">
        <v>131</v>
      </c>
      <c r="K839" s="15">
        <v>150</v>
      </c>
      <c r="L839" s="15">
        <v>11</v>
      </c>
      <c r="M839" s="15">
        <v>4</v>
      </c>
      <c r="N839" s="15">
        <v>116</v>
      </c>
      <c r="O839" s="15">
        <v>97</v>
      </c>
      <c r="P839" s="15">
        <v>164</v>
      </c>
      <c r="Q839" s="15">
        <v>96</v>
      </c>
      <c r="R839" s="15">
        <v>2</v>
      </c>
      <c r="S839" s="15">
        <v>123</v>
      </c>
      <c r="T839" s="15">
        <v>111</v>
      </c>
      <c r="U839" s="15">
        <v>169</v>
      </c>
      <c r="V839" s="15">
        <v>155</v>
      </c>
      <c r="W839" s="15">
        <v>54</v>
      </c>
      <c r="X839" s="15">
        <v>78</v>
      </c>
      <c r="Y839" s="15">
        <v>106</v>
      </c>
      <c r="Z839" s="15">
        <v>52</v>
      </c>
      <c r="AA839" s="15">
        <v>23</v>
      </c>
      <c r="AB839" s="15">
        <v>132</v>
      </c>
      <c r="AC839" s="15">
        <v>36</v>
      </c>
      <c r="AD839" s="15">
        <v>128</v>
      </c>
      <c r="AE839" s="15">
        <v>15</v>
      </c>
      <c r="AF839" s="15">
        <v>26</v>
      </c>
      <c r="AG839" s="15">
        <v>89</v>
      </c>
      <c r="AH839" s="15">
        <v>103</v>
      </c>
      <c r="AI839" s="15">
        <v>64</v>
      </c>
      <c r="AJ839" s="15">
        <v>114</v>
      </c>
      <c r="AK839" s="15">
        <v>163</v>
      </c>
      <c r="AL839" s="15">
        <v>37</v>
      </c>
      <c r="AM839" s="15">
        <v>82</v>
      </c>
      <c r="AN839" s="15">
        <v>148</v>
      </c>
      <c r="AO839" s="15">
        <v>85</v>
      </c>
      <c r="AP839" s="15">
        <v>120</v>
      </c>
      <c r="AQ839" s="15">
        <v>40</v>
      </c>
      <c r="AR839" s="15">
        <v>156</v>
      </c>
      <c r="AS839" s="15">
        <v>16</v>
      </c>
      <c r="AT839" s="15">
        <v>102</v>
      </c>
      <c r="AU839" s="15">
        <v>139</v>
      </c>
      <c r="AV839" s="15">
        <v>165</v>
      </c>
      <c r="AW839" s="15">
        <v>93</v>
      </c>
      <c r="AX839" s="15">
        <v>117</v>
      </c>
      <c r="AY839" s="15">
        <v>170</v>
      </c>
      <c r="AZ839" s="15">
        <v>143</v>
      </c>
      <c r="BA839" s="15">
        <v>62</v>
      </c>
      <c r="BB839" s="15">
        <v>113</v>
      </c>
      <c r="BC839" s="15">
        <v>43</v>
      </c>
      <c r="BD839" s="15">
        <v>44</v>
      </c>
      <c r="BE839" s="15">
        <v>53</v>
      </c>
      <c r="BF839" s="15">
        <v>66</v>
      </c>
      <c r="BG839" s="15">
        <v>121</v>
      </c>
      <c r="BH839" s="15">
        <v>1</v>
      </c>
      <c r="BI839" s="15">
        <v>100</v>
      </c>
      <c r="BJ839" s="15">
        <v>168</v>
      </c>
      <c r="BK839" s="15">
        <v>7</v>
      </c>
      <c r="BL839" s="15">
        <v>107</v>
      </c>
      <c r="BM839" s="15">
        <v>21</v>
      </c>
      <c r="BN839" s="15">
        <v>147</v>
      </c>
      <c r="BO839" s="15">
        <v>48</v>
      </c>
      <c r="BP839" s="15">
        <v>129</v>
      </c>
      <c r="BQ839" s="15">
        <v>157</v>
      </c>
      <c r="BR839" s="15">
        <v>76</v>
      </c>
      <c r="BS839" s="15">
        <v>162</v>
      </c>
      <c r="BT839" s="15">
        <v>110</v>
      </c>
      <c r="BU839" s="15">
        <v>101</v>
      </c>
      <c r="BV839" s="15">
        <v>73</v>
      </c>
      <c r="BW839" s="15">
        <v>77</v>
      </c>
      <c r="BX839" s="15">
        <v>95</v>
      </c>
      <c r="BY839" s="15">
        <v>3</v>
      </c>
      <c r="BZ839" s="15">
        <v>135</v>
      </c>
      <c r="CA839" s="15">
        <v>71</v>
      </c>
      <c r="CB839" s="15">
        <v>56</v>
      </c>
      <c r="CC839" s="15">
        <v>149</v>
      </c>
      <c r="CD839" s="15">
        <v>9</v>
      </c>
      <c r="CE839" s="15">
        <v>24</v>
      </c>
      <c r="CF839" s="15">
        <v>57</v>
      </c>
      <c r="CG839" s="15">
        <v>92</v>
      </c>
      <c r="CH839" s="15">
        <v>34</v>
      </c>
      <c r="CI839" s="15">
        <v>60</v>
      </c>
      <c r="CJ839" s="15">
        <v>122</v>
      </c>
      <c r="CK839" s="15">
        <v>70</v>
      </c>
      <c r="CL839" s="15">
        <v>153</v>
      </c>
      <c r="CM839" s="15">
        <v>115</v>
      </c>
      <c r="CN839" s="15">
        <v>119</v>
      </c>
      <c r="CO839" s="15">
        <v>72</v>
      </c>
      <c r="CP839" s="15">
        <v>47</v>
      </c>
      <c r="CQ839" s="15">
        <v>98</v>
      </c>
      <c r="CR839" s="15">
        <v>88</v>
      </c>
      <c r="CS839" s="15">
        <v>158</v>
      </c>
      <c r="CT839" s="15">
        <v>61</v>
      </c>
      <c r="CU839" s="15">
        <v>141</v>
      </c>
      <c r="CV839" s="15">
        <v>99</v>
      </c>
      <c r="CW839" s="15">
        <v>22</v>
      </c>
      <c r="CX839" s="15">
        <v>41</v>
      </c>
      <c r="CY839" s="15">
        <v>159</v>
      </c>
      <c r="CZ839" s="15">
        <v>12</v>
      </c>
      <c r="DA839" s="15">
        <v>136</v>
      </c>
      <c r="DB839" s="15">
        <v>68</v>
      </c>
      <c r="DC839" s="15">
        <v>144</v>
      </c>
      <c r="DD839" s="15">
        <v>20</v>
      </c>
      <c r="DE839" s="15">
        <v>27</v>
      </c>
      <c r="DF839" s="15">
        <v>112</v>
      </c>
      <c r="DG839" s="15">
        <v>45</v>
      </c>
      <c r="DH839" s="15">
        <v>138</v>
      </c>
      <c r="DI839" s="15">
        <v>84</v>
      </c>
      <c r="DJ839" s="15">
        <v>161</v>
      </c>
      <c r="DK839" s="15">
        <v>146</v>
      </c>
      <c r="DL839" s="15">
        <v>142</v>
      </c>
      <c r="DM839" s="15">
        <v>125</v>
      </c>
      <c r="DN839" s="15">
        <v>134</v>
      </c>
      <c r="DO839" s="15">
        <v>13</v>
      </c>
      <c r="DP839" s="15">
        <v>86</v>
      </c>
      <c r="DQ839" s="15">
        <v>105</v>
      </c>
      <c r="DR839" s="15">
        <v>8</v>
      </c>
      <c r="DS839" s="15">
        <v>126</v>
      </c>
      <c r="DT839" s="15">
        <v>87</v>
      </c>
      <c r="DU839" s="15">
        <v>154</v>
      </c>
      <c r="DV839" s="15">
        <v>79</v>
      </c>
      <c r="DW839" s="15">
        <v>46</v>
      </c>
      <c r="DX839" s="15">
        <v>65</v>
      </c>
      <c r="DY839" s="15">
        <v>55</v>
      </c>
      <c r="DZ839" s="15">
        <v>67</v>
      </c>
      <c r="EA839" s="15">
        <v>118</v>
      </c>
      <c r="EB839" s="15">
        <v>31</v>
      </c>
      <c r="EC839" s="15">
        <v>39</v>
      </c>
      <c r="ED839" s="15">
        <v>127</v>
      </c>
      <c r="EE839" s="15">
        <v>166</v>
      </c>
      <c r="EF839" s="15">
        <v>140</v>
      </c>
      <c r="EG839" s="15">
        <v>90</v>
      </c>
      <c r="EH839" s="15">
        <v>6</v>
      </c>
      <c r="EI839" s="15">
        <v>151</v>
      </c>
      <c r="EJ839" s="15">
        <v>108</v>
      </c>
      <c r="EK839" s="15">
        <v>58</v>
      </c>
      <c r="EL839" s="15">
        <v>50</v>
      </c>
      <c r="EM839" s="15">
        <v>167</v>
      </c>
      <c r="EN839" s="15">
        <v>130</v>
      </c>
      <c r="EO839" s="15">
        <v>14</v>
      </c>
      <c r="EP839" s="15">
        <v>80</v>
      </c>
      <c r="EQ839" s="15">
        <v>145</v>
      </c>
      <c r="ER839" s="15">
        <v>94</v>
      </c>
      <c r="ES839" s="15">
        <v>160</v>
      </c>
      <c r="ET839" s="15">
        <v>104</v>
      </c>
      <c r="EU839" s="15">
        <v>19</v>
      </c>
      <c r="EV839" s="15">
        <v>5</v>
      </c>
      <c r="EW839" s="15">
        <v>42</v>
      </c>
      <c r="EX839" s="15">
        <v>33</v>
      </c>
      <c r="EY839" s="15">
        <v>81</v>
      </c>
      <c r="EZ839" s="15">
        <v>75</v>
      </c>
      <c r="FA839" s="15">
        <v>63</v>
      </c>
      <c r="FB839" s="15">
        <v>49</v>
      </c>
      <c r="FC839" s="15">
        <v>28</v>
      </c>
      <c r="FD839" s="15">
        <v>59</v>
      </c>
      <c r="FE839" s="15">
        <v>74</v>
      </c>
      <c r="FF839" s="15">
        <v>38</v>
      </c>
      <c r="FG839" s="15">
        <v>69</v>
      </c>
      <c r="FH839" s="15">
        <v>30</v>
      </c>
      <c r="FI839" s="15">
        <v>17</v>
      </c>
      <c r="FJ839" s="15">
        <v>109</v>
      </c>
      <c r="FK839" s="15">
        <v>83</v>
      </c>
      <c r="FL839" s="15">
        <v>91</v>
      </c>
      <c r="FM839" s="15">
        <v>32</v>
      </c>
      <c r="FN839" s="15">
        <v>137</v>
      </c>
      <c r="FO839" s="15">
        <v>25</v>
      </c>
      <c r="FP839" s="15">
        <v>133</v>
      </c>
      <c r="FQ839" s="15">
        <v>51</v>
      </c>
      <c r="FR839" s="15">
        <v>152</v>
      </c>
      <c r="FS839" s="15">
        <v>18</v>
      </c>
    </row>
    <row r="840" spans="4:179" s="15" customFormat="1">
      <c r="E840" s="42" t="s">
        <v>352</v>
      </c>
      <c r="F840" s="15">
        <v>160</v>
      </c>
      <c r="G840" s="15">
        <v>153</v>
      </c>
      <c r="H840" s="15">
        <v>44</v>
      </c>
      <c r="I840" s="15">
        <v>91</v>
      </c>
      <c r="J840" s="15">
        <v>7</v>
      </c>
      <c r="K840" s="15">
        <v>98</v>
      </c>
      <c r="L840" s="15">
        <v>103</v>
      </c>
      <c r="M840" s="15">
        <v>112</v>
      </c>
      <c r="N840" s="15">
        <v>146</v>
      </c>
      <c r="O840" s="15">
        <v>122</v>
      </c>
      <c r="P840" s="15">
        <v>97</v>
      </c>
      <c r="Q840" s="15">
        <v>94</v>
      </c>
      <c r="R840" s="15">
        <v>140</v>
      </c>
      <c r="S840" s="15">
        <v>163</v>
      </c>
      <c r="T840" s="15">
        <v>51</v>
      </c>
      <c r="U840" s="15">
        <v>12</v>
      </c>
      <c r="V840" s="15">
        <v>141</v>
      </c>
      <c r="W840" s="15">
        <v>139</v>
      </c>
      <c r="X840" s="15">
        <v>126</v>
      </c>
      <c r="Y840" s="15">
        <v>34</v>
      </c>
      <c r="Z840" s="15">
        <v>30</v>
      </c>
      <c r="AA840" s="15">
        <v>19</v>
      </c>
      <c r="AB840" s="15">
        <v>166</v>
      </c>
      <c r="AC840" s="15">
        <v>58</v>
      </c>
      <c r="AD840" s="15">
        <v>133</v>
      </c>
      <c r="AE840" s="15">
        <v>64</v>
      </c>
      <c r="AF840" s="15">
        <v>148</v>
      </c>
      <c r="AG840" s="15">
        <v>17</v>
      </c>
      <c r="AH840" s="15">
        <v>83</v>
      </c>
      <c r="AI840" s="15">
        <v>8</v>
      </c>
      <c r="AJ840" s="15">
        <v>59</v>
      </c>
      <c r="AK840" s="15">
        <v>134</v>
      </c>
      <c r="AL840" s="15">
        <v>137</v>
      </c>
      <c r="AM840" s="15">
        <v>102</v>
      </c>
      <c r="AN840" s="15">
        <v>66</v>
      </c>
      <c r="AO840" s="15">
        <v>82</v>
      </c>
      <c r="AP840" s="15">
        <v>4</v>
      </c>
      <c r="AQ840" s="15">
        <v>155</v>
      </c>
      <c r="AR840" s="15">
        <v>136</v>
      </c>
      <c r="AS840" s="15">
        <v>79</v>
      </c>
      <c r="AT840" s="15">
        <v>130</v>
      </c>
      <c r="AU840" s="15">
        <v>1</v>
      </c>
      <c r="AV840" s="15">
        <v>131</v>
      </c>
      <c r="AW840" s="15">
        <v>68</v>
      </c>
      <c r="AX840" s="15">
        <v>88</v>
      </c>
      <c r="AY840" s="15">
        <v>93</v>
      </c>
      <c r="AZ840" s="15">
        <v>73</v>
      </c>
      <c r="BA840" s="15">
        <v>145</v>
      </c>
      <c r="BB840" s="15">
        <v>22</v>
      </c>
      <c r="BC840" s="15">
        <v>147</v>
      </c>
      <c r="BD840" s="15">
        <v>43</v>
      </c>
      <c r="BE840" s="15">
        <v>39</v>
      </c>
      <c r="BF840" s="15">
        <v>120</v>
      </c>
      <c r="BG840" s="15">
        <v>63</v>
      </c>
      <c r="BH840" s="15">
        <v>109</v>
      </c>
      <c r="BI840" s="15">
        <v>5</v>
      </c>
      <c r="BJ840" s="15">
        <v>65</v>
      </c>
      <c r="BK840" s="15">
        <v>56</v>
      </c>
      <c r="BL840" s="15">
        <v>76</v>
      </c>
      <c r="BM840" s="15">
        <v>74</v>
      </c>
      <c r="BN840" s="15">
        <v>54</v>
      </c>
      <c r="BO840" s="15">
        <v>100</v>
      </c>
      <c r="BP840" s="15">
        <v>152</v>
      </c>
      <c r="BQ840" s="15">
        <v>101</v>
      </c>
      <c r="BR840" s="15">
        <v>36</v>
      </c>
      <c r="BS840" s="15">
        <v>35</v>
      </c>
      <c r="BT840" s="15">
        <v>89</v>
      </c>
      <c r="BU840" s="15">
        <v>170</v>
      </c>
      <c r="BV840" s="15">
        <v>142</v>
      </c>
      <c r="BW840" s="15">
        <v>161</v>
      </c>
      <c r="BX840" s="15">
        <v>28</v>
      </c>
      <c r="BY840" s="15">
        <v>85</v>
      </c>
      <c r="BZ840" s="15">
        <v>47</v>
      </c>
      <c r="CA840" s="15">
        <v>11</v>
      </c>
      <c r="CB840" s="15">
        <v>143</v>
      </c>
      <c r="CC840" s="15">
        <v>108</v>
      </c>
      <c r="CD840" s="15">
        <v>123</v>
      </c>
      <c r="CE840" s="15">
        <v>77</v>
      </c>
      <c r="CF840" s="15">
        <v>138</v>
      </c>
      <c r="CG840" s="15">
        <v>149</v>
      </c>
      <c r="CH840" s="15">
        <v>9</v>
      </c>
      <c r="CI840" s="15">
        <v>69</v>
      </c>
      <c r="CJ840" s="15">
        <v>124</v>
      </c>
      <c r="CK840" s="15">
        <v>150</v>
      </c>
      <c r="CL840" s="15">
        <v>3</v>
      </c>
      <c r="CM840" s="15">
        <v>18</v>
      </c>
      <c r="CN840" s="15">
        <v>10</v>
      </c>
      <c r="CO840" s="15">
        <v>107</v>
      </c>
      <c r="CP840" s="15">
        <v>38</v>
      </c>
      <c r="CQ840" s="15">
        <v>121</v>
      </c>
      <c r="CR840" s="15">
        <v>32</v>
      </c>
      <c r="CS840" s="15">
        <v>129</v>
      </c>
      <c r="CT840" s="15">
        <v>87</v>
      </c>
      <c r="CU840" s="15">
        <v>96</v>
      </c>
      <c r="CV840" s="15">
        <v>62</v>
      </c>
      <c r="CW840" s="15">
        <v>50</v>
      </c>
      <c r="CX840" s="15">
        <v>159</v>
      </c>
      <c r="CY840" s="15">
        <v>81</v>
      </c>
      <c r="CZ840" s="15">
        <v>45</v>
      </c>
      <c r="DA840" s="15">
        <v>162</v>
      </c>
      <c r="DB840" s="15">
        <v>127</v>
      </c>
      <c r="DC840" s="15">
        <v>29</v>
      </c>
      <c r="DD840" s="15">
        <v>57</v>
      </c>
      <c r="DE840" s="15">
        <v>46</v>
      </c>
      <c r="DF840" s="15">
        <v>2</v>
      </c>
      <c r="DG840" s="15">
        <v>14</v>
      </c>
      <c r="DH840" s="15">
        <v>165</v>
      </c>
      <c r="DI840" s="15">
        <v>25</v>
      </c>
      <c r="DJ840" s="15">
        <v>42</v>
      </c>
      <c r="DK840" s="15">
        <v>72</v>
      </c>
      <c r="DL840" s="15">
        <v>55</v>
      </c>
      <c r="DM840" s="15">
        <v>24</v>
      </c>
      <c r="DN840" s="15">
        <v>156</v>
      </c>
      <c r="DO840" s="15">
        <v>118</v>
      </c>
      <c r="DP840" s="15">
        <v>37</v>
      </c>
      <c r="DQ840" s="15">
        <v>157</v>
      </c>
      <c r="DR840" s="15">
        <v>164</v>
      </c>
      <c r="DS840" s="15">
        <v>106</v>
      </c>
      <c r="DT840" s="15">
        <v>23</v>
      </c>
      <c r="DU840" s="15">
        <v>53</v>
      </c>
      <c r="DV840" s="15">
        <v>13</v>
      </c>
      <c r="DW840" s="15">
        <v>78</v>
      </c>
      <c r="DX840" s="15">
        <v>27</v>
      </c>
      <c r="DY840" s="15">
        <v>21</v>
      </c>
      <c r="DZ840" s="15">
        <v>61</v>
      </c>
      <c r="EA840" s="15">
        <v>99</v>
      </c>
      <c r="EB840" s="15">
        <v>20</v>
      </c>
      <c r="EC840" s="15">
        <v>119</v>
      </c>
      <c r="ED840" s="15">
        <v>75</v>
      </c>
      <c r="EE840" s="15">
        <v>41</v>
      </c>
      <c r="EF840" s="15">
        <v>92</v>
      </c>
      <c r="EG840" s="15">
        <v>128</v>
      </c>
      <c r="EH840" s="15">
        <v>111</v>
      </c>
      <c r="EI840" s="15">
        <v>26</v>
      </c>
      <c r="EJ840" s="15">
        <v>169</v>
      </c>
      <c r="EK840" s="15">
        <v>33</v>
      </c>
      <c r="EL840" s="15">
        <v>95</v>
      </c>
      <c r="EM840" s="15">
        <v>125</v>
      </c>
      <c r="EN840" s="15">
        <v>115</v>
      </c>
      <c r="EO840" s="15">
        <v>52</v>
      </c>
      <c r="EP840" s="15">
        <v>154</v>
      </c>
      <c r="EQ840" s="15">
        <v>135</v>
      </c>
      <c r="ER840" s="15">
        <v>67</v>
      </c>
      <c r="ES840" s="15">
        <v>15</v>
      </c>
      <c r="ET840" s="15">
        <v>48</v>
      </c>
      <c r="EU840" s="15">
        <v>40</v>
      </c>
      <c r="EV840" s="15">
        <v>86</v>
      </c>
      <c r="EW840" s="15">
        <v>144</v>
      </c>
      <c r="EX840" s="15">
        <v>80</v>
      </c>
      <c r="EY840" s="15">
        <v>31</v>
      </c>
      <c r="EZ840" s="15">
        <v>113</v>
      </c>
      <c r="FA840" s="15">
        <v>84</v>
      </c>
      <c r="FB840" s="15">
        <v>117</v>
      </c>
      <c r="FC840" s="15">
        <v>167</v>
      </c>
      <c r="FD840" s="15">
        <v>71</v>
      </c>
      <c r="FE840" s="15">
        <v>60</v>
      </c>
      <c r="FF840" s="15">
        <v>116</v>
      </c>
      <c r="FG840" s="15">
        <v>110</v>
      </c>
      <c r="FH840" s="15">
        <v>6</v>
      </c>
      <c r="FI840" s="15">
        <v>158</v>
      </c>
      <c r="FJ840" s="15">
        <v>70</v>
      </c>
      <c r="FK840" s="15">
        <v>16</v>
      </c>
      <c r="FL840" s="15">
        <v>114</v>
      </c>
      <c r="FM840" s="15">
        <v>105</v>
      </c>
      <c r="FN840" s="15">
        <v>151</v>
      </c>
      <c r="FO840" s="15">
        <v>104</v>
      </c>
      <c r="FP840" s="15">
        <v>49</v>
      </c>
      <c r="FQ840" s="15">
        <v>90</v>
      </c>
      <c r="FR840" s="15">
        <v>132</v>
      </c>
      <c r="FS840" s="15">
        <v>168</v>
      </c>
    </row>
    <row r="841" spans="4:179" s="15" customFormat="1"/>
    <row r="842" spans="4:179" s="15" customFormat="1">
      <c r="D842" s="447">
        <v>171</v>
      </c>
      <c r="E842" s="39" t="s">
        <v>379</v>
      </c>
    </row>
    <row r="843" spans="4:179" s="15" customFormat="1">
      <c r="E843" s="42" t="s">
        <v>322</v>
      </c>
      <c r="F843" s="15">
        <v>1</v>
      </c>
      <c r="G843" s="15">
        <v>2</v>
      </c>
      <c r="H843" s="15">
        <v>3</v>
      </c>
      <c r="I843" s="15">
        <v>4</v>
      </c>
      <c r="J843" s="15">
        <v>5</v>
      </c>
      <c r="K843" s="15">
        <v>6</v>
      </c>
      <c r="L843" s="15">
        <v>7</v>
      </c>
      <c r="M843" s="15">
        <v>8</v>
      </c>
      <c r="N843" s="15">
        <v>9</v>
      </c>
      <c r="O843" s="15">
        <v>10</v>
      </c>
      <c r="P843" s="15">
        <v>11</v>
      </c>
      <c r="Q843" s="15">
        <v>12</v>
      </c>
      <c r="R843" s="15">
        <v>13</v>
      </c>
      <c r="S843" s="15">
        <v>14</v>
      </c>
      <c r="T843" s="15">
        <v>15</v>
      </c>
      <c r="U843" s="15">
        <v>16</v>
      </c>
      <c r="V843" s="15">
        <v>17</v>
      </c>
      <c r="W843" s="15">
        <v>18</v>
      </c>
      <c r="X843" s="15">
        <v>19</v>
      </c>
      <c r="Y843" s="15">
        <v>20</v>
      </c>
      <c r="Z843" s="15">
        <v>21</v>
      </c>
      <c r="AA843" s="15">
        <v>22</v>
      </c>
      <c r="AB843" s="15">
        <v>23</v>
      </c>
      <c r="AC843" s="15">
        <v>24</v>
      </c>
      <c r="AD843" s="15">
        <v>25</v>
      </c>
      <c r="AE843" s="15">
        <v>26</v>
      </c>
      <c r="AF843" s="15">
        <v>27</v>
      </c>
      <c r="AG843" s="15">
        <v>28</v>
      </c>
      <c r="AH843" s="15">
        <v>29</v>
      </c>
      <c r="AI843" s="15">
        <v>30</v>
      </c>
      <c r="AJ843" s="15">
        <v>31</v>
      </c>
      <c r="AK843" s="15">
        <v>32</v>
      </c>
      <c r="AL843" s="15">
        <v>33</v>
      </c>
      <c r="AM843" s="15">
        <v>34</v>
      </c>
      <c r="AN843" s="15">
        <v>35</v>
      </c>
      <c r="AO843" s="15">
        <v>36</v>
      </c>
      <c r="AP843" s="15">
        <v>37</v>
      </c>
      <c r="AQ843" s="15">
        <v>38</v>
      </c>
      <c r="AR843" s="15">
        <v>39</v>
      </c>
      <c r="AS843" s="15">
        <v>40</v>
      </c>
      <c r="AT843" s="15">
        <v>41</v>
      </c>
      <c r="AU843" s="15">
        <v>42</v>
      </c>
      <c r="AV843" s="15">
        <v>43</v>
      </c>
      <c r="AW843" s="15">
        <v>44</v>
      </c>
      <c r="AX843" s="15">
        <v>45</v>
      </c>
      <c r="AY843" s="15">
        <v>46</v>
      </c>
      <c r="AZ843" s="15">
        <v>47</v>
      </c>
      <c r="BA843" s="15">
        <v>48</v>
      </c>
      <c r="BB843" s="15">
        <v>49</v>
      </c>
      <c r="BC843" s="15">
        <v>50</v>
      </c>
      <c r="BD843" s="15">
        <v>51</v>
      </c>
      <c r="BE843" s="15">
        <v>52</v>
      </c>
      <c r="BF843" s="15">
        <v>53</v>
      </c>
      <c r="BG843" s="15">
        <v>54</v>
      </c>
      <c r="BH843" s="15">
        <v>55</v>
      </c>
      <c r="BI843" s="15">
        <v>56</v>
      </c>
      <c r="BJ843" s="15">
        <v>57</v>
      </c>
      <c r="BK843" s="15">
        <v>58</v>
      </c>
      <c r="BL843" s="15">
        <v>59</v>
      </c>
      <c r="BM843" s="15">
        <v>60</v>
      </c>
      <c r="BN843" s="15">
        <v>61</v>
      </c>
      <c r="BO843" s="15">
        <v>62</v>
      </c>
      <c r="BP843" s="15">
        <v>63</v>
      </c>
      <c r="BQ843" s="15">
        <v>64</v>
      </c>
      <c r="BR843" s="15">
        <v>65</v>
      </c>
      <c r="BS843" s="15">
        <v>66</v>
      </c>
      <c r="BT843" s="15">
        <v>67</v>
      </c>
      <c r="BU843" s="15">
        <v>68</v>
      </c>
      <c r="BV843" s="15">
        <v>69</v>
      </c>
      <c r="BW843" s="15">
        <v>70</v>
      </c>
      <c r="BX843" s="15">
        <v>71</v>
      </c>
      <c r="BY843" s="15">
        <v>72</v>
      </c>
      <c r="BZ843" s="15">
        <v>73</v>
      </c>
      <c r="CA843" s="15">
        <v>74</v>
      </c>
      <c r="CB843" s="15">
        <v>75</v>
      </c>
      <c r="CC843" s="15">
        <v>76</v>
      </c>
      <c r="CD843" s="15">
        <v>77</v>
      </c>
      <c r="CE843" s="15">
        <v>78</v>
      </c>
      <c r="CF843" s="15">
        <v>79</v>
      </c>
      <c r="CG843" s="15">
        <v>80</v>
      </c>
      <c r="CH843" s="15">
        <v>81</v>
      </c>
      <c r="CI843" s="15">
        <v>82</v>
      </c>
      <c r="CJ843" s="15">
        <v>83</v>
      </c>
      <c r="CK843" s="15">
        <v>84</v>
      </c>
      <c r="CL843" s="15">
        <v>85</v>
      </c>
      <c r="CM843" s="15">
        <v>86</v>
      </c>
      <c r="CN843" s="15">
        <v>87</v>
      </c>
      <c r="CO843" s="15">
        <v>88</v>
      </c>
      <c r="CP843" s="15">
        <v>89</v>
      </c>
      <c r="CQ843" s="15">
        <v>90</v>
      </c>
      <c r="CR843" s="15">
        <v>91</v>
      </c>
      <c r="CS843" s="15">
        <v>92</v>
      </c>
      <c r="CT843" s="15">
        <v>93</v>
      </c>
      <c r="CU843" s="15">
        <v>94</v>
      </c>
      <c r="CV843" s="15">
        <v>95</v>
      </c>
      <c r="CW843" s="15">
        <v>96</v>
      </c>
      <c r="CX843" s="15">
        <v>97</v>
      </c>
      <c r="CY843" s="15">
        <v>98</v>
      </c>
      <c r="CZ843" s="15">
        <v>99</v>
      </c>
      <c r="DA843" s="15">
        <v>100</v>
      </c>
      <c r="DB843" s="15">
        <v>101</v>
      </c>
      <c r="DC843" s="15">
        <v>102</v>
      </c>
      <c r="DD843" s="15">
        <v>103</v>
      </c>
      <c r="DE843" s="15">
        <v>104</v>
      </c>
      <c r="DF843" s="15">
        <v>105</v>
      </c>
      <c r="DG843" s="15">
        <v>106</v>
      </c>
      <c r="DH843" s="15">
        <v>107</v>
      </c>
      <c r="DI843" s="15">
        <v>108</v>
      </c>
      <c r="DJ843" s="15">
        <v>109</v>
      </c>
      <c r="DK843" s="15">
        <v>110</v>
      </c>
      <c r="DL843" s="15">
        <v>111</v>
      </c>
      <c r="DM843" s="15">
        <v>112</v>
      </c>
      <c r="DN843" s="15">
        <v>113</v>
      </c>
      <c r="DO843" s="15">
        <v>114</v>
      </c>
      <c r="DP843" s="15">
        <v>115</v>
      </c>
      <c r="DQ843" s="15">
        <v>116</v>
      </c>
      <c r="DR843" s="15">
        <v>117</v>
      </c>
      <c r="DS843" s="15">
        <v>118</v>
      </c>
      <c r="DT843" s="15">
        <v>119</v>
      </c>
      <c r="DU843" s="15">
        <v>120</v>
      </c>
      <c r="DV843" s="15">
        <v>121</v>
      </c>
      <c r="DW843" s="15">
        <v>122</v>
      </c>
      <c r="DX843" s="15">
        <v>123</v>
      </c>
      <c r="DY843" s="15">
        <v>124</v>
      </c>
      <c r="DZ843" s="15">
        <v>125</v>
      </c>
      <c r="EA843" s="15">
        <v>126</v>
      </c>
      <c r="EB843" s="15">
        <v>127</v>
      </c>
      <c r="EC843" s="15">
        <v>128</v>
      </c>
      <c r="ED843" s="15">
        <v>129</v>
      </c>
      <c r="EE843" s="15">
        <v>130</v>
      </c>
      <c r="EF843" s="15">
        <v>131</v>
      </c>
      <c r="EG843" s="15">
        <v>132</v>
      </c>
      <c r="EH843" s="15">
        <v>133</v>
      </c>
      <c r="EI843" s="15">
        <v>134</v>
      </c>
      <c r="EJ843" s="15">
        <v>135</v>
      </c>
      <c r="EK843" s="15">
        <v>136</v>
      </c>
      <c r="EL843" s="15">
        <v>137</v>
      </c>
      <c r="EM843" s="15">
        <v>138</v>
      </c>
      <c r="EN843" s="15">
        <v>139</v>
      </c>
      <c r="EO843" s="15">
        <v>140</v>
      </c>
      <c r="EP843" s="15">
        <v>141</v>
      </c>
      <c r="EQ843" s="15">
        <v>142</v>
      </c>
      <c r="ER843" s="15">
        <v>143</v>
      </c>
      <c r="ES843" s="15">
        <v>144</v>
      </c>
      <c r="ET843" s="15">
        <v>145</v>
      </c>
      <c r="EU843" s="15">
        <v>146</v>
      </c>
      <c r="EV843" s="15">
        <v>147</v>
      </c>
      <c r="EW843" s="15">
        <v>148</v>
      </c>
      <c r="EX843" s="15">
        <v>149</v>
      </c>
      <c r="EY843" s="15">
        <v>150</v>
      </c>
      <c r="EZ843" s="15">
        <v>151</v>
      </c>
      <c r="FA843" s="15">
        <v>152</v>
      </c>
      <c r="FB843" s="15">
        <v>153</v>
      </c>
      <c r="FC843" s="15">
        <v>154</v>
      </c>
      <c r="FD843" s="15">
        <v>155</v>
      </c>
      <c r="FE843" s="15">
        <v>156</v>
      </c>
      <c r="FF843" s="15">
        <v>157</v>
      </c>
      <c r="FG843" s="15">
        <v>158</v>
      </c>
      <c r="FH843" s="15">
        <v>159</v>
      </c>
      <c r="FJ843" s="15">
        <v>160</v>
      </c>
      <c r="FK843" s="15">
        <v>161</v>
      </c>
      <c r="FL843" s="15">
        <v>162</v>
      </c>
      <c r="FM843" s="15">
        <v>163</v>
      </c>
      <c r="FO843" s="15">
        <v>164</v>
      </c>
      <c r="FP843" s="15">
        <v>165</v>
      </c>
      <c r="FQ843" s="15">
        <v>166</v>
      </c>
      <c r="FR843" s="15">
        <v>167</v>
      </c>
      <c r="FT843" s="15">
        <v>168</v>
      </c>
      <c r="FU843" s="15">
        <v>169</v>
      </c>
      <c r="FV843" s="15">
        <v>170</v>
      </c>
      <c r="FW843" s="15">
        <v>171</v>
      </c>
    </row>
    <row r="844" spans="4:179" s="15" customFormat="1">
      <c r="E844" s="42" t="s">
        <v>350</v>
      </c>
      <c r="F844" s="15">
        <v>135</v>
      </c>
      <c r="G844" s="15">
        <v>53</v>
      </c>
      <c r="H844" s="15">
        <v>127</v>
      </c>
      <c r="I844" s="15">
        <v>151</v>
      </c>
      <c r="J844" s="15">
        <v>46</v>
      </c>
      <c r="K844" s="15">
        <v>4</v>
      </c>
      <c r="L844" s="15">
        <v>36</v>
      </c>
      <c r="M844" s="15">
        <v>160</v>
      </c>
      <c r="N844" s="15">
        <v>77</v>
      </c>
      <c r="O844" s="15">
        <v>41</v>
      </c>
      <c r="P844" s="15">
        <v>128</v>
      </c>
      <c r="Q844" s="15">
        <v>168</v>
      </c>
      <c r="R844" s="15">
        <v>54</v>
      </c>
      <c r="S844" s="15">
        <v>6</v>
      </c>
      <c r="T844" s="15">
        <v>39</v>
      </c>
      <c r="U844" s="15">
        <v>75</v>
      </c>
      <c r="V844" s="15">
        <v>90</v>
      </c>
      <c r="W844" s="15">
        <v>152</v>
      </c>
      <c r="X844" s="15">
        <v>42</v>
      </c>
      <c r="Y844" s="15">
        <v>162</v>
      </c>
      <c r="Z844" s="15">
        <v>161</v>
      </c>
      <c r="AA844" s="15">
        <v>69</v>
      </c>
      <c r="AB844" s="15">
        <v>146</v>
      </c>
      <c r="AC844" s="15">
        <v>123</v>
      </c>
      <c r="AD844" s="15">
        <v>13</v>
      </c>
      <c r="AE844" s="15">
        <v>125</v>
      </c>
      <c r="AF844" s="15">
        <v>170</v>
      </c>
      <c r="AG844" s="15">
        <v>40</v>
      </c>
      <c r="AH844" s="15">
        <v>98</v>
      </c>
      <c r="AI844" s="15">
        <v>126</v>
      </c>
      <c r="AJ844" s="15">
        <v>5</v>
      </c>
      <c r="AK844" s="15">
        <v>150</v>
      </c>
      <c r="AL844" s="15">
        <v>44</v>
      </c>
      <c r="AM844" s="15">
        <v>165</v>
      </c>
      <c r="AN844" s="15">
        <v>57</v>
      </c>
      <c r="AO844" s="15">
        <v>7</v>
      </c>
      <c r="AP844" s="15">
        <v>108</v>
      </c>
      <c r="AQ844" s="15">
        <v>49</v>
      </c>
      <c r="AR844" s="15">
        <v>116</v>
      </c>
      <c r="AS844" s="15">
        <v>171</v>
      </c>
      <c r="AT844" s="15">
        <v>60</v>
      </c>
      <c r="AU844" s="15">
        <v>33</v>
      </c>
      <c r="AV844" s="15">
        <v>96</v>
      </c>
      <c r="AW844" s="15">
        <v>101</v>
      </c>
      <c r="AX844" s="15">
        <v>81</v>
      </c>
      <c r="AY844" s="15">
        <v>82</v>
      </c>
      <c r="AZ844" s="15">
        <v>34</v>
      </c>
      <c r="BA844" s="15">
        <v>115</v>
      </c>
      <c r="BB844" s="15">
        <v>27</v>
      </c>
      <c r="BC844" s="15">
        <v>149</v>
      </c>
      <c r="BD844" s="15">
        <v>153</v>
      </c>
      <c r="BE844" s="15">
        <v>163</v>
      </c>
      <c r="BF844" s="15">
        <v>2</v>
      </c>
      <c r="BG844" s="15">
        <v>157</v>
      </c>
      <c r="BH844" s="15">
        <v>89</v>
      </c>
      <c r="BI844" s="15">
        <v>72</v>
      </c>
      <c r="BJ844" s="15">
        <v>45</v>
      </c>
      <c r="BK844" s="15">
        <v>164</v>
      </c>
      <c r="BL844" s="15">
        <v>21</v>
      </c>
      <c r="BM844" s="15">
        <v>133</v>
      </c>
      <c r="BN844" s="15">
        <v>37</v>
      </c>
      <c r="BO844" s="15">
        <v>70</v>
      </c>
      <c r="BP844" s="15">
        <v>132</v>
      </c>
      <c r="BQ844" s="15">
        <v>76</v>
      </c>
      <c r="BR844" s="15">
        <v>52</v>
      </c>
      <c r="BS844" s="15">
        <v>12</v>
      </c>
      <c r="BT844" s="15">
        <v>131</v>
      </c>
      <c r="BU844" s="15">
        <v>107</v>
      </c>
      <c r="BV844" s="15">
        <v>22</v>
      </c>
      <c r="BW844" s="15">
        <v>63</v>
      </c>
      <c r="BX844" s="15">
        <v>144</v>
      </c>
      <c r="BY844" s="15">
        <v>83</v>
      </c>
      <c r="BZ844" s="15">
        <v>92</v>
      </c>
      <c r="CA844" s="15">
        <v>68</v>
      </c>
      <c r="CB844" s="15">
        <v>104</v>
      </c>
      <c r="CC844" s="15">
        <v>64</v>
      </c>
      <c r="CD844" s="15">
        <v>9</v>
      </c>
      <c r="CE844" s="15">
        <v>99</v>
      </c>
      <c r="CF844" s="15">
        <v>155</v>
      </c>
      <c r="CG844" s="15">
        <v>48</v>
      </c>
      <c r="CH844" s="15">
        <v>84</v>
      </c>
      <c r="CI844" s="15">
        <v>158</v>
      </c>
      <c r="CJ844" s="15">
        <v>10</v>
      </c>
      <c r="CK844" s="15">
        <v>35</v>
      </c>
      <c r="CL844" s="15">
        <v>43</v>
      </c>
      <c r="CM844" s="15">
        <v>59</v>
      </c>
      <c r="CN844" s="15">
        <v>134</v>
      </c>
      <c r="CO844" s="15">
        <v>145</v>
      </c>
      <c r="CP844" s="15">
        <v>117</v>
      </c>
      <c r="CQ844" s="15">
        <v>17</v>
      </c>
      <c r="CR844" s="15">
        <v>103</v>
      </c>
      <c r="CS844" s="15">
        <v>16</v>
      </c>
      <c r="CT844" s="15">
        <v>79</v>
      </c>
      <c r="CU844" s="15">
        <v>136</v>
      </c>
      <c r="CV844" s="15">
        <v>148</v>
      </c>
      <c r="CW844" s="15">
        <v>122</v>
      </c>
      <c r="CX844" s="15">
        <v>3</v>
      </c>
      <c r="CY844" s="15">
        <v>114</v>
      </c>
      <c r="CZ844" s="15">
        <v>66</v>
      </c>
      <c r="DA844" s="15">
        <v>109</v>
      </c>
      <c r="DB844" s="15">
        <v>15</v>
      </c>
      <c r="DC844" s="15">
        <v>71</v>
      </c>
      <c r="DD844" s="15">
        <v>167</v>
      </c>
      <c r="DE844" s="15">
        <v>28</v>
      </c>
      <c r="DF844" s="15">
        <v>129</v>
      </c>
      <c r="DG844" s="15">
        <v>169</v>
      </c>
      <c r="DH844" s="15">
        <v>154</v>
      </c>
      <c r="DI844" s="15">
        <v>137</v>
      </c>
      <c r="DJ844" s="15">
        <v>1</v>
      </c>
      <c r="DK844" s="15">
        <v>91</v>
      </c>
      <c r="DL844" s="15">
        <v>130</v>
      </c>
      <c r="DM844" s="15">
        <v>50</v>
      </c>
      <c r="DN844" s="15">
        <v>120</v>
      </c>
      <c r="DO844" s="15">
        <v>61</v>
      </c>
      <c r="DP844" s="15">
        <v>31</v>
      </c>
      <c r="DQ844" s="15">
        <v>124</v>
      </c>
      <c r="DR844" s="15">
        <v>143</v>
      </c>
      <c r="DS844" s="15">
        <v>97</v>
      </c>
      <c r="DT844" s="15">
        <v>58</v>
      </c>
      <c r="DU844" s="15">
        <v>166</v>
      </c>
      <c r="DV844" s="15">
        <v>140</v>
      </c>
      <c r="DW844" s="15">
        <v>80</v>
      </c>
      <c r="DX844" s="15">
        <v>24</v>
      </c>
      <c r="DY844" s="15">
        <v>47</v>
      </c>
      <c r="DZ844" s="15">
        <v>26</v>
      </c>
      <c r="EA844" s="15">
        <v>30</v>
      </c>
      <c r="EB844" s="15">
        <v>141</v>
      </c>
      <c r="EC844" s="15">
        <v>14</v>
      </c>
      <c r="ED844" s="15">
        <v>105</v>
      </c>
      <c r="EE844" s="15">
        <v>147</v>
      </c>
      <c r="EF844" s="15">
        <v>67</v>
      </c>
      <c r="EG844" s="15">
        <v>94</v>
      </c>
      <c r="EH844" s="15">
        <v>20</v>
      </c>
      <c r="EI844" s="15">
        <v>106</v>
      </c>
      <c r="EJ844" s="15">
        <v>112</v>
      </c>
      <c r="EK844" s="15">
        <v>19</v>
      </c>
      <c r="EL844" s="15">
        <v>8</v>
      </c>
      <c r="EM844" s="15">
        <v>142</v>
      </c>
      <c r="EN844" s="15">
        <v>87</v>
      </c>
      <c r="EO844" s="15">
        <v>121</v>
      </c>
      <c r="EP844" s="15">
        <v>118</v>
      </c>
      <c r="EQ844" s="15">
        <v>156</v>
      </c>
      <c r="ER844" s="15">
        <v>95</v>
      </c>
      <c r="ES844" s="15">
        <v>88</v>
      </c>
      <c r="ET844" s="15">
        <v>32</v>
      </c>
      <c r="EU844" s="15">
        <v>65</v>
      </c>
      <c r="EV844" s="15">
        <v>93</v>
      </c>
      <c r="EW844" s="15">
        <v>102</v>
      </c>
      <c r="EX844" s="15">
        <v>23</v>
      </c>
      <c r="EY844" s="15">
        <v>113</v>
      </c>
      <c r="EZ844" s="15">
        <v>110</v>
      </c>
      <c r="FA844" s="15">
        <v>159</v>
      </c>
      <c r="FB844" s="15">
        <v>51</v>
      </c>
      <c r="FC844" s="15">
        <v>138</v>
      </c>
      <c r="FD844" s="15">
        <v>111</v>
      </c>
      <c r="FE844" s="15">
        <v>25</v>
      </c>
      <c r="FF844" s="15">
        <v>29</v>
      </c>
      <c r="FG844" s="15">
        <v>74</v>
      </c>
      <c r="FH844" s="15">
        <v>18</v>
      </c>
      <c r="FJ844" s="15">
        <v>73</v>
      </c>
      <c r="FK844" s="15">
        <v>86</v>
      </c>
      <c r="FL844" s="15">
        <v>55</v>
      </c>
      <c r="FM844" s="15">
        <v>56</v>
      </c>
      <c r="FO844" s="15">
        <v>119</v>
      </c>
      <c r="FP844" s="15">
        <v>100</v>
      </c>
      <c r="FQ844" s="15">
        <v>62</v>
      </c>
      <c r="FR844" s="15">
        <v>38</v>
      </c>
      <c r="FT844" s="15">
        <v>78</v>
      </c>
      <c r="FU844" s="15">
        <v>139</v>
      </c>
      <c r="FV844" s="15">
        <v>85</v>
      </c>
      <c r="FW844" s="15">
        <v>11</v>
      </c>
    </row>
    <row r="845" spans="4:179" s="15" customFormat="1">
      <c r="E845" s="42" t="s">
        <v>352</v>
      </c>
      <c r="F845" s="15">
        <v>145</v>
      </c>
      <c r="G845" s="15">
        <v>20</v>
      </c>
      <c r="H845" s="15">
        <v>121</v>
      </c>
      <c r="I845" s="15">
        <v>53</v>
      </c>
      <c r="J845" s="15">
        <v>7</v>
      </c>
      <c r="K845" s="15">
        <v>90</v>
      </c>
      <c r="L845" s="15">
        <v>115</v>
      </c>
      <c r="M845" s="15">
        <v>25</v>
      </c>
      <c r="N845" s="15">
        <v>46</v>
      </c>
      <c r="O845" s="15">
        <v>83</v>
      </c>
      <c r="P845" s="15">
        <v>34</v>
      </c>
      <c r="Q845" s="15">
        <v>18</v>
      </c>
      <c r="R845" s="15">
        <v>47</v>
      </c>
      <c r="S845" s="15">
        <v>73</v>
      </c>
      <c r="T845" s="15">
        <v>59</v>
      </c>
      <c r="U845" s="15">
        <v>155</v>
      </c>
      <c r="V845" s="15">
        <v>88</v>
      </c>
      <c r="W845" s="15">
        <v>165</v>
      </c>
      <c r="X845" s="15">
        <v>12</v>
      </c>
      <c r="Y845" s="15">
        <v>124</v>
      </c>
      <c r="Z845" s="15">
        <v>147</v>
      </c>
      <c r="AA845" s="15">
        <v>28</v>
      </c>
      <c r="AB845" s="15">
        <v>112</v>
      </c>
      <c r="AC845" s="15">
        <v>60</v>
      </c>
      <c r="AD845" s="15">
        <v>2</v>
      </c>
      <c r="AE845" s="15">
        <v>68</v>
      </c>
      <c r="AF845" s="15">
        <v>74</v>
      </c>
      <c r="AG845" s="15">
        <v>101</v>
      </c>
      <c r="AH845" s="15">
        <v>169</v>
      </c>
      <c r="AI845" s="15">
        <v>64</v>
      </c>
      <c r="AJ845" s="15">
        <v>154</v>
      </c>
      <c r="AK845" s="15">
        <v>40</v>
      </c>
      <c r="AL845" s="15">
        <v>66</v>
      </c>
      <c r="AM845" s="15">
        <v>164</v>
      </c>
      <c r="AN845" s="15">
        <v>107</v>
      </c>
      <c r="AO845" s="15">
        <v>79</v>
      </c>
      <c r="AP845" s="15">
        <v>140</v>
      </c>
      <c r="AQ845" s="15">
        <v>117</v>
      </c>
      <c r="AR845" s="15">
        <v>82</v>
      </c>
      <c r="AS845" s="15">
        <v>161</v>
      </c>
      <c r="AT845" s="15">
        <v>98</v>
      </c>
      <c r="AU845" s="15">
        <v>162</v>
      </c>
      <c r="AV845" s="15">
        <v>81</v>
      </c>
      <c r="AW845" s="15">
        <v>168</v>
      </c>
      <c r="AX845" s="15">
        <v>56</v>
      </c>
      <c r="AY845" s="15">
        <v>129</v>
      </c>
      <c r="AZ845" s="15">
        <v>63</v>
      </c>
      <c r="BA845" s="15">
        <v>69</v>
      </c>
      <c r="BB845" s="15">
        <v>72</v>
      </c>
      <c r="BC845" s="15">
        <v>93</v>
      </c>
      <c r="BD845" s="15">
        <v>87</v>
      </c>
      <c r="BE845" s="15">
        <v>116</v>
      </c>
      <c r="BF845" s="15">
        <v>17</v>
      </c>
      <c r="BG845" s="15">
        <v>146</v>
      </c>
      <c r="BH845" s="15">
        <v>62</v>
      </c>
      <c r="BI845" s="15">
        <v>32</v>
      </c>
      <c r="BJ845" s="15">
        <v>111</v>
      </c>
      <c r="BK845" s="15">
        <v>61</v>
      </c>
      <c r="BL845" s="15">
        <v>141</v>
      </c>
      <c r="BM845" s="15">
        <v>16</v>
      </c>
      <c r="BN845" s="15">
        <v>49</v>
      </c>
      <c r="BO845" s="15">
        <v>55</v>
      </c>
      <c r="BP845" s="15">
        <v>100</v>
      </c>
      <c r="BQ845" s="15">
        <v>130</v>
      </c>
      <c r="BR845" s="15">
        <v>118</v>
      </c>
      <c r="BS845" s="15">
        <v>94</v>
      </c>
      <c r="BT845" s="15">
        <v>54</v>
      </c>
      <c r="BU845" s="15">
        <v>31</v>
      </c>
      <c r="BV845" s="15">
        <v>137</v>
      </c>
      <c r="BW845" s="15">
        <v>127</v>
      </c>
      <c r="BX845" s="15">
        <v>38</v>
      </c>
      <c r="BY845" s="15">
        <v>58</v>
      </c>
      <c r="BZ845" s="15">
        <v>26</v>
      </c>
      <c r="CA845" s="15">
        <v>135</v>
      </c>
      <c r="CB845" s="15">
        <v>128</v>
      </c>
      <c r="CC845" s="15">
        <v>44</v>
      </c>
      <c r="CD845" s="15">
        <v>113</v>
      </c>
      <c r="CE845" s="15">
        <v>9</v>
      </c>
      <c r="CF845" s="15">
        <v>170</v>
      </c>
      <c r="CG845" s="15">
        <v>21</v>
      </c>
      <c r="CH845" s="15">
        <v>43</v>
      </c>
      <c r="CI845" s="15">
        <v>11</v>
      </c>
      <c r="CJ845" s="15">
        <v>30</v>
      </c>
      <c r="CK845" s="15">
        <v>131</v>
      </c>
      <c r="CL845" s="15">
        <v>76</v>
      </c>
      <c r="CM845" s="15">
        <v>22</v>
      </c>
      <c r="CN845" s="15">
        <v>126</v>
      </c>
      <c r="CO845" s="15">
        <v>151</v>
      </c>
      <c r="CP845" s="15">
        <v>5</v>
      </c>
      <c r="CQ845" s="15">
        <v>78</v>
      </c>
      <c r="CR845" s="15">
        <v>109</v>
      </c>
      <c r="CS845" s="15">
        <v>24</v>
      </c>
      <c r="CT845" s="15">
        <v>157</v>
      </c>
      <c r="CU845" s="15">
        <v>102</v>
      </c>
      <c r="CV845" s="15">
        <v>96</v>
      </c>
      <c r="CW845" s="15">
        <v>13</v>
      </c>
      <c r="CX845" s="15">
        <v>167</v>
      </c>
      <c r="CY845" s="15">
        <v>139</v>
      </c>
      <c r="CZ845" s="15">
        <v>92</v>
      </c>
      <c r="DA845" s="15">
        <v>67</v>
      </c>
      <c r="DB845" s="15">
        <v>105</v>
      </c>
      <c r="DC845" s="15">
        <v>84</v>
      </c>
      <c r="DD845" s="15">
        <v>75</v>
      </c>
      <c r="DE845" s="15">
        <v>156</v>
      </c>
      <c r="DF845" s="15">
        <v>36</v>
      </c>
      <c r="DG845" s="15">
        <v>159</v>
      </c>
      <c r="DH845" s="15">
        <v>95</v>
      </c>
      <c r="DI845" s="15">
        <v>4</v>
      </c>
      <c r="DJ845" s="15">
        <v>152</v>
      </c>
      <c r="DK845" s="15">
        <v>142</v>
      </c>
      <c r="DL845" s="15">
        <v>171</v>
      </c>
      <c r="DM845" s="15">
        <v>120</v>
      </c>
      <c r="DN845" s="15">
        <v>77</v>
      </c>
      <c r="DO845" s="15">
        <v>153</v>
      </c>
      <c r="DP845" s="15">
        <v>86</v>
      </c>
      <c r="DQ845" s="15">
        <v>104</v>
      </c>
      <c r="DR845" s="15">
        <v>19</v>
      </c>
      <c r="DS845" s="15">
        <v>119</v>
      </c>
      <c r="DT845" s="15">
        <v>65</v>
      </c>
      <c r="DU845" s="15">
        <v>71</v>
      </c>
      <c r="DV845" s="15">
        <v>10</v>
      </c>
      <c r="DW845" s="15">
        <v>114</v>
      </c>
      <c r="DX845" s="15">
        <v>50</v>
      </c>
      <c r="DY845" s="15">
        <v>51</v>
      </c>
      <c r="DZ845" s="15">
        <v>33</v>
      </c>
      <c r="EA845" s="15">
        <v>99</v>
      </c>
      <c r="EB845" s="15">
        <v>15</v>
      </c>
      <c r="EC845" s="15">
        <v>52</v>
      </c>
      <c r="ED845" s="15">
        <v>160</v>
      </c>
      <c r="EE845" s="15">
        <v>1</v>
      </c>
      <c r="EF845" s="15">
        <v>85</v>
      </c>
      <c r="EG845" s="15">
        <v>148</v>
      </c>
      <c r="EH845" s="15">
        <v>29</v>
      </c>
      <c r="EI845" s="15">
        <v>158</v>
      </c>
      <c r="EJ845" s="15">
        <v>132</v>
      </c>
      <c r="EK845" s="15">
        <v>80</v>
      </c>
      <c r="EL845" s="15">
        <v>48</v>
      </c>
      <c r="EM845" s="15">
        <v>106</v>
      </c>
      <c r="EN845" s="15">
        <v>41</v>
      </c>
      <c r="EO845" s="15">
        <v>37</v>
      </c>
      <c r="EP845" s="15">
        <v>166</v>
      </c>
      <c r="EQ845" s="15">
        <v>6</v>
      </c>
      <c r="ER845" s="15">
        <v>150</v>
      </c>
      <c r="ES845" s="15">
        <v>91</v>
      </c>
      <c r="ET845" s="15">
        <v>108</v>
      </c>
      <c r="EU845" s="15">
        <v>163</v>
      </c>
      <c r="EV845" s="15">
        <v>138</v>
      </c>
      <c r="EW845" s="15">
        <v>70</v>
      </c>
      <c r="EX845" s="15">
        <v>122</v>
      </c>
      <c r="EY845" s="15">
        <v>8</v>
      </c>
      <c r="EZ845" s="15">
        <v>89</v>
      </c>
      <c r="FA845" s="15">
        <v>23</v>
      </c>
      <c r="FB845" s="15">
        <v>27</v>
      </c>
      <c r="FC845" s="15">
        <v>97</v>
      </c>
      <c r="FD845" s="15">
        <v>144</v>
      </c>
      <c r="FE845" s="15">
        <v>45</v>
      </c>
      <c r="FF845" s="15">
        <v>123</v>
      </c>
      <c r="FG845" s="15">
        <v>134</v>
      </c>
      <c r="FH845" s="15">
        <v>143</v>
      </c>
      <c r="FJ845" s="15">
        <v>149</v>
      </c>
      <c r="FK845" s="15">
        <v>14</v>
      </c>
      <c r="FL845" s="15">
        <v>42</v>
      </c>
      <c r="FM845" s="15">
        <v>103</v>
      </c>
      <c r="FO845" s="15">
        <v>39</v>
      </c>
      <c r="FP845" s="15">
        <v>136</v>
      </c>
      <c r="FQ845" s="15">
        <v>125</v>
      </c>
      <c r="FR845" s="15">
        <v>3</v>
      </c>
      <c r="FT845" s="15">
        <v>35</v>
      </c>
      <c r="FU845" s="15">
        <v>133</v>
      </c>
      <c r="FV845" s="15">
        <v>57</v>
      </c>
      <c r="FW845" s="15">
        <v>110</v>
      </c>
    </row>
    <row r="846" spans="4:179" s="15" customFormat="1"/>
    <row r="847" spans="4:179" s="15" customFormat="1">
      <c r="D847" s="447">
        <v>172</v>
      </c>
      <c r="E847" s="39" t="s">
        <v>379</v>
      </c>
    </row>
    <row r="848" spans="4:179" s="15" customFormat="1">
      <c r="E848" s="42" t="s">
        <v>322</v>
      </c>
      <c r="F848" s="15">
        <v>1</v>
      </c>
      <c r="G848" s="15">
        <v>2</v>
      </c>
      <c r="H848" s="15">
        <v>3</v>
      </c>
      <c r="I848" s="15">
        <v>4</v>
      </c>
      <c r="J848" s="15">
        <v>5</v>
      </c>
      <c r="K848" s="15">
        <v>6</v>
      </c>
      <c r="L848" s="15">
        <v>7</v>
      </c>
      <c r="M848" s="15">
        <v>8</v>
      </c>
      <c r="N848" s="15">
        <v>9</v>
      </c>
      <c r="O848" s="15">
        <v>10</v>
      </c>
      <c r="P848" s="15">
        <v>11</v>
      </c>
      <c r="Q848" s="15">
        <v>12</v>
      </c>
      <c r="R848" s="15">
        <v>13</v>
      </c>
      <c r="S848" s="15">
        <v>14</v>
      </c>
      <c r="T848" s="15">
        <v>15</v>
      </c>
      <c r="U848" s="15">
        <v>16</v>
      </c>
      <c r="V848" s="15">
        <v>17</v>
      </c>
      <c r="W848" s="15">
        <v>18</v>
      </c>
      <c r="X848" s="15">
        <v>19</v>
      </c>
      <c r="Y848" s="15">
        <v>20</v>
      </c>
      <c r="Z848" s="15">
        <v>21</v>
      </c>
      <c r="AA848" s="15">
        <v>22</v>
      </c>
      <c r="AB848" s="15">
        <v>23</v>
      </c>
      <c r="AC848" s="15">
        <v>24</v>
      </c>
      <c r="AD848" s="15">
        <v>25</v>
      </c>
      <c r="AE848" s="15">
        <v>26</v>
      </c>
      <c r="AF848" s="15">
        <v>27</v>
      </c>
      <c r="AG848" s="15">
        <v>28</v>
      </c>
      <c r="AH848" s="15">
        <v>29</v>
      </c>
      <c r="AI848" s="15">
        <v>30</v>
      </c>
      <c r="AJ848" s="15">
        <v>31</v>
      </c>
      <c r="AK848" s="15">
        <v>32</v>
      </c>
      <c r="AL848" s="15">
        <v>33</v>
      </c>
      <c r="AM848" s="15">
        <v>34</v>
      </c>
      <c r="AN848" s="15">
        <v>35</v>
      </c>
      <c r="AO848" s="15">
        <v>36</v>
      </c>
      <c r="AP848" s="15">
        <v>37</v>
      </c>
      <c r="AQ848" s="15">
        <v>38</v>
      </c>
      <c r="AR848" s="15">
        <v>39</v>
      </c>
      <c r="AS848" s="15">
        <v>40</v>
      </c>
      <c r="AT848" s="15">
        <v>41</v>
      </c>
      <c r="AU848" s="15">
        <v>42</v>
      </c>
      <c r="AV848" s="15">
        <v>43</v>
      </c>
      <c r="AW848" s="15">
        <v>44</v>
      </c>
      <c r="AX848" s="15">
        <v>45</v>
      </c>
      <c r="AY848" s="15">
        <v>46</v>
      </c>
      <c r="AZ848" s="15">
        <v>47</v>
      </c>
      <c r="BA848" s="15">
        <v>48</v>
      </c>
      <c r="BB848" s="15">
        <v>49</v>
      </c>
      <c r="BC848" s="15">
        <v>50</v>
      </c>
      <c r="BD848" s="15">
        <v>51</v>
      </c>
      <c r="BE848" s="15">
        <v>52</v>
      </c>
      <c r="BF848" s="15">
        <v>53</v>
      </c>
      <c r="BG848" s="15">
        <v>54</v>
      </c>
      <c r="BH848" s="15">
        <v>55</v>
      </c>
      <c r="BI848" s="15">
        <v>56</v>
      </c>
      <c r="BJ848" s="15">
        <v>57</v>
      </c>
      <c r="BK848" s="15">
        <v>58</v>
      </c>
      <c r="BL848" s="15">
        <v>59</v>
      </c>
      <c r="BM848" s="15">
        <v>60</v>
      </c>
      <c r="BN848" s="15">
        <v>61</v>
      </c>
      <c r="BO848" s="15">
        <v>62</v>
      </c>
      <c r="BP848" s="15">
        <v>63</v>
      </c>
      <c r="BQ848" s="15">
        <v>64</v>
      </c>
      <c r="BR848" s="15">
        <v>65</v>
      </c>
      <c r="BS848" s="15">
        <v>66</v>
      </c>
      <c r="BT848" s="15">
        <v>67</v>
      </c>
      <c r="BU848" s="15">
        <v>68</v>
      </c>
      <c r="BV848" s="15">
        <v>69</v>
      </c>
      <c r="BW848" s="15">
        <v>70</v>
      </c>
      <c r="BX848" s="15">
        <v>71</v>
      </c>
      <c r="BY848" s="15">
        <v>72</v>
      </c>
      <c r="BZ848" s="15">
        <v>73</v>
      </c>
      <c r="CA848" s="15">
        <v>74</v>
      </c>
      <c r="CB848" s="15">
        <v>75</v>
      </c>
      <c r="CC848" s="15">
        <v>76</v>
      </c>
      <c r="CD848" s="15">
        <v>77</v>
      </c>
      <c r="CE848" s="15">
        <v>78</v>
      </c>
      <c r="CF848" s="15">
        <v>79</v>
      </c>
      <c r="CG848" s="15">
        <v>80</v>
      </c>
      <c r="CH848" s="15">
        <v>81</v>
      </c>
      <c r="CI848" s="15">
        <v>82</v>
      </c>
      <c r="CJ848" s="15">
        <v>83</v>
      </c>
      <c r="CK848" s="15">
        <v>84</v>
      </c>
      <c r="CL848" s="15">
        <v>85</v>
      </c>
      <c r="CM848" s="15">
        <v>86</v>
      </c>
      <c r="CN848" s="15">
        <v>87</v>
      </c>
      <c r="CO848" s="15">
        <v>88</v>
      </c>
      <c r="CP848" s="15">
        <v>89</v>
      </c>
      <c r="CQ848" s="15">
        <v>90</v>
      </c>
      <c r="CR848" s="15">
        <v>91</v>
      </c>
      <c r="CS848" s="15">
        <v>92</v>
      </c>
      <c r="CT848" s="15">
        <v>93</v>
      </c>
      <c r="CU848" s="15">
        <v>94</v>
      </c>
      <c r="CV848" s="15">
        <v>95</v>
      </c>
      <c r="CW848" s="15">
        <v>96</v>
      </c>
      <c r="CX848" s="15">
        <v>97</v>
      </c>
      <c r="CY848" s="15">
        <v>98</v>
      </c>
      <c r="CZ848" s="15">
        <v>99</v>
      </c>
      <c r="DA848" s="15">
        <v>100</v>
      </c>
      <c r="DB848" s="15">
        <v>101</v>
      </c>
      <c r="DC848" s="15">
        <v>102</v>
      </c>
      <c r="DD848" s="15">
        <v>103</v>
      </c>
      <c r="DE848" s="15">
        <v>104</v>
      </c>
      <c r="DF848" s="15">
        <v>105</v>
      </c>
      <c r="DG848" s="15">
        <v>106</v>
      </c>
      <c r="DH848" s="15">
        <v>107</v>
      </c>
      <c r="DI848" s="15">
        <v>108</v>
      </c>
      <c r="DJ848" s="15">
        <v>109</v>
      </c>
      <c r="DK848" s="15">
        <v>110</v>
      </c>
      <c r="DL848" s="15">
        <v>111</v>
      </c>
      <c r="DM848" s="15">
        <v>112</v>
      </c>
      <c r="DN848" s="15">
        <v>113</v>
      </c>
      <c r="DO848" s="15">
        <v>114</v>
      </c>
      <c r="DP848" s="15">
        <v>115</v>
      </c>
      <c r="DQ848" s="15">
        <v>116</v>
      </c>
      <c r="DR848" s="15">
        <v>117</v>
      </c>
      <c r="DS848" s="15">
        <v>118</v>
      </c>
      <c r="DT848" s="15">
        <v>119</v>
      </c>
      <c r="DU848" s="15">
        <v>120</v>
      </c>
      <c r="DV848" s="15">
        <v>121</v>
      </c>
      <c r="DW848" s="15">
        <v>122</v>
      </c>
      <c r="DX848" s="15">
        <v>123</v>
      </c>
      <c r="DY848" s="15">
        <v>124</v>
      </c>
      <c r="DZ848" s="15">
        <v>125</v>
      </c>
      <c r="EA848" s="15">
        <v>126</v>
      </c>
      <c r="EB848" s="15">
        <v>127</v>
      </c>
      <c r="EC848" s="15">
        <v>128</v>
      </c>
      <c r="ED848" s="15">
        <v>129</v>
      </c>
      <c r="EE848" s="15">
        <v>130</v>
      </c>
      <c r="EF848" s="15">
        <v>131</v>
      </c>
      <c r="EG848" s="15">
        <v>132</v>
      </c>
      <c r="EH848" s="15">
        <v>133</v>
      </c>
      <c r="EI848" s="15">
        <v>134</v>
      </c>
      <c r="EJ848" s="15">
        <v>135</v>
      </c>
      <c r="EK848" s="15">
        <v>136</v>
      </c>
      <c r="EL848" s="15">
        <v>137</v>
      </c>
      <c r="EM848" s="15">
        <v>138</v>
      </c>
      <c r="EN848" s="15">
        <v>139</v>
      </c>
      <c r="EO848" s="15">
        <v>140</v>
      </c>
      <c r="EP848" s="15">
        <v>141</v>
      </c>
      <c r="EQ848" s="15">
        <v>142</v>
      </c>
      <c r="ER848" s="15">
        <v>143</v>
      </c>
      <c r="ES848" s="15">
        <v>144</v>
      </c>
      <c r="ET848" s="15">
        <v>145</v>
      </c>
      <c r="EU848" s="15">
        <v>146</v>
      </c>
      <c r="EV848" s="15">
        <v>147</v>
      </c>
      <c r="EW848" s="15">
        <v>148</v>
      </c>
      <c r="EX848" s="15">
        <v>149</v>
      </c>
      <c r="EY848" s="15">
        <v>150</v>
      </c>
      <c r="EZ848" s="15">
        <v>151</v>
      </c>
      <c r="FA848" s="15">
        <v>152</v>
      </c>
      <c r="FB848" s="15">
        <v>153</v>
      </c>
      <c r="FC848" s="15">
        <v>154</v>
      </c>
      <c r="FD848" s="15">
        <v>155</v>
      </c>
      <c r="FE848" s="15">
        <v>156</v>
      </c>
      <c r="FF848" s="15">
        <v>157</v>
      </c>
      <c r="FG848" s="15">
        <v>158</v>
      </c>
      <c r="FH848" s="15">
        <v>159</v>
      </c>
      <c r="FI848" s="15">
        <v>160</v>
      </c>
      <c r="FJ848" s="15">
        <v>161</v>
      </c>
      <c r="FK848" s="15">
        <v>162</v>
      </c>
      <c r="FL848" s="15">
        <v>163</v>
      </c>
      <c r="FM848" s="15">
        <v>164</v>
      </c>
      <c r="FO848" s="15">
        <v>165</v>
      </c>
      <c r="FP848" s="15">
        <v>166</v>
      </c>
      <c r="FQ848" s="15">
        <v>167</v>
      </c>
      <c r="FR848" s="15">
        <v>168</v>
      </c>
      <c r="FT848" s="15">
        <v>169</v>
      </c>
      <c r="FU848" s="15">
        <v>170</v>
      </c>
      <c r="FV848" s="15">
        <v>171</v>
      </c>
      <c r="FW848" s="15">
        <v>172</v>
      </c>
    </row>
    <row r="849" spans="4:180" s="15" customFormat="1">
      <c r="E849" s="42" t="s">
        <v>350</v>
      </c>
      <c r="F849" s="15">
        <v>9</v>
      </c>
      <c r="G849" s="15">
        <v>156</v>
      </c>
      <c r="H849" s="15">
        <v>169</v>
      </c>
      <c r="I849" s="15">
        <v>16</v>
      </c>
      <c r="J849" s="15">
        <v>111</v>
      </c>
      <c r="K849" s="15">
        <v>155</v>
      </c>
      <c r="L849" s="15">
        <v>94</v>
      </c>
      <c r="M849" s="15">
        <v>47</v>
      </c>
      <c r="N849" s="15">
        <v>61</v>
      </c>
      <c r="O849" s="15">
        <v>17</v>
      </c>
      <c r="P849" s="15">
        <v>139</v>
      </c>
      <c r="Q849" s="15">
        <v>65</v>
      </c>
      <c r="R849" s="15">
        <v>142</v>
      </c>
      <c r="S849" s="15">
        <v>101</v>
      </c>
      <c r="T849" s="15">
        <v>3</v>
      </c>
      <c r="U849" s="15">
        <v>140</v>
      </c>
      <c r="V849" s="15">
        <v>15</v>
      </c>
      <c r="W849" s="15">
        <v>22</v>
      </c>
      <c r="X849" s="15">
        <v>57</v>
      </c>
      <c r="Y849" s="15">
        <v>51</v>
      </c>
      <c r="Z849" s="15">
        <v>134</v>
      </c>
      <c r="AA849" s="15">
        <v>45</v>
      </c>
      <c r="AB849" s="15">
        <v>21</v>
      </c>
      <c r="AC849" s="15">
        <v>121</v>
      </c>
      <c r="AD849" s="15">
        <v>153</v>
      </c>
      <c r="AE849" s="15">
        <v>149</v>
      </c>
      <c r="AF849" s="15">
        <v>106</v>
      </c>
      <c r="AG849" s="15">
        <v>77</v>
      </c>
      <c r="AH849" s="15">
        <v>26</v>
      </c>
      <c r="AI849" s="15">
        <v>7</v>
      </c>
      <c r="AJ849" s="15">
        <v>104</v>
      </c>
      <c r="AK849" s="15">
        <v>25</v>
      </c>
      <c r="AL849" s="15">
        <v>97</v>
      </c>
      <c r="AM849" s="15">
        <v>71</v>
      </c>
      <c r="AN849" s="15">
        <v>128</v>
      </c>
      <c r="AO849" s="15">
        <v>98</v>
      </c>
      <c r="AP849" s="15">
        <v>159</v>
      </c>
      <c r="AQ849" s="15">
        <v>164</v>
      </c>
      <c r="AR849" s="15">
        <v>42</v>
      </c>
      <c r="AS849" s="15">
        <v>53</v>
      </c>
      <c r="AT849" s="15">
        <v>35</v>
      </c>
      <c r="AU849" s="15">
        <v>39</v>
      </c>
      <c r="AV849" s="15">
        <v>89</v>
      </c>
      <c r="AW849" s="15">
        <v>137</v>
      </c>
      <c r="AX849" s="15">
        <v>4</v>
      </c>
      <c r="AY849" s="15">
        <v>12</v>
      </c>
      <c r="AZ849" s="15">
        <v>8</v>
      </c>
      <c r="BA849" s="15">
        <v>20</v>
      </c>
      <c r="BB849" s="15">
        <v>117</v>
      </c>
      <c r="BC849" s="15">
        <v>168</v>
      </c>
      <c r="BD849" s="15">
        <v>59</v>
      </c>
      <c r="BE849" s="15">
        <v>163</v>
      </c>
      <c r="BF849" s="15">
        <v>40</v>
      </c>
      <c r="BG849" s="15">
        <v>66</v>
      </c>
      <c r="BH849" s="15">
        <v>146</v>
      </c>
      <c r="BI849" s="15">
        <v>145</v>
      </c>
      <c r="BJ849" s="15">
        <v>151</v>
      </c>
      <c r="BK849" s="15">
        <v>131</v>
      </c>
      <c r="BL849" s="15">
        <v>112</v>
      </c>
      <c r="BM849" s="15">
        <v>93</v>
      </c>
      <c r="BN849" s="15">
        <v>67</v>
      </c>
      <c r="BO849" s="15">
        <v>58</v>
      </c>
      <c r="BP849" s="15">
        <v>100</v>
      </c>
      <c r="BQ849" s="15">
        <v>133</v>
      </c>
      <c r="BR849" s="15">
        <v>37</v>
      </c>
      <c r="BS849" s="15">
        <v>49</v>
      </c>
      <c r="BT849" s="15">
        <v>24</v>
      </c>
      <c r="BU849" s="15">
        <v>105</v>
      </c>
      <c r="BV849" s="15">
        <v>52</v>
      </c>
      <c r="BW849" s="15">
        <v>96</v>
      </c>
      <c r="BX849" s="15">
        <v>90</v>
      </c>
      <c r="BY849" s="15">
        <v>160</v>
      </c>
      <c r="BZ849" s="15">
        <v>6</v>
      </c>
      <c r="CA849" s="15">
        <v>85</v>
      </c>
      <c r="CB849" s="15">
        <v>152</v>
      </c>
      <c r="CC849" s="15">
        <v>95</v>
      </c>
      <c r="CD849" s="15">
        <v>5</v>
      </c>
      <c r="CE849" s="15">
        <v>34</v>
      </c>
      <c r="CF849" s="15">
        <v>83</v>
      </c>
      <c r="CG849" s="15">
        <v>141</v>
      </c>
      <c r="CH849" s="15">
        <v>19</v>
      </c>
      <c r="CI849" s="15">
        <v>103</v>
      </c>
      <c r="CJ849" s="15">
        <v>119</v>
      </c>
      <c r="CK849" s="15">
        <v>30</v>
      </c>
      <c r="CL849" s="15">
        <v>74</v>
      </c>
      <c r="CM849" s="15">
        <v>92</v>
      </c>
      <c r="CN849" s="15">
        <v>124</v>
      </c>
      <c r="CO849" s="15">
        <v>2</v>
      </c>
      <c r="CP849" s="15">
        <v>161</v>
      </c>
      <c r="CQ849" s="15">
        <v>82</v>
      </c>
      <c r="CR849" s="15">
        <v>23</v>
      </c>
      <c r="CS849" s="15">
        <v>115</v>
      </c>
      <c r="CT849" s="15">
        <v>172</v>
      </c>
      <c r="CU849" s="15">
        <v>107</v>
      </c>
      <c r="CV849" s="15">
        <v>154</v>
      </c>
      <c r="CW849" s="15">
        <v>38</v>
      </c>
      <c r="CX849" s="15">
        <v>10</v>
      </c>
      <c r="CY849" s="15">
        <v>116</v>
      </c>
      <c r="CZ849" s="15">
        <v>150</v>
      </c>
      <c r="DA849" s="15">
        <v>144</v>
      </c>
      <c r="DB849" s="15">
        <v>129</v>
      </c>
      <c r="DC849" s="15">
        <v>33</v>
      </c>
      <c r="DD849" s="15">
        <v>109</v>
      </c>
      <c r="DE849" s="15">
        <v>55</v>
      </c>
      <c r="DF849" s="15">
        <v>68</v>
      </c>
      <c r="DG849" s="15">
        <v>69</v>
      </c>
      <c r="DH849" s="15">
        <v>75</v>
      </c>
      <c r="DI849" s="15">
        <v>46</v>
      </c>
      <c r="DJ849" s="15">
        <v>13</v>
      </c>
      <c r="DK849" s="15">
        <v>136</v>
      </c>
      <c r="DL849" s="15">
        <v>28</v>
      </c>
      <c r="DM849" s="15">
        <v>48</v>
      </c>
      <c r="DN849" s="15">
        <v>110</v>
      </c>
      <c r="DO849" s="15">
        <v>167</v>
      </c>
      <c r="DP849" s="15">
        <v>11</v>
      </c>
      <c r="DQ849" s="15">
        <v>102</v>
      </c>
      <c r="DR849" s="15">
        <v>88</v>
      </c>
      <c r="DS849" s="15">
        <v>79</v>
      </c>
      <c r="DT849" s="15">
        <v>158</v>
      </c>
      <c r="DU849" s="15">
        <v>64</v>
      </c>
      <c r="DV849" s="15">
        <v>78</v>
      </c>
      <c r="DW849" s="15">
        <v>118</v>
      </c>
      <c r="DX849" s="15">
        <v>87</v>
      </c>
      <c r="DY849" s="15">
        <v>31</v>
      </c>
      <c r="DZ849" s="15">
        <v>36</v>
      </c>
      <c r="EA849" s="15">
        <v>27</v>
      </c>
      <c r="EB849" s="15">
        <v>123</v>
      </c>
      <c r="EC849" s="15">
        <v>41</v>
      </c>
      <c r="ED849" s="15">
        <v>60</v>
      </c>
      <c r="EE849" s="15">
        <v>171</v>
      </c>
      <c r="EF849" s="15">
        <v>138</v>
      </c>
      <c r="EG849" s="15">
        <v>76</v>
      </c>
      <c r="EH849" s="15">
        <v>127</v>
      </c>
      <c r="EI849" s="15">
        <v>157</v>
      </c>
      <c r="EJ849" s="15">
        <v>166</v>
      </c>
      <c r="EK849" s="15">
        <v>113</v>
      </c>
      <c r="EL849" s="15">
        <v>50</v>
      </c>
      <c r="EM849" s="15">
        <v>126</v>
      </c>
      <c r="EN849" s="15">
        <v>91</v>
      </c>
      <c r="EO849" s="15">
        <v>18</v>
      </c>
      <c r="EP849" s="15">
        <v>80</v>
      </c>
      <c r="EQ849" s="15">
        <v>81</v>
      </c>
      <c r="ER849" s="15">
        <v>132</v>
      </c>
      <c r="ES849" s="15">
        <v>72</v>
      </c>
      <c r="ET849" s="15">
        <v>56</v>
      </c>
      <c r="EU849" s="15">
        <v>29</v>
      </c>
      <c r="EV849" s="15">
        <v>125</v>
      </c>
      <c r="EW849" s="15">
        <v>162</v>
      </c>
      <c r="EX849" s="15">
        <v>170</v>
      </c>
      <c r="EY849" s="15">
        <v>99</v>
      </c>
      <c r="EZ849" s="15">
        <v>14</v>
      </c>
      <c r="FA849" s="15">
        <v>70</v>
      </c>
      <c r="FB849" s="15">
        <v>147</v>
      </c>
      <c r="FC849" s="15">
        <v>143</v>
      </c>
      <c r="FD849" s="15">
        <v>73</v>
      </c>
      <c r="FE849" s="15">
        <v>130</v>
      </c>
      <c r="FF849" s="15">
        <v>135</v>
      </c>
      <c r="FG849" s="15">
        <v>62</v>
      </c>
      <c r="FH849" s="15">
        <v>165</v>
      </c>
      <c r="FI849" s="15">
        <v>54</v>
      </c>
      <c r="FJ849" s="15">
        <v>43</v>
      </c>
      <c r="FK849" s="15">
        <v>148</v>
      </c>
      <c r="FL849" s="15">
        <v>84</v>
      </c>
      <c r="FM849" s="15">
        <v>1</v>
      </c>
      <c r="FO849" s="15">
        <v>44</v>
      </c>
      <c r="FP849" s="15">
        <v>86</v>
      </c>
      <c r="FQ849" s="15">
        <v>114</v>
      </c>
      <c r="FR849" s="15">
        <v>122</v>
      </c>
      <c r="FT849" s="15">
        <v>32</v>
      </c>
      <c r="FU849" s="15">
        <v>108</v>
      </c>
      <c r="FV849" s="15">
        <v>120</v>
      </c>
      <c r="FW849" s="15">
        <v>63</v>
      </c>
    </row>
    <row r="850" spans="4:180" s="15" customFormat="1">
      <c r="E850" s="42" t="s">
        <v>352</v>
      </c>
      <c r="F850" s="15">
        <v>3</v>
      </c>
      <c r="G850" s="15">
        <v>100</v>
      </c>
      <c r="H850" s="15">
        <v>57</v>
      </c>
      <c r="I850" s="15">
        <v>43</v>
      </c>
      <c r="J850" s="15">
        <v>88</v>
      </c>
      <c r="K850" s="15">
        <v>157</v>
      </c>
      <c r="L850" s="15">
        <v>26</v>
      </c>
      <c r="M850" s="15">
        <v>61</v>
      </c>
      <c r="N850" s="15">
        <v>78</v>
      </c>
      <c r="O850" s="15">
        <v>169</v>
      </c>
      <c r="P850" s="15">
        <v>53</v>
      </c>
      <c r="Q850" s="15">
        <v>68</v>
      </c>
      <c r="R850" s="15">
        <v>115</v>
      </c>
      <c r="S850" s="15">
        <v>81</v>
      </c>
      <c r="T850" s="15">
        <v>47</v>
      </c>
      <c r="U850" s="15">
        <v>158</v>
      </c>
      <c r="V850" s="15">
        <v>143</v>
      </c>
      <c r="W850" s="15">
        <v>149</v>
      </c>
      <c r="X850" s="15">
        <v>151</v>
      </c>
      <c r="Y850" s="15">
        <v>8</v>
      </c>
      <c r="Z850" s="15">
        <v>150</v>
      </c>
      <c r="AA850" s="15">
        <v>84</v>
      </c>
      <c r="AB850" s="15">
        <v>51</v>
      </c>
      <c r="AC850" s="15">
        <v>96</v>
      </c>
      <c r="AD850" s="15">
        <v>139</v>
      </c>
      <c r="AE850" s="15">
        <v>64</v>
      </c>
      <c r="AF850" s="15">
        <v>34</v>
      </c>
      <c r="AG850" s="15">
        <v>170</v>
      </c>
      <c r="AH850" s="15">
        <v>48</v>
      </c>
      <c r="AI850" s="15">
        <v>126</v>
      </c>
      <c r="AJ850" s="15">
        <v>128</v>
      </c>
      <c r="AK850" s="15">
        <v>19</v>
      </c>
      <c r="AL850" s="15">
        <v>52</v>
      </c>
      <c r="AM850" s="15">
        <v>98</v>
      </c>
      <c r="AN850" s="15">
        <v>1</v>
      </c>
      <c r="AO850" s="15">
        <v>144</v>
      </c>
      <c r="AP850" s="15">
        <v>40</v>
      </c>
      <c r="AQ850" s="15">
        <v>104</v>
      </c>
      <c r="AR850" s="15">
        <v>127</v>
      </c>
      <c r="AS850" s="15">
        <v>67</v>
      </c>
      <c r="AT850" s="15">
        <v>72</v>
      </c>
      <c r="AU850" s="15">
        <v>140</v>
      </c>
      <c r="AV850" s="15">
        <v>10</v>
      </c>
      <c r="AW850" s="15">
        <v>11</v>
      </c>
      <c r="AX850" s="15">
        <v>77</v>
      </c>
      <c r="AY850" s="15">
        <v>172</v>
      </c>
      <c r="AZ850" s="15">
        <v>165</v>
      </c>
      <c r="BA850" s="15">
        <v>145</v>
      </c>
      <c r="BB850" s="15">
        <v>58</v>
      </c>
      <c r="BC850" s="15">
        <v>76</v>
      </c>
      <c r="BD850" s="15">
        <v>109</v>
      </c>
      <c r="BE850" s="15">
        <v>73</v>
      </c>
      <c r="BF850" s="15">
        <v>45</v>
      </c>
      <c r="BG850" s="15">
        <v>92</v>
      </c>
      <c r="BH850" s="15">
        <v>131</v>
      </c>
      <c r="BI850" s="15">
        <v>94</v>
      </c>
      <c r="BJ850" s="15">
        <v>119</v>
      </c>
      <c r="BK850" s="15">
        <v>49</v>
      </c>
      <c r="BL850" s="15">
        <v>2</v>
      </c>
      <c r="BM850" s="15">
        <v>147</v>
      </c>
      <c r="BN850" s="15">
        <v>20</v>
      </c>
      <c r="BO850" s="15">
        <v>101</v>
      </c>
      <c r="BP850" s="15">
        <v>112</v>
      </c>
      <c r="BQ850" s="15">
        <v>41</v>
      </c>
      <c r="BR850" s="15">
        <v>33</v>
      </c>
      <c r="BS850" s="15">
        <v>4</v>
      </c>
      <c r="BT850" s="15">
        <v>13</v>
      </c>
      <c r="BU850" s="15">
        <v>25</v>
      </c>
      <c r="BV850" s="15">
        <v>116</v>
      </c>
      <c r="BW850" s="15">
        <v>6</v>
      </c>
      <c r="BX850" s="15">
        <v>83</v>
      </c>
      <c r="BY850" s="15">
        <v>105</v>
      </c>
      <c r="BZ850" s="15">
        <v>121</v>
      </c>
      <c r="CA850" s="15">
        <v>156</v>
      </c>
      <c r="CB850" s="15">
        <v>46</v>
      </c>
      <c r="CC850" s="15">
        <v>18</v>
      </c>
      <c r="CD850" s="15">
        <v>153</v>
      </c>
      <c r="CE850" s="15">
        <v>95</v>
      </c>
      <c r="CF850" s="15">
        <v>106</v>
      </c>
      <c r="CG850" s="15">
        <v>162</v>
      </c>
      <c r="CH850" s="15">
        <v>154</v>
      </c>
      <c r="CI850" s="15">
        <v>59</v>
      </c>
      <c r="CJ850" s="15">
        <v>71</v>
      </c>
      <c r="CK850" s="15">
        <v>103</v>
      </c>
      <c r="CL850" s="15">
        <v>22</v>
      </c>
      <c r="CM850" s="15">
        <v>55</v>
      </c>
      <c r="CN850" s="15">
        <v>79</v>
      </c>
      <c r="CO850" s="15">
        <v>42</v>
      </c>
      <c r="CP850" s="15">
        <v>86</v>
      </c>
      <c r="CQ850" s="15">
        <v>16</v>
      </c>
      <c r="CR850" s="15">
        <v>99</v>
      </c>
      <c r="CS850" s="15">
        <v>35</v>
      </c>
      <c r="CT850" s="15">
        <v>24</v>
      </c>
      <c r="CU850" s="15">
        <v>56</v>
      </c>
      <c r="CV850" s="15">
        <v>14</v>
      </c>
      <c r="CW850" s="15">
        <v>93</v>
      </c>
      <c r="CX850" s="15">
        <v>167</v>
      </c>
      <c r="CY850" s="15">
        <v>125</v>
      </c>
      <c r="CZ850" s="15">
        <v>80</v>
      </c>
      <c r="DA850" s="15">
        <v>27</v>
      </c>
      <c r="DB850" s="15">
        <v>5</v>
      </c>
      <c r="DC850" s="15">
        <v>161</v>
      </c>
      <c r="DD850" s="15">
        <v>50</v>
      </c>
      <c r="DE850" s="15">
        <v>38</v>
      </c>
      <c r="DF850" s="15">
        <v>102</v>
      </c>
      <c r="DG850" s="15">
        <v>122</v>
      </c>
      <c r="DH850" s="15">
        <v>31</v>
      </c>
      <c r="DI850" s="15">
        <v>130</v>
      </c>
      <c r="DJ850" s="15">
        <v>23</v>
      </c>
      <c r="DK850" s="15">
        <v>97</v>
      </c>
      <c r="DL850" s="15">
        <v>168</v>
      </c>
      <c r="DM850" s="15">
        <v>89</v>
      </c>
      <c r="DN850" s="15">
        <v>65</v>
      </c>
      <c r="DO850" s="15">
        <v>138</v>
      </c>
      <c r="DP850" s="15">
        <v>66</v>
      </c>
      <c r="DQ850" s="15">
        <v>124</v>
      </c>
      <c r="DR850" s="15">
        <v>164</v>
      </c>
      <c r="DS850" s="15">
        <v>160</v>
      </c>
      <c r="DT850" s="15">
        <v>12</v>
      </c>
      <c r="DU850" s="15">
        <v>62</v>
      </c>
      <c r="DV850" s="15">
        <v>166</v>
      </c>
      <c r="DW850" s="15">
        <v>129</v>
      </c>
      <c r="DX850" s="15">
        <v>82</v>
      </c>
      <c r="DY850" s="15">
        <v>21</v>
      </c>
      <c r="DZ850" s="15">
        <v>44</v>
      </c>
      <c r="EA850" s="15">
        <v>30</v>
      </c>
      <c r="EB850" s="15">
        <v>9</v>
      </c>
      <c r="EC850" s="15">
        <v>39</v>
      </c>
      <c r="ED850" s="15">
        <v>87</v>
      </c>
      <c r="EE850" s="15">
        <v>108</v>
      </c>
      <c r="EF850" s="15">
        <v>137</v>
      </c>
      <c r="EG850" s="15">
        <v>133</v>
      </c>
      <c r="EH850" s="15">
        <v>17</v>
      </c>
      <c r="EI850" s="15">
        <v>111</v>
      </c>
      <c r="EJ850" s="15">
        <v>29</v>
      </c>
      <c r="EK850" s="15">
        <v>74</v>
      </c>
      <c r="EL850" s="15">
        <v>63</v>
      </c>
      <c r="EM850" s="15">
        <v>117</v>
      </c>
      <c r="EN850" s="15">
        <v>113</v>
      </c>
      <c r="EO850" s="15">
        <v>142</v>
      </c>
      <c r="EP850" s="15">
        <v>135</v>
      </c>
      <c r="EQ850" s="15">
        <v>171</v>
      </c>
      <c r="ER850" s="15">
        <v>70</v>
      </c>
      <c r="ES850" s="15">
        <v>36</v>
      </c>
      <c r="ET850" s="15">
        <v>148</v>
      </c>
      <c r="EU850" s="15">
        <v>60</v>
      </c>
      <c r="EV850" s="15">
        <v>155</v>
      </c>
      <c r="EW850" s="15">
        <v>107</v>
      </c>
      <c r="EX850" s="15">
        <v>136</v>
      </c>
      <c r="EY850" s="15">
        <v>163</v>
      </c>
      <c r="EZ850" s="15">
        <v>85</v>
      </c>
      <c r="FA850" s="15">
        <v>120</v>
      </c>
      <c r="FB850" s="15">
        <v>159</v>
      </c>
      <c r="FC850" s="15">
        <v>132</v>
      </c>
      <c r="FD850" s="15">
        <v>28</v>
      </c>
      <c r="FE850" s="15">
        <v>114</v>
      </c>
      <c r="FF850" s="15">
        <v>69</v>
      </c>
      <c r="FG850" s="15">
        <v>152</v>
      </c>
      <c r="FH850" s="15">
        <v>32</v>
      </c>
      <c r="FI850" s="15">
        <v>118</v>
      </c>
      <c r="FJ850" s="15">
        <v>75</v>
      </c>
      <c r="FK850" s="15">
        <v>91</v>
      </c>
      <c r="FL850" s="15">
        <v>90</v>
      </c>
      <c r="FM850" s="15">
        <v>141</v>
      </c>
      <c r="FO850" s="15">
        <v>15</v>
      </c>
      <c r="FP850" s="15">
        <v>110</v>
      </c>
      <c r="FQ850" s="15">
        <v>7</v>
      </c>
      <c r="FR850" s="15">
        <v>146</v>
      </c>
      <c r="FT850" s="15">
        <v>54</v>
      </c>
      <c r="FU850" s="15">
        <v>134</v>
      </c>
      <c r="FV850" s="15">
        <v>37</v>
      </c>
      <c r="FW850" s="15">
        <v>123</v>
      </c>
    </row>
    <row r="851" spans="4:180" s="15" customFormat="1"/>
    <row r="852" spans="4:180" s="15" customFormat="1">
      <c r="D852" s="447">
        <v>173</v>
      </c>
      <c r="E852" s="39" t="s">
        <v>379</v>
      </c>
    </row>
    <row r="853" spans="4:180" s="15" customFormat="1">
      <c r="E853" s="42" t="s">
        <v>322</v>
      </c>
      <c r="F853" s="15">
        <v>1</v>
      </c>
      <c r="G853" s="15">
        <v>2</v>
      </c>
      <c r="H853" s="15">
        <v>3</v>
      </c>
      <c r="I853" s="15">
        <v>4</v>
      </c>
      <c r="J853" s="15">
        <v>5</v>
      </c>
      <c r="K853" s="15">
        <v>6</v>
      </c>
      <c r="L853" s="15">
        <v>7</v>
      </c>
      <c r="M853" s="15">
        <v>8</v>
      </c>
      <c r="N853" s="15">
        <v>9</v>
      </c>
      <c r="O853" s="15">
        <v>10</v>
      </c>
      <c r="P853" s="15">
        <v>11</v>
      </c>
      <c r="Q853" s="15">
        <v>12</v>
      </c>
      <c r="R853" s="15">
        <v>13</v>
      </c>
      <c r="S853" s="15">
        <v>14</v>
      </c>
      <c r="T853" s="15">
        <v>15</v>
      </c>
      <c r="U853" s="15">
        <v>16</v>
      </c>
      <c r="V853" s="15">
        <v>17</v>
      </c>
      <c r="W853" s="15">
        <v>18</v>
      </c>
      <c r="X853" s="15">
        <v>19</v>
      </c>
      <c r="Y853" s="15">
        <v>20</v>
      </c>
      <c r="Z853" s="15">
        <v>21</v>
      </c>
      <c r="AA853" s="15">
        <v>22</v>
      </c>
      <c r="AB853" s="15">
        <v>23</v>
      </c>
      <c r="AC853" s="15">
        <v>24</v>
      </c>
      <c r="AD853" s="15">
        <v>25</v>
      </c>
      <c r="AE853" s="15">
        <v>26</v>
      </c>
      <c r="AF853" s="15">
        <v>27</v>
      </c>
      <c r="AG853" s="15">
        <v>28</v>
      </c>
      <c r="AH853" s="15">
        <v>29</v>
      </c>
      <c r="AI853" s="15">
        <v>30</v>
      </c>
      <c r="AJ853" s="15">
        <v>31</v>
      </c>
      <c r="AK853" s="15">
        <v>32</v>
      </c>
      <c r="AL853" s="15">
        <v>33</v>
      </c>
      <c r="AM853" s="15">
        <v>34</v>
      </c>
      <c r="AN853" s="15">
        <v>35</v>
      </c>
      <c r="AO853" s="15">
        <v>36</v>
      </c>
      <c r="AP853" s="15">
        <v>37</v>
      </c>
      <c r="AQ853" s="15">
        <v>38</v>
      </c>
      <c r="AR853" s="15">
        <v>39</v>
      </c>
      <c r="AS853" s="15">
        <v>40</v>
      </c>
      <c r="AT853" s="15">
        <v>41</v>
      </c>
      <c r="AU853" s="15">
        <v>42</v>
      </c>
      <c r="AV853" s="15">
        <v>43</v>
      </c>
      <c r="AW853" s="15">
        <v>44</v>
      </c>
      <c r="AX853" s="15">
        <v>45</v>
      </c>
      <c r="AY853" s="15">
        <v>46</v>
      </c>
      <c r="AZ853" s="15">
        <v>47</v>
      </c>
      <c r="BA853" s="15">
        <v>48</v>
      </c>
      <c r="BB853" s="15">
        <v>49</v>
      </c>
      <c r="BC853" s="15">
        <v>50</v>
      </c>
      <c r="BD853" s="15">
        <v>51</v>
      </c>
      <c r="BE853" s="15">
        <v>52</v>
      </c>
      <c r="BF853" s="15">
        <v>53</v>
      </c>
      <c r="BG853" s="15">
        <v>54</v>
      </c>
      <c r="BH853" s="15">
        <v>55</v>
      </c>
      <c r="BI853" s="15">
        <v>56</v>
      </c>
      <c r="BJ853" s="15">
        <v>57</v>
      </c>
      <c r="BK853" s="15">
        <v>58</v>
      </c>
      <c r="BL853" s="15">
        <v>59</v>
      </c>
      <c r="BM853" s="15">
        <v>60</v>
      </c>
      <c r="BN853" s="15">
        <v>61</v>
      </c>
      <c r="BO853" s="15">
        <v>62</v>
      </c>
      <c r="BP853" s="15">
        <v>63</v>
      </c>
      <c r="BQ853" s="15">
        <v>64</v>
      </c>
      <c r="BR853" s="15">
        <v>65</v>
      </c>
      <c r="BS853" s="15">
        <v>66</v>
      </c>
      <c r="BT853" s="15">
        <v>67</v>
      </c>
      <c r="BU853" s="15">
        <v>68</v>
      </c>
      <c r="BV853" s="15">
        <v>69</v>
      </c>
      <c r="BW853" s="15">
        <v>70</v>
      </c>
      <c r="BX853" s="15">
        <v>71</v>
      </c>
      <c r="BY853" s="15">
        <v>72</v>
      </c>
      <c r="BZ853" s="15">
        <v>73</v>
      </c>
      <c r="CA853" s="15">
        <v>74</v>
      </c>
      <c r="CB853" s="15">
        <v>75</v>
      </c>
      <c r="CC853" s="15">
        <v>76</v>
      </c>
      <c r="CD853" s="15">
        <v>77</v>
      </c>
      <c r="CE853" s="15">
        <v>78</v>
      </c>
      <c r="CF853" s="15">
        <v>79</v>
      </c>
      <c r="CG853" s="15">
        <v>80</v>
      </c>
      <c r="CH853" s="15">
        <v>81</v>
      </c>
      <c r="CI853" s="15">
        <v>82</v>
      </c>
      <c r="CJ853" s="15">
        <v>83</v>
      </c>
      <c r="CK853" s="15">
        <v>84</v>
      </c>
      <c r="CL853" s="15">
        <v>85</v>
      </c>
      <c r="CM853" s="15">
        <v>86</v>
      </c>
      <c r="CN853" s="15">
        <v>87</v>
      </c>
      <c r="CO853" s="15">
        <v>88</v>
      </c>
      <c r="CP853" s="15">
        <v>89</v>
      </c>
      <c r="CQ853" s="15">
        <v>90</v>
      </c>
      <c r="CR853" s="15">
        <v>91</v>
      </c>
      <c r="CS853" s="15">
        <v>92</v>
      </c>
      <c r="CT853" s="15">
        <v>93</v>
      </c>
      <c r="CU853" s="15">
        <v>94</v>
      </c>
      <c r="CV853" s="15">
        <v>95</v>
      </c>
      <c r="CW853" s="15">
        <v>96</v>
      </c>
      <c r="CX853" s="15">
        <v>97</v>
      </c>
      <c r="CY853" s="15">
        <v>98</v>
      </c>
      <c r="CZ853" s="15">
        <v>99</v>
      </c>
      <c r="DA853" s="15">
        <v>100</v>
      </c>
      <c r="DB853" s="15">
        <v>101</v>
      </c>
      <c r="DC853" s="15">
        <v>102</v>
      </c>
      <c r="DD853" s="15">
        <v>103</v>
      </c>
      <c r="DE853" s="15">
        <v>104</v>
      </c>
      <c r="DF853" s="15">
        <v>105</v>
      </c>
      <c r="DG853" s="15">
        <v>106</v>
      </c>
      <c r="DH853" s="15">
        <v>107</v>
      </c>
      <c r="DI853" s="15">
        <v>108</v>
      </c>
      <c r="DJ853" s="15">
        <v>109</v>
      </c>
      <c r="DK853" s="15">
        <v>110</v>
      </c>
      <c r="DL853" s="15">
        <v>111</v>
      </c>
      <c r="DM853" s="15">
        <v>112</v>
      </c>
      <c r="DN853" s="15">
        <v>113</v>
      </c>
      <c r="DO853" s="15">
        <v>114</v>
      </c>
      <c r="DP853" s="15">
        <v>115</v>
      </c>
      <c r="DQ853" s="15">
        <v>116</v>
      </c>
      <c r="DR853" s="15">
        <v>117</v>
      </c>
      <c r="DS853" s="15">
        <v>118</v>
      </c>
      <c r="DT853" s="15">
        <v>119</v>
      </c>
      <c r="DU853" s="15">
        <v>120</v>
      </c>
      <c r="DV853" s="15">
        <v>121</v>
      </c>
      <c r="DW853" s="15">
        <v>122</v>
      </c>
      <c r="DX853" s="15">
        <v>123</v>
      </c>
      <c r="DY853" s="15">
        <v>124</v>
      </c>
      <c r="DZ853" s="15">
        <v>125</v>
      </c>
      <c r="EA853" s="15">
        <v>126</v>
      </c>
      <c r="EB853" s="15">
        <v>127</v>
      </c>
      <c r="EC853" s="15">
        <v>128</v>
      </c>
      <c r="ED853" s="15">
        <v>129</v>
      </c>
      <c r="EE853" s="15">
        <v>130</v>
      </c>
      <c r="EF853" s="15">
        <v>131</v>
      </c>
      <c r="EG853" s="15">
        <v>132</v>
      </c>
      <c r="EH853" s="15">
        <v>133</v>
      </c>
      <c r="EI853" s="15">
        <v>134</v>
      </c>
      <c r="EJ853" s="15">
        <v>135</v>
      </c>
      <c r="EK853" s="15">
        <v>136</v>
      </c>
      <c r="EL853" s="15">
        <v>137</v>
      </c>
      <c r="EM853" s="15">
        <v>138</v>
      </c>
      <c r="EN853" s="15">
        <v>139</v>
      </c>
      <c r="EO853" s="15">
        <v>140</v>
      </c>
      <c r="EP853" s="15">
        <v>141</v>
      </c>
      <c r="EQ853" s="15">
        <v>142</v>
      </c>
      <c r="ER853" s="15">
        <v>143</v>
      </c>
      <c r="ES853" s="15">
        <v>144</v>
      </c>
      <c r="ET853" s="15">
        <v>145</v>
      </c>
      <c r="EU853" s="15">
        <v>146</v>
      </c>
      <c r="EV853" s="15">
        <v>147</v>
      </c>
      <c r="EW853" s="15">
        <v>148</v>
      </c>
      <c r="EX853" s="15">
        <v>149</v>
      </c>
      <c r="EY853" s="15">
        <v>150</v>
      </c>
      <c r="EZ853" s="15">
        <v>151</v>
      </c>
      <c r="FA853" s="15">
        <v>152</v>
      </c>
      <c r="FB853" s="15">
        <v>153</v>
      </c>
      <c r="FC853" s="15">
        <v>154</v>
      </c>
      <c r="FD853" s="15">
        <v>155</v>
      </c>
      <c r="FE853" s="15">
        <v>156</v>
      </c>
      <c r="FF853" s="15">
        <v>157</v>
      </c>
      <c r="FG853" s="15">
        <v>158</v>
      </c>
      <c r="FH853" s="15">
        <v>159</v>
      </c>
      <c r="FI853" s="15">
        <v>160</v>
      </c>
      <c r="FJ853" s="15">
        <v>161</v>
      </c>
      <c r="FK853" s="15">
        <v>162</v>
      </c>
      <c r="FL853" s="15">
        <v>163</v>
      </c>
      <c r="FM853" s="15">
        <v>164</v>
      </c>
      <c r="FN853" s="15">
        <v>165</v>
      </c>
      <c r="FO853" s="15">
        <v>166</v>
      </c>
      <c r="FP853" s="15">
        <v>167</v>
      </c>
      <c r="FQ853" s="15">
        <v>168</v>
      </c>
      <c r="FR853" s="15">
        <v>169</v>
      </c>
      <c r="FT853" s="15">
        <v>170</v>
      </c>
      <c r="FU853" s="15">
        <v>171</v>
      </c>
      <c r="FV853" s="15">
        <v>172</v>
      </c>
      <c r="FW853" s="15">
        <v>173</v>
      </c>
    </row>
    <row r="854" spans="4:180" s="15" customFormat="1">
      <c r="E854" s="42" t="s">
        <v>350</v>
      </c>
      <c r="F854" s="15">
        <v>118</v>
      </c>
      <c r="G854" s="15">
        <v>126</v>
      </c>
      <c r="H854" s="15">
        <v>66</v>
      </c>
      <c r="I854" s="15">
        <v>33</v>
      </c>
      <c r="J854" s="15">
        <v>102</v>
      </c>
      <c r="K854" s="15">
        <v>124</v>
      </c>
      <c r="L854" s="15">
        <v>129</v>
      </c>
      <c r="M854" s="15">
        <v>137</v>
      </c>
      <c r="N854" s="15">
        <v>61</v>
      </c>
      <c r="O854" s="15">
        <v>72</v>
      </c>
      <c r="P854" s="15">
        <v>163</v>
      </c>
      <c r="Q854" s="15">
        <v>133</v>
      </c>
      <c r="R854" s="15">
        <v>5</v>
      </c>
      <c r="S854" s="15">
        <v>45</v>
      </c>
      <c r="T854" s="15">
        <v>47</v>
      </c>
      <c r="U854" s="15">
        <v>127</v>
      </c>
      <c r="V854" s="15">
        <v>56</v>
      </c>
      <c r="W854" s="15">
        <v>114</v>
      </c>
      <c r="X854" s="15">
        <v>153</v>
      </c>
      <c r="Y854" s="15">
        <v>36</v>
      </c>
      <c r="Z854" s="15">
        <v>38</v>
      </c>
      <c r="AA854" s="15">
        <v>155</v>
      </c>
      <c r="AB854" s="15">
        <v>74</v>
      </c>
      <c r="AC854" s="15">
        <v>8</v>
      </c>
      <c r="AD854" s="15">
        <v>48</v>
      </c>
      <c r="AE854" s="15">
        <v>79</v>
      </c>
      <c r="AF854" s="15">
        <v>150</v>
      </c>
      <c r="AG854" s="15">
        <v>164</v>
      </c>
      <c r="AH854" s="15">
        <v>152</v>
      </c>
      <c r="AI854" s="15">
        <v>113</v>
      </c>
      <c r="AJ854" s="15">
        <v>89</v>
      </c>
      <c r="AK854" s="15">
        <v>104</v>
      </c>
      <c r="AL854" s="15">
        <v>117</v>
      </c>
      <c r="AM854" s="15">
        <v>13</v>
      </c>
      <c r="AN854" s="15">
        <v>151</v>
      </c>
      <c r="AO854" s="15">
        <v>108</v>
      </c>
      <c r="AP854" s="15">
        <v>35</v>
      </c>
      <c r="AQ854" s="15">
        <v>173</v>
      </c>
      <c r="AR854" s="15">
        <v>42</v>
      </c>
      <c r="AS854" s="15">
        <v>46</v>
      </c>
      <c r="AT854" s="15">
        <v>107</v>
      </c>
      <c r="AU854" s="15">
        <v>91</v>
      </c>
      <c r="AV854" s="15">
        <v>136</v>
      </c>
      <c r="AW854" s="15">
        <v>100</v>
      </c>
      <c r="AX854" s="15">
        <v>141</v>
      </c>
      <c r="AY854" s="15">
        <v>15</v>
      </c>
      <c r="AZ854" s="15">
        <v>65</v>
      </c>
      <c r="BA854" s="15">
        <v>170</v>
      </c>
      <c r="BB854" s="15">
        <v>86</v>
      </c>
      <c r="BC854" s="15">
        <v>39</v>
      </c>
      <c r="BD854" s="15">
        <v>2</v>
      </c>
      <c r="BE854" s="15">
        <v>98</v>
      </c>
      <c r="BF854" s="15">
        <v>167</v>
      </c>
      <c r="BG854" s="15">
        <v>105</v>
      </c>
      <c r="BH854" s="15">
        <v>27</v>
      </c>
      <c r="BI854" s="15">
        <v>50</v>
      </c>
      <c r="BJ854" s="15">
        <v>134</v>
      </c>
      <c r="BK854" s="15">
        <v>116</v>
      </c>
      <c r="BL854" s="15">
        <v>148</v>
      </c>
      <c r="BM854" s="15">
        <v>103</v>
      </c>
      <c r="BN854" s="15">
        <v>40</v>
      </c>
      <c r="BO854" s="15">
        <v>154</v>
      </c>
      <c r="BP854" s="15">
        <v>157</v>
      </c>
      <c r="BQ854" s="15">
        <v>96</v>
      </c>
      <c r="BR854" s="15">
        <v>76</v>
      </c>
      <c r="BS854" s="15">
        <v>3</v>
      </c>
      <c r="BT854" s="15">
        <v>145</v>
      </c>
      <c r="BU854" s="15">
        <v>165</v>
      </c>
      <c r="BV854" s="15">
        <v>132</v>
      </c>
      <c r="BW854" s="15">
        <v>64</v>
      </c>
      <c r="BX854" s="15">
        <v>4</v>
      </c>
      <c r="BY854" s="15">
        <v>9</v>
      </c>
      <c r="BZ854" s="15">
        <v>97</v>
      </c>
      <c r="CA854" s="15">
        <v>161</v>
      </c>
      <c r="CB854" s="15">
        <v>14</v>
      </c>
      <c r="CC854" s="15">
        <v>159</v>
      </c>
      <c r="CD854" s="15">
        <v>93</v>
      </c>
      <c r="CE854" s="15">
        <v>77</v>
      </c>
      <c r="CF854" s="15">
        <v>147</v>
      </c>
      <c r="CG854" s="15">
        <v>166</v>
      </c>
      <c r="CH854" s="15">
        <v>10</v>
      </c>
      <c r="CI854" s="15">
        <v>70</v>
      </c>
      <c r="CJ854" s="15">
        <v>115</v>
      </c>
      <c r="CK854" s="15">
        <v>85</v>
      </c>
      <c r="CL854" s="15">
        <v>49</v>
      </c>
      <c r="CM854" s="15">
        <v>44</v>
      </c>
      <c r="CN854" s="15">
        <v>94</v>
      </c>
      <c r="CO854" s="15">
        <v>24</v>
      </c>
      <c r="CP854" s="15">
        <v>80</v>
      </c>
      <c r="CQ854" s="15">
        <v>156</v>
      </c>
      <c r="CR854" s="15">
        <v>125</v>
      </c>
      <c r="CS854" s="15">
        <v>54</v>
      </c>
      <c r="CT854" s="15">
        <v>37</v>
      </c>
      <c r="CU854" s="15">
        <v>131</v>
      </c>
      <c r="CV854" s="15">
        <v>169</v>
      </c>
      <c r="CW854" s="15">
        <v>29</v>
      </c>
      <c r="CX854" s="15">
        <v>78</v>
      </c>
      <c r="CY854" s="15">
        <v>144</v>
      </c>
      <c r="CZ854" s="15">
        <v>106</v>
      </c>
      <c r="DA854" s="15">
        <v>58</v>
      </c>
      <c r="DB854" s="15">
        <v>162</v>
      </c>
      <c r="DC854" s="15">
        <v>138</v>
      </c>
      <c r="DD854" s="15">
        <v>12</v>
      </c>
      <c r="DE854" s="15">
        <v>32</v>
      </c>
      <c r="DF854" s="15">
        <v>63</v>
      </c>
      <c r="DG854" s="15">
        <v>172</v>
      </c>
      <c r="DH854" s="15">
        <v>19</v>
      </c>
      <c r="DI854" s="15">
        <v>119</v>
      </c>
      <c r="DJ854" s="15">
        <v>7</v>
      </c>
      <c r="DK854" s="15">
        <v>26</v>
      </c>
      <c r="DL854" s="15">
        <v>83</v>
      </c>
      <c r="DM854" s="15">
        <v>120</v>
      </c>
      <c r="DN854" s="15">
        <v>139</v>
      </c>
      <c r="DO854" s="15">
        <v>92</v>
      </c>
      <c r="DP854" s="15">
        <v>171</v>
      </c>
      <c r="DQ854" s="15">
        <v>69</v>
      </c>
      <c r="DR854" s="15">
        <v>110</v>
      </c>
      <c r="DS854" s="15">
        <v>111</v>
      </c>
      <c r="DT854" s="15">
        <v>87</v>
      </c>
      <c r="DU854" s="15">
        <v>121</v>
      </c>
      <c r="DV854" s="15">
        <v>112</v>
      </c>
      <c r="DW854" s="15">
        <v>168</v>
      </c>
      <c r="DX854" s="15">
        <v>67</v>
      </c>
      <c r="DY854" s="15">
        <v>6</v>
      </c>
      <c r="DZ854" s="15">
        <v>17</v>
      </c>
      <c r="EA854" s="15">
        <v>55</v>
      </c>
      <c r="EB854" s="15">
        <v>158</v>
      </c>
      <c r="EC854" s="15">
        <v>140</v>
      </c>
      <c r="ED854" s="15">
        <v>41</v>
      </c>
      <c r="EE854" s="15">
        <v>123</v>
      </c>
      <c r="EF854" s="15">
        <v>135</v>
      </c>
      <c r="EG854" s="15">
        <v>68</v>
      </c>
      <c r="EH854" s="15">
        <v>95</v>
      </c>
      <c r="EI854" s="15">
        <v>57</v>
      </c>
      <c r="EJ854" s="15">
        <v>18</v>
      </c>
      <c r="EK854" s="15">
        <v>43</v>
      </c>
      <c r="EL854" s="15">
        <v>34</v>
      </c>
      <c r="EM854" s="15">
        <v>101</v>
      </c>
      <c r="EN854" s="15">
        <v>16</v>
      </c>
      <c r="EO854" s="15">
        <v>142</v>
      </c>
      <c r="EP854" s="15">
        <v>143</v>
      </c>
      <c r="EQ854" s="15">
        <v>21</v>
      </c>
      <c r="ER854" s="15">
        <v>109</v>
      </c>
      <c r="ES854" s="15">
        <v>52</v>
      </c>
      <c r="ET854" s="15">
        <v>81</v>
      </c>
      <c r="EU854" s="15">
        <v>20</v>
      </c>
      <c r="EV854" s="15">
        <v>28</v>
      </c>
      <c r="EW854" s="15">
        <v>59</v>
      </c>
      <c r="EX854" s="15">
        <v>73</v>
      </c>
      <c r="EY854" s="15">
        <v>23</v>
      </c>
      <c r="EZ854" s="15">
        <v>99</v>
      </c>
      <c r="FA854" s="15">
        <v>160</v>
      </c>
      <c r="FB854" s="15">
        <v>149</v>
      </c>
      <c r="FC854" s="15">
        <v>71</v>
      </c>
      <c r="FD854" s="15">
        <v>22</v>
      </c>
      <c r="FE854" s="15">
        <v>84</v>
      </c>
      <c r="FF854" s="15">
        <v>90</v>
      </c>
      <c r="FG854" s="15">
        <v>62</v>
      </c>
      <c r="FH854" s="15">
        <v>146</v>
      </c>
      <c r="FI854" s="15">
        <v>51</v>
      </c>
      <c r="FJ854" s="15">
        <v>60</v>
      </c>
      <c r="FK854" s="15">
        <v>1</v>
      </c>
      <c r="FL854" s="15">
        <v>11</v>
      </c>
      <c r="FM854" s="15">
        <v>31</v>
      </c>
      <c r="FN854" s="15">
        <v>128</v>
      </c>
      <c r="FO854" s="15">
        <v>25</v>
      </c>
      <c r="FP854" s="15">
        <v>53</v>
      </c>
      <c r="FQ854" s="15">
        <v>122</v>
      </c>
      <c r="FR854" s="15">
        <v>88</v>
      </c>
      <c r="FT854" s="15">
        <v>30</v>
      </c>
      <c r="FU854" s="15">
        <v>75</v>
      </c>
      <c r="FV854" s="15">
        <v>130</v>
      </c>
      <c r="FW854" s="15">
        <v>82</v>
      </c>
    </row>
    <row r="855" spans="4:180" s="15" customFormat="1">
      <c r="E855" s="42" t="s">
        <v>352</v>
      </c>
      <c r="F855" s="15">
        <v>70</v>
      </c>
      <c r="G855" s="15">
        <v>165</v>
      </c>
      <c r="H855" s="15">
        <v>166</v>
      </c>
      <c r="I855" s="15">
        <v>143</v>
      </c>
      <c r="J855" s="15">
        <v>71</v>
      </c>
      <c r="K855" s="15">
        <v>17</v>
      </c>
      <c r="L855" s="15">
        <v>124</v>
      </c>
      <c r="M855" s="15">
        <v>150</v>
      </c>
      <c r="N855" s="15">
        <v>81</v>
      </c>
      <c r="O855" s="15">
        <v>126</v>
      </c>
      <c r="P855" s="15">
        <v>140</v>
      </c>
      <c r="Q855" s="15">
        <v>20</v>
      </c>
      <c r="R855" s="15">
        <v>142</v>
      </c>
      <c r="S855" s="15">
        <v>93</v>
      </c>
      <c r="T855" s="15">
        <v>163</v>
      </c>
      <c r="U855" s="15">
        <v>145</v>
      </c>
      <c r="V855" s="15">
        <v>103</v>
      </c>
      <c r="W855" s="15">
        <v>34</v>
      </c>
      <c r="X855" s="15">
        <v>157</v>
      </c>
      <c r="Y855" s="15">
        <v>138</v>
      </c>
      <c r="Z855" s="15">
        <v>33</v>
      </c>
      <c r="AA855" s="15">
        <v>50</v>
      </c>
      <c r="AB855" s="15">
        <v>29</v>
      </c>
      <c r="AC855" s="15">
        <v>62</v>
      </c>
      <c r="AD855" s="15">
        <v>56</v>
      </c>
      <c r="AE855" s="15">
        <v>85</v>
      </c>
      <c r="AF855" s="15">
        <v>40</v>
      </c>
      <c r="AG855" s="15">
        <v>75</v>
      </c>
      <c r="AH855" s="15">
        <v>3</v>
      </c>
      <c r="AI855" s="15">
        <v>68</v>
      </c>
      <c r="AJ855" s="15">
        <v>147</v>
      </c>
      <c r="AK855" s="15">
        <v>164</v>
      </c>
      <c r="AL855" s="15">
        <v>65</v>
      </c>
      <c r="AM855" s="15">
        <v>125</v>
      </c>
      <c r="AN855" s="15">
        <v>1</v>
      </c>
      <c r="AO855" s="15">
        <v>54</v>
      </c>
      <c r="AP855" s="15">
        <v>153</v>
      </c>
      <c r="AQ855" s="15">
        <v>171</v>
      </c>
      <c r="AR855" s="15">
        <v>136</v>
      </c>
      <c r="AS855" s="15">
        <v>99</v>
      </c>
      <c r="AT855" s="15">
        <v>152</v>
      </c>
      <c r="AU855" s="15">
        <v>25</v>
      </c>
      <c r="AV855" s="15">
        <v>160</v>
      </c>
      <c r="AW855" s="15">
        <v>76</v>
      </c>
      <c r="AX855" s="15">
        <v>37</v>
      </c>
      <c r="AY855" s="15">
        <v>14</v>
      </c>
      <c r="AZ855" s="15">
        <v>23</v>
      </c>
      <c r="BA855" s="15">
        <v>155</v>
      </c>
      <c r="BB855" s="15">
        <v>141</v>
      </c>
      <c r="BC855" s="15">
        <v>66</v>
      </c>
      <c r="BD855" s="15">
        <v>144</v>
      </c>
      <c r="BE855" s="15">
        <v>109</v>
      </c>
      <c r="BF855" s="15">
        <v>9</v>
      </c>
      <c r="BG855" s="15">
        <v>170</v>
      </c>
      <c r="BH855" s="15">
        <v>122</v>
      </c>
      <c r="BI855" s="15">
        <v>105</v>
      </c>
      <c r="BJ855" s="15">
        <v>148</v>
      </c>
      <c r="BK855" s="15">
        <v>156</v>
      </c>
      <c r="BL855" s="15">
        <v>107</v>
      </c>
      <c r="BM855" s="15">
        <v>28</v>
      </c>
      <c r="BN855" s="15">
        <v>87</v>
      </c>
      <c r="BO855" s="15">
        <v>24</v>
      </c>
      <c r="BP855" s="15">
        <v>151</v>
      </c>
      <c r="BQ855" s="15">
        <v>11</v>
      </c>
      <c r="BR855" s="15">
        <v>116</v>
      </c>
      <c r="BS855" s="15">
        <v>22</v>
      </c>
      <c r="BT855" s="15">
        <v>173</v>
      </c>
      <c r="BU855" s="15">
        <v>154</v>
      </c>
      <c r="BV855" s="15">
        <v>168</v>
      </c>
      <c r="BW855" s="15">
        <v>106</v>
      </c>
      <c r="BX855" s="15">
        <v>120</v>
      </c>
      <c r="BY855" s="15">
        <v>130</v>
      </c>
      <c r="BZ855" s="15">
        <v>61</v>
      </c>
      <c r="CA855" s="15">
        <v>112</v>
      </c>
      <c r="CB855" s="15">
        <v>108</v>
      </c>
      <c r="CC855" s="15">
        <v>92</v>
      </c>
      <c r="CD855" s="15">
        <v>123</v>
      </c>
      <c r="CE855" s="15">
        <v>10</v>
      </c>
      <c r="CF855" s="15">
        <v>162</v>
      </c>
      <c r="CG855" s="15">
        <v>44</v>
      </c>
      <c r="CH855" s="15">
        <v>32</v>
      </c>
      <c r="CI855" s="15">
        <v>58</v>
      </c>
      <c r="CJ855" s="15">
        <v>96</v>
      </c>
      <c r="CK855" s="15">
        <v>118</v>
      </c>
      <c r="CL855" s="15">
        <v>158</v>
      </c>
      <c r="CM855" s="15">
        <v>134</v>
      </c>
      <c r="CN855" s="15">
        <v>113</v>
      </c>
      <c r="CO855" s="15">
        <v>94</v>
      </c>
      <c r="CP855" s="15">
        <v>127</v>
      </c>
      <c r="CQ855" s="15">
        <v>69</v>
      </c>
      <c r="CR855" s="15">
        <v>47</v>
      </c>
      <c r="CS855" s="15">
        <v>95</v>
      </c>
      <c r="CT855" s="15">
        <v>82</v>
      </c>
      <c r="CU855" s="15">
        <v>38</v>
      </c>
      <c r="CV855" s="15">
        <v>111</v>
      </c>
      <c r="CW855" s="15">
        <v>8</v>
      </c>
      <c r="CX855" s="15">
        <v>18</v>
      </c>
      <c r="CY855" s="15">
        <v>51</v>
      </c>
      <c r="CZ855" s="15">
        <v>26</v>
      </c>
      <c r="DA855" s="15">
        <v>41</v>
      </c>
      <c r="DB855" s="15">
        <v>80</v>
      </c>
      <c r="DC855" s="15">
        <v>139</v>
      </c>
      <c r="DD855" s="15">
        <v>129</v>
      </c>
      <c r="DE855" s="15">
        <v>46</v>
      </c>
      <c r="DF855" s="15">
        <v>6</v>
      </c>
      <c r="DG855" s="15">
        <v>169</v>
      </c>
      <c r="DH855" s="15">
        <v>121</v>
      </c>
      <c r="DI855" s="15">
        <v>35</v>
      </c>
      <c r="DJ855" s="15">
        <v>55</v>
      </c>
      <c r="DK855" s="15">
        <v>133</v>
      </c>
      <c r="DL855" s="15">
        <v>5</v>
      </c>
      <c r="DM855" s="15">
        <v>74</v>
      </c>
      <c r="DN855" s="15">
        <v>90</v>
      </c>
      <c r="DO855" s="15">
        <v>53</v>
      </c>
      <c r="DP855" s="15">
        <v>167</v>
      </c>
      <c r="DQ855" s="15">
        <v>72</v>
      </c>
      <c r="DR855" s="15">
        <v>86</v>
      </c>
      <c r="DS855" s="15">
        <v>84</v>
      </c>
      <c r="DT855" s="15">
        <v>21</v>
      </c>
      <c r="DU855" s="15">
        <v>159</v>
      </c>
      <c r="DV855" s="15">
        <v>45</v>
      </c>
      <c r="DW855" s="15">
        <v>89</v>
      </c>
      <c r="DX855" s="15">
        <v>19</v>
      </c>
      <c r="DY855" s="15">
        <v>15</v>
      </c>
      <c r="DZ855" s="15">
        <v>79</v>
      </c>
      <c r="EA855" s="15">
        <v>119</v>
      </c>
      <c r="EB855" s="15">
        <v>128</v>
      </c>
      <c r="EC855" s="15">
        <v>42</v>
      </c>
      <c r="ED855" s="15">
        <v>78</v>
      </c>
      <c r="EE855" s="15">
        <v>101</v>
      </c>
      <c r="EF855" s="15">
        <v>88</v>
      </c>
      <c r="EG855" s="15">
        <v>4</v>
      </c>
      <c r="EH855" s="15">
        <v>110</v>
      </c>
      <c r="EI855" s="15">
        <v>117</v>
      </c>
      <c r="EJ855" s="15">
        <v>137</v>
      </c>
      <c r="EK855" s="15">
        <v>39</v>
      </c>
      <c r="EL855" s="15">
        <v>131</v>
      </c>
      <c r="EM855" s="15">
        <v>27</v>
      </c>
      <c r="EN855" s="15">
        <v>172</v>
      </c>
      <c r="EO855" s="15">
        <v>83</v>
      </c>
      <c r="EP855" s="15">
        <v>49</v>
      </c>
      <c r="EQ855" s="15">
        <v>13</v>
      </c>
      <c r="ER855" s="15">
        <v>161</v>
      </c>
      <c r="ES855" s="15">
        <v>98</v>
      </c>
      <c r="ET855" s="15">
        <v>31</v>
      </c>
      <c r="EU855" s="15">
        <v>52</v>
      </c>
      <c r="EV855" s="15">
        <v>114</v>
      </c>
      <c r="EW855" s="15">
        <v>57</v>
      </c>
      <c r="EX855" s="15">
        <v>43</v>
      </c>
      <c r="EY855" s="15">
        <v>77</v>
      </c>
      <c r="EZ855" s="15">
        <v>63</v>
      </c>
      <c r="FA855" s="15">
        <v>36</v>
      </c>
      <c r="FB855" s="15">
        <v>132</v>
      </c>
      <c r="FC855" s="15">
        <v>97</v>
      </c>
      <c r="FD855" s="15">
        <v>16</v>
      </c>
      <c r="FE855" s="15">
        <v>64</v>
      </c>
      <c r="FF855" s="15">
        <v>73</v>
      </c>
      <c r="FG855" s="15">
        <v>60</v>
      </c>
      <c r="FH855" s="15">
        <v>12</v>
      </c>
      <c r="FI855" s="15">
        <v>91</v>
      </c>
      <c r="FJ855" s="15">
        <v>115</v>
      </c>
      <c r="FK855" s="15">
        <v>59</v>
      </c>
      <c r="FL855" s="15">
        <v>7</v>
      </c>
      <c r="FM855" s="15">
        <v>30</v>
      </c>
      <c r="FN855" s="15">
        <v>2</v>
      </c>
      <c r="FO855" s="15">
        <v>48</v>
      </c>
      <c r="FP855" s="15">
        <v>146</v>
      </c>
      <c r="FQ855" s="15">
        <v>104</v>
      </c>
      <c r="FR855" s="15">
        <v>135</v>
      </c>
      <c r="FT855" s="15">
        <v>100</v>
      </c>
      <c r="FU855" s="15">
        <v>149</v>
      </c>
      <c r="FV855" s="15">
        <v>102</v>
      </c>
      <c r="FW855" s="15">
        <v>67</v>
      </c>
    </row>
    <row r="856" spans="4:180" s="15" customFormat="1"/>
    <row r="857" spans="4:180" s="15" customFormat="1">
      <c r="D857" s="447">
        <v>174</v>
      </c>
      <c r="E857" s="39" t="s">
        <v>379</v>
      </c>
    </row>
    <row r="858" spans="4:180" s="15" customFormat="1">
      <c r="E858" s="42" t="s">
        <v>322</v>
      </c>
      <c r="F858" s="15">
        <v>1</v>
      </c>
      <c r="G858" s="15">
        <v>2</v>
      </c>
      <c r="H858" s="15">
        <v>3</v>
      </c>
      <c r="I858" s="15">
        <v>4</v>
      </c>
      <c r="J858" s="15">
        <v>5</v>
      </c>
      <c r="K858" s="15">
        <v>6</v>
      </c>
      <c r="L858" s="15">
        <v>7</v>
      </c>
      <c r="M858" s="15">
        <v>8</v>
      </c>
      <c r="N858" s="15">
        <v>9</v>
      </c>
      <c r="O858" s="15">
        <v>10</v>
      </c>
      <c r="P858" s="15">
        <v>11</v>
      </c>
      <c r="Q858" s="15">
        <v>12</v>
      </c>
      <c r="R858" s="15">
        <v>13</v>
      </c>
      <c r="S858" s="15">
        <v>14</v>
      </c>
      <c r="T858" s="15">
        <v>15</v>
      </c>
      <c r="U858" s="15">
        <v>16</v>
      </c>
      <c r="V858" s="15">
        <v>17</v>
      </c>
      <c r="W858" s="15">
        <v>18</v>
      </c>
      <c r="X858" s="15">
        <v>19</v>
      </c>
      <c r="Y858" s="15">
        <v>20</v>
      </c>
      <c r="Z858" s="15">
        <v>21</v>
      </c>
      <c r="AA858" s="15">
        <v>22</v>
      </c>
      <c r="AB858" s="15">
        <v>23</v>
      </c>
      <c r="AC858" s="15">
        <v>24</v>
      </c>
      <c r="AD858" s="15">
        <v>25</v>
      </c>
      <c r="AE858" s="15">
        <v>26</v>
      </c>
      <c r="AF858" s="15">
        <v>27</v>
      </c>
      <c r="AG858" s="15">
        <v>28</v>
      </c>
      <c r="AH858" s="15">
        <v>29</v>
      </c>
      <c r="AI858" s="15">
        <v>30</v>
      </c>
      <c r="AJ858" s="15">
        <v>31</v>
      </c>
      <c r="AK858" s="15">
        <v>32</v>
      </c>
      <c r="AL858" s="15">
        <v>33</v>
      </c>
      <c r="AM858" s="15">
        <v>34</v>
      </c>
      <c r="AN858" s="15">
        <v>35</v>
      </c>
      <c r="AO858" s="15">
        <v>36</v>
      </c>
      <c r="AP858" s="15">
        <v>37</v>
      </c>
      <c r="AQ858" s="15">
        <v>38</v>
      </c>
      <c r="AR858" s="15">
        <v>39</v>
      </c>
      <c r="AS858" s="15">
        <v>40</v>
      </c>
      <c r="AT858" s="15">
        <v>41</v>
      </c>
      <c r="AU858" s="15">
        <v>42</v>
      </c>
      <c r="AV858" s="15">
        <v>43</v>
      </c>
      <c r="AW858" s="15">
        <v>44</v>
      </c>
      <c r="AX858" s="15">
        <v>45</v>
      </c>
      <c r="AY858" s="15">
        <v>46</v>
      </c>
      <c r="AZ858" s="15">
        <v>47</v>
      </c>
      <c r="BA858" s="15">
        <v>48</v>
      </c>
      <c r="BB858" s="15">
        <v>49</v>
      </c>
      <c r="BC858" s="15">
        <v>50</v>
      </c>
      <c r="BD858" s="15">
        <v>51</v>
      </c>
      <c r="BE858" s="15">
        <v>52</v>
      </c>
      <c r="BF858" s="15">
        <v>53</v>
      </c>
      <c r="BG858" s="15">
        <v>54</v>
      </c>
      <c r="BH858" s="15">
        <v>55</v>
      </c>
      <c r="BI858" s="15">
        <v>56</v>
      </c>
      <c r="BJ858" s="15">
        <v>57</v>
      </c>
      <c r="BK858" s="15">
        <v>58</v>
      </c>
      <c r="BL858" s="15">
        <v>59</v>
      </c>
      <c r="BM858" s="15">
        <v>60</v>
      </c>
      <c r="BN858" s="15">
        <v>61</v>
      </c>
      <c r="BO858" s="15">
        <v>62</v>
      </c>
      <c r="BP858" s="15">
        <v>63</v>
      </c>
      <c r="BQ858" s="15">
        <v>64</v>
      </c>
      <c r="BR858" s="15">
        <v>65</v>
      </c>
      <c r="BS858" s="15">
        <v>66</v>
      </c>
      <c r="BT858" s="15">
        <v>67</v>
      </c>
      <c r="BU858" s="15">
        <v>68</v>
      </c>
      <c r="BV858" s="15">
        <v>69</v>
      </c>
      <c r="BW858" s="15">
        <v>70</v>
      </c>
      <c r="BX858" s="15">
        <v>71</v>
      </c>
      <c r="BY858" s="15">
        <v>72</v>
      </c>
      <c r="BZ858" s="15">
        <v>73</v>
      </c>
      <c r="CA858" s="15">
        <v>74</v>
      </c>
      <c r="CB858" s="15">
        <v>75</v>
      </c>
      <c r="CC858" s="15">
        <v>76</v>
      </c>
      <c r="CD858" s="15">
        <v>77</v>
      </c>
      <c r="CE858" s="15">
        <v>78</v>
      </c>
      <c r="CF858" s="15">
        <v>79</v>
      </c>
      <c r="CG858" s="15">
        <v>80</v>
      </c>
      <c r="CH858" s="15">
        <v>81</v>
      </c>
      <c r="CI858" s="15">
        <v>82</v>
      </c>
      <c r="CJ858" s="15">
        <v>83</v>
      </c>
      <c r="CK858" s="15">
        <v>84</v>
      </c>
      <c r="CL858" s="15">
        <v>85</v>
      </c>
      <c r="CM858" s="15">
        <v>86</v>
      </c>
      <c r="CN858" s="15">
        <v>87</v>
      </c>
      <c r="CO858" s="15">
        <v>88</v>
      </c>
      <c r="CP858" s="15">
        <v>89</v>
      </c>
      <c r="CQ858" s="15">
        <v>90</v>
      </c>
      <c r="CR858" s="15">
        <v>91</v>
      </c>
      <c r="CS858" s="15">
        <v>92</v>
      </c>
      <c r="CT858" s="15">
        <v>93</v>
      </c>
      <c r="CU858" s="15">
        <v>94</v>
      </c>
      <c r="CV858" s="15">
        <v>95</v>
      </c>
      <c r="CW858" s="15">
        <v>96</v>
      </c>
      <c r="CX858" s="15">
        <v>97</v>
      </c>
      <c r="CY858" s="15">
        <v>98</v>
      </c>
      <c r="CZ858" s="15">
        <v>99</v>
      </c>
      <c r="DA858" s="15">
        <v>100</v>
      </c>
      <c r="DB858" s="15">
        <v>101</v>
      </c>
      <c r="DC858" s="15">
        <v>102</v>
      </c>
      <c r="DD858" s="15">
        <v>103</v>
      </c>
      <c r="DE858" s="15">
        <v>104</v>
      </c>
      <c r="DF858" s="15">
        <v>105</v>
      </c>
      <c r="DG858" s="15">
        <v>106</v>
      </c>
      <c r="DH858" s="15">
        <v>107</v>
      </c>
      <c r="DI858" s="15">
        <v>108</v>
      </c>
      <c r="DJ858" s="15">
        <v>109</v>
      </c>
      <c r="DK858" s="15">
        <v>110</v>
      </c>
      <c r="DL858" s="15">
        <v>111</v>
      </c>
      <c r="DM858" s="15">
        <v>112</v>
      </c>
      <c r="DN858" s="15">
        <v>113</v>
      </c>
      <c r="DO858" s="15">
        <v>114</v>
      </c>
      <c r="DP858" s="15">
        <v>115</v>
      </c>
      <c r="DQ858" s="15">
        <v>116</v>
      </c>
      <c r="DR858" s="15">
        <v>117</v>
      </c>
      <c r="DS858" s="15">
        <v>118</v>
      </c>
      <c r="DT858" s="15">
        <v>119</v>
      </c>
      <c r="DU858" s="15">
        <v>120</v>
      </c>
      <c r="DV858" s="15">
        <v>121</v>
      </c>
      <c r="DW858" s="15">
        <v>122</v>
      </c>
      <c r="DX858" s="15">
        <v>123</v>
      </c>
      <c r="DY858" s="15">
        <v>124</v>
      </c>
      <c r="DZ858" s="15">
        <v>125</v>
      </c>
      <c r="EA858" s="15">
        <v>126</v>
      </c>
      <c r="EB858" s="15">
        <v>127</v>
      </c>
      <c r="EC858" s="15">
        <v>128</v>
      </c>
      <c r="ED858" s="15">
        <v>129</v>
      </c>
      <c r="EE858" s="15">
        <v>130</v>
      </c>
      <c r="EF858" s="15">
        <v>131</v>
      </c>
      <c r="EG858" s="15">
        <v>132</v>
      </c>
      <c r="EH858" s="15">
        <v>133</v>
      </c>
      <c r="EI858" s="15">
        <v>134</v>
      </c>
      <c r="EJ858" s="15">
        <v>135</v>
      </c>
      <c r="EK858" s="15">
        <v>136</v>
      </c>
      <c r="EL858" s="15">
        <v>137</v>
      </c>
      <c r="EM858" s="15">
        <v>138</v>
      </c>
      <c r="EN858" s="15">
        <v>139</v>
      </c>
      <c r="EO858" s="15">
        <v>140</v>
      </c>
      <c r="EP858" s="15">
        <v>141</v>
      </c>
      <c r="EQ858" s="15">
        <v>142</v>
      </c>
      <c r="ER858" s="15">
        <v>143</v>
      </c>
      <c r="ES858" s="15">
        <v>144</v>
      </c>
      <c r="ET858" s="15">
        <v>145</v>
      </c>
      <c r="EU858" s="15">
        <v>146</v>
      </c>
      <c r="EV858" s="15">
        <v>147</v>
      </c>
      <c r="EW858" s="15">
        <v>148</v>
      </c>
      <c r="EX858" s="15">
        <v>149</v>
      </c>
      <c r="EY858" s="15">
        <v>150</v>
      </c>
      <c r="EZ858" s="15">
        <v>151</v>
      </c>
      <c r="FA858" s="15">
        <v>152</v>
      </c>
      <c r="FB858" s="15">
        <v>153</v>
      </c>
      <c r="FC858" s="15">
        <v>154</v>
      </c>
      <c r="FD858" s="15">
        <v>155</v>
      </c>
      <c r="FE858" s="15">
        <v>156</v>
      </c>
      <c r="FF858" s="15">
        <v>157</v>
      </c>
      <c r="FG858" s="15">
        <v>158</v>
      </c>
      <c r="FH858" s="15">
        <v>159</v>
      </c>
      <c r="FI858" s="15">
        <v>160</v>
      </c>
      <c r="FJ858" s="15">
        <v>161</v>
      </c>
      <c r="FK858" s="15">
        <v>162</v>
      </c>
      <c r="FL858" s="15">
        <v>163</v>
      </c>
      <c r="FM858" s="15">
        <v>164</v>
      </c>
      <c r="FN858" s="15">
        <v>165</v>
      </c>
      <c r="FO858" s="15">
        <v>166</v>
      </c>
      <c r="FP858" s="15">
        <v>167</v>
      </c>
      <c r="FQ858" s="15">
        <v>168</v>
      </c>
      <c r="FR858" s="15">
        <v>169</v>
      </c>
      <c r="FS858" s="15">
        <v>170</v>
      </c>
      <c r="FT858" s="15">
        <v>171</v>
      </c>
      <c r="FU858" s="15">
        <v>172</v>
      </c>
      <c r="FV858" s="15">
        <v>173</v>
      </c>
      <c r="FW858" s="15">
        <v>174</v>
      </c>
    </row>
    <row r="859" spans="4:180" s="15" customFormat="1">
      <c r="E859" s="42" t="s">
        <v>350</v>
      </c>
      <c r="F859" s="15">
        <v>99</v>
      </c>
      <c r="G859" s="15">
        <v>38</v>
      </c>
      <c r="H859" s="15">
        <v>149</v>
      </c>
      <c r="I859" s="15">
        <v>90</v>
      </c>
      <c r="J859" s="15">
        <v>132</v>
      </c>
      <c r="K859" s="15">
        <v>50</v>
      </c>
      <c r="L859" s="15">
        <v>34</v>
      </c>
      <c r="M859" s="15">
        <v>152</v>
      </c>
      <c r="N859" s="15">
        <v>5</v>
      </c>
      <c r="O859" s="15">
        <v>166</v>
      </c>
      <c r="P859" s="15">
        <v>47</v>
      </c>
      <c r="Q859" s="15">
        <v>71</v>
      </c>
      <c r="R859" s="15">
        <v>104</v>
      </c>
      <c r="S859" s="15">
        <v>86</v>
      </c>
      <c r="T859" s="15">
        <v>19</v>
      </c>
      <c r="U859" s="15">
        <v>14</v>
      </c>
      <c r="V859" s="15">
        <v>133</v>
      </c>
      <c r="W859" s="15">
        <v>35</v>
      </c>
      <c r="X859" s="15">
        <v>23</v>
      </c>
      <c r="Y859" s="15">
        <v>123</v>
      </c>
      <c r="Z859" s="15">
        <v>59</v>
      </c>
      <c r="AA859" s="15">
        <v>46</v>
      </c>
      <c r="AB859" s="15">
        <v>72</v>
      </c>
      <c r="AC859" s="15">
        <v>168</v>
      </c>
      <c r="AD859" s="15">
        <v>131</v>
      </c>
      <c r="AE859" s="15">
        <v>8</v>
      </c>
      <c r="AF859" s="15">
        <v>101</v>
      </c>
      <c r="AG859" s="15">
        <v>69</v>
      </c>
      <c r="AH859" s="15">
        <v>33</v>
      </c>
      <c r="AI859" s="15">
        <v>117</v>
      </c>
      <c r="AJ859" s="15">
        <v>9</v>
      </c>
      <c r="AK859" s="15">
        <v>63</v>
      </c>
      <c r="AL859" s="15">
        <v>22</v>
      </c>
      <c r="AM859" s="15">
        <v>137</v>
      </c>
      <c r="AN859" s="15">
        <v>48</v>
      </c>
      <c r="AO859" s="15">
        <v>150</v>
      </c>
      <c r="AP859" s="15">
        <v>118</v>
      </c>
      <c r="AQ859" s="15">
        <v>136</v>
      </c>
      <c r="AR859" s="15">
        <v>96</v>
      </c>
      <c r="AS859" s="15">
        <v>161</v>
      </c>
      <c r="AT859" s="15">
        <v>70</v>
      </c>
      <c r="AU859" s="15">
        <v>73</v>
      </c>
      <c r="AV859" s="15">
        <v>27</v>
      </c>
      <c r="AW859" s="15">
        <v>113</v>
      </c>
      <c r="AX859" s="15">
        <v>127</v>
      </c>
      <c r="AY859" s="15">
        <v>92</v>
      </c>
      <c r="AZ859" s="15">
        <v>16</v>
      </c>
      <c r="BA859" s="15">
        <v>36</v>
      </c>
      <c r="BB859" s="15">
        <v>147</v>
      </c>
      <c r="BC859" s="15">
        <v>124</v>
      </c>
      <c r="BD859" s="15">
        <v>169</v>
      </c>
      <c r="BE859" s="15">
        <v>81</v>
      </c>
      <c r="BF859" s="15">
        <v>157</v>
      </c>
      <c r="BG859" s="15">
        <v>107</v>
      </c>
      <c r="BH859" s="15">
        <v>172</v>
      </c>
      <c r="BI859" s="15">
        <v>7</v>
      </c>
      <c r="BJ859" s="15">
        <v>44</v>
      </c>
      <c r="BK859" s="15">
        <v>67</v>
      </c>
      <c r="BL859" s="15">
        <v>77</v>
      </c>
      <c r="BM859" s="15">
        <v>18</v>
      </c>
      <c r="BN859" s="15">
        <v>110</v>
      </c>
      <c r="BO859" s="15">
        <v>78</v>
      </c>
      <c r="BP859" s="15">
        <v>159</v>
      </c>
      <c r="BQ859" s="15">
        <v>21</v>
      </c>
      <c r="BR859" s="15">
        <v>174</v>
      </c>
      <c r="BS859" s="15">
        <v>160</v>
      </c>
      <c r="BT859" s="15">
        <v>120</v>
      </c>
      <c r="BU859" s="15">
        <v>52</v>
      </c>
      <c r="BV859" s="15">
        <v>56</v>
      </c>
      <c r="BW859" s="15">
        <v>41</v>
      </c>
      <c r="BX859" s="15">
        <v>134</v>
      </c>
      <c r="BY859" s="15">
        <v>20</v>
      </c>
      <c r="BZ859" s="15">
        <v>12</v>
      </c>
      <c r="CA859" s="15">
        <v>91</v>
      </c>
      <c r="CB859" s="15">
        <v>116</v>
      </c>
      <c r="CC859" s="15">
        <v>29</v>
      </c>
      <c r="CD859" s="15">
        <v>109</v>
      </c>
      <c r="CE859" s="15">
        <v>15</v>
      </c>
      <c r="CF859" s="15">
        <v>25</v>
      </c>
      <c r="CG859" s="15">
        <v>153</v>
      </c>
      <c r="CH859" s="15">
        <v>80</v>
      </c>
      <c r="CI859" s="15">
        <v>145</v>
      </c>
      <c r="CJ859" s="15">
        <v>66</v>
      </c>
      <c r="CK859" s="15">
        <v>112</v>
      </c>
      <c r="CL859" s="15">
        <v>13</v>
      </c>
      <c r="CM859" s="15">
        <v>167</v>
      </c>
      <c r="CN859" s="15">
        <v>98</v>
      </c>
      <c r="CO859" s="15">
        <v>6</v>
      </c>
      <c r="CP859" s="15">
        <v>95</v>
      </c>
      <c r="CQ859" s="15">
        <v>146</v>
      </c>
      <c r="CR859" s="15">
        <v>74</v>
      </c>
      <c r="CS859" s="15">
        <v>45</v>
      </c>
      <c r="CT859" s="15">
        <v>30</v>
      </c>
      <c r="CU859" s="15">
        <v>85</v>
      </c>
      <c r="CV859" s="15">
        <v>3</v>
      </c>
      <c r="CW859" s="15">
        <v>83</v>
      </c>
      <c r="CX859" s="15">
        <v>108</v>
      </c>
      <c r="CY859" s="15">
        <v>39</v>
      </c>
      <c r="CZ859" s="15">
        <v>103</v>
      </c>
      <c r="DA859" s="15">
        <v>76</v>
      </c>
      <c r="DB859" s="15">
        <v>144</v>
      </c>
      <c r="DC859" s="15">
        <v>58</v>
      </c>
      <c r="DD859" s="15">
        <v>87</v>
      </c>
      <c r="DE859" s="15">
        <v>43</v>
      </c>
      <c r="DF859" s="15">
        <v>148</v>
      </c>
      <c r="DG859" s="15">
        <v>164</v>
      </c>
      <c r="DH859" s="15">
        <v>68</v>
      </c>
      <c r="DI859" s="15">
        <v>97</v>
      </c>
      <c r="DJ859" s="15">
        <v>142</v>
      </c>
      <c r="DK859" s="15">
        <v>61</v>
      </c>
      <c r="DL859" s="15">
        <v>125</v>
      </c>
      <c r="DM859" s="15">
        <v>84</v>
      </c>
      <c r="DN859" s="15">
        <v>57</v>
      </c>
      <c r="DO859" s="15">
        <v>26</v>
      </c>
      <c r="DP859" s="15">
        <v>139</v>
      </c>
      <c r="DQ859" s="15">
        <v>94</v>
      </c>
      <c r="DR859" s="15">
        <v>10</v>
      </c>
      <c r="DS859" s="15">
        <v>37</v>
      </c>
      <c r="DT859" s="15">
        <v>158</v>
      </c>
      <c r="DU859" s="15">
        <v>122</v>
      </c>
      <c r="DV859" s="15">
        <v>53</v>
      </c>
      <c r="DW859" s="15">
        <v>75</v>
      </c>
      <c r="DX859" s="15">
        <v>114</v>
      </c>
      <c r="DY859" s="15">
        <v>128</v>
      </c>
      <c r="DZ859" s="15">
        <v>121</v>
      </c>
      <c r="EA859" s="15">
        <v>49</v>
      </c>
      <c r="EB859" s="15">
        <v>115</v>
      </c>
      <c r="EC859" s="15">
        <v>55</v>
      </c>
      <c r="ED859" s="15">
        <v>62</v>
      </c>
      <c r="EE859" s="15">
        <v>151</v>
      </c>
      <c r="EF859" s="15">
        <v>28</v>
      </c>
      <c r="EG859" s="15">
        <v>51</v>
      </c>
      <c r="EH859" s="15">
        <v>140</v>
      </c>
      <c r="EI859" s="15">
        <v>11</v>
      </c>
      <c r="EJ859" s="15">
        <v>173</v>
      </c>
      <c r="EK859" s="15">
        <v>170</v>
      </c>
      <c r="EL859" s="15">
        <v>171</v>
      </c>
      <c r="EM859" s="15">
        <v>155</v>
      </c>
      <c r="EN859" s="15">
        <v>138</v>
      </c>
      <c r="EO859" s="15">
        <v>93</v>
      </c>
      <c r="EP859" s="15">
        <v>65</v>
      </c>
      <c r="EQ859" s="15">
        <v>1</v>
      </c>
      <c r="ER859" s="15">
        <v>100</v>
      </c>
      <c r="ES859" s="15">
        <v>156</v>
      </c>
      <c r="ET859" s="15">
        <v>126</v>
      </c>
      <c r="EU859" s="15">
        <v>24</v>
      </c>
      <c r="EV859" s="15">
        <v>54</v>
      </c>
      <c r="EW859" s="15">
        <v>82</v>
      </c>
      <c r="EX859" s="15">
        <v>42</v>
      </c>
      <c r="EY859" s="15">
        <v>162</v>
      </c>
      <c r="EZ859" s="15">
        <v>130</v>
      </c>
      <c r="FA859" s="15">
        <v>154</v>
      </c>
      <c r="FB859" s="15">
        <v>89</v>
      </c>
      <c r="FC859" s="15">
        <v>102</v>
      </c>
      <c r="FD859" s="15">
        <v>141</v>
      </c>
      <c r="FE859" s="15">
        <v>79</v>
      </c>
      <c r="FF859" s="15">
        <v>119</v>
      </c>
      <c r="FG859" s="15">
        <v>32</v>
      </c>
      <c r="FH859" s="15">
        <v>111</v>
      </c>
      <c r="FI859" s="15">
        <v>129</v>
      </c>
      <c r="FJ859" s="15">
        <v>40</v>
      </c>
      <c r="FK859" s="15">
        <v>163</v>
      </c>
      <c r="FL859" s="15">
        <v>60</v>
      </c>
      <c r="FM859" s="15">
        <v>106</v>
      </c>
      <c r="FN859" s="15">
        <v>143</v>
      </c>
      <c r="FO859" s="15">
        <v>64</v>
      </c>
      <c r="FP859" s="15">
        <v>88</v>
      </c>
      <c r="FQ859" s="15">
        <v>165</v>
      </c>
      <c r="FR859" s="15">
        <v>31</v>
      </c>
      <c r="FS859" s="15">
        <v>2</v>
      </c>
      <c r="FT859" s="15">
        <v>105</v>
      </c>
      <c r="FU859" s="15">
        <v>135</v>
      </c>
      <c r="FV859" s="15">
        <v>4</v>
      </c>
      <c r="FW859" s="15">
        <v>17</v>
      </c>
    </row>
    <row r="860" spans="4:180" s="15" customFormat="1">
      <c r="E860" s="42" t="s">
        <v>352</v>
      </c>
      <c r="F860" s="15">
        <v>35</v>
      </c>
      <c r="G860" s="15">
        <v>110</v>
      </c>
      <c r="H860" s="15">
        <v>111</v>
      </c>
      <c r="I860" s="15">
        <v>38</v>
      </c>
      <c r="J860" s="15">
        <v>73</v>
      </c>
      <c r="K860" s="15">
        <v>148</v>
      </c>
      <c r="L860" s="15">
        <v>156</v>
      </c>
      <c r="M860" s="15">
        <v>135</v>
      </c>
      <c r="N860" s="15">
        <v>70</v>
      </c>
      <c r="O860" s="15">
        <v>52</v>
      </c>
      <c r="P860" s="15">
        <v>4</v>
      </c>
      <c r="Q860" s="15">
        <v>86</v>
      </c>
      <c r="R860" s="15">
        <v>42</v>
      </c>
      <c r="S860" s="15">
        <v>157</v>
      </c>
      <c r="T860" s="15">
        <v>57</v>
      </c>
      <c r="U860" s="15">
        <v>48</v>
      </c>
      <c r="V860" s="15">
        <v>15</v>
      </c>
      <c r="W860" s="15">
        <v>172</v>
      </c>
      <c r="X860" s="15">
        <v>88</v>
      </c>
      <c r="Y860" s="15">
        <v>7</v>
      </c>
      <c r="Z860" s="15">
        <v>162</v>
      </c>
      <c r="AA860" s="15">
        <v>93</v>
      </c>
      <c r="AB860" s="15">
        <v>102</v>
      </c>
      <c r="AC860" s="15">
        <v>150</v>
      </c>
      <c r="AD860" s="15">
        <v>68</v>
      </c>
      <c r="AE860" s="15">
        <v>90</v>
      </c>
      <c r="AF860" s="15">
        <v>69</v>
      </c>
      <c r="AG860" s="15">
        <v>119</v>
      </c>
      <c r="AH860" s="15">
        <v>37</v>
      </c>
      <c r="AI860" s="15">
        <v>152</v>
      </c>
      <c r="AJ860" s="15">
        <v>84</v>
      </c>
      <c r="AK860" s="15">
        <v>30</v>
      </c>
      <c r="AL860" s="15">
        <v>77</v>
      </c>
      <c r="AM860" s="15">
        <v>36</v>
      </c>
      <c r="AN860" s="15">
        <v>47</v>
      </c>
      <c r="AO860" s="15">
        <v>25</v>
      </c>
      <c r="AP860" s="15">
        <v>3</v>
      </c>
      <c r="AQ860" s="15">
        <v>40</v>
      </c>
      <c r="AR860" s="15">
        <v>118</v>
      </c>
      <c r="AS860" s="15">
        <v>11</v>
      </c>
      <c r="AT860" s="15">
        <v>143</v>
      </c>
      <c r="AU860" s="15">
        <v>39</v>
      </c>
      <c r="AV860" s="15">
        <v>127</v>
      </c>
      <c r="AW860" s="15">
        <v>12</v>
      </c>
      <c r="AX860" s="15">
        <v>28</v>
      </c>
      <c r="AY860" s="15">
        <v>128</v>
      </c>
      <c r="AZ860" s="15">
        <v>153</v>
      </c>
      <c r="BA860" s="15">
        <v>141</v>
      </c>
      <c r="BB860" s="15">
        <v>51</v>
      </c>
      <c r="BC860" s="15">
        <v>24</v>
      </c>
      <c r="BD860" s="15">
        <v>75</v>
      </c>
      <c r="BE860" s="15">
        <v>106</v>
      </c>
      <c r="BF860" s="15">
        <v>116</v>
      </c>
      <c r="BG860" s="15">
        <v>166</v>
      </c>
      <c r="BH860" s="15">
        <v>1</v>
      </c>
      <c r="BI860" s="15">
        <v>33</v>
      </c>
      <c r="BJ860" s="15">
        <v>121</v>
      </c>
      <c r="BK860" s="15">
        <v>62</v>
      </c>
      <c r="BL860" s="15">
        <v>6</v>
      </c>
      <c r="BM860" s="15">
        <v>72</v>
      </c>
      <c r="BN860" s="15">
        <v>19</v>
      </c>
      <c r="BO860" s="15">
        <v>61</v>
      </c>
      <c r="BP860" s="15">
        <v>145</v>
      </c>
      <c r="BQ860" s="15">
        <v>160</v>
      </c>
      <c r="BR860" s="15">
        <v>98</v>
      </c>
      <c r="BS860" s="15">
        <v>173</v>
      </c>
      <c r="BT860" s="15">
        <v>74</v>
      </c>
      <c r="BU860" s="15">
        <v>21</v>
      </c>
      <c r="BV860" s="15">
        <v>76</v>
      </c>
      <c r="BW860" s="15">
        <v>59</v>
      </c>
      <c r="BX860" s="15">
        <v>155</v>
      </c>
      <c r="BY860" s="15">
        <v>60</v>
      </c>
      <c r="BZ860" s="15">
        <v>2</v>
      </c>
      <c r="CA860" s="15">
        <v>67</v>
      </c>
      <c r="CB860" s="15">
        <v>22</v>
      </c>
      <c r="CC860" s="15">
        <v>165</v>
      </c>
      <c r="CD860" s="15">
        <v>126</v>
      </c>
      <c r="CE860" s="15">
        <v>109</v>
      </c>
      <c r="CF860" s="15">
        <v>63</v>
      </c>
      <c r="CG860" s="15">
        <v>14</v>
      </c>
      <c r="CH860" s="15">
        <v>5</v>
      </c>
      <c r="CI860" s="15">
        <v>149</v>
      </c>
      <c r="CJ860" s="15">
        <v>154</v>
      </c>
      <c r="CK860" s="15">
        <v>41</v>
      </c>
      <c r="CL860" s="15">
        <v>29</v>
      </c>
      <c r="CM860" s="15">
        <v>55</v>
      </c>
      <c r="CN860" s="15">
        <v>104</v>
      </c>
      <c r="CO860" s="15">
        <v>120</v>
      </c>
      <c r="CP860" s="15">
        <v>97</v>
      </c>
      <c r="CQ860" s="15">
        <v>136</v>
      </c>
      <c r="CR860" s="15">
        <v>132</v>
      </c>
      <c r="CS860" s="15">
        <v>26</v>
      </c>
      <c r="CT860" s="15">
        <v>54</v>
      </c>
      <c r="CU860" s="15">
        <v>50</v>
      </c>
      <c r="CV860" s="15">
        <v>9</v>
      </c>
      <c r="CW860" s="15">
        <v>85</v>
      </c>
      <c r="CX860" s="15">
        <v>89</v>
      </c>
      <c r="CY860" s="15">
        <v>107</v>
      </c>
      <c r="CZ860" s="15">
        <v>133</v>
      </c>
      <c r="DA860" s="15">
        <v>92</v>
      </c>
      <c r="DB860" s="15">
        <v>112</v>
      </c>
      <c r="DC860" s="15">
        <v>159</v>
      </c>
      <c r="DD860" s="15">
        <v>122</v>
      </c>
      <c r="DE860" s="15">
        <v>82</v>
      </c>
      <c r="DF860" s="15">
        <v>53</v>
      </c>
      <c r="DG860" s="15">
        <v>45</v>
      </c>
      <c r="DH860" s="15">
        <v>113</v>
      </c>
      <c r="DI860" s="15">
        <v>142</v>
      </c>
      <c r="DJ860" s="15">
        <v>161</v>
      </c>
      <c r="DK860" s="15">
        <v>81</v>
      </c>
      <c r="DL860" s="15">
        <v>124</v>
      </c>
      <c r="DM860" s="15">
        <v>164</v>
      </c>
      <c r="DN860" s="15">
        <v>64</v>
      </c>
      <c r="DO860" s="15">
        <v>32</v>
      </c>
      <c r="DP860" s="15">
        <v>108</v>
      </c>
      <c r="DQ860" s="15">
        <v>117</v>
      </c>
      <c r="DR860" s="15">
        <v>140</v>
      </c>
      <c r="DS860" s="15">
        <v>105</v>
      </c>
      <c r="DT860" s="15">
        <v>125</v>
      </c>
      <c r="DU860" s="15">
        <v>46</v>
      </c>
      <c r="DV860" s="15">
        <v>17</v>
      </c>
      <c r="DW860" s="15">
        <v>158</v>
      </c>
      <c r="DX860" s="15">
        <v>147</v>
      </c>
      <c r="DY860" s="15">
        <v>130</v>
      </c>
      <c r="DZ860" s="15">
        <v>99</v>
      </c>
      <c r="EA860" s="15">
        <v>95</v>
      </c>
      <c r="EB860" s="15">
        <v>43</v>
      </c>
      <c r="EC860" s="15">
        <v>115</v>
      </c>
      <c r="ED860" s="15">
        <v>171</v>
      </c>
      <c r="EE860" s="15">
        <v>16</v>
      </c>
      <c r="EF860" s="15">
        <v>103</v>
      </c>
      <c r="EG860" s="15">
        <v>91</v>
      </c>
      <c r="EH860" s="15">
        <v>44</v>
      </c>
      <c r="EI860" s="15">
        <v>87</v>
      </c>
      <c r="EJ860" s="15">
        <v>8</v>
      </c>
      <c r="EK860" s="15">
        <v>139</v>
      </c>
      <c r="EL860" s="15">
        <v>13</v>
      </c>
      <c r="EM860" s="15">
        <v>56</v>
      </c>
      <c r="EN860" s="15">
        <v>146</v>
      </c>
      <c r="EO860" s="15">
        <v>134</v>
      </c>
      <c r="EP860" s="15">
        <v>168</v>
      </c>
      <c r="EQ860" s="15">
        <v>100</v>
      </c>
      <c r="ER860" s="15">
        <v>20</v>
      </c>
      <c r="ES860" s="15">
        <v>66</v>
      </c>
      <c r="ET860" s="15">
        <v>79</v>
      </c>
      <c r="EU860" s="15">
        <v>114</v>
      </c>
      <c r="EV860" s="15">
        <v>123</v>
      </c>
      <c r="EW860" s="15">
        <v>31</v>
      </c>
      <c r="EX860" s="15">
        <v>163</v>
      </c>
      <c r="EY860" s="15">
        <v>78</v>
      </c>
      <c r="EZ860" s="15">
        <v>10</v>
      </c>
      <c r="FA860" s="15">
        <v>170</v>
      </c>
      <c r="FB860" s="15">
        <v>131</v>
      </c>
      <c r="FC860" s="15">
        <v>58</v>
      </c>
      <c r="FD860" s="15">
        <v>49</v>
      </c>
      <c r="FE860" s="15">
        <v>23</v>
      </c>
      <c r="FF860" s="15">
        <v>138</v>
      </c>
      <c r="FG860" s="15">
        <v>169</v>
      </c>
      <c r="FH860" s="15">
        <v>80</v>
      </c>
      <c r="FI860" s="15">
        <v>71</v>
      </c>
      <c r="FJ860" s="15">
        <v>174</v>
      </c>
      <c r="FK860" s="15">
        <v>151</v>
      </c>
      <c r="FL860" s="15">
        <v>34</v>
      </c>
      <c r="FM860" s="15">
        <v>65</v>
      </c>
      <c r="FN860" s="15">
        <v>27</v>
      </c>
      <c r="FO860" s="15">
        <v>137</v>
      </c>
      <c r="FP860" s="15">
        <v>94</v>
      </c>
      <c r="FQ860" s="15">
        <v>96</v>
      </c>
      <c r="FR860" s="15">
        <v>101</v>
      </c>
      <c r="FS860" s="15">
        <v>167</v>
      </c>
      <c r="FT860" s="15">
        <v>129</v>
      </c>
      <c r="FU860" s="15">
        <v>18</v>
      </c>
      <c r="FV860" s="15">
        <v>144</v>
      </c>
      <c r="FW860" s="15">
        <v>83</v>
      </c>
    </row>
    <row r="861" spans="4:180" s="15" customFormat="1"/>
    <row r="862" spans="4:180" s="15" customFormat="1">
      <c r="D862" s="447">
        <v>175</v>
      </c>
      <c r="E862" s="39" t="s">
        <v>379</v>
      </c>
    </row>
    <row r="863" spans="4:180" s="15" customFormat="1">
      <c r="E863" s="42" t="s">
        <v>322</v>
      </c>
      <c r="F863" s="15">
        <v>1</v>
      </c>
      <c r="G863" s="15">
        <v>2</v>
      </c>
      <c r="H863" s="15">
        <v>3</v>
      </c>
      <c r="I863" s="15">
        <v>4</v>
      </c>
      <c r="J863" s="15">
        <v>5</v>
      </c>
      <c r="K863" s="15">
        <v>6</v>
      </c>
      <c r="L863" s="15">
        <v>7</v>
      </c>
      <c r="M863" s="15">
        <v>8</v>
      </c>
      <c r="N863" s="15">
        <v>9</v>
      </c>
      <c r="O863" s="15">
        <v>10</v>
      </c>
      <c r="P863" s="15">
        <v>11</v>
      </c>
      <c r="Q863" s="15">
        <v>12</v>
      </c>
      <c r="R863" s="15">
        <v>13</v>
      </c>
      <c r="S863" s="15">
        <v>14</v>
      </c>
      <c r="T863" s="15">
        <v>15</v>
      </c>
      <c r="U863" s="15">
        <v>16</v>
      </c>
      <c r="V863" s="15">
        <v>17</v>
      </c>
      <c r="W863" s="15">
        <v>18</v>
      </c>
      <c r="X863" s="15">
        <v>19</v>
      </c>
      <c r="Y863" s="15">
        <v>20</v>
      </c>
      <c r="Z863" s="15">
        <v>21</v>
      </c>
      <c r="AA863" s="15">
        <v>22</v>
      </c>
      <c r="AB863" s="15">
        <v>23</v>
      </c>
      <c r="AC863" s="15">
        <v>24</v>
      </c>
      <c r="AD863" s="15">
        <v>25</v>
      </c>
      <c r="AE863" s="15">
        <v>26</v>
      </c>
      <c r="AF863" s="15">
        <v>27</v>
      </c>
      <c r="AG863" s="15">
        <v>28</v>
      </c>
      <c r="AH863" s="15">
        <v>29</v>
      </c>
      <c r="AI863" s="15">
        <v>30</v>
      </c>
      <c r="AJ863" s="15">
        <v>31</v>
      </c>
      <c r="AK863" s="15">
        <v>32</v>
      </c>
      <c r="AL863" s="15">
        <v>33</v>
      </c>
      <c r="AM863" s="15">
        <v>34</v>
      </c>
      <c r="AN863" s="15">
        <v>35</v>
      </c>
      <c r="AO863" s="15">
        <v>36</v>
      </c>
      <c r="AP863" s="15">
        <v>37</v>
      </c>
      <c r="AQ863" s="15">
        <v>38</v>
      </c>
      <c r="AR863" s="15">
        <v>39</v>
      </c>
      <c r="AS863" s="15">
        <v>40</v>
      </c>
      <c r="AT863" s="15">
        <v>41</v>
      </c>
      <c r="AU863" s="15">
        <v>42</v>
      </c>
      <c r="AV863" s="15">
        <v>43</v>
      </c>
      <c r="AW863" s="15">
        <v>44</v>
      </c>
      <c r="AX863" s="15">
        <v>45</v>
      </c>
      <c r="AY863" s="15">
        <v>46</v>
      </c>
      <c r="AZ863" s="15">
        <v>47</v>
      </c>
      <c r="BA863" s="15">
        <v>48</v>
      </c>
      <c r="BB863" s="15">
        <v>49</v>
      </c>
      <c r="BC863" s="15">
        <v>50</v>
      </c>
      <c r="BD863" s="15">
        <v>51</v>
      </c>
      <c r="BE863" s="15">
        <v>52</v>
      </c>
      <c r="BF863" s="15">
        <v>53</v>
      </c>
      <c r="BG863" s="15">
        <v>54</v>
      </c>
      <c r="BH863" s="15">
        <v>55</v>
      </c>
      <c r="BI863" s="15">
        <v>56</v>
      </c>
      <c r="BJ863" s="15">
        <v>57</v>
      </c>
      <c r="BK863" s="15">
        <v>58</v>
      </c>
      <c r="BL863" s="15">
        <v>59</v>
      </c>
      <c r="BM863" s="15">
        <v>60</v>
      </c>
      <c r="BN863" s="15">
        <v>61</v>
      </c>
      <c r="BO863" s="15">
        <v>62</v>
      </c>
      <c r="BP863" s="15">
        <v>63</v>
      </c>
      <c r="BQ863" s="15">
        <v>64</v>
      </c>
      <c r="BR863" s="15">
        <v>65</v>
      </c>
      <c r="BS863" s="15">
        <v>66</v>
      </c>
      <c r="BT863" s="15">
        <v>67</v>
      </c>
      <c r="BU863" s="15">
        <v>68</v>
      </c>
      <c r="BV863" s="15">
        <v>69</v>
      </c>
      <c r="BW863" s="15">
        <v>70</v>
      </c>
      <c r="BX863" s="15">
        <v>71</v>
      </c>
      <c r="BY863" s="15">
        <v>72</v>
      </c>
      <c r="BZ863" s="15">
        <v>73</v>
      </c>
      <c r="CA863" s="15">
        <v>74</v>
      </c>
      <c r="CB863" s="15">
        <v>75</v>
      </c>
      <c r="CC863" s="15">
        <v>76</v>
      </c>
      <c r="CD863" s="15">
        <v>77</v>
      </c>
      <c r="CE863" s="15">
        <v>78</v>
      </c>
      <c r="CF863" s="15">
        <v>79</v>
      </c>
      <c r="CG863" s="15">
        <v>80</v>
      </c>
      <c r="CH863" s="15">
        <v>81</v>
      </c>
      <c r="CI863" s="15">
        <v>82</v>
      </c>
      <c r="CJ863" s="15">
        <v>83</v>
      </c>
      <c r="CK863" s="15">
        <v>84</v>
      </c>
      <c r="CL863" s="15">
        <v>85</v>
      </c>
      <c r="CM863" s="15">
        <v>86</v>
      </c>
      <c r="CN863" s="15">
        <v>87</v>
      </c>
      <c r="CO863" s="15">
        <v>88</v>
      </c>
      <c r="CP863" s="15">
        <v>89</v>
      </c>
      <c r="CQ863" s="15">
        <v>90</v>
      </c>
      <c r="CR863" s="15">
        <v>91</v>
      </c>
      <c r="CS863" s="15">
        <v>92</v>
      </c>
      <c r="CT863" s="15">
        <v>93</v>
      </c>
      <c r="CU863" s="15">
        <v>94</v>
      </c>
      <c r="CV863" s="15">
        <v>95</v>
      </c>
      <c r="CW863" s="15">
        <v>96</v>
      </c>
      <c r="CX863" s="15">
        <v>97</v>
      </c>
      <c r="CY863" s="15">
        <v>98</v>
      </c>
      <c r="CZ863" s="15">
        <v>99</v>
      </c>
      <c r="DA863" s="15">
        <v>100</v>
      </c>
      <c r="DB863" s="15">
        <v>101</v>
      </c>
      <c r="DC863" s="15">
        <v>102</v>
      </c>
      <c r="DD863" s="15">
        <v>103</v>
      </c>
      <c r="DE863" s="15">
        <v>104</v>
      </c>
      <c r="DF863" s="15">
        <v>105</v>
      </c>
      <c r="DG863" s="15">
        <v>106</v>
      </c>
      <c r="DH863" s="15">
        <v>107</v>
      </c>
      <c r="DI863" s="15">
        <v>108</v>
      </c>
      <c r="DJ863" s="15">
        <v>109</v>
      </c>
      <c r="DK863" s="15">
        <v>110</v>
      </c>
      <c r="DL863" s="15">
        <v>111</v>
      </c>
      <c r="DM863" s="15">
        <v>112</v>
      </c>
      <c r="DN863" s="15">
        <v>113</v>
      </c>
      <c r="DO863" s="15">
        <v>114</v>
      </c>
      <c r="DP863" s="15">
        <v>115</v>
      </c>
      <c r="DQ863" s="15">
        <v>116</v>
      </c>
      <c r="DR863" s="15">
        <v>117</v>
      </c>
      <c r="DS863" s="15">
        <v>118</v>
      </c>
      <c r="DT863" s="15">
        <v>119</v>
      </c>
      <c r="DU863" s="15">
        <v>120</v>
      </c>
      <c r="DV863" s="15">
        <v>121</v>
      </c>
      <c r="DW863" s="15">
        <v>122</v>
      </c>
      <c r="DX863" s="15">
        <v>123</v>
      </c>
      <c r="DY863" s="15">
        <v>124</v>
      </c>
      <c r="DZ863" s="15">
        <v>125</v>
      </c>
      <c r="EA863" s="15">
        <v>126</v>
      </c>
      <c r="EB863" s="15">
        <v>127</v>
      </c>
      <c r="EC863" s="15">
        <v>128</v>
      </c>
      <c r="ED863" s="15">
        <v>129</v>
      </c>
      <c r="EE863" s="15">
        <v>130</v>
      </c>
      <c r="EF863" s="15">
        <v>131</v>
      </c>
      <c r="EG863" s="15">
        <v>132</v>
      </c>
      <c r="EH863" s="15">
        <v>133</v>
      </c>
      <c r="EI863" s="15">
        <v>134</v>
      </c>
      <c r="EJ863" s="15">
        <v>135</v>
      </c>
      <c r="EK863" s="15">
        <v>136</v>
      </c>
      <c r="EL863" s="15">
        <v>137</v>
      </c>
      <c r="EM863" s="15">
        <v>138</v>
      </c>
      <c r="EN863" s="15">
        <v>139</v>
      </c>
      <c r="EO863" s="15">
        <v>140</v>
      </c>
      <c r="EP863" s="15">
        <v>141</v>
      </c>
      <c r="EQ863" s="15">
        <v>142</v>
      </c>
      <c r="ER863" s="15">
        <v>143</v>
      </c>
      <c r="ES863" s="15">
        <v>144</v>
      </c>
      <c r="ET863" s="15">
        <v>145</v>
      </c>
      <c r="EU863" s="15">
        <v>146</v>
      </c>
      <c r="EV863" s="15">
        <v>147</v>
      </c>
      <c r="EW863" s="15">
        <v>148</v>
      </c>
      <c r="EX863" s="15">
        <v>149</v>
      </c>
      <c r="EY863" s="15">
        <v>150</v>
      </c>
      <c r="EZ863" s="15">
        <v>151</v>
      </c>
      <c r="FA863" s="15">
        <v>152</v>
      </c>
      <c r="FB863" s="15">
        <v>153</v>
      </c>
      <c r="FC863" s="15">
        <v>154</v>
      </c>
      <c r="FD863" s="15">
        <v>155</v>
      </c>
      <c r="FE863" s="15">
        <v>156</v>
      </c>
      <c r="FF863" s="15">
        <v>157</v>
      </c>
      <c r="FG863" s="15">
        <v>158</v>
      </c>
      <c r="FH863" s="15">
        <v>159</v>
      </c>
      <c r="FI863" s="15">
        <v>160</v>
      </c>
      <c r="FJ863" s="15">
        <v>161</v>
      </c>
      <c r="FK863" s="15">
        <v>162</v>
      </c>
      <c r="FL863" s="15">
        <v>163</v>
      </c>
      <c r="FM863" s="15">
        <v>164</v>
      </c>
      <c r="FN863" s="15">
        <v>165</v>
      </c>
      <c r="FO863" s="15">
        <v>166</v>
      </c>
      <c r="FP863" s="15">
        <v>167</v>
      </c>
      <c r="FQ863" s="15">
        <v>168</v>
      </c>
      <c r="FR863" s="15">
        <v>169</v>
      </c>
      <c r="FS863" s="15">
        <v>170</v>
      </c>
      <c r="FT863" s="15">
        <v>171</v>
      </c>
      <c r="FU863" s="15">
        <v>172</v>
      </c>
      <c r="FV863" s="15">
        <v>173</v>
      </c>
      <c r="FW863" s="15">
        <v>174</v>
      </c>
      <c r="FX863" s="15">
        <v>175</v>
      </c>
    </row>
    <row r="864" spans="4:180" s="15" customFormat="1">
      <c r="E864" s="42" t="s">
        <v>350</v>
      </c>
      <c r="F864" s="15">
        <v>132</v>
      </c>
      <c r="G864" s="15">
        <v>120</v>
      </c>
      <c r="H864" s="15">
        <v>21</v>
      </c>
      <c r="I864" s="15">
        <v>126</v>
      </c>
      <c r="J864" s="15">
        <v>96</v>
      </c>
      <c r="K864" s="15">
        <v>145</v>
      </c>
      <c r="L864" s="15">
        <v>26</v>
      </c>
      <c r="M864" s="15">
        <v>104</v>
      </c>
      <c r="N864" s="15">
        <v>17</v>
      </c>
      <c r="O864" s="15">
        <v>73</v>
      </c>
      <c r="P864" s="15">
        <v>159</v>
      </c>
      <c r="Q864" s="15">
        <v>63</v>
      </c>
      <c r="R864" s="15">
        <v>129</v>
      </c>
      <c r="S864" s="15">
        <v>122</v>
      </c>
      <c r="T864" s="15">
        <v>142</v>
      </c>
      <c r="U864" s="15">
        <v>34</v>
      </c>
      <c r="V864" s="15">
        <v>163</v>
      </c>
      <c r="W864" s="15">
        <v>135</v>
      </c>
      <c r="X864" s="15">
        <v>141</v>
      </c>
      <c r="Y864" s="15">
        <v>66</v>
      </c>
      <c r="Z864" s="15">
        <v>92</v>
      </c>
      <c r="AA864" s="15">
        <v>173</v>
      </c>
      <c r="AB864" s="15">
        <v>154</v>
      </c>
      <c r="AC864" s="15">
        <v>7</v>
      </c>
      <c r="AD864" s="15">
        <v>72</v>
      </c>
      <c r="AE864" s="15">
        <v>114</v>
      </c>
      <c r="AF864" s="15">
        <v>99</v>
      </c>
      <c r="AG864" s="15">
        <v>136</v>
      </c>
      <c r="AH864" s="15">
        <v>148</v>
      </c>
      <c r="AI864" s="15">
        <v>51</v>
      </c>
      <c r="AJ864" s="15">
        <v>15</v>
      </c>
      <c r="AK864" s="15">
        <v>175</v>
      </c>
      <c r="AL864" s="15">
        <v>152</v>
      </c>
      <c r="AM864" s="15">
        <v>52</v>
      </c>
      <c r="AN864" s="15">
        <v>116</v>
      </c>
      <c r="AO864" s="15">
        <v>93</v>
      </c>
      <c r="AP864" s="15">
        <v>155</v>
      </c>
      <c r="AQ864" s="15">
        <v>84</v>
      </c>
      <c r="AR864" s="15">
        <v>30</v>
      </c>
      <c r="AS864" s="15">
        <v>36</v>
      </c>
      <c r="AT864" s="15">
        <v>105</v>
      </c>
      <c r="AU864" s="15">
        <v>19</v>
      </c>
      <c r="AV864" s="15">
        <v>67</v>
      </c>
      <c r="AW864" s="15">
        <v>81</v>
      </c>
      <c r="AX864" s="15">
        <v>139</v>
      </c>
      <c r="AY864" s="15">
        <v>79</v>
      </c>
      <c r="AZ864" s="15">
        <v>166</v>
      </c>
      <c r="BA864" s="15">
        <v>137</v>
      </c>
      <c r="BB864" s="15">
        <v>102</v>
      </c>
      <c r="BC864" s="15">
        <v>162</v>
      </c>
      <c r="BD864" s="15">
        <v>45</v>
      </c>
      <c r="BE864" s="15">
        <v>56</v>
      </c>
      <c r="BF864" s="15">
        <v>75</v>
      </c>
      <c r="BG864" s="15">
        <v>110</v>
      </c>
      <c r="BH864" s="15">
        <v>13</v>
      </c>
      <c r="BI864" s="15">
        <v>115</v>
      </c>
      <c r="BJ864" s="15">
        <v>40</v>
      </c>
      <c r="BK864" s="15">
        <v>95</v>
      </c>
      <c r="BL864" s="15">
        <v>3</v>
      </c>
      <c r="BM864" s="15">
        <v>49</v>
      </c>
      <c r="BN864" s="15">
        <v>133</v>
      </c>
      <c r="BO864" s="15">
        <v>161</v>
      </c>
      <c r="BP864" s="15">
        <v>74</v>
      </c>
      <c r="BQ864" s="15">
        <v>121</v>
      </c>
      <c r="BR864" s="15">
        <v>138</v>
      </c>
      <c r="BS864" s="15">
        <v>4</v>
      </c>
      <c r="BT864" s="15">
        <v>35</v>
      </c>
      <c r="BU864" s="15">
        <v>77</v>
      </c>
      <c r="BV864" s="15">
        <v>41</v>
      </c>
      <c r="BW864" s="15">
        <v>59</v>
      </c>
      <c r="BX864" s="15">
        <v>97</v>
      </c>
      <c r="BY864" s="15">
        <v>101</v>
      </c>
      <c r="BZ864" s="15">
        <v>27</v>
      </c>
      <c r="CA864" s="15">
        <v>38</v>
      </c>
      <c r="CB864" s="15">
        <v>169</v>
      </c>
      <c r="CC864" s="15">
        <v>24</v>
      </c>
      <c r="CD864" s="15">
        <v>10</v>
      </c>
      <c r="CE864" s="15">
        <v>117</v>
      </c>
      <c r="CF864" s="15">
        <v>62</v>
      </c>
      <c r="CG864" s="15">
        <v>167</v>
      </c>
      <c r="CH864" s="15">
        <v>140</v>
      </c>
      <c r="CI864" s="15">
        <v>8</v>
      </c>
      <c r="CJ864" s="15">
        <v>151</v>
      </c>
      <c r="CK864" s="15">
        <v>107</v>
      </c>
      <c r="CL864" s="15">
        <v>98</v>
      </c>
      <c r="CM864" s="15">
        <v>128</v>
      </c>
      <c r="CN864" s="15">
        <v>1</v>
      </c>
      <c r="CO864" s="15">
        <v>112</v>
      </c>
      <c r="CP864" s="15">
        <v>46</v>
      </c>
      <c r="CQ864" s="15">
        <v>76</v>
      </c>
      <c r="CR864" s="15">
        <v>80</v>
      </c>
      <c r="CS864" s="15">
        <v>168</v>
      </c>
      <c r="CT864" s="15">
        <v>39</v>
      </c>
      <c r="CU864" s="15">
        <v>42</v>
      </c>
      <c r="CV864" s="15">
        <v>58</v>
      </c>
      <c r="CW864" s="15">
        <v>68</v>
      </c>
      <c r="CX864" s="15">
        <v>44</v>
      </c>
      <c r="CY864" s="15">
        <v>124</v>
      </c>
      <c r="CZ864" s="15">
        <v>71</v>
      </c>
      <c r="DA864" s="15">
        <v>158</v>
      </c>
      <c r="DB864" s="15">
        <v>157</v>
      </c>
      <c r="DC864" s="15">
        <v>144</v>
      </c>
      <c r="DD864" s="15">
        <v>31</v>
      </c>
      <c r="DE864" s="15">
        <v>82</v>
      </c>
      <c r="DF864" s="15">
        <v>69</v>
      </c>
      <c r="DG864" s="15">
        <v>170</v>
      </c>
      <c r="DH864" s="15">
        <v>29</v>
      </c>
      <c r="DI864" s="15">
        <v>9</v>
      </c>
      <c r="DJ864" s="15">
        <v>25</v>
      </c>
      <c r="DK864" s="15">
        <v>37</v>
      </c>
      <c r="DL864" s="15">
        <v>57</v>
      </c>
      <c r="DM864" s="15">
        <v>88</v>
      </c>
      <c r="DN864" s="15">
        <v>20</v>
      </c>
      <c r="DO864" s="15">
        <v>150</v>
      </c>
      <c r="DP864" s="15">
        <v>134</v>
      </c>
      <c r="DQ864" s="15">
        <v>50</v>
      </c>
      <c r="DR864" s="15">
        <v>118</v>
      </c>
      <c r="DS864" s="15">
        <v>131</v>
      </c>
      <c r="DT864" s="15">
        <v>6</v>
      </c>
      <c r="DU864" s="15">
        <v>2</v>
      </c>
      <c r="DV864" s="15">
        <v>87</v>
      </c>
      <c r="DW864" s="15">
        <v>165</v>
      </c>
      <c r="DX864" s="15">
        <v>106</v>
      </c>
      <c r="DY864" s="15">
        <v>70</v>
      </c>
      <c r="DZ864" s="15">
        <v>83</v>
      </c>
      <c r="EA864" s="15">
        <v>18</v>
      </c>
      <c r="EB864" s="15">
        <v>94</v>
      </c>
      <c r="EC864" s="15">
        <v>86</v>
      </c>
      <c r="ED864" s="15">
        <v>28</v>
      </c>
      <c r="EE864" s="15">
        <v>113</v>
      </c>
      <c r="EF864" s="15">
        <v>89</v>
      </c>
      <c r="EG864" s="15">
        <v>64</v>
      </c>
      <c r="EH864" s="15">
        <v>22</v>
      </c>
      <c r="EI864" s="15">
        <v>16</v>
      </c>
      <c r="EJ864" s="15">
        <v>111</v>
      </c>
      <c r="EK864" s="15">
        <v>119</v>
      </c>
      <c r="EL864" s="15">
        <v>48</v>
      </c>
      <c r="EM864" s="15">
        <v>146</v>
      </c>
      <c r="EN864" s="15">
        <v>108</v>
      </c>
      <c r="EO864" s="15">
        <v>12</v>
      </c>
      <c r="EP864" s="15">
        <v>109</v>
      </c>
      <c r="EQ864" s="15">
        <v>55</v>
      </c>
      <c r="ER864" s="15">
        <v>32</v>
      </c>
      <c r="ES864" s="15">
        <v>60</v>
      </c>
      <c r="ET864" s="15">
        <v>153</v>
      </c>
      <c r="EU864" s="15">
        <v>54</v>
      </c>
      <c r="EV864" s="15">
        <v>130</v>
      </c>
      <c r="EW864" s="15">
        <v>164</v>
      </c>
      <c r="EX864" s="15">
        <v>172</v>
      </c>
      <c r="EY864" s="15">
        <v>61</v>
      </c>
      <c r="EZ864" s="15">
        <v>143</v>
      </c>
      <c r="FA864" s="15">
        <v>53</v>
      </c>
      <c r="FB864" s="15">
        <v>149</v>
      </c>
      <c r="FC864" s="15">
        <v>171</v>
      </c>
      <c r="FD864" s="15">
        <v>123</v>
      </c>
      <c r="FE864" s="15">
        <v>5</v>
      </c>
      <c r="FF864" s="15">
        <v>156</v>
      </c>
      <c r="FG864" s="15">
        <v>100</v>
      </c>
      <c r="FH864" s="15">
        <v>85</v>
      </c>
      <c r="FI864" s="15">
        <v>23</v>
      </c>
      <c r="FJ864" s="15">
        <v>14</v>
      </c>
      <c r="FK864" s="15">
        <v>103</v>
      </c>
      <c r="FL864" s="15">
        <v>147</v>
      </c>
      <c r="FM864" s="15">
        <v>91</v>
      </c>
      <c r="FN864" s="15">
        <v>78</v>
      </c>
      <c r="FO864" s="15">
        <v>47</v>
      </c>
      <c r="FP864" s="15">
        <v>43</v>
      </c>
      <c r="FQ864" s="15">
        <v>174</v>
      </c>
      <c r="FR864" s="15">
        <v>90</v>
      </c>
      <c r="FS864" s="15">
        <v>11</v>
      </c>
      <c r="FT864" s="15">
        <v>160</v>
      </c>
      <c r="FU864" s="15">
        <v>125</v>
      </c>
      <c r="FV864" s="15">
        <v>65</v>
      </c>
      <c r="FW864" s="15">
        <v>33</v>
      </c>
      <c r="FX864" s="15">
        <v>127</v>
      </c>
    </row>
    <row r="865" spans="4:184" s="15" customFormat="1">
      <c r="E865" s="42" t="s">
        <v>352</v>
      </c>
      <c r="F865" s="15">
        <v>148</v>
      </c>
      <c r="G865" s="15">
        <v>115</v>
      </c>
      <c r="H865" s="15">
        <v>81</v>
      </c>
      <c r="I865" s="15">
        <v>15</v>
      </c>
      <c r="J865" s="15">
        <v>163</v>
      </c>
      <c r="K865" s="15">
        <v>59</v>
      </c>
      <c r="L865" s="15">
        <v>171</v>
      </c>
      <c r="M865" s="15">
        <v>140</v>
      </c>
      <c r="N865" s="15">
        <v>18</v>
      </c>
      <c r="O865" s="15">
        <v>22</v>
      </c>
      <c r="P865" s="15">
        <v>33</v>
      </c>
      <c r="Q865" s="15">
        <v>11</v>
      </c>
      <c r="R865" s="15">
        <v>155</v>
      </c>
      <c r="S865" s="15">
        <v>8</v>
      </c>
      <c r="T865" s="15">
        <v>21</v>
      </c>
      <c r="U865" s="15">
        <v>139</v>
      </c>
      <c r="V865" s="15">
        <v>100</v>
      </c>
      <c r="W865" s="15">
        <v>175</v>
      </c>
      <c r="X865" s="15">
        <v>92</v>
      </c>
      <c r="Y865" s="15">
        <v>109</v>
      </c>
      <c r="Z865" s="15">
        <v>10</v>
      </c>
      <c r="AA865" s="15">
        <v>79</v>
      </c>
      <c r="AB865" s="15">
        <v>120</v>
      </c>
      <c r="AC865" s="15">
        <v>45</v>
      </c>
      <c r="AD865" s="15">
        <v>103</v>
      </c>
      <c r="AE865" s="15">
        <v>130</v>
      </c>
      <c r="AF865" s="15">
        <v>23</v>
      </c>
      <c r="AG865" s="15">
        <v>107</v>
      </c>
      <c r="AH865" s="15">
        <v>43</v>
      </c>
      <c r="AI865" s="15">
        <v>14</v>
      </c>
      <c r="AJ865" s="15">
        <v>55</v>
      </c>
      <c r="AK865" s="15">
        <v>149</v>
      </c>
      <c r="AL865" s="15">
        <v>62</v>
      </c>
      <c r="AM865" s="15">
        <v>88</v>
      </c>
      <c r="AN865" s="15">
        <v>91</v>
      </c>
      <c r="AO865" s="15">
        <v>158</v>
      </c>
      <c r="AP865" s="15">
        <v>126</v>
      </c>
      <c r="AQ865" s="15">
        <v>141</v>
      </c>
      <c r="AR865" s="15">
        <v>152</v>
      </c>
      <c r="AS865" s="15">
        <v>32</v>
      </c>
      <c r="AT865" s="15">
        <v>74</v>
      </c>
      <c r="AU865" s="15">
        <v>98</v>
      </c>
      <c r="AV865" s="15">
        <v>29</v>
      </c>
      <c r="AW865" s="15">
        <v>67</v>
      </c>
      <c r="AX865" s="15">
        <v>16</v>
      </c>
      <c r="AY865" s="15">
        <v>25</v>
      </c>
      <c r="AZ865" s="15">
        <v>174</v>
      </c>
      <c r="BA865" s="15">
        <v>2</v>
      </c>
      <c r="BB865" s="15">
        <v>156</v>
      </c>
      <c r="BC865" s="15">
        <v>87</v>
      </c>
      <c r="BD865" s="15">
        <v>124</v>
      </c>
      <c r="BE865" s="15">
        <v>65</v>
      </c>
      <c r="BF865" s="15">
        <v>167</v>
      </c>
      <c r="BG865" s="15">
        <v>157</v>
      </c>
      <c r="BH865" s="15">
        <v>46</v>
      </c>
      <c r="BI865" s="15">
        <v>40</v>
      </c>
      <c r="BJ865" s="15">
        <v>153</v>
      </c>
      <c r="BK865" s="15">
        <v>66</v>
      </c>
      <c r="BL865" s="15">
        <v>166</v>
      </c>
      <c r="BM865" s="15">
        <v>119</v>
      </c>
      <c r="BN865" s="15">
        <v>70</v>
      </c>
      <c r="BO865" s="15">
        <v>84</v>
      </c>
      <c r="BP865" s="15">
        <v>64</v>
      </c>
      <c r="BQ865" s="15">
        <v>80</v>
      </c>
      <c r="BR865" s="15">
        <v>118</v>
      </c>
      <c r="BS865" s="15">
        <v>58</v>
      </c>
      <c r="BT865" s="15">
        <v>138</v>
      </c>
      <c r="BU865" s="15">
        <v>102</v>
      </c>
      <c r="BV865" s="15">
        <v>86</v>
      </c>
      <c r="BW865" s="15">
        <v>147</v>
      </c>
      <c r="BX865" s="15">
        <v>164</v>
      </c>
      <c r="BY865" s="15">
        <v>89</v>
      </c>
      <c r="BZ865" s="15">
        <v>72</v>
      </c>
      <c r="CA865" s="15">
        <v>5</v>
      </c>
      <c r="CB865" s="15">
        <v>47</v>
      </c>
      <c r="CC865" s="15">
        <v>142</v>
      </c>
      <c r="CD865" s="15">
        <v>95</v>
      </c>
      <c r="CE865" s="15">
        <v>125</v>
      </c>
      <c r="CF865" s="15">
        <v>137</v>
      </c>
      <c r="CG865" s="15">
        <v>27</v>
      </c>
      <c r="CH865" s="15">
        <v>108</v>
      </c>
      <c r="CI865" s="15">
        <v>61</v>
      </c>
      <c r="CJ865" s="15">
        <v>127</v>
      </c>
      <c r="CK865" s="15">
        <v>173</v>
      </c>
      <c r="CL865" s="15">
        <v>56</v>
      </c>
      <c r="CM865" s="15">
        <v>69</v>
      </c>
      <c r="CN865" s="15">
        <v>96</v>
      </c>
      <c r="CO865" s="15">
        <v>52</v>
      </c>
      <c r="CP865" s="15">
        <v>106</v>
      </c>
      <c r="CQ865" s="15">
        <v>136</v>
      </c>
      <c r="CR865" s="15">
        <v>60</v>
      </c>
      <c r="CS865" s="15">
        <v>13</v>
      </c>
      <c r="CT865" s="15">
        <v>122</v>
      </c>
      <c r="CU865" s="15">
        <v>101</v>
      </c>
      <c r="CV865" s="15">
        <v>77</v>
      </c>
      <c r="CW865" s="15">
        <v>110</v>
      </c>
      <c r="CX865" s="15">
        <v>9</v>
      </c>
      <c r="CY865" s="15">
        <v>99</v>
      </c>
      <c r="CZ865" s="15">
        <v>128</v>
      </c>
      <c r="DA865" s="15">
        <v>4</v>
      </c>
      <c r="DB865" s="15">
        <v>169</v>
      </c>
      <c r="DC865" s="15">
        <v>24</v>
      </c>
      <c r="DD865" s="15">
        <v>37</v>
      </c>
      <c r="DE865" s="15">
        <v>31</v>
      </c>
      <c r="DF865" s="15">
        <v>6</v>
      </c>
      <c r="DG865" s="15">
        <v>90</v>
      </c>
      <c r="DH865" s="15">
        <v>28</v>
      </c>
      <c r="DI865" s="15">
        <v>17</v>
      </c>
      <c r="DJ865" s="15">
        <v>160</v>
      </c>
      <c r="DK865" s="15">
        <v>1</v>
      </c>
      <c r="DL865" s="15">
        <v>134</v>
      </c>
      <c r="DM865" s="15">
        <v>129</v>
      </c>
      <c r="DN865" s="15">
        <v>7</v>
      </c>
      <c r="DO865" s="15">
        <v>48</v>
      </c>
      <c r="DP865" s="15">
        <v>151</v>
      </c>
      <c r="DQ865" s="15">
        <v>3</v>
      </c>
      <c r="DR865" s="15">
        <v>105</v>
      </c>
      <c r="DS865" s="15">
        <v>42</v>
      </c>
      <c r="DT865" s="15">
        <v>145</v>
      </c>
      <c r="DU865" s="15">
        <v>97</v>
      </c>
      <c r="DV865" s="15">
        <v>49</v>
      </c>
      <c r="DW865" s="15">
        <v>41</v>
      </c>
      <c r="DX865" s="15">
        <v>114</v>
      </c>
      <c r="DY865" s="15">
        <v>63</v>
      </c>
      <c r="DZ865" s="15">
        <v>34</v>
      </c>
      <c r="EA865" s="15">
        <v>154</v>
      </c>
      <c r="EB865" s="15">
        <v>83</v>
      </c>
      <c r="EC865" s="15">
        <v>51</v>
      </c>
      <c r="ED865" s="15">
        <v>116</v>
      </c>
      <c r="EE865" s="15">
        <v>112</v>
      </c>
      <c r="EF865" s="15">
        <v>150</v>
      </c>
      <c r="EG865" s="15">
        <v>170</v>
      </c>
      <c r="EH865" s="15">
        <v>121</v>
      </c>
      <c r="EI865" s="15">
        <v>26</v>
      </c>
      <c r="EJ865" s="15">
        <v>53</v>
      </c>
      <c r="EK865" s="15">
        <v>123</v>
      </c>
      <c r="EL865" s="15">
        <v>73</v>
      </c>
      <c r="EM865" s="15">
        <v>44</v>
      </c>
      <c r="EN865" s="15">
        <v>117</v>
      </c>
      <c r="EO865" s="15">
        <v>161</v>
      </c>
      <c r="EP865" s="15">
        <v>38</v>
      </c>
      <c r="EQ865" s="15">
        <v>113</v>
      </c>
      <c r="ER865" s="15">
        <v>165</v>
      </c>
      <c r="ES865" s="15">
        <v>168</v>
      </c>
      <c r="ET865" s="15">
        <v>93</v>
      </c>
      <c r="EU865" s="15">
        <v>82</v>
      </c>
      <c r="EV865" s="15">
        <v>75</v>
      </c>
      <c r="EW865" s="15">
        <v>172</v>
      </c>
      <c r="EX865" s="15">
        <v>68</v>
      </c>
      <c r="EY865" s="15">
        <v>131</v>
      </c>
      <c r="EZ865" s="15">
        <v>135</v>
      </c>
      <c r="FA865" s="15">
        <v>78</v>
      </c>
      <c r="FB865" s="15">
        <v>162</v>
      </c>
      <c r="FC865" s="15">
        <v>57</v>
      </c>
      <c r="FD865" s="15">
        <v>71</v>
      </c>
      <c r="FE865" s="15">
        <v>19</v>
      </c>
      <c r="FF865" s="15">
        <v>54</v>
      </c>
      <c r="FG865" s="15">
        <v>35</v>
      </c>
      <c r="FH865" s="15">
        <v>76</v>
      </c>
      <c r="FI865" s="15">
        <v>132</v>
      </c>
      <c r="FJ865" s="15">
        <v>30</v>
      </c>
      <c r="FK865" s="15">
        <v>39</v>
      </c>
      <c r="FL865" s="15">
        <v>12</v>
      </c>
      <c r="FM865" s="15">
        <v>133</v>
      </c>
      <c r="FN865" s="15">
        <v>143</v>
      </c>
      <c r="FO865" s="15">
        <v>94</v>
      </c>
      <c r="FP865" s="15">
        <v>20</v>
      </c>
      <c r="FQ865" s="15">
        <v>144</v>
      </c>
      <c r="FR865" s="15">
        <v>111</v>
      </c>
      <c r="FS865" s="15">
        <v>159</v>
      </c>
      <c r="FT865" s="15">
        <v>85</v>
      </c>
      <c r="FU865" s="15">
        <v>104</v>
      </c>
      <c r="FV865" s="15">
        <v>36</v>
      </c>
      <c r="FW865" s="15">
        <v>50</v>
      </c>
      <c r="FX865" s="15">
        <v>146</v>
      </c>
    </row>
    <row r="866" spans="4:184" s="15" customFormat="1"/>
    <row r="867" spans="4:184" s="15" customFormat="1">
      <c r="D867" s="447">
        <v>176</v>
      </c>
      <c r="E867" s="39" t="s">
        <v>379</v>
      </c>
    </row>
    <row r="868" spans="4:184" s="15" customFormat="1">
      <c r="E868" s="42" t="s">
        <v>322</v>
      </c>
      <c r="F868" s="15">
        <v>1</v>
      </c>
      <c r="G868" s="15">
        <v>2</v>
      </c>
      <c r="H868" s="15">
        <v>3</v>
      </c>
      <c r="I868" s="15">
        <v>4</v>
      </c>
      <c r="J868" s="15">
        <v>5</v>
      </c>
      <c r="K868" s="15">
        <v>6</v>
      </c>
      <c r="L868" s="15">
        <v>7</v>
      </c>
      <c r="M868" s="15">
        <v>8</v>
      </c>
      <c r="N868" s="15">
        <v>9</v>
      </c>
      <c r="O868" s="15">
        <v>10</v>
      </c>
      <c r="P868" s="15">
        <v>11</v>
      </c>
      <c r="Q868" s="15">
        <v>12</v>
      </c>
      <c r="R868" s="15">
        <v>13</v>
      </c>
      <c r="S868" s="15">
        <v>14</v>
      </c>
      <c r="T868" s="15">
        <v>15</v>
      </c>
      <c r="U868" s="15">
        <v>16</v>
      </c>
      <c r="V868" s="15">
        <v>17</v>
      </c>
      <c r="W868" s="15">
        <v>18</v>
      </c>
      <c r="X868" s="15">
        <v>19</v>
      </c>
      <c r="Y868" s="15">
        <v>20</v>
      </c>
      <c r="Z868" s="15">
        <v>21</v>
      </c>
      <c r="AA868" s="15">
        <v>22</v>
      </c>
      <c r="AB868" s="15">
        <v>23</v>
      </c>
      <c r="AC868" s="15">
        <v>24</v>
      </c>
      <c r="AD868" s="15">
        <v>25</v>
      </c>
      <c r="AE868" s="15">
        <v>26</v>
      </c>
      <c r="AF868" s="15">
        <v>27</v>
      </c>
      <c r="AG868" s="15">
        <v>28</v>
      </c>
      <c r="AH868" s="15">
        <v>29</v>
      </c>
      <c r="AI868" s="15">
        <v>30</v>
      </c>
      <c r="AJ868" s="15">
        <v>31</v>
      </c>
      <c r="AK868" s="15">
        <v>32</v>
      </c>
      <c r="AL868" s="15">
        <v>33</v>
      </c>
      <c r="AM868" s="15">
        <v>34</v>
      </c>
      <c r="AN868" s="15">
        <v>35</v>
      </c>
      <c r="AO868" s="15">
        <v>36</v>
      </c>
      <c r="AP868" s="15">
        <v>37</v>
      </c>
      <c r="AQ868" s="15">
        <v>38</v>
      </c>
      <c r="AR868" s="15">
        <v>39</v>
      </c>
      <c r="AS868" s="15">
        <v>40</v>
      </c>
      <c r="AT868" s="15">
        <v>41</v>
      </c>
      <c r="AU868" s="15">
        <v>42</v>
      </c>
      <c r="AV868" s="15">
        <v>43</v>
      </c>
      <c r="AW868" s="15">
        <v>44</v>
      </c>
      <c r="AX868" s="15">
        <v>45</v>
      </c>
      <c r="AY868" s="15">
        <v>46</v>
      </c>
      <c r="AZ868" s="15">
        <v>47</v>
      </c>
      <c r="BA868" s="15">
        <v>48</v>
      </c>
      <c r="BB868" s="15">
        <v>49</v>
      </c>
      <c r="BC868" s="15">
        <v>50</v>
      </c>
      <c r="BD868" s="15">
        <v>51</v>
      </c>
      <c r="BE868" s="15">
        <v>52</v>
      </c>
      <c r="BF868" s="15">
        <v>53</v>
      </c>
      <c r="BG868" s="15">
        <v>54</v>
      </c>
      <c r="BH868" s="15">
        <v>55</v>
      </c>
      <c r="BI868" s="15">
        <v>56</v>
      </c>
      <c r="BJ868" s="15">
        <v>57</v>
      </c>
      <c r="BK868" s="15">
        <v>58</v>
      </c>
      <c r="BL868" s="15">
        <v>59</v>
      </c>
      <c r="BM868" s="15">
        <v>60</v>
      </c>
      <c r="BN868" s="15">
        <v>61</v>
      </c>
      <c r="BO868" s="15">
        <v>62</v>
      </c>
      <c r="BP868" s="15">
        <v>63</v>
      </c>
      <c r="BQ868" s="15">
        <v>64</v>
      </c>
      <c r="BR868" s="15">
        <v>65</v>
      </c>
      <c r="BS868" s="15">
        <v>66</v>
      </c>
      <c r="BT868" s="15">
        <v>67</v>
      </c>
      <c r="BU868" s="15">
        <v>68</v>
      </c>
      <c r="BV868" s="15">
        <v>69</v>
      </c>
      <c r="BW868" s="15">
        <v>70</v>
      </c>
      <c r="BX868" s="15">
        <v>71</v>
      </c>
      <c r="BY868" s="15">
        <v>72</v>
      </c>
      <c r="BZ868" s="15">
        <v>73</v>
      </c>
      <c r="CA868" s="15">
        <v>74</v>
      </c>
      <c r="CB868" s="15">
        <v>75</v>
      </c>
      <c r="CC868" s="15">
        <v>76</v>
      </c>
      <c r="CD868" s="15">
        <v>77</v>
      </c>
      <c r="CE868" s="15">
        <v>78</v>
      </c>
      <c r="CF868" s="15">
        <v>79</v>
      </c>
      <c r="CG868" s="15">
        <v>80</v>
      </c>
      <c r="CH868" s="15">
        <v>81</v>
      </c>
      <c r="CI868" s="15">
        <v>82</v>
      </c>
      <c r="CJ868" s="15">
        <v>83</v>
      </c>
      <c r="CK868" s="15">
        <v>84</v>
      </c>
      <c r="CL868" s="15">
        <v>85</v>
      </c>
      <c r="CM868" s="15">
        <v>86</v>
      </c>
      <c r="CN868" s="15">
        <v>87</v>
      </c>
      <c r="CO868" s="15">
        <v>88</v>
      </c>
      <c r="CP868" s="15">
        <v>89</v>
      </c>
      <c r="CQ868" s="15">
        <v>90</v>
      </c>
      <c r="CR868" s="15">
        <v>91</v>
      </c>
      <c r="CS868" s="15">
        <v>92</v>
      </c>
      <c r="CT868" s="15">
        <v>93</v>
      </c>
      <c r="CU868" s="15">
        <v>94</v>
      </c>
      <c r="CV868" s="15">
        <v>95</v>
      </c>
      <c r="CW868" s="15">
        <v>96</v>
      </c>
      <c r="CX868" s="15">
        <v>97</v>
      </c>
      <c r="CY868" s="15">
        <v>98</v>
      </c>
      <c r="CZ868" s="15">
        <v>99</v>
      </c>
      <c r="DA868" s="15">
        <v>100</v>
      </c>
      <c r="DB868" s="15">
        <v>101</v>
      </c>
      <c r="DC868" s="15">
        <v>102</v>
      </c>
      <c r="DD868" s="15">
        <v>103</v>
      </c>
      <c r="DE868" s="15">
        <v>104</v>
      </c>
      <c r="DF868" s="15">
        <v>105</v>
      </c>
      <c r="DG868" s="15">
        <v>106</v>
      </c>
      <c r="DH868" s="15">
        <v>107</v>
      </c>
      <c r="DI868" s="15">
        <v>108</v>
      </c>
      <c r="DJ868" s="15">
        <v>109</v>
      </c>
      <c r="DK868" s="15">
        <v>110</v>
      </c>
      <c r="DL868" s="15">
        <v>111</v>
      </c>
      <c r="DM868" s="15">
        <v>112</v>
      </c>
      <c r="DN868" s="15">
        <v>113</v>
      </c>
      <c r="DO868" s="15">
        <v>114</v>
      </c>
      <c r="DP868" s="15">
        <v>115</v>
      </c>
      <c r="DQ868" s="15">
        <v>116</v>
      </c>
      <c r="DR868" s="15">
        <v>117</v>
      </c>
      <c r="DS868" s="15">
        <v>118</v>
      </c>
      <c r="DT868" s="15">
        <v>119</v>
      </c>
      <c r="DU868" s="15">
        <v>120</v>
      </c>
      <c r="DV868" s="15">
        <v>121</v>
      </c>
      <c r="DW868" s="15">
        <v>122</v>
      </c>
      <c r="DX868" s="15">
        <v>123</v>
      </c>
      <c r="DY868" s="15">
        <v>124</v>
      </c>
      <c r="DZ868" s="15">
        <v>125</v>
      </c>
      <c r="EA868" s="15">
        <v>126</v>
      </c>
      <c r="EB868" s="15">
        <v>127</v>
      </c>
      <c r="EC868" s="15">
        <v>128</v>
      </c>
      <c r="ED868" s="15">
        <v>129</v>
      </c>
      <c r="EE868" s="15">
        <v>130</v>
      </c>
      <c r="EF868" s="15">
        <v>131</v>
      </c>
      <c r="EG868" s="15">
        <v>132</v>
      </c>
      <c r="EH868" s="15">
        <v>133</v>
      </c>
      <c r="EI868" s="15">
        <v>134</v>
      </c>
      <c r="EJ868" s="15">
        <v>135</v>
      </c>
      <c r="EK868" s="15">
        <v>136</v>
      </c>
      <c r="EL868" s="15">
        <v>137</v>
      </c>
      <c r="EM868" s="15">
        <v>138</v>
      </c>
      <c r="EN868" s="15">
        <v>139</v>
      </c>
      <c r="EO868" s="15">
        <v>140</v>
      </c>
      <c r="EP868" s="15">
        <v>141</v>
      </c>
      <c r="EQ868" s="15">
        <v>142</v>
      </c>
      <c r="ER868" s="15">
        <v>143</v>
      </c>
      <c r="ES868" s="15">
        <v>144</v>
      </c>
      <c r="ET868" s="15">
        <v>145</v>
      </c>
      <c r="EU868" s="15">
        <v>146</v>
      </c>
      <c r="EV868" s="15">
        <v>147</v>
      </c>
      <c r="EW868" s="15">
        <v>148</v>
      </c>
      <c r="EX868" s="15">
        <v>149</v>
      </c>
      <c r="EY868" s="15">
        <v>150</v>
      </c>
      <c r="EZ868" s="15">
        <v>151</v>
      </c>
      <c r="FA868" s="15">
        <v>152</v>
      </c>
      <c r="FB868" s="15">
        <v>153</v>
      </c>
      <c r="FC868" s="15">
        <v>154</v>
      </c>
      <c r="FD868" s="15">
        <v>155</v>
      </c>
      <c r="FE868" s="15">
        <v>156</v>
      </c>
      <c r="FF868" s="15">
        <v>157</v>
      </c>
      <c r="FG868" s="15">
        <v>158</v>
      </c>
      <c r="FH868" s="15">
        <v>159</v>
      </c>
      <c r="FI868" s="15">
        <v>160</v>
      </c>
      <c r="FJ868" s="15">
        <v>161</v>
      </c>
      <c r="FK868" s="15">
        <v>162</v>
      </c>
      <c r="FL868" s="15">
        <v>163</v>
      </c>
      <c r="FM868" s="15">
        <v>164</v>
      </c>
      <c r="FO868" s="15">
        <v>165</v>
      </c>
      <c r="FP868" s="15">
        <v>166</v>
      </c>
      <c r="FQ868" s="15">
        <v>167</v>
      </c>
      <c r="FR868" s="15">
        <v>168</v>
      </c>
      <c r="FT868" s="15">
        <v>169</v>
      </c>
      <c r="FU868" s="15">
        <v>170</v>
      </c>
      <c r="FV868" s="15">
        <v>171</v>
      </c>
      <c r="FW868" s="15">
        <v>172</v>
      </c>
      <c r="FY868" s="15">
        <v>173</v>
      </c>
      <c r="FZ868" s="15">
        <v>174</v>
      </c>
      <c r="GA868" s="15">
        <v>175</v>
      </c>
      <c r="GB868" s="15">
        <v>176</v>
      </c>
    </row>
    <row r="869" spans="4:184" s="15" customFormat="1">
      <c r="E869" s="42" t="s">
        <v>350</v>
      </c>
      <c r="F869" s="15">
        <v>176</v>
      </c>
      <c r="G869" s="15">
        <v>16</v>
      </c>
      <c r="H869" s="15">
        <v>168</v>
      </c>
      <c r="I869" s="15">
        <v>157</v>
      </c>
      <c r="J869" s="15">
        <v>111</v>
      </c>
      <c r="K869" s="15">
        <v>47</v>
      </c>
      <c r="L869" s="15">
        <v>38</v>
      </c>
      <c r="M869" s="15">
        <v>70</v>
      </c>
      <c r="N869" s="15">
        <v>136</v>
      </c>
      <c r="O869" s="15">
        <v>52</v>
      </c>
      <c r="P869" s="15">
        <v>145</v>
      </c>
      <c r="Q869" s="15">
        <v>109</v>
      </c>
      <c r="R869" s="15">
        <v>17</v>
      </c>
      <c r="S869" s="15">
        <v>126</v>
      </c>
      <c r="T869" s="15">
        <v>86</v>
      </c>
      <c r="U869" s="15">
        <v>14</v>
      </c>
      <c r="V869" s="15">
        <v>23</v>
      </c>
      <c r="W869" s="15">
        <v>144</v>
      </c>
      <c r="X869" s="15">
        <v>51</v>
      </c>
      <c r="Y869" s="15">
        <v>49</v>
      </c>
      <c r="Z869" s="15">
        <v>74</v>
      </c>
      <c r="AA869" s="15">
        <v>159</v>
      </c>
      <c r="AB869" s="15">
        <v>10</v>
      </c>
      <c r="AC869" s="15">
        <v>21</v>
      </c>
      <c r="AD869" s="15">
        <v>167</v>
      </c>
      <c r="AE869" s="15">
        <v>149</v>
      </c>
      <c r="AF869" s="15">
        <v>75</v>
      </c>
      <c r="AG869" s="15">
        <v>139</v>
      </c>
      <c r="AH869" s="15">
        <v>133</v>
      </c>
      <c r="AI869" s="15">
        <v>22</v>
      </c>
      <c r="AJ869" s="15">
        <v>34</v>
      </c>
      <c r="AK869" s="15">
        <v>89</v>
      </c>
      <c r="AL869" s="15">
        <v>30</v>
      </c>
      <c r="AM869" s="15">
        <v>131</v>
      </c>
      <c r="AN869" s="15">
        <v>163</v>
      </c>
      <c r="AO869" s="15">
        <v>164</v>
      </c>
      <c r="AP869" s="15">
        <v>148</v>
      </c>
      <c r="AQ869" s="15">
        <v>166</v>
      </c>
      <c r="AR869" s="15">
        <v>142</v>
      </c>
      <c r="AS869" s="15">
        <v>123</v>
      </c>
      <c r="AT869" s="15">
        <v>63</v>
      </c>
      <c r="AU869" s="15">
        <v>78</v>
      </c>
      <c r="AV869" s="15">
        <v>169</v>
      </c>
      <c r="AW869" s="15">
        <v>13</v>
      </c>
      <c r="AX869" s="15">
        <v>59</v>
      </c>
      <c r="AY869" s="15">
        <v>122</v>
      </c>
      <c r="AZ869" s="15">
        <v>53</v>
      </c>
      <c r="BA869" s="15">
        <v>76</v>
      </c>
      <c r="BB869" s="15">
        <v>130</v>
      </c>
      <c r="BC869" s="15">
        <v>48</v>
      </c>
      <c r="BD869" s="15">
        <v>8</v>
      </c>
      <c r="BE869" s="15">
        <v>171</v>
      </c>
      <c r="BF869" s="15">
        <v>107</v>
      </c>
      <c r="BG869" s="15">
        <v>138</v>
      </c>
      <c r="BH869" s="15">
        <v>116</v>
      </c>
      <c r="BI869" s="15">
        <v>93</v>
      </c>
      <c r="BJ869" s="15">
        <v>129</v>
      </c>
      <c r="BK869" s="15">
        <v>67</v>
      </c>
      <c r="BL869" s="15">
        <v>143</v>
      </c>
      <c r="BM869" s="15">
        <v>71</v>
      </c>
      <c r="BN869" s="15">
        <v>104</v>
      </c>
      <c r="BO869" s="15">
        <v>25</v>
      </c>
      <c r="BP869" s="15">
        <v>152</v>
      </c>
      <c r="BQ869" s="15">
        <v>160</v>
      </c>
      <c r="BR869" s="15">
        <v>1</v>
      </c>
      <c r="BS869" s="15">
        <v>54</v>
      </c>
      <c r="BT869" s="15">
        <v>125</v>
      </c>
      <c r="BU869" s="15">
        <v>132</v>
      </c>
      <c r="BV869" s="15">
        <v>156</v>
      </c>
      <c r="BW869" s="15">
        <v>103</v>
      </c>
      <c r="BX869" s="15">
        <v>95</v>
      </c>
      <c r="BY869" s="15">
        <v>84</v>
      </c>
      <c r="BZ869" s="15">
        <v>2</v>
      </c>
      <c r="CA869" s="15">
        <v>31</v>
      </c>
      <c r="CB869" s="15">
        <v>117</v>
      </c>
      <c r="CC869" s="15">
        <v>4</v>
      </c>
      <c r="CD869" s="15">
        <v>58</v>
      </c>
      <c r="CE869" s="15">
        <v>154</v>
      </c>
      <c r="CF869" s="15">
        <v>121</v>
      </c>
      <c r="CG869" s="15">
        <v>87</v>
      </c>
      <c r="CH869" s="15">
        <v>35</v>
      </c>
      <c r="CI869" s="15">
        <v>165</v>
      </c>
      <c r="CJ869" s="15">
        <v>162</v>
      </c>
      <c r="CK869" s="15">
        <v>65</v>
      </c>
      <c r="CL869" s="15">
        <v>98</v>
      </c>
      <c r="CM869" s="15">
        <v>99</v>
      </c>
      <c r="CN869" s="15">
        <v>80</v>
      </c>
      <c r="CO869" s="15">
        <v>110</v>
      </c>
      <c r="CP869" s="15">
        <v>32</v>
      </c>
      <c r="CQ869" s="15">
        <v>29</v>
      </c>
      <c r="CR869" s="15">
        <v>45</v>
      </c>
      <c r="CS869" s="15">
        <v>40</v>
      </c>
      <c r="CT869" s="15">
        <v>24</v>
      </c>
      <c r="CU869" s="15">
        <v>96</v>
      </c>
      <c r="CV869" s="15">
        <v>46</v>
      </c>
      <c r="CW869" s="15">
        <v>94</v>
      </c>
      <c r="CX869" s="15">
        <v>118</v>
      </c>
      <c r="CY869" s="15">
        <v>137</v>
      </c>
      <c r="CZ869" s="15">
        <v>127</v>
      </c>
      <c r="DA869" s="15">
        <v>6</v>
      </c>
      <c r="DB869" s="15">
        <v>155</v>
      </c>
      <c r="DC869" s="15">
        <v>69</v>
      </c>
      <c r="DD869" s="15">
        <v>77</v>
      </c>
      <c r="DE869" s="15">
        <v>106</v>
      </c>
      <c r="DF869" s="15">
        <v>173</v>
      </c>
      <c r="DG869" s="15">
        <v>170</v>
      </c>
      <c r="DH869" s="15">
        <v>28</v>
      </c>
      <c r="DI869" s="15">
        <v>82</v>
      </c>
      <c r="DJ869" s="15">
        <v>12</v>
      </c>
      <c r="DK869" s="15">
        <v>44</v>
      </c>
      <c r="DL869" s="15">
        <v>140</v>
      </c>
      <c r="DM869" s="15">
        <v>88</v>
      </c>
      <c r="DN869" s="15">
        <v>55</v>
      </c>
      <c r="DO869" s="15">
        <v>61</v>
      </c>
      <c r="DP869" s="15">
        <v>41</v>
      </c>
      <c r="DQ869" s="15">
        <v>64</v>
      </c>
      <c r="DR869" s="15">
        <v>161</v>
      </c>
      <c r="DS869" s="15">
        <v>81</v>
      </c>
      <c r="DT869" s="15">
        <v>112</v>
      </c>
      <c r="DU869" s="15">
        <v>175</v>
      </c>
      <c r="DV869" s="15">
        <v>62</v>
      </c>
      <c r="DW869" s="15">
        <v>19</v>
      </c>
      <c r="DX869" s="15">
        <v>26</v>
      </c>
      <c r="DY869" s="15">
        <v>105</v>
      </c>
      <c r="DZ869" s="15">
        <v>43</v>
      </c>
      <c r="EA869" s="15">
        <v>97</v>
      </c>
      <c r="EB869" s="15">
        <v>39</v>
      </c>
      <c r="EC869" s="15">
        <v>119</v>
      </c>
      <c r="ED869" s="15">
        <v>5</v>
      </c>
      <c r="EE869" s="15">
        <v>68</v>
      </c>
      <c r="EF869" s="15">
        <v>33</v>
      </c>
      <c r="EG869" s="15">
        <v>66</v>
      </c>
      <c r="EH869" s="15">
        <v>90</v>
      </c>
      <c r="EI869" s="15">
        <v>108</v>
      </c>
      <c r="EJ869" s="15">
        <v>146</v>
      </c>
      <c r="EK869" s="15">
        <v>9</v>
      </c>
      <c r="EL869" s="15">
        <v>113</v>
      </c>
      <c r="EM869" s="15">
        <v>57</v>
      </c>
      <c r="EN869" s="15">
        <v>3</v>
      </c>
      <c r="EO869" s="15">
        <v>83</v>
      </c>
      <c r="EP869" s="15">
        <v>72</v>
      </c>
      <c r="EQ869" s="15">
        <v>56</v>
      </c>
      <c r="ER869" s="15">
        <v>27</v>
      </c>
      <c r="ES869" s="15">
        <v>141</v>
      </c>
      <c r="ET869" s="15">
        <v>11</v>
      </c>
      <c r="EU869" s="15">
        <v>73</v>
      </c>
      <c r="EV869" s="15">
        <v>60</v>
      </c>
      <c r="EW869" s="15">
        <v>135</v>
      </c>
      <c r="EX869" s="15">
        <v>18</v>
      </c>
      <c r="EY869" s="15">
        <v>158</v>
      </c>
      <c r="EZ869" s="15">
        <v>92</v>
      </c>
      <c r="FA869" s="15">
        <v>115</v>
      </c>
      <c r="FB869" s="15">
        <v>172</v>
      </c>
      <c r="FC869" s="15">
        <v>37</v>
      </c>
      <c r="FD869" s="15">
        <v>42</v>
      </c>
      <c r="FE869" s="15">
        <v>102</v>
      </c>
      <c r="FF869" s="15">
        <v>128</v>
      </c>
      <c r="FG869" s="15">
        <v>151</v>
      </c>
      <c r="FH869" s="15">
        <v>91</v>
      </c>
      <c r="FI869" s="15">
        <v>174</v>
      </c>
      <c r="FJ869" s="15">
        <v>120</v>
      </c>
      <c r="FK869" s="15">
        <v>50</v>
      </c>
      <c r="FL869" s="15">
        <v>7</v>
      </c>
      <c r="FM869" s="15">
        <v>36</v>
      </c>
      <c r="FO869" s="15">
        <v>100</v>
      </c>
      <c r="FP869" s="15">
        <v>114</v>
      </c>
      <c r="FQ869" s="15">
        <v>124</v>
      </c>
      <c r="FR869" s="15">
        <v>147</v>
      </c>
      <c r="FT869" s="15">
        <v>79</v>
      </c>
      <c r="FU869" s="15">
        <v>15</v>
      </c>
      <c r="FV869" s="15">
        <v>85</v>
      </c>
      <c r="FW869" s="15">
        <v>153</v>
      </c>
      <c r="FY869" s="15">
        <v>134</v>
      </c>
      <c r="FZ869" s="15">
        <v>101</v>
      </c>
      <c r="GA869" s="15">
        <v>150</v>
      </c>
      <c r="GB869" s="15">
        <v>20</v>
      </c>
    </row>
    <row r="870" spans="4:184" s="15" customFormat="1">
      <c r="E870" s="42" t="s">
        <v>352</v>
      </c>
      <c r="F870" s="15">
        <v>124</v>
      </c>
      <c r="G870" s="15">
        <v>172</v>
      </c>
      <c r="H870" s="15">
        <v>80</v>
      </c>
      <c r="I870" s="15">
        <v>33</v>
      </c>
      <c r="J870" s="15">
        <v>56</v>
      </c>
      <c r="K870" s="15">
        <v>119</v>
      </c>
      <c r="L870" s="15">
        <v>154</v>
      </c>
      <c r="M870" s="15">
        <v>141</v>
      </c>
      <c r="N870" s="15">
        <v>73</v>
      </c>
      <c r="O870" s="15">
        <v>57</v>
      </c>
      <c r="P870" s="15">
        <v>105</v>
      </c>
      <c r="Q870" s="15">
        <v>70</v>
      </c>
      <c r="R870" s="15">
        <v>111</v>
      </c>
      <c r="S870" s="15">
        <v>78</v>
      </c>
      <c r="T870" s="15">
        <v>96</v>
      </c>
      <c r="U870" s="15">
        <v>142</v>
      </c>
      <c r="V870" s="15">
        <v>116</v>
      </c>
      <c r="W870" s="15">
        <v>109</v>
      </c>
      <c r="X870" s="15">
        <v>82</v>
      </c>
      <c r="Y870" s="15">
        <v>26</v>
      </c>
      <c r="Z870" s="15">
        <v>174</v>
      </c>
      <c r="AA870" s="15">
        <v>143</v>
      </c>
      <c r="AB870" s="15">
        <v>164</v>
      </c>
      <c r="AC870" s="15">
        <v>38</v>
      </c>
      <c r="AD870" s="15">
        <v>149</v>
      </c>
      <c r="AE870" s="15">
        <v>20</v>
      </c>
      <c r="AF870" s="15">
        <v>48</v>
      </c>
      <c r="AG870" s="15">
        <v>131</v>
      </c>
      <c r="AH870" s="15">
        <v>97</v>
      </c>
      <c r="AI870" s="15">
        <v>77</v>
      </c>
      <c r="AJ870" s="15">
        <v>160</v>
      </c>
      <c r="AK870" s="15">
        <v>121</v>
      </c>
      <c r="AL870" s="15">
        <v>129</v>
      </c>
      <c r="AM870" s="15">
        <v>8</v>
      </c>
      <c r="AN870" s="15">
        <v>66</v>
      </c>
      <c r="AO870" s="15">
        <v>59</v>
      </c>
      <c r="AP870" s="15">
        <v>153</v>
      </c>
      <c r="AQ870" s="15">
        <v>19</v>
      </c>
      <c r="AR870" s="15">
        <v>76</v>
      </c>
      <c r="AS870" s="15">
        <v>126</v>
      </c>
      <c r="AT870" s="15">
        <v>24</v>
      </c>
      <c r="AU870" s="15">
        <v>158</v>
      </c>
      <c r="AV870" s="15">
        <v>106</v>
      </c>
      <c r="AW870" s="15">
        <v>101</v>
      </c>
      <c r="AX870" s="15">
        <v>72</v>
      </c>
      <c r="AY870" s="15">
        <v>125</v>
      </c>
      <c r="AZ870" s="15">
        <v>100</v>
      </c>
      <c r="BA870" s="15">
        <v>71</v>
      </c>
      <c r="BB870" s="15">
        <v>155</v>
      </c>
      <c r="BC870" s="15">
        <v>148</v>
      </c>
      <c r="BD870" s="15">
        <v>108</v>
      </c>
      <c r="BE870" s="15">
        <v>94</v>
      </c>
      <c r="BF870" s="15">
        <v>159</v>
      </c>
      <c r="BG870" s="15">
        <v>27</v>
      </c>
      <c r="BH870" s="15">
        <v>17</v>
      </c>
      <c r="BI870" s="15">
        <v>98</v>
      </c>
      <c r="BJ870" s="15">
        <v>104</v>
      </c>
      <c r="BK870" s="15">
        <v>46</v>
      </c>
      <c r="BL870" s="15">
        <v>166</v>
      </c>
      <c r="BM870" s="15">
        <v>61</v>
      </c>
      <c r="BN870" s="15">
        <v>157</v>
      </c>
      <c r="BO870" s="15">
        <v>139</v>
      </c>
      <c r="BP870" s="15">
        <v>69</v>
      </c>
      <c r="BQ870" s="15">
        <v>128</v>
      </c>
      <c r="BR870" s="15">
        <v>152</v>
      </c>
      <c r="BS870" s="15">
        <v>112</v>
      </c>
      <c r="BT870" s="15">
        <v>144</v>
      </c>
      <c r="BU870" s="15">
        <v>32</v>
      </c>
      <c r="BV870" s="15">
        <v>2</v>
      </c>
      <c r="BW870" s="15">
        <v>102</v>
      </c>
      <c r="BX870" s="15">
        <v>163</v>
      </c>
      <c r="BY870" s="15">
        <v>168</v>
      </c>
      <c r="BZ870" s="15">
        <v>9</v>
      </c>
      <c r="CA870" s="15">
        <v>170</v>
      </c>
      <c r="CB870" s="15">
        <v>151</v>
      </c>
      <c r="CC870" s="15">
        <v>39</v>
      </c>
      <c r="CD870" s="15">
        <v>11</v>
      </c>
      <c r="CE870" s="15">
        <v>86</v>
      </c>
      <c r="CF870" s="15">
        <v>118</v>
      </c>
      <c r="CG870" s="15">
        <v>7</v>
      </c>
      <c r="CH870" s="15">
        <v>84</v>
      </c>
      <c r="CI870" s="15">
        <v>91</v>
      </c>
      <c r="CJ870" s="15">
        <v>114</v>
      </c>
      <c r="CK870" s="15">
        <v>53</v>
      </c>
      <c r="CL870" s="15">
        <v>47</v>
      </c>
      <c r="CM870" s="15">
        <v>60</v>
      </c>
      <c r="CN870" s="15">
        <v>123</v>
      </c>
      <c r="CO870" s="15">
        <v>156</v>
      </c>
      <c r="CP870" s="15">
        <v>165</v>
      </c>
      <c r="CQ870" s="15">
        <v>169</v>
      </c>
      <c r="CR870" s="15">
        <v>138</v>
      </c>
      <c r="CS870" s="15">
        <v>133</v>
      </c>
      <c r="CT870" s="15">
        <v>12</v>
      </c>
      <c r="CU870" s="15">
        <v>23</v>
      </c>
      <c r="CV870" s="15">
        <v>54</v>
      </c>
      <c r="CW870" s="15">
        <v>42</v>
      </c>
      <c r="CX870" s="15">
        <v>35</v>
      </c>
      <c r="CY870" s="15">
        <v>15</v>
      </c>
      <c r="CZ870" s="15">
        <v>145</v>
      </c>
      <c r="DA870" s="15">
        <v>132</v>
      </c>
      <c r="DB870" s="15">
        <v>87</v>
      </c>
      <c r="DC870" s="15">
        <v>85</v>
      </c>
      <c r="DD870" s="15">
        <v>147</v>
      </c>
      <c r="DE870" s="15">
        <v>120</v>
      </c>
      <c r="DF870" s="15">
        <v>136</v>
      </c>
      <c r="DG870" s="15">
        <v>175</v>
      </c>
      <c r="DH870" s="15">
        <v>167</v>
      </c>
      <c r="DI870" s="15">
        <v>50</v>
      </c>
      <c r="DJ870" s="15">
        <v>137</v>
      </c>
      <c r="DK870" s="15">
        <v>134</v>
      </c>
      <c r="DL870" s="15">
        <v>55</v>
      </c>
      <c r="DM870" s="15">
        <v>95</v>
      </c>
      <c r="DN870" s="15">
        <v>64</v>
      </c>
      <c r="DO870" s="15">
        <v>162</v>
      </c>
      <c r="DP870" s="15">
        <v>21</v>
      </c>
      <c r="DQ870" s="15">
        <v>150</v>
      </c>
      <c r="DR870" s="15">
        <v>83</v>
      </c>
      <c r="DS870" s="15">
        <v>79</v>
      </c>
      <c r="DT870" s="15">
        <v>171</v>
      </c>
      <c r="DU870" s="15">
        <v>36</v>
      </c>
      <c r="DV870" s="15">
        <v>22</v>
      </c>
      <c r="DW870" s="15">
        <v>3</v>
      </c>
      <c r="DX870" s="15">
        <v>127</v>
      </c>
      <c r="DY870" s="15">
        <v>81</v>
      </c>
      <c r="DZ870" s="15">
        <v>28</v>
      </c>
      <c r="EA870" s="15">
        <v>18</v>
      </c>
      <c r="EB870" s="15">
        <v>10</v>
      </c>
      <c r="EC870" s="15">
        <v>37</v>
      </c>
      <c r="ED870" s="15">
        <v>146</v>
      </c>
      <c r="EE870" s="15">
        <v>34</v>
      </c>
      <c r="EF870" s="15">
        <v>65</v>
      </c>
      <c r="EG870" s="15">
        <v>90</v>
      </c>
      <c r="EH870" s="15">
        <v>51</v>
      </c>
      <c r="EI870" s="15">
        <v>173</v>
      </c>
      <c r="EJ870" s="15">
        <v>161</v>
      </c>
      <c r="EK870" s="15">
        <v>49</v>
      </c>
      <c r="EL870" s="15">
        <v>30</v>
      </c>
      <c r="EM870" s="15">
        <v>75</v>
      </c>
      <c r="EN870" s="15">
        <v>62</v>
      </c>
      <c r="EO870" s="15">
        <v>113</v>
      </c>
      <c r="EP870" s="15">
        <v>29</v>
      </c>
      <c r="EQ870" s="15">
        <v>176</v>
      </c>
      <c r="ER870" s="15">
        <v>25</v>
      </c>
      <c r="ES870" s="15">
        <v>67</v>
      </c>
      <c r="ET870" s="15">
        <v>107</v>
      </c>
      <c r="EU870" s="15">
        <v>89</v>
      </c>
      <c r="EV870" s="15">
        <v>43</v>
      </c>
      <c r="EW870" s="15">
        <v>117</v>
      </c>
      <c r="EX870" s="15">
        <v>1</v>
      </c>
      <c r="EY870" s="15">
        <v>92</v>
      </c>
      <c r="EZ870" s="15">
        <v>5</v>
      </c>
      <c r="FA870" s="15">
        <v>6</v>
      </c>
      <c r="FB870" s="15">
        <v>52</v>
      </c>
      <c r="FC870" s="15">
        <v>63</v>
      </c>
      <c r="FD870" s="15">
        <v>88</v>
      </c>
      <c r="FE870" s="15">
        <v>44</v>
      </c>
      <c r="FF870" s="15">
        <v>14</v>
      </c>
      <c r="FG870" s="15">
        <v>4</v>
      </c>
      <c r="FH870" s="15">
        <v>122</v>
      </c>
      <c r="FI870" s="15">
        <v>31</v>
      </c>
      <c r="FJ870" s="15">
        <v>130</v>
      </c>
      <c r="FK870" s="15">
        <v>13</v>
      </c>
      <c r="FL870" s="15">
        <v>40</v>
      </c>
      <c r="FM870" s="15">
        <v>58</v>
      </c>
      <c r="FO870" s="15">
        <v>103</v>
      </c>
      <c r="FP870" s="15">
        <v>68</v>
      </c>
      <c r="FQ870" s="15">
        <v>99</v>
      </c>
      <c r="FR870" s="15">
        <v>140</v>
      </c>
      <c r="FT870" s="15">
        <v>135</v>
      </c>
      <c r="FU870" s="15">
        <v>74</v>
      </c>
      <c r="FV870" s="15">
        <v>41</v>
      </c>
      <c r="FW870" s="15">
        <v>93</v>
      </c>
      <c r="FY870" s="15">
        <v>110</v>
      </c>
      <c r="FZ870" s="15">
        <v>45</v>
      </c>
      <c r="GA870" s="15">
        <v>115</v>
      </c>
      <c r="GB870" s="15">
        <v>16</v>
      </c>
    </row>
    <row r="871" spans="4:184" s="15" customFormat="1"/>
    <row r="872" spans="4:184" s="15" customFormat="1">
      <c r="D872" s="447">
        <v>177</v>
      </c>
      <c r="E872" s="39" t="s">
        <v>379</v>
      </c>
    </row>
    <row r="873" spans="4:184" s="15" customFormat="1">
      <c r="E873" s="42" t="s">
        <v>322</v>
      </c>
      <c r="F873" s="15">
        <v>1</v>
      </c>
      <c r="G873" s="15">
        <v>2</v>
      </c>
      <c r="H873" s="15">
        <v>3</v>
      </c>
      <c r="I873" s="15">
        <v>4</v>
      </c>
      <c r="J873" s="15">
        <v>5</v>
      </c>
      <c r="K873" s="15">
        <v>6</v>
      </c>
      <c r="L873" s="15">
        <v>7</v>
      </c>
      <c r="M873" s="15">
        <v>8</v>
      </c>
      <c r="N873" s="15">
        <v>9</v>
      </c>
      <c r="O873" s="15">
        <v>10</v>
      </c>
      <c r="P873" s="15">
        <v>11</v>
      </c>
      <c r="Q873" s="15">
        <v>12</v>
      </c>
      <c r="R873" s="15">
        <v>13</v>
      </c>
      <c r="S873" s="15">
        <v>14</v>
      </c>
      <c r="T873" s="15">
        <v>15</v>
      </c>
      <c r="U873" s="15">
        <v>16</v>
      </c>
      <c r="V873" s="15">
        <v>17</v>
      </c>
      <c r="W873" s="15">
        <v>18</v>
      </c>
      <c r="X873" s="15">
        <v>19</v>
      </c>
      <c r="Y873" s="15">
        <v>20</v>
      </c>
      <c r="Z873" s="15">
        <v>21</v>
      </c>
      <c r="AA873" s="15">
        <v>22</v>
      </c>
      <c r="AB873" s="15">
        <v>23</v>
      </c>
      <c r="AC873" s="15">
        <v>24</v>
      </c>
      <c r="AD873" s="15">
        <v>25</v>
      </c>
      <c r="AE873" s="15">
        <v>26</v>
      </c>
      <c r="AF873" s="15">
        <v>27</v>
      </c>
      <c r="AG873" s="15">
        <v>28</v>
      </c>
      <c r="AH873" s="15">
        <v>29</v>
      </c>
      <c r="AI873" s="15">
        <v>30</v>
      </c>
      <c r="AJ873" s="15">
        <v>31</v>
      </c>
      <c r="AK873" s="15">
        <v>32</v>
      </c>
      <c r="AL873" s="15">
        <v>33</v>
      </c>
      <c r="AM873" s="15">
        <v>34</v>
      </c>
      <c r="AN873" s="15">
        <v>35</v>
      </c>
      <c r="AO873" s="15">
        <v>36</v>
      </c>
      <c r="AP873" s="15">
        <v>37</v>
      </c>
      <c r="AQ873" s="15">
        <v>38</v>
      </c>
      <c r="AR873" s="15">
        <v>39</v>
      </c>
      <c r="AS873" s="15">
        <v>40</v>
      </c>
      <c r="AT873" s="15">
        <v>41</v>
      </c>
      <c r="AU873" s="15">
        <v>42</v>
      </c>
      <c r="AV873" s="15">
        <v>43</v>
      </c>
      <c r="AW873" s="15">
        <v>44</v>
      </c>
      <c r="AX873" s="15">
        <v>45</v>
      </c>
      <c r="AY873" s="15">
        <v>46</v>
      </c>
      <c r="AZ873" s="15">
        <v>47</v>
      </c>
      <c r="BA873" s="15">
        <v>48</v>
      </c>
      <c r="BB873" s="15">
        <v>49</v>
      </c>
      <c r="BC873" s="15">
        <v>50</v>
      </c>
      <c r="BD873" s="15">
        <v>51</v>
      </c>
      <c r="BE873" s="15">
        <v>52</v>
      </c>
      <c r="BF873" s="15">
        <v>53</v>
      </c>
      <c r="BG873" s="15">
        <v>54</v>
      </c>
      <c r="BH873" s="15">
        <v>55</v>
      </c>
      <c r="BI873" s="15">
        <v>56</v>
      </c>
      <c r="BJ873" s="15">
        <v>57</v>
      </c>
      <c r="BK873" s="15">
        <v>58</v>
      </c>
      <c r="BL873" s="15">
        <v>59</v>
      </c>
      <c r="BM873" s="15">
        <v>60</v>
      </c>
      <c r="BN873" s="15">
        <v>61</v>
      </c>
      <c r="BO873" s="15">
        <v>62</v>
      </c>
      <c r="BP873" s="15">
        <v>63</v>
      </c>
      <c r="BQ873" s="15">
        <v>64</v>
      </c>
      <c r="BR873" s="15">
        <v>65</v>
      </c>
      <c r="BS873" s="15">
        <v>66</v>
      </c>
      <c r="BT873" s="15">
        <v>67</v>
      </c>
      <c r="BU873" s="15">
        <v>68</v>
      </c>
      <c r="BV873" s="15">
        <v>69</v>
      </c>
      <c r="BW873" s="15">
        <v>70</v>
      </c>
      <c r="BX873" s="15">
        <v>71</v>
      </c>
      <c r="BY873" s="15">
        <v>72</v>
      </c>
      <c r="BZ873" s="15">
        <v>73</v>
      </c>
      <c r="CA873" s="15">
        <v>74</v>
      </c>
      <c r="CB873" s="15">
        <v>75</v>
      </c>
      <c r="CC873" s="15">
        <v>76</v>
      </c>
      <c r="CD873" s="15">
        <v>77</v>
      </c>
      <c r="CE873" s="15">
        <v>78</v>
      </c>
      <c r="CF873" s="15">
        <v>79</v>
      </c>
      <c r="CG873" s="15">
        <v>80</v>
      </c>
      <c r="CH873" s="15">
        <v>81</v>
      </c>
      <c r="CI873" s="15">
        <v>82</v>
      </c>
      <c r="CJ873" s="15">
        <v>83</v>
      </c>
      <c r="CK873" s="15">
        <v>84</v>
      </c>
      <c r="CL873" s="15">
        <v>85</v>
      </c>
      <c r="CM873" s="15">
        <v>86</v>
      </c>
      <c r="CN873" s="15">
        <v>87</v>
      </c>
      <c r="CO873" s="15">
        <v>88</v>
      </c>
      <c r="CP873" s="15">
        <v>89</v>
      </c>
      <c r="CQ873" s="15">
        <v>90</v>
      </c>
      <c r="CR873" s="15">
        <v>91</v>
      </c>
      <c r="CS873" s="15">
        <v>92</v>
      </c>
      <c r="CT873" s="15">
        <v>93</v>
      </c>
      <c r="CU873" s="15">
        <v>94</v>
      </c>
      <c r="CV873" s="15">
        <v>95</v>
      </c>
      <c r="CW873" s="15">
        <v>96</v>
      </c>
      <c r="CX873" s="15">
        <v>97</v>
      </c>
      <c r="CY873" s="15">
        <v>98</v>
      </c>
      <c r="CZ873" s="15">
        <v>99</v>
      </c>
      <c r="DA873" s="15">
        <v>100</v>
      </c>
      <c r="DB873" s="15">
        <v>101</v>
      </c>
      <c r="DC873" s="15">
        <v>102</v>
      </c>
      <c r="DD873" s="15">
        <v>103</v>
      </c>
      <c r="DE873" s="15">
        <v>104</v>
      </c>
      <c r="DF873" s="15">
        <v>105</v>
      </c>
      <c r="DG873" s="15">
        <v>106</v>
      </c>
      <c r="DH873" s="15">
        <v>107</v>
      </c>
      <c r="DI873" s="15">
        <v>108</v>
      </c>
      <c r="DJ873" s="15">
        <v>109</v>
      </c>
      <c r="DK873" s="15">
        <v>110</v>
      </c>
      <c r="DL873" s="15">
        <v>111</v>
      </c>
      <c r="DM873" s="15">
        <v>112</v>
      </c>
      <c r="DN873" s="15">
        <v>113</v>
      </c>
      <c r="DO873" s="15">
        <v>114</v>
      </c>
      <c r="DP873" s="15">
        <v>115</v>
      </c>
      <c r="DQ873" s="15">
        <v>116</v>
      </c>
      <c r="DR873" s="15">
        <v>117</v>
      </c>
      <c r="DS873" s="15">
        <v>118</v>
      </c>
      <c r="DT873" s="15">
        <v>119</v>
      </c>
      <c r="DU873" s="15">
        <v>120</v>
      </c>
      <c r="DV873" s="15">
        <v>121</v>
      </c>
      <c r="DW873" s="15">
        <v>122</v>
      </c>
      <c r="DX873" s="15">
        <v>123</v>
      </c>
      <c r="DY873" s="15">
        <v>124</v>
      </c>
      <c r="DZ873" s="15">
        <v>125</v>
      </c>
      <c r="EA873" s="15">
        <v>126</v>
      </c>
      <c r="EB873" s="15">
        <v>127</v>
      </c>
      <c r="EC873" s="15">
        <v>128</v>
      </c>
      <c r="ED873" s="15">
        <v>129</v>
      </c>
      <c r="EE873" s="15">
        <v>130</v>
      </c>
      <c r="EF873" s="15">
        <v>131</v>
      </c>
      <c r="EG873" s="15">
        <v>132</v>
      </c>
      <c r="EH873" s="15">
        <v>133</v>
      </c>
      <c r="EI873" s="15">
        <v>134</v>
      </c>
      <c r="EJ873" s="15">
        <v>135</v>
      </c>
      <c r="EK873" s="15">
        <v>136</v>
      </c>
      <c r="EL873" s="15">
        <v>137</v>
      </c>
      <c r="EM873" s="15">
        <v>138</v>
      </c>
      <c r="EN873" s="15">
        <v>139</v>
      </c>
      <c r="EO873" s="15">
        <v>140</v>
      </c>
      <c r="EP873" s="15">
        <v>141</v>
      </c>
      <c r="EQ873" s="15">
        <v>142</v>
      </c>
      <c r="ER873" s="15">
        <v>143</v>
      </c>
      <c r="ES873" s="15">
        <v>144</v>
      </c>
      <c r="ET873" s="15">
        <v>145</v>
      </c>
      <c r="EU873" s="15">
        <v>146</v>
      </c>
      <c r="EV873" s="15">
        <v>147</v>
      </c>
      <c r="EW873" s="15">
        <v>148</v>
      </c>
      <c r="EX873" s="15">
        <v>149</v>
      </c>
      <c r="EY873" s="15">
        <v>150</v>
      </c>
      <c r="EZ873" s="15">
        <v>151</v>
      </c>
      <c r="FA873" s="15">
        <v>152</v>
      </c>
      <c r="FB873" s="15">
        <v>153</v>
      </c>
      <c r="FC873" s="15">
        <v>154</v>
      </c>
      <c r="FD873" s="15">
        <v>155</v>
      </c>
      <c r="FE873" s="15">
        <v>156</v>
      </c>
      <c r="FF873" s="15">
        <v>157</v>
      </c>
      <c r="FG873" s="15">
        <v>158</v>
      </c>
      <c r="FH873" s="15">
        <v>159</v>
      </c>
      <c r="FI873" s="15">
        <v>160</v>
      </c>
      <c r="FJ873" s="15">
        <v>161</v>
      </c>
      <c r="FK873" s="15">
        <v>162</v>
      </c>
      <c r="FL873" s="15">
        <v>163</v>
      </c>
      <c r="FM873" s="15">
        <v>164</v>
      </c>
      <c r="FN873" s="15">
        <v>165</v>
      </c>
      <c r="FO873" s="15">
        <v>166</v>
      </c>
      <c r="FP873" s="15">
        <v>167</v>
      </c>
      <c r="FQ873" s="15">
        <v>168</v>
      </c>
      <c r="FR873" s="15">
        <v>169</v>
      </c>
      <c r="FT873" s="15">
        <v>170</v>
      </c>
      <c r="FU873" s="15">
        <v>171</v>
      </c>
      <c r="FV873" s="15">
        <v>172</v>
      </c>
      <c r="FW873" s="15">
        <v>173</v>
      </c>
      <c r="FY873" s="15">
        <v>174</v>
      </c>
      <c r="FZ873" s="15">
        <v>175</v>
      </c>
      <c r="GA873" s="15">
        <v>176</v>
      </c>
      <c r="GB873" s="15">
        <v>177</v>
      </c>
    </row>
    <row r="874" spans="4:184" s="15" customFormat="1">
      <c r="E874" s="42" t="s">
        <v>350</v>
      </c>
      <c r="F874" s="15">
        <v>60</v>
      </c>
      <c r="G874" s="15">
        <v>138</v>
      </c>
      <c r="H874" s="15">
        <v>175</v>
      </c>
      <c r="I874" s="15">
        <v>166</v>
      </c>
      <c r="J874" s="15">
        <v>74</v>
      </c>
      <c r="K874" s="15">
        <v>164</v>
      </c>
      <c r="L874" s="15">
        <v>148</v>
      </c>
      <c r="M874" s="15">
        <v>22</v>
      </c>
      <c r="N874" s="15">
        <v>167</v>
      </c>
      <c r="O874" s="15">
        <v>174</v>
      </c>
      <c r="P874" s="15">
        <v>3</v>
      </c>
      <c r="Q874" s="15">
        <v>121</v>
      </c>
      <c r="R874" s="15">
        <v>62</v>
      </c>
      <c r="S874" s="15">
        <v>107</v>
      </c>
      <c r="T874" s="15">
        <v>57</v>
      </c>
      <c r="U874" s="15">
        <v>105</v>
      </c>
      <c r="V874" s="15">
        <v>140</v>
      </c>
      <c r="W874" s="15">
        <v>25</v>
      </c>
      <c r="X874" s="15">
        <v>123</v>
      </c>
      <c r="Y874" s="15">
        <v>58</v>
      </c>
      <c r="Z874" s="15">
        <v>165</v>
      </c>
      <c r="AA874" s="15">
        <v>100</v>
      </c>
      <c r="AB874" s="15">
        <v>52</v>
      </c>
      <c r="AC874" s="15">
        <v>41</v>
      </c>
      <c r="AD874" s="15">
        <v>18</v>
      </c>
      <c r="AE874" s="15">
        <v>28</v>
      </c>
      <c r="AF874" s="15">
        <v>99</v>
      </c>
      <c r="AG874" s="15">
        <v>20</v>
      </c>
      <c r="AH874" s="15">
        <v>110</v>
      </c>
      <c r="AI874" s="15">
        <v>38</v>
      </c>
      <c r="AJ874" s="15">
        <v>29</v>
      </c>
      <c r="AK874" s="15">
        <v>169</v>
      </c>
      <c r="AL874" s="15">
        <v>127</v>
      </c>
      <c r="AM874" s="15">
        <v>50</v>
      </c>
      <c r="AN874" s="15">
        <v>88</v>
      </c>
      <c r="AO874" s="15">
        <v>149</v>
      </c>
      <c r="AP874" s="15">
        <v>93</v>
      </c>
      <c r="AQ874" s="15">
        <v>177</v>
      </c>
      <c r="AR874" s="15">
        <v>31</v>
      </c>
      <c r="AS874" s="15">
        <v>51</v>
      </c>
      <c r="AT874" s="15">
        <v>34</v>
      </c>
      <c r="AU874" s="15">
        <v>146</v>
      </c>
      <c r="AV874" s="15">
        <v>106</v>
      </c>
      <c r="AW874" s="15">
        <v>17</v>
      </c>
      <c r="AX874" s="15">
        <v>67</v>
      </c>
      <c r="AY874" s="15">
        <v>89</v>
      </c>
      <c r="AZ874" s="15">
        <v>9</v>
      </c>
      <c r="BA874" s="15">
        <v>15</v>
      </c>
      <c r="BB874" s="15">
        <v>112</v>
      </c>
      <c r="BC874" s="15">
        <v>96</v>
      </c>
      <c r="BD874" s="15">
        <v>108</v>
      </c>
      <c r="BE874" s="15">
        <v>143</v>
      </c>
      <c r="BF874" s="15">
        <v>80</v>
      </c>
      <c r="BG874" s="15">
        <v>36</v>
      </c>
      <c r="BH874" s="15">
        <v>42</v>
      </c>
      <c r="BI874" s="15">
        <v>163</v>
      </c>
      <c r="BJ874" s="15">
        <v>173</v>
      </c>
      <c r="BK874" s="15">
        <v>87</v>
      </c>
      <c r="BL874" s="15">
        <v>91</v>
      </c>
      <c r="BM874" s="15">
        <v>61</v>
      </c>
      <c r="BN874" s="15">
        <v>59</v>
      </c>
      <c r="BO874" s="15">
        <v>13</v>
      </c>
      <c r="BP874" s="15">
        <v>6</v>
      </c>
      <c r="BQ874" s="15">
        <v>115</v>
      </c>
      <c r="BR874" s="15">
        <v>81</v>
      </c>
      <c r="BS874" s="15">
        <v>78</v>
      </c>
      <c r="BT874" s="15">
        <v>63</v>
      </c>
      <c r="BU874" s="15">
        <v>130</v>
      </c>
      <c r="BV874" s="15">
        <v>23</v>
      </c>
      <c r="BW874" s="15">
        <v>116</v>
      </c>
      <c r="BX874" s="15">
        <v>113</v>
      </c>
      <c r="BY874" s="15">
        <v>30</v>
      </c>
      <c r="BZ874" s="15">
        <v>151</v>
      </c>
      <c r="CA874" s="15">
        <v>161</v>
      </c>
      <c r="CB874" s="15">
        <v>156</v>
      </c>
      <c r="CC874" s="15">
        <v>84</v>
      </c>
      <c r="CD874" s="15">
        <v>133</v>
      </c>
      <c r="CE874" s="15">
        <v>171</v>
      </c>
      <c r="CF874" s="15">
        <v>40</v>
      </c>
      <c r="CG874" s="15">
        <v>53</v>
      </c>
      <c r="CH874" s="15">
        <v>65</v>
      </c>
      <c r="CI874" s="15">
        <v>120</v>
      </c>
      <c r="CJ874" s="15">
        <v>27</v>
      </c>
      <c r="CK874" s="15">
        <v>21</v>
      </c>
      <c r="CL874" s="15">
        <v>124</v>
      </c>
      <c r="CM874" s="15">
        <v>79</v>
      </c>
      <c r="CN874" s="15">
        <v>131</v>
      </c>
      <c r="CO874" s="15">
        <v>35</v>
      </c>
      <c r="CP874" s="15">
        <v>71</v>
      </c>
      <c r="CQ874" s="15">
        <v>43</v>
      </c>
      <c r="CR874" s="15">
        <v>104</v>
      </c>
      <c r="CS874" s="15">
        <v>19</v>
      </c>
      <c r="CT874" s="15">
        <v>95</v>
      </c>
      <c r="CU874" s="15">
        <v>135</v>
      </c>
      <c r="CV874" s="15">
        <v>139</v>
      </c>
      <c r="CW874" s="15">
        <v>49</v>
      </c>
      <c r="CX874" s="15">
        <v>70</v>
      </c>
      <c r="CY874" s="15">
        <v>11</v>
      </c>
      <c r="CZ874" s="15">
        <v>172</v>
      </c>
      <c r="DA874" s="15">
        <v>86</v>
      </c>
      <c r="DB874" s="15">
        <v>150</v>
      </c>
      <c r="DC874" s="15">
        <v>24</v>
      </c>
      <c r="DD874" s="15">
        <v>129</v>
      </c>
      <c r="DE874" s="15">
        <v>103</v>
      </c>
      <c r="DF874" s="15">
        <v>1</v>
      </c>
      <c r="DG874" s="15">
        <v>125</v>
      </c>
      <c r="DH874" s="15">
        <v>159</v>
      </c>
      <c r="DI874" s="15">
        <v>5</v>
      </c>
      <c r="DJ874" s="15">
        <v>176</v>
      </c>
      <c r="DK874" s="15">
        <v>97</v>
      </c>
      <c r="DL874" s="15">
        <v>73</v>
      </c>
      <c r="DM874" s="15">
        <v>55</v>
      </c>
      <c r="DN874" s="15">
        <v>134</v>
      </c>
      <c r="DO874" s="15">
        <v>37</v>
      </c>
      <c r="DP874" s="15">
        <v>7</v>
      </c>
      <c r="DQ874" s="15">
        <v>4</v>
      </c>
      <c r="DR874" s="15">
        <v>45</v>
      </c>
      <c r="DS874" s="15">
        <v>14</v>
      </c>
      <c r="DT874" s="15">
        <v>111</v>
      </c>
      <c r="DU874" s="15">
        <v>154</v>
      </c>
      <c r="DV874" s="15">
        <v>168</v>
      </c>
      <c r="DW874" s="15">
        <v>54</v>
      </c>
      <c r="DX874" s="15">
        <v>157</v>
      </c>
      <c r="DY874" s="15">
        <v>152</v>
      </c>
      <c r="DZ874" s="15">
        <v>102</v>
      </c>
      <c r="EA874" s="15">
        <v>39</v>
      </c>
      <c r="EB874" s="15">
        <v>160</v>
      </c>
      <c r="EC874" s="15">
        <v>137</v>
      </c>
      <c r="ED874" s="15">
        <v>101</v>
      </c>
      <c r="EE874" s="15">
        <v>118</v>
      </c>
      <c r="EF874" s="15">
        <v>162</v>
      </c>
      <c r="EG874" s="15">
        <v>46</v>
      </c>
      <c r="EH874" s="15">
        <v>155</v>
      </c>
      <c r="EI874" s="15">
        <v>32</v>
      </c>
      <c r="EJ874" s="15">
        <v>94</v>
      </c>
      <c r="EK874" s="15">
        <v>98</v>
      </c>
      <c r="EL874" s="15">
        <v>170</v>
      </c>
      <c r="EM874" s="15">
        <v>2</v>
      </c>
      <c r="EN874" s="15">
        <v>92</v>
      </c>
      <c r="EO874" s="15">
        <v>153</v>
      </c>
      <c r="EP874" s="15">
        <v>109</v>
      </c>
      <c r="EQ874" s="15">
        <v>158</v>
      </c>
      <c r="ER874" s="15">
        <v>69</v>
      </c>
      <c r="ES874" s="15">
        <v>82</v>
      </c>
      <c r="ET874" s="15">
        <v>76</v>
      </c>
      <c r="EU874" s="15">
        <v>85</v>
      </c>
      <c r="EV874" s="15">
        <v>126</v>
      </c>
      <c r="EW874" s="15">
        <v>64</v>
      </c>
      <c r="EX874" s="15">
        <v>8</v>
      </c>
      <c r="EY874" s="15">
        <v>77</v>
      </c>
      <c r="EZ874" s="15">
        <v>119</v>
      </c>
      <c r="FA874" s="15">
        <v>128</v>
      </c>
      <c r="FB874" s="15">
        <v>145</v>
      </c>
      <c r="FC874" s="15">
        <v>48</v>
      </c>
      <c r="FD874" s="15">
        <v>26</v>
      </c>
      <c r="FE874" s="15">
        <v>75</v>
      </c>
      <c r="FF874" s="15">
        <v>83</v>
      </c>
      <c r="FG874" s="15">
        <v>142</v>
      </c>
      <c r="FH874" s="15">
        <v>16</v>
      </c>
      <c r="FI874" s="15">
        <v>132</v>
      </c>
      <c r="FJ874" s="15">
        <v>12</v>
      </c>
      <c r="FK874" s="15">
        <v>10</v>
      </c>
      <c r="FL874" s="15">
        <v>144</v>
      </c>
      <c r="FM874" s="15">
        <v>122</v>
      </c>
      <c r="FN874" s="15">
        <v>68</v>
      </c>
      <c r="FO874" s="15">
        <v>117</v>
      </c>
      <c r="FP874" s="15">
        <v>44</v>
      </c>
      <c r="FQ874" s="15">
        <v>47</v>
      </c>
      <c r="FR874" s="15">
        <v>90</v>
      </c>
      <c r="FT874" s="15">
        <v>147</v>
      </c>
      <c r="FU874" s="15">
        <v>136</v>
      </c>
      <c r="FV874" s="15">
        <v>56</v>
      </c>
      <c r="FW874" s="15">
        <v>66</v>
      </c>
      <c r="FY874" s="15">
        <v>114</v>
      </c>
      <c r="FZ874" s="15">
        <v>33</v>
      </c>
      <c r="GA874" s="15">
        <v>141</v>
      </c>
      <c r="GB874" s="15">
        <v>72</v>
      </c>
    </row>
    <row r="875" spans="4:184" s="15" customFormat="1">
      <c r="E875" s="42" t="s">
        <v>352</v>
      </c>
      <c r="F875" s="15">
        <v>50</v>
      </c>
      <c r="G875" s="15">
        <v>116</v>
      </c>
      <c r="H875" s="15">
        <v>173</v>
      </c>
      <c r="I875" s="15">
        <v>146</v>
      </c>
      <c r="J875" s="15">
        <v>114</v>
      </c>
      <c r="K875" s="15">
        <v>45</v>
      </c>
      <c r="L875" s="15">
        <v>174</v>
      </c>
      <c r="M875" s="15">
        <v>9</v>
      </c>
      <c r="N875" s="15">
        <v>3</v>
      </c>
      <c r="O875" s="15">
        <v>21</v>
      </c>
      <c r="P875" s="15">
        <v>8</v>
      </c>
      <c r="Q875" s="15">
        <v>86</v>
      </c>
      <c r="R875" s="15">
        <v>34</v>
      </c>
      <c r="S875" s="15">
        <v>131</v>
      </c>
      <c r="T875" s="15">
        <v>78</v>
      </c>
      <c r="U875" s="15">
        <v>7</v>
      </c>
      <c r="V875" s="15">
        <v>76</v>
      </c>
      <c r="W875" s="15">
        <v>99</v>
      </c>
      <c r="X875" s="15">
        <v>61</v>
      </c>
      <c r="Y875" s="15">
        <v>22</v>
      </c>
      <c r="Z875" s="15">
        <v>5</v>
      </c>
      <c r="AA875" s="15">
        <v>104</v>
      </c>
      <c r="AB875" s="15">
        <v>92</v>
      </c>
      <c r="AC875" s="15">
        <v>27</v>
      </c>
      <c r="AD875" s="15">
        <v>121</v>
      </c>
      <c r="AE875" s="15">
        <v>40</v>
      </c>
      <c r="AF875" s="15">
        <v>177</v>
      </c>
      <c r="AG875" s="15">
        <v>140</v>
      </c>
      <c r="AH875" s="15">
        <v>52</v>
      </c>
      <c r="AI875" s="15">
        <v>141</v>
      </c>
      <c r="AJ875" s="15">
        <v>115</v>
      </c>
      <c r="AK875" s="15">
        <v>35</v>
      </c>
      <c r="AL875" s="15">
        <v>30</v>
      </c>
      <c r="AM875" s="15">
        <v>168</v>
      </c>
      <c r="AN875" s="15">
        <v>4</v>
      </c>
      <c r="AO875" s="15">
        <v>38</v>
      </c>
      <c r="AP875" s="15">
        <v>59</v>
      </c>
      <c r="AQ875" s="15">
        <v>54</v>
      </c>
      <c r="AR875" s="15">
        <v>1</v>
      </c>
      <c r="AS875" s="15">
        <v>11</v>
      </c>
      <c r="AT875" s="15">
        <v>145</v>
      </c>
      <c r="AU875" s="15">
        <v>16</v>
      </c>
      <c r="AV875" s="15">
        <v>120</v>
      </c>
      <c r="AW875" s="15">
        <v>62</v>
      </c>
      <c r="AX875" s="15">
        <v>6</v>
      </c>
      <c r="AY875" s="15">
        <v>112</v>
      </c>
      <c r="AZ875" s="15">
        <v>31</v>
      </c>
      <c r="BA875" s="15">
        <v>19</v>
      </c>
      <c r="BB875" s="15">
        <v>151</v>
      </c>
      <c r="BC875" s="15">
        <v>39</v>
      </c>
      <c r="BD875" s="15">
        <v>110</v>
      </c>
      <c r="BE875" s="15">
        <v>29</v>
      </c>
      <c r="BF875" s="15">
        <v>72</v>
      </c>
      <c r="BG875" s="15">
        <v>143</v>
      </c>
      <c r="BH875" s="15">
        <v>133</v>
      </c>
      <c r="BI875" s="15">
        <v>134</v>
      </c>
      <c r="BJ875" s="15">
        <v>15</v>
      </c>
      <c r="BK875" s="15">
        <v>82</v>
      </c>
      <c r="BL875" s="15">
        <v>127</v>
      </c>
      <c r="BM875" s="15">
        <v>147</v>
      </c>
      <c r="BN875" s="15">
        <v>135</v>
      </c>
      <c r="BO875" s="15">
        <v>20</v>
      </c>
      <c r="BP875" s="15">
        <v>122</v>
      </c>
      <c r="BQ875" s="15">
        <v>128</v>
      </c>
      <c r="BR875" s="15">
        <v>136</v>
      </c>
      <c r="BS875" s="15">
        <v>57</v>
      </c>
      <c r="BT875" s="15">
        <v>96</v>
      </c>
      <c r="BU875" s="15">
        <v>164</v>
      </c>
      <c r="BV875" s="15">
        <v>28</v>
      </c>
      <c r="BW875" s="15">
        <v>66</v>
      </c>
      <c r="BX875" s="15">
        <v>18</v>
      </c>
      <c r="BY875" s="15">
        <v>64</v>
      </c>
      <c r="BZ875" s="15">
        <v>71</v>
      </c>
      <c r="CA875" s="15">
        <v>137</v>
      </c>
      <c r="CB875" s="15">
        <v>93</v>
      </c>
      <c r="CC875" s="15">
        <v>152</v>
      </c>
      <c r="CD875" s="15">
        <v>103</v>
      </c>
      <c r="CE875" s="15">
        <v>10</v>
      </c>
      <c r="CF875" s="15">
        <v>138</v>
      </c>
      <c r="CG875" s="15">
        <v>49</v>
      </c>
      <c r="CH875" s="15">
        <v>43</v>
      </c>
      <c r="CI875" s="15">
        <v>58</v>
      </c>
      <c r="CJ875" s="15">
        <v>77</v>
      </c>
      <c r="CK875" s="15">
        <v>12</v>
      </c>
      <c r="CL875" s="15">
        <v>161</v>
      </c>
      <c r="CM875" s="15">
        <v>97</v>
      </c>
      <c r="CN875" s="15">
        <v>41</v>
      </c>
      <c r="CO875" s="15">
        <v>26</v>
      </c>
      <c r="CP875" s="15">
        <v>46</v>
      </c>
      <c r="CQ875" s="15">
        <v>33</v>
      </c>
      <c r="CR875" s="15">
        <v>167</v>
      </c>
      <c r="CS875" s="15">
        <v>144</v>
      </c>
      <c r="CT875" s="15">
        <v>149</v>
      </c>
      <c r="CU875" s="15">
        <v>47</v>
      </c>
      <c r="CV875" s="15">
        <v>89</v>
      </c>
      <c r="CW875" s="15">
        <v>24</v>
      </c>
      <c r="CX875" s="15">
        <v>165</v>
      </c>
      <c r="CY875" s="15">
        <v>36</v>
      </c>
      <c r="CZ875" s="15">
        <v>83</v>
      </c>
      <c r="DA875" s="15">
        <v>106</v>
      </c>
      <c r="DB875" s="15">
        <v>139</v>
      </c>
      <c r="DC875" s="15">
        <v>172</v>
      </c>
      <c r="DD875" s="15">
        <v>42</v>
      </c>
      <c r="DE875" s="15">
        <v>87</v>
      </c>
      <c r="DF875" s="15">
        <v>117</v>
      </c>
      <c r="DG875" s="15">
        <v>154</v>
      </c>
      <c r="DH875" s="15">
        <v>156</v>
      </c>
      <c r="DI875" s="15">
        <v>125</v>
      </c>
      <c r="DJ875" s="15">
        <v>73</v>
      </c>
      <c r="DK875" s="15">
        <v>84</v>
      </c>
      <c r="DL875" s="15">
        <v>94</v>
      </c>
      <c r="DM875" s="15">
        <v>176</v>
      </c>
      <c r="DN875" s="15">
        <v>102</v>
      </c>
      <c r="DO875" s="15">
        <v>63</v>
      </c>
      <c r="DP875" s="15">
        <v>142</v>
      </c>
      <c r="DQ875" s="15">
        <v>124</v>
      </c>
      <c r="DR875" s="15">
        <v>155</v>
      </c>
      <c r="DS875" s="15">
        <v>109</v>
      </c>
      <c r="DT875" s="15">
        <v>85</v>
      </c>
      <c r="DU875" s="15">
        <v>111</v>
      </c>
      <c r="DV875" s="15">
        <v>129</v>
      </c>
      <c r="DW875" s="15">
        <v>51</v>
      </c>
      <c r="DX875" s="15">
        <v>100</v>
      </c>
      <c r="DY875" s="15">
        <v>2</v>
      </c>
      <c r="DZ875" s="15">
        <v>175</v>
      </c>
      <c r="EA875" s="15">
        <v>95</v>
      </c>
      <c r="EB875" s="15">
        <v>53</v>
      </c>
      <c r="EC875" s="15">
        <v>70</v>
      </c>
      <c r="ED875" s="15">
        <v>13</v>
      </c>
      <c r="EE875" s="15">
        <v>119</v>
      </c>
      <c r="EF875" s="15">
        <v>32</v>
      </c>
      <c r="EG875" s="15">
        <v>14</v>
      </c>
      <c r="EH875" s="15">
        <v>160</v>
      </c>
      <c r="EI875" s="15">
        <v>56</v>
      </c>
      <c r="EJ875" s="15">
        <v>148</v>
      </c>
      <c r="EK875" s="15">
        <v>132</v>
      </c>
      <c r="EL875" s="15">
        <v>25</v>
      </c>
      <c r="EM875" s="15">
        <v>79</v>
      </c>
      <c r="EN875" s="15">
        <v>108</v>
      </c>
      <c r="EO875" s="15">
        <v>166</v>
      </c>
      <c r="EP875" s="15">
        <v>90</v>
      </c>
      <c r="EQ875" s="15">
        <v>48</v>
      </c>
      <c r="ER875" s="15">
        <v>169</v>
      </c>
      <c r="ES875" s="15">
        <v>157</v>
      </c>
      <c r="ET875" s="15">
        <v>101</v>
      </c>
      <c r="EU875" s="15">
        <v>68</v>
      </c>
      <c r="EV875" s="15">
        <v>153</v>
      </c>
      <c r="EW875" s="15">
        <v>55</v>
      </c>
      <c r="EX875" s="15">
        <v>75</v>
      </c>
      <c r="EY875" s="15">
        <v>162</v>
      </c>
      <c r="EZ875" s="15">
        <v>80</v>
      </c>
      <c r="FA875" s="15">
        <v>105</v>
      </c>
      <c r="FB875" s="15">
        <v>44</v>
      </c>
      <c r="FC875" s="15">
        <v>98</v>
      </c>
      <c r="FD875" s="15">
        <v>171</v>
      </c>
      <c r="FE875" s="15">
        <v>118</v>
      </c>
      <c r="FF875" s="15">
        <v>23</v>
      </c>
      <c r="FG875" s="15">
        <v>37</v>
      </c>
      <c r="FH875" s="15">
        <v>150</v>
      </c>
      <c r="FI875" s="15">
        <v>163</v>
      </c>
      <c r="FJ875" s="15">
        <v>159</v>
      </c>
      <c r="FK875" s="15">
        <v>69</v>
      </c>
      <c r="FL875" s="15">
        <v>81</v>
      </c>
      <c r="FM875" s="15">
        <v>126</v>
      </c>
      <c r="FN875" s="15">
        <v>170</v>
      </c>
      <c r="FO875" s="15">
        <v>130</v>
      </c>
      <c r="FP875" s="15">
        <v>91</v>
      </c>
      <c r="FQ875" s="15">
        <v>17</v>
      </c>
      <c r="FR875" s="15">
        <v>60</v>
      </c>
      <c r="FT875" s="15">
        <v>67</v>
      </c>
      <c r="FU875" s="15">
        <v>88</v>
      </c>
      <c r="FV875" s="15">
        <v>107</v>
      </c>
      <c r="FW875" s="15">
        <v>158</v>
      </c>
      <c r="FY875" s="15">
        <v>74</v>
      </c>
      <c r="FZ875" s="15">
        <v>123</v>
      </c>
      <c r="GA875" s="15">
        <v>65</v>
      </c>
      <c r="GB875" s="15">
        <v>113</v>
      </c>
    </row>
    <row r="876" spans="4:184" s="15" customFormat="1"/>
    <row r="877" spans="4:184" s="15" customFormat="1">
      <c r="D877" s="447">
        <v>178</v>
      </c>
      <c r="E877" s="39" t="s">
        <v>379</v>
      </c>
    </row>
    <row r="878" spans="4:184" s="15" customFormat="1">
      <c r="E878" s="42" t="s">
        <v>322</v>
      </c>
      <c r="F878" s="15">
        <v>1</v>
      </c>
      <c r="G878" s="15">
        <v>2</v>
      </c>
      <c r="H878" s="15">
        <v>3</v>
      </c>
      <c r="I878" s="15">
        <v>4</v>
      </c>
      <c r="J878" s="15">
        <v>5</v>
      </c>
      <c r="K878" s="15">
        <v>6</v>
      </c>
      <c r="L878" s="15">
        <v>7</v>
      </c>
      <c r="M878" s="15">
        <v>8</v>
      </c>
      <c r="N878" s="15">
        <v>9</v>
      </c>
      <c r="O878" s="15">
        <v>10</v>
      </c>
      <c r="P878" s="15">
        <v>11</v>
      </c>
      <c r="Q878" s="15">
        <v>12</v>
      </c>
      <c r="R878" s="15">
        <v>13</v>
      </c>
      <c r="S878" s="15">
        <v>14</v>
      </c>
      <c r="T878" s="15">
        <v>15</v>
      </c>
      <c r="U878" s="15">
        <v>16</v>
      </c>
      <c r="V878" s="15">
        <v>17</v>
      </c>
      <c r="W878" s="15">
        <v>18</v>
      </c>
      <c r="X878" s="15">
        <v>19</v>
      </c>
      <c r="Y878" s="15">
        <v>20</v>
      </c>
      <c r="Z878" s="15">
        <v>21</v>
      </c>
      <c r="AA878" s="15">
        <v>22</v>
      </c>
      <c r="AB878" s="15">
        <v>23</v>
      </c>
      <c r="AC878" s="15">
        <v>24</v>
      </c>
      <c r="AD878" s="15">
        <v>25</v>
      </c>
      <c r="AE878" s="15">
        <v>26</v>
      </c>
      <c r="AF878" s="15">
        <v>27</v>
      </c>
      <c r="AG878" s="15">
        <v>28</v>
      </c>
      <c r="AH878" s="15">
        <v>29</v>
      </c>
      <c r="AI878" s="15">
        <v>30</v>
      </c>
      <c r="AJ878" s="15">
        <v>31</v>
      </c>
      <c r="AK878" s="15">
        <v>32</v>
      </c>
      <c r="AL878" s="15">
        <v>33</v>
      </c>
      <c r="AM878" s="15">
        <v>34</v>
      </c>
      <c r="AN878" s="15">
        <v>35</v>
      </c>
      <c r="AO878" s="15">
        <v>36</v>
      </c>
      <c r="AP878" s="15">
        <v>37</v>
      </c>
      <c r="AQ878" s="15">
        <v>38</v>
      </c>
      <c r="AR878" s="15">
        <v>39</v>
      </c>
      <c r="AS878" s="15">
        <v>40</v>
      </c>
      <c r="AT878" s="15">
        <v>41</v>
      </c>
      <c r="AU878" s="15">
        <v>42</v>
      </c>
      <c r="AV878" s="15">
        <v>43</v>
      </c>
      <c r="AW878" s="15">
        <v>44</v>
      </c>
      <c r="AX878" s="15">
        <v>45</v>
      </c>
      <c r="AY878" s="15">
        <v>46</v>
      </c>
      <c r="AZ878" s="15">
        <v>47</v>
      </c>
      <c r="BA878" s="15">
        <v>48</v>
      </c>
      <c r="BB878" s="15">
        <v>49</v>
      </c>
      <c r="BC878" s="15">
        <v>50</v>
      </c>
      <c r="BD878" s="15">
        <v>51</v>
      </c>
      <c r="BE878" s="15">
        <v>52</v>
      </c>
      <c r="BF878" s="15">
        <v>53</v>
      </c>
      <c r="BG878" s="15">
        <v>54</v>
      </c>
      <c r="BH878" s="15">
        <v>55</v>
      </c>
      <c r="BI878" s="15">
        <v>56</v>
      </c>
      <c r="BJ878" s="15">
        <v>57</v>
      </c>
      <c r="BK878" s="15">
        <v>58</v>
      </c>
      <c r="BL878" s="15">
        <v>59</v>
      </c>
      <c r="BM878" s="15">
        <v>60</v>
      </c>
      <c r="BN878" s="15">
        <v>61</v>
      </c>
      <c r="BO878" s="15">
        <v>62</v>
      </c>
      <c r="BP878" s="15">
        <v>63</v>
      </c>
      <c r="BQ878" s="15">
        <v>64</v>
      </c>
      <c r="BR878" s="15">
        <v>65</v>
      </c>
      <c r="BS878" s="15">
        <v>66</v>
      </c>
      <c r="BT878" s="15">
        <v>67</v>
      </c>
      <c r="BU878" s="15">
        <v>68</v>
      </c>
      <c r="BV878" s="15">
        <v>69</v>
      </c>
      <c r="BW878" s="15">
        <v>70</v>
      </c>
      <c r="BX878" s="15">
        <v>71</v>
      </c>
      <c r="BY878" s="15">
        <v>72</v>
      </c>
      <c r="BZ878" s="15">
        <v>73</v>
      </c>
      <c r="CA878" s="15">
        <v>74</v>
      </c>
      <c r="CB878" s="15">
        <v>75</v>
      </c>
      <c r="CC878" s="15">
        <v>76</v>
      </c>
      <c r="CD878" s="15">
        <v>77</v>
      </c>
      <c r="CE878" s="15">
        <v>78</v>
      </c>
      <c r="CF878" s="15">
        <v>79</v>
      </c>
      <c r="CG878" s="15">
        <v>80</v>
      </c>
      <c r="CH878" s="15">
        <v>81</v>
      </c>
      <c r="CI878" s="15">
        <v>82</v>
      </c>
      <c r="CJ878" s="15">
        <v>83</v>
      </c>
      <c r="CK878" s="15">
        <v>84</v>
      </c>
      <c r="CL878" s="15">
        <v>85</v>
      </c>
      <c r="CM878" s="15">
        <v>86</v>
      </c>
      <c r="CN878" s="15">
        <v>87</v>
      </c>
      <c r="CO878" s="15">
        <v>88</v>
      </c>
      <c r="CP878" s="15">
        <v>89</v>
      </c>
      <c r="CQ878" s="15">
        <v>90</v>
      </c>
      <c r="CR878" s="15">
        <v>91</v>
      </c>
      <c r="CS878" s="15">
        <v>92</v>
      </c>
      <c r="CT878" s="15">
        <v>93</v>
      </c>
      <c r="CU878" s="15">
        <v>94</v>
      </c>
      <c r="CV878" s="15">
        <v>95</v>
      </c>
      <c r="CW878" s="15">
        <v>96</v>
      </c>
      <c r="CX878" s="15">
        <v>97</v>
      </c>
      <c r="CY878" s="15">
        <v>98</v>
      </c>
      <c r="CZ878" s="15">
        <v>99</v>
      </c>
      <c r="DA878" s="15">
        <v>100</v>
      </c>
      <c r="DB878" s="15">
        <v>101</v>
      </c>
      <c r="DC878" s="15">
        <v>102</v>
      </c>
      <c r="DD878" s="15">
        <v>103</v>
      </c>
      <c r="DE878" s="15">
        <v>104</v>
      </c>
      <c r="DF878" s="15">
        <v>105</v>
      </c>
      <c r="DG878" s="15">
        <v>106</v>
      </c>
      <c r="DH878" s="15">
        <v>107</v>
      </c>
      <c r="DI878" s="15">
        <v>108</v>
      </c>
      <c r="DJ878" s="15">
        <v>109</v>
      </c>
      <c r="DK878" s="15">
        <v>110</v>
      </c>
      <c r="DL878" s="15">
        <v>111</v>
      </c>
      <c r="DM878" s="15">
        <v>112</v>
      </c>
      <c r="DN878" s="15">
        <v>113</v>
      </c>
      <c r="DO878" s="15">
        <v>114</v>
      </c>
      <c r="DP878" s="15">
        <v>115</v>
      </c>
      <c r="DQ878" s="15">
        <v>116</v>
      </c>
      <c r="DR878" s="15">
        <v>117</v>
      </c>
      <c r="DS878" s="15">
        <v>118</v>
      </c>
      <c r="DT878" s="15">
        <v>119</v>
      </c>
      <c r="DU878" s="15">
        <v>120</v>
      </c>
      <c r="DV878" s="15">
        <v>121</v>
      </c>
      <c r="DW878" s="15">
        <v>122</v>
      </c>
      <c r="DX878" s="15">
        <v>123</v>
      </c>
      <c r="DY878" s="15">
        <v>124</v>
      </c>
      <c r="DZ878" s="15">
        <v>125</v>
      </c>
      <c r="EA878" s="15">
        <v>126</v>
      </c>
      <c r="EB878" s="15">
        <v>127</v>
      </c>
      <c r="EC878" s="15">
        <v>128</v>
      </c>
      <c r="ED878" s="15">
        <v>129</v>
      </c>
      <c r="EE878" s="15">
        <v>130</v>
      </c>
      <c r="EF878" s="15">
        <v>131</v>
      </c>
      <c r="EG878" s="15">
        <v>132</v>
      </c>
      <c r="EH878" s="15">
        <v>133</v>
      </c>
      <c r="EI878" s="15">
        <v>134</v>
      </c>
      <c r="EJ878" s="15">
        <v>135</v>
      </c>
      <c r="EK878" s="15">
        <v>136</v>
      </c>
      <c r="EL878" s="15">
        <v>137</v>
      </c>
      <c r="EM878" s="15">
        <v>138</v>
      </c>
      <c r="EN878" s="15">
        <v>139</v>
      </c>
      <c r="EO878" s="15">
        <v>140</v>
      </c>
      <c r="EP878" s="15">
        <v>141</v>
      </c>
      <c r="EQ878" s="15">
        <v>142</v>
      </c>
      <c r="ER878" s="15">
        <v>143</v>
      </c>
      <c r="ES878" s="15">
        <v>144</v>
      </c>
      <c r="ET878" s="15">
        <v>145</v>
      </c>
      <c r="EU878" s="15">
        <v>146</v>
      </c>
      <c r="EV878" s="15">
        <v>147</v>
      </c>
      <c r="EW878" s="15">
        <v>148</v>
      </c>
      <c r="EX878" s="15">
        <v>149</v>
      </c>
      <c r="EY878" s="15">
        <v>150</v>
      </c>
      <c r="EZ878" s="15">
        <v>151</v>
      </c>
      <c r="FA878" s="15">
        <v>152</v>
      </c>
      <c r="FB878" s="15">
        <v>153</v>
      </c>
      <c r="FC878" s="15">
        <v>154</v>
      </c>
      <c r="FD878" s="15">
        <v>155</v>
      </c>
      <c r="FE878" s="15">
        <v>156</v>
      </c>
      <c r="FF878" s="15">
        <v>157</v>
      </c>
      <c r="FG878" s="15">
        <v>158</v>
      </c>
      <c r="FH878" s="15">
        <v>159</v>
      </c>
      <c r="FI878" s="15">
        <v>160</v>
      </c>
      <c r="FJ878" s="15">
        <v>161</v>
      </c>
      <c r="FK878" s="15">
        <v>162</v>
      </c>
      <c r="FL878" s="15">
        <v>163</v>
      </c>
      <c r="FM878" s="15">
        <v>164</v>
      </c>
      <c r="FN878" s="15">
        <v>165</v>
      </c>
      <c r="FO878" s="15">
        <v>166</v>
      </c>
      <c r="FP878" s="15">
        <v>167</v>
      </c>
      <c r="FQ878" s="15">
        <v>168</v>
      </c>
      <c r="FR878" s="15">
        <v>169</v>
      </c>
      <c r="FS878" s="15">
        <v>170</v>
      </c>
      <c r="FT878" s="15">
        <v>171</v>
      </c>
      <c r="FU878" s="15">
        <v>172</v>
      </c>
      <c r="FV878" s="15">
        <v>173</v>
      </c>
      <c r="FW878" s="15">
        <v>174</v>
      </c>
      <c r="FY878" s="15">
        <v>175</v>
      </c>
      <c r="FZ878" s="15">
        <v>176</v>
      </c>
      <c r="GA878" s="15">
        <v>177</v>
      </c>
      <c r="GB878" s="15">
        <v>178</v>
      </c>
    </row>
    <row r="879" spans="4:184" s="15" customFormat="1">
      <c r="E879" s="42" t="s">
        <v>350</v>
      </c>
      <c r="F879" s="15">
        <v>47</v>
      </c>
      <c r="G879" s="15">
        <v>93</v>
      </c>
      <c r="H879" s="15">
        <v>135</v>
      </c>
      <c r="I879" s="15">
        <v>21</v>
      </c>
      <c r="J879" s="15">
        <v>129</v>
      </c>
      <c r="K879" s="15">
        <v>3</v>
      </c>
      <c r="L879" s="15">
        <v>34</v>
      </c>
      <c r="M879" s="15">
        <v>159</v>
      </c>
      <c r="N879" s="15">
        <v>91</v>
      </c>
      <c r="O879" s="15">
        <v>76</v>
      </c>
      <c r="P879" s="15">
        <v>52</v>
      </c>
      <c r="Q879" s="15">
        <v>50</v>
      </c>
      <c r="R879" s="15">
        <v>35</v>
      </c>
      <c r="S879" s="15">
        <v>115</v>
      </c>
      <c r="T879" s="15">
        <v>168</v>
      </c>
      <c r="U879" s="15">
        <v>154</v>
      </c>
      <c r="V879" s="15">
        <v>145</v>
      </c>
      <c r="W879" s="15">
        <v>100</v>
      </c>
      <c r="X879" s="15">
        <v>12</v>
      </c>
      <c r="Y879" s="15">
        <v>43</v>
      </c>
      <c r="Z879" s="15">
        <v>70</v>
      </c>
      <c r="AA879" s="15">
        <v>84</v>
      </c>
      <c r="AB879" s="15">
        <v>37</v>
      </c>
      <c r="AC879" s="15">
        <v>136</v>
      </c>
      <c r="AD879" s="15">
        <v>111</v>
      </c>
      <c r="AE879" s="15">
        <v>29</v>
      </c>
      <c r="AF879" s="15">
        <v>169</v>
      </c>
      <c r="AG879" s="15">
        <v>16</v>
      </c>
      <c r="AH879" s="15">
        <v>97</v>
      </c>
      <c r="AI879" s="15">
        <v>82</v>
      </c>
      <c r="AJ879" s="15">
        <v>79</v>
      </c>
      <c r="AK879" s="15">
        <v>13</v>
      </c>
      <c r="AL879" s="15">
        <v>130</v>
      </c>
      <c r="AM879" s="15">
        <v>171</v>
      </c>
      <c r="AN879" s="15">
        <v>28</v>
      </c>
      <c r="AO879" s="15">
        <v>140</v>
      </c>
      <c r="AP879" s="15">
        <v>143</v>
      </c>
      <c r="AQ879" s="15">
        <v>65</v>
      </c>
      <c r="AR879" s="15">
        <v>86</v>
      </c>
      <c r="AS879" s="15">
        <v>59</v>
      </c>
      <c r="AT879" s="15">
        <v>127</v>
      </c>
      <c r="AU879" s="15">
        <v>5</v>
      </c>
      <c r="AV879" s="15">
        <v>119</v>
      </c>
      <c r="AW879" s="15">
        <v>133</v>
      </c>
      <c r="AX879" s="15">
        <v>175</v>
      </c>
      <c r="AY879" s="15">
        <v>19</v>
      </c>
      <c r="AZ879" s="15">
        <v>85</v>
      </c>
      <c r="BA879" s="15">
        <v>62</v>
      </c>
      <c r="BB879" s="15">
        <v>92</v>
      </c>
      <c r="BC879" s="15">
        <v>156</v>
      </c>
      <c r="BD879" s="15">
        <v>8</v>
      </c>
      <c r="BE879" s="15">
        <v>81</v>
      </c>
      <c r="BF879" s="15">
        <v>64</v>
      </c>
      <c r="BG879" s="15">
        <v>108</v>
      </c>
      <c r="BH879" s="15">
        <v>149</v>
      </c>
      <c r="BI879" s="15">
        <v>90</v>
      </c>
      <c r="BJ879" s="15">
        <v>18</v>
      </c>
      <c r="BK879" s="15">
        <v>125</v>
      </c>
      <c r="BL879" s="15">
        <v>153</v>
      </c>
      <c r="BM879" s="15">
        <v>14</v>
      </c>
      <c r="BN879" s="15">
        <v>24</v>
      </c>
      <c r="BO879" s="15">
        <v>164</v>
      </c>
      <c r="BP879" s="15">
        <v>167</v>
      </c>
      <c r="BQ879" s="15">
        <v>88</v>
      </c>
      <c r="BR879" s="15">
        <v>1</v>
      </c>
      <c r="BS879" s="15">
        <v>110</v>
      </c>
      <c r="BT879" s="15">
        <v>69</v>
      </c>
      <c r="BU879" s="15">
        <v>55</v>
      </c>
      <c r="BV879" s="15">
        <v>118</v>
      </c>
      <c r="BW879" s="15">
        <v>126</v>
      </c>
      <c r="BX879" s="15">
        <v>73</v>
      </c>
      <c r="BY879" s="15">
        <v>15</v>
      </c>
      <c r="BZ879" s="15">
        <v>117</v>
      </c>
      <c r="CA879" s="15">
        <v>38</v>
      </c>
      <c r="CB879" s="15">
        <v>144</v>
      </c>
      <c r="CC879" s="15">
        <v>83</v>
      </c>
      <c r="CD879" s="15">
        <v>158</v>
      </c>
      <c r="CE879" s="15">
        <v>124</v>
      </c>
      <c r="CF879" s="15">
        <v>163</v>
      </c>
      <c r="CG879" s="15">
        <v>166</v>
      </c>
      <c r="CH879" s="15">
        <v>120</v>
      </c>
      <c r="CI879" s="15">
        <v>89</v>
      </c>
      <c r="CJ879" s="15">
        <v>7</v>
      </c>
      <c r="CK879" s="15">
        <v>146</v>
      </c>
      <c r="CL879" s="15">
        <v>42</v>
      </c>
      <c r="CM879" s="15">
        <v>104</v>
      </c>
      <c r="CN879" s="15">
        <v>63</v>
      </c>
      <c r="CO879" s="15">
        <v>17</v>
      </c>
      <c r="CP879" s="15">
        <v>96</v>
      </c>
      <c r="CQ879" s="15">
        <v>56</v>
      </c>
      <c r="CR879" s="15">
        <v>39</v>
      </c>
      <c r="CS879" s="15">
        <v>178</v>
      </c>
      <c r="CT879" s="15">
        <v>2</v>
      </c>
      <c r="CU879" s="15">
        <v>106</v>
      </c>
      <c r="CV879" s="15">
        <v>101</v>
      </c>
      <c r="CW879" s="15">
        <v>45</v>
      </c>
      <c r="CX879" s="15">
        <v>48</v>
      </c>
      <c r="CY879" s="15">
        <v>94</v>
      </c>
      <c r="CZ879" s="15">
        <v>78</v>
      </c>
      <c r="DA879" s="15">
        <v>103</v>
      </c>
      <c r="DB879" s="15">
        <v>109</v>
      </c>
      <c r="DC879" s="15">
        <v>131</v>
      </c>
      <c r="DD879" s="15">
        <v>161</v>
      </c>
      <c r="DE879" s="15">
        <v>112</v>
      </c>
      <c r="DF879" s="15">
        <v>128</v>
      </c>
      <c r="DG879" s="15">
        <v>98</v>
      </c>
      <c r="DH879" s="15">
        <v>170</v>
      </c>
      <c r="DI879" s="15">
        <v>57</v>
      </c>
      <c r="DJ879" s="15">
        <v>77</v>
      </c>
      <c r="DK879" s="15">
        <v>71</v>
      </c>
      <c r="DL879" s="15">
        <v>176</v>
      </c>
      <c r="DM879" s="15">
        <v>30</v>
      </c>
      <c r="DN879" s="15">
        <v>147</v>
      </c>
      <c r="DO879" s="15">
        <v>116</v>
      </c>
      <c r="DP879" s="15">
        <v>66</v>
      </c>
      <c r="DQ879" s="15">
        <v>123</v>
      </c>
      <c r="DR879" s="15">
        <v>36</v>
      </c>
      <c r="DS879" s="15">
        <v>162</v>
      </c>
      <c r="DT879" s="15">
        <v>53</v>
      </c>
      <c r="DU879" s="15">
        <v>26</v>
      </c>
      <c r="DV879" s="15">
        <v>32</v>
      </c>
      <c r="DW879" s="15">
        <v>173</v>
      </c>
      <c r="DX879" s="15">
        <v>114</v>
      </c>
      <c r="DY879" s="15">
        <v>165</v>
      </c>
      <c r="DZ879" s="15">
        <v>58</v>
      </c>
      <c r="EA879" s="15">
        <v>67</v>
      </c>
      <c r="EB879" s="15">
        <v>41</v>
      </c>
      <c r="EC879" s="15">
        <v>172</v>
      </c>
      <c r="ED879" s="15">
        <v>72</v>
      </c>
      <c r="EE879" s="15">
        <v>102</v>
      </c>
      <c r="EF879" s="15">
        <v>95</v>
      </c>
      <c r="EG879" s="15">
        <v>54</v>
      </c>
      <c r="EH879" s="15">
        <v>44</v>
      </c>
      <c r="EI879" s="15">
        <v>142</v>
      </c>
      <c r="EJ879" s="15">
        <v>6</v>
      </c>
      <c r="EK879" s="15">
        <v>160</v>
      </c>
      <c r="EL879" s="15">
        <v>139</v>
      </c>
      <c r="EM879" s="15">
        <v>74</v>
      </c>
      <c r="EN879" s="15">
        <v>68</v>
      </c>
      <c r="EO879" s="15">
        <v>132</v>
      </c>
      <c r="EP879" s="15">
        <v>60</v>
      </c>
      <c r="EQ879" s="15">
        <v>99</v>
      </c>
      <c r="ER879" s="15">
        <v>11</v>
      </c>
      <c r="ES879" s="15">
        <v>152</v>
      </c>
      <c r="ET879" s="15">
        <v>33</v>
      </c>
      <c r="EU879" s="15">
        <v>23</v>
      </c>
      <c r="EV879" s="15">
        <v>113</v>
      </c>
      <c r="EW879" s="15">
        <v>157</v>
      </c>
      <c r="EX879" s="15">
        <v>141</v>
      </c>
      <c r="EY879" s="15">
        <v>61</v>
      </c>
      <c r="EZ879" s="15">
        <v>27</v>
      </c>
      <c r="FA879" s="15">
        <v>150</v>
      </c>
      <c r="FB879" s="15">
        <v>49</v>
      </c>
      <c r="FC879" s="15">
        <v>22</v>
      </c>
      <c r="FD879" s="15">
        <v>174</v>
      </c>
      <c r="FE879" s="15">
        <v>40</v>
      </c>
      <c r="FF879" s="15">
        <v>148</v>
      </c>
      <c r="FG879" s="15">
        <v>10</v>
      </c>
      <c r="FH879" s="15">
        <v>51</v>
      </c>
      <c r="FI879" s="15">
        <v>138</v>
      </c>
      <c r="FJ879" s="15">
        <v>20</v>
      </c>
      <c r="FK879" s="15">
        <v>75</v>
      </c>
      <c r="FL879" s="15">
        <v>121</v>
      </c>
      <c r="FM879" s="15">
        <v>46</v>
      </c>
      <c r="FN879" s="15">
        <v>177</v>
      </c>
      <c r="FO879" s="15">
        <v>80</v>
      </c>
      <c r="FP879" s="15">
        <v>105</v>
      </c>
      <c r="FQ879" s="15">
        <v>31</v>
      </c>
      <c r="FR879" s="15">
        <v>137</v>
      </c>
      <c r="FS879" s="15">
        <v>107</v>
      </c>
      <c r="FT879" s="15">
        <v>122</v>
      </c>
      <c r="FU879" s="15">
        <v>9</v>
      </c>
      <c r="FV879" s="15">
        <v>87</v>
      </c>
      <c r="FW879" s="15">
        <v>155</v>
      </c>
      <c r="FY879" s="15">
        <v>134</v>
      </c>
      <c r="FZ879" s="15">
        <v>4</v>
      </c>
      <c r="GA879" s="15">
        <v>25</v>
      </c>
      <c r="GB879" s="15">
        <v>151</v>
      </c>
    </row>
    <row r="880" spans="4:184" s="15" customFormat="1">
      <c r="E880" s="42" t="s">
        <v>352</v>
      </c>
      <c r="F880" s="15">
        <v>130</v>
      </c>
      <c r="G880" s="15">
        <v>68</v>
      </c>
      <c r="H880" s="15">
        <v>105</v>
      </c>
      <c r="I880" s="15">
        <v>26</v>
      </c>
      <c r="J880" s="15">
        <v>21</v>
      </c>
      <c r="K880" s="15">
        <v>165</v>
      </c>
      <c r="L880" s="15">
        <v>106</v>
      </c>
      <c r="M880" s="15">
        <v>152</v>
      </c>
      <c r="N880" s="15">
        <v>140</v>
      </c>
      <c r="O880" s="15">
        <v>123</v>
      </c>
      <c r="P880" s="15">
        <v>94</v>
      </c>
      <c r="Q880" s="15">
        <v>46</v>
      </c>
      <c r="R880" s="15">
        <v>178</v>
      </c>
      <c r="S880" s="15">
        <v>37</v>
      </c>
      <c r="T880" s="15">
        <v>109</v>
      </c>
      <c r="U880" s="15">
        <v>85</v>
      </c>
      <c r="V880" s="15">
        <v>64</v>
      </c>
      <c r="W880" s="15">
        <v>77</v>
      </c>
      <c r="X880" s="15">
        <v>20</v>
      </c>
      <c r="Y880" s="15">
        <v>146</v>
      </c>
      <c r="Z880" s="15">
        <v>102</v>
      </c>
      <c r="AA880" s="15">
        <v>74</v>
      </c>
      <c r="AB880" s="15">
        <v>6</v>
      </c>
      <c r="AC880" s="15">
        <v>111</v>
      </c>
      <c r="AD880" s="15">
        <v>13</v>
      </c>
      <c r="AE880" s="15">
        <v>168</v>
      </c>
      <c r="AF880" s="15">
        <v>80</v>
      </c>
      <c r="AG880" s="15">
        <v>145</v>
      </c>
      <c r="AH880" s="15">
        <v>73</v>
      </c>
      <c r="AI880" s="15">
        <v>161</v>
      </c>
      <c r="AJ880" s="15">
        <v>118</v>
      </c>
      <c r="AK880" s="15">
        <v>28</v>
      </c>
      <c r="AL880" s="15">
        <v>154</v>
      </c>
      <c r="AM880" s="15">
        <v>87</v>
      </c>
      <c r="AN880" s="15">
        <v>39</v>
      </c>
      <c r="AO880" s="15">
        <v>5</v>
      </c>
      <c r="AP880" s="15">
        <v>114</v>
      </c>
      <c r="AQ880" s="15">
        <v>76</v>
      </c>
      <c r="AR880" s="15">
        <v>8</v>
      </c>
      <c r="AS880" s="15">
        <v>162</v>
      </c>
      <c r="AT880" s="15">
        <v>125</v>
      </c>
      <c r="AU880" s="15">
        <v>60</v>
      </c>
      <c r="AV880" s="15">
        <v>132</v>
      </c>
      <c r="AW880" s="15">
        <v>2</v>
      </c>
      <c r="AX880" s="15">
        <v>29</v>
      </c>
      <c r="AY880" s="15">
        <v>129</v>
      </c>
      <c r="AZ880" s="15">
        <v>79</v>
      </c>
      <c r="BA880" s="15">
        <v>4</v>
      </c>
      <c r="BB880" s="15">
        <v>131</v>
      </c>
      <c r="BC880" s="15">
        <v>52</v>
      </c>
      <c r="BD880" s="15">
        <v>177</v>
      </c>
      <c r="BE880" s="15">
        <v>159</v>
      </c>
      <c r="BF880" s="15">
        <v>120</v>
      </c>
      <c r="BG880" s="15">
        <v>62</v>
      </c>
      <c r="BH880" s="15">
        <v>36</v>
      </c>
      <c r="BI880" s="15">
        <v>170</v>
      </c>
      <c r="BJ880" s="15">
        <v>100</v>
      </c>
      <c r="BK880" s="15">
        <v>89</v>
      </c>
      <c r="BL880" s="15">
        <v>156</v>
      </c>
      <c r="BM880" s="15">
        <v>143</v>
      </c>
      <c r="BN880" s="15">
        <v>164</v>
      </c>
      <c r="BO880" s="15">
        <v>103</v>
      </c>
      <c r="BP880" s="15">
        <v>22</v>
      </c>
      <c r="BQ880" s="15">
        <v>17</v>
      </c>
      <c r="BR880" s="15">
        <v>113</v>
      </c>
      <c r="BS880" s="15">
        <v>144</v>
      </c>
      <c r="BT880" s="15">
        <v>96</v>
      </c>
      <c r="BU880" s="15">
        <v>82</v>
      </c>
      <c r="BV880" s="15">
        <v>122</v>
      </c>
      <c r="BW880" s="15">
        <v>134</v>
      </c>
      <c r="BX880" s="15">
        <v>149</v>
      </c>
      <c r="BY880" s="15">
        <v>95</v>
      </c>
      <c r="BZ880" s="15">
        <v>72</v>
      </c>
      <c r="CA880" s="15">
        <v>63</v>
      </c>
      <c r="CB880" s="15">
        <v>32</v>
      </c>
      <c r="CC880" s="15">
        <v>92</v>
      </c>
      <c r="CD880" s="15">
        <v>44</v>
      </c>
      <c r="CE880" s="15">
        <v>112</v>
      </c>
      <c r="CF880" s="15">
        <v>23</v>
      </c>
      <c r="CG880" s="15">
        <v>27</v>
      </c>
      <c r="CH880" s="15">
        <v>10</v>
      </c>
      <c r="CI880" s="15">
        <v>160</v>
      </c>
      <c r="CJ880" s="15">
        <v>15</v>
      </c>
      <c r="CK880" s="15">
        <v>93</v>
      </c>
      <c r="CL880" s="15">
        <v>127</v>
      </c>
      <c r="CM880" s="15">
        <v>42</v>
      </c>
      <c r="CN880" s="15">
        <v>90</v>
      </c>
      <c r="CO880" s="15">
        <v>110</v>
      </c>
      <c r="CP880" s="15">
        <v>166</v>
      </c>
      <c r="CQ880" s="15">
        <v>98</v>
      </c>
      <c r="CR880" s="15">
        <v>78</v>
      </c>
      <c r="CS880" s="15">
        <v>38</v>
      </c>
      <c r="CT880" s="15">
        <v>84</v>
      </c>
      <c r="CU880" s="15">
        <v>158</v>
      </c>
      <c r="CV880" s="15">
        <v>19</v>
      </c>
      <c r="CW880" s="15">
        <v>128</v>
      </c>
      <c r="CX880" s="15">
        <v>133</v>
      </c>
      <c r="CY880" s="15">
        <v>30</v>
      </c>
      <c r="CZ880" s="15">
        <v>81</v>
      </c>
      <c r="DA880" s="15">
        <v>57</v>
      </c>
      <c r="DB880" s="15">
        <v>139</v>
      </c>
      <c r="DC880" s="15">
        <v>108</v>
      </c>
      <c r="DD880" s="15">
        <v>99</v>
      </c>
      <c r="DE880" s="15">
        <v>48</v>
      </c>
      <c r="DF880" s="15">
        <v>117</v>
      </c>
      <c r="DG880" s="15">
        <v>97</v>
      </c>
      <c r="DH880" s="15">
        <v>163</v>
      </c>
      <c r="DI880" s="15">
        <v>142</v>
      </c>
      <c r="DJ880" s="15">
        <v>56</v>
      </c>
      <c r="DK880" s="15">
        <v>173</v>
      </c>
      <c r="DL880" s="15">
        <v>107</v>
      </c>
      <c r="DM880" s="15">
        <v>136</v>
      </c>
      <c r="DN880" s="15">
        <v>1</v>
      </c>
      <c r="DO880" s="15">
        <v>157</v>
      </c>
      <c r="DP880" s="15">
        <v>176</v>
      </c>
      <c r="DQ880" s="15">
        <v>169</v>
      </c>
      <c r="DR880" s="15">
        <v>175</v>
      </c>
      <c r="DS880" s="15">
        <v>12</v>
      </c>
      <c r="DT880" s="15">
        <v>83</v>
      </c>
      <c r="DU880" s="15">
        <v>24</v>
      </c>
      <c r="DV880" s="15">
        <v>115</v>
      </c>
      <c r="DW880" s="15">
        <v>88</v>
      </c>
      <c r="DX880" s="15">
        <v>126</v>
      </c>
      <c r="DY880" s="15">
        <v>147</v>
      </c>
      <c r="DZ880" s="15">
        <v>41</v>
      </c>
      <c r="EA880" s="15">
        <v>65</v>
      </c>
      <c r="EB880" s="15">
        <v>35</v>
      </c>
      <c r="EC880" s="15">
        <v>75</v>
      </c>
      <c r="ED880" s="15">
        <v>16</v>
      </c>
      <c r="EE880" s="15">
        <v>7</v>
      </c>
      <c r="EF880" s="15">
        <v>59</v>
      </c>
      <c r="EG880" s="15">
        <v>43</v>
      </c>
      <c r="EH880" s="15">
        <v>151</v>
      </c>
      <c r="EI880" s="15">
        <v>67</v>
      </c>
      <c r="EJ880" s="15">
        <v>171</v>
      </c>
      <c r="EK880" s="15">
        <v>58</v>
      </c>
      <c r="EL880" s="15">
        <v>124</v>
      </c>
      <c r="EM880" s="15">
        <v>137</v>
      </c>
      <c r="EN880" s="15">
        <v>101</v>
      </c>
      <c r="EO880" s="15">
        <v>91</v>
      </c>
      <c r="EP880" s="15">
        <v>174</v>
      </c>
      <c r="EQ880" s="15">
        <v>55</v>
      </c>
      <c r="ER880" s="15">
        <v>116</v>
      </c>
      <c r="ES880" s="15">
        <v>148</v>
      </c>
      <c r="ET880" s="15">
        <v>86</v>
      </c>
      <c r="EU880" s="15">
        <v>14</v>
      </c>
      <c r="EV880" s="15">
        <v>138</v>
      </c>
      <c r="EW880" s="15">
        <v>50</v>
      </c>
      <c r="EX880" s="15">
        <v>45</v>
      </c>
      <c r="EY880" s="15">
        <v>3</v>
      </c>
      <c r="EZ880" s="15">
        <v>155</v>
      </c>
      <c r="FA880" s="15">
        <v>49</v>
      </c>
      <c r="FB880" s="15">
        <v>54</v>
      </c>
      <c r="FC880" s="15">
        <v>167</v>
      </c>
      <c r="FD880" s="15">
        <v>172</v>
      </c>
      <c r="FE880" s="15">
        <v>153</v>
      </c>
      <c r="FF880" s="15">
        <v>119</v>
      </c>
      <c r="FG880" s="15">
        <v>34</v>
      </c>
      <c r="FH880" s="15">
        <v>40</v>
      </c>
      <c r="FI880" s="15">
        <v>141</v>
      </c>
      <c r="FJ880" s="15">
        <v>53</v>
      </c>
      <c r="FK880" s="15">
        <v>104</v>
      </c>
      <c r="FL880" s="15">
        <v>150</v>
      </c>
      <c r="FM880" s="15">
        <v>61</v>
      </c>
      <c r="FN880" s="15">
        <v>47</v>
      </c>
      <c r="FO880" s="15">
        <v>9</v>
      </c>
      <c r="FP880" s="15">
        <v>25</v>
      </c>
      <c r="FQ880" s="15">
        <v>69</v>
      </c>
      <c r="FR880" s="15">
        <v>18</v>
      </c>
      <c r="FS880" s="15">
        <v>11</v>
      </c>
      <c r="FT880" s="15">
        <v>33</v>
      </c>
      <c r="FU880" s="15">
        <v>66</v>
      </c>
      <c r="FV880" s="15">
        <v>71</v>
      </c>
      <c r="FW880" s="15">
        <v>121</v>
      </c>
      <c r="FY880" s="15">
        <v>135</v>
      </c>
      <c r="FZ880" s="15">
        <v>70</v>
      </c>
      <c r="GA880" s="15">
        <v>51</v>
      </c>
      <c r="GB880" s="15">
        <v>31</v>
      </c>
    </row>
    <row r="881" spans="4:189" s="15" customFormat="1"/>
    <row r="882" spans="4:189" s="15" customFormat="1">
      <c r="D882" s="447">
        <v>179</v>
      </c>
      <c r="E882" s="39" t="s">
        <v>379</v>
      </c>
    </row>
    <row r="883" spans="4:189" s="15" customFormat="1">
      <c r="E883" s="42" t="s">
        <v>322</v>
      </c>
      <c r="F883" s="15">
        <v>1</v>
      </c>
      <c r="G883" s="15">
        <v>2</v>
      </c>
      <c r="H883" s="15">
        <v>3</v>
      </c>
      <c r="I883" s="15">
        <v>4</v>
      </c>
      <c r="J883" s="15">
        <v>5</v>
      </c>
      <c r="K883" s="15">
        <v>6</v>
      </c>
      <c r="L883" s="15">
        <v>7</v>
      </c>
      <c r="M883" s="15">
        <v>8</v>
      </c>
      <c r="N883" s="15">
        <v>9</v>
      </c>
      <c r="O883" s="15">
        <v>10</v>
      </c>
      <c r="P883" s="15">
        <v>11</v>
      </c>
      <c r="Q883" s="15">
        <v>12</v>
      </c>
      <c r="R883" s="15">
        <v>13</v>
      </c>
      <c r="S883" s="15">
        <v>14</v>
      </c>
      <c r="T883" s="15">
        <v>15</v>
      </c>
      <c r="U883" s="15">
        <v>16</v>
      </c>
      <c r="V883" s="15">
        <v>17</v>
      </c>
      <c r="W883" s="15">
        <v>18</v>
      </c>
      <c r="X883" s="15">
        <v>19</v>
      </c>
      <c r="Y883" s="15">
        <v>20</v>
      </c>
      <c r="Z883" s="15">
        <v>21</v>
      </c>
      <c r="AA883" s="15">
        <v>22</v>
      </c>
      <c r="AB883" s="15">
        <v>23</v>
      </c>
      <c r="AC883" s="15">
        <v>24</v>
      </c>
      <c r="AD883" s="15">
        <v>25</v>
      </c>
      <c r="AE883" s="15">
        <v>26</v>
      </c>
      <c r="AF883" s="15">
        <v>27</v>
      </c>
      <c r="AG883" s="15">
        <v>28</v>
      </c>
      <c r="AH883" s="15">
        <v>29</v>
      </c>
      <c r="AI883" s="15">
        <v>30</v>
      </c>
      <c r="AJ883" s="15">
        <v>31</v>
      </c>
      <c r="AK883" s="15">
        <v>32</v>
      </c>
      <c r="AL883" s="15">
        <v>33</v>
      </c>
      <c r="AM883" s="15">
        <v>34</v>
      </c>
      <c r="AN883" s="15">
        <v>35</v>
      </c>
      <c r="AO883" s="15">
        <v>36</v>
      </c>
      <c r="AP883" s="15">
        <v>37</v>
      </c>
      <c r="AQ883" s="15">
        <v>38</v>
      </c>
      <c r="AR883" s="15">
        <v>39</v>
      </c>
      <c r="AS883" s="15">
        <v>40</v>
      </c>
      <c r="AT883" s="15">
        <v>41</v>
      </c>
      <c r="AU883" s="15">
        <v>42</v>
      </c>
      <c r="AV883" s="15">
        <v>43</v>
      </c>
      <c r="AW883" s="15">
        <v>44</v>
      </c>
      <c r="AX883" s="15">
        <v>45</v>
      </c>
      <c r="AY883" s="15">
        <v>46</v>
      </c>
      <c r="AZ883" s="15">
        <v>47</v>
      </c>
      <c r="BA883" s="15">
        <v>48</v>
      </c>
      <c r="BB883" s="15">
        <v>49</v>
      </c>
      <c r="BC883" s="15">
        <v>50</v>
      </c>
      <c r="BD883" s="15">
        <v>51</v>
      </c>
      <c r="BE883" s="15">
        <v>52</v>
      </c>
      <c r="BF883" s="15">
        <v>53</v>
      </c>
      <c r="BG883" s="15">
        <v>54</v>
      </c>
      <c r="BH883" s="15">
        <v>55</v>
      </c>
      <c r="BI883" s="15">
        <v>56</v>
      </c>
      <c r="BJ883" s="15">
        <v>57</v>
      </c>
      <c r="BK883" s="15">
        <v>58</v>
      </c>
      <c r="BL883" s="15">
        <v>59</v>
      </c>
      <c r="BM883" s="15">
        <v>60</v>
      </c>
      <c r="BN883" s="15">
        <v>61</v>
      </c>
      <c r="BO883" s="15">
        <v>62</v>
      </c>
      <c r="BP883" s="15">
        <v>63</v>
      </c>
      <c r="BQ883" s="15">
        <v>64</v>
      </c>
      <c r="BR883" s="15">
        <v>65</v>
      </c>
      <c r="BS883" s="15">
        <v>66</v>
      </c>
      <c r="BT883" s="15">
        <v>67</v>
      </c>
      <c r="BU883" s="15">
        <v>68</v>
      </c>
      <c r="BV883" s="15">
        <v>69</v>
      </c>
      <c r="BW883" s="15">
        <v>70</v>
      </c>
      <c r="BX883" s="15">
        <v>71</v>
      </c>
      <c r="BY883" s="15">
        <v>72</v>
      </c>
      <c r="BZ883" s="15">
        <v>73</v>
      </c>
      <c r="CA883" s="15">
        <v>74</v>
      </c>
      <c r="CB883" s="15">
        <v>75</v>
      </c>
      <c r="CC883" s="15">
        <v>76</v>
      </c>
      <c r="CD883" s="15">
        <v>77</v>
      </c>
      <c r="CE883" s="15">
        <v>78</v>
      </c>
      <c r="CF883" s="15">
        <v>79</v>
      </c>
      <c r="CG883" s="15">
        <v>80</v>
      </c>
      <c r="CH883" s="15">
        <v>81</v>
      </c>
      <c r="CI883" s="15">
        <v>82</v>
      </c>
      <c r="CJ883" s="15">
        <v>83</v>
      </c>
      <c r="CK883" s="15">
        <v>84</v>
      </c>
      <c r="CL883" s="15">
        <v>85</v>
      </c>
      <c r="CM883" s="15">
        <v>86</v>
      </c>
      <c r="CN883" s="15">
        <v>87</v>
      </c>
      <c r="CO883" s="15">
        <v>88</v>
      </c>
      <c r="CP883" s="15">
        <v>89</v>
      </c>
      <c r="CQ883" s="15">
        <v>90</v>
      </c>
      <c r="CR883" s="15">
        <v>91</v>
      </c>
      <c r="CS883" s="15">
        <v>92</v>
      </c>
      <c r="CT883" s="15">
        <v>93</v>
      </c>
      <c r="CU883" s="15">
        <v>94</v>
      </c>
      <c r="CV883" s="15">
        <v>95</v>
      </c>
      <c r="CW883" s="15">
        <v>96</v>
      </c>
      <c r="CX883" s="15">
        <v>97</v>
      </c>
      <c r="CY883" s="15">
        <v>98</v>
      </c>
      <c r="CZ883" s="15">
        <v>99</v>
      </c>
      <c r="DA883" s="15">
        <v>100</v>
      </c>
      <c r="DB883" s="15">
        <v>101</v>
      </c>
      <c r="DC883" s="15">
        <v>102</v>
      </c>
      <c r="DD883" s="15">
        <v>103</v>
      </c>
      <c r="DE883" s="15">
        <v>104</v>
      </c>
      <c r="DF883" s="15">
        <v>105</v>
      </c>
      <c r="DG883" s="15">
        <v>106</v>
      </c>
      <c r="DH883" s="15">
        <v>107</v>
      </c>
      <c r="DI883" s="15">
        <v>108</v>
      </c>
      <c r="DJ883" s="15">
        <v>109</v>
      </c>
      <c r="DK883" s="15">
        <v>110</v>
      </c>
      <c r="DL883" s="15">
        <v>111</v>
      </c>
      <c r="DM883" s="15">
        <v>112</v>
      </c>
      <c r="DN883" s="15">
        <v>113</v>
      </c>
      <c r="DO883" s="15">
        <v>114</v>
      </c>
      <c r="DP883" s="15">
        <v>115</v>
      </c>
      <c r="DQ883" s="15">
        <v>116</v>
      </c>
      <c r="DR883" s="15">
        <v>117</v>
      </c>
      <c r="DS883" s="15">
        <v>118</v>
      </c>
      <c r="DT883" s="15">
        <v>119</v>
      </c>
      <c r="DU883" s="15">
        <v>120</v>
      </c>
      <c r="DV883" s="15">
        <v>121</v>
      </c>
      <c r="DW883" s="15">
        <v>122</v>
      </c>
      <c r="DX883" s="15">
        <v>123</v>
      </c>
      <c r="DY883" s="15">
        <v>124</v>
      </c>
      <c r="DZ883" s="15">
        <v>125</v>
      </c>
      <c r="EA883" s="15">
        <v>126</v>
      </c>
      <c r="EB883" s="15">
        <v>127</v>
      </c>
      <c r="EC883" s="15">
        <v>128</v>
      </c>
      <c r="ED883" s="15">
        <v>129</v>
      </c>
      <c r="EE883" s="15">
        <v>130</v>
      </c>
      <c r="EF883" s="15">
        <v>131</v>
      </c>
      <c r="EG883" s="15">
        <v>132</v>
      </c>
      <c r="EH883" s="15">
        <v>133</v>
      </c>
      <c r="EI883" s="15">
        <v>134</v>
      </c>
      <c r="EJ883" s="15">
        <v>135</v>
      </c>
      <c r="EK883" s="15">
        <v>136</v>
      </c>
      <c r="EL883" s="15">
        <v>137</v>
      </c>
      <c r="EM883" s="15">
        <v>138</v>
      </c>
      <c r="EN883" s="15">
        <v>139</v>
      </c>
      <c r="EO883" s="15">
        <v>140</v>
      </c>
      <c r="EP883" s="15">
        <v>141</v>
      </c>
      <c r="EQ883" s="15">
        <v>142</v>
      </c>
      <c r="ER883" s="15">
        <v>143</v>
      </c>
      <c r="ES883" s="15">
        <v>144</v>
      </c>
      <c r="ET883" s="15">
        <v>145</v>
      </c>
      <c r="EU883" s="15">
        <v>146</v>
      </c>
      <c r="EV883" s="15">
        <v>147</v>
      </c>
      <c r="EW883" s="15">
        <v>148</v>
      </c>
      <c r="EX883" s="15">
        <v>149</v>
      </c>
      <c r="EY883" s="15">
        <v>150</v>
      </c>
      <c r="EZ883" s="15">
        <v>151</v>
      </c>
      <c r="FA883" s="15">
        <v>152</v>
      </c>
      <c r="FB883" s="15">
        <v>153</v>
      </c>
      <c r="FC883" s="15">
        <v>154</v>
      </c>
      <c r="FD883" s="15">
        <v>155</v>
      </c>
      <c r="FE883" s="15">
        <v>156</v>
      </c>
      <c r="FF883" s="15">
        <v>157</v>
      </c>
      <c r="FG883" s="15">
        <v>158</v>
      </c>
      <c r="FH883" s="15">
        <v>159</v>
      </c>
      <c r="FI883" s="15">
        <v>160</v>
      </c>
      <c r="FJ883" s="15">
        <v>161</v>
      </c>
      <c r="FK883" s="15">
        <v>162</v>
      </c>
      <c r="FL883" s="15">
        <v>163</v>
      </c>
      <c r="FM883" s="15">
        <v>164</v>
      </c>
      <c r="FN883" s="15">
        <v>165</v>
      </c>
      <c r="FO883" s="15">
        <v>166</v>
      </c>
      <c r="FP883" s="15">
        <v>167</v>
      </c>
      <c r="FQ883" s="15">
        <v>168</v>
      </c>
      <c r="FR883" s="15">
        <v>169</v>
      </c>
      <c r="FS883" s="15">
        <v>170</v>
      </c>
      <c r="FT883" s="15">
        <v>171</v>
      </c>
      <c r="FU883" s="15">
        <v>172</v>
      </c>
      <c r="FV883" s="15">
        <v>173</v>
      </c>
      <c r="FW883" s="15">
        <v>174</v>
      </c>
      <c r="FX883" s="15">
        <v>175</v>
      </c>
      <c r="FY883" s="15">
        <v>176</v>
      </c>
      <c r="FZ883" s="15">
        <v>177</v>
      </c>
      <c r="GA883" s="15">
        <v>178</v>
      </c>
      <c r="GB883" s="15">
        <v>179</v>
      </c>
    </row>
    <row r="884" spans="4:189" s="15" customFormat="1">
      <c r="E884" s="42" t="s">
        <v>350</v>
      </c>
      <c r="F884" s="15">
        <v>120</v>
      </c>
      <c r="G884" s="15">
        <v>74</v>
      </c>
      <c r="H884" s="15">
        <v>82</v>
      </c>
      <c r="I884" s="15">
        <v>151</v>
      </c>
      <c r="J884" s="15">
        <v>141</v>
      </c>
      <c r="K884" s="15">
        <v>138</v>
      </c>
      <c r="L884" s="15">
        <v>103</v>
      </c>
      <c r="M884" s="15">
        <v>30</v>
      </c>
      <c r="N884" s="15">
        <v>93</v>
      </c>
      <c r="O884" s="15">
        <v>21</v>
      </c>
      <c r="P884" s="15">
        <v>25</v>
      </c>
      <c r="Q884" s="15">
        <v>140</v>
      </c>
      <c r="R884" s="15">
        <v>117</v>
      </c>
      <c r="S884" s="15">
        <v>43</v>
      </c>
      <c r="T884" s="15">
        <v>168</v>
      </c>
      <c r="U884" s="15">
        <v>19</v>
      </c>
      <c r="V884" s="15">
        <v>44</v>
      </c>
      <c r="W884" s="15">
        <v>107</v>
      </c>
      <c r="X884" s="15">
        <v>52</v>
      </c>
      <c r="Y884" s="15">
        <v>176</v>
      </c>
      <c r="Z884" s="15">
        <v>10</v>
      </c>
      <c r="AA884" s="15">
        <v>155</v>
      </c>
      <c r="AB884" s="15">
        <v>42</v>
      </c>
      <c r="AC884" s="15">
        <v>80</v>
      </c>
      <c r="AD884" s="15">
        <v>144</v>
      </c>
      <c r="AE884" s="15">
        <v>50</v>
      </c>
      <c r="AF884" s="15">
        <v>154</v>
      </c>
      <c r="AG884" s="15">
        <v>77</v>
      </c>
      <c r="AH884" s="15">
        <v>126</v>
      </c>
      <c r="AI884" s="15">
        <v>178</v>
      </c>
      <c r="AJ884" s="15">
        <v>59</v>
      </c>
      <c r="AK884" s="15">
        <v>34</v>
      </c>
      <c r="AL884" s="15">
        <v>125</v>
      </c>
      <c r="AM884" s="15">
        <v>78</v>
      </c>
      <c r="AN884" s="15">
        <v>118</v>
      </c>
      <c r="AO884" s="15">
        <v>54</v>
      </c>
      <c r="AP884" s="15">
        <v>69</v>
      </c>
      <c r="AQ884" s="15">
        <v>102</v>
      </c>
      <c r="AR884" s="15">
        <v>73</v>
      </c>
      <c r="AS884" s="15">
        <v>113</v>
      </c>
      <c r="AT884" s="15">
        <v>23</v>
      </c>
      <c r="AU884" s="15">
        <v>123</v>
      </c>
      <c r="AV884" s="15">
        <v>14</v>
      </c>
      <c r="AW884" s="15">
        <v>85</v>
      </c>
      <c r="AX884" s="15">
        <v>66</v>
      </c>
      <c r="AY884" s="15">
        <v>72</v>
      </c>
      <c r="AZ884" s="15">
        <v>18</v>
      </c>
      <c r="BA884" s="15">
        <v>121</v>
      </c>
      <c r="BB884" s="15">
        <v>63</v>
      </c>
      <c r="BC884" s="15">
        <v>51</v>
      </c>
      <c r="BD884" s="15">
        <v>29</v>
      </c>
      <c r="BE884" s="15">
        <v>135</v>
      </c>
      <c r="BF884" s="15">
        <v>104</v>
      </c>
      <c r="BG884" s="15">
        <v>38</v>
      </c>
      <c r="BH884" s="15">
        <v>106</v>
      </c>
      <c r="BI884" s="15">
        <v>68</v>
      </c>
      <c r="BJ884" s="15">
        <v>95</v>
      </c>
      <c r="BK884" s="15">
        <v>149</v>
      </c>
      <c r="BL884" s="15">
        <v>31</v>
      </c>
      <c r="BM884" s="15">
        <v>6</v>
      </c>
      <c r="BN884" s="15">
        <v>157</v>
      </c>
      <c r="BO884" s="15">
        <v>13</v>
      </c>
      <c r="BP884" s="15">
        <v>169</v>
      </c>
      <c r="BQ884" s="15">
        <v>22</v>
      </c>
      <c r="BR884" s="15">
        <v>147</v>
      </c>
      <c r="BS884" s="15">
        <v>159</v>
      </c>
      <c r="BT884" s="15">
        <v>116</v>
      </c>
      <c r="BU884" s="15">
        <v>99</v>
      </c>
      <c r="BV884" s="15">
        <v>37</v>
      </c>
      <c r="BW884" s="15">
        <v>86</v>
      </c>
      <c r="BX884" s="15">
        <v>139</v>
      </c>
      <c r="BY884" s="15">
        <v>105</v>
      </c>
      <c r="BZ884" s="15">
        <v>56</v>
      </c>
      <c r="CA884" s="15">
        <v>2</v>
      </c>
      <c r="CB884" s="15">
        <v>81</v>
      </c>
      <c r="CC884" s="15">
        <v>8</v>
      </c>
      <c r="CD884" s="15">
        <v>134</v>
      </c>
      <c r="CE884" s="15">
        <v>32</v>
      </c>
      <c r="CF884" s="15">
        <v>101</v>
      </c>
      <c r="CG884" s="15">
        <v>148</v>
      </c>
      <c r="CH884" s="15">
        <v>179</v>
      </c>
      <c r="CI884" s="15">
        <v>70</v>
      </c>
      <c r="CJ884" s="15">
        <v>45</v>
      </c>
      <c r="CK884" s="15">
        <v>62</v>
      </c>
      <c r="CL884" s="15">
        <v>98</v>
      </c>
      <c r="CM884" s="15">
        <v>177</v>
      </c>
      <c r="CN884" s="15">
        <v>36</v>
      </c>
      <c r="CO884" s="15">
        <v>94</v>
      </c>
      <c r="CP884" s="15">
        <v>48</v>
      </c>
      <c r="CQ884" s="15">
        <v>53</v>
      </c>
      <c r="CR884" s="15">
        <v>122</v>
      </c>
      <c r="CS884" s="15">
        <v>1</v>
      </c>
      <c r="CT884" s="15">
        <v>46</v>
      </c>
      <c r="CU884" s="15">
        <v>57</v>
      </c>
      <c r="CV884" s="15">
        <v>92</v>
      </c>
      <c r="CW884" s="15">
        <v>175</v>
      </c>
      <c r="CX884" s="15">
        <v>58</v>
      </c>
      <c r="CY884" s="15">
        <v>127</v>
      </c>
      <c r="CZ884" s="15">
        <v>55</v>
      </c>
      <c r="DA884" s="15">
        <v>108</v>
      </c>
      <c r="DB884" s="15">
        <v>110</v>
      </c>
      <c r="DC884" s="15">
        <v>130</v>
      </c>
      <c r="DD884" s="15">
        <v>164</v>
      </c>
      <c r="DE884" s="15">
        <v>71</v>
      </c>
      <c r="DF884" s="15">
        <v>41</v>
      </c>
      <c r="DG884" s="15">
        <v>83</v>
      </c>
      <c r="DH884" s="15">
        <v>96</v>
      </c>
      <c r="DI884" s="15">
        <v>172</v>
      </c>
      <c r="DJ884" s="15">
        <v>143</v>
      </c>
      <c r="DK884" s="15">
        <v>111</v>
      </c>
      <c r="DL884" s="15">
        <v>24</v>
      </c>
      <c r="DM884" s="15">
        <v>174</v>
      </c>
      <c r="DN884" s="15">
        <v>17</v>
      </c>
      <c r="DO884" s="15">
        <v>152</v>
      </c>
      <c r="DP884" s="15">
        <v>158</v>
      </c>
      <c r="DQ884" s="15">
        <v>9</v>
      </c>
      <c r="DR884" s="15">
        <v>156</v>
      </c>
      <c r="DS884" s="15">
        <v>67</v>
      </c>
      <c r="DT884" s="15">
        <v>171</v>
      </c>
      <c r="DU884" s="15">
        <v>142</v>
      </c>
      <c r="DV884" s="15">
        <v>137</v>
      </c>
      <c r="DW884" s="15">
        <v>145</v>
      </c>
      <c r="DX884" s="15">
        <v>40</v>
      </c>
      <c r="DY884" s="15">
        <v>146</v>
      </c>
      <c r="DZ884" s="15">
        <v>173</v>
      </c>
      <c r="EA884" s="15">
        <v>90</v>
      </c>
      <c r="EB884" s="15">
        <v>115</v>
      </c>
      <c r="EC884" s="15">
        <v>162</v>
      </c>
      <c r="ED884" s="15">
        <v>11</v>
      </c>
      <c r="EE884" s="15">
        <v>76</v>
      </c>
      <c r="EF884" s="15">
        <v>129</v>
      </c>
      <c r="EG884" s="15">
        <v>60</v>
      </c>
      <c r="EH884" s="15">
        <v>4</v>
      </c>
      <c r="EI884" s="15">
        <v>136</v>
      </c>
      <c r="EJ884" s="15">
        <v>16</v>
      </c>
      <c r="EK884" s="15">
        <v>165</v>
      </c>
      <c r="EL884" s="15">
        <v>61</v>
      </c>
      <c r="EM884" s="15">
        <v>132</v>
      </c>
      <c r="EN884" s="15">
        <v>27</v>
      </c>
      <c r="EO884" s="15">
        <v>12</v>
      </c>
      <c r="EP884" s="15">
        <v>119</v>
      </c>
      <c r="EQ884" s="15">
        <v>65</v>
      </c>
      <c r="ER884" s="15">
        <v>109</v>
      </c>
      <c r="ES884" s="15">
        <v>153</v>
      </c>
      <c r="ET884" s="15">
        <v>124</v>
      </c>
      <c r="EU884" s="15">
        <v>170</v>
      </c>
      <c r="EV884" s="15">
        <v>28</v>
      </c>
      <c r="EW884" s="15">
        <v>131</v>
      </c>
      <c r="EX884" s="15">
        <v>97</v>
      </c>
      <c r="EY884" s="15">
        <v>128</v>
      </c>
      <c r="EZ884" s="15">
        <v>3</v>
      </c>
      <c r="FA884" s="15">
        <v>114</v>
      </c>
      <c r="FB884" s="15">
        <v>64</v>
      </c>
      <c r="FC884" s="15">
        <v>161</v>
      </c>
      <c r="FD884" s="15">
        <v>49</v>
      </c>
      <c r="FE884" s="15">
        <v>39</v>
      </c>
      <c r="FF884" s="15">
        <v>89</v>
      </c>
      <c r="FG884" s="15">
        <v>84</v>
      </c>
      <c r="FH884" s="15">
        <v>160</v>
      </c>
      <c r="FI884" s="15">
        <v>112</v>
      </c>
      <c r="FJ884" s="15">
        <v>7</v>
      </c>
      <c r="FK884" s="15">
        <v>150</v>
      </c>
      <c r="FL884" s="15">
        <v>5</v>
      </c>
      <c r="FM884" s="15">
        <v>15</v>
      </c>
      <c r="FN884" s="15">
        <v>91</v>
      </c>
      <c r="FO884" s="15">
        <v>33</v>
      </c>
      <c r="FP884" s="15">
        <v>75</v>
      </c>
      <c r="FQ884" s="15">
        <v>47</v>
      </c>
      <c r="FR884" s="15">
        <v>166</v>
      </c>
      <c r="FS884" s="15">
        <v>79</v>
      </c>
      <c r="FT884" s="15">
        <v>167</v>
      </c>
      <c r="FU884" s="15">
        <v>163</v>
      </c>
      <c r="FV884" s="15">
        <v>26</v>
      </c>
      <c r="FW884" s="15">
        <v>133</v>
      </c>
      <c r="FX884" s="15">
        <v>87</v>
      </c>
      <c r="FY884" s="15">
        <v>20</v>
      </c>
      <c r="FZ884" s="15">
        <v>35</v>
      </c>
      <c r="GA884" s="15">
        <v>100</v>
      </c>
      <c r="GB884" s="15">
        <v>88</v>
      </c>
    </row>
    <row r="885" spans="4:189" s="15" customFormat="1">
      <c r="E885" s="42" t="s">
        <v>352</v>
      </c>
      <c r="F885" s="15">
        <v>145</v>
      </c>
      <c r="G885" s="15">
        <v>86</v>
      </c>
      <c r="H885" s="15">
        <v>147</v>
      </c>
      <c r="I885" s="15">
        <v>28</v>
      </c>
      <c r="J885" s="15">
        <v>72</v>
      </c>
      <c r="K885" s="15">
        <v>44</v>
      </c>
      <c r="L885" s="15">
        <v>64</v>
      </c>
      <c r="M885" s="15">
        <v>179</v>
      </c>
      <c r="N885" s="15">
        <v>122</v>
      </c>
      <c r="O885" s="15">
        <v>71</v>
      </c>
      <c r="P885" s="15">
        <v>98</v>
      </c>
      <c r="Q885" s="15">
        <v>153</v>
      </c>
      <c r="R885" s="15">
        <v>134</v>
      </c>
      <c r="S885" s="15">
        <v>137</v>
      </c>
      <c r="T885" s="15">
        <v>123</v>
      </c>
      <c r="U885" s="15">
        <v>63</v>
      </c>
      <c r="V885" s="15">
        <v>171</v>
      </c>
      <c r="W885" s="15">
        <v>166</v>
      </c>
      <c r="X885" s="15">
        <v>1</v>
      </c>
      <c r="Y885" s="15">
        <v>138</v>
      </c>
      <c r="Z885" s="15">
        <v>80</v>
      </c>
      <c r="AA885" s="15">
        <v>108</v>
      </c>
      <c r="AB885" s="15">
        <v>114</v>
      </c>
      <c r="AC885" s="15">
        <v>23</v>
      </c>
      <c r="AD885" s="15">
        <v>131</v>
      </c>
      <c r="AE885" s="15">
        <v>143</v>
      </c>
      <c r="AF885" s="15">
        <v>93</v>
      </c>
      <c r="AG885" s="15">
        <v>35</v>
      </c>
      <c r="AH885" s="15">
        <v>157</v>
      </c>
      <c r="AI885" s="15">
        <v>129</v>
      </c>
      <c r="AJ885" s="15">
        <v>135</v>
      </c>
      <c r="AK885" s="15">
        <v>120</v>
      </c>
      <c r="AL885" s="15">
        <v>174</v>
      </c>
      <c r="AM885" s="15">
        <v>50</v>
      </c>
      <c r="AN885" s="15">
        <v>33</v>
      </c>
      <c r="AO885" s="15">
        <v>79</v>
      </c>
      <c r="AP885" s="15">
        <v>141</v>
      </c>
      <c r="AQ885" s="15">
        <v>65</v>
      </c>
      <c r="AR885" s="15">
        <v>25</v>
      </c>
      <c r="AS885" s="15">
        <v>103</v>
      </c>
      <c r="AT885" s="15">
        <v>38</v>
      </c>
      <c r="AU885" s="15">
        <v>149</v>
      </c>
      <c r="AV885" s="15">
        <v>41</v>
      </c>
      <c r="AW885" s="15">
        <v>82</v>
      </c>
      <c r="AX885" s="15">
        <v>119</v>
      </c>
      <c r="AY885" s="15">
        <v>84</v>
      </c>
      <c r="AZ885" s="15">
        <v>169</v>
      </c>
      <c r="BA885" s="15">
        <v>126</v>
      </c>
      <c r="BB885" s="15">
        <v>90</v>
      </c>
      <c r="BC885" s="15">
        <v>132</v>
      </c>
      <c r="BD885" s="15">
        <v>97</v>
      </c>
      <c r="BE885" s="15">
        <v>176</v>
      </c>
      <c r="BF885" s="15">
        <v>9</v>
      </c>
      <c r="BG885" s="15">
        <v>165</v>
      </c>
      <c r="BH885" s="15">
        <v>46</v>
      </c>
      <c r="BI885" s="15">
        <v>160</v>
      </c>
      <c r="BJ885" s="15">
        <v>4</v>
      </c>
      <c r="BK885" s="15">
        <v>12</v>
      </c>
      <c r="BL885" s="15">
        <v>116</v>
      </c>
      <c r="BM885" s="15">
        <v>36</v>
      </c>
      <c r="BN885" s="15">
        <v>148</v>
      </c>
      <c r="BO885" s="15">
        <v>164</v>
      </c>
      <c r="BP885" s="15">
        <v>95</v>
      </c>
      <c r="BQ885" s="15">
        <v>7</v>
      </c>
      <c r="BR885" s="15">
        <v>172</v>
      </c>
      <c r="BS885" s="15">
        <v>89</v>
      </c>
      <c r="BT885" s="15">
        <v>30</v>
      </c>
      <c r="BU885" s="15">
        <v>106</v>
      </c>
      <c r="BV885" s="15">
        <v>66</v>
      </c>
      <c r="BW885" s="15">
        <v>121</v>
      </c>
      <c r="BX885" s="15">
        <v>115</v>
      </c>
      <c r="BY885" s="15">
        <v>51</v>
      </c>
      <c r="BZ885" s="15">
        <v>34</v>
      </c>
      <c r="CA885" s="15">
        <v>10</v>
      </c>
      <c r="CB885" s="15">
        <v>159</v>
      </c>
      <c r="CC885" s="15">
        <v>100</v>
      </c>
      <c r="CD885" s="15">
        <v>118</v>
      </c>
      <c r="CE885" s="15">
        <v>37</v>
      </c>
      <c r="CF885" s="15">
        <v>167</v>
      </c>
      <c r="CG885" s="15">
        <v>31</v>
      </c>
      <c r="CH885" s="15">
        <v>150</v>
      </c>
      <c r="CI885" s="15">
        <v>109</v>
      </c>
      <c r="CJ885" s="15">
        <v>60</v>
      </c>
      <c r="CK885" s="15">
        <v>13</v>
      </c>
      <c r="CL885" s="15">
        <v>54</v>
      </c>
      <c r="CM885" s="15">
        <v>69</v>
      </c>
      <c r="CN885" s="15">
        <v>29</v>
      </c>
      <c r="CO885" s="15">
        <v>92</v>
      </c>
      <c r="CP885" s="15">
        <v>58</v>
      </c>
      <c r="CQ885" s="15">
        <v>17</v>
      </c>
      <c r="CR885" s="15">
        <v>85</v>
      </c>
      <c r="CS885" s="15">
        <v>19</v>
      </c>
      <c r="CT885" s="15">
        <v>152</v>
      </c>
      <c r="CU885" s="15">
        <v>77</v>
      </c>
      <c r="CV885" s="15">
        <v>146</v>
      </c>
      <c r="CW885" s="15">
        <v>113</v>
      </c>
      <c r="CX885" s="15">
        <v>5</v>
      </c>
      <c r="CY885" s="15">
        <v>75</v>
      </c>
      <c r="CZ885" s="15">
        <v>16</v>
      </c>
      <c r="DA885" s="15">
        <v>117</v>
      </c>
      <c r="DB885" s="15">
        <v>78</v>
      </c>
      <c r="DC885" s="15">
        <v>88</v>
      </c>
      <c r="DD885" s="15">
        <v>175</v>
      </c>
      <c r="DE885" s="15">
        <v>68</v>
      </c>
      <c r="DF885" s="15">
        <v>151</v>
      </c>
      <c r="DG885" s="15">
        <v>154</v>
      </c>
      <c r="DH885" s="15">
        <v>170</v>
      </c>
      <c r="DI885" s="15">
        <v>22</v>
      </c>
      <c r="DJ885" s="15">
        <v>67</v>
      </c>
      <c r="DK885" s="15">
        <v>136</v>
      </c>
      <c r="DL885" s="15">
        <v>173</v>
      </c>
      <c r="DM885" s="15">
        <v>94</v>
      </c>
      <c r="DN885" s="15">
        <v>62</v>
      </c>
      <c r="DO885" s="15">
        <v>6</v>
      </c>
      <c r="DP885" s="15">
        <v>83</v>
      </c>
      <c r="DQ885" s="15">
        <v>52</v>
      </c>
      <c r="DR885" s="15">
        <v>139</v>
      </c>
      <c r="DS885" s="15">
        <v>57</v>
      </c>
      <c r="DT885" s="15">
        <v>96</v>
      </c>
      <c r="DU885" s="15">
        <v>177</v>
      </c>
      <c r="DV885" s="15">
        <v>15</v>
      </c>
      <c r="DW885" s="15">
        <v>53</v>
      </c>
      <c r="DX885" s="15">
        <v>70</v>
      </c>
      <c r="DY885" s="15">
        <v>162</v>
      </c>
      <c r="DZ885" s="15">
        <v>39</v>
      </c>
      <c r="EA885" s="15">
        <v>48</v>
      </c>
      <c r="EB885" s="15">
        <v>43</v>
      </c>
      <c r="EC885" s="15">
        <v>27</v>
      </c>
      <c r="ED885" s="15">
        <v>81</v>
      </c>
      <c r="EE885" s="15">
        <v>163</v>
      </c>
      <c r="EF885" s="15">
        <v>124</v>
      </c>
      <c r="EG885" s="15">
        <v>73</v>
      </c>
      <c r="EH885" s="15">
        <v>142</v>
      </c>
      <c r="EI885" s="15">
        <v>107</v>
      </c>
      <c r="EJ885" s="15">
        <v>101</v>
      </c>
      <c r="EK885" s="15">
        <v>168</v>
      </c>
      <c r="EL885" s="15">
        <v>99</v>
      </c>
      <c r="EM885" s="15">
        <v>76</v>
      </c>
      <c r="EN885" s="15">
        <v>32</v>
      </c>
      <c r="EO885" s="15">
        <v>18</v>
      </c>
      <c r="EP885" s="15">
        <v>130</v>
      </c>
      <c r="EQ885" s="15">
        <v>133</v>
      </c>
      <c r="ER885" s="15">
        <v>91</v>
      </c>
      <c r="ES885" s="15">
        <v>111</v>
      </c>
      <c r="ET885" s="15">
        <v>102</v>
      </c>
      <c r="EU885" s="15">
        <v>158</v>
      </c>
      <c r="EV885" s="15">
        <v>125</v>
      </c>
      <c r="EW885" s="15">
        <v>74</v>
      </c>
      <c r="EX885" s="15">
        <v>42</v>
      </c>
      <c r="EY885" s="15">
        <v>56</v>
      </c>
      <c r="EZ885" s="15">
        <v>128</v>
      </c>
      <c r="FA885" s="15">
        <v>178</v>
      </c>
      <c r="FB885" s="15">
        <v>2</v>
      </c>
      <c r="FC885" s="15">
        <v>20</v>
      </c>
      <c r="FD885" s="15">
        <v>8</v>
      </c>
      <c r="FE885" s="15">
        <v>155</v>
      </c>
      <c r="FF885" s="15">
        <v>104</v>
      </c>
      <c r="FG885" s="15">
        <v>21</v>
      </c>
      <c r="FH885" s="15">
        <v>61</v>
      </c>
      <c r="FI885" s="15">
        <v>3</v>
      </c>
      <c r="FJ885" s="15">
        <v>55</v>
      </c>
      <c r="FK885" s="15">
        <v>45</v>
      </c>
      <c r="FL885" s="15">
        <v>112</v>
      </c>
      <c r="FM885" s="15">
        <v>110</v>
      </c>
      <c r="FN885" s="15">
        <v>161</v>
      </c>
      <c r="FO885" s="15">
        <v>140</v>
      </c>
      <c r="FP885" s="15">
        <v>11</v>
      </c>
      <c r="FQ885" s="15">
        <v>105</v>
      </c>
      <c r="FR885" s="15">
        <v>47</v>
      </c>
      <c r="FS885" s="15">
        <v>24</v>
      </c>
      <c r="FT885" s="15">
        <v>49</v>
      </c>
      <c r="FU885" s="15">
        <v>14</v>
      </c>
      <c r="FV885" s="15">
        <v>59</v>
      </c>
      <c r="FW885" s="15">
        <v>26</v>
      </c>
      <c r="FX885" s="15">
        <v>156</v>
      </c>
      <c r="FY885" s="15">
        <v>144</v>
      </c>
      <c r="FZ885" s="15">
        <v>40</v>
      </c>
      <c r="GA885" s="15">
        <v>87</v>
      </c>
      <c r="GB885" s="15">
        <v>127</v>
      </c>
    </row>
    <row r="886" spans="4:189" s="15" customFormat="1"/>
    <row r="887" spans="4:189" s="15" customFormat="1">
      <c r="D887" s="447">
        <v>180</v>
      </c>
      <c r="E887" s="39" t="s">
        <v>379</v>
      </c>
    </row>
    <row r="888" spans="4:189" s="15" customFormat="1">
      <c r="E888" s="42" t="s">
        <v>322</v>
      </c>
      <c r="F888" s="15">
        <v>1</v>
      </c>
      <c r="G888" s="15">
        <v>2</v>
      </c>
      <c r="H888" s="15">
        <v>3</v>
      </c>
      <c r="I888" s="15">
        <v>4</v>
      </c>
      <c r="J888" s="15">
        <v>5</v>
      </c>
      <c r="K888" s="15">
        <v>6</v>
      </c>
      <c r="L888" s="15">
        <v>7</v>
      </c>
      <c r="M888" s="15">
        <v>8</v>
      </c>
      <c r="N888" s="15">
        <v>9</v>
      </c>
      <c r="O888" s="15">
        <v>10</v>
      </c>
      <c r="P888" s="15">
        <v>11</v>
      </c>
      <c r="Q888" s="15">
        <v>12</v>
      </c>
      <c r="R888" s="15">
        <v>13</v>
      </c>
      <c r="S888" s="15">
        <v>14</v>
      </c>
      <c r="T888" s="15">
        <v>15</v>
      </c>
      <c r="U888" s="15">
        <v>16</v>
      </c>
      <c r="V888" s="15">
        <v>17</v>
      </c>
      <c r="W888" s="15">
        <v>18</v>
      </c>
      <c r="X888" s="15">
        <v>19</v>
      </c>
      <c r="Y888" s="15">
        <v>20</v>
      </c>
      <c r="Z888" s="15">
        <v>21</v>
      </c>
      <c r="AA888" s="15">
        <v>22</v>
      </c>
      <c r="AB888" s="15">
        <v>23</v>
      </c>
      <c r="AC888" s="15">
        <v>24</v>
      </c>
      <c r="AD888" s="15">
        <v>25</v>
      </c>
      <c r="AE888" s="15">
        <v>26</v>
      </c>
      <c r="AF888" s="15">
        <v>27</v>
      </c>
      <c r="AG888" s="15">
        <v>28</v>
      </c>
      <c r="AH888" s="15">
        <v>29</v>
      </c>
      <c r="AI888" s="15">
        <v>30</v>
      </c>
      <c r="AJ888" s="15">
        <v>31</v>
      </c>
      <c r="AK888" s="15">
        <v>32</v>
      </c>
      <c r="AL888" s="15">
        <v>33</v>
      </c>
      <c r="AM888" s="15">
        <v>34</v>
      </c>
      <c r="AN888" s="15">
        <v>35</v>
      </c>
      <c r="AO888" s="15">
        <v>36</v>
      </c>
      <c r="AP888" s="15">
        <v>37</v>
      </c>
      <c r="AQ888" s="15">
        <v>38</v>
      </c>
      <c r="AR888" s="15">
        <v>39</v>
      </c>
      <c r="AS888" s="15">
        <v>40</v>
      </c>
      <c r="AT888" s="15">
        <v>41</v>
      </c>
      <c r="AU888" s="15">
        <v>42</v>
      </c>
      <c r="AV888" s="15">
        <v>43</v>
      </c>
      <c r="AW888" s="15">
        <v>44</v>
      </c>
      <c r="AX888" s="15">
        <v>45</v>
      </c>
      <c r="AY888" s="15">
        <v>46</v>
      </c>
      <c r="AZ888" s="15">
        <v>47</v>
      </c>
      <c r="BA888" s="15">
        <v>48</v>
      </c>
      <c r="BB888" s="15">
        <v>49</v>
      </c>
      <c r="BC888" s="15">
        <v>50</v>
      </c>
      <c r="BD888" s="15">
        <v>51</v>
      </c>
      <c r="BE888" s="15">
        <v>52</v>
      </c>
      <c r="BF888" s="15">
        <v>53</v>
      </c>
      <c r="BG888" s="15">
        <v>54</v>
      </c>
      <c r="BH888" s="15">
        <v>55</v>
      </c>
      <c r="BI888" s="15">
        <v>56</v>
      </c>
      <c r="BJ888" s="15">
        <v>57</v>
      </c>
      <c r="BK888" s="15">
        <v>58</v>
      </c>
      <c r="BL888" s="15">
        <v>59</v>
      </c>
      <c r="BM888" s="15">
        <v>60</v>
      </c>
      <c r="BN888" s="15">
        <v>61</v>
      </c>
      <c r="BO888" s="15">
        <v>62</v>
      </c>
      <c r="BP888" s="15">
        <v>63</v>
      </c>
      <c r="BQ888" s="15">
        <v>64</v>
      </c>
      <c r="BR888" s="15">
        <v>65</v>
      </c>
      <c r="BS888" s="15">
        <v>66</v>
      </c>
      <c r="BT888" s="15">
        <v>67</v>
      </c>
      <c r="BU888" s="15">
        <v>68</v>
      </c>
      <c r="BV888" s="15">
        <v>69</v>
      </c>
      <c r="BW888" s="15">
        <v>70</v>
      </c>
      <c r="BX888" s="15">
        <v>71</v>
      </c>
      <c r="BY888" s="15">
        <v>72</v>
      </c>
      <c r="BZ888" s="15">
        <v>73</v>
      </c>
      <c r="CA888" s="15">
        <v>74</v>
      </c>
      <c r="CB888" s="15">
        <v>75</v>
      </c>
      <c r="CC888" s="15">
        <v>76</v>
      </c>
      <c r="CD888" s="15">
        <v>77</v>
      </c>
      <c r="CE888" s="15">
        <v>78</v>
      </c>
      <c r="CF888" s="15">
        <v>79</v>
      </c>
      <c r="CG888" s="15">
        <v>80</v>
      </c>
      <c r="CH888" s="15">
        <v>81</v>
      </c>
      <c r="CI888" s="15">
        <v>82</v>
      </c>
      <c r="CJ888" s="15">
        <v>83</v>
      </c>
      <c r="CK888" s="15">
        <v>84</v>
      </c>
      <c r="CL888" s="15">
        <v>85</v>
      </c>
      <c r="CM888" s="15">
        <v>86</v>
      </c>
      <c r="CN888" s="15">
        <v>87</v>
      </c>
      <c r="CO888" s="15">
        <v>88</v>
      </c>
      <c r="CP888" s="15">
        <v>89</v>
      </c>
      <c r="CQ888" s="15">
        <v>90</v>
      </c>
      <c r="CR888" s="15">
        <v>91</v>
      </c>
      <c r="CS888" s="15">
        <v>92</v>
      </c>
      <c r="CT888" s="15">
        <v>93</v>
      </c>
      <c r="CU888" s="15">
        <v>94</v>
      </c>
      <c r="CV888" s="15">
        <v>95</v>
      </c>
      <c r="CW888" s="15">
        <v>96</v>
      </c>
      <c r="CX888" s="15">
        <v>97</v>
      </c>
      <c r="CY888" s="15">
        <v>98</v>
      </c>
      <c r="CZ888" s="15">
        <v>99</v>
      </c>
      <c r="DA888" s="15">
        <v>100</v>
      </c>
      <c r="DB888" s="15">
        <v>101</v>
      </c>
      <c r="DC888" s="15">
        <v>102</v>
      </c>
      <c r="DD888" s="15">
        <v>103</v>
      </c>
      <c r="DE888" s="15">
        <v>104</v>
      </c>
      <c r="DF888" s="15">
        <v>105</v>
      </c>
      <c r="DG888" s="15">
        <v>106</v>
      </c>
      <c r="DH888" s="15">
        <v>107</v>
      </c>
      <c r="DI888" s="15">
        <v>108</v>
      </c>
      <c r="DJ888" s="15">
        <v>109</v>
      </c>
      <c r="DK888" s="15">
        <v>110</v>
      </c>
      <c r="DL888" s="15">
        <v>111</v>
      </c>
      <c r="DM888" s="15">
        <v>112</v>
      </c>
      <c r="DN888" s="15">
        <v>113</v>
      </c>
      <c r="DO888" s="15">
        <v>114</v>
      </c>
      <c r="DP888" s="15">
        <v>115</v>
      </c>
      <c r="DQ888" s="15">
        <v>116</v>
      </c>
      <c r="DR888" s="15">
        <v>117</v>
      </c>
      <c r="DS888" s="15">
        <v>118</v>
      </c>
      <c r="DT888" s="15">
        <v>119</v>
      </c>
      <c r="DU888" s="15">
        <v>120</v>
      </c>
      <c r="DV888" s="15">
        <v>121</v>
      </c>
      <c r="DW888" s="15">
        <v>122</v>
      </c>
      <c r="DX888" s="15">
        <v>123</v>
      </c>
      <c r="DY888" s="15">
        <v>124</v>
      </c>
      <c r="DZ888" s="15">
        <v>125</v>
      </c>
      <c r="EA888" s="15">
        <v>126</v>
      </c>
      <c r="EB888" s="15">
        <v>127</v>
      </c>
      <c r="EC888" s="15">
        <v>128</v>
      </c>
      <c r="ED888" s="15">
        <v>129</v>
      </c>
      <c r="EE888" s="15">
        <v>130</v>
      </c>
      <c r="EF888" s="15">
        <v>131</v>
      </c>
      <c r="EG888" s="15">
        <v>132</v>
      </c>
      <c r="EH888" s="15">
        <v>133</v>
      </c>
      <c r="EI888" s="15">
        <v>134</v>
      </c>
      <c r="EJ888" s="15">
        <v>135</v>
      </c>
      <c r="EK888" s="15">
        <v>136</v>
      </c>
      <c r="EL888" s="15">
        <v>137</v>
      </c>
      <c r="EM888" s="15">
        <v>138</v>
      </c>
      <c r="EN888" s="15">
        <v>139</v>
      </c>
      <c r="EO888" s="15">
        <v>140</v>
      </c>
      <c r="EP888" s="15">
        <v>141</v>
      </c>
      <c r="EQ888" s="15">
        <v>142</v>
      </c>
      <c r="ER888" s="15">
        <v>143</v>
      </c>
      <c r="ES888" s="15">
        <v>144</v>
      </c>
      <c r="ET888" s="15">
        <v>145</v>
      </c>
      <c r="EU888" s="15">
        <v>146</v>
      </c>
      <c r="EV888" s="15">
        <v>147</v>
      </c>
      <c r="EW888" s="15">
        <v>148</v>
      </c>
      <c r="EX888" s="15">
        <v>149</v>
      </c>
      <c r="EY888" s="15">
        <v>150</v>
      </c>
      <c r="EZ888" s="15">
        <v>151</v>
      </c>
      <c r="FA888" s="15">
        <v>152</v>
      </c>
      <c r="FB888" s="15">
        <v>153</v>
      </c>
      <c r="FC888" s="15">
        <v>154</v>
      </c>
      <c r="FD888" s="15">
        <v>155</v>
      </c>
      <c r="FE888" s="15">
        <v>156</v>
      </c>
      <c r="FF888" s="15">
        <v>157</v>
      </c>
      <c r="FG888" s="15">
        <v>158</v>
      </c>
      <c r="FH888" s="15">
        <v>159</v>
      </c>
      <c r="FI888" s="15">
        <v>160</v>
      </c>
      <c r="FJ888" s="15">
        <v>161</v>
      </c>
      <c r="FK888" s="15">
        <v>162</v>
      </c>
      <c r="FL888" s="15">
        <v>163</v>
      </c>
      <c r="FM888" s="15">
        <v>164</v>
      </c>
      <c r="FN888" s="15">
        <v>165</v>
      </c>
      <c r="FO888" s="15">
        <v>166</v>
      </c>
      <c r="FP888" s="15">
        <v>167</v>
      </c>
      <c r="FQ888" s="15">
        <v>168</v>
      </c>
      <c r="FR888" s="15">
        <v>169</v>
      </c>
      <c r="FS888" s="15">
        <v>170</v>
      </c>
      <c r="FT888" s="15">
        <v>171</v>
      </c>
      <c r="FU888" s="15">
        <v>172</v>
      </c>
      <c r="FV888" s="15">
        <v>173</v>
      </c>
      <c r="FW888" s="15">
        <v>174</v>
      </c>
      <c r="FX888" s="15">
        <v>175</v>
      </c>
      <c r="FY888" s="15">
        <v>176</v>
      </c>
      <c r="FZ888" s="15">
        <v>177</v>
      </c>
      <c r="GA888" s="15">
        <v>178</v>
      </c>
      <c r="GB888" s="15">
        <v>179</v>
      </c>
      <c r="GC888" s="15">
        <v>180</v>
      </c>
    </row>
    <row r="889" spans="4:189" s="15" customFormat="1">
      <c r="E889" s="42" t="s">
        <v>350</v>
      </c>
      <c r="F889" s="15">
        <v>65</v>
      </c>
      <c r="G889" s="15">
        <v>159</v>
      </c>
      <c r="H889" s="15">
        <v>169</v>
      </c>
      <c r="I889" s="15">
        <v>2</v>
      </c>
      <c r="J889" s="15">
        <v>76</v>
      </c>
      <c r="K889" s="15">
        <v>75</v>
      </c>
      <c r="L889" s="15">
        <v>48</v>
      </c>
      <c r="M889" s="15">
        <v>149</v>
      </c>
      <c r="N889" s="15">
        <v>80</v>
      </c>
      <c r="O889" s="15">
        <v>96</v>
      </c>
      <c r="P889" s="15">
        <v>22</v>
      </c>
      <c r="Q889" s="15">
        <v>90</v>
      </c>
      <c r="R889" s="15">
        <v>11</v>
      </c>
      <c r="S889" s="15">
        <v>82</v>
      </c>
      <c r="T889" s="15">
        <v>79</v>
      </c>
      <c r="U889" s="15">
        <v>100</v>
      </c>
      <c r="V889" s="15">
        <v>69</v>
      </c>
      <c r="W889" s="15">
        <v>12</v>
      </c>
      <c r="X889" s="15">
        <v>127</v>
      </c>
      <c r="Y889" s="15">
        <v>51</v>
      </c>
      <c r="Z889" s="15">
        <v>147</v>
      </c>
      <c r="AA889" s="15">
        <v>163</v>
      </c>
      <c r="AB889" s="15">
        <v>52</v>
      </c>
      <c r="AC889" s="15">
        <v>132</v>
      </c>
      <c r="AD889" s="15">
        <v>78</v>
      </c>
      <c r="AE889" s="15">
        <v>107</v>
      </c>
      <c r="AF889" s="15">
        <v>165</v>
      </c>
      <c r="AG889" s="15">
        <v>104</v>
      </c>
      <c r="AH889" s="15">
        <v>167</v>
      </c>
      <c r="AI889" s="15">
        <v>21</v>
      </c>
      <c r="AJ889" s="15">
        <v>130</v>
      </c>
      <c r="AK889" s="15">
        <v>123</v>
      </c>
      <c r="AL889" s="15">
        <v>1</v>
      </c>
      <c r="AM889" s="15">
        <v>42</v>
      </c>
      <c r="AN889" s="15">
        <v>138</v>
      </c>
      <c r="AO889" s="15">
        <v>89</v>
      </c>
      <c r="AP889" s="15">
        <v>4</v>
      </c>
      <c r="AQ889" s="15">
        <v>109</v>
      </c>
      <c r="AR889" s="15">
        <v>146</v>
      </c>
      <c r="AS889" s="15">
        <v>122</v>
      </c>
      <c r="AT889" s="15">
        <v>97</v>
      </c>
      <c r="AU889" s="15">
        <v>176</v>
      </c>
      <c r="AV889" s="15">
        <v>166</v>
      </c>
      <c r="AW889" s="15">
        <v>86</v>
      </c>
      <c r="AX889" s="15">
        <v>116</v>
      </c>
      <c r="AY889" s="15">
        <v>15</v>
      </c>
      <c r="AZ889" s="15">
        <v>25</v>
      </c>
      <c r="BA889" s="15">
        <v>170</v>
      </c>
      <c r="BB889" s="15">
        <v>135</v>
      </c>
      <c r="BC889" s="15">
        <v>148</v>
      </c>
      <c r="BD889" s="15">
        <v>95</v>
      </c>
      <c r="BE889" s="15">
        <v>8</v>
      </c>
      <c r="BF889" s="15">
        <v>140</v>
      </c>
      <c r="BG889" s="15">
        <v>120</v>
      </c>
      <c r="BH889" s="15">
        <v>131</v>
      </c>
      <c r="BI889" s="15">
        <v>92</v>
      </c>
      <c r="BJ889" s="15">
        <v>46</v>
      </c>
      <c r="BK889" s="15">
        <v>119</v>
      </c>
      <c r="BL889" s="15">
        <v>66</v>
      </c>
      <c r="BM889" s="15">
        <v>17</v>
      </c>
      <c r="BN889" s="15">
        <v>152</v>
      </c>
      <c r="BO889" s="15">
        <v>108</v>
      </c>
      <c r="BP889" s="15">
        <v>115</v>
      </c>
      <c r="BQ889" s="15">
        <v>136</v>
      </c>
      <c r="BR889" s="15">
        <v>9</v>
      </c>
      <c r="BS889" s="15">
        <v>60</v>
      </c>
      <c r="BT889" s="15">
        <v>129</v>
      </c>
      <c r="BU889" s="15">
        <v>134</v>
      </c>
      <c r="BV889" s="15">
        <v>67</v>
      </c>
      <c r="BW889" s="15">
        <v>18</v>
      </c>
      <c r="BX889" s="15">
        <v>88</v>
      </c>
      <c r="BY889" s="15">
        <v>45</v>
      </c>
      <c r="BZ889" s="15">
        <v>175</v>
      </c>
      <c r="CA889" s="15">
        <v>36</v>
      </c>
      <c r="CB889" s="15">
        <v>6</v>
      </c>
      <c r="CC889" s="15">
        <v>94</v>
      </c>
      <c r="CD889" s="15">
        <v>5</v>
      </c>
      <c r="CE889" s="15">
        <v>180</v>
      </c>
      <c r="CF889" s="15">
        <v>71</v>
      </c>
      <c r="CG889" s="15">
        <v>58</v>
      </c>
      <c r="CH889" s="15">
        <v>84</v>
      </c>
      <c r="CI889" s="15">
        <v>50</v>
      </c>
      <c r="CJ889" s="15">
        <v>105</v>
      </c>
      <c r="CK889" s="15">
        <v>142</v>
      </c>
      <c r="CL889" s="15">
        <v>54</v>
      </c>
      <c r="CM889" s="15">
        <v>10</v>
      </c>
      <c r="CN889" s="15">
        <v>154</v>
      </c>
      <c r="CO889" s="15">
        <v>164</v>
      </c>
      <c r="CP889" s="15">
        <v>61</v>
      </c>
      <c r="CQ889" s="15">
        <v>106</v>
      </c>
      <c r="CR889" s="15">
        <v>28</v>
      </c>
      <c r="CS889" s="15">
        <v>23</v>
      </c>
      <c r="CT889" s="15">
        <v>117</v>
      </c>
      <c r="CU889" s="15">
        <v>13</v>
      </c>
      <c r="CV889" s="15">
        <v>153</v>
      </c>
      <c r="CW889" s="15">
        <v>103</v>
      </c>
      <c r="CX889" s="15">
        <v>33</v>
      </c>
      <c r="CY889" s="15">
        <v>29</v>
      </c>
      <c r="CZ889" s="15">
        <v>171</v>
      </c>
      <c r="DA889" s="15">
        <v>62</v>
      </c>
      <c r="DB889" s="15">
        <v>49</v>
      </c>
      <c r="DC889" s="15">
        <v>20</v>
      </c>
      <c r="DD889" s="15">
        <v>44</v>
      </c>
      <c r="DE889" s="15">
        <v>27</v>
      </c>
      <c r="DF889" s="15">
        <v>83</v>
      </c>
      <c r="DG889" s="15">
        <v>179</v>
      </c>
      <c r="DH889" s="15">
        <v>19</v>
      </c>
      <c r="DI889" s="15">
        <v>144</v>
      </c>
      <c r="DJ889" s="15">
        <v>38</v>
      </c>
      <c r="DK889" s="15">
        <v>99</v>
      </c>
      <c r="DL889" s="15">
        <v>85</v>
      </c>
      <c r="DM889" s="15">
        <v>39</v>
      </c>
      <c r="DN889" s="15">
        <v>7</v>
      </c>
      <c r="DO889" s="15">
        <v>156</v>
      </c>
      <c r="DP889" s="15">
        <v>57</v>
      </c>
      <c r="DQ889" s="15">
        <v>30</v>
      </c>
      <c r="DR889" s="15">
        <v>93</v>
      </c>
      <c r="DS889" s="15">
        <v>101</v>
      </c>
      <c r="DT889" s="15">
        <v>113</v>
      </c>
      <c r="DU889" s="15">
        <v>162</v>
      </c>
      <c r="DV889" s="15">
        <v>145</v>
      </c>
      <c r="DW889" s="15">
        <v>3</v>
      </c>
      <c r="DX889" s="15">
        <v>56</v>
      </c>
      <c r="DY889" s="15">
        <v>137</v>
      </c>
      <c r="DZ889" s="15">
        <v>53</v>
      </c>
      <c r="EA889" s="15">
        <v>102</v>
      </c>
      <c r="EB889" s="15">
        <v>43</v>
      </c>
      <c r="EC889" s="15">
        <v>72</v>
      </c>
      <c r="ED889" s="15">
        <v>111</v>
      </c>
      <c r="EE889" s="15">
        <v>133</v>
      </c>
      <c r="EF889" s="15">
        <v>55</v>
      </c>
      <c r="EG889" s="15">
        <v>128</v>
      </c>
      <c r="EH889" s="15">
        <v>31</v>
      </c>
      <c r="EI889" s="15">
        <v>16</v>
      </c>
      <c r="EJ889" s="15">
        <v>24</v>
      </c>
      <c r="EK889" s="15">
        <v>74</v>
      </c>
      <c r="EL889" s="15">
        <v>178</v>
      </c>
      <c r="EM889" s="15">
        <v>161</v>
      </c>
      <c r="EN889" s="15">
        <v>151</v>
      </c>
      <c r="EO889" s="15">
        <v>41</v>
      </c>
      <c r="EP889" s="15">
        <v>160</v>
      </c>
      <c r="EQ889" s="15">
        <v>14</v>
      </c>
      <c r="ER889" s="15">
        <v>177</v>
      </c>
      <c r="ES889" s="15">
        <v>172</v>
      </c>
      <c r="ET889" s="15">
        <v>143</v>
      </c>
      <c r="EU889" s="15">
        <v>70</v>
      </c>
      <c r="EV889" s="15">
        <v>158</v>
      </c>
      <c r="EW889" s="15">
        <v>125</v>
      </c>
      <c r="EX889" s="15">
        <v>87</v>
      </c>
      <c r="EY889" s="15">
        <v>64</v>
      </c>
      <c r="EZ889" s="15">
        <v>77</v>
      </c>
      <c r="FA889" s="15">
        <v>168</v>
      </c>
      <c r="FB889" s="15">
        <v>126</v>
      </c>
      <c r="FC889" s="15">
        <v>155</v>
      </c>
      <c r="FD889" s="15">
        <v>174</v>
      </c>
      <c r="FE889" s="15">
        <v>114</v>
      </c>
      <c r="FF889" s="15">
        <v>68</v>
      </c>
      <c r="FG889" s="15">
        <v>91</v>
      </c>
      <c r="FH889" s="15">
        <v>37</v>
      </c>
      <c r="FI889" s="15">
        <v>34</v>
      </c>
      <c r="FJ889" s="15">
        <v>35</v>
      </c>
      <c r="FK889" s="15">
        <v>150</v>
      </c>
      <c r="FL889" s="15">
        <v>141</v>
      </c>
      <c r="FM889" s="15">
        <v>98</v>
      </c>
      <c r="FN889" s="15">
        <v>26</v>
      </c>
      <c r="FO889" s="15">
        <v>139</v>
      </c>
      <c r="FP889" s="15">
        <v>121</v>
      </c>
      <c r="FQ889" s="15">
        <v>110</v>
      </c>
      <c r="FR889" s="15">
        <v>32</v>
      </c>
      <c r="FS889" s="15">
        <v>118</v>
      </c>
      <c r="FT889" s="15">
        <v>157</v>
      </c>
      <c r="FU889" s="15">
        <v>40</v>
      </c>
      <c r="FV889" s="15">
        <v>59</v>
      </c>
      <c r="FW889" s="15">
        <v>47</v>
      </c>
      <c r="FX889" s="15">
        <v>73</v>
      </c>
      <c r="FY889" s="15">
        <v>173</v>
      </c>
      <c r="FZ889" s="15">
        <v>63</v>
      </c>
      <c r="GA889" s="15">
        <v>124</v>
      </c>
      <c r="GB889" s="15">
        <v>81</v>
      </c>
      <c r="GC889" s="15">
        <v>112</v>
      </c>
    </row>
    <row r="890" spans="4:189" s="15" customFormat="1">
      <c r="E890" s="42" t="s">
        <v>352</v>
      </c>
      <c r="F890" s="15">
        <v>80</v>
      </c>
      <c r="G890" s="15">
        <v>140</v>
      </c>
      <c r="H890" s="15">
        <v>167</v>
      </c>
      <c r="I890" s="15">
        <v>65</v>
      </c>
      <c r="J890" s="15">
        <v>56</v>
      </c>
      <c r="K890" s="15">
        <v>119</v>
      </c>
      <c r="L890" s="15">
        <v>29</v>
      </c>
      <c r="M890" s="15">
        <v>114</v>
      </c>
      <c r="N890" s="15">
        <v>95</v>
      </c>
      <c r="O890" s="15">
        <v>16</v>
      </c>
      <c r="P890" s="15">
        <v>137</v>
      </c>
      <c r="Q890" s="15">
        <v>113</v>
      </c>
      <c r="R890" s="15">
        <v>151</v>
      </c>
      <c r="S890" s="15">
        <v>126</v>
      </c>
      <c r="T890" s="15">
        <v>49</v>
      </c>
      <c r="U890" s="15">
        <v>99</v>
      </c>
      <c r="V890" s="15">
        <v>134</v>
      </c>
      <c r="W890" s="15">
        <v>81</v>
      </c>
      <c r="X890" s="15">
        <v>72</v>
      </c>
      <c r="Y890" s="15">
        <v>36</v>
      </c>
      <c r="Z890" s="15">
        <v>54</v>
      </c>
      <c r="AA890" s="15">
        <v>153</v>
      </c>
      <c r="AB890" s="15">
        <v>82</v>
      </c>
      <c r="AC890" s="15">
        <v>100</v>
      </c>
      <c r="AD890" s="15">
        <v>166</v>
      </c>
      <c r="AE890" s="15">
        <v>144</v>
      </c>
      <c r="AF890" s="15">
        <v>146</v>
      </c>
      <c r="AG890" s="15">
        <v>55</v>
      </c>
      <c r="AH890" s="15">
        <v>163</v>
      </c>
      <c r="AI890" s="15">
        <v>152</v>
      </c>
      <c r="AJ890" s="15">
        <v>79</v>
      </c>
      <c r="AK890" s="15">
        <v>59</v>
      </c>
      <c r="AL890" s="15">
        <v>67</v>
      </c>
      <c r="AM890" s="15">
        <v>51</v>
      </c>
      <c r="AN890" s="15">
        <v>97</v>
      </c>
      <c r="AO890" s="15">
        <v>174</v>
      </c>
      <c r="AP890" s="15">
        <v>85</v>
      </c>
      <c r="AQ890" s="15">
        <v>116</v>
      </c>
      <c r="AR890" s="15">
        <v>161</v>
      </c>
      <c r="AS890" s="15">
        <v>128</v>
      </c>
      <c r="AT890" s="15">
        <v>27</v>
      </c>
      <c r="AU890" s="15">
        <v>78</v>
      </c>
      <c r="AV890" s="15">
        <v>41</v>
      </c>
      <c r="AW890" s="15">
        <v>145</v>
      </c>
      <c r="AX890" s="15">
        <v>157</v>
      </c>
      <c r="AY890" s="15">
        <v>9</v>
      </c>
      <c r="AZ890" s="15">
        <v>104</v>
      </c>
      <c r="BA890" s="15">
        <v>20</v>
      </c>
      <c r="BB890" s="15">
        <v>15</v>
      </c>
      <c r="BC890" s="15">
        <v>23</v>
      </c>
      <c r="BD890" s="15">
        <v>120</v>
      </c>
      <c r="BE890" s="15">
        <v>160</v>
      </c>
      <c r="BF890" s="15">
        <v>130</v>
      </c>
      <c r="BG890" s="15">
        <v>31</v>
      </c>
      <c r="BH890" s="15">
        <v>68</v>
      </c>
      <c r="BI890" s="15">
        <v>24</v>
      </c>
      <c r="BJ890" s="15">
        <v>71</v>
      </c>
      <c r="BK890" s="15">
        <v>39</v>
      </c>
      <c r="BL890" s="15">
        <v>6</v>
      </c>
      <c r="BM890" s="15">
        <v>91</v>
      </c>
      <c r="BN890" s="15">
        <v>64</v>
      </c>
      <c r="BO890" s="15">
        <v>26</v>
      </c>
      <c r="BP890" s="15">
        <v>112</v>
      </c>
      <c r="BQ890" s="15">
        <v>102</v>
      </c>
      <c r="BR890" s="15">
        <v>48</v>
      </c>
      <c r="BS890" s="15">
        <v>118</v>
      </c>
      <c r="BT890" s="15">
        <v>164</v>
      </c>
      <c r="BU890" s="15">
        <v>87</v>
      </c>
      <c r="BV890" s="15">
        <v>77</v>
      </c>
      <c r="BW890" s="15">
        <v>111</v>
      </c>
      <c r="BX890" s="15">
        <v>155</v>
      </c>
      <c r="BY890" s="15">
        <v>73</v>
      </c>
      <c r="BZ890" s="15">
        <v>19</v>
      </c>
      <c r="CA890" s="15">
        <v>7</v>
      </c>
      <c r="CB890" s="15">
        <v>171</v>
      </c>
      <c r="CC890" s="15">
        <v>124</v>
      </c>
      <c r="CD890" s="15">
        <v>58</v>
      </c>
      <c r="CE890" s="15">
        <v>47</v>
      </c>
      <c r="CF890" s="15">
        <v>75</v>
      </c>
      <c r="CG890" s="15">
        <v>33</v>
      </c>
      <c r="CH890" s="15">
        <v>18</v>
      </c>
      <c r="CI890" s="15">
        <v>170</v>
      </c>
      <c r="CJ890" s="15">
        <v>61</v>
      </c>
      <c r="CK890" s="15">
        <v>103</v>
      </c>
      <c r="CL890" s="15">
        <v>12</v>
      </c>
      <c r="CM890" s="15">
        <v>148</v>
      </c>
      <c r="CN890" s="15">
        <v>38</v>
      </c>
      <c r="CO890" s="15">
        <v>172</v>
      </c>
      <c r="CP890" s="15">
        <v>30</v>
      </c>
      <c r="CQ890" s="15">
        <v>136</v>
      </c>
      <c r="CR890" s="15">
        <v>169</v>
      </c>
      <c r="CS890" s="15">
        <v>10</v>
      </c>
      <c r="CT890" s="15">
        <v>139</v>
      </c>
      <c r="CU890" s="15">
        <v>147</v>
      </c>
      <c r="CV890" s="15">
        <v>46</v>
      </c>
      <c r="CW890" s="15">
        <v>40</v>
      </c>
      <c r="CX890" s="15">
        <v>96</v>
      </c>
      <c r="CY890" s="15">
        <v>45</v>
      </c>
      <c r="CZ890" s="15">
        <v>121</v>
      </c>
      <c r="DA890" s="15">
        <v>89</v>
      </c>
      <c r="DB890" s="15">
        <v>42</v>
      </c>
      <c r="DC890" s="15">
        <v>143</v>
      </c>
      <c r="DD890" s="15">
        <v>57</v>
      </c>
      <c r="DE890" s="15">
        <v>101</v>
      </c>
      <c r="DF890" s="15">
        <v>92</v>
      </c>
      <c r="DG890" s="15">
        <v>34</v>
      </c>
      <c r="DH890" s="15">
        <v>180</v>
      </c>
      <c r="DI890" s="15">
        <v>84</v>
      </c>
      <c r="DJ890" s="15">
        <v>11</v>
      </c>
      <c r="DK890" s="15">
        <v>86</v>
      </c>
      <c r="DL890" s="15">
        <v>50</v>
      </c>
      <c r="DM890" s="15">
        <v>44</v>
      </c>
      <c r="DN890" s="15">
        <v>69</v>
      </c>
      <c r="DO890" s="15">
        <v>8</v>
      </c>
      <c r="DP890" s="15">
        <v>179</v>
      </c>
      <c r="DQ890" s="15">
        <v>133</v>
      </c>
      <c r="DR890" s="15">
        <v>106</v>
      </c>
      <c r="DS890" s="15">
        <v>37</v>
      </c>
      <c r="DT890" s="15">
        <v>1</v>
      </c>
      <c r="DU890" s="15">
        <v>173</v>
      </c>
      <c r="DV890" s="15">
        <v>129</v>
      </c>
      <c r="DW890" s="15">
        <v>98</v>
      </c>
      <c r="DX890" s="15">
        <v>154</v>
      </c>
      <c r="DY890" s="15">
        <v>93</v>
      </c>
      <c r="DZ890" s="15">
        <v>178</v>
      </c>
      <c r="EA890" s="15">
        <v>175</v>
      </c>
      <c r="EB890" s="15">
        <v>53</v>
      </c>
      <c r="EC890" s="15">
        <v>2</v>
      </c>
      <c r="ED890" s="15">
        <v>107</v>
      </c>
      <c r="EE890" s="15">
        <v>22</v>
      </c>
      <c r="EF890" s="15">
        <v>135</v>
      </c>
      <c r="EG890" s="15">
        <v>115</v>
      </c>
      <c r="EH890" s="15">
        <v>127</v>
      </c>
      <c r="EI890" s="15">
        <v>176</v>
      </c>
      <c r="EJ890" s="15">
        <v>28</v>
      </c>
      <c r="EK890" s="15">
        <v>90</v>
      </c>
      <c r="EL890" s="15">
        <v>131</v>
      </c>
      <c r="EM890" s="15">
        <v>4</v>
      </c>
      <c r="EN890" s="15">
        <v>52</v>
      </c>
      <c r="EO890" s="15">
        <v>108</v>
      </c>
      <c r="EP890" s="15">
        <v>5</v>
      </c>
      <c r="EQ890" s="15">
        <v>149</v>
      </c>
      <c r="ER890" s="15">
        <v>132</v>
      </c>
      <c r="ES890" s="15">
        <v>177</v>
      </c>
      <c r="ET890" s="15">
        <v>63</v>
      </c>
      <c r="EU890" s="15">
        <v>165</v>
      </c>
      <c r="EV890" s="15">
        <v>94</v>
      </c>
      <c r="EW890" s="15">
        <v>159</v>
      </c>
      <c r="EX890" s="15">
        <v>35</v>
      </c>
      <c r="EY890" s="15">
        <v>74</v>
      </c>
      <c r="EZ890" s="15">
        <v>13</v>
      </c>
      <c r="FA890" s="15">
        <v>76</v>
      </c>
      <c r="FB890" s="15">
        <v>17</v>
      </c>
      <c r="FC890" s="15">
        <v>141</v>
      </c>
      <c r="FD890" s="15">
        <v>88</v>
      </c>
      <c r="FE890" s="15">
        <v>142</v>
      </c>
      <c r="FF890" s="15">
        <v>109</v>
      </c>
      <c r="FG890" s="15">
        <v>25</v>
      </c>
      <c r="FH890" s="15">
        <v>117</v>
      </c>
      <c r="FI890" s="15">
        <v>156</v>
      </c>
      <c r="FJ890" s="15">
        <v>110</v>
      </c>
      <c r="FK890" s="15">
        <v>21</v>
      </c>
      <c r="FL890" s="15">
        <v>62</v>
      </c>
      <c r="FM890" s="15">
        <v>70</v>
      </c>
      <c r="FN890" s="15">
        <v>3</v>
      </c>
      <c r="FO890" s="15">
        <v>125</v>
      </c>
      <c r="FP890" s="15">
        <v>138</v>
      </c>
      <c r="FQ890" s="15">
        <v>162</v>
      </c>
      <c r="FR890" s="15">
        <v>60</v>
      </c>
      <c r="FS890" s="15">
        <v>66</v>
      </c>
      <c r="FT890" s="15">
        <v>122</v>
      </c>
      <c r="FU890" s="15">
        <v>105</v>
      </c>
      <c r="FV890" s="15">
        <v>14</v>
      </c>
      <c r="FW890" s="15">
        <v>158</v>
      </c>
      <c r="FX890" s="15">
        <v>43</v>
      </c>
      <c r="FY890" s="15">
        <v>32</v>
      </c>
      <c r="FZ890" s="15">
        <v>83</v>
      </c>
      <c r="GA890" s="15">
        <v>150</v>
      </c>
      <c r="GB890" s="15">
        <v>168</v>
      </c>
      <c r="GC890" s="15">
        <v>123</v>
      </c>
    </row>
    <row r="891" spans="4:189" s="15" customFormat="1"/>
    <row r="892" spans="4:189" s="15" customFormat="1">
      <c r="D892" s="447">
        <v>181</v>
      </c>
      <c r="E892" s="39" t="s">
        <v>379</v>
      </c>
    </row>
    <row r="893" spans="4:189" s="15" customFormat="1">
      <c r="E893" s="42" t="s">
        <v>322</v>
      </c>
      <c r="F893" s="15">
        <v>1</v>
      </c>
      <c r="G893" s="15">
        <v>2</v>
      </c>
      <c r="H893" s="15">
        <v>3</v>
      </c>
      <c r="I893" s="15">
        <v>4</v>
      </c>
      <c r="J893" s="15">
        <v>5</v>
      </c>
      <c r="K893" s="15">
        <v>6</v>
      </c>
      <c r="L893" s="15">
        <v>7</v>
      </c>
      <c r="M893" s="15">
        <v>8</v>
      </c>
      <c r="N893" s="15">
        <v>9</v>
      </c>
      <c r="O893" s="15">
        <v>10</v>
      </c>
      <c r="P893" s="15">
        <v>11</v>
      </c>
      <c r="Q893" s="15">
        <v>12</v>
      </c>
      <c r="R893" s="15">
        <v>13</v>
      </c>
      <c r="S893" s="15">
        <v>14</v>
      </c>
      <c r="T893" s="15">
        <v>15</v>
      </c>
      <c r="U893" s="15">
        <v>16</v>
      </c>
      <c r="V893" s="15">
        <v>17</v>
      </c>
      <c r="W893" s="15">
        <v>18</v>
      </c>
      <c r="X893" s="15">
        <v>19</v>
      </c>
      <c r="Y893" s="15">
        <v>20</v>
      </c>
      <c r="Z893" s="15">
        <v>21</v>
      </c>
      <c r="AA893" s="15">
        <v>22</v>
      </c>
      <c r="AB893" s="15">
        <v>23</v>
      </c>
      <c r="AC893" s="15">
        <v>24</v>
      </c>
      <c r="AD893" s="15">
        <v>25</v>
      </c>
      <c r="AE893" s="15">
        <v>26</v>
      </c>
      <c r="AF893" s="15">
        <v>27</v>
      </c>
      <c r="AG893" s="15">
        <v>28</v>
      </c>
      <c r="AH893" s="15">
        <v>29</v>
      </c>
      <c r="AI893" s="15">
        <v>30</v>
      </c>
      <c r="AJ893" s="15">
        <v>31</v>
      </c>
      <c r="AK893" s="15">
        <v>32</v>
      </c>
      <c r="AL893" s="15">
        <v>33</v>
      </c>
      <c r="AM893" s="15">
        <v>34</v>
      </c>
      <c r="AN893" s="15">
        <v>35</v>
      </c>
      <c r="AO893" s="15">
        <v>36</v>
      </c>
      <c r="AP893" s="15">
        <v>37</v>
      </c>
      <c r="AQ893" s="15">
        <v>38</v>
      </c>
      <c r="AR893" s="15">
        <v>39</v>
      </c>
      <c r="AS893" s="15">
        <v>40</v>
      </c>
      <c r="AT893" s="15">
        <v>41</v>
      </c>
      <c r="AU893" s="15">
        <v>42</v>
      </c>
      <c r="AV893" s="15">
        <v>43</v>
      </c>
      <c r="AW893" s="15">
        <v>44</v>
      </c>
      <c r="AX893" s="15">
        <v>45</v>
      </c>
      <c r="AY893" s="15">
        <v>46</v>
      </c>
      <c r="AZ893" s="15">
        <v>47</v>
      </c>
      <c r="BA893" s="15">
        <v>48</v>
      </c>
      <c r="BB893" s="15">
        <v>49</v>
      </c>
      <c r="BC893" s="15">
        <v>50</v>
      </c>
      <c r="BD893" s="15">
        <v>51</v>
      </c>
      <c r="BE893" s="15">
        <v>52</v>
      </c>
      <c r="BF893" s="15">
        <v>53</v>
      </c>
      <c r="BG893" s="15">
        <v>54</v>
      </c>
      <c r="BH893" s="15">
        <v>55</v>
      </c>
      <c r="BI893" s="15">
        <v>56</v>
      </c>
      <c r="BJ893" s="15">
        <v>57</v>
      </c>
      <c r="BK893" s="15">
        <v>58</v>
      </c>
      <c r="BL893" s="15">
        <v>59</v>
      </c>
      <c r="BM893" s="15">
        <v>60</v>
      </c>
      <c r="BN893" s="15">
        <v>61</v>
      </c>
      <c r="BO893" s="15">
        <v>62</v>
      </c>
      <c r="BP893" s="15">
        <v>63</v>
      </c>
      <c r="BQ893" s="15">
        <v>64</v>
      </c>
      <c r="BR893" s="15">
        <v>65</v>
      </c>
      <c r="BS893" s="15">
        <v>66</v>
      </c>
      <c r="BT893" s="15">
        <v>67</v>
      </c>
      <c r="BU893" s="15">
        <v>68</v>
      </c>
      <c r="BV893" s="15">
        <v>69</v>
      </c>
      <c r="BW893" s="15">
        <v>70</v>
      </c>
      <c r="BX893" s="15">
        <v>71</v>
      </c>
      <c r="BY893" s="15">
        <v>72</v>
      </c>
      <c r="BZ893" s="15">
        <v>73</v>
      </c>
      <c r="CA893" s="15">
        <v>74</v>
      </c>
      <c r="CB893" s="15">
        <v>75</v>
      </c>
      <c r="CC893" s="15">
        <v>76</v>
      </c>
      <c r="CD893" s="15">
        <v>77</v>
      </c>
      <c r="CE893" s="15">
        <v>78</v>
      </c>
      <c r="CF893" s="15">
        <v>79</v>
      </c>
      <c r="CG893" s="15">
        <v>80</v>
      </c>
      <c r="CH893" s="15">
        <v>81</v>
      </c>
      <c r="CI893" s="15">
        <v>82</v>
      </c>
      <c r="CJ893" s="15">
        <v>83</v>
      </c>
      <c r="CK893" s="15">
        <v>84</v>
      </c>
      <c r="CL893" s="15">
        <v>85</v>
      </c>
      <c r="CM893" s="15">
        <v>86</v>
      </c>
      <c r="CN893" s="15">
        <v>87</v>
      </c>
      <c r="CO893" s="15">
        <v>88</v>
      </c>
      <c r="CP893" s="15">
        <v>89</v>
      </c>
      <c r="CQ893" s="15">
        <v>90</v>
      </c>
      <c r="CR893" s="15">
        <v>91</v>
      </c>
      <c r="CS893" s="15">
        <v>92</v>
      </c>
      <c r="CT893" s="15">
        <v>93</v>
      </c>
      <c r="CU893" s="15">
        <v>94</v>
      </c>
      <c r="CV893" s="15">
        <v>95</v>
      </c>
      <c r="CW893" s="15">
        <v>96</v>
      </c>
      <c r="CX893" s="15">
        <v>97</v>
      </c>
      <c r="CY893" s="15">
        <v>98</v>
      </c>
      <c r="CZ893" s="15">
        <v>99</v>
      </c>
      <c r="DA893" s="15">
        <v>100</v>
      </c>
      <c r="DB893" s="15">
        <v>101</v>
      </c>
      <c r="DC893" s="15">
        <v>102</v>
      </c>
      <c r="DD893" s="15">
        <v>103</v>
      </c>
      <c r="DE893" s="15">
        <v>104</v>
      </c>
      <c r="DF893" s="15">
        <v>105</v>
      </c>
      <c r="DG893" s="15">
        <v>106</v>
      </c>
      <c r="DH893" s="15">
        <v>107</v>
      </c>
      <c r="DI893" s="15">
        <v>108</v>
      </c>
      <c r="DJ893" s="15">
        <v>109</v>
      </c>
      <c r="DK893" s="15">
        <v>110</v>
      </c>
      <c r="DL893" s="15">
        <v>111</v>
      </c>
      <c r="DM893" s="15">
        <v>112</v>
      </c>
      <c r="DN893" s="15">
        <v>113</v>
      </c>
      <c r="DO893" s="15">
        <v>114</v>
      </c>
      <c r="DP893" s="15">
        <v>115</v>
      </c>
      <c r="DQ893" s="15">
        <v>116</v>
      </c>
      <c r="DR893" s="15">
        <v>117</v>
      </c>
      <c r="DS893" s="15">
        <v>118</v>
      </c>
      <c r="DT893" s="15">
        <v>119</v>
      </c>
      <c r="DU893" s="15">
        <v>120</v>
      </c>
      <c r="DV893" s="15">
        <v>121</v>
      </c>
      <c r="DW893" s="15">
        <v>122</v>
      </c>
      <c r="DX893" s="15">
        <v>123</v>
      </c>
      <c r="DY893" s="15">
        <v>124</v>
      </c>
      <c r="DZ893" s="15">
        <v>125</v>
      </c>
      <c r="EA893" s="15">
        <v>126</v>
      </c>
      <c r="EB893" s="15">
        <v>127</v>
      </c>
      <c r="EC893" s="15">
        <v>128</v>
      </c>
      <c r="ED893" s="15">
        <v>129</v>
      </c>
      <c r="EE893" s="15">
        <v>130</v>
      </c>
      <c r="EF893" s="15">
        <v>131</v>
      </c>
      <c r="EG893" s="15">
        <v>132</v>
      </c>
      <c r="EH893" s="15">
        <v>133</v>
      </c>
      <c r="EI893" s="15">
        <v>134</v>
      </c>
      <c r="EJ893" s="15">
        <v>135</v>
      </c>
      <c r="EK893" s="15">
        <v>136</v>
      </c>
      <c r="EL893" s="15">
        <v>137</v>
      </c>
      <c r="EM893" s="15">
        <v>138</v>
      </c>
      <c r="EN893" s="15">
        <v>139</v>
      </c>
      <c r="EO893" s="15">
        <v>140</v>
      </c>
      <c r="EP893" s="15">
        <v>141</v>
      </c>
      <c r="EQ893" s="15">
        <v>142</v>
      </c>
      <c r="ER893" s="15">
        <v>143</v>
      </c>
      <c r="ES893" s="15">
        <v>144</v>
      </c>
      <c r="ET893" s="15">
        <v>145</v>
      </c>
      <c r="EU893" s="15">
        <v>146</v>
      </c>
      <c r="EV893" s="15">
        <v>147</v>
      </c>
      <c r="EW893" s="15">
        <v>148</v>
      </c>
      <c r="EX893" s="15">
        <v>149</v>
      </c>
      <c r="EY893" s="15">
        <v>150</v>
      </c>
      <c r="EZ893" s="15">
        <v>151</v>
      </c>
      <c r="FA893" s="15">
        <v>152</v>
      </c>
      <c r="FB893" s="15">
        <v>153</v>
      </c>
      <c r="FC893" s="15">
        <v>154</v>
      </c>
      <c r="FD893" s="15">
        <v>155</v>
      </c>
      <c r="FE893" s="15">
        <v>156</v>
      </c>
      <c r="FF893" s="15">
        <v>157</v>
      </c>
      <c r="FG893" s="15">
        <v>158</v>
      </c>
      <c r="FH893" s="15">
        <v>159</v>
      </c>
      <c r="FI893" s="15">
        <v>160</v>
      </c>
      <c r="FJ893" s="15">
        <v>161</v>
      </c>
      <c r="FK893" s="15">
        <v>162</v>
      </c>
      <c r="FL893" s="15">
        <v>163</v>
      </c>
      <c r="FM893" s="15">
        <v>164</v>
      </c>
      <c r="FN893" s="15">
        <v>165</v>
      </c>
      <c r="FO893" s="15">
        <v>166</v>
      </c>
      <c r="FP893" s="15">
        <v>167</v>
      </c>
      <c r="FQ893" s="15">
        <v>168</v>
      </c>
      <c r="FR893" s="15">
        <v>169</v>
      </c>
      <c r="FT893" s="15">
        <v>170</v>
      </c>
      <c r="FU893" s="15">
        <v>171</v>
      </c>
      <c r="FV893" s="15">
        <v>172</v>
      </c>
      <c r="FW893" s="15">
        <v>173</v>
      </c>
      <c r="FY893" s="15">
        <v>174</v>
      </c>
      <c r="FZ893" s="15">
        <v>175</v>
      </c>
      <c r="GA893" s="15">
        <v>176</v>
      </c>
      <c r="GB893" s="15">
        <v>177</v>
      </c>
      <c r="GD893" s="15">
        <v>178</v>
      </c>
      <c r="GE893" s="15">
        <v>179</v>
      </c>
      <c r="GF893" s="15">
        <v>180</v>
      </c>
      <c r="GG893" s="15">
        <v>181</v>
      </c>
    </row>
    <row r="894" spans="4:189" s="15" customFormat="1">
      <c r="E894" s="42" t="s">
        <v>350</v>
      </c>
      <c r="F894" s="15">
        <v>15</v>
      </c>
      <c r="G894" s="15">
        <v>170</v>
      </c>
      <c r="H894" s="15">
        <v>80</v>
      </c>
      <c r="I894" s="15">
        <v>66</v>
      </c>
      <c r="J894" s="15">
        <v>83</v>
      </c>
      <c r="K894" s="15">
        <v>79</v>
      </c>
      <c r="L894" s="15">
        <v>48</v>
      </c>
      <c r="M894" s="15">
        <v>27</v>
      </c>
      <c r="N894" s="15">
        <v>36</v>
      </c>
      <c r="O894" s="15">
        <v>21</v>
      </c>
      <c r="P894" s="15">
        <v>22</v>
      </c>
      <c r="Q894" s="15">
        <v>90</v>
      </c>
      <c r="R894" s="15">
        <v>111</v>
      </c>
      <c r="S894" s="15">
        <v>1</v>
      </c>
      <c r="T894" s="15">
        <v>77</v>
      </c>
      <c r="U894" s="15">
        <v>122</v>
      </c>
      <c r="V894" s="15">
        <v>59</v>
      </c>
      <c r="W894" s="15">
        <v>51</v>
      </c>
      <c r="X894" s="15">
        <v>117</v>
      </c>
      <c r="Y894" s="15">
        <v>134</v>
      </c>
      <c r="Z894" s="15">
        <v>89</v>
      </c>
      <c r="AA894" s="15">
        <v>11</v>
      </c>
      <c r="AB894" s="15">
        <v>162</v>
      </c>
      <c r="AC894" s="15">
        <v>25</v>
      </c>
      <c r="AD894" s="15">
        <v>17</v>
      </c>
      <c r="AE894" s="15">
        <v>181</v>
      </c>
      <c r="AF894" s="15">
        <v>9</v>
      </c>
      <c r="AG894" s="15">
        <v>30</v>
      </c>
      <c r="AH894" s="15">
        <v>132</v>
      </c>
      <c r="AI894" s="15">
        <v>43</v>
      </c>
      <c r="AJ894" s="15">
        <v>157</v>
      </c>
      <c r="AK894" s="15">
        <v>55</v>
      </c>
      <c r="AL894" s="15">
        <v>99</v>
      </c>
      <c r="AM894" s="15">
        <v>131</v>
      </c>
      <c r="AN894" s="15">
        <v>84</v>
      </c>
      <c r="AO894" s="15">
        <v>154</v>
      </c>
      <c r="AP894" s="15">
        <v>41</v>
      </c>
      <c r="AQ894" s="15">
        <v>75</v>
      </c>
      <c r="AR894" s="15">
        <v>127</v>
      </c>
      <c r="AS894" s="15">
        <v>180</v>
      </c>
      <c r="AT894" s="15">
        <v>37</v>
      </c>
      <c r="AU894" s="15">
        <v>100</v>
      </c>
      <c r="AV894" s="15">
        <v>92</v>
      </c>
      <c r="AW894" s="15">
        <v>78</v>
      </c>
      <c r="AX894" s="15">
        <v>46</v>
      </c>
      <c r="AY894" s="15">
        <v>45</v>
      </c>
      <c r="AZ894" s="15">
        <v>54</v>
      </c>
      <c r="BA894" s="15">
        <v>171</v>
      </c>
      <c r="BB894" s="15">
        <v>7</v>
      </c>
      <c r="BC894" s="15">
        <v>141</v>
      </c>
      <c r="BD894" s="15">
        <v>2</v>
      </c>
      <c r="BE894" s="15">
        <v>126</v>
      </c>
      <c r="BF894" s="15">
        <v>19</v>
      </c>
      <c r="BG894" s="15">
        <v>47</v>
      </c>
      <c r="BH894" s="15">
        <v>6</v>
      </c>
      <c r="BI894" s="15">
        <v>177</v>
      </c>
      <c r="BJ894" s="15">
        <v>119</v>
      </c>
      <c r="BK894" s="15">
        <v>160</v>
      </c>
      <c r="BL894" s="15">
        <v>155</v>
      </c>
      <c r="BM894" s="15">
        <v>139</v>
      </c>
      <c r="BN894" s="15">
        <v>20</v>
      </c>
      <c r="BO894" s="15">
        <v>103</v>
      </c>
      <c r="BP894" s="15">
        <v>150</v>
      </c>
      <c r="BQ894" s="15">
        <v>12</v>
      </c>
      <c r="BR894" s="15">
        <v>142</v>
      </c>
      <c r="BS894" s="15">
        <v>149</v>
      </c>
      <c r="BT894" s="15">
        <v>38</v>
      </c>
      <c r="BU894" s="15">
        <v>129</v>
      </c>
      <c r="BV894" s="15">
        <v>96</v>
      </c>
      <c r="BW894" s="15">
        <v>68</v>
      </c>
      <c r="BX894" s="15">
        <v>125</v>
      </c>
      <c r="BY894" s="15">
        <v>53</v>
      </c>
      <c r="BZ894" s="15">
        <v>101</v>
      </c>
      <c r="CA894" s="15">
        <v>98</v>
      </c>
      <c r="CB894" s="15">
        <v>128</v>
      </c>
      <c r="CC894" s="15">
        <v>138</v>
      </c>
      <c r="CD894" s="15">
        <v>123</v>
      </c>
      <c r="CE894" s="15">
        <v>135</v>
      </c>
      <c r="CF894" s="15">
        <v>176</v>
      </c>
      <c r="CG894" s="15">
        <v>161</v>
      </c>
      <c r="CH894" s="15">
        <v>94</v>
      </c>
      <c r="CI894" s="15">
        <v>109</v>
      </c>
      <c r="CJ894" s="15">
        <v>5</v>
      </c>
      <c r="CK894" s="15">
        <v>148</v>
      </c>
      <c r="CL894" s="15">
        <v>18</v>
      </c>
      <c r="CM894" s="15">
        <v>4</v>
      </c>
      <c r="CN894" s="15">
        <v>35</v>
      </c>
      <c r="CO894" s="15">
        <v>85</v>
      </c>
      <c r="CP894" s="15">
        <v>10</v>
      </c>
      <c r="CQ894" s="15">
        <v>76</v>
      </c>
      <c r="CR894" s="15">
        <v>130</v>
      </c>
      <c r="CS894" s="15">
        <v>3</v>
      </c>
      <c r="CT894" s="15">
        <v>179</v>
      </c>
      <c r="CU894" s="15">
        <v>167</v>
      </c>
      <c r="CV894" s="15">
        <v>133</v>
      </c>
      <c r="CW894" s="15">
        <v>69</v>
      </c>
      <c r="CX894" s="15">
        <v>168</v>
      </c>
      <c r="CY894" s="15">
        <v>121</v>
      </c>
      <c r="CZ894" s="15">
        <v>33</v>
      </c>
      <c r="DA894" s="15">
        <v>71</v>
      </c>
      <c r="DB894" s="15">
        <v>24</v>
      </c>
      <c r="DC894" s="15">
        <v>88</v>
      </c>
      <c r="DD894" s="15">
        <v>140</v>
      </c>
      <c r="DE894" s="15">
        <v>91</v>
      </c>
      <c r="DF894" s="15">
        <v>169</v>
      </c>
      <c r="DG894" s="15">
        <v>144</v>
      </c>
      <c r="DH894" s="15">
        <v>105</v>
      </c>
      <c r="DI894" s="15">
        <v>112</v>
      </c>
      <c r="DJ894" s="15">
        <v>63</v>
      </c>
      <c r="DK894" s="15">
        <v>151</v>
      </c>
      <c r="DL894" s="15">
        <v>13</v>
      </c>
      <c r="DM894" s="15">
        <v>118</v>
      </c>
      <c r="DN894" s="15">
        <v>57</v>
      </c>
      <c r="DO894" s="15">
        <v>172</v>
      </c>
      <c r="DP894" s="15">
        <v>34</v>
      </c>
      <c r="DQ894" s="15">
        <v>159</v>
      </c>
      <c r="DR894" s="15">
        <v>64</v>
      </c>
      <c r="DS894" s="15">
        <v>82</v>
      </c>
      <c r="DT894" s="15">
        <v>152</v>
      </c>
      <c r="DU894" s="15">
        <v>26</v>
      </c>
      <c r="DV894" s="15">
        <v>8</v>
      </c>
      <c r="DW894" s="15">
        <v>108</v>
      </c>
      <c r="DX894" s="15">
        <v>74</v>
      </c>
      <c r="DY894" s="15">
        <v>156</v>
      </c>
      <c r="DZ894" s="15">
        <v>31</v>
      </c>
      <c r="EA894" s="15">
        <v>67</v>
      </c>
      <c r="EB894" s="15">
        <v>39</v>
      </c>
      <c r="EC894" s="15">
        <v>147</v>
      </c>
      <c r="ED894" s="15">
        <v>97</v>
      </c>
      <c r="EE894" s="15">
        <v>58</v>
      </c>
      <c r="EF894" s="15">
        <v>115</v>
      </c>
      <c r="EG894" s="15">
        <v>173</v>
      </c>
      <c r="EH894" s="15">
        <v>102</v>
      </c>
      <c r="EI894" s="15">
        <v>61</v>
      </c>
      <c r="EJ894" s="15">
        <v>86</v>
      </c>
      <c r="EK894" s="15">
        <v>70</v>
      </c>
      <c r="EL894" s="15">
        <v>114</v>
      </c>
      <c r="EM894" s="15">
        <v>104</v>
      </c>
      <c r="EN894" s="15">
        <v>166</v>
      </c>
      <c r="EO894" s="15">
        <v>164</v>
      </c>
      <c r="EP894" s="15">
        <v>50</v>
      </c>
      <c r="EQ894" s="15">
        <v>14</v>
      </c>
      <c r="ER894" s="15">
        <v>42</v>
      </c>
      <c r="ES894" s="15">
        <v>175</v>
      </c>
      <c r="ET894" s="15">
        <v>87</v>
      </c>
      <c r="EU894" s="15">
        <v>93</v>
      </c>
      <c r="EV894" s="15">
        <v>143</v>
      </c>
      <c r="EW894" s="15">
        <v>165</v>
      </c>
      <c r="EX894" s="15">
        <v>81</v>
      </c>
      <c r="EY894" s="15">
        <v>29</v>
      </c>
      <c r="EZ894" s="15">
        <v>107</v>
      </c>
      <c r="FA894" s="15">
        <v>60</v>
      </c>
      <c r="FB894" s="15">
        <v>44</v>
      </c>
      <c r="FC894" s="15">
        <v>73</v>
      </c>
      <c r="FD894" s="15">
        <v>136</v>
      </c>
      <c r="FE894" s="15">
        <v>137</v>
      </c>
      <c r="FF894" s="15">
        <v>110</v>
      </c>
      <c r="FG894" s="15">
        <v>178</v>
      </c>
      <c r="FH894" s="15">
        <v>113</v>
      </c>
      <c r="FI894" s="15">
        <v>62</v>
      </c>
      <c r="FJ894" s="15">
        <v>163</v>
      </c>
      <c r="FK894" s="15">
        <v>174</v>
      </c>
      <c r="FL894" s="15">
        <v>95</v>
      </c>
      <c r="FM894" s="15">
        <v>52</v>
      </c>
      <c r="FN894" s="15">
        <v>16</v>
      </c>
      <c r="FO894" s="15">
        <v>49</v>
      </c>
      <c r="FP894" s="15">
        <v>65</v>
      </c>
      <c r="FQ894" s="15">
        <v>145</v>
      </c>
      <c r="FR894" s="15">
        <v>153</v>
      </c>
      <c r="FT894" s="15">
        <v>28</v>
      </c>
      <c r="FU894" s="15">
        <v>106</v>
      </c>
      <c r="FV894" s="15">
        <v>120</v>
      </c>
      <c r="FW894" s="15">
        <v>40</v>
      </c>
      <c r="FY894" s="15">
        <v>158</v>
      </c>
      <c r="FZ894" s="15">
        <v>116</v>
      </c>
      <c r="GA894" s="15">
        <v>32</v>
      </c>
      <c r="GB894" s="15">
        <v>56</v>
      </c>
      <c r="GD894" s="15">
        <v>23</v>
      </c>
      <c r="GE894" s="15">
        <v>124</v>
      </c>
      <c r="GF894" s="15">
        <v>146</v>
      </c>
      <c r="GG894" s="15">
        <v>72</v>
      </c>
    </row>
    <row r="895" spans="4:189" s="15" customFormat="1">
      <c r="E895" s="42" t="s">
        <v>352</v>
      </c>
      <c r="F895" s="15">
        <v>140</v>
      </c>
      <c r="G895" s="15">
        <v>75</v>
      </c>
      <c r="H895" s="15">
        <v>16</v>
      </c>
      <c r="I895" s="15">
        <v>23</v>
      </c>
      <c r="J895" s="15">
        <v>158</v>
      </c>
      <c r="K895" s="15">
        <v>68</v>
      </c>
      <c r="L895" s="15">
        <v>156</v>
      </c>
      <c r="M895" s="15">
        <v>114</v>
      </c>
      <c r="N895" s="15">
        <v>101</v>
      </c>
      <c r="O895" s="15">
        <v>37</v>
      </c>
      <c r="P895" s="15">
        <v>128</v>
      </c>
      <c r="Q895" s="15">
        <v>30</v>
      </c>
      <c r="R895" s="15">
        <v>45</v>
      </c>
      <c r="S895" s="15">
        <v>67</v>
      </c>
      <c r="T895" s="15">
        <v>174</v>
      </c>
      <c r="U895" s="15">
        <v>60</v>
      </c>
      <c r="V895" s="15">
        <v>50</v>
      </c>
      <c r="W895" s="15">
        <v>52</v>
      </c>
      <c r="X895" s="15">
        <v>27</v>
      </c>
      <c r="Y895" s="15">
        <v>88</v>
      </c>
      <c r="Z895" s="15">
        <v>29</v>
      </c>
      <c r="AA895" s="15">
        <v>113</v>
      </c>
      <c r="AB895" s="15">
        <v>17</v>
      </c>
      <c r="AC895" s="15">
        <v>123</v>
      </c>
      <c r="AD895" s="15">
        <v>106</v>
      </c>
      <c r="AE895" s="15">
        <v>84</v>
      </c>
      <c r="AF895" s="15">
        <v>5</v>
      </c>
      <c r="AG895" s="15">
        <v>167</v>
      </c>
      <c r="AH895" s="15">
        <v>28</v>
      </c>
      <c r="AI895" s="15">
        <v>177</v>
      </c>
      <c r="AJ895" s="15">
        <v>34</v>
      </c>
      <c r="AK895" s="15">
        <v>73</v>
      </c>
      <c r="AL895" s="15">
        <v>1</v>
      </c>
      <c r="AM895" s="15">
        <v>26</v>
      </c>
      <c r="AN895" s="15">
        <v>116</v>
      </c>
      <c r="AO895" s="15">
        <v>173</v>
      </c>
      <c r="AP895" s="15">
        <v>176</v>
      </c>
      <c r="AQ895" s="15">
        <v>72</v>
      </c>
      <c r="AR895" s="15">
        <v>20</v>
      </c>
      <c r="AS895" s="15">
        <v>36</v>
      </c>
      <c r="AT895" s="15">
        <v>155</v>
      </c>
      <c r="AU895" s="15">
        <v>99</v>
      </c>
      <c r="AV895" s="15">
        <v>175</v>
      </c>
      <c r="AW895" s="15">
        <v>2</v>
      </c>
      <c r="AX895" s="15">
        <v>170</v>
      </c>
      <c r="AY895" s="15">
        <v>134</v>
      </c>
      <c r="AZ895" s="15">
        <v>115</v>
      </c>
      <c r="BA895" s="15">
        <v>64</v>
      </c>
      <c r="BB895" s="15">
        <v>11</v>
      </c>
      <c r="BC895" s="15">
        <v>94</v>
      </c>
      <c r="BD895" s="15">
        <v>142</v>
      </c>
      <c r="BE895" s="15">
        <v>18</v>
      </c>
      <c r="BF895" s="15">
        <v>87</v>
      </c>
      <c r="BG895" s="15">
        <v>162</v>
      </c>
      <c r="BH895" s="15">
        <v>93</v>
      </c>
      <c r="BI895" s="15">
        <v>77</v>
      </c>
      <c r="BJ895" s="15">
        <v>96</v>
      </c>
      <c r="BK895" s="15">
        <v>136</v>
      </c>
      <c r="BL895" s="15">
        <v>168</v>
      </c>
      <c r="BM895" s="15">
        <v>154</v>
      </c>
      <c r="BN895" s="15">
        <v>160</v>
      </c>
      <c r="BO895" s="15">
        <v>95</v>
      </c>
      <c r="BP895" s="15">
        <v>110</v>
      </c>
      <c r="BQ895" s="15">
        <v>121</v>
      </c>
      <c r="BR895" s="15">
        <v>103</v>
      </c>
      <c r="BS895" s="15">
        <v>33</v>
      </c>
      <c r="BT895" s="15">
        <v>43</v>
      </c>
      <c r="BU895" s="15">
        <v>76</v>
      </c>
      <c r="BV895" s="15">
        <v>163</v>
      </c>
      <c r="BW895" s="15">
        <v>111</v>
      </c>
      <c r="BX895" s="15">
        <v>139</v>
      </c>
      <c r="BY895" s="15">
        <v>135</v>
      </c>
      <c r="BZ895" s="15">
        <v>59</v>
      </c>
      <c r="CA895" s="15">
        <v>31</v>
      </c>
      <c r="CB895" s="15">
        <v>48</v>
      </c>
      <c r="CC895" s="15">
        <v>14</v>
      </c>
      <c r="CD895" s="15">
        <v>56</v>
      </c>
      <c r="CE895" s="15">
        <v>81</v>
      </c>
      <c r="CF895" s="15">
        <v>6</v>
      </c>
      <c r="CG895" s="15">
        <v>41</v>
      </c>
      <c r="CH895" s="15">
        <v>148</v>
      </c>
      <c r="CI895" s="15">
        <v>63</v>
      </c>
      <c r="CJ895" s="15">
        <v>39</v>
      </c>
      <c r="CK895" s="15">
        <v>179</v>
      </c>
      <c r="CL895" s="15">
        <v>92</v>
      </c>
      <c r="CM895" s="15">
        <v>40</v>
      </c>
      <c r="CN895" s="15">
        <v>58</v>
      </c>
      <c r="CO895" s="15">
        <v>151</v>
      </c>
      <c r="CP895" s="15">
        <v>32</v>
      </c>
      <c r="CQ895" s="15">
        <v>149</v>
      </c>
      <c r="CR895" s="15">
        <v>180</v>
      </c>
      <c r="CS895" s="15">
        <v>120</v>
      </c>
      <c r="CT895" s="15">
        <v>124</v>
      </c>
      <c r="CU895" s="15">
        <v>141</v>
      </c>
      <c r="CV895" s="15">
        <v>8</v>
      </c>
      <c r="CW895" s="15">
        <v>169</v>
      </c>
      <c r="CX895" s="15">
        <v>153</v>
      </c>
      <c r="CY895" s="15">
        <v>12</v>
      </c>
      <c r="CZ895" s="15">
        <v>161</v>
      </c>
      <c r="DA895" s="15">
        <v>51</v>
      </c>
      <c r="DB895" s="15">
        <v>85</v>
      </c>
      <c r="DC895" s="15">
        <v>131</v>
      </c>
      <c r="DD895" s="15">
        <v>21</v>
      </c>
      <c r="DE895" s="15">
        <v>138</v>
      </c>
      <c r="DF895" s="15">
        <v>147</v>
      </c>
      <c r="DG895" s="15">
        <v>133</v>
      </c>
      <c r="DH895" s="15">
        <v>159</v>
      </c>
      <c r="DI895" s="15">
        <v>65</v>
      </c>
      <c r="DJ895" s="15">
        <v>108</v>
      </c>
      <c r="DK895" s="15">
        <v>22</v>
      </c>
      <c r="DL895" s="15">
        <v>25</v>
      </c>
      <c r="DM895" s="15">
        <v>44</v>
      </c>
      <c r="DN895" s="15">
        <v>181</v>
      </c>
      <c r="DO895" s="15">
        <v>171</v>
      </c>
      <c r="DP895" s="15">
        <v>53</v>
      </c>
      <c r="DQ895" s="15">
        <v>164</v>
      </c>
      <c r="DR895" s="15">
        <v>125</v>
      </c>
      <c r="DS895" s="15">
        <v>47</v>
      </c>
      <c r="DT895" s="15">
        <v>57</v>
      </c>
      <c r="DU895" s="15">
        <v>38</v>
      </c>
      <c r="DV895" s="15">
        <v>165</v>
      </c>
      <c r="DW895" s="15">
        <v>172</v>
      </c>
      <c r="DX895" s="15">
        <v>105</v>
      </c>
      <c r="DY895" s="15">
        <v>178</v>
      </c>
      <c r="DZ895" s="15">
        <v>4</v>
      </c>
      <c r="EA895" s="15">
        <v>117</v>
      </c>
      <c r="EB895" s="15">
        <v>130</v>
      </c>
      <c r="EC895" s="15">
        <v>109</v>
      </c>
      <c r="ED895" s="15">
        <v>82</v>
      </c>
      <c r="EE895" s="15">
        <v>42</v>
      </c>
      <c r="EF895" s="15">
        <v>145</v>
      </c>
      <c r="EG895" s="15">
        <v>86</v>
      </c>
      <c r="EH895" s="15">
        <v>7</v>
      </c>
      <c r="EI895" s="15">
        <v>46</v>
      </c>
      <c r="EJ895" s="15">
        <v>146</v>
      </c>
      <c r="EK895" s="15">
        <v>98</v>
      </c>
      <c r="EL895" s="15">
        <v>49</v>
      </c>
      <c r="EM895" s="15">
        <v>66</v>
      </c>
      <c r="EN895" s="15">
        <v>71</v>
      </c>
      <c r="EO895" s="15">
        <v>118</v>
      </c>
      <c r="EP895" s="15">
        <v>78</v>
      </c>
      <c r="EQ895" s="15">
        <v>74</v>
      </c>
      <c r="ER895" s="15">
        <v>89</v>
      </c>
      <c r="ES895" s="15">
        <v>126</v>
      </c>
      <c r="ET895" s="15">
        <v>166</v>
      </c>
      <c r="EU895" s="15">
        <v>129</v>
      </c>
      <c r="EV895" s="15">
        <v>83</v>
      </c>
      <c r="EW895" s="15">
        <v>97</v>
      </c>
      <c r="EX895" s="15">
        <v>13</v>
      </c>
      <c r="EY895" s="15">
        <v>24</v>
      </c>
      <c r="EZ895" s="15">
        <v>152</v>
      </c>
      <c r="FA895" s="15">
        <v>104</v>
      </c>
      <c r="FB895" s="15">
        <v>35</v>
      </c>
      <c r="FC895" s="15">
        <v>112</v>
      </c>
      <c r="FD895" s="15">
        <v>137</v>
      </c>
      <c r="FE895" s="15">
        <v>10</v>
      </c>
      <c r="FF895" s="15">
        <v>70</v>
      </c>
      <c r="FG895" s="15">
        <v>132</v>
      </c>
      <c r="FH895" s="15">
        <v>3</v>
      </c>
      <c r="FI895" s="15">
        <v>144</v>
      </c>
      <c r="FJ895" s="15">
        <v>119</v>
      </c>
      <c r="FK895" s="15">
        <v>15</v>
      </c>
      <c r="FL895" s="15">
        <v>69</v>
      </c>
      <c r="FM895" s="15">
        <v>122</v>
      </c>
      <c r="FN895" s="15">
        <v>61</v>
      </c>
      <c r="FO895" s="15">
        <v>100</v>
      </c>
      <c r="FP895" s="15">
        <v>91</v>
      </c>
      <c r="FQ895" s="15">
        <v>90</v>
      </c>
      <c r="FR895" s="15">
        <v>102</v>
      </c>
      <c r="FT895" s="15">
        <v>150</v>
      </c>
      <c r="FU895" s="15">
        <v>19</v>
      </c>
      <c r="FV895" s="15">
        <v>127</v>
      </c>
      <c r="FW895" s="15">
        <v>107</v>
      </c>
      <c r="FY895" s="15">
        <v>54</v>
      </c>
      <c r="FZ895" s="15">
        <v>79</v>
      </c>
      <c r="GA895" s="15">
        <v>62</v>
      </c>
      <c r="GB895" s="15">
        <v>157</v>
      </c>
      <c r="GD895" s="15">
        <v>55</v>
      </c>
      <c r="GE895" s="15">
        <v>80</v>
      </c>
      <c r="GF895" s="15">
        <v>9</v>
      </c>
      <c r="GG895" s="15">
        <v>143</v>
      </c>
    </row>
    <row r="896" spans="4:189" s="15" customFormat="1"/>
    <row r="897" spans="4:189" s="15" customFormat="1">
      <c r="D897" s="447">
        <v>182</v>
      </c>
      <c r="E897" s="39" t="s">
        <v>379</v>
      </c>
    </row>
    <row r="898" spans="4:189" s="15" customFormat="1">
      <c r="E898" s="42" t="s">
        <v>322</v>
      </c>
      <c r="F898" s="15">
        <v>1</v>
      </c>
      <c r="G898" s="15">
        <v>2</v>
      </c>
      <c r="H898" s="15">
        <v>3</v>
      </c>
      <c r="I898" s="15">
        <v>4</v>
      </c>
      <c r="J898" s="15">
        <v>5</v>
      </c>
      <c r="K898" s="15">
        <v>6</v>
      </c>
      <c r="L898" s="15">
        <v>7</v>
      </c>
      <c r="M898" s="15">
        <v>8</v>
      </c>
      <c r="N898" s="15">
        <v>9</v>
      </c>
      <c r="O898" s="15">
        <v>10</v>
      </c>
      <c r="P898" s="15">
        <v>11</v>
      </c>
      <c r="Q898" s="15">
        <v>12</v>
      </c>
      <c r="R898" s="15">
        <v>13</v>
      </c>
      <c r="S898" s="15">
        <v>14</v>
      </c>
      <c r="T898" s="15">
        <v>15</v>
      </c>
      <c r="U898" s="15">
        <v>16</v>
      </c>
      <c r="V898" s="15">
        <v>17</v>
      </c>
      <c r="W898" s="15">
        <v>18</v>
      </c>
      <c r="X898" s="15">
        <v>19</v>
      </c>
      <c r="Y898" s="15">
        <v>20</v>
      </c>
      <c r="Z898" s="15">
        <v>21</v>
      </c>
      <c r="AA898" s="15">
        <v>22</v>
      </c>
      <c r="AB898" s="15">
        <v>23</v>
      </c>
      <c r="AC898" s="15">
        <v>24</v>
      </c>
      <c r="AD898" s="15">
        <v>25</v>
      </c>
      <c r="AE898" s="15">
        <v>26</v>
      </c>
      <c r="AF898" s="15">
        <v>27</v>
      </c>
      <c r="AG898" s="15">
        <v>28</v>
      </c>
      <c r="AH898" s="15">
        <v>29</v>
      </c>
      <c r="AI898" s="15">
        <v>30</v>
      </c>
      <c r="AJ898" s="15">
        <v>31</v>
      </c>
      <c r="AK898" s="15">
        <v>32</v>
      </c>
      <c r="AL898" s="15">
        <v>33</v>
      </c>
      <c r="AM898" s="15">
        <v>34</v>
      </c>
      <c r="AN898" s="15">
        <v>35</v>
      </c>
      <c r="AO898" s="15">
        <v>36</v>
      </c>
      <c r="AP898" s="15">
        <v>37</v>
      </c>
      <c r="AQ898" s="15">
        <v>38</v>
      </c>
      <c r="AR898" s="15">
        <v>39</v>
      </c>
      <c r="AS898" s="15">
        <v>40</v>
      </c>
      <c r="AT898" s="15">
        <v>41</v>
      </c>
      <c r="AU898" s="15">
        <v>42</v>
      </c>
      <c r="AV898" s="15">
        <v>43</v>
      </c>
      <c r="AW898" s="15">
        <v>44</v>
      </c>
      <c r="AX898" s="15">
        <v>45</v>
      </c>
      <c r="AY898" s="15">
        <v>46</v>
      </c>
      <c r="AZ898" s="15">
        <v>47</v>
      </c>
      <c r="BA898" s="15">
        <v>48</v>
      </c>
      <c r="BB898" s="15">
        <v>49</v>
      </c>
      <c r="BC898" s="15">
        <v>50</v>
      </c>
      <c r="BD898" s="15">
        <v>51</v>
      </c>
      <c r="BE898" s="15">
        <v>52</v>
      </c>
      <c r="BF898" s="15">
        <v>53</v>
      </c>
      <c r="BG898" s="15">
        <v>54</v>
      </c>
      <c r="BH898" s="15">
        <v>55</v>
      </c>
      <c r="BI898" s="15">
        <v>56</v>
      </c>
      <c r="BJ898" s="15">
        <v>57</v>
      </c>
      <c r="BK898" s="15">
        <v>58</v>
      </c>
      <c r="BL898" s="15">
        <v>59</v>
      </c>
      <c r="BM898" s="15">
        <v>60</v>
      </c>
      <c r="BN898" s="15">
        <v>61</v>
      </c>
      <c r="BO898" s="15">
        <v>62</v>
      </c>
      <c r="BP898" s="15">
        <v>63</v>
      </c>
      <c r="BQ898" s="15">
        <v>64</v>
      </c>
      <c r="BR898" s="15">
        <v>65</v>
      </c>
      <c r="BS898" s="15">
        <v>66</v>
      </c>
      <c r="BT898" s="15">
        <v>67</v>
      </c>
      <c r="BU898" s="15">
        <v>68</v>
      </c>
      <c r="BV898" s="15">
        <v>69</v>
      </c>
      <c r="BW898" s="15">
        <v>70</v>
      </c>
      <c r="BX898" s="15">
        <v>71</v>
      </c>
      <c r="BY898" s="15">
        <v>72</v>
      </c>
      <c r="BZ898" s="15">
        <v>73</v>
      </c>
      <c r="CA898" s="15">
        <v>74</v>
      </c>
      <c r="CB898" s="15">
        <v>75</v>
      </c>
      <c r="CC898" s="15">
        <v>76</v>
      </c>
      <c r="CD898" s="15">
        <v>77</v>
      </c>
      <c r="CE898" s="15">
        <v>78</v>
      </c>
      <c r="CF898" s="15">
        <v>79</v>
      </c>
      <c r="CG898" s="15">
        <v>80</v>
      </c>
      <c r="CH898" s="15">
        <v>81</v>
      </c>
      <c r="CI898" s="15">
        <v>82</v>
      </c>
      <c r="CJ898" s="15">
        <v>83</v>
      </c>
      <c r="CK898" s="15">
        <v>84</v>
      </c>
      <c r="CL898" s="15">
        <v>85</v>
      </c>
      <c r="CM898" s="15">
        <v>86</v>
      </c>
      <c r="CN898" s="15">
        <v>87</v>
      </c>
      <c r="CO898" s="15">
        <v>88</v>
      </c>
      <c r="CP898" s="15">
        <v>89</v>
      </c>
      <c r="CQ898" s="15">
        <v>90</v>
      </c>
      <c r="CR898" s="15">
        <v>91</v>
      </c>
      <c r="CS898" s="15">
        <v>92</v>
      </c>
      <c r="CT898" s="15">
        <v>93</v>
      </c>
      <c r="CU898" s="15">
        <v>94</v>
      </c>
      <c r="CV898" s="15">
        <v>95</v>
      </c>
      <c r="CW898" s="15">
        <v>96</v>
      </c>
      <c r="CX898" s="15">
        <v>97</v>
      </c>
      <c r="CY898" s="15">
        <v>98</v>
      </c>
      <c r="CZ898" s="15">
        <v>99</v>
      </c>
      <c r="DA898" s="15">
        <v>100</v>
      </c>
      <c r="DB898" s="15">
        <v>101</v>
      </c>
      <c r="DC898" s="15">
        <v>102</v>
      </c>
      <c r="DD898" s="15">
        <v>103</v>
      </c>
      <c r="DE898" s="15">
        <v>104</v>
      </c>
      <c r="DF898" s="15">
        <v>105</v>
      </c>
      <c r="DG898" s="15">
        <v>106</v>
      </c>
      <c r="DH898" s="15">
        <v>107</v>
      </c>
      <c r="DI898" s="15">
        <v>108</v>
      </c>
      <c r="DJ898" s="15">
        <v>109</v>
      </c>
      <c r="DK898" s="15">
        <v>110</v>
      </c>
      <c r="DL898" s="15">
        <v>111</v>
      </c>
      <c r="DM898" s="15">
        <v>112</v>
      </c>
      <c r="DN898" s="15">
        <v>113</v>
      </c>
      <c r="DO898" s="15">
        <v>114</v>
      </c>
      <c r="DP898" s="15">
        <v>115</v>
      </c>
      <c r="DQ898" s="15">
        <v>116</v>
      </c>
      <c r="DR898" s="15">
        <v>117</v>
      </c>
      <c r="DS898" s="15">
        <v>118</v>
      </c>
      <c r="DT898" s="15">
        <v>119</v>
      </c>
      <c r="DU898" s="15">
        <v>120</v>
      </c>
      <c r="DV898" s="15">
        <v>121</v>
      </c>
      <c r="DW898" s="15">
        <v>122</v>
      </c>
      <c r="DX898" s="15">
        <v>123</v>
      </c>
      <c r="DY898" s="15">
        <v>124</v>
      </c>
      <c r="DZ898" s="15">
        <v>125</v>
      </c>
      <c r="EA898" s="15">
        <v>126</v>
      </c>
      <c r="EB898" s="15">
        <v>127</v>
      </c>
      <c r="EC898" s="15">
        <v>128</v>
      </c>
      <c r="ED898" s="15">
        <v>129</v>
      </c>
      <c r="EE898" s="15">
        <v>130</v>
      </c>
      <c r="EF898" s="15">
        <v>131</v>
      </c>
      <c r="EG898" s="15">
        <v>132</v>
      </c>
      <c r="EH898" s="15">
        <v>133</v>
      </c>
      <c r="EI898" s="15">
        <v>134</v>
      </c>
      <c r="EJ898" s="15">
        <v>135</v>
      </c>
      <c r="EK898" s="15">
        <v>136</v>
      </c>
      <c r="EL898" s="15">
        <v>137</v>
      </c>
      <c r="EM898" s="15">
        <v>138</v>
      </c>
      <c r="EN898" s="15">
        <v>139</v>
      </c>
      <c r="EO898" s="15">
        <v>140</v>
      </c>
      <c r="EP898" s="15">
        <v>141</v>
      </c>
      <c r="EQ898" s="15">
        <v>142</v>
      </c>
      <c r="ER898" s="15">
        <v>143</v>
      </c>
      <c r="ES898" s="15">
        <v>144</v>
      </c>
      <c r="ET898" s="15">
        <v>145</v>
      </c>
      <c r="EU898" s="15">
        <v>146</v>
      </c>
      <c r="EV898" s="15">
        <v>147</v>
      </c>
      <c r="EW898" s="15">
        <v>148</v>
      </c>
      <c r="EX898" s="15">
        <v>149</v>
      </c>
      <c r="EY898" s="15">
        <v>150</v>
      </c>
      <c r="EZ898" s="15">
        <v>151</v>
      </c>
      <c r="FA898" s="15">
        <v>152</v>
      </c>
      <c r="FB898" s="15">
        <v>153</v>
      </c>
      <c r="FC898" s="15">
        <v>154</v>
      </c>
      <c r="FD898" s="15">
        <v>155</v>
      </c>
      <c r="FE898" s="15">
        <v>156</v>
      </c>
      <c r="FF898" s="15">
        <v>157</v>
      </c>
      <c r="FG898" s="15">
        <v>158</v>
      </c>
      <c r="FH898" s="15">
        <v>159</v>
      </c>
      <c r="FI898" s="15">
        <v>160</v>
      </c>
      <c r="FJ898" s="15">
        <v>161</v>
      </c>
      <c r="FK898" s="15">
        <v>162</v>
      </c>
      <c r="FL898" s="15">
        <v>163</v>
      </c>
      <c r="FM898" s="15">
        <v>164</v>
      </c>
      <c r="FN898" s="15">
        <v>165</v>
      </c>
      <c r="FO898" s="15">
        <v>166</v>
      </c>
      <c r="FP898" s="15">
        <v>167</v>
      </c>
      <c r="FQ898" s="15">
        <v>168</v>
      </c>
      <c r="FR898" s="15">
        <v>169</v>
      </c>
      <c r="FS898" s="15">
        <v>170</v>
      </c>
      <c r="FT898" s="15">
        <v>171</v>
      </c>
      <c r="FU898" s="15">
        <v>172</v>
      </c>
      <c r="FV898" s="15">
        <v>173</v>
      </c>
      <c r="FW898" s="15">
        <v>174</v>
      </c>
      <c r="FY898" s="15">
        <v>175</v>
      </c>
      <c r="FZ898" s="15">
        <v>176</v>
      </c>
      <c r="GA898" s="15">
        <v>177</v>
      </c>
      <c r="GB898" s="15">
        <v>178</v>
      </c>
      <c r="GD898" s="15">
        <v>179</v>
      </c>
      <c r="GE898" s="15">
        <v>180</v>
      </c>
      <c r="GF898" s="15">
        <v>181</v>
      </c>
      <c r="GG898" s="15">
        <v>182</v>
      </c>
    </row>
    <row r="899" spans="4:189" s="15" customFormat="1">
      <c r="E899" s="42" t="s">
        <v>350</v>
      </c>
      <c r="F899" s="15">
        <v>137</v>
      </c>
      <c r="G899" s="15">
        <v>153</v>
      </c>
      <c r="H899" s="15">
        <v>160</v>
      </c>
      <c r="I899" s="15">
        <v>37</v>
      </c>
      <c r="J899" s="15">
        <v>18</v>
      </c>
      <c r="K899" s="15">
        <v>24</v>
      </c>
      <c r="L899" s="15">
        <v>65</v>
      </c>
      <c r="M899" s="15">
        <v>16</v>
      </c>
      <c r="N899" s="15">
        <v>57</v>
      </c>
      <c r="O899" s="15">
        <v>144</v>
      </c>
      <c r="P899" s="15">
        <v>59</v>
      </c>
      <c r="Q899" s="15">
        <v>23</v>
      </c>
      <c r="R899" s="15">
        <v>29</v>
      </c>
      <c r="S899" s="15">
        <v>101</v>
      </c>
      <c r="T899" s="15">
        <v>52</v>
      </c>
      <c r="U899" s="15">
        <v>115</v>
      </c>
      <c r="V899" s="15">
        <v>100</v>
      </c>
      <c r="W899" s="15">
        <v>42</v>
      </c>
      <c r="X899" s="15">
        <v>141</v>
      </c>
      <c r="Y899" s="15">
        <v>166</v>
      </c>
      <c r="Z899" s="15">
        <v>154</v>
      </c>
      <c r="AA899" s="15">
        <v>159</v>
      </c>
      <c r="AB899" s="15">
        <v>34</v>
      </c>
      <c r="AC899" s="15">
        <v>81</v>
      </c>
      <c r="AD899" s="15">
        <v>43</v>
      </c>
      <c r="AE899" s="15">
        <v>10</v>
      </c>
      <c r="AF899" s="15">
        <v>45</v>
      </c>
      <c r="AG899" s="15">
        <v>134</v>
      </c>
      <c r="AH899" s="15">
        <v>102</v>
      </c>
      <c r="AI899" s="15">
        <v>164</v>
      </c>
      <c r="AJ899" s="15">
        <v>22</v>
      </c>
      <c r="AK899" s="15">
        <v>5</v>
      </c>
      <c r="AL899" s="15">
        <v>104</v>
      </c>
      <c r="AM899" s="15">
        <v>8</v>
      </c>
      <c r="AN899" s="15">
        <v>106</v>
      </c>
      <c r="AO899" s="15">
        <v>108</v>
      </c>
      <c r="AP899" s="15">
        <v>4</v>
      </c>
      <c r="AQ899" s="15">
        <v>175</v>
      </c>
      <c r="AR899" s="15">
        <v>26</v>
      </c>
      <c r="AS899" s="15">
        <v>78</v>
      </c>
      <c r="AT899" s="15">
        <v>58</v>
      </c>
      <c r="AU899" s="15">
        <v>61</v>
      </c>
      <c r="AV899" s="15">
        <v>86</v>
      </c>
      <c r="AW899" s="15">
        <v>113</v>
      </c>
      <c r="AX899" s="15">
        <v>1</v>
      </c>
      <c r="AY899" s="15">
        <v>147</v>
      </c>
      <c r="AZ899" s="15">
        <v>179</v>
      </c>
      <c r="BA899" s="15">
        <v>139</v>
      </c>
      <c r="BB899" s="15">
        <v>76</v>
      </c>
      <c r="BC899" s="15">
        <v>63</v>
      </c>
      <c r="BD899" s="15">
        <v>143</v>
      </c>
      <c r="BE899" s="15">
        <v>155</v>
      </c>
      <c r="BF899" s="15">
        <v>107</v>
      </c>
      <c r="BG899" s="15">
        <v>17</v>
      </c>
      <c r="BH899" s="15">
        <v>156</v>
      </c>
      <c r="BI899" s="15">
        <v>122</v>
      </c>
      <c r="BJ899" s="15">
        <v>129</v>
      </c>
      <c r="BK899" s="15">
        <v>70</v>
      </c>
      <c r="BL899" s="15">
        <v>77</v>
      </c>
      <c r="BM899" s="15">
        <v>96</v>
      </c>
      <c r="BN899" s="15">
        <v>32</v>
      </c>
      <c r="BO899" s="15">
        <v>124</v>
      </c>
      <c r="BP899" s="15">
        <v>172</v>
      </c>
      <c r="BQ899" s="15">
        <v>126</v>
      </c>
      <c r="BR899" s="15">
        <v>136</v>
      </c>
      <c r="BS899" s="15">
        <v>105</v>
      </c>
      <c r="BT899" s="15">
        <v>116</v>
      </c>
      <c r="BU899" s="15">
        <v>40</v>
      </c>
      <c r="BV899" s="15">
        <v>95</v>
      </c>
      <c r="BW899" s="15">
        <v>114</v>
      </c>
      <c r="BX899" s="15">
        <v>82</v>
      </c>
      <c r="BY899" s="15">
        <v>177</v>
      </c>
      <c r="BZ899" s="15">
        <v>169</v>
      </c>
      <c r="CA899" s="15">
        <v>68</v>
      </c>
      <c r="CB899" s="15">
        <v>109</v>
      </c>
      <c r="CC899" s="15">
        <v>168</v>
      </c>
      <c r="CD899" s="15">
        <v>13</v>
      </c>
      <c r="CE899" s="15">
        <v>39</v>
      </c>
      <c r="CF899" s="15">
        <v>98</v>
      </c>
      <c r="CG899" s="15">
        <v>93</v>
      </c>
      <c r="CH899" s="15">
        <v>145</v>
      </c>
      <c r="CI899" s="15">
        <v>148</v>
      </c>
      <c r="CJ899" s="15">
        <v>62</v>
      </c>
      <c r="CK899" s="15">
        <v>91</v>
      </c>
      <c r="CL899" s="15">
        <v>162</v>
      </c>
      <c r="CM899" s="15">
        <v>158</v>
      </c>
      <c r="CN899" s="15">
        <v>74</v>
      </c>
      <c r="CO899" s="15">
        <v>49</v>
      </c>
      <c r="CP899" s="15">
        <v>127</v>
      </c>
      <c r="CQ899" s="15">
        <v>146</v>
      </c>
      <c r="CR899" s="15">
        <v>135</v>
      </c>
      <c r="CS899" s="15">
        <v>165</v>
      </c>
      <c r="CT899" s="15">
        <v>92</v>
      </c>
      <c r="CU899" s="15">
        <v>3</v>
      </c>
      <c r="CV899" s="15">
        <v>79</v>
      </c>
      <c r="CW899" s="15">
        <v>19</v>
      </c>
      <c r="CX899" s="15">
        <v>28</v>
      </c>
      <c r="CY899" s="15">
        <v>87</v>
      </c>
      <c r="CZ899" s="15">
        <v>131</v>
      </c>
      <c r="DA899" s="15">
        <v>14</v>
      </c>
      <c r="DB899" s="15">
        <v>130</v>
      </c>
      <c r="DC899" s="15">
        <v>121</v>
      </c>
      <c r="DD899" s="15">
        <v>119</v>
      </c>
      <c r="DE899" s="15">
        <v>33</v>
      </c>
      <c r="DF899" s="15">
        <v>47</v>
      </c>
      <c r="DG899" s="15">
        <v>35</v>
      </c>
      <c r="DH899" s="15">
        <v>48</v>
      </c>
      <c r="DI899" s="15">
        <v>94</v>
      </c>
      <c r="DJ899" s="15">
        <v>138</v>
      </c>
      <c r="DK899" s="15">
        <v>123</v>
      </c>
      <c r="DL899" s="15">
        <v>88</v>
      </c>
      <c r="DM899" s="15">
        <v>170</v>
      </c>
      <c r="DN899" s="15">
        <v>110</v>
      </c>
      <c r="DO899" s="15">
        <v>6</v>
      </c>
      <c r="DP899" s="15">
        <v>73</v>
      </c>
      <c r="DQ899" s="15">
        <v>85</v>
      </c>
      <c r="DR899" s="15">
        <v>150</v>
      </c>
      <c r="DS899" s="15">
        <v>132</v>
      </c>
      <c r="DT899" s="15">
        <v>103</v>
      </c>
      <c r="DU899" s="15">
        <v>67</v>
      </c>
      <c r="DV899" s="15">
        <v>69</v>
      </c>
      <c r="DW899" s="15">
        <v>174</v>
      </c>
      <c r="DX899" s="15">
        <v>112</v>
      </c>
      <c r="DY899" s="15">
        <v>83</v>
      </c>
      <c r="DZ899" s="15">
        <v>71</v>
      </c>
      <c r="EA899" s="15">
        <v>64</v>
      </c>
      <c r="EB899" s="15">
        <v>25</v>
      </c>
      <c r="EC899" s="15">
        <v>72</v>
      </c>
      <c r="ED899" s="15">
        <v>173</v>
      </c>
      <c r="EE899" s="15">
        <v>152</v>
      </c>
      <c r="EF899" s="15">
        <v>176</v>
      </c>
      <c r="EG899" s="15">
        <v>118</v>
      </c>
      <c r="EH899" s="15">
        <v>89</v>
      </c>
      <c r="EI899" s="15">
        <v>97</v>
      </c>
      <c r="EJ899" s="15">
        <v>161</v>
      </c>
      <c r="EK899" s="15">
        <v>125</v>
      </c>
      <c r="EL899" s="15">
        <v>163</v>
      </c>
      <c r="EM899" s="15">
        <v>21</v>
      </c>
      <c r="EN899" s="15">
        <v>128</v>
      </c>
      <c r="EO899" s="15">
        <v>84</v>
      </c>
      <c r="EP899" s="15">
        <v>27</v>
      </c>
      <c r="EQ899" s="15">
        <v>181</v>
      </c>
      <c r="ER899" s="15">
        <v>51</v>
      </c>
      <c r="ES899" s="15">
        <v>117</v>
      </c>
      <c r="ET899" s="15">
        <v>133</v>
      </c>
      <c r="EU899" s="15">
        <v>20</v>
      </c>
      <c r="EV899" s="15">
        <v>9</v>
      </c>
      <c r="EW899" s="15">
        <v>54</v>
      </c>
      <c r="EX899" s="15">
        <v>31</v>
      </c>
      <c r="EY899" s="15">
        <v>12</v>
      </c>
      <c r="EZ899" s="15">
        <v>182</v>
      </c>
      <c r="FA899" s="15">
        <v>41</v>
      </c>
      <c r="FB899" s="15">
        <v>149</v>
      </c>
      <c r="FC899" s="15">
        <v>53</v>
      </c>
      <c r="FD899" s="15">
        <v>7</v>
      </c>
      <c r="FE899" s="15">
        <v>75</v>
      </c>
      <c r="FF899" s="15">
        <v>80</v>
      </c>
      <c r="FG899" s="15">
        <v>66</v>
      </c>
      <c r="FH899" s="15">
        <v>90</v>
      </c>
      <c r="FI899" s="15">
        <v>2</v>
      </c>
      <c r="FJ899" s="15">
        <v>55</v>
      </c>
      <c r="FK899" s="15">
        <v>111</v>
      </c>
      <c r="FL899" s="15">
        <v>171</v>
      </c>
      <c r="FM899" s="15">
        <v>11</v>
      </c>
      <c r="FN899" s="15">
        <v>178</v>
      </c>
      <c r="FO899" s="15">
        <v>180</v>
      </c>
      <c r="FP899" s="15">
        <v>44</v>
      </c>
      <c r="FQ899" s="15">
        <v>140</v>
      </c>
      <c r="FR899" s="15">
        <v>167</v>
      </c>
      <c r="FS899" s="15">
        <v>36</v>
      </c>
      <c r="FT899" s="15">
        <v>120</v>
      </c>
      <c r="FU899" s="15">
        <v>50</v>
      </c>
      <c r="FV899" s="15">
        <v>142</v>
      </c>
      <c r="FW899" s="15">
        <v>56</v>
      </c>
      <c r="FY899" s="15">
        <v>38</v>
      </c>
      <c r="FZ899" s="15">
        <v>99</v>
      </c>
      <c r="GA899" s="15">
        <v>60</v>
      </c>
      <c r="GB899" s="15">
        <v>151</v>
      </c>
      <c r="GD899" s="15">
        <v>157</v>
      </c>
      <c r="GE899" s="15">
        <v>30</v>
      </c>
      <c r="GF899" s="15">
        <v>15</v>
      </c>
      <c r="GG899" s="15">
        <v>46</v>
      </c>
    </row>
    <row r="900" spans="4:189" s="15" customFormat="1">
      <c r="E900" s="42" t="s">
        <v>352</v>
      </c>
      <c r="F900" s="15">
        <v>109</v>
      </c>
      <c r="G900" s="15">
        <v>1</v>
      </c>
      <c r="H900" s="15">
        <v>166</v>
      </c>
      <c r="I900" s="15">
        <v>130</v>
      </c>
      <c r="J900" s="15">
        <v>154</v>
      </c>
      <c r="K900" s="15">
        <v>150</v>
      </c>
      <c r="L900" s="15">
        <v>63</v>
      </c>
      <c r="M900" s="15">
        <v>31</v>
      </c>
      <c r="N900" s="15">
        <v>82</v>
      </c>
      <c r="O900" s="15">
        <v>137</v>
      </c>
      <c r="P900" s="15">
        <v>123</v>
      </c>
      <c r="Q900" s="15">
        <v>3</v>
      </c>
      <c r="R900" s="15">
        <v>129</v>
      </c>
      <c r="S900" s="15">
        <v>120</v>
      </c>
      <c r="T900" s="15">
        <v>101</v>
      </c>
      <c r="U900" s="15">
        <v>9</v>
      </c>
      <c r="V900" s="15">
        <v>76</v>
      </c>
      <c r="W900" s="15">
        <v>57</v>
      </c>
      <c r="X900" s="15">
        <v>111</v>
      </c>
      <c r="Y900" s="15">
        <v>116</v>
      </c>
      <c r="Z900" s="15">
        <v>173</v>
      </c>
      <c r="AA900" s="15">
        <v>36</v>
      </c>
      <c r="AB900" s="15">
        <v>4</v>
      </c>
      <c r="AC900" s="15">
        <v>176</v>
      </c>
      <c r="AD900" s="15">
        <v>22</v>
      </c>
      <c r="AE900" s="15">
        <v>8</v>
      </c>
      <c r="AF900" s="15">
        <v>53</v>
      </c>
      <c r="AG900" s="15">
        <v>165</v>
      </c>
      <c r="AH900" s="15">
        <v>115</v>
      </c>
      <c r="AI900" s="15">
        <v>175</v>
      </c>
      <c r="AJ900" s="15">
        <v>114</v>
      </c>
      <c r="AK900" s="15">
        <v>60</v>
      </c>
      <c r="AL900" s="15">
        <v>136</v>
      </c>
      <c r="AM900" s="15">
        <v>62</v>
      </c>
      <c r="AN900" s="15">
        <v>181</v>
      </c>
      <c r="AO900" s="15">
        <v>160</v>
      </c>
      <c r="AP900" s="15">
        <v>119</v>
      </c>
      <c r="AQ900" s="15">
        <v>2</v>
      </c>
      <c r="AR900" s="15">
        <v>177</v>
      </c>
      <c r="AS900" s="15">
        <v>41</v>
      </c>
      <c r="AT900" s="15">
        <v>40</v>
      </c>
      <c r="AU900" s="15">
        <v>18</v>
      </c>
      <c r="AV900" s="15">
        <v>102</v>
      </c>
      <c r="AW900" s="15">
        <v>27</v>
      </c>
      <c r="AX900" s="15">
        <v>86</v>
      </c>
      <c r="AY900" s="15">
        <v>95</v>
      </c>
      <c r="AZ900" s="15">
        <v>149</v>
      </c>
      <c r="BA900" s="15">
        <v>100</v>
      </c>
      <c r="BB900" s="15">
        <v>163</v>
      </c>
      <c r="BC900" s="15">
        <v>19</v>
      </c>
      <c r="BD900" s="15">
        <v>144</v>
      </c>
      <c r="BE900" s="15">
        <v>49</v>
      </c>
      <c r="BF900" s="15">
        <v>44</v>
      </c>
      <c r="BG900" s="15">
        <v>156</v>
      </c>
      <c r="BH900" s="15">
        <v>171</v>
      </c>
      <c r="BI900" s="15">
        <v>167</v>
      </c>
      <c r="BJ900" s="15">
        <v>113</v>
      </c>
      <c r="BK900" s="15">
        <v>155</v>
      </c>
      <c r="BL900" s="15">
        <v>38</v>
      </c>
      <c r="BM900" s="15">
        <v>48</v>
      </c>
      <c r="BN900" s="15">
        <v>152</v>
      </c>
      <c r="BO900" s="15">
        <v>73</v>
      </c>
      <c r="BP900" s="15">
        <v>7</v>
      </c>
      <c r="BQ900" s="15">
        <v>32</v>
      </c>
      <c r="BR900" s="15">
        <v>132</v>
      </c>
      <c r="BS900" s="15">
        <v>104</v>
      </c>
      <c r="BT900" s="15">
        <v>33</v>
      </c>
      <c r="BU900" s="15">
        <v>67</v>
      </c>
      <c r="BV900" s="15">
        <v>23</v>
      </c>
      <c r="BW900" s="15">
        <v>13</v>
      </c>
      <c r="BX900" s="15">
        <v>79</v>
      </c>
      <c r="BY900" s="15">
        <v>134</v>
      </c>
      <c r="BZ900" s="15">
        <v>46</v>
      </c>
      <c r="CA900" s="15">
        <v>72</v>
      </c>
      <c r="CB900" s="15">
        <v>180</v>
      </c>
      <c r="CC900" s="15">
        <v>117</v>
      </c>
      <c r="CD900" s="15">
        <v>81</v>
      </c>
      <c r="CE900" s="15">
        <v>5</v>
      </c>
      <c r="CF900" s="15">
        <v>107</v>
      </c>
      <c r="CG900" s="15">
        <v>158</v>
      </c>
      <c r="CH900" s="15">
        <v>77</v>
      </c>
      <c r="CI900" s="15">
        <v>54</v>
      </c>
      <c r="CJ900" s="15">
        <v>65</v>
      </c>
      <c r="CK900" s="15">
        <v>143</v>
      </c>
      <c r="CL900" s="15">
        <v>26</v>
      </c>
      <c r="CM900" s="15">
        <v>25</v>
      </c>
      <c r="CN900" s="15">
        <v>151</v>
      </c>
      <c r="CO900" s="15">
        <v>159</v>
      </c>
      <c r="CP900" s="15">
        <v>16</v>
      </c>
      <c r="CQ900" s="15">
        <v>147</v>
      </c>
      <c r="CR900" s="15">
        <v>52</v>
      </c>
      <c r="CS900" s="15">
        <v>83</v>
      </c>
      <c r="CT900" s="15">
        <v>106</v>
      </c>
      <c r="CU900" s="15">
        <v>122</v>
      </c>
      <c r="CV900" s="15">
        <v>118</v>
      </c>
      <c r="CW900" s="15">
        <v>178</v>
      </c>
      <c r="CX900" s="15">
        <v>15</v>
      </c>
      <c r="CY900" s="15">
        <v>162</v>
      </c>
      <c r="CZ900" s="15">
        <v>121</v>
      </c>
      <c r="DA900" s="15">
        <v>21</v>
      </c>
      <c r="DB900" s="15">
        <v>93</v>
      </c>
      <c r="DC900" s="15">
        <v>141</v>
      </c>
      <c r="DD900" s="15">
        <v>126</v>
      </c>
      <c r="DE900" s="15">
        <v>105</v>
      </c>
      <c r="DF900" s="15">
        <v>157</v>
      </c>
      <c r="DG900" s="15">
        <v>97</v>
      </c>
      <c r="DH900" s="15">
        <v>169</v>
      </c>
      <c r="DI900" s="15">
        <v>37</v>
      </c>
      <c r="DJ900" s="15">
        <v>85</v>
      </c>
      <c r="DK900" s="15">
        <v>64</v>
      </c>
      <c r="DL900" s="15">
        <v>50</v>
      </c>
      <c r="DM900" s="15">
        <v>182</v>
      </c>
      <c r="DN900" s="15">
        <v>127</v>
      </c>
      <c r="DO900" s="15">
        <v>20</v>
      </c>
      <c r="DP900" s="15">
        <v>69</v>
      </c>
      <c r="DQ900" s="15">
        <v>128</v>
      </c>
      <c r="DR900" s="15">
        <v>35</v>
      </c>
      <c r="DS900" s="15">
        <v>17</v>
      </c>
      <c r="DT900" s="15">
        <v>148</v>
      </c>
      <c r="DU900" s="15">
        <v>92</v>
      </c>
      <c r="DV900" s="15">
        <v>98</v>
      </c>
      <c r="DW900" s="15">
        <v>145</v>
      </c>
      <c r="DX900" s="15">
        <v>11</v>
      </c>
      <c r="DY900" s="15">
        <v>10</v>
      </c>
      <c r="DZ900" s="15">
        <v>24</v>
      </c>
      <c r="EA900" s="15">
        <v>103</v>
      </c>
      <c r="EB900" s="15">
        <v>6</v>
      </c>
      <c r="EC900" s="15">
        <v>80</v>
      </c>
      <c r="ED900" s="15">
        <v>71</v>
      </c>
      <c r="EE900" s="15">
        <v>58</v>
      </c>
      <c r="EF900" s="15">
        <v>34</v>
      </c>
      <c r="EG900" s="15">
        <v>133</v>
      </c>
      <c r="EH900" s="15">
        <v>170</v>
      </c>
      <c r="EI900" s="15">
        <v>28</v>
      </c>
      <c r="EJ900" s="15">
        <v>172</v>
      </c>
      <c r="EK900" s="15">
        <v>68</v>
      </c>
      <c r="EL900" s="15">
        <v>78</v>
      </c>
      <c r="EM900" s="15">
        <v>146</v>
      </c>
      <c r="EN900" s="15">
        <v>42</v>
      </c>
      <c r="EO900" s="15">
        <v>179</v>
      </c>
      <c r="EP900" s="15">
        <v>139</v>
      </c>
      <c r="EQ900" s="15">
        <v>125</v>
      </c>
      <c r="ER900" s="15">
        <v>161</v>
      </c>
      <c r="ES900" s="15">
        <v>51</v>
      </c>
      <c r="ET900" s="15">
        <v>91</v>
      </c>
      <c r="EU900" s="15">
        <v>138</v>
      </c>
      <c r="EV900" s="15">
        <v>56</v>
      </c>
      <c r="EW900" s="15">
        <v>74</v>
      </c>
      <c r="EX900" s="15">
        <v>55</v>
      </c>
      <c r="EY900" s="15">
        <v>61</v>
      </c>
      <c r="EZ900" s="15">
        <v>39</v>
      </c>
      <c r="FA900" s="15">
        <v>70</v>
      </c>
      <c r="FB900" s="15">
        <v>47</v>
      </c>
      <c r="FC900" s="15">
        <v>135</v>
      </c>
      <c r="FD900" s="15">
        <v>142</v>
      </c>
      <c r="FE900" s="15">
        <v>14</v>
      </c>
      <c r="FF900" s="15">
        <v>29</v>
      </c>
      <c r="FG900" s="15">
        <v>99</v>
      </c>
      <c r="FH900" s="15">
        <v>88</v>
      </c>
      <c r="FI900" s="15">
        <v>66</v>
      </c>
      <c r="FJ900" s="15">
        <v>84</v>
      </c>
      <c r="FK900" s="15">
        <v>89</v>
      </c>
      <c r="FL900" s="15">
        <v>30</v>
      </c>
      <c r="FM900" s="15">
        <v>168</v>
      </c>
      <c r="FN900" s="15">
        <v>131</v>
      </c>
      <c r="FO900" s="15">
        <v>12</v>
      </c>
      <c r="FP900" s="15">
        <v>43</v>
      </c>
      <c r="FQ900" s="15">
        <v>174</v>
      </c>
      <c r="FR900" s="15">
        <v>87</v>
      </c>
      <c r="FS900" s="15">
        <v>108</v>
      </c>
      <c r="FT900" s="15">
        <v>90</v>
      </c>
      <c r="FU900" s="15">
        <v>110</v>
      </c>
      <c r="FV900" s="15">
        <v>45</v>
      </c>
      <c r="FW900" s="15">
        <v>153</v>
      </c>
      <c r="FY900" s="15">
        <v>164</v>
      </c>
      <c r="FZ900" s="15">
        <v>94</v>
      </c>
      <c r="GA900" s="15">
        <v>124</v>
      </c>
      <c r="GB900" s="15">
        <v>75</v>
      </c>
      <c r="GD900" s="15">
        <v>140</v>
      </c>
      <c r="GE900" s="15">
        <v>96</v>
      </c>
      <c r="GF900" s="15">
        <v>59</v>
      </c>
      <c r="GG900" s="15">
        <v>112</v>
      </c>
    </row>
    <row r="901" spans="4:189" s="15" customFormat="1"/>
    <row r="902" spans="4:189" s="15" customFormat="1">
      <c r="D902" s="447">
        <v>183</v>
      </c>
      <c r="E902" s="39" t="s">
        <v>379</v>
      </c>
    </row>
    <row r="903" spans="4:189" s="15" customFormat="1">
      <c r="E903" s="42" t="s">
        <v>322</v>
      </c>
      <c r="F903" s="15">
        <v>1</v>
      </c>
      <c r="G903" s="15">
        <v>2</v>
      </c>
      <c r="H903" s="15">
        <v>3</v>
      </c>
      <c r="I903" s="15">
        <v>4</v>
      </c>
      <c r="J903" s="15">
        <v>5</v>
      </c>
      <c r="K903" s="15">
        <v>6</v>
      </c>
      <c r="L903" s="15">
        <v>7</v>
      </c>
      <c r="M903" s="15">
        <v>8</v>
      </c>
      <c r="N903" s="15">
        <v>9</v>
      </c>
      <c r="O903" s="15">
        <v>10</v>
      </c>
      <c r="P903" s="15">
        <v>11</v>
      </c>
      <c r="Q903" s="15">
        <v>12</v>
      </c>
      <c r="R903" s="15">
        <v>13</v>
      </c>
      <c r="S903" s="15">
        <v>14</v>
      </c>
      <c r="T903" s="15">
        <v>15</v>
      </c>
      <c r="U903" s="15">
        <v>16</v>
      </c>
      <c r="V903" s="15">
        <v>17</v>
      </c>
      <c r="W903" s="15">
        <v>18</v>
      </c>
      <c r="X903" s="15">
        <v>19</v>
      </c>
      <c r="Y903" s="15">
        <v>20</v>
      </c>
      <c r="Z903" s="15">
        <v>21</v>
      </c>
      <c r="AA903" s="15">
        <v>22</v>
      </c>
      <c r="AB903" s="15">
        <v>23</v>
      </c>
      <c r="AC903" s="15">
        <v>24</v>
      </c>
      <c r="AD903" s="15">
        <v>25</v>
      </c>
      <c r="AE903" s="15">
        <v>26</v>
      </c>
      <c r="AF903" s="15">
        <v>27</v>
      </c>
      <c r="AG903" s="15">
        <v>28</v>
      </c>
      <c r="AH903" s="15">
        <v>29</v>
      </c>
      <c r="AI903" s="15">
        <v>30</v>
      </c>
      <c r="AJ903" s="15">
        <v>31</v>
      </c>
      <c r="AK903" s="15">
        <v>32</v>
      </c>
      <c r="AL903" s="15">
        <v>33</v>
      </c>
      <c r="AM903" s="15">
        <v>34</v>
      </c>
      <c r="AN903" s="15">
        <v>35</v>
      </c>
      <c r="AO903" s="15">
        <v>36</v>
      </c>
      <c r="AP903" s="15">
        <v>37</v>
      </c>
      <c r="AQ903" s="15">
        <v>38</v>
      </c>
      <c r="AR903" s="15">
        <v>39</v>
      </c>
      <c r="AS903" s="15">
        <v>40</v>
      </c>
      <c r="AT903" s="15">
        <v>41</v>
      </c>
      <c r="AU903" s="15">
        <v>42</v>
      </c>
      <c r="AV903" s="15">
        <v>43</v>
      </c>
      <c r="AW903" s="15">
        <v>44</v>
      </c>
      <c r="AX903" s="15">
        <v>45</v>
      </c>
      <c r="AY903" s="15">
        <v>46</v>
      </c>
      <c r="AZ903" s="15">
        <v>47</v>
      </c>
      <c r="BA903" s="15">
        <v>48</v>
      </c>
      <c r="BB903" s="15">
        <v>49</v>
      </c>
      <c r="BC903" s="15">
        <v>50</v>
      </c>
      <c r="BD903" s="15">
        <v>51</v>
      </c>
      <c r="BE903" s="15">
        <v>52</v>
      </c>
      <c r="BF903" s="15">
        <v>53</v>
      </c>
      <c r="BG903" s="15">
        <v>54</v>
      </c>
      <c r="BH903" s="15">
        <v>55</v>
      </c>
      <c r="BI903" s="15">
        <v>56</v>
      </c>
      <c r="BJ903" s="15">
        <v>57</v>
      </c>
      <c r="BK903" s="15">
        <v>58</v>
      </c>
      <c r="BL903" s="15">
        <v>59</v>
      </c>
      <c r="BM903" s="15">
        <v>60</v>
      </c>
      <c r="BN903" s="15">
        <v>61</v>
      </c>
      <c r="BO903" s="15">
        <v>62</v>
      </c>
      <c r="BP903" s="15">
        <v>63</v>
      </c>
      <c r="BQ903" s="15">
        <v>64</v>
      </c>
      <c r="BR903" s="15">
        <v>65</v>
      </c>
      <c r="BS903" s="15">
        <v>66</v>
      </c>
      <c r="BT903" s="15">
        <v>67</v>
      </c>
      <c r="BU903" s="15">
        <v>68</v>
      </c>
      <c r="BV903" s="15">
        <v>69</v>
      </c>
      <c r="BW903" s="15">
        <v>70</v>
      </c>
      <c r="BX903" s="15">
        <v>71</v>
      </c>
      <c r="BY903" s="15">
        <v>72</v>
      </c>
      <c r="BZ903" s="15">
        <v>73</v>
      </c>
      <c r="CA903" s="15">
        <v>74</v>
      </c>
      <c r="CB903" s="15">
        <v>75</v>
      </c>
      <c r="CC903" s="15">
        <v>76</v>
      </c>
      <c r="CD903" s="15">
        <v>77</v>
      </c>
      <c r="CE903" s="15">
        <v>78</v>
      </c>
      <c r="CF903" s="15">
        <v>79</v>
      </c>
      <c r="CG903" s="15">
        <v>80</v>
      </c>
      <c r="CH903" s="15">
        <v>81</v>
      </c>
      <c r="CI903" s="15">
        <v>82</v>
      </c>
      <c r="CJ903" s="15">
        <v>83</v>
      </c>
      <c r="CK903" s="15">
        <v>84</v>
      </c>
      <c r="CL903" s="15">
        <v>85</v>
      </c>
      <c r="CM903" s="15">
        <v>86</v>
      </c>
      <c r="CN903" s="15">
        <v>87</v>
      </c>
      <c r="CO903" s="15">
        <v>88</v>
      </c>
      <c r="CP903" s="15">
        <v>89</v>
      </c>
      <c r="CQ903" s="15">
        <v>90</v>
      </c>
      <c r="CR903" s="15">
        <v>91</v>
      </c>
      <c r="CS903" s="15">
        <v>92</v>
      </c>
      <c r="CT903" s="15">
        <v>93</v>
      </c>
      <c r="CU903" s="15">
        <v>94</v>
      </c>
      <c r="CV903" s="15">
        <v>95</v>
      </c>
      <c r="CW903" s="15">
        <v>96</v>
      </c>
      <c r="CX903" s="15">
        <v>97</v>
      </c>
      <c r="CY903" s="15">
        <v>98</v>
      </c>
      <c r="CZ903" s="15">
        <v>99</v>
      </c>
      <c r="DA903" s="15">
        <v>100</v>
      </c>
      <c r="DB903" s="15">
        <v>101</v>
      </c>
      <c r="DC903" s="15">
        <v>102</v>
      </c>
      <c r="DD903" s="15">
        <v>103</v>
      </c>
      <c r="DE903" s="15">
        <v>104</v>
      </c>
      <c r="DF903" s="15">
        <v>105</v>
      </c>
      <c r="DG903" s="15">
        <v>106</v>
      </c>
      <c r="DH903" s="15">
        <v>107</v>
      </c>
      <c r="DI903" s="15">
        <v>108</v>
      </c>
      <c r="DJ903" s="15">
        <v>109</v>
      </c>
      <c r="DK903" s="15">
        <v>110</v>
      </c>
      <c r="DL903" s="15">
        <v>111</v>
      </c>
      <c r="DM903" s="15">
        <v>112</v>
      </c>
      <c r="DN903" s="15">
        <v>113</v>
      </c>
      <c r="DO903" s="15">
        <v>114</v>
      </c>
      <c r="DP903" s="15">
        <v>115</v>
      </c>
      <c r="DQ903" s="15">
        <v>116</v>
      </c>
      <c r="DR903" s="15">
        <v>117</v>
      </c>
      <c r="DS903" s="15">
        <v>118</v>
      </c>
      <c r="DT903" s="15">
        <v>119</v>
      </c>
      <c r="DU903" s="15">
        <v>120</v>
      </c>
      <c r="DV903" s="15">
        <v>121</v>
      </c>
      <c r="DW903" s="15">
        <v>122</v>
      </c>
      <c r="DX903" s="15">
        <v>123</v>
      </c>
      <c r="DY903" s="15">
        <v>124</v>
      </c>
      <c r="DZ903" s="15">
        <v>125</v>
      </c>
      <c r="EA903" s="15">
        <v>126</v>
      </c>
      <c r="EB903" s="15">
        <v>127</v>
      </c>
      <c r="EC903" s="15">
        <v>128</v>
      </c>
      <c r="ED903" s="15">
        <v>129</v>
      </c>
      <c r="EE903" s="15">
        <v>130</v>
      </c>
      <c r="EF903" s="15">
        <v>131</v>
      </c>
      <c r="EG903" s="15">
        <v>132</v>
      </c>
      <c r="EH903" s="15">
        <v>133</v>
      </c>
      <c r="EI903" s="15">
        <v>134</v>
      </c>
      <c r="EJ903" s="15">
        <v>135</v>
      </c>
      <c r="EK903" s="15">
        <v>136</v>
      </c>
      <c r="EL903" s="15">
        <v>137</v>
      </c>
      <c r="EM903" s="15">
        <v>138</v>
      </c>
      <c r="EN903" s="15">
        <v>139</v>
      </c>
      <c r="EO903" s="15">
        <v>140</v>
      </c>
      <c r="EP903" s="15">
        <v>141</v>
      </c>
      <c r="EQ903" s="15">
        <v>142</v>
      </c>
      <c r="ER903" s="15">
        <v>143</v>
      </c>
      <c r="ES903" s="15">
        <v>144</v>
      </c>
      <c r="ET903" s="15">
        <v>145</v>
      </c>
      <c r="EU903" s="15">
        <v>146</v>
      </c>
      <c r="EV903" s="15">
        <v>147</v>
      </c>
      <c r="EW903" s="15">
        <v>148</v>
      </c>
      <c r="EX903" s="15">
        <v>149</v>
      </c>
      <c r="EY903" s="15">
        <v>150</v>
      </c>
      <c r="EZ903" s="15">
        <v>151</v>
      </c>
      <c r="FA903" s="15">
        <v>152</v>
      </c>
      <c r="FB903" s="15">
        <v>153</v>
      </c>
      <c r="FC903" s="15">
        <v>154</v>
      </c>
      <c r="FD903" s="15">
        <v>155</v>
      </c>
      <c r="FE903" s="15">
        <v>156</v>
      </c>
      <c r="FF903" s="15">
        <v>157</v>
      </c>
      <c r="FG903" s="15">
        <v>158</v>
      </c>
      <c r="FH903" s="15">
        <v>159</v>
      </c>
      <c r="FI903" s="15">
        <v>160</v>
      </c>
      <c r="FJ903" s="15">
        <v>161</v>
      </c>
      <c r="FK903" s="15">
        <v>162</v>
      </c>
      <c r="FL903" s="15">
        <v>163</v>
      </c>
      <c r="FM903" s="15">
        <v>164</v>
      </c>
      <c r="FN903" s="15">
        <v>165</v>
      </c>
      <c r="FO903" s="15">
        <v>166</v>
      </c>
      <c r="FP903" s="15">
        <v>167</v>
      </c>
      <c r="FQ903" s="15">
        <v>168</v>
      </c>
      <c r="FR903" s="15">
        <v>169</v>
      </c>
      <c r="FS903" s="15">
        <v>170</v>
      </c>
      <c r="FT903" s="15">
        <v>171</v>
      </c>
      <c r="FU903" s="15">
        <v>172</v>
      </c>
      <c r="FV903" s="15">
        <v>173</v>
      </c>
      <c r="FW903" s="15">
        <v>174</v>
      </c>
      <c r="FX903" s="15">
        <v>175</v>
      </c>
      <c r="FY903" s="15">
        <v>176</v>
      </c>
      <c r="FZ903" s="15">
        <v>177</v>
      </c>
      <c r="GA903" s="15">
        <v>178</v>
      </c>
      <c r="GB903" s="15">
        <v>179</v>
      </c>
      <c r="GD903" s="15">
        <v>180</v>
      </c>
      <c r="GE903" s="15">
        <v>181</v>
      </c>
      <c r="GF903" s="15">
        <v>182</v>
      </c>
      <c r="GG903" s="15">
        <v>183</v>
      </c>
    </row>
    <row r="904" spans="4:189" s="15" customFormat="1">
      <c r="E904" s="42" t="s">
        <v>350</v>
      </c>
      <c r="F904" s="15">
        <v>85</v>
      </c>
      <c r="G904" s="15">
        <v>40</v>
      </c>
      <c r="H904" s="15">
        <v>161</v>
      </c>
      <c r="I904" s="15">
        <v>102</v>
      </c>
      <c r="J904" s="15">
        <v>166</v>
      </c>
      <c r="K904" s="15">
        <v>59</v>
      </c>
      <c r="L904" s="15">
        <v>176</v>
      </c>
      <c r="M904" s="15">
        <v>14</v>
      </c>
      <c r="N904" s="15">
        <v>7</v>
      </c>
      <c r="O904" s="15">
        <v>72</v>
      </c>
      <c r="P904" s="15">
        <v>119</v>
      </c>
      <c r="Q904" s="15">
        <v>9</v>
      </c>
      <c r="R904" s="15">
        <v>99</v>
      </c>
      <c r="S904" s="15">
        <v>42</v>
      </c>
      <c r="T904" s="15">
        <v>158</v>
      </c>
      <c r="U904" s="15">
        <v>159</v>
      </c>
      <c r="V904" s="15">
        <v>116</v>
      </c>
      <c r="W904" s="15">
        <v>183</v>
      </c>
      <c r="X904" s="15">
        <v>3</v>
      </c>
      <c r="Y904" s="15">
        <v>77</v>
      </c>
      <c r="Z904" s="15">
        <v>50</v>
      </c>
      <c r="AA904" s="15">
        <v>124</v>
      </c>
      <c r="AB904" s="15">
        <v>71</v>
      </c>
      <c r="AC904" s="15">
        <v>168</v>
      </c>
      <c r="AD904" s="15">
        <v>177</v>
      </c>
      <c r="AE904" s="15">
        <v>120</v>
      </c>
      <c r="AF904" s="15">
        <v>163</v>
      </c>
      <c r="AG904" s="15">
        <v>167</v>
      </c>
      <c r="AH904" s="15">
        <v>178</v>
      </c>
      <c r="AI904" s="15">
        <v>127</v>
      </c>
      <c r="AJ904" s="15">
        <v>35</v>
      </c>
      <c r="AK904" s="15">
        <v>83</v>
      </c>
      <c r="AL904" s="15">
        <v>80</v>
      </c>
      <c r="AM904" s="15">
        <v>21</v>
      </c>
      <c r="AN904" s="15">
        <v>57</v>
      </c>
      <c r="AO904" s="15">
        <v>149</v>
      </c>
      <c r="AP904" s="15">
        <v>156</v>
      </c>
      <c r="AQ904" s="15">
        <v>110</v>
      </c>
      <c r="AR904" s="15">
        <v>118</v>
      </c>
      <c r="AS904" s="15">
        <v>144</v>
      </c>
      <c r="AT904" s="15">
        <v>109</v>
      </c>
      <c r="AU904" s="15">
        <v>28</v>
      </c>
      <c r="AV904" s="15">
        <v>164</v>
      </c>
      <c r="AW904" s="15">
        <v>97</v>
      </c>
      <c r="AX904" s="15">
        <v>113</v>
      </c>
      <c r="AY904" s="15">
        <v>155</v>
      </c>
      <c r="AZ904" s="15">
        <v>43</v>
      </c>
      <c r="BA904" s="15">
        <v>2</v>
      </c>
      <c r="BB904" s="15">
        <v>48</v>
      </c>
      <c r="BC904" s="15">
        <v>17</v>
      </c>
      <c r="BD904" s="15">
        <v>12</v>
      </c>
      <c r="BE904" s="15">
        <v>175</v>
      </c>
      <c r="BF904" s="15">
        <v>10</v>
      </c>
      <c r="BG904" s="15">
        <v>22</v>
      </c>
      <c r="BH904" s="15">
        <v>89</v>
      </c>
      <c r="BI904" s="15">
        <v>64</v>
      </c>
      <c r="BJ904" s="15">
        <v>68</v>
      </c>
      <c r="BK904" s="15">
        <v>172</v>
      </c>
      <c r="BL904" s="15">
        <v>16</v>
      </c>
      <c r="BM904" s="15">
        <v>27</v>
      </c>
      <c r="BN904" s="15">
        <v>135</v>
      </c>
      <c r="BO904" s="15">
        <v>103</v>
      </c>
      <c r="BP904" s="15">
        <v>15</v>
      </c>
      <c r="BQ904" s="15">
        <v>92</v>
      </c>
      <c r="BR904" s="15">
        <v>179</v>
      </c>
      <c r="BS904" s="15">
        <v>53</v>
      </c>
      <c r="BT904" s="15">
        <v>150</v>
      </c>
      <c r="BU904" s="15">
        <v>171</v>
      </c>
      <c r="BV904" s="15">
        <v>37</v>
      </c>
      <c r="BW904" s="15">
        <v>157</v>
      </c>
      <c r="BX904" s="15">
        <v>23</v>
      </c>
      <c r="BY904" s="15">
        <v>165</v>
      </c>
      <c r="BZ904" s="15">
        <v>69</v>
      </c>
      <c r="CA904" s="15">
        <v>180</v>
      </c>
      <c r="CB904" s="15">
        <v>134</v>
      </c>
      <c r="CC904" s="15">
        <v>173</v>
      </c>
      <c r="CD904" s="15">
        <v>151</v>
      </c>
      <c r="CE904" s="15">
        <v>19</v>
      </c>
      <c r="CF904" s="15">
        <v>1</v>
      </c>
      <c r="CG904" s="15">
        <v>36</v>
      </c>
      <c r="CH904" s="15">
        <v>82</v>
      </c>
      <c r="CI904" s="15">
        <v>6</v>
      </c>
      <c r="CJ904" s="15">
        <v>105</v>
      </c>
      <c r="CK904" s="15">
        <v>75</v>
      </c>
      <c r="CL904" s="15">
        <v>11</v>
      </c>
      <c r="CM904" s="15">
        <v>169</v>
      </c>
      <c r="CN904" s="15">
        <v>51</v>
      </c>
      <c r="CO904" s="15">
        <v>141</v>
      </c>
      <c r="CP904" s="15">
        <v>96</v>
      </c>
      <c r="CQ904" s="15">
        <v>91</v>
      </c>
      <c r="CR904" s="15">
        <v>90</v>
      </c>
      <c r="CS904" s="15">
        <v>104</v>
      </c>
      <c r="CT904" s="15">
        <v>44</v>
      </c>
      <c r="CU904" s="15">
        <v>162</v>
      </c>
      <c r="CV904" s="15">
        <v>133</v>
      </c>
      <c r="CW904" s="15">
        <v>117</v>
      </c>
      <c r="CX904" s="15">
        <v>39</v>
      </c>
      <c r="CY904" s="15">
        <v>46</v>
      </c>
      <c r="CZ904" s="15">
        <v>13</v>
      </c>
      <c r="DA904" s="15">
        <v>137</v>
      </c>
      <c r="DB904" s="15">
        <v>93</v>
      </c>
      <c r="DC904" s="15">
        <v>125</v>
      </c>
      <c r="DD904" s="15">
        <v>32</v>
      </c>
      <c r="DE904" s="15">
        <v>140</v>
      </c>
      <c r="DF904" s="15">
        <v>38</v>
      </c>
      <c r="DG904" s="15">
        <v>170</v>
      </c>
      <c r="DH904" s="15">
        <v>33</v>
      </c>
      <c r="DI904" s="15">
        <v>126</v>
      </c>
      <c r="DJ904" s="15">
        <v>61</v>
      </c>
      <c r="DK904" s="15">
        <v>153</v>
      </c>
      <c r="DL904" s="15">
        <v>60</v>
      </c>
      <c r="DM904" s="15">
        <v>20</v>
      </c>
      <c r="DN904" s="15">
        <v>114</v>
      </c>
      <c r="DO904" s="15">
        <v>73</v>
      </c>
      <c r="DP904" s="15">
        <v>76</v>
      </c>
      <c r="DQ904" s="15">
        <v>143</v>
      </c>
      <c r="DR904" s="15">
        <v>5</v>
      </c>
      <c r="DS904" s="15">
        <v>34</v>
      </c>
      <c r="DT904" s="15">
        <v>87</v>
      </c>
      <c r="DU904" s="15">
        <v>111</v>
      </c>
      <c r="DV904" s="15">
        <v>142</v>
      </c>
      <c r="DW904" s="15">
        <v>4</v>
      </c>
      <c r="DX904" s="15">
        <v>26</v>
      </c>
      <c r="DY904" s="15">
        <v>121</v>
      </c>
      <c r="DZ904" s="15">
        <v>31</v>
      </c>
      <c r="EA904" s="15">
        <v>145</v>
      </c>
      <c r="EB904" s="15">
        <v>30</v>
      </c>
      <c r="EC904" s="15">
        <v>160</v>
      </c>
      <c r="ED904" s="15">
        <v>182</v>
      </c>
      <c r="EE904" s="15">
        <v>84</v>
      </c>
      <c r="EF904" s="15">
        <v>139</v>
      </c>
      <c r="EG904" s="15">
        <v>70</v>
      </c>
      <c r="EH904" s="15">
        <v>106</v>
      </c>
      <c r="EI904" s="15">
        <v>148</v>
      </c>
      <c r="EJ904" s="15">
        <v>181</v>
      </c>
      <c r="EK904" s="15">
        <v>123</v>
      </c>
      <c r="EL904" s="15">
        <v>55</v>
      </c>
      <c r="EM904" s="15">
        <v>129</v>
      </c>
      <c r="EN904" s="15">
        <v>101</v>
      </c>
      <c r="EO904" s="15">
        <v>41</v>
      </c>
      <c r="EP904" s="15">
        <v>94</v>
      </c>
      <c r="EQ904" s="15">
        <v>108</v>
      </c>
      <c r="ER904" s="15">
        <v>115</v>
      </c>
      <c r="ES904" s="15">
        <v>56</v>
      </c>
      <c r="ET904" s="15">
        <v>24</v>
      </c>
      <c r="EU904" s="15">
        <v>147</v>
      </c>
      <c r="EV904" s="15">
        <v>45</v>
      </c>
      <c r="EW904" s="15">
        <v>100</v>
      </c>
      <c r="EX904" s="15">
        <v>131</v>
      </c>
      <c r="EY904" s="15">
        <v>62</v>
      </c>
      <c r="EZ904" s="15">
        <v>112</v>
      </c>
      <c r="FA904" s="15">
        <v>138</v>
      </c>
      <c r="FB904" s="15">
        <v>49</v>
      </c>
      <c r="FC904" s="15">
        <v>81</v>
      </c>
      <c r="FD904" s="15">
        <v>79</v>
      </c>
      <c r="FE904" s="15">
        <v>74</v>
      </c>
      <c r="FF904" s="15">
        <v>29</v>
      </c>
      <c r="FG904" s="15">
        <v>154</v>
      </c>
      <c r="FH904" s="15">
        <v>65</v>
      </c>
      <c r="FI904" s="15">
        <v>128</v>
      </c>
      <c r="FJ904" s="15">
        <v>78</v>
      </c>
      <c r="FK904" s="15">
        <v>88</v>
      </c>
      <c r="FL904" s="15">
        <v>174</v>
      </c>
      <c r="FM904" s="15">
        <v>136</v>
      </c>
      <c r="FN904" s="15">
        <v>18</v>
      </c>
      <c r="FO904" s="15">
        <v>122</v>
      </c>
      <c r="FP904" s="15">
        <v>8</v>
      </c>
      <c r="FQ904" s="15">
        <v>107</v>
      </c>
      <c r="FR904" s="15">
        <v>86</v>
      </c>
      <c r="FS904" s="15">
        <v>66</v>
      </c>
      <c r="FT904" s="15">
        <v>98</v>
      </c>
      <c r="FU904" s="15">
        <v>58</v>
      </c>
      <c r="FV904" s="15">
        <v>132</v>
      </c>
      <c r="FW904" s="15">
        <v>152</v>
      </c>
      <c r="FX904" s="15">
        <v>52</v>
      </c>
      <c r="FY904" s="15">
        <v>63</v>
      </c>
      <c r="FZ904" s="15">
        <v>25</v>
      </c>
      <c r="GA904" s="15">
        <v>146</v>
      </c>
      <c r="GB904" s="15">
        <v>67</v>
      </c>
      <c r="GD904" s="15">
        <v>54</v>
      </c>
      <c r="GE904" s="15">
        <v>130</v>
      </c>
      <c r="GF904" s="15">
        <v>47</v>
      </c>
      <c r="GG904" s="15">
        <v>95</v>
      </c>
    </row>
    <row r="905" spans="4:189" s="15" customFormat="1">
      <c r="E905" s="42" t="s">
        <v>352</v>
      </c>
      <c r="F905" s="15">
        <v>4</v>
      </c>
      <c r="G905" s="15">
        <v>34</v>
      </c>
      <c r="H905" s="15">
        <v>17</v>
      </c>
      <c r="I905" s="15">
        <v>120</v>
      </c>
      <c r="J905" s="15">
        <v>136</v>
      </c>
      <c r="K905" s="15">
        <v>55</v>
      </c>
      <c r="L905" s="15">
        <v>61</v>
      </c>
      <c r="M905" s="15">
        <v>177</v>
      </c>
      <c r="N905" s="15">
        <v>76</v>
      </c>
      <c r="O905" s="15">
        <v>32</v>
      </c>
      <c r="P905" s="15">
        <v>97</v>
      </c>
      <c r="Q905" s="15">
        <v>129</v>
      </c>
      <c r="R905" s="15">
        <v>62</v>
      </c>
      <c r="S905" s="15">
        <v>82</v>
      </c>
      <c r="T905" s="15">
        <v>106</v>
      </c>
      <c r="U905" s="15">
        <v>104</v>
      </c>
      <c r="V905" s="15">
        <v>148</v>
      </c>
      <c r="W905" s="15">
        <v>41</v>
      </c>
      <c r="X905" s="15">
        <v>173</v>
      </c>
      <c r="Y905" s="15">
        <v>53</v>
      </c>
      <c r="Z905" s="15">
        <v>3</v>
      </c>
      <c r="AA905" s="15">
        <v>160</v>
      </c>
      <c r="AB905" s="15">
        <v>45</v>
      </c>
      <c r="AC905" s="15">
        <v>28</v>
      </c>
      <c r="AD905" s="15">
        <v>46</v>
      </c>
      <c r="AE905" s="15">
        <v>181</v>
      </c>
      <c r="AF905" s="15">
        <v>158</v>
      </c>
      <c r="AG905" s="15">
        <v>124</v>
      </c>
      <c r="AH905" s="15">
        <v>103</v>
      </c>
      <c r="AI905" s="15">
        <v>117</v>
      </c>
      <c r="AJ905" s="15">
        <v>39</v>
      </c>
      <c r="AK905" s="15">
        <v>15</v>
      </c>
      <c r="AL905" s="15">
        <v>9</v>
      </c>
      <c r="AM905" s="15">
        <v>2</v>
      </c>
      <c r="AN905" s="15">
        <v>116</v>
      </c>
      <c r="AO905" s="15">
        <v>165</v>
      </c>
      <c r="AP905" s="15">
        <v>100</v>
      </c>
      <c r="AQ905" s="15">
        <v>86</v>
      </c>
      <c r="AR905" s="15">
        <v>143</v>
      </c>
      <c r="AS905" s="15">
        <v>12</v>
      </c>
      <c r="AT905" s="15">
        <v>133</v>
      </c>
      <c r="AU905" s="15">
        <v>121</v>
      </c>
      <c r="AV905" s="15">
        <v>29</v>
      </c>
      <c r="AW905" s="15">
        <v>156</v>
      </c>
      <c r="AX905" s="15">
        <v>147</v>
      </c>
      <c r="AY905" s="15">
        <v>7</v>
      </c>
      <c r="AZ905" s="15">
        <v>111</v>
      </c>
      <c r="BA905" s="15">
        <v>36</v>
      </c>
      <c r="BB905" s="15">
        <v>122</v>
      </c>
      <c r="BC905" s="15">
        <v>26</v>
      </c>
      <c r="BD905" s="15">
        <v>130</v>
      </c>
      <c r="BE905" s="15">
        <v>149</v>
      </c>
      <c r="BF905" s="15">
        <v>16</v>
      </c>
      <c r="BG905" s="15">
        <v>43</v>
      </c>
      <c r="BH905" s="15">
        <v>6</v>
      </c>
      <c r="BI905" s="15">
        <v>183</v>
      </c>
      <c r="BJ905" s="15">
        <v>64</v>
      </c>
      <c r="BK905" s="15">
        <v>139</v>
      </c>
      <c r="BL905" s="15">
        <v>60</v>
      </c>
      <c r="BM905" s="15">
        <v>88</v>
      </c>
      <c r="BN905" s="15">
        <v>152</v>
      </c>
      <c r="BO905" s="15">
        <v>178</v>
      </c>
      <c r="BP905" s="15">
        <v>42</v>
      </c>
      <c r="BQ905" s="15">
        <v>78</v>
      </c>
      <c r="BR905" s="15">
        <v>74</v>
      </c>
      <c r="BS905" s="15">
        <v>75</v>
      </c>
      <c r="BT905" s="15">
        <v>131</v>
      </c>
      <c r="BU905" s="15">
        <v>77</v>
      </c>
      <c r="BV905" s="15">
        <v>8</v>
      </c>
      <c r="BW905" s="15">
        <v>108</v>
      </c>
      <c r="BX905" s="15">
        <v>84</v>
      </c>
      <c r="BY905" s="15">
        <v>114</v>
      </c>
      <c r="BZ905" s="15">
        <v>180</v>
      </c>
      <c r="CA905" s="15">
        <v>47</v>
      </c>
      <c r="CB905" s="15">
        <v>141</v>
      </c>
      <c r="CC905" s="15">
        <v>140</v>
      </c>
      <c r="CD905" s="15">
        <v>118</v>
      </c>
      <c r="CE905" s="15">
        <v>57</v>
      </c>
      <c r="CF905" s="15">
        <v>126</v>
      </c>
      <c r="CG905" s="15">
        <v>167</v>
      </c>
      <c r="CH905" s="15">
        <v>179</v>
      </c>
      <c r="CI905" s="15">
        <v>96</v>
      </c>
      <c r="CJ905" s="15">
        <v>40</v>
      </c>
      <c r="CK905" s="15">
        <v>163</v>
      </c>
      <c r="CL905" s="15">
        <v>71</v>
      </c>
      <c r="CM905" s="15">
        <v>13</v>
      </c>
      <c r="CN905" s="15">
        <v>99</v>
      </c>
      <c r="CO905" s="15">
        <v>59</v>
      </c>
      <c r="CP905" s="15">
        <v>166</v>
      </c>
      <c r="CQ905" s="15">
        <v>142</v>
      </c>
      <c r="CR905" s="15">
        <v>37</v>
      </c>
      <c r="CS905" s="15">
        <v>128</v>
      </c>
      <c r="CT905" s="15">
        <v>25</v>
      </c>
      <c r="CU905" s="15">
        <v>155</v>
      </c>
      <c r="CV905" s="15">
        <v>68</v>
      </c>
      <c r="CW905" s="15">
        <v>22</v>
      </c>
      <c r="CX905" s="15">
        <v>105</v>
      </c>
      <c r="CY905" s="15">
        <v>52</v>
      </c>
      <c r="CZ905" s="15">
        <v>35</v>
      </c>
      <c r="DA905" s="15">
        <v>119</v>
      </c>
      <c r="DB905" s="15">
        <v>89</v>
      </c>
      <c r="DC905" s="15">
        <v>73</v>
      </c>
      <c r="DD905" s="15">
        <v>70</v>
      </c>
      <c r="DE905" s="15">
        <v>132</v>
      </c>
      <c r="DF905" s="15">
        <v>176</v>
      </c>
      <c r="DG905" s="15">
        <v>18</v>
      </c>
      <c r="DH905" s="15">
        <v>49</v>
      </c>
      <c r="DI905" s="15">
        <v>30</v>
      </c>
      <c r="DJ905" s="15">
        <v>51</v>
      </c>
      <c r="DK905" s="15">
        <v>159</v>
      </c>
      <c r="DL905" s="15">
        <v>24</v>
      </c>
      <c r="DM905" s="15">
        <v>50</v>
      </c>
      <c r="DN905" s="15">
        <v>1</v>
      </c>
      <c r="DO905" s="15">
        <v>98</v>
      </c>
      <c r="DP905" s="15">
        <v>101</v>
      </c>
      <c r="DQ905" s="15">
        <v>79</v>
      </c>
      <c r="DR905" s="15">
        <v>115</v>
      </c>
      <c r="DS905" s="15">
        <v>87</v>
      </c>
      <c r="DT905" s="15">
        <v>91</v>
      </c>
      <c r="DU905" s="15">
        <v>146</v>
      </c>
      <c r="DV905" s="15">
        <v>125</v>
      </c>
      <c r="DW905" s="15">
        <v>90</v>
      </c>
      <c r="DX905" s="15">
        <v>56</v>
      </c>
      <c r="DY905" s="15">
        <v>107</v>
      </c>
      <c r="DZ905" s="15">
        <v>161</v>
      </c>
      <c r="EA905" s="15">
        <v>65</v>
      </c>
      <c r="EB905" s="15">
        <v>44</v>
      </c>
      <c r="EC905" s="15">
        <v>92</v>
      </c>
      <c r="ED905" s="15">
        <v>33</v>
      </c>
      <c r="EE905" s="15">
        <v>109</v>
      </c>
      <c r="EF905" s="15">
        <v>5</v>
      </c>
      <c r="EG905" s="15">
        <v>19</v>
      </c>
      <c r="EH905" s="15">
        <v>162</v>
      </c>
      <c r="EI905" s="15">
        <v>23</v>
      </c>
      <c r="EJ905" s="15">
        <v>81</v>
      </c>
      <c r="EK905" s="15">
        <v>144</v>
      </c>
      <c r="EL905" s="15">
        <v>169</v>
      </c>
      <c r="EM905" s="15">
        <v>175</v>
      </c>
      <c r="EN905" s="15">
        <v>151</v>
      </c>
      <c r="EO905" s="15">
        <v>83</v>
      </c>
      <c r="EP905" s="15">
        <v>154</v>
      </c>
      <c r="EQ905" s="15">
        <v>164</v>
      </c>
      <c r="ER905" s="15">
        <v>20</v>
      </c>
      <c r="ES905" s="15">
        <v>112</v>
      </c>
      <c r="ET905" s="15">
        <v>63</v>
      </c>
      <c r="EU905" s="15">
        <v>134</v>
      </c>
      <c r="EV905" s="15">
        <v>182</v>
      </c>
      <c r="EW905" s="15">
        <v>67</v>
      </c>
      <c r="EX905" s="15">
        <v>31</v>
      </c>
      <c r="EY905" s="15">
        <v>54</v>
      </c>
      <c r="EZ905" s="15">
        <v>80</v>
      </c>
      <c r="FA905" s="15">
        <v>153</v>
      </c>
      <c r="FB905" s="15">
        <v>157</v>
      </c>
      <c r="FC905" s="15">
        <v>58</v>
      </c>
      <c r="FD905" s="15">
        <v>94</v>
      </c>
      <c r="FE905" s="15">
        <v>168</v>
      </c>
      <c r="FF905" s="15">
        <v>85</v>
      </c>
      <c r="FG905" s="15">
        <v>21</v>
      </c>
      <c r="FH905" s="15">
        <v>145</v>
      </c>
      <c r="FI905" s="15">
        <v>171</v>
      </c>
      <c r="FJ905" s="15">
        <v>95</v>
      </c>
      <c r="FK905" s="15">
        <v>110</v>
      </c>
      <c r="FL905" s="15">
        <v>137</v>
      </c>
      <c r="FM905" s="15">
        <v>11</v>
      </c>
      <c r="FN905" s="15">
        <v>172</v>
      </c>
      <c r="FO905" s="15">
        <v>127</v>
      </c>
      <c r="FP905" s="15">
        <v>14</v>
      </c>
      <c r="FQ905" s="15">
        <v>150</v>
      </c>
      <c r="FR905" s="15">
        <v>66</v>
      </c>
      <c r="FS905" s="15">
        <v>123</v>
      </c>
      <c r="FT905" s="15">
        <v>174</v>
      </c>
      <c r="FU905" s="15">
        <v>69</v>
      </c>
      <c r="FV905" s="15">
        <v>102</v>
      </c>
      <c r="FW905" s="15">
        <v>93</v>
      </c>
      <c r="FX905" s="15">
        <v>138</v>
      </c>
      <c r="FY905" s="15">
        <v>48</v>
      </c>
      <c r="FZ905" s="15">
        <v>113</v>
      </c>
      <c r="GA905" s="15">
        <v>72</v>
      </c>
      <c r="GB905" s="15">
        <v>135</v>
      </c>
      <c r="GD905" s="15">
        <v>10</v>
      </c>
      <c r="GE905" s="15">
        <v>38</v>
      </c>
      <c r="GF905" s="15">
        <v>27</v>
      </c>
      <c r="GG905" s="15">
        <v>170</v>
      </c>
    </row>
    <row r="906" spans="4:189" s="15" customFormat="1"/>
    <row r="907" spans="4:189" s="15" customFormat="1">
      <c r="D907" s="447">
        <v>184</v>
      </c>
      <c r="E907" s="39" t="s">
        <v>379</v>
      </c>
    </row>
    <row r="908" spans="4:189" s="15" customFormat="1">
      <c r="E908" s="42" t="s">
        <v>322</v>
      </c>
      <c r="F908" s="15">
        <v>1</v>
      </c>
      <c r="G908" s="15">
        <v>2</v>
      </c>
      <c r="H908" s="15">
        <v>3</v>
      </c>
      <c r="I908" s="15">
        <v>4</v>
      </c>
      <c r="J908" s="15">
        <v>5</v>
      </c>
      <c r="K908" s="15">
        <v>6</v>
      </c>
      <c r="L908" s="15">
        <v>7</v>
      </c>
      <c r="M908" s="15">
        <v>8</v>
      </c>
      <c r="N908" s="15">
        <v>9</v>
      </c>
      <c r="O908" s="15">
        <v>10</v>
      </c>
      <c r="P908" s="15">
        <v>11</v>
      </c>
      <c r="Q908" s="15">
        <v>12</v>
      </c>
      <c r="R908" s="15">
        <v>13</v>
      </c>
      <c r="S908" s="15">
        <v>14</v>
      </c>
      <c r="T908" s="15">
        <v>15</v>
      </c>
      <c r="U908" s="15">
        <v>16</v>
      </c>
      <c r="V908" s="15">
        <v>17</v>
      </c>
      <c r="W908" s="15">
        <v>18</v>
      </c>
      <c r="X908" s="15">
        <v>19</v>
      </c>
      <c r="Y908" s="15">
        <v>20</v>
      </c>
      <c r="Z908" s="15">
        <v>21</v>
      </c>
      <c r="AA908" s="15">
        <v>22</v>
      </c>
      <c r="AB908" s="15">
        <v>23</v>
      </c>
      <c r="AC908" s="15">
        <v>24</v>
      </c>
      <c r="AD908" s="15">
        <v>25</v>
      </c>
      <c r="AE908" s="15">
        <v>26</v>
      </c>
      <c r="AF908" s="15">
        <v>27</v>
      </c>
      <c r="AG908" s="15">
        <v>28</v>
      </c>
      <c r="AH908" s="15">
        <v>29</v>
      </c>
      <c r="AI908" s="15">
        <v>30</v>
      </c>
      <c r="AJ908" s="15">
        <v>31</v>
      </c>
      <c r="AK908" s="15">
        <v>32</v>
      </c>
      <c r="AL908" s="15">
        <v>33</v>
      </c>
      <c r="AM908" s="15">
        <v>34</v>
      </c>
      <c r="AN908" s="15">
        <v>35</v>
      </c>
      <c r="AO908" s="15">
        <v>36</v>
      </c>
      <c r="AP908" s="15">
        <v>37</v>
      </c>
      <c r="AQ908" s="15">
        <v>38</v>
      </c>
      <c r="AR908" s="15">
        <v>39</v>
      </c>
      <c r="AS908" s="15">
        <v>40</v>
      </c>
      <c r="AT908" s="15">
        <v>41</v>
      </c>
      <c r="AU908" s="15">
        <v>42</v>
      </c>
      <c r="AV908" s="15">
        <v>43</v>
      </c>
      <c r="AW908" s="15">
        <v>44</v>
      </c>
      <c r="AX908" s="15">
        <v>45</v>
      </c>
      <c r="AY908" s="15">
        <v>46</v>
      </c>
      <c r="AZ908" s="15">
        <v>47</v>
      </c>
      <c r="BA908" s="15">
        <v>48</v>
      </c>
      <c r="BB908" s="15">
        <v>49</v>
      </c>
      <c r="BC908" s="15">
        <v>50</v>
      </c>
      <c r="BD908" s="15">
        <v>51</v>
      </c>
      <c r="BE908" s="15">
        <v>52</v>
      </c>
      <c r="BF908" s="15">
        <v>53</v>
      </c>
      <c r="BG908" s="15">
        <v>54</v>
      </c>
      <c r="BH908" s="15">
        <v>55</v>
      </c>
      <c r="BI908" s="15">
        <v>56</v>
      </c>
      <c r="BJ908" s="15">
        <v>57</v>
      </c>
      <c r="BK908" s="15">
        <v>58</v>
      </c>
      <c r="BL908" s="15">
        <v>59</v>
      </c>
      <c r="BM908" s="15">
        <v>60</v>
      </c>
      <c r="BN908" s="15">
        <v>61</v>
      </c>
      <c r="BO908" s="15">
        <v>62</v>
      </c>
      <c r="BP908" s="15">
        <v>63</v>
      </c>
      <c r="BQ908" s="15">
        <v>64</v>
      </c>
      <c r="BR908" s="15">
        <v>65</v>
      </c>
      <c r="BS908" s="15">
        <v>66</v>
      </c>
      <c r="BT908" s="15">
        <v>67</v>
      </c>
      <c r="BU908" s="15">
        <v>68</v>
      </c>
      <c r="BV908" s="15">
        <v>69</v>
      </c>
      <c r="BW908" s="15">
        <v>70</v>
      </c>
      <c r="BX908" s="15">
        <v>71</v>
      </c>
      <c r="BY908" s="15">
        <v>72</v>
      </c>
      <c r="BZ908" s="15">
        <v>73</v>
      </c>
      <c r="CA908" s="15">
        <v>74</v>
      </c>
      <c r="CB908" s="15">
        <v>75</v>
      </c>
      <c r="CC908" s="15">
        <v>76</v>
      </c>
      <c r="CD908" s="15">
        <v>77</v>
      </c>
      <c r="CE908" s="15">
        <v>78</v>
      </c>
      <c r="CF908" s="15">
        <v>79</v>
      </c>
      <c r="CG908" s="15">
        <v>80</v>
      </c>
      <c r="CH908" s="15">
        <v>81</v>
      </c>
      <c r="CI908" s="15">
        <v>82</v>
      </c>
      <c r="CJ908" s="15">
        <v>83</v>
      </c>
      <c r="CK908" s="15">
        <v>84</v>
      </c>
      <c r="CL908" s="15">
        <v>85</v>
      </c>
      <c r="CM908" s="15">
        <v>86</v>
      </c>
      <c r="CN908" s="15">
        <v>87</v>
      </c>
      <c r="CO908" s="15">
        <v>88</v>
      </c>
      <c r="CP908" s="15">
        <v>89</v>
      </c>
      <c r="CQ908" s="15">
        <v>90</v>
      </c>
      <c r="CR908" s="15">
        <v>91</v>
      </c>
      <c r="CS908" s="15">
        <v>92</v>
      </c>
      <c r="CT908" s="15">
        <v>93</v>
      </c>
      <c r="CU908" s="15">
        <v>94</v>
      </c>
      <c r="CV908" s="15">
        <v>95</v>
      </c>
      <c r="CW908" s="15">
        <v>96</v>
      </c>
      <c r="CX908" s="15">
        <v>97</v>
      </c>
      <c r="CY908" s="15">
        <v>98</v>
      </c>
      <c r="CZ908" s="15">
        <v>99</v>
      </c>
      <c r="DA908" s="15">
        <v>100</v>
      </c>
      <c r="DB908" s="15">
        <v>101</v>
      </c>
      <c r="DC908" s="15">
        <v>102</v>
      </c>
      <c r="DD908" s="15">
        <v>103</v>
      </c>
      <c r="DE908" s="15">
        <v>104</v>
      </c>
      <c r="DF908" s="15">
        <v>105</v>
      </c>
      <c r="DG908" s="15">
        <v>106</v>
      </c>
      <c r="DH908" s="15">
        <v>107</v>
      </c>
      <c r="DI908" s="15">
        <v>108</v>
      </c>
      <c r="DJ908" s="15">
        <v>109</v>
      </c>
      <c r="DK908" s="15">
        <v>110</v>
      </c>
      <c r="DL908" s="15">
        <v>111</v>
      </c>
      <c r="DM908" s="15">
        <v>112</v>
      </c>
      <c r="DN908" s="15">
        <v>113</v>
      </c>
      <c r="DO908" s="15">
        <v>114</v>
      </c>
      <c r="DP908" s="15">
        <v>115</v>
      </c>
      <c r="DQ908" s="15">
        <v>116</v>
      </c>
      <c r="DR908" s="15">
        <v>117</v>
      </c>
      <c r="DS908" s="15">
        <v>118</v>
      </c>
      <c r="DT908" s="15">
        <v>119</v>
      </c>
      <c r="DU908" s="15">
        <v>120</v>
      </c>
      <c r="DV908" s="15">
        <v>121</v>
      </c>
      <c r="DW908" s="15">
        <v>122</v>
      </c>
      <c r="DX908" s="15">
        <v>123</v>
      </c>
      <c r="DY908" s="15">
        <v>124</v>
      </c>
      <c r="DZ908" s="15">
        <v>125</v>
      </c>
      <c r="EA908" s="15">
        <v>126</v>
      </c>
      <c r="EB908" s="15">
        <v>127</v>
      </c>
      <c r="EC908" s="15">
        <v>128</v>
      </c>
      <c r="ED908" s="15">
        <v>129</v>
      </c>
      <c r="EE908" s="15">
        <v>130</v>
      </c>
      <c r="EF908" s="15">
        <v>131</v>
      </c>
      <c r="EG908" s="15">
        <v>132</v>
      </c>
      <c r="EH908" s="15">
        <v>133</v>
      </c>
      <c r="EI908" s="15">
        <v>134</v>
      </c>
      <c r="EJ908" s="15">
        <v>135</v>
      </c>
      <c r="EK908" s="15">
        <v>136</v>
      </c>
      <c r="EL908" s="15">
        <v>137</v>
      </c>
      <c r="EM908" s="15">
        <v>138</v>
      </c>
      <c r="EN908" s="15">
        <v>139</v>
      </c>
      <c r="EO908" s="15">
        <v>140</v>
      </c>
      <c r="EP908" s="15">
        <v>141</v>
      </c>
      <c r="EQ908" s="15">
        <v>142</v>
      </c>
      <c r="ER908" s="15">
        <v>143</v>
      </c>
      <c r="ES908" s="15">
        <v>144</v>
      </c>
      <c r="ET908" s="15">
        <v>145</v>
      </c>
      <c r="EU908" s="15">
        <v>146</v>
      </c>
      <c r="EV908" s="15">
        <v>147</v>
      </c>
      <c r="EW908" s="15">
        <v>148</v>
      </c>
      <c r="EX908" s="15">
        <v>149</v>
      </c>
      <c r="EY908" s="15">
        <v>150</v>
      </c>
      <c r="EZ908" s="15">
        <v>151</v>
      </c>
      <c r="FA908" s="15">
        <v>152</v>
      </c>
      <c r="FB908" s="15">
        <v>153</v>
      </c>
      <c r="FC908" s="15">
        <v>154</v>
      </c>
      <c r="FD908" s="15">
        <v>155</v>
      </c>
      <c r="FE908" s="15">
        <v>156</v>
      </c>
      <c r="FF908" s="15">
        <v>157</v>
      </c>
      <c r="FG908" s="15">
        <v>158</v>
      </c>
      <c r="FH908" s="15">
        <v>159</v>
      </c>
      <c r="FI908" s="15">
        <v>160</v>
      </c>
      <c r="FJ908" s="15">
        <v>161</v>
      </c>
      <c r="FK908" s="15">
        <v>162</v>
      </c>
      <c r="FL908" s="15">
        <v>163</v>
      </c>
      <c r="FM908" s="15">
        <v>164</v>
      </c>
      <c r="FN908" s="15">
        <v>165</v>
      </c>
      <c r="FO908" s="15">
        <v>166</v>
      </c>
      <c r="FP908" s="15">
        <v>167</v>
      </c>
      <c r="FQ908" s="15">
        <v>168</v>
      </c>
      <c r="FR908" s="15">
        <v>169</v>
      </c>
      <c r="FS908" s="15">
        <v>170</v>
      </c>
      <c r="FT908" s="15">
        <v>171</v>
      </c>
      <c r="FU908" s="15">
        <v>172</v>
      </c>
      <c r="FV908" s="15">
        <v>173</v>
      </c>
      <c r="FW908" s="15">
        <v>174</v>
      </c>
      <c r="FX908" s="15">
        <v>175</v>
      </c>
      <c r="FY908" s="15">
        <v>176</v>
      </c>
      <c r="FZ908" s="15">
        <v>177</v>
      </c>
      <c r="GA908" s="15">
        <v>178</v>
      </c>
      <c r="GB908" s="15">
        <v>179</v>
      </c>
      <c r="GC908" s="15">
        <v>180</v>
      </c>
      <c r="GD908" s="15">
        <v>181</v>
      </c>
      <c r="GE908" s="15">
        <v>182</v>
      </c>
      <c r="GF908" s="15">
        <v>183</v>
      </c>
      <c r="GG908" s="15">
        <v>184</v>
      </c>
    </row>
    <row r="909" spans="4:189" s="15" customFormat="1">
      <c r="E909" s="42" t="s">
        <v>350</v>
      </c>
      <c r="F909" s="15">
        <v>42</v>
      </c>
      <c r="G909" s="15">
        <v>23</v>
      </c>
      <c r="H909" s="15">
        <v>184</v>
      </c>
      <c r="I909" s="15">
        <v>108</v>
      </c>
      <c r="J909" s="15">
        <v>152</v>
      </c>
      <c r="K909" s="15">
        <v>130</v>
      </c>
      <c r="L909" s="15">
        <v>146</v>
      </c>
      <c r="M909" s="15">
        <v>120</v>
      </c>
      <c r="N909" s="15">
        <v>132</v>
      </c>
      <c r="O909" s="15">
        <v>164</v>
      </c>
      <c r="P909" s="15">
        <v>125</v>
      </c>
      <c r="Q909" s="15">
        <v>148</v>
      </c>
      <c r="R909" s="15">
        <v>54</v>
      </c>
      <c r="S909" s="15">
        <v>6</v>
      </c>
      <c r="T909" s="15">
        <v>43</v>
      </c>
      <c r="U909" s="15">
        <v>39</v>
      </c>
      <c r="V909" s="15">
        <v>45</v>
      </c>
      <c r="W909" s="15">
        <v>52</v>
      </c>
      <c r="X909" s="15">
        <v>155</v>
      </c>
      <c r="Y909" s="15">
        <v>27</v>
      </c>
      <c r="Z909" s="15">
        <v>93</v>
      </c>
      <c r="AA909" s="15">
        <v>68</v>
      </c>
      <c r="AB909" s="15">
        <v>74</v>
      </c>
      <c r="AC909" s="15">
        <v>176</v>
      </c>
      <c r="AD909" s="15">
        <v>109</v>
      </c>
      <c r="AE909" s="15">
        <v>19</v>
      </c>
      <c r="AF909" s="15">
        <v>100</v>
      </c>
      <c r="AG909" s="15">
        <v>112</v>
      </c>
      <c r="AH909" s="15">
        <v>72</v>
      </c>
      <c r="AI909" s="15">
        <v>177</v>
      </c>
      <c r="AJ909" s="15">
        <v>60</v>
      </c>
      <c r="AK909" s="15">
        <v>36</v>
      </c>
      <c r="AL909" s="15">
        <v>91</v>
      </c>
      <c r="AM909" s="15">
        <v>21</v>
      </c>
      <c r="AN909" s="15">
        <v>76</v>
      </c>
      <c r="AO909" s="15">
        <v>47</v>
      </c>
      <c r="AP909" s="15">
        <v>114</v>
      </c>
      <c r="AQ909" s="15">
        <v>61</v>
      </c>
      <c r="AR909" s="15">
        <v>13</v>
      </c>
      <c r="AS909" s="15">
        <v>2</v>
      </c>
      <c r="AT909" s="15">
        <v>129</v>
      </c>
      <c r="AU909" s="15">
        <v>101</v>
      </c>
      <c r="AV909" s="15">
        <v>34</v>
      </c>
      <c r="AW909" s="15">
        <v>70</v>
      </c>
      <c r="AX909" s="15">
        <v>62</v>
      </c>
      <c r="AY909" s="15">
        <v>140</v>
      </c>
      <c r="AZ909" s="15">
        <v>63</v>
      </c>
      <c r="BA909" s="15">
        <v>12</v>
      </c>
      <c r="BB909" s="15">
        <v>88</v>
      </c>
      <c r="BC909" s="15">
        <v>51</v>
      </c>
      <c r="BD909" s="15">
        <v>65</v>
      </c>
      <c r="BE909" s="15">
        <v>35</v>
      </c>
      <c r="BF909" s="15">
        <v>55</v>
      </c>
      <c r="BG909" s="15">
        <v>151</v>
      </c>
      <c r="BH909" s="15">
        <v>169</v>
      </c>
      <c r="BI909" s="15">
        <v>182</v>
      </c>
      <c r="BJ909" s="15">
        <v>75</v>
      </c>
      <c r="BK909" s="15">
        <v>134</v>
      </c>
      <c r="BL909" s="15">
        <v>115</v>
      </c>
      <c r="BM909" s="15">
        <v>57</v>
      </c>
      <c r="BN909" s="15">
        <v>107</v>
      </c>
      <c r="BO909" s="15">
        <v>119</v>
      </c>
      <c r="BP909" s="15">
        <v>32</v>
      </c>
      <c r="BQ909" s="15">
        <v>87</v>
      </c>
      <c r="BR909" s="15">
        <v>143</v>
      </c>
      <c r="BS909" s="15">
        <v>99</v>
      </c>
      <c r="BT909" s="15">
        <v>73</v>
      </c>
      <c r="BU909" s="15">
        <v>40</v>
      </c>
      <c r="BV909" s="15">
        <v>17</v>
      </c>
      <c r="BW909" s="15">
        <v>82</v>
      </c>
      <c r="BX909" s="15">
        <v>20</v>
      </c>
      <c r="BY909" s="15">
        <v>50</v>
      </c>
      <c r="BZ909" s="15">
        <v>157</v>
      </c>
      <c r="CA909" s="15">
        <v>121</v>
      </c>
      <c r="CB909" s="15">
        <v>66</v>
      </c>
      <c r="CC909" s="15">
        <v>14</v>
      </c>
      <c r="CD909" s="15">
        <v>85</v>
      </c>
      <c r="CE909" s="15">
        <v>5</v>
      </c>
      <c r="CF909" s="15">
        <v>37</v>
      </c>
      <c r="CG909" s="15">
        <v>98</v>
      </c>
      <c r="CH909" s="15">
        <v>153</v>
      </c>
      <c r="CI909" s="15">
        <v>150</v>
      </c>
      <c r="CJ909" s="15">
        <v>97</v>
      </c>
      <c r="CK909" s="15">
        <v>31</v>
      </c>
      <c r="CL909" s="15">
        <v>28</v>
      </c>
      <c r="CM909" s="15">
        <v>104</v>
      </c>
      <c r="CN909" s="15">
        <v>10</v>
      </c>
      <c r="CO909" s="15">
        <v>22</v>
      </c>
      <c r="CP909" s="15">
        <v>138</v>
      </c>
      <c r="CQ909" s="15">
        <v>49</v>
      </c>
      <c r="CR909" s="15">
        <v>159</v>
      </c>
      <c r="CS909" s="15">
        <v>135</v>
      </c>
      <c r="CT909" s="15">
        <v>89</v>
      </c>
      <c r="CU909" s="15">
        <v>78</v>
      </c>
      <c r="CV909" s="15">
        <v>183</v>
      </c>
      <c r="CW909" s="15">
        <v>165</v>
      </c>
      <c r="CX909" s="15">
        <v>79</v>
      </c>
      <c r="CY909" s="15">
        <v>144</v>
      </c>
      <c r="CZ909" s="15">
        <v>173</v>
      </c>
      <c r="DA909" s="15">
        <v>136</v>
      </c>
      <c r="DB909" s="15">
        <v>44</v>
      </c>
      <c r="DC909" s="15">
        <v>4</v>
      </c>
      <c r="DD909" s="15">
        <v>147</v>
      </c>
      <c r="DE909" s="15">
        <v>106</v>
      </c>
      <c r="DF909" s="15">
        <v>156</v>
      </c>
      <c r="DG909" s="15">
        <v>80</v>
      </c>
      <c r="DH909" s="15">
        <v>181</v>
      </c>
      <c r="DI909" s="15">
        <v>102</v>
      </c>
      <c r="DJ909" s="15">
        <v>113</v>
      </c>
      <c r="DK909" s="15">
        <v>127</v>
      </c>
      <c r="DL909" s="15">
        <v>8</v>
      </c>
      <c r="DM909" s="15">
        <v>118</v>
      </c>
      <c r="DN909" s="15">
        <v>25</v>
      </c>
      <c r="DO909" s="15">
        <v>175</v>
      </c>
      <c r="DP909" s="15">
        <v>1</v>
      </c>
      <c r="DQ909" s="15">
        <v>178</v>
      </c>
      <c r="DR909" s="15">
        <v>16</v>
      </c>
      <c r="DS909" s="15">
        <v>56</v>
      </c>
      <c r="DT909" s="15">
        <v>111</v>
      </c>
      <c r="DU909" s="15">
        <v>53</v>
      </c>
      <c r="DV909" s="15">
        <v>123</v>
      </c>
      <c r="DW909" s="15">
        <v>131</v>
      </c>
      <c r="DX909" s="15">
        <v>154</v>
      </c>
      <c r="DY909" s="15">
        <v>137</v>
      </c>
      <c r="DZ909" s="15">
        <v>77</v>
      </c>
      <c r="EA909" s="15">
        <v>94</v>
      </c>
      <c r="EB909" s="15">
        <v>83</v>
      </c>
      <c r="EC909" s="15">
        <v>67</v>
      </c>
      <c r="ED909" s="15">
        <v>41</v>
      </c>
      <c r="EE909" s="15">
        <v>149</v>
      </c>
      <c r="EF909" s="15">
        <v>170</v>
      </c>
      <c r="EG909" s="15">
        <v>145</v>
      </c>
      <c r="EH909" s="15">
        <v>180</v>
      </c>
      <c r="EI909" s="15">
        <v>128</v>
      </c>
      <c r="EJ909" s="15">
        <v>92</v>
      </c>
      <c r="EK909" s="15">
        <v>9</v>
      </c>
      <c r="EL909" s="15">
        <v>96</v>
      </c>
      <c r="EM909" s="15">
        <v>126</v>
      </c>
      <c r="EN909" s="15">
        <v>58</v>
      </c>
      <c r="EO909" s="15">
        <v>46</v>
      </c>
      <c r="EP909" s="15">
        <v>139</v>
      </c>
      <c r="EQ909" s="15">
        <v>168</v>
      </c>
      <c r="ER909" s="15">
        <v>161</v>
      </c>
      <c r="ES909" s="15">
        <v>171</v>
      </c>
      <c r="ET909" s="15">
        <v>38</v>
      </c>
      <c r="EU909" s="15">
        <v>124</v>
      </c>
      <c r="EV909" s="15">
        <v>11</v>
      </c>
      <c r="EW909" s="15">
        <v>7</v>
      </c>
      <c r="EX909" s="15">
        <v>163</v>
      </c>
      <c r="EY909" s="15">
        <v>33</v>
      </c>
      <c r="EZ909" s="15">
        <v>167</v>
      </c>
      <c r="FA909" s="15">
        <v>84</v>
      </c>
      <c r="FB909" s="15">
        <v>172</v>
      </c>
      <c r="FC909" s="15">
        <v>141</v>
      </c>
      <c r="FD909" s="15">
        <v>26</v>
      </c>
      <c r="FE909" s="15">
        <v>105</v>
      </c>
      <c r="FF909" s="15">
        <v>174</v>
      </c>
      <c r="FG909" s="15">
        <v>30</v>
      </c>
      <c r="FH909" s="15">
        <v>48</v>
      </c>
      <c r="FI909" s="15">
        <v>69</v>
      </c>
      <c r="FJ909" s="15">
        <v>64</v>
      </c>
      <c r="FK909" s="15">
        <v>15</v>
      </c>
      <c r="FL909" s="15">
        <v>59</v>
      </c>
      <c r="FM909" s="15">
        <v>158</v>
      </c>
      <c r="FN909" s="15">
        <v>81</v>
      </c>
      <c r="FO909" s="15">
        <v>95</v>
      </c>
      <c r="FP909" s="15">
        <v>160</v>
      </c>
      <c r="FQ909" s="15">
        <v>142</v>
      </c>
      <c r="FR909" s="15">
        <v>3</v>
      </c>
      <c r="FS909" s="15">
        <v>122</v>
      </c>
      <c r="FT909" s="15">
        <v>179</v>
      </c>
      <c r="FU909" s="15">
        <v>90</v>
      </c>
      <c r="FV909" s="15">
        <v>29</v>
      </c>
      <c r="FW909" s="15">
        <v>117</v>
      </c>
      <c r="FX909" s="15">
        <v>18</v>
      </c>
      <c r="FY909" s="15">
        <v>24</v>
      </c>
      <c r="FZ909" s="15">
        <v>71</v>
      </c>
      <c r="GA909" s="15">
        <v>116</v>
      </c>
      <c r="GB909" s="15">
        <v>86</v>
      </c>
      <c r="GC909" s="15">
        <v>133</v>
      </c>
      <c r="GD909" s="15">
        <v>110</v>
      </c>
      <c r="GE909" s="15">
        <v>103</v>
      </c>
      <c r="GF909" s="15">
        <v>166</v>
      </c>
      <c r="GG909" s="15">
        <v>162</v>
      </c>
    </row>
    <row r="910" spans="4:189" s="15" customFormat="1">
      <c r="E910" s="42" t="s">
        <v>352</v>
      </c>
      <c r="F910" s="15">
        <v>183</v>
      </c>
      <c r="G910" s="15">
        <v>5</v>
      </c>
      <c r="H910" s="15">
        <v>137</v>
      </c>
      <c r="I910" s="15">
        <v>157</v>
      </c>
      <c r="J910" s="15">
        <v>118</v>
      </c>
      <c r="K910" s="15">
        <v>177</v>
      </c>
      <c r="L910" s="15">
        <v>76</v>
      </c>
      <c r="M910" s="15">
        <v>15</v>
      </c>
      <c r="N910" s="15">
        <v>181</v>
      </c>
      <c r="O910" s="15">
        <v>9</v>
      </c>
      <c r="P910" s="15">
        <v>72</v>
      </c>
      <c r="Q910" s="15">
        <v>54</v>
      </c>
      <c r="R910" s="15">
        <v>21</v>
      </c>
      <c r="S910" s="15">
        <v>131</v>
      </c>
      <c r="T910" s="15">
        <v>139</v>
      </c>
      <c r="U910" s="15">
        <v>92</v>
      </c>
      <c r="V910" s="15">
        <v>38</v>
      </c>
      <c r="W910" s="15">
        <v>174</v>
      </c>
      <c r="X910" s="15">
        <v>125</v>
      </c>
      <c r="Y910" s="15">
        <v>116</v>
      </c>
      <c r="Z910" s="15">
        <v>115</v>
      </c>
      <c r="AA910" s="15">
        <v>40</v>
      </c>
      <c r="AB910" s="15">
        <v>84</v>
      </c>
      <c r="AC910" s="15">
        <v>63</v>
      </c>
      <c r="AD910" s="15">
        <v>104</v>
      </c>
      <c r="AE910" s="15">
        <v>160</v>
      </c>
      <c r="AF910" s="15">
        <v>138</v>
      </c>
      <c r="AG910" s="15">
        <v>100</v>
      </c>
      <c r="AH910" s="15">
        <v>66</v>
      </c>
      <c r="AI910" s="15">
        <v>151</v>
      </c>
      <c r="AJ910" s="15">
        <v>162</v>
      </c>
      <c r="AK910" s="15">
        <v>99</v>
      </c>
      <c r="AL910" s="15">
        <v>145</v>
      </c>
      <c r="AM910" s="15">
        <v>81</v>
      </c>
      <c r="AN910" s="15">
        <v>23</v>
      </c>
      <c r="AO910" s="15">
        <v>144</v>
      </c>
      <c r="AP910" s="15">
        <v>64</v>
      </c>
      <c r="AQ910" s="15">
        <v>75</v>
      </c>
      <c r="AR910" s="15">
        <v>16</v>
      </c>
      <c r="AS910" s="15">
        <v>179</v>
      </c>
      <c r="AT910" s="15">
        <v>169</v>
      </c>
      <c r="AU910" s="15">
        <v>159</v>
      </c>
      <c r="AV910" s="15">
        <v>51</v>
      </c>
      <c r="AW910" s="15">
        <v>112</v>
      </c>
      <c r="AX910" s="15">
        <v>124</v>
      </c>
      <c r="AY910" s="15">
        <v>173</v>
      </c>
      <c r="AZ910" s="15">
        <v>46</v>
      </c>
      <c r="BA910" s="15">
        <v>106</v>
      </c>
      <c r="BB910" s="15">
        <v>102</v>
      </c>
      <c r="BC910" s="15">
        <v>121</v>
      </c>
      <c r="BD910" s="15">
        <v>43</v>
      </c>
      <c r="BE910" s="15">
        <v>128</v>
      </c>
      <c r="BF910" s="15">
        <v>82</v>
      </c>
      <c r="BG910" s="15">
        <v>165</v>
      </c>
      <c r="BH910" s="15">
        <v>67</v>
      </c>
      <c r="BI910" s="15">
        <v>29</v>
      </c>
      <c r="BJ910" s="15">
        <v>113</v>
      </c>
      <c r="BK910" s="15">
        <v>17</v>
      </c>
      <c r="BL910" s="15">
        <v>22</v>
      </c>
      <c r="BM910" s="15">
        <v>12</v>
      </c>
      <c r="BN910" s="15">
        <v>10</v>
      </c>
      <c r="BO910" s="15">
        <v>55</v>
      </c>
      <c r="BP910" s="15">
        <v>37</v>
      </c>
      <c r="BQ910" s="15">
        <v>148</v>
      </c>
      <c r="BR910" s="15">
        <v>107</v>
      </c>
      <c r="BS910" s="15">
        <v>79</v>
      </c>
      <c r="BT910" s="15">
        <v>58</v>
      </c>
      <c r="BU910" s="15">
        <v>86</v>
      </c>
      <c r="BV910" s="15">
        <v>110</v>
      </c>
      <c r="BW910" s="15">
        <v>161</v>
      </c>
      <c r="BX910" s="15">
        <v>175</v>
      </c>
      <c r="BY910" s="15">
        <v>65</v>
      </c>
      <c r="BZ910" s="15">
        <v>31</v>
      </c>
      <c r="CA910" s="15">
        <v>146</v>
      </c>
      <c r="CB910" s="15">
        <v>101</v>
      </c>
      <c r="CC910" s="15">
        <v>109</v>
      </c>
      <c r="CD910" s="15">
        <v>88</v>
      </c>
      <c r="CE910" s="15">
        <v>95</v>
      </c>
      <c r="CF910" s="15">
        <v>26</v>
      </c>
      <c r="CG910" s="15">
        <v>61</v>
      </c>
      <c r="CH910" s="15">
        <v>34</v>
      </c>
      <c r="CI910" s="15">
        <v>143</v>
      </c>
      <c r="CJ910" s="15">
        <v>50</v>
      </c>
      <c r="CK910" s="15">
        <v>178</v>
      </c>
      <c r="CL910" s="15">
        <v>24</v>
      </c>
      <c r="CM910" s="15">
        <v>127</v>
      </c>
      <c r="CN910" s="15">
        <v>30</v>
      </c>
      <c r="CO910" s="15">
        <v>150</v>
      </c>
      <c r="CP910" s="15">
        <v>71</v>
      </c>
      <c r="CQ910" s="15">
        <v>167</v>
      </c>
      <c r="CR910" s="15">
        <v>98</v>
      </c>
      <c r="CS910" s="15">
        <v>154</v>
      </c>
      <c r="CT910" s="15">
        <v>94</v>
      </c>
      <c r="CU910" s="15">
        <v>8</v>
      </c>
      <c r="CV910" s="15">
        <v>182</v>
      </c>
      <c r="CW910" s="15">
        <v>77</v>
      </c>
      <c r="CX910" s="15">
        <v>33</v>
      </c>
      <c r="CY910" s="15">
        <v>45</v>
      </c>
      <c r="CZ910" s="15">
        <v>60</v>
      </c>
      <c r="DA910" s="15">
        <v>93</v>
      </c>
      <c r="DB910" s="15">
        <v>70</v>
      </c>
      <c r="DC910" s="15">
        <v>176</v>
      </c>
      <c r="DD910" s="15">
        <v>19</v>
      </c>
      <c r="DE910" s="15">
        <v>47</v>
      </c>
      <c r="DF910" s="15">
        <v>147</v>
      </c>
      <c r="DG910" s="15">
        <v>69</v>
      </c>
      <c r="DH910" s="15">
        <v>25</v>
      </c>
      <c r="DI910" s="15">
        <v>35</v>
      </c>
      <c r="DJ910" s="15">
        <v>7</v>
      </c>
      <c r="DK910" s="15">
        <v>73</v>
      </c>
      <c r="DL910" s="15">
        <v>164</v>
      </c>
      <c r="DM910" s="15">
        <v>3</v>
      </c>
      <c r="DN910" s="15">
        <v>57</v>
      </c>
      <c r="DO910" s="15">
        <v>170</v>
      </c>
      <c r="DP910" s="15">
        <v>103</v>
      </c>
      <c r="DQ910" s="15">
        <v>133</v>
      </c>
      <c r="DR910" s="15">
        <v>180</v>
      </c>
      <c r="DS910" s="15">
        <v>2</v>
      </c>
      <c r="DT910" s="15">
        <v>42</v>
      </c>
      <c r="DU910" s="15">
        <v>91</v>
      </c>
      <c r="DV910" s="15">
        <v>155</v>
      </c>
      <c r="DW910" s="15">
        <v>184</v>
      </c>
      <c r="DX910" s="15">
        <v>14</v>
      </c>
      <c r="DY910" s="15">
        <v>166</v>
      </c>
      <c r="DZ910" s="15">
        <v>44</v>
      </c>
      <c r="EA910" s="15">
        <v>149</v>
      </c>
      <c r="EB910" s="15">
        <v>78</v>
      </c>
      <c r="EC910" s="15">
        <v>117</v>
      </c>
      <c r="ED910" s="15">
        <v>36</v>
      </c>
      <c r="EE910" s="15">
        <v>172</v>
      </c>
      <c r="EF910" s="15">
        <v>27</v>
      </c>
      <c r="EG910" s="15">
        <v>89</v>
      </c>
      <c r="EH910" s="15">
        <v>105</v>
      </c>
      <c r="EI910" s="15">
        <v>142</v>
      </c>
      <c r="EJ910" s="15">
        <v>41</v>
      </c>
      <c r="EK910" s="15">
        <v>49</v>
      </c>
      <c r="EL910" s="15">
        <v>163</v>
      </c>
      <c r="EM910" s="15">
        <v>90</v>
      </c>
      <c r="EN910" s="15">
        <v>56</v>
      </c>
      <c r="EO910" s="15">
        <v>32</v>
      </c>
      <c r="EP910" s="15">
        <v>152</v>
      </c>
      <c r="EQ910" s="15">
        <v>1</v>
      </c>
      <c r="ER910" s="15">
        <v>114</v>
      </c>
      <c r="ES910" s="15">
        <v>136</v>
      </c>
      <c r="ET910" s="15">
        <v>97</v>
      </c>
      <c r="EU910" s="15">
        <v>135</v>
      </c>
      <c r="EV910" s="15">
        <v>18</v>
      </c>
      <c r="EW910" s="15">
        <v>156</v>
      </c>
      <c r="EX910" s="15">
        <v>126</v>
      </c>
      <c r="EY910" s="15">
        <v>123</v>
      </c>
      <c r="EZ910" s="15">
        <v>59</v>
      </c>
      <c r="FA910" s="15">
        <v>141</v>
      </c>
      <c r="FB910" s="15">
        <v>132</v>
      </c>
      <c r="FC910" s="15">
        <v>153</v>
      </c>
      <c r="FD910" s="15">
        <v>171</v>
      </c>
      <c r="FE910" s="15">
        <v>13</v>
      </c>
      <c r="FF910" s="15">
        <v>129</v>
      </c>
      <c r="FG910" s="15">
        <v>85</v>
      </c>
      <c r="FH910" s="15">
        <v>96</v>
      </c>
      <c r="FI910" s="15">
        <v>68</v>
      </c>
      <c r="FJ910" s="15">
        <v>4</v>
      </c>
      <c r="FK910" s="15">
        <v>134</v>
      </c>
      <c r="FL910" s="15">
        <v>62</v>
      </c>
      <c r="FM910" s="15">
        <v>168</v>
      </c>
      <c r="FN910" s="15">
        <v>111</v>
      </c>
      <c r="FO910" s="15">
        <v>28</v>
      </c>
      <c r="FP910" s="15">
        <v>120</v>
      </c>
      <c r="FQ910" s="15">
        <v>6</v>
      </c>
      <c r="FR910" s="15">
        <v>20</v>
      </c>
      <c r="FS910" s="15">
        <v>52</v>
      </c>
      <c r="FT910" s="15">
        <v>122</v>
      </c>
      <c r="FU910" s="15">
        <v>53</v>
      </c>
      <c r="FV910" s="15">
        <v>119</v>
      </c>
      <c r="FW910" s="15">
        <v>130</v>
      </c>
      <c r="FX910" s="15">
        <v>39</v>
      </c>
      <c r="FY910" s="15">
        <v>158</v>
      </c>
      <c r="FZ910" s="15">
        <v>48</v>
      </c>
      <c r="GA910" s="15">
        <v>87</v>
      </c>
      <c r="GB910" s="15">
        <v>140</v>
      </c>
      <c r="GC910" s="15">
        <v>11</v>
      </c>
      <c r="GD910" s="15">
        <v>108</v>
      </c>
      <c r="GE910" s="15">
        <v>74</v>
      </c>
      <c r="GF910" s="15">
        <v>80</v>
      </c>
      <c r="GG910" s="15">
        <v>83</v>
      </c>
    </row>
    <row r="911" spans="4:189" s="15" customFormat="1"/>
    <row r="912" spans="4:189" s="15" customFormat="1">
      <c r="D912" s="447">
        <v>185</v>
      </c>
      <c r="E912" s="39" t="s">
        <v>379</v>
      </c>
    </row>
    <row r="913" spans="4:194" s="15" customFormat="1">
      <c r="E913" s="42" t="s">
        <v>322</v>
      </c>
      <c r="F913" s="15">
        <v>1</v>
      </c>
      <c r="G913" s="15">
        <v>2</v>
      </c>
      <c r="H913" s="15">
        <v>3</v>
      </c>
      <c r="I913" s="15">
        <v>4</v>
      </c>
      <c r="J913" s="15">
        <v>5</v>
      </c>
      <c r="K913" s="15">
        <v>6</v>
      </c>
      <c r="L913" s="15">
        <v>7</v>
      </c>
      <c r="M913" s="15">
        <v>8</v>
      </c>
      <c r="N913" s="15">
        <v>9</v>
      </c>
      <c r="O913" s="15">
        <v>10</v>
      </c>
      <c r="P913" s="15">
        <v>11</v>
      </c>
      <c r="Q913" s="15">
        <v>12</v>
      </c>
      <c r="R913" s="15">
        <v>13</v>
      </c>
      <c r="S913" s="15">
        <v>14</v>
      </c>
      <c r="T913" s="15">
        <v>15</v>
      </c>
      <c r="U913" s="15">
        <v>16</v>
      </c>
      <c r="V913" s="15">
        <v>17</v>
      </c>
      <c r="W913" s="15">
        <v>18</v>
      </c>
      <c r="X913" s="15">
        <v>19</v>
      </c>
      <c r="Y913" s="15">
        <v>20</v>
      </c>
      <c r="Z913" s="15">
        <v>21</v>
      </c>
      <c r="AA913" s="15">
        <v>22</v>
      </c>
      <c r="AB913" s="15">
        <v>23</v>
      </c>
      <c r="AC913" s="15">
        <v>24</v>
      </c>
      <c r="AD913" s="15">
        <v>25</v>
      </c>
      <c r="AE913" s="15">
        <v>26</v>
      </c>
      <c r="AF913" s="15">
        <v>27</v>
      </c>
      <c r="AG913" s="15">
        <v>28</v>
      </c>
      <c r="AH913" s="15">
        <v>29</v>
      </c>
      <c r="AI913" s="15">
        <v>30</v>
      </c>
      <c r="AJ913" s="15">
        <v>31</v>
      </c>
      <c r="AK913" s="15">
        <v>32</v>
      </c>
      <c r="AL913" s="15">
        <v>33</v>
      </c>
      <c r="AM913" s="15">
        <v>34</v>
      </c>
      <c r="AN913" s="15">
        <v>35</v>
      </c>
      <c r="AO913" s="15">
        <v>36</v>
      </c>
      <c r="AP913" s="15">
        <v>37</v>
      </c>
      <c r="AQ913" s="15">
        <v>38</v>
      </c>
      <c r="AR913" s="15">
        <v>39</v>
      </c>
      <c r="AS913" s="15">
        <v>40</v>
      </c>
      <c r="AT913" s="15">
        <v>41</v>
      </c>
      <c r="AU913" s="15">
        <v>42</v>
      </c>
      <c r="AV913" s="15">
        <v>43</v>
      </c>
      <c r="AW913" s="15">
        <v>44</v>
      </c>
      <c r="AX913" s="15">
        <v>45</v>
      </c>
      <c r="AY913" s="15">
        <v>46</v>
      </c>
      <c r="AZ913" s="15">
        <v>47</v>
      </c>
      <c r="BA913" s="15">
        <v>48</v>
      </c>
      <c r="BB913" s="15">
        <v>49</v>
      </c>
      <c r="BC913" s="15">
        <v>50</v>
      </c>
      <c r="BD913" s="15">
        <v>51</v>
      </c>
      <c r="BE913" s="15">
        <v>52</v>
      </c>
      <c r="BF913" s="15">
        <v>53</v>
      </c>
      <c r="BG913" s="15">
        <v>54</v>
      </c>
      <c r="BH913" s="15">
        <v>55</v>
      </c>
      <c r="BI913" s="15">
        <v>56</v>
      </c>
      <c r="BJ913" s="15">
        <v>57</v>
      </c>
      <c r="BK913" s="15">
        <v>58</v>
      </c>
      <c r="BL913" s="15">
        <v>59</v>
      </c>
      <c r="BM913" s="15">
        <v>60</v>
      </c>
      <c r="BN913" s="15">
        <v>61</v>
      </c>
      <c r="BO913" s="15">
        <v>62</v>
      </c>
      <c r="BP913" s="15">
        <v>63</v>
      </c>
      <c r="BQ913" s="15">
        <v>64</v>
      </c>
      <c r="BR913" s="15">
        <v>65</v>
      </c>
      <c r="BS913" s="15">
        <v>66</v>
      </c>
      <c r="BT913" s="15">
        <v>67</v>
      </c>
      <c r="BU913" s="15">
        <v>68</v>
      </c>
      <c r="BV913" s="15">
        <v>69</v>
      </c>
      <c r="BW913" s="15">
        <v>70</v>
      </c>
      <c r="BX913" s="15">
        <v>71</v>
      </c>
      <c r="BY913" s="15">
        <v>72</v>
      </c>
      <c r="BZ913" s="15">
        <v>73</v>
      </c>
      <c r="CA913" s="15">
        <v>74</v>
      </c>
      <c r="CB913" s="15">
        <v>75</v>
      </c>
      <c r="CC913" s="15">
        <v>76</v>
      </c>
      <c r="CD913" s="15">
        <v>77</v>
      </c>
      <c r="CE913" s="15">
        <v>78</v>
      </c>
      <c r="CF913" s="15">
        <v>79</v>
      </c>
      <c r="CG913" s="15">
        <v>80</v>
      </c>
      <c r="CH913" s="15">
        <v>81</v>
      </c>
      <c r="CI913" s="15">
        <v>82</v>
      </c>
      <c r="CJ913" s="15">
        <v>83</v>
      </c>
      <c r="CK913" s="15">
        <v>84</v>
      </c>
      <c r="CL913" s="15">
        <v>85</v>
      </c>
      <c r="CM913" s="15">
        <v>86</v>
      </c>
      <c r="CN913" s="15">
        <v>87</v>
      </c>
      <c r="CO913" s="15">
        <v>88</v>
      </c>
      <c r="CP913" s="15">
        <v>89</v>
      </c>
      <c r="CQ913" s="15">
        <v>90</v>
      </c>
      <c r="CR913" s="15">
        <v>91</v>
      </c>
      <c r="CS913" s="15">
        <v>92</v>
      </c>
      <c r="CT913" s="15">
        <v>93</v>
      </c>
      <c r="CU913" s="15">
        <v>94</v>
      </c>
      <c r="CV913" s="15">
        <v>95</v>
      </c>
      <c r="CW913" s="15">
        <v>96</v>
      </c>
      <c r="CX913" s="15">
        <v>97</v>
      </c>
      <c r="CY913" s="15">
        <v>98</v>
      </c>
      <c r="CZ913" s="15">
        <v>99</v>
      </c>
      <c r="DA913" s="15">
        <v>100</v>
      </c>
      <c r="DB913" s="15">
        <v>101</v>
      </c>
      <c r="DC913" s="15">
        <v>102</v>
      </c>
      <c r="DD913" s="15">
        <v>103</v>
      </c>
      <c r="DE913" s="15">
        <v>104</v>
      </c>
      <c r="DF913" s="15">
        <v>105</v>
      </c>
      <c r="DG913" s="15">
        <v>106</v>
      </c>
      <c r="DH913" s="15">
        <v>107</v>
      </c>
      <c r="DI913" s="15">
        <v>108</v>
      </c>
      <c r="DJ913" s="15">
        <v>109</v>
      </c>
      <c r="DK913" s="15">
        <v>110</v>
      </c>
      <c r="DL913" s="15">
        <v>111</v>
      </c>
      <c r="DM913" s="15">
        <v>112</v>
      </c>
      <c r="DN913" s="15">
        <v>113</v>
      </c>
      <c r="DO913" s="15">
        <v>114</v>
      </c>
      <c r="DP913" s="15">
        <v>115</v>
      </c>
      <c r="DQ913" s="15">
        <v>116</v>
      </c>
      <c r="DR913" s="15">
        <v>117</v>
      </c>
      <c r="DS913" s="15">
        <v>118</v>
      </c>
      <c r="DT913" s="15">
        <v>119</v>
      </c>
      <c r="DU913" s="15">
        <v>120</v>
      </c>
      <c r="DV913" s="15">
        <v>121</v>
      </c>
      <c r="DW913" s="15">
        <v>122</v>
      </c>
      <c r="DX913" s="15">
        <v>123</v>
      </c>
      <c r="DY913" s="15">
        <v>124</v>
      </c>
      <c r="DZ913" s="15">
        <v>125</v>
      </c>
      <c r="EA913" s="15">
        <v>126</v>
      </c>
      <c r="EB913" s="15">
        <v>127</v>
      </c>
      <c r="EC913" s="15">
        <v>128</v>
      </c>
      <c r="ED913" s="15">
        <v>129</v>
      </c>
      <c r="EE913" s="15">
        <v>130</v>
      </c>
      <c r="EF913" s="15">
        <v>131</v>
      </c>
      <c r="EG913" s="15">
        <v>132</v>
      </c>
      <c r="EH913" s="15">
        <v>133</v>
      </c>
      <c r="EI913" s="15">
        <v>134</v>
      </c>
      <c r="EJ913" s="15">
        <v>135</v>
      </c>
      <c r="EK913" s="15">
        <v>136</v>
      </c>
      <c r="EL913" s="15">
        <v>137</v>
      </c>
      <c r="EM913" s="15">
        <v>138</v>
      </c>
      <c r="EN913" s="15">
        <v>139</v>
      </c>
      <c r="EO913" s="15">
        <v>140</v>
      </c>
      <c r="EP913" s="15">
        <v>141</v>
      </c>
      <c r="EQ913" s="15">
        <v>142</v>
      </c>
      <c r="ER913" s="15">
        <v>143</v>
      </c>
      <c r="ES913" s="15">
        <v>144</v>
      </c>
      <c r="ET913" s="15">
        <v>145</v>
      </c>
      <c r="EU913" s="15">
        <v>146</v>
      </c>
      <c r="EV913" s="15">
        <v>147</v>
      </c>
      <c r="EW913" s="15">
        <v>148</v>
      </c>
      <c r="EX913" s="15">
        <v>149</v>
      </c>
      <c r="EY913" s="15">
        <v>150</v>
      </c>
      <c r="EZ913" s="15">
        <v>151</v>
      </c>
      <c r="FA913" s="15">
        <v>152</v>
      </c>
      <c r="FB913" s="15">
        <v>153</v>
      </c>
      <c r="FC913" s="15">
        <v>154</v>
      </c>
      <c r="FD913" s="15">
        <v>155</v>
      </c>
      <c r="FE913" s="15">
        <v>156</v>
      </c>
      <c r="FF913" s="15">
        <v>157</v>
      </c>
      <c r="FG913" s="15">
        <v>158</v>
      </c>
      <c r="FH913" s="15">
        <v>159</v>
      </c>
      <c r="FI913" s="15">
        <v>160</v>
      </c>
      <c r="FJ913" s="15">
        <v>161</v>
      </c>
      <c r="FK913" s="15">
        <v>162</v>
      </c>
      <c r="FL913" s="15">
        <v>163</v>
      </c>
      <c r="FM913" s="15">
        <v>164</v>
      </c>
      <c r="FN913" s="15">
        <v>165</v>
      </c>
      <c r="FO913" s="15">
        <v>166</v>
      </c>
      <c r="FP913" s="15">
        <v>167</v>
      </c>
      <c r="FQ913" s="15">
        <v>168</v>
      </c>
      <c r="FR913" s="15">
        <v>169</v>
      </c>
      <c r="FS913" s="15">
        <v>170</v>
      </c>
      <c r="FT913" s="15">
        <v>171</v>
      </c>
      <c r="FU913" s="15">
        <v>172</v>
      </c>
      <c r="FV913" s="15">
        <v>173</v>
      </c>
      <c r="FW913" s="15">
        <v>174</v>
      </c>
      <c r="FX913" s="15">
        <v>175</v>
      </c>
      <c r="FY913" s="15">
        <v>176</v>
      </c>
      <c r="FZ913" s="15">
        <v>177</v>
      </c>
      <c r="GA913" s="15">
        <v>178</v>
      </c>
      <c r="GB913" s="15">
        <v>179</v>
      </c>
      <c r="GC913" s="15">
        <v>180</v>
      </c>
      <c r="GD913" s="15">
        <v>181</v>
      </c>
      <c r="GE913" s="15">
        <v>182</v>
      </c>
      <c r="GF913" s="15">
        <v>183</v>
      </c>
      <c r="GG913" s="15">
        <v>184</v>
      </c>
      <c r="GH913" s="15">
        <v>185</v>
      </c>
    </row>
    <row r="914" spans="4:194" s="15" customFormat="1">
      <c r="E914" s="42" t="s">
        <v>350</v>
      </c>
      <c r="F914" s="15">
        <v>122</v>
      </c>
      <c r="G914" s="15">
        <v>110</v>
      </c>
      <c r="H914" s="15">
        <v>99</v>
      </c>
      <c r="I914" s="15">
        <v>140</v>
      </c>
      <c r="J914" s="15">
        <v>126</v>
      </c>
      <c r="K914" s="15">
        <v>43</v>
      </c>
      <c r="L914" s="15">
        <v>90</v>
      </c>
      <c r="M914" s="15">
        <v>127</v>
      </c>
      <c r="N914" s="15">
        <v>177</v>
      </c>
      <c r="O914" s="15">
        <v>64</v>
      </c>
      <c r="P914" s="15">
        <v>164</v>
      </c>
      <c r="Q914" s="15">
        <v>120</v>
      </c>
      <c r="R914" s="15">
        <v>60</v>
      </c>
      <c r="S914" s="15">
        <v>142</v>
      </c>
      <c r="T914" s="15">
        <v>137</v>
      </c>
      <c r="U914" s="15">
        <v>62</v>
      </c>
      <c r="V914" s="15">
        <v>129</v>
      </c>
      <c r="W914" s="15">
        <v>25</v>
      </c>
      <c r="X914" s="15">
        <v>125</v>
      </c>
      <c r="Y914" s="15">
        <v>136</v>
      </c>
      <c r="Z914" s="15">
        <v>149</v>
      </c>
      <c r="AA914" s="15">
        <v>74</v>
      </c>
      <c r="AB914" s="15">
        <v>12</v>
      </c>
      <c r="AC914" s="15">
        <v>117</v>
      </c>
      <c r="AD914" s="15">
        <v>18</v>
      </c>
      <c r="AE914" s="15">
        <v>100</v>
      </c>
      <c r="AF914" s="15">
        <v>44</v>
      </c>
      <c r="AG914" s="15">
        <v>146</v>
      </c>
      <c r="AH914" s="15">
        <v>10</v>
      </c>
      <c r="AI914" s="15">
        <v>46</v>
      </c>
      <c r="AJ914" s="15">
        <v>138</v>
      </c>
      <c r="AK914" s="15">
        <v>66</v>
      </c>
      <c r="AL914" s="15">
        <v>97</v>
      </c>
      <c r="AM914" s="15">
        <v>56</v>
      </c>
      <c r="AN914" s="15">
        <v>184</v>
      </c>
      <c r="AO914" s="15">
        <v>50</v>
      </c>
      <c r="AP914" s="15">
        <v>3</v>
      </c>
      <c r="AQ914" s="15">
        <v>30</v>
      </c>
      <c r="AR914" s="15">
        <v>148</v>
      </c>
      <c r="AS914" s="15">
        <v>171</v>
      </c>
      <c r="AT914" s="15">
        <v>95</v>
      </c>
      <c r="AU914" s="15">
        <v>158</v>
      </c>
      <c r="AV914" s="15">
        <v>104</v>
      </c>
      <c r="AW914" s="15">
        <v>40</v>
      </c>
      <c r="AX914" s="15">
        <v>89</v>
      </c>
      <c r="AY914" s="15">
        <v>38</v>
      </c>
      <c r="AZ914" s="15">
        <v>144</v>
      </c>
      <c r="BA914" s="15">
        <v>156</v>
      </c>
      <c r="BB914" s="15">
        <v>6</v>
      </c>
      <c r="BC914" s="15">
        <v>179</v>
      </c>
      <c r="BD914" s="15">
        <v>87</v>
      </c>
      <c r="BE914" s="15">
        <v>69</v>
      </c>
      <c r="BF914" s="15">
        <v>34</v>
      </c>
      <c r="BG914" s="15">
        <v>123</v>
      </c>
      <c r="BH914" s="15">
        <v>24</v>
      </c>
      <c r="BI914" s="15">
        <v>174</v>
      </c>
      <c r="BJ914" s="15">
        <v>141</v>
      </c>
      <c r="BK914" s="15">
        <v>5</v>
      </c>
      <c r="BL914" s="15">
        <v>73</v>
      </c>
      <c r="BM914" s="15">
        <v>31</v>
      </c>
      <c r="BN914" s="15">
        <v>92</v>
      </c>
      <c r="BO914" s="15">
        <v>16</v>
      </c>
      <c r="BP914" s="15">
        <v>81</v>
      </c>
      <c r="BQ914" s="15">
        <v>131</v>
      </c>
      <c r="BR914" s="15">
        <v>78</v>
      </c>
      <c r="BS914" s="15">
        <v>105</v>
      </c>
      <c r="BT914" s="15">
        <v>11</v>
      </c>
      <c r="BU914" s="15">
        <v>165</v>
      </c>
      <c r="BV914" s="15">
        <v>76</v>
      </c>
      <c r="BW914" s="15">
        <v>94</v>
      </c>
      <c r="BX914" s="15">
        <v>23</v>
      </c>
      <c r="BY914" s="15">
        <v>150</v>
      </c>
      <c r="BZ914" s="15">
        <v>172</v>
      </c>
      <c r="CA914" s="15">
        <v>20</v>
      </c>
      <c r="CB914" s="15">
        <v>166</v>
      </c>
      <c r="CC914" s="15">
        <v>80</v>
      </c>
      <c r="CD914" s="15">
        <v>159</v>
      </c>
      <c r="CE914" s="15">
        <v>52</v>
      </c>
      <c r="CF914" s="15">
        <v>102</v>
      </c>
      <c r="CG914" s="15">
        <v>161</v>
      </c>
      <c r="CH914" s="15">
        <v>133</v>
      </c>
      <c r="CI914" s="15">
        <v>4</v>
      </c>
      <c r="CJ914" s="15">
        <v>185</v>
      </c>
      <c r="CK914" s="15">
        <v>178</v>
      </c>
      <c r="CL914" s="15">
        <v>59</v>
      </c>
      <c r="CM914" s="15">
        <v>183</v>
      </c>
      <c r="CN914" s="15">
        <v>29</v>
      </c>
      <c r="CO914" s="15">
        <v>55</v>
      </c>
      <c r="CP914" s="15">
        <v>128</v>
      </c>
      <c r="CQ914" s="15">
        <v>7</v>
      </c>
      <c r="CR914" s="15">
        <v>54</v>
      </c>
      <c r="CS914" s="15">
        <v>83</v>
      </c>
      <c r="CT914" s="15">
        <v>71</v>
      </c>
      <c r="CU914" s="15">
        <v>132</v>
      </c>
      <c r="CV914" s="15">
        <v>61</v>
      </c>
      <c r="CW914" s="15">
        <v>180</v>
      </c>
      <c r="CX914" s="15">
        <v>86</v>
      </c>
      <c r="CY914" s="15">
        <v>2</v>
      </c>
      <c r="CZ914" s="15">
        <v>32</v>
      </c>
      <c r="DA914" s="15">
        <v>58</v>
      </c>
      <c r="DB914" s="15">
        <v>175</v>
      </c>
      <c r="DC914" s="15">
        <v>170</v>
      </c>
      <c r="DD914" s="15">
        <v>96</v>
      </c>
      <c r="DE914" s="15">
        <v>116</v>
      </c>
      <c r="DF914" s="15">
        <v>153</v>
      </c>
      <c r="DG914" s="15">
        <v>77</v>
      </c>
      <c r="DH914" s="15">
        <v>155</v>
      </c>
      <c r="DI914" s="15">
        <v>57</v>
      </c>
      <c r="DJ914" s="15">
        <v>101</v>
      </c>
      <c r="DK914" s="15">
        <v>98</v>
      </c>
      <c r="DL914" s="15">
        <v>39</v>
      </c>
      <c r="DM914" s="15">
        <v>115</v>
      </c>
      <c r="DN914" s="15">
        <v>119</v>
      </c>
      <c r="DO914" s="15">
        <v>182</v>
      </c>
      <c r="DP914" s="15">
        <v>106</v>
      </c>
      <c r="DQ914" s="15">
        <v>82</v>
      </c>
      <c r="DR914" s="15">
        <v>13</v>
      </c>
      <c r="DS914" s="15">
        <v>147</v>
      </c>
      <c r="DT914" s="15">
        <v>111</v>
      </c>
      <c r="DU914" s="15">
        <v>152</v>
      </c>
      <c r="DV914" s="15">
        <v>169</v>
      </c>
      <c r="DW914" s="15">
        <v>114</v>
      </c>
      <c r="DX914" s="15">
        <v>160</v>
      </c>
      <c r="DY914" s="15">
        <v>72</v>
      </c>
      <c r="DZ914" s="15">
        <v>28</v>
      </c>
      <c r="EA914" s="15">
        <v>139</v>
      </c>
      <c r="EB914" s="15">
        <v>65</v>
      </c>
      <c r="EC914" s="15">
        <v>135</v>
      </c>
      <c r="ED914" s="15">
        <v>17</v>
      </c>
      <c r="EE914" s="15">
        <v>167</v>
      </c>
      <c r="EF914" s="15">
        <v>130</v>
      </c>
      <c r="EG914" s="15">
        <v>88</v>
      </c>
      <c r="EH914" s="15">
        <v>1</v>
      </c>
      <c r="EI914" s="15">
        <v>168</v>
      </c>
      <c r="EJ914" s="15">
        <v>93</v>
      </c>
      <c r="EK914" s="15">
        <v>124</v>
      </c>
      <c r="EL914" s="15">
        <v>15</v>
      </c>
      <c r="EM914" s="15">
        <v>21</v>
      </c>
      <c r="EN914" s="15">
        <v>26</v>
      </c>
      <c r="EO914" s="15">
        <v>49</v>
      </c>
      <c r="EP914" s="15">
        <v>27</v>
      </c>
      <c r="EQ914" s="15">
        <v>41</v>
      </c>
      <c r="ER914" s="15">
        <v>37</v>
      </c>
      <c r="ES914" s="15">
        <v>47</v>
      </c>
      <c r="ET914" s="15">
        <v>163</v>
      </c>
      <c r="EU914" s="15">
        <v>45</v>
      </c>
      <c r="EV914" s="15">
        <v>68</v>
      </c>
      <c r="EW914" s="15">
        <v>14</v>
      </c>
      <c r="EX914" s="15">
        <v>157</v>
      </c>
      <c r="EY914" s="15">
        <v>108</v>
      </c>
      <c r="EZ914" s="15">
        <v>70</v>
      </c>
      <c r="FA914" s="15">
        <v>109</v>
      </c>
      <c r="FB914" s="15">
        <v>176</v>
      </c>
      <c r="FC914" s="15">
        <v>118</v>
      </c>
      <c r="FD914" s="15">
        <v>173</v>
      </c>
      <c r="FE914" s="15">
        <v>75</v>
      </c>
      <c r="FF914" s="15">
        <v>143</v>
      </c>
      <c r="FG914" s="15">
        <v>42</v>
      </c>
      <c r="FH914" s="15">
        <v>48</v>
      </c>
      <c r="FI914" s="15">
        <v>151</v>
      </c>
      <c r="FJ914" s="15">
        <v>19</v>
      </c>
      <c r="FK914" s="15">
        <v>181</v>
      </c>
      <c r="FL914" s="15">
        <v>9</v>
      </c>
      <c r="FM914" s="15">
        <v>33</v>
      </c>
      <c r="FN914" s="15">
        <v>113</v>
      </c>
      <c r="FO914" s="15">
        <v>22</v>
      </c>
      <c r="FP914" s="15">
        <v>145</v>
      </c>
      <c r="FQ914" s="15">
        <v>79</v>
      </c>
      <c r="FR914" s="15">
        <v>121</v>
      </c>
      <c r="FS914" s="15">
        <v>112</v>
      </c>
      <c r="FT914" s="15">
        <v>8</v>
      </c>
      <c r="FU914" s="15">
        <v>103</v>
      </c>
      <c r="FV914" s="15">
        <v>107</v>
      </c>
      <c r="FW914" s="15">
        <v>63</v>
      </c>
      <c r="FX914" s="15">
        <v>91</v>
      </c>
      <c r="FY914" s="15">
        <v>154</v>
      </c>
      <c r="FZ914" s="15">
        <v>53</v>
      </c>
      <c r="GA914" s="15">
        <v>84</v>
      </c>
      <c r="GB914" s="15">
        <v>36</v>
      </c>
      <c r="GC914" s="15">
        <v>67</v>
      </c>
      <c r="GD914" s="15">
        <v>162</v>
      </c>
      <c r="GE914" s="15">
        <v>134</v>
      </c>
      <c r="GF914" s="15">
        <v>85</v>
      </c>
      <c r="GG914" s="15">
        <v>35</v>
      </c>
      <c r="GH914" s="15">
        <v>51</v>
      </c>
    </row>
    <row r="915" spans="4:194" s="15" customFormat="1">
      <c r="E915" s="42" t="s">
        <v>352</v>
      </c>
      <c r="F915" s="15">
        <v>185</v>
      </c>
      <c r="G915" s="15">
        <v>98</v>
      </c>
      <c r="H915" s="15">
        <v>74</v>
      </c>
      <c r="I915" s="15">
        <v>8</v>
      </c>
      <c r="J915" s="15">
        <v>42</v>
      </c>
      <c r="K915" s="15">
        <v>60</v>
      </c>
      <c r="L915" s="15">
        <v>26</v>
      </c>
      <c r="M915" s="15">
        <v>110</v>
      </c>
      <c r="N915" s="15">
        <v>176</v>
      </c>
      <c r="O915" s="15">
        <v>19</v>
      </c>
      <c r="P915" s="15">
        <v>40</v>
      </c>
      <c r="Q915" s="15">
        <v>93</v>
      </c>
      <c r="R915" s="15">
        <v>161</v>
      </c>
      <c r="S915" s="15">
        <v>87</v>
      </c>
      <c r="T915" s="15">
        <v>57</v>
      </c>
      <c r="U915" s="15">
        <v>137</v>
      </c>
      <c r="V915" s="15">
        <v>78</v>
      </c>
      <c r="W915" s="15">
        <v>116</v>
      </c>
      <c r="X915" s="15">
        <v>162</v>
      </c>
      <c r="Y915" s="15">
        <v>103</v>
      </c>
      <c r="Z915" s="15">
        <v>69</v>
      </c>
      <c r="AA915" s="15">
        <v>104</v>
      </c>
      <c r="AB915" s="15">
        <v>15</v>
      </c>
      <c r="AC915" s="15">
        <v>51</v>
      </c>
      <c r="AD915" s="15">
        <v>147</v>
      </c>
      <c r="AE915" s="15">
        <v>67</v>
      </c>
      <c r="AF915" s="15">
        <v>79</v>
      </c>
      <c r="AG915" s="15">
        <v>109</v>
      </c>
      <c r="AH915" s="15">
        <v>92</v>
      </c>
      <c r="AI915" s="15">
        <v>2</v>
      </c>
      <c r="AJ915" s="15">
        <v>150</v>
      </c>
      <c r="AK915" s="15">
        <v>28</v>
      </c>
      <c r="AL915" s="15">
        <v>120</v>
      </c>
      <c r="AM915" s="15">
        <v>46</v>
      </c>
      <c r="AN915" s="15">
        <v>71</v>
      </c>
      <c r="AO915" s="15">
        <v>170</v>
      </c>
      <c r="AP915" s="15">
        <v>85</v>
      </c>
      <c r="AQ915" s="15">
        <v>177</v>
      </c>
      <c r="AR915" s="15">
        <v>183</v>
      </c>
      <c r="AS915" s="15">
        <v>13</v>
      </c>
      <c r="AT915" s="15">
        <v>64</v>
      </c>
      <c r="AU915" s="15">
        <v>14</v>
      </c>
      <c r="AV915" s="15">
        <v>129</v>
      </c>
      <c r="AW915" s="15">
        <v>96</v>
      </c>
      <c r="AX915" s="15">
        <v>124</v>
      </c>
      <c r="AY915" s="15">
        <v>148</v>
      </c>
      <c r="AZ915" s="15">
        <v>113</v>
      </c>
      <c r="BA915" s="15">
        <v>142</v>
      </c>
      <c r="BB915" s="15">
        <v>70</v>
      </c>
      <c r="BC915" s="15">
        <v>81</v>
      </c>
      <c r="BD915" s="15">
        <v>167</v>
      </c>
      <c r="BE915" s="15">
        <v>33</v>
      </c>
      <c r="BF915" s="15">
        <v>144</v>
      </c>
      <c r="BG915" s="15">
        <v>146</v>
      </c>
      <c r="BH915" s="15">
        <v>66</v>
      </c>
      <c r="BI915" s="15">
        <v>117</v>
      </c>
      <c r="BJ915" s="15">
        <v>5</v>
      </c>
      <c r="BK915" s="15">
        <v>112</v>
      </c>
      <c r="BL915" s="15">
        <v>97</v>
      </c>
      <c r="BM915" s="15">
        <v>52</v>
      </c>
      <c r="BN915" s="15">
        <v>160</v>
      </c>
      <c r="BO915" s="15">
        <v>50</v>
      </c>
      <c r="BP915" s="15">
        <v>7</v>
      </c>
      <c r="BQ915" s="15">
        <v>41</v>
      </c>
      <c r="BR915" s="15">
        <v>138</v>
      </c>
      <c r="BS915" s="15">
        <v>108</v>
      </c>
      <c r="BT915" s="15">
        <v>63</v>
      </c>
      <c r="BU915" s="15">
        <v>29</v>
      </c>
      <c r="BV915" s="15">
        <v>11</v>
      </c>
      <c r="BW915" s="15">
        <v>111</v>
      </c>
      <c r="BX915" s="15">
        <v>35</v>
      </c>
      <c r="BY915" s="15">
        <v>163</v>
      </c>
      <c r="BZ915" s="15">
        <v>152</v>
      </c>
      <c r="CA915" s="15">
        <v>83</v>
      </c>
      <c r="CB915" s="15">
        <v>21</v>
      </c>
      <c r="CC915" s="15">
        <v>179</v>
      </c>
      <c r="CD915" s="15">
        <v>30</v>
      </c>
      <c r="CE915" s="15">
        <v>17</v>
      </c>
      <c r="CF915" s="15">
        <v>158</v>
      </c>
      <c r="CG915" s="15">
        <v>127</v>
      </c>
      <c r="CH915" s="15">
        <v>184</v>
      </c>
      <c r="CI915" s="15">
        <v>165</v>
      </c>
      <c r="CJ915" s="15">
        <v>72</v>
      </c>
      <c r="CK915" s="15">
        <v>172</v>
      </c>
      <c r="CL915" s="15">
        <v>36</v>
      </c>
      <c r="CM915" s="15">
        <v>102</v>
      </c>
      <c r="CN915" s="15">
        <v>151</v>
      </c>
      <c r="CO915" s="15">
        <v>175</v>
      </c>
      <c r="CP915" s="15">
        <v>31</v>
      </c>
      <c r="CQ915" s="15">
        <v>131</v>
      </c>
      <c r="CR915" s="15">
        <v>49</v>
      </c>
      <c r="CS915" s="15">
        <v>123</v>
      </c>
      <c r="CT915" s="15">
        <v>6</v>
      </c>
      <c r="CU915" s="15">
        <v>141</v>
      </c>
      <c r="CV915" s="15">
        <v>86</v>
      </c>
      <c r="CW915" s="15">
        <v>89</v>
      </c>
      <c r="CX915" s="15">
        <v>106</v>
      </c>
      <c r="CY915" s="15">
        <v>4</v>
      </c>
      <c r="CZ915" s="15">
        <v>12</v>
      </c>
      <c r="DA915" s="15">
        <v>76</v>
      </c>
      <c r="DB915" s="15">
        <v>182</v>
      </c>
      <c r="DC915" s="15">
        <v>55</v>
      </c>
      <c r="DD915" s="15">
        <v>56</v>
      </c>
      <c r="DE915" s="15">
        <v>82</v>
      </c>
      <c r="DF915" s="15">
        <v>3</v>
      </c>
      <c r="DG915" s="15">
        <v>118</v>
      </c>
      <c r="DH915" s="15">
        <v>178</v>
      </c>
      <c r="DI915" s="15">
        <v>139</v>
      </c>
      <c r="DJ915" s="15">
        <v>130</v>
      </c>
      <c r="DK915" s="15">
        <v>122</v>
      </c>
      <c r="DL915" s="15">
        <v>65</v>
      </c>
      <c r="DM915" s="15">
        <v>168</v>
      </c>
      <c r="DN915" s="15">
        <v>39</v>
      </c>
      <c r="DO915" s="15">
        <v>181</v>
      </c>
      <c r="DP915" s="15">
        <v>23</v>
      </c>
      <c r="DQ915" s="15">
        <v>99</v>
      </c>
      <c r="DR915" s="15">
        <v>34</v>
      </c>
      <c r="DS915" s="15">
        <v>61</v>
      </c>
      <c r="DT915" s="15">
        <v>143</v>
      </c>
      <c r="DU915" s="15">
        <v>156</v>
      </c>
      <c r="DV915" s="15">
        <v>115</v>
      </c>
      <c r="DW915" s="15">
        <v>18</v>
      </c>
      <c r="DX915" s="15">
        <v>180</v>
      </c>
      <c r="DY915" s="15">
        <v>45</v>
      </c>
      <c r="DZ915" s="15">
        <v>154</v>
      </c>
      <c r="EA915" s="15">
        <v>73</v>
      </c>
      <c r="EB915" s="15">
        <v>119</v>
      </c>
      <c r="EC915" s="15">
        <v>166</v>
      </c>
      <c r="ED915" s="15">
        <v>43</v>
      </c>
      <c r="EE915" s="15">
        <v>37</v>
      </c>
      <c r="EF915" s="15">
        <v>114</v>
      </c>
      <c r="EG915" s="15">
        <v>153</v>
      </c>
      <c r="EH915" s="15">
        <v>134</v>
      </c>
      <c r="EI915" s="15">
        <v>68</v>
      </c>
      <c r="EJ915" s="15">
        <v>121</v>
      </c>
      <c r="EK915" s="15">
        <v>157</v>
      </c>
      <c r="EL915" s="15">
        <v>173</v>
      </c>
      <c r="EM915" s="15">
        <v>105</v>
      </c>
      <c r="EN915" s="15">
        <v>62</v>
      </c>
      <c r="EO915" s="15">
        <v>133</v>
      </c>
      <c r="EP915" s="15">
        <v>10</v>
      </c>
      <c r="EQ915" s="15">
        <v>91</v>
      </c>
      <c r="ER915" s="15">
        <v>47</v>
      </c>
      <c r="ES915" s="15">
        <v>53</v>
      </c>
      <c r="ET915" s="15">
        <v>149</v>
      </c>
      <c r="EU915" s="15">
        <v>140</v>
      </c>
      <c r="EV915" s="15">
        <v>25</v>
      </c>
      <c r="EW915" s="15">
        <v>32</v>
      </c>
      <c r="EX915" s="15">
        <v>1</v>
      </c>
      <c r="EY915" s="15">
        <v>101</v>
      </c>
      <c r="EZ915" s="15">
        <v>24</v>
      </c>
      <c r="FA915" s="15">
        <v>126</v>
      </c>
      <c r="FB915" s="15">
        <v>132</v>
      </c>
      <c r="FC915" s="15">
        <v>38</v>
      </c>
      <c r="FD915" s="15">
        <v>174</v>
      </c>
      <c r="FE915" s="15">
        <v>90</v>
      </c>
      <c r="FF915" s="15">
        <v>58</v>
      </c>
      <c r="FG915" s="15">
        <v>155</v>
      </c>
      <c r="FH915" s="15">
        <v>107</v>
      </c>
      <c r="FI915" s="15">
        <v>22</v>
      </c>
      <c r="FJ915" s="15">
        <v>59</v>
      </c>
      <c r="FK915" s="15">
        <v>48</v>
      </c>
      <c r="FL915" s="15">
        <v>44</v>
      </c>
      <c r="FM915" s="15">
        <v>16</v>
      </c>
      <c r="FN915" s="15">
        <v>164</v>
      </c>
      <c r="FO915" s="15">
        <v>94</v>
      </c>
      <c r="FP915" s="15">
        <v>128</v>
      </c>
      <c r="FQ915" s="15">
        <v>136</v>
      </c>
      <c r="FR915" s="15">
        <v>75</v>
      </c>
      <c r="FS915" s="15">
        <v>77</v>
      </c>
      <c r="FT915" s="15">
        <v>20</v>
      </c>
      <c r="FU915" s="15">
        <v>84</v>
      </c>
      <c r="FV915" s="15">
        <v>145</v>
      </c>
      <c r="FW915" s="15">
        <v>95</v>
      </c>
      <c r="FX915" s="15">
        <v>88</v>
      </c>
      <c r="FY915" s="15">
        <v>9</v>
      </c>
      <c r="FZ915" s="15">
        <v>171</v>
      </c>
      <c r="GA915" s="15">
        <v>159</v>
      </c>
      <c r="GB915" s="15">
        <v>27</v>
      </c>
      <c r="GC915" s="15">
        <v>54</v>
      </c>
      <c r="GD915" s="15">
        <v>125</v>
      </c>
      <c r="GE915" s="15">
        <v>135</v>
      </c>
      <c r="GF915" s="15">
        <v>80</v>
      </c>
      <c r="GG915" s="15">
        <v>100</v>
      </c>
      <c r="GH915" s="15">
        <v>169</v>
      </c>
    </row>
    <row r="916" spans="4:194" s="15" customFormat="1"/>
    <row r="917" spans="4:194" s="15" customFormat="1">
      <c r="D917" s="447">
        <v>186</v>
      </c>
      <c r="E917" s="39" t="s">
        <v>379</v>
      </c>
    </row>
    <row r="918" spans="4:194" s="15" customFormat="1">
      <c r="E918" s="42" t="s">
        <v>322</v>
      </c>
      <c r="F918" s="15">
        <v>1</v>
      </c>
      <c r="G918" s="15">
        <v>2</v>
      </c>
      <c r="H918" s="15">
        <v>3</v>
      </c>
      <c r="I918" s="15">
        <v>4</v>
      </c>
      <c r="J918" s="15">
        <v>5</v>
      </c>
      <c r="K918" s="15">
        <v>6</v>
      </c>
      <c r="L918" s="15">
        <v>7</v>
      </c>
      <c r="M918" s="15">
        <v>8</v>
      </c>
      <c r="N918" s="15">
        <v>9</v>
      </c>
      <c r="O918" s="15">
        <v>10</v>
      </c>
      <c r="P918" s="15">
        <v>11</v>
      </c>
      <c r="Q918" s="15">
        <v>12</v>
      </c>
      <c r="R918" s="15">
        <v>13</v>
      </c>
      <c r="S918" s="15">
        <v>14</v>
      </c>
      <c r="T918" s="15">
        <v>15</v>
      </c>
      <c r="U918" s="15">
        <v>16</v>
      </c>
      <c r="V918" s="15">
        <v>17</v>
      </c>
      <c r="W918" s="15">
        <v>18</v>
      </c>
      <c r="X918" s="15">
        <v>19</v>
      </c>
      <c r="Y918" s="15">
        <v>20</v>
      </c>
      <c r="Z918" s="15">
        <v>21</v>
      </c>
      <c r="AA918" s="15">
        <v>22</v>
      </c>
      <c r="AB918" s="15">
        <v>23</v>
      </c>
      <c r="AC918" s="15">
        <v>24</v>
      </c>
      <c r="AD918" s="15">
        <v>25</v>
      </c>
      <c r="AE918" s="15">
        <v>26</v>
      </c>
      <c r="AF918" s="15">
        <v>27</v>
      </c>
      <c r="AG918" s="15">
        <v>28</v>
      </c>
      <c r="AH918" s="15">
        <v>29</v>
      </c>
      <c r="AI918" s="15">
        <v>30</v>
      </c>
      <c r="AJ918" s="15">
        <v>31</v>
      </c>
      <c r="AK918" s="15">
        <v>32</v>
      </c>
      <c r="AL918" s="15">
        <v>33</v>
      </c>
      <c r="AM918" s="15">
        <v>34</v>
      </c>
      <c r="AN918" s="15">
        <v>35</v>
      </c>
      <c r="AO918" s="15">
        <v>36</v>
      </c>
      <c r="AP918" s="15">
        <v>37</v>
      </c>
      <c r="AQ918" s="15">
        <v>38</v>
      </c>
      <c r="AR918" s="15">
        <v>39</v>
      </c>
      <c r="AS918" s="15">
        <v>40</v>
      </c>
      <c r="AT918" s="15">
        <v>41</v>
      </c>
      <c r="AU918" s="15">
        <v>42</v>
      </c>
      <c r="AV918" s="15">
        <v>43</v>
      </c>
      <c r="AW918" s="15">
        <v>44</v>
      </c>
      <c r="AX918" s="15">
        <v>45</v>
      </c>
      <c r="AY918" s="15">
        <v>46</v>
      </c>
      <c r="AZ918" s="15">
        <v>47</v>
      </c>
      <c r="BA918" s="15">
        <v>48</v>
      </c>
      <c r="BB918" s="15">
        <v>49</v>
      </c>
      <c r="BC918" s="15">
        <v>50</v>
      </c>
      <c r="BD918" s="15">
        <v>51</v>
      </c>
      <c r="BE918" s="15">
        <v>52</v>
      </c>
      <c r="BF918" s="15">
        <v>53</v>
      </c>
      <c r="BG918" s="15">
        <v>54</v>
      </c>
      <c r="BH918" s="15">
        <v>55</v>
      </c>
      <c r="BI918" s="15">
        <v>56</v>
      </c>
      <c r="BJ918" s="15">
        <v>57</v>
      </c>
      <c r="BK918" s="15">
        <v>58</v>
      </c>
      <c r="BL918" s="15">
        <v>59</v>
      </c>
      <c r="BM918" s="15">
        <v>60</v>
      </c>
      <c r="BN918" s="15">
        <v>61</v>
      </c>
      <c r="BO918" s="15">
        <v>62</v>
      </c>
      <c r="BP918" s="15">
        <v>63</v>
      </c>
      <c r="BQ918" s="15">
        <v>64</v>
      </c>
      <c r="BR918" s="15">
        <v>65</v>
      </c>
      <c r="BS918" s="15">
        <v>66</v>
      </c>
      <c r="BT918" s="15">
        <v>67</v>
      </c>
      <c r="BU918" s="15">
        <v>68</v>
      </c>
      <c r="BV918" s="15">
        <v>69</v>
      </c>
      <c r="BW918" s="15">
        <v>70</v>
      </c>
      <c r="BX918" s="15">
        <v>71</v>
      </c>
      <c r="BY918" s="15">
        <v>72</v>
      </c>
      <c r="BZ918" s="15">
        <v>73</v>
      </c>
      <c r="CA918" s="15">
        <v>74</v>
      </c>
      <c r="CB918" s="15">
        <v>75</v>
      </c>
      <c r="CC918" s="15">
        <v>76</v>
      </c>
      <c r="CD918" s="15">
        <v>77</v>
      </c>
      <c r="CE918" s="15">
        <v>78</v>
      </c>
      <c r="CF918" s="15">
        <v>79</v>
      </c>
      <c r="CG918" s="15">
        <v>80</v>
      </c>
      <c r="CH918" s="15">
        <v>81</v>
      </c>
      <c r="CI918" s="15">
        <v>82</v>
      </c>
      <c r="CJ918" s="15">
        <v>83</v>
      </c>
      <c r="CK918" s="15">
        <v>84</v>
      </c>
      <c r="CL918" s="15">
        <v>85</v>
      </c>
      <c r="CM918" s="15">
        <v>86</v>
      </c>
      <c r="CN918" s="15">
        <v>87</v>
      </c>
      <c r="CO918" s="15">
        <v>88</v>
      </c>
      <c r="CP918" s="15">
        <v>89</v>
      </c>
      <c r="CQ918" s="15">
        <v>90</v>
      </c>
      <c r="CR918" s="15">
        <v>91</v>
      </c>
      <c r="CS918" s="15">
        <v>92</v>
      </c>
      <c r="CT918" s="15">
        <v>93</v>
      </c>
      <c r="CU918" s="15">
        <v>94</v>
      </c>
      <c r="CV918" s="15">
        <v>95</v>
      </c>
      <c r="CW918" s="15">
        <v>96</v>
      </c>
      <c r="CX918" s="15">
        <v>97</v>
      </c>
      <c r="CY918" s="15">
        <v>98</v>
      </c>
      <c r="CZ918" s="15">
        <v>99</v>
      </c>
      <c r="DA918" s="15">
        <v>100</v>
      </c>
      <c r="DB918" s="15">
        <v>101</v>
      </c>
      <c r="DC918" s="15">
        <v>102</v>
      </c>
      <c r="DD918" s="15">
        <v>103</v>
      </c>
      <c r="DE918" s="15">
        <v>104</v>
      </c>
      <c r="DF918" s="15">
        <v>105</v>
      </c>
      <c r="DG918" s="15">
        <v>106</v>
      </c>
      <c r="DH918" s="15">
        <v>107</v>
      </c>
      <c r="DI918" s="15">
        <v>108</v>
      </c>
      <c r="DJ918" s="15">
        <v>109</v>
      </c>
      <c r="DK918" s="15">
        <v>110</v>
      </c>
      <c r="DL918" s="15">
        <v>111</v>
      </c>
      <c r="DM918" s="15">
        <v>112</v>
      </c>
      <c r="DN918" s="15">
        <v>113</v>
      </c>
      <c r="DO918" s="15">
        <v>114</v>
      </c>
      <c r="DP918" s="15">
        <v>115</v>
      </c>
      <c r="DQ918" s="15">
        <v>116</v>
      </c>
      <c r="DR918" s="15">
        <v>117</v>
      </c>
      <c r="DS918" s="15">
        <v>118</v>
      </c>
      <c r="DT918" s="15">
        <v>119</v>
      </c>
      <c r="DU918" s="15">
        <v>120</v>
      </c>
      <c r="DV918" s="15">
        <v>121</v>
      </c>
      <c r="DW918" s="15">
        <v>122</v>
      </c>
      <c r="DX918" s="15">
        <v>123</v>
      </c>
      <c r="DY918" s="15">
        <v>124</v>
      </c>
      <c r="DZ918" s="15">
        <v>125</v>
      </c>
      <c r="EA918" s="15">
        <v>126</v>
      </c>
      <c r="EB918" s="15">
        <v>127</v>
      </c>
      <c r="EC918" s="15">
        <v>128</v>
      </c>
      <c r="ED918" s="15">
        <v>129</v>
      </c>
      <c r="EE918" s="15">
        <v>130</v>
      </c>
      <c r="EF918" s="15">
        <v>131</v>
      </c>
      <c r="EG918" s="15">
        <v>132</v>
      </c>
      <c r="EH918" s="15">
        <v>133</v>
      </c>
      <c r="EI918" s="15">
        <v>134</v>
      </c>
      <c r="EJ918" s="15">
        <v>135</v>
      </c>
      <c r="EK918" s="15">
        <v>136</v>
      </c>
      <c r="EL918" s="15">
        <v>137</v>
      </c>
      <c r="EM918" s="15">
        <v>138</v>
      </c>
      <c r="EN918" s="15">
        <v>139</v>
      </c>
      <c r="EO918" s="15">
        <v>140</v>
      </c>
      <c r="EP918" s="15">
        <v>141</v>
      </c>
      <c r="EQ918" s="15">
        <v>142</v>
      </c>
      <c r="ER918" s="15">
        <v>143</v>
      </c>
      <c r="ES918" s="15">
        <v>144</v>
      </c>
      <c r="ET918" s="15">
        <v>145</v>
      </c>
      <c r="EU918" s="15">
        <v>146</v>
      </c>
      <c r="EV918" s="15">
        <v>147</v>
      </c>
      <c r="EW918" s="15">
        <v>148</v>
      </c>
      <c r="EX918" s="15">
        <v>149</v>
      </c>
      <c r="EY918" s="15">
        <v>150</v>
      </c>
      <c r="EZ918" s="15">
        <v>151</v>
      </c>
      <c r="FA918" s="15">
        <v>152</v>
      </c>
      <c r="FB918" s="15">
        <v>153</v>
      </c>
      <c r="FC918" s="15">
        <v>154</v>
      </c>
      <c r="FD918" s="15">
        <v>155</v>
      </c>
      <c r="FE918" s="15">
        <v>156</v>
      </c>
      <c r="FF918" s="15">
        <v>157</v>
      </c>
      <c r="FG918" s="15">
        <v>158</v>
      </c>
      <c r="FH918" s="15">
        <v>159</v>
      </c>
      <c r="FI918" s="15">
        <v>160</v>
      </c>
      <c r="FJ918" s="15">
        <v>161</v>
      </c>
      <c r="FK918" s="15">
        <v>162</v>
      </c>
      <c r="FL918" s="15">
        <v>163</v>
      </c>
      <c r="FM918" s="15">
        <v>164</v>
      </c>
      <c r="FN918" s="15">
        <v>165</v>
      </c>
      <c r="FO918" s="15">
        <v>166</v>
      </c>
      <c r="FP918" s="15">
        <v>167</v>
      </c>
      <c r="FQ918" s="15">
        <v>168</v>
      </c>
      <c r="FR918" s="15">
        <v>169</v>
      </c>
      <c r="FS918" s="15">
        <v>170</v>
      </c>
      <c r="FT918" s="15">
        <v>171</v>
      </c>
      <c r="FU918" s="15">
        <v>172</v>
      </c>
      <c r="FV918" s="15">
        <v>173</v>
      </c>
      <c r="FW918" s="15">
        <v>174</v>
      </c>
      <c r="FY918" s="15">
        <v>175</v>
      </c>
      <c r="FZ918" s="15">
        <v>176</v>
      </c>
      <c r="GA918" s="15">
        <v>177</v>
      </c>
      <c r="GB918" s="15">
        <v>178</v>
      </c>
      <c r="GD918" s="15">
        <v>179</v>
      </c>
      <c r="GE918" s="15">
        <v>180</v>
      </c>
      <c r="GF918" s="15">
        <v>181</v>
      </c>
      <c r="GG918" s="15">
        <v>182</v>
      </c>
      <c r="GI918" s="15">
        <v>183</v>
      </c>
      <c r="GJ918" s="15">
        <v>184</v>
      </c>
      <c r="GK918" s="15">
        <v>185</v>
      </c>
      <c r="GL918" s="15">
        <v>186</v>
      </c>
    </row>
    <row r="919" spans="4:194" s="15" customFormat="1">
      <c r="E919" s="42" t="s">
        <v>350</v>
      </c>
      <c r="F919" s="15">
        <v>28</v>
      </c>
      <c r="G919" s="15">
        <v>58</v>
      </c>
      <c r="H919" s="15">
        <v>94</v>
      </c>
      <c r="I919" s="15">
        <v>161</v>
      </c>
      <c r="J919" s="15">
        <v>141</v>
      </c>
      <c r="K919" s="15">
        <v>90</v>
      </c>
      <c r="L919" s="15">
        <v>68</v>
      </c>
      <c r="M919" s="15">
        <v>81</v>
      </c>
      <c r="N919" s="15">
        <v>57</v>
      </c>
      <c r="O919" s="15">
        <v>180</v>
      </c>
      <c r="P919" s="15">
        <v>182</v>
      </c>
      <c r="Q919" s="15">
        <v>74</v>
      </c>
      <c r="R919" s="15">
        <v>147</v>
      </c>
      <c r="S919" s="15">
        <v>110</v>
      </c>
      <c r="T919" s="15">
        <v>93</v>
      </c>
      <c r="U919" s="15">
        <v>169</v>
      </c>
      <c r="V919" s="15">
        <v>88</v>
      </c>
      <c r="W919" s="15">
        <v>64</v>
      </c>
      <c r="X919" s="15">
        <v>111</v>
      </c>
      <c r="Y919" s="15">
        <v>179</v>
      </c>
      <c r="Z919" s="15">
        <v>170</v>
      </c>
      <c r="AA919" s="15">
        <v>145</v>
      </c>
      <c r="AB919" s="15">
        <v>54</v>
      </c>
      <c r="AC919" s="15">
        <v>122</v>
      </c>
      <c r="AD919" s="15">
        <v>82</v>
      </c>
      <c r="AE919" s="15">
        <v>29</v>
      </c>
      <c r="AF919" s="15">
        <v>156</v>
      </c>
      <c r="AG919" s="15">
        <v>178</v>
      </c>
      <c r="AH919" s="15">
        <v>17</v>
      </c>
      <c r="AI919" s="15">
        <v>37</v>
      </c>
      <c r="AJ919" s="15">
        <v>129</v>
      </c>
      <c r="AK919" s="15">
        <v>83</v>
      </c>
      <c r="AL919" s="15">
        <v>114</v>
      </c>
      <c r="AM919" s="15">
        <v>50</v>
      </c>
      <c r="AN919" s="15">
        <v>38</v>
      </c>
      <c r="AO919" s="15">
        <v>10</v>
      </c>
      <c r="AP919" s="15">
        <v>30</v>
      </c>
      <c r="AQ919" s="15">
        <v>52</v>
      </c>
      <c r="AR919" s="15">
        <v>158</v>
      </c>
      <c r="AS919" s="15">
        <v>106</v>
      </c>
      <c r="AT919" s="15">
        <v>150</v>
      </c>
      <c r="AU919" s="15">
        <v>48</v>
      </c>
      <c r="AV919" s="15">
        <v>67</v>
      </c>
      <c r="AW919" s="15">
        <v>45</v>
      </c>
      <c r="AX919" s="15">
        <v>36</v>
      </c>
      <c r="AY919" s="15">
        <v>3</v>
      </c>
      <c r="AZ919" s="15">
        <v>85</v>
      </c>
      <c r="BA919" s="15">
        <v>42</v>
      </c>
      <c r="BB919" s="15">
        <v>76</v>
      </c>
      <c r="BC919" s="15">
        <v>177</v>
      </c>
      <c r="BD919" s="15">
        <v>172</v>
      </c>
      <c r="BE919" s="15">
        <v>73</v>
      </c>
      <c r="BF919" s="15">
        <v>92</v>
      </c>
      <c r="BG919" s="15">
        <v>23</v>
      </c>
      <c r="BH919" s="15">
        <v>184</v>
      </c>
      <c r="BI919" s="15">
        <v>4</v>
      </c>
      <c r="BJ919" s="15">
        <v>99</v>
      </c>
      <c r="BK919" s="15">
        <v>119</v>
      </c>
      <c r="BL919" s="15">
        <v>12</v>
      </c>
      <c r="BM919" s="15">
        <v>183</v>
      </c>
      <c r="BN919" s="15">
        <v>135</v>
      </c>
      <c r="BO919" s="15">
        <v>63</v>
      </c>
      <c r="BP919" s="15">
        <v>14</v>
      </c>
      <c r="BQ919" s="15">
        <v>20</v>
      </c>
      <c r="BR919" s="15">
        <v>173</v>
      </c>
      <c r="BS919" s="15">
        <v>79</v>
      </c>
      <c r="BT919" s="15">
        <v>185</v>
      </c>
      <c r="BU919" s="15">
        <v>142</v>
      </c>
      <c r="BV919" s="15">
        <v>162</v>
      </c>
      <c r="BW919" s="15">
        <v>32</v>
      </c>
      <c r="BX919" s="15">
        <v>15</v>
      </c>
      <c r="BY919" s="15">
        <v>104</v>
      </c>
      <c r="BZ919" s="15">
        <v>149</v>
      </c>
      <c r="CA919" s="15">
        <v>97</v>
      </c>
      <c r="CB919" s="15">
        <v>152</v>
      </c>
      <c r="CC919" s="15">
        <v>174</v>
      </c>
      <c r="CD919" s="15">
        <v>143</v>
      </c>
      <c r="CE919" s="15">
        <v>26</v>
      </c>
      <c r="CF919" s="15">
        <v>66</v>
      </c>
      <c r="CG919" s="15">
        <v>7</v>
      </c>
      <c r="CH919" s="15">
        <v>72</v>
      </c>
      <c r="CI919" s="15">
        <v>56</v>
      </c>
      <c r="CJ919" s="15">
        <v>175</v>
      </c>
      <c r="CK919" s="15">
        <v>51</v>
      </c>
      <c r="CL919" s="15">
        <v>118</v>
      </c>
      <c r="CM919" s="15">
        <v>163</v>
      </c>
      <c r="CN919" s="15">
        <v>34</v>
      </c>
      <c r="CO919" s="15">
        <v>125</v>
      </c>
      <c r="CP919" s="15">
        <v>136</v>
      </c>
      <c r="CQ919" s="15">
        <v>27</v>
      </c>
      <c r="CR919" s="15">
        <v>65</v>
      </c>
      <c r="CS919" s="15">
        <v>53</v>
      </c>
      <c r="CT919" s="15">
        <v>77</v>
      </c>
      <c r="CU919" s="15">
        <v>168</v>
      </c>
      <c r="CV919" s="15">
        <v>44</v>
      </c>
      <c r="CW919" s="15">
        <v>105</v>
      </c>
      <c r="CX919" s="15">
        <v>60</v>
      </c>
      <c r="CY919" s="15">
        <v>80</v>
      </c>
      <c r="CZ919" s="15">
        <v>121</v>
      </c>
      <c r="DA919" s="15">
        <v>1</v>
      </c>
      <c r="DB919" s="15">
        <v>43</v>
      </c>
      <c r="DC919" s="15">
        <v>33</v>
      </c>
      <c r="DD919" s="15">
        <v>86</v>
      </c>
      <c r="DE919" s="15">
        <v>148</v>
      </c>
      <c r="DF919" s="15">
        <v>24</v>
      </c>
      <c r="DG919" s="15">
        <v>75</v>
      </c>
      <c r="DH919" s="15">
        <v>61</v>
      </c>
      <c r="DI919" s="15">
        <v>19</v>
      </c>
      <c r="DJ919" s="15">
        <v>101</v>
      </c>
      <c r="DK919" s="15">
        <v>89</v>
      </c>
      <c r="DL919" s="15">
        <v>40</v>
      </c>
      <c r="DM919" s="15">
        <v>25</v>
      </c>
      <c r="DN919" s="15">
        <v>144</v>
      </c>
      <c r="DO919" s="15">
        <v>133</v>
      </c>
      <c r="DP919" s="15">
        <v>171</v>
      </c>
      <c r="DQ919" s="15">
        <v>124</v>
      </c>
      <c r="DR919" s="15">
        <v>35</v>
      </c>
      <c r="DS919" s="15">
        <v>167</v>
      </c>
      <c r="DT919" s="15">
        <v>131</v>
      </c>
      <c r="DU919" s="15">
        <v>153</v>
      </c>
      <c r="DV919" s="15">
        <v>9</v>
      </c>
      <c r="DW919" s="15">
        <v>49</v>
      </c>
      <c r="DX919" s="15">
        <v>127</v>
      </c>
      <c r="DY919" s="15">
        <v>116</v>
      </c>
      <c r="DZ919" s="15">
        <v>78</v>
      </c>
      <c r="EA919" s="15">
        <v>39</v>
      </c>
      <c r="EB919" s="15">
        <v>155</v>
      </c>
      <c r="EC919" s="15">
        <v>6</v>
      </c>
      <c r="ED919" s="15">
        <v>71</v>
      </c>
      <c r="EE919" s="15">
        <v>91</v>
      </c>
      <c r="EF919" s="15">
        <v>164</v>
      </c>
      <c r="EG919" s="15">
        <v>55</v>
      </c>
      <c r="EH919" s="15">
        <v>132</v>
      </c>
      <c r="EI919" s="15">
        <v>87</v>
      </c>
      <c r="EJ919" s="15">
        <v>8</v>
      </c>
      <c r="EK919" s="15">
        <v>159</v>
      </c>
      <c r="EL919" s="15">
        <v>13</v>
      </c>
      <c r="EM919" s="15">
        <v>186</v>
      </c>
      <c r="EN919" s="15">
        <v>102</v>
      </c>
      <c r="EO919" s="15">
        <v>41</v>
      </c>
      <c r="EP919" s="15">
        <v>62</v>
      </c>
      <c r="EQ919" s="15">
        <v>31</v>
      </c>
      <c r="ER919" s="15">
        <v>160</v>
      </c>
      <c r="ES919" s="15">
        <v>113</v>
      </c>
      <c r="ET919" s="15">
        <v>22</v>
      </c>
      <c r="EU919" s="15">
        <v>117</v>
      </c>
      <c r="EV919" s="15">
        <v>154</v>
      </c>
      <c r="EW919" s="15">
        <v>107</v>
      </c>
      <c r="EX919" s="15">
        <v>98</v>
      </c>
      <c r="EY919" s="15">
        <v>139</v>
      </c>
      <c r="EZ919" s="15">
        <v>181</v>
      </c>
      <c r="FA919" s="15">
        <v>120</v>
      </c>
      <c r="FB919" s="15">
        <v>5</v>
      </c>
      <c r="FC919" s="15">
        <v>146</v>
      </c>
      <c r="FD919" s="15">
        <v>123</v>
      </c>
      <c r="FE919" s="15">
        <v>128</v>
      </c>
      <c r="FF919" s="15">
        <v>166</v>
      </c>
      <c r="FG919" s="15">
        <v>96</v>
      </c>
      <c r="FH919" s="15">
        <v>103</v>
      </c>
      <c r="FI919" s="15">
        <v>46</v>
      </c>
      <c r="FJ919" s="15">
        <v>176</v>
      </c>
      <c r="FK919" s="15">
        <v>151</v>
      </c>
      <c r="FL919" s="15">
        <v>2</v>
      </c>
      <c r="FM919" s="15">
        <v>130</v>
      </c>
      <c r="FN919" s="15">
        <v>138</v>
      </c>
      <c r="FO919" s="15">
        <v>157</v>
      </c>
      <c r="FP919" s="15">
        <v>59</v>
      </c>
      <c r="FQ919" s="15">
        <v>47</v>
      </c>
      <c r="FR919" s="15">
        <v>16</v>
      </c>
      <c r="FS919" s="15">
        <v>69</v>
      </c>
      <c r="FT919" s="15">
        <v>115</v>
      </c>
      <c r="FU919" s="15">
        <v>126</v>
      </c>
      <c r="FV919" s="15">
        <v>70</v>
      </c>
      <c r="FW919" s="15">
        <v>108</v>
      </c>
      <c r="FY919" s="15">
        <v>109</v>
      </c>
      <c r="FZ919" s="15">
        <v>84</v>
      </c>
      <c r="GA919" s="15">
        <v>140</v>
      </c>
      <c r="GB919" s="15">
        <v>18</v>
      </c>
      <c r="GD919" s="15">
        <v>100</v>
      </c>
      <c r="GE919" s="15">
        <v>21</v>
      </c>
      <c r="GF919" s="15">
        <v>112</v>
      </c>
      <c r="GG919" s="15">
        <v>137</v>
      </c>
      <c r="GI919" s="15">
        <v>165</v>
      </c>
      <c r="GJ919" s="15">
        <v>134</v>
      </c>
      <c r="GK919" s="15">
        <v>11</v>
      </c>
      <c r="GL919" s="15">
        <v>95</v>
      </c>
    </row>
    <row r="920" spans="4:194" s="15" customFormat="1">
      <c r="E920" s="42" t="s">
        <v>352</v>
      </c>
      <c r="F920" s="15">
        <v>54</v>
      </c>
      <c r="G920" s="15">
        <v>103</v>
      </c>
      <c r="H920" s="15">
        <v>60</v>
      </c>
      <c r="I920" s="15">
        <v>117</v>
      </c>
      <c r="J920" s="15">
        <v>83</v>
      </c>
      <c r="K920" s="15">
        <v>17</v>
      </c>
      <c r="L920" s="15">
        <v>66</v>
      </c>
      <c r="M920" s="15">
        <v>32</v>
      </c>
      <c r="N920" s="15">
        <v>58</v>
      </c>
      <c r="O920" s="15">
        <v>146</v>
      </c>
      <c r="P920" s="15">
        <v>55</v>
      </c>
      <c r="Q920" s="15">
        <v>178</v>
      </c>
      <c r="R920" s="15">
        <v>15</v>
      </c>
      <c r="S920" s="15">
        <v>21</v>
      </c>
      <c r="T920" s="15">
        <v>107</v>
      </c>
      <c r="U920" s="15">
        <v>12</v>
      </c>
      <c r="V920" s="15">
        <v>8</v>
      </c>
      <c r="W920" s="15">
        <v>152</v>
      </c>
      <c r="X920" s="15">
        <v>2</v>
      </c>
      <c r="Y920" s="15">
        <v>63</v>
      </c>
      <c r="Z920" s="15">
        <v>14</v>
      </c>
      <c r="AA920" s="15">
        <v>150</v>
      </c>
      <c r="AB920" s="15">
        <v>97</v>
      </c>
      <c r="AC920" s="15">
        <v>127</v>
      </c>
      <c r="AD920" s="15">
        <v>176</v>
      </c>
      <c r="AE920" s="15">
        <v>22</v>
      </c>
      <c r="AF920" s="15">
        <v>119</v>
      </c>
      <c r="AG920" s="15">
        <v>16</v>
      </c>
      <c r="AH920" s="15">
        <v>33</v>
      </c>
      <c r="AI920" s="15">
        <v>42</v>
      </c>
      <c r="AJ920" s="15">
        <v>24</v>
      </c>
      <c r="AK920" s="15">
        <v>18</v>
      </c>
      <c r="AL920" s="15">
        <v>87</v>
      </c>
      <c r="AM920" s="15">
        <v>170</v>
      </c>
      <c r="AN920" s="15">
        <v>126</v>
      </c>
      <c r="AO920" s="15">
        <v>34</v>
      </c>
      <c r="AP920" s="15">
        <v>93</v>
      </c>
      <c r="AQ920" s="15">
        <v>79</v>
      </c>
      <c r="AR920" s="15">
        <v>52</v>
      </c>
      <c r="AS920" s="15">
        <v>166</v>
      </c>
      <c r="AT920" s="15">
        <v>114</v>
      </c>
      <c r="AU920" s="15">
        <v>64</v>
      </c>
      <c r="AV920" s="15">
        <v>131</v>
      </c>
      <c r="AW920" s="15">
        <v>6</v>
      </c>
      <c r="AX920" s="15">
        <v>159</v>
      </c>
      <c r="AY920" s="15">
        <v>122</v>
      </c>
      <c r="AZ920" s="15">
        <v>171</v>
      </c>
      <c r="BA920" s="15">
        <v>179</v>
      </c>
      <c r="BB920" s="15">
        <v>105</v>
      </c>
      <c r="BC920" s="15">
        <v>4</v>
      </c>
      <c r="BD920" s="15">
        <v>130</v>
      </c>
      <c r="BE920" s="15">
        <v>39</v>
      </c>
      <c r="BF920" s="15">
        <v>109</v>
      </c>
      <c r="BG920" s="15">
        <v>47</v>
      </c>
      <c r="BH920" s="15">
        <v>68</v>
      </c>
      <c r="BI920" s="15">
        <v>168</v>
      </c>
      <c r="BJ920" s="15">
        <v>51</v>
      </c>
      <c r="BK920" s="15">
        <v>99</v>
      </c>
      <c r="BL920" s="15">
        <v>135</v>
      </c>
      <c r="BM920" s="15">
        <v>92</v>
      </c>
      <c r="BN920" s="15">
        <v>160</v>
      </c>
      <c r="BO920" s="15">
        <v>125</v>
      </c>
      <c r="BP920" s="15">
        <v>115</v>
      </c>
      <c r="BQ920" s="15">
        <v>11</v>
      </c>
      <c r="BR920" s="15">
        <v>143</v>
      </c>
      <c r="BS920" s="15">
        <v>30</v>
      </c>
      <c r="BT920" s="15">
        <v>116</v>
      </c>
      <c r="BU920" s="15">
        <v>154</v>
      </c>
      <c r="BV920" s="15">
        <v>90</v>
      </c>
      <c r="BW920" s="15">
        <v>31</v>
      </c>
      <c r="BX920" s="15">
        <v>69</v>
      </c>
      <c r="BY920" s="15">
        <v>76</v>
      </c>
      <c r="BZ920" s="15">
        <v>27</v>
      </c>
      <c r="CA920" s="15">
        <v>142</v>
      </c>
      <c r="CB920" s="15">
        <v>175</v>
      </c>
      <c r="CC920" s="15">
        <v>95</v>
      </c>
      <c r="CD920" s="15">
        <v>101</v>
      </c>
      <c r="CE920" s="15">
        <v>7</v>
      </c>
      <c r="CF920" s="15">
        <v>36</v>
      </c>
      <c r="CG920" s="15">
        <v>28</v>
      </c>
      <c r="CH920" s="15">
        <v>20</v>
      </c>
      <c r="CI920" s="15">
        <v>140</v>
      </c>
      <c r="CJ920" s="15">
        <v>10</v>
      </c>
      <c r="CK920" s="15">
        <v>183</v>
      </c>
      <c r="CL920" s="15">
        <v>174</v>
      </c>
      <c r="CM920" s="15">
        <v>85</v>
      </c>
      <c r="CN920" s="15">
        <v>141</v>
      </c>
      <c r="CO920" s="15">
        <v>57</v>
      </c>
      <c r="CP920" s="15">
        <v>91</v>
      </c>
      <c r="CQ920" s="15">
        <v>167</v>
      </c>
      <c r="CR920" s="15">
        <v>89</v>
      </c>
      <c r="CS920" s="15">
        <v>5</v>
      </c>
      <c r="CT920" s="15">
        <v>37</v>
      </c>
      <c r="CU920" s="15">
        <v>157</v>
      </c>
      <c r="CV920" s="15">
        <v>72</v>
      </c>
      <c r="CW920" s="15">
        <v>45</v>
      </c>
      <c r="CX920" s="15">
        <v>138</v>
      </c>
      <c r="CY920" s="15">
        <v>74</v>
      </c>
      <c r="CZ920" s="15">
        <v>81</v>
      </c>
      <c r="DA920" s="15">
        <v>96</v>
      </c>
      <c r="DB920" s="15">
        <v>145</v>
      </c>
      <c r="DC920" s="15">
        <v>108</v>
      </c>
      <c r="DD920" s="15">
        <v>71</v>
      </c>
      <c r="DE920" s="15">
        <v>62</v>
      </c>
      <c r="DF920" s="15">
        <v>161</v>
      </c>
      <c r="DG920" s="15">
        <v>98</v>
      </c>
      <c r="DH920" s="15">
        <v>136</v>
      </c>
      <c r="DI920" s="15">
        <v>102</v>
      </c>
      <c r="DJ920" s="15">
        <v>112</v>
      </c>
      <c r="DK920" s="15">
        <v>3</v>
      </c>
      <c r="DL920" s="15">
        <v>153</v>
      </c>
      <c r="DM920" s="15">
        <v>177</v>
      </c>
      <c r="DN920" s="15">
        <v>84</v>
      </c>
      <c r="DO920" s="15">
        <v>1</v>
      </c>
      <c r="DP920" s="15">
        <v>53</v>
      </c>
      <c r="DQ920" s="15">
        <v>70</v>
      </c>
      <c r="DR920" s="15">
        <v>41</v>
      </c>
      <c r="DS920" s="15">
        <v>120</v>
      </c>
      <c r="DT920" s="15">
        <v>26</v>
      </c>
      <c r="DU920" s="15">
        <v>73</v>
      </c>
      <c r="DV920" s="15">
        <v>123</v>
      </c>
      <c r="DW920" s="15">
        <v>46</v>
      </c>
      <c r="DX920" s="15">
        <v>9</v>
      </c>
      <c r="DY920" s="15">
        <v>61</v>
      </c>
      <c r="DZ920" s="15">
        <v>172</v>
      </c>
      <c r="EA920" s="15">
        <v>80</v>
      </c>
      <c r="EB920" s="15">
        <v>38</v>
      </c>
      <c r="EC920" s="15">
        <v>59</v>
      </c>
      <c r="ED920" s="15">
        <v>165</v>
      </c>
      <c r="EE920" s="15">
        <v>29</v>
      </c>
      <c r="EF920" s="15">
        <v>148</v>
      </c>
      <c r="EG920" s="15">
        <v>186</v>
      </c>
      <c r="EH920" s="15">
        <v>49</v>
      </c>
      <c r="EI920" s="15">
        <v>156</v>
      </c>
      <c r="EJ920" s="15">
        <v>128</v>
      </c>
      <c r="EK920" s="15">
        <v>113</v>
      </c>
      <c r="EL920" s="15">
        <v>106</v>
      </c>
      <c r="EM920" s="15">
        <v>137</v>
      </c>
      <c r="EN920" s="15">
        <v>40</v>
      </c>
      <c r="EO920" s="15">
        <v>56</v>
      </c>
      <c r="EP920" s="15">
        <v>173</v>
      </c>
      <c r="EQ920" s="15">
        <v>118</v>
      </c>
      <c r="ER920" s="15">
        <v>162</v>
      </c>
      <c r="ES920" s="15">
        <v>181</v>
      </c>
      <c r="ET920" s="15">
        <v>77</v>
      </c>
      <c r="EU920" s="15">
        <v>50</v>
      </c>
      <c r="EV920" s="15">
        <v>19</v>
      </c>
      <c r="EW920" s="15">
        <v>184</v>
      </c>
      <c r="EX920" s="15">
        <v>13</v>
      </c>
      <c r="EY920" s="15">
        <v>124</v>
      </c>
      <c r="EZ920" s="15">
        <v>139</v>
      </c>
      <c r="FA920" s="15">
        <v>182</v>
      </c>
      <c r="FB920" s="15">
        <v>155</v>
      </c>
      <c r="FC920" s="15">
        <v>185</v>
      </c>
      <c r="FD920" s="15">
        <v>111</v>
      </c>
      <c r="FE920" s="15">
        <v>134</v>
      </c>
      <c r="FF920" s="15">
        <v>94</v>
      </c>
      <c r="FG920" s="15">
        <v>100</v>
      </c>
      <c r="FH920" s="15">
        <v>43</v>
      </c>
      <c r="FI920" s="15">
        <v>147</v>
      </c>
      <c r="FJ920" s="15">
        <v>133</v>
      </c>
      <c r="FK920" s="15">
        <v>65</v>
      </c>
      <c r="FL920" s="15">
        <v>35</v>
      </c>
      <c r="FM920" s="15">
        <v>86</v>
      </c>
      <c r="FN920" s="15">
        <v>129</v>
      </c>
      <c r="FO920" s="15">
        <v>180</v>
      </c>
      <c r="FP920" s="15">
        <v>169</v>
      </c>
      <c r="FQ920" s="15">
        <v>82</v>
      </c>
      <c r="FR920" s="15">
        <v>132</v>
      </c>
      <c r="FS920" s="15">
        <v>67</v>
      </c>
      <c r="FT920" s="15">
        <v>104</v>
      </c>
      <c r="FU920" s="15">
        <v>23</v>
      </c>
      <c r="FV920" s="15">
        <v>75</v>
      </c>
      <c r="FW920" s="15">
        <v>151</v>
      </c>
      <c r="FY920" s="15">
        <v>44</v>
      </c>
      <c r="FZ920" s="15">
        <v>78</v>
      </c>
      <c r="GA920" s="15">
        <v>25</v>
      </c>
      <c r="GB920" s="15">
        <v>163</v>
      </c>
      <c r="GD920" s="15">
        <v>110</v>
      </c>
      <c r="GE920" s="15">
        <v>149</v>
      </c>
      <c r="GF920" s="15">
        <v>164</v>
      </c>
      <c r="GG920" s="15">
        <v>48</v>
      </c>
      <c r="GI920" s="15">
        <v>158</v>
      </c>
      <c r="GJ920" s="15">
        <v>144</v>
      </c>
      <c r="GK920" s="15">
        <v>121</v>
      </c>
      <c r="GL920" s="15">
        <v>88</v>
      </c>
    </row>
    <row r="921" spans="4:194" s="15" customFormat="1"/>
    <row r="922" spans="4:194" s="15" customFormat="1">
      <c r="D922" s="447">
        <v>187</v>
      </c>
      <c r="E922" s="39" t="s">
        <v>379</v>
      </c>
    </row>
    <row r="923" spans="4:194" s="15" customFormat="1">
      <c r="E923" s="42" t="s">
        <v>322</v>
      </c>
      <c r="F923" s="15">
        <v>1</v>
      </c>
      <c r="G923" s="15">
        <v>2</v>
      </c>
      <c r="H923" s="15">
        <v>3</v>
      </c>
      <c r="I923" s="15">
        <v>4</v>
      </c>
      <c r="J923" s="15">
        <v>5</v>
      </c>
      <c r="K923" s="15">
        <v>6</v>
      </c>
      <c r="L923" s="15">
        <v>7</v>
      </c>
      <c r="M923" s="15">
        <v>8</v>
      </c>
      <c r="N923" s="15">
        <v>9</v>
      </c>
      <c r="O923" s="15">
        <v>10</v>
      </c>
      <c r="P923" s="15">
        <v>11</v>
      </c>
      <c r="Q923" s="15">
        <v>12</v>
      </c>
      <c r="R923" s="15">
        <v>13</v>
      </c>
      <c r="S923" s="15">
        <v>14</v>
      </c>
      <c r="T923" s="15">
        <v>15</v>
      </c>
      <c r="U923" s="15">
        <v>16</v>
      </c>
      <c r="V923" s="15">
        <v>17</v>
      </c>
      <c r="W923" s="15">
        <v>18</v>
      </c>
      <c r="X923" s="15">
        <v>19</v>
      </c>
      <c r="Y923" s="15">
        <v>20</v>
      </c>
      <c r="Z923" s="15">
        <v>21</v>
      </c>
      <c r="AA923" s="15">
        <v>22</v>
      </c>
      <c r="AB923" s="15">
        <v>23</v>
      </c>
      <c r="AC923" s="15">
        <v>24</v>
      </c>
      <c r="AD923" s="15">
        <v>25</v>
      </c>
      <c r="AE923" s="15">
        <v>26</v>
      </c>
      <c r="AF923" s="15">
        <v>27</v>
      </c>
      <c r="AG923" s="15">
        <v>28</v>
      </c>
      <c r="AH923" s="15">
        <v>29</v>
      </c>
      <c r="AI923" s="15">
        <v>30</v>
      </c>
      <c r="AJ923" s="15">
        <v>31</v>
      </c>
      <c r="AK923" s="15">
        <v>32</v>
      </c>
      <c r="AL923" s="15">
        <v>33</v>
      </c>
      <c r="AM923" s="15">
        <v>34</v>
      </c>
      <c r="AN923" s="15">
        <v>35</v>
      </c>
      <c r="AO923" s="15">
        <v>36</v>
      </c>
      <c r="AP923" s="15">
        <v>37</v>
      </c>
      <c r="AQ923" s="15">
        <v>38</v>
      </c>
      <c r="AR923" s="15">
        <v>39</v>
      </c>
      <c r="AS923" s="15">
        <v>40</v>
      </c>
      <c r="AT923" s="15">
        <v>41</v>
      </c>
      <c r="AU923" s="15">
        <v>42</v>
      </c>
      <c r="AV923" s="15">
        <v>43</v>
      </c>
      <c r="AW923" s="15">
        <v>44</v>
      </c>
      <c r="AX923" s="15">
        <v>45</v>
      </c>
      <c r="AY923" s="15">
        <v>46</v>
      </c>
      <c r="AZ923" s="15">
        <v>47</v>
      </c>
      <c r="BA923" s="15">
        <v>48</v>
      </c>
      <c r="BB923" s="15">
        <v>49</v>
      </c>
      <c r="BC923" s="15">
        <v>50</v>
      </c>
      <c r="BD923" s="15">
        <v>51</v>
      </c>
      <c r="BE923" s="15">
        <v>52</v>
      </c>
      <c r="BF923" s="15">
        <v>53</v>
      </c>
      <c r="BG923" s="15">
        <v>54</v>
      </c>
      <c r="BH923" s="15">
        <v>55</v>
      </c>
      <c r="BI923" s="15">
        <v>56</v>
      </c>
      <c r="BJ923" s="15">
        <v>57</v>
      </c>
      <c r="BK923" s="15">
        <v>58</v>
      </c>
      <c r="BL923" s="15">
        <v>59</v>
      </c>
      <c r="BM923" s="15">
        <v>60</v>
      </c>
      <c r="BN923" s="15">
        <v>61</v>
      </c>
      <c r="BO923" s="15">
        <v>62</v>
      </c>
      <c r="BP923" s="15">
        <v>63</v>
      </c>
      <c r="BQ923" s="15">
        <v>64</v>
      </c>
      <c r="BR923" s="15">
        <v>65</v>
      </c>
      <c r="BS923" s="15">
        <v>66</v>
      </c>
      <c r="BT923" s="15">
        <v>67</v>
      </c>
      <c r="BU923" s="15">
        <v>68</v>
      </c>
      <c r="BV923" s="15">
        <v>69</v>
      </c>
      <c r="BW923" s="15">
        <v>70</v>
      </c>
      <c r="BX923" s="15">
        <v>71</v>
      </c>
      <c r="BY923" s="15">
        <v>72</v>
      </c>
      <c r="BZ923" s="15">
        <v>73</v>
      </c>
      <c r="CA923" s="15">
        <v>74</v>
      </c>
      <c r="CB923" s="15">
        <v>75</v>
      </c>
      <c r="CC923" s="15">
        <v>76</v>
      </c>
      <c r="CD923" s="15">
        <v>77</v>
      </c>
      <c r="CE923" s="15">
        <v>78</v>
      </c>
      <c r="CF923" s="15">
        <v>79</v>
      </c>
      <c r="CG923" s="15">
        <v>80</v>
      </c>
      <c r="CH923" s="15">
        <v>81</v>
      </c>
      <c r="CI923" s="15">
        <v>82</v>
      </c>
      <c r="CJ923" s="15">
        <v>83</v>
      </c>
      <c r="CK923" s="15">
        <v>84</v>
      </c>
      <c r="CL923" s="15">
        <v>85</v>
      </c>
      <c r="CM923" s="15">
        <v>86</v>
      </c>
      <c r="CN923" s="15">
        <v>87</v>
      </c>
      <c r="CO923" s="15">
        <v>88</v>
      </c>
      <c r="CP923" s="15">
        <v>89</v>
      </c>
      <c r="CQ923" s="15">
        <v>90</v>
      </c>
      <c r="CR923" s="15">
        <v>91</v>
      </c>
      <c r="CS923" s="15">
        <v>92</v>
      </c>
      <c r="CT923" s="15">
        <v>93</v>
      </c>
      <c r="CU923" s="15">
        <v>94</v>
      </c>
      <c r="CV923" s="15">
        <v>95</v>
      </c>
      <c r="CW923" s="15">
        <v>96</v>
      </c>
      <c r="CX923" s="15">
        <v>97</v>
      </c>
      <c r="CY923" s="15">
        <v>98</v>
      </c>
      <c r="CZ923" s="15">
        <v>99</v>
      </c>
      <c r="DA923" s="15">
        <v>100</v>
      </c>
      <c r="DB923" s="15">
        <v>101</v>
      </c>
      <c r="DC923" s="15">
        <v>102</v>
      </c>
      <c r="DD923" s="15">
        <v>103</v>
      </c>
      <c r="DE923" s="15">
        <v>104</v>
      </c>
      <c r="DF923" s="15">
        <v>105</v>
      </c>
      <c r="DG923" s="15">
        <v>106</v>
      </c>
      <c r="DH923" s="15">
        <v>107</v>
      </c>
      <c r="DI923" s="15">
        <v>108</v>
      </c>
      <c r="DJ923" s="15">
        <v>109</v>
      </c>
      <c r="DK923" s="15">
        <v>110</v>
      </c>
      <c r="DL923" s="15">
        <v>111</v>
      </c>
      <c r="DM923" s="15">
        <v>112</v>
      </c>
      <c r="DN923" s="15">
        <v>113</v>
      </c>
      <c r="DO923" s="15">
        <v>114</v>
      </c>
      <c r="DP923" s="15">
        <v>115</v>
      </c>
      <c r="DQ923" s="15">
        <v>116</v>
      </c>
      <c r="DR923" s="15">
        <v>117</v>
      </c>
      <c r="DS923" s="15">
        <v>118</v>
      </c>
      <c r="DT923" s="15">
        <v>119</v>
      </c>
      <c r="DU923" s="15">
        <v>120</v>
      </c>
      <c r="DV923" s="15">
        <v>121</v>
      </c>
      <c r="DW923" s="15">
        <v>122</v>
      </c>
      <c r="DX923" s="15">
        <v>123</v>
      </c>
      <c r="DY923" s="15">
        <v>124</v>
      </c>
      <c r="DZ923" s="15">
        <v>125</v>
      </c>
      <c r="EA923" s="15">
        <v>126</v>
      </c>
      <c r="EB923" s="15">
        <v>127</v>
      </c>
      <c r="EC923" s="15">
        <v>128</v>
      </c>
      <c r="ED923" s="15">
        <v>129</v>
      </c>
      <c r="EE923" s="15">
        <v>130</v>
      </c>
      <c r="EF923" s="15">
        <v>131</v>
      </c>
      <c r="EG923" s="15">
        <v>132</v>
      </c>
      <c r="EH923" s="15">
        <v>133</v>
      </c>
      <c r="EI923" s="15">
        <v>134</v>
      </c>
      <c r="EJ923" s="15">
        <v>135</v>
      </c>
      <c r="EK923" s="15">
        <v>136</v>
      </c>
      <c r="EL923" s="15">
        <v>137</v>
      </c>
      <c r="EM923" s="15">
        <v>138</v>
      </c>
      <c r="EN923" s="15">
        <v>139</v>
      </c>
      <c r="EO923" s="15">
        <v>140</v>
      </c>
      <c r="EP923" s="15">
        <v>141</v>
      </c>
      <c r="EQ923" s="15">
        <v>142</v>
      </c>
      <c r="ER923" s="15">
        <v>143</v>
      </c>
      <c r="ES923" s="15">
        <v>144</v>
      </c>
      <c r="ET923" s="15">
        <v>145</v>
      </c>
      <c r="EU923" s="15">
        <v>146</v>
      </c>
      <c r="EV923" s="15">
        <v>147</v>
      </c>
      <c r="EW923" s="15">
        <v>148</v>
      </c>
      <c r="EX923" s="15">
        <v>149</v>
      </c>
      <c r="EY923" s="15">
        <v>150</v>
      </c>
      <c r="EZ923" s="15">
        <v>151</v>
      </c>
      <c r="FA923" s="15">
        <v>152</v>
      </c>
      <c r="FB923" s="15">
        <v>153</v>
      </c>
      <c r="FC923" s="15">
        <v>154</v>
      </c>
      <c r="FD923" s="15">
        <v>155</v>
      </c>
      <c r="FE923" s="15">
        <v>156</v>
      </c>
      <c r="FF923" s="15">
        <v>157</v>
      </c>
      <c r="FG923" s="15">
        <v>158</v>
      </c>
      <c r="FH923" s="15">
        <v>159</v>
      </c>
      <c r="FI923" s="15">
        <v>160</v>
      </c>
      <c r="FJ923" s="15">
        <v>161</v>
      </c>
      <c r="FK923" s="15">
        <v>162</v>
      </c>
      <c r="FL923" s="15">
        <v>163</v>
      </c>
      <c r="FM923" s="15">
        <v>164</v>
      </c>
      <c r="FN923" s="15">
        <v>165</v>
      </c>
      <c r="FO923" s="15">
        <v>166</v>
      </c>
      <c r="FP923" s="15">
        <v>167</v>
      </c>
      <c r="FQ923" s="15">
        <v>168</v>
      </c>
      <c r="FR923" s="15">
        <v>169</v>
      </c>
      <c r="FS923" s="15">
        <v>170</v>
      </c>
      <c r="FT923" s="15">
        <v>171</v>
      </c>
      <c r="FU923" s="15">
        <v>172</v>
      </c>
      <c r="FV923" s="15">
        <v>173</v>
      </c>
      <c r="FW923" s="15">
        <v>174</v>
      </c>
      <c r="FX923" s="15">
        <v>175</v>
      </c>
      <c r="FY923" s="15">
        <v>176</v>
      </c>
      <c r="FZ923" s="15">
        <v>177</v>
      </c>
      <c r="GA923" s="15">
        <v>178</v>
      </c>
      <c r="GB923" s="15">
        <v>179</v>
      </c>
      <c r="GD923" s="15">
        <v>180</v>
      </c>
      <c r="GE923" s="15">
        <v>181</v>
      </c>
      <c r="GF923" s="15">
        <v>182</v>
      </c>
      <c r="GG923" s="15">
        <v>183</v>
      </c>
      <c r="GI923" s="15">
        <v>184</v>
      </c>
      <c r="GJ923" s="15">
        <v>185</v>
      </c>
      <c r="GK923" s="15">
        <v>186</v>
      </c>
      <c r="GL923" s="15">
        <v>187</v>
      </c>
    </row>
    <row r="924" spans="4:194" s="15" customFormat="1">
      <c r="E924" s="42" t="s">
        <v>350</v>
      </c>
      <c r="F924" s="15">
        <v>14</v>
      </c>
      <c r="G924" s="15">
        <v>101</v>
      </c>
      <c r="H924" s="15">
        <v>57</v>
      </c>
      <c r="I924" s="15">
        <v>38</v>
      </c>
      <c r="J924" s="15">
        <v>124</v>
      </c>
      <c r="K924" s="15">
        <v>99</v>
      </c>
      <c r="L924" s="15">
        <v>140</v>
      </c>
      <c r="M924" s="15">
        <v>147</v>
      </c>
      <c r="N924" s="15">
        <v>172</v>
      </c>
      <c r="O924" s="15">
        <v>184</v>
      </c>
      <c r="P924" s="15">
        <v>63</v>
      </c>
      <c r="Q924" s="15">
        <v>119</v>
      </c>
      <c r="R924" s="15">
        <v>130</v>
      </c>
      <c r="S924" s="15">
        <v>1</v>
      </c>
      <c r="T924" s="15">
        <v>141</v>
      </c>
      <c r="U924" s="15">
        <v>77</v>
      </c>
      <c r="V924" s="15">
        <v>131</v>
      </c>
      <c r="W924" s="15">
        <v>81</v>
      </c>
      <c r="X924" s="15">
        <v>157</v>
      </c>
      <c r="Y924" s="15">
        <v>87</v>
      </c>
      <c r="Z924" s="15">
        <v>49</v>
      </c>
      <c r="AA924" s="15">
        <v>106</v>
      </c>
      <c r="AB924" s="15">
        <v>10</v>
      </c>
      <c r="AC924" s="15">
        <v>115</v>
      </c>
      <c r="AD924" s="15">
        <v>88</v>
      </c>
      <c r="AE924" s="15">
        <v>170</v>
      </c>
      <c r="AF924" s="15">
        <v>60</v>
      </c>
      <c r="AG924" s="15">
        <v>50</v>
      </c>
      <c r="AH924" s="15">
        <v>146</v>
      </c>
      <c r="AI924" s="15">
        <v>142</v>
      </c>
      <c r="AJ924" s="15">
        <v>117</v>
      </c>
      <c r="AK924" s="15">
        <v>149</v>
      </c>
      <c r="AL924" s="15">
        <v>92</v>
      </c>
      <c r="AM924" s="15">
        <v>27</v>
      </c>
      <c r="AN924" s="15">
        <v>31</v>
      </c>
      <c r="AO924" s="15">
        <v>104</v>
      </c>
      <c r="AP924" s="15">
        <v>85</v>
      </c>
      <c r="AQ924" s="15">
        <v>70</v>
      </c>
      <c r="AR924" s="15">
        <v>78</v>
      </c>
      <c r="AS924" s="15">
        <v>44</v>
      </c>
      <c r="AT924" s="15">
        <v>4</v>
      </c>
      <c r="AU924" s="15">
        <v>100</v>
      </c>
      <c r="AV924" s="15">
        <v>165</v>
      </c>
      <c r="AW924" s="15">
        <v>111</v>
      </c>
      <c r="AX924" s="15">
        <v>34</v>
      </c>
      <c r="AY924" s="15">
        <v>29</v>
      </c>
      <c r="AZ924" s="15">
        <v>134</v>
      </c>
      <c r="BA924" s="15">
        <v>95</v>
      </c>
      <c r="BB924" s="15">
        <v>43</v>
      </c>
      <c r="BC924" s="15">
        <v>62</v>
      </c>
      <c r="BD924" s="15">
        <v>93</v>
      </c>
      <c r="BE924" s="15">
        <v>116</v>
      </c>
      <c r="BF924" s="15">
        <v>75</v>
      </c>
      <c r="BG924" s="15">
        <v>122</v>
      </c>
      <c r="BH924" s="15">
        <v>163</v>
      </c>
      <c r="BI924" s="15">
        <v>68</v>
      </c>
      <c r="BJ924" s="15">
        <v>59</v>
      </c>
      <c r="BK924" s="15">
        <v>84</v>
      </c>
      <c r="BL924" s="15">
        <v>3</v>
      </c>
      <c r="BM924" s="15">
        <v>86</v>
      </c>
      <c r="BN924" s="15">
        <v>90</v>
      </c>
      <c r="BO924" s="15">
        <v>153</v>
      </c>
      <c r="BP924" s="15">
        <v>183</v>
      </c>
      <c r="BQ924" s="15">
        <v>47</v>
      </c>
      <c r="BR924" s="15">
        <v>23</v>
      </c>
      <c r="BS924" s="15">
        <v>114</v>
      </c>
      <c r="BT924" s="15">
        <v>18</v>
      </c>
      <c r="BU924" s="15">
        <v>94</v>
      </c>
      <c r="BV924" s="15">
        <v>148</v>
      </c>
      <c r="BW924" s="15">
        <v>171</v>
      </c>
      <c r="BX924" s="15">
        <v>164</v>
      </c>
      <c r="BY924" s="15">
        <v>145</v>
      </c>
      <c r="BZ924" s="15">
        <v>185</v>
      </c>
      <c r="CA924" s="15">
        <v>72</v>
      </c>
      <c r="CB924" s="15">
        <v>16</v>
      </c>
      <c r="CC924" s="15">
        <v>118</v>
      </c>
      <c r="CD924" s="15">
        <v>65</v>
      </c>
      <c r="CE924" s="15">
        <v>69</v>
      </c>
      <c r="CF924" s="15">
        <v>136</v>
      </c>
      <c r="CG924" s="15">
        <v>166</v>
      </c>
      <c r="CH924" s="15">
        <v>178</v>
      </c>
      <c r="CI924" s="15">
        <v>35</v>
      </c>
      <c r="CJ924" s="15">
        <v>96</v>
      </c>
      <c r="CK924" s="15">
        <v>6</v>
      </c>
      <c r="CL924" s="15">
        <v>154</v>
      </c>
      <c r="CM924" s="15">
        <v>182</v>
      </c>
      <c r="CN924" s="15">
        <v>158</v>
      </c>
      <c r="CO924" s="15">
        <v>5</v>
      </c>
      <c r="CP924" s="15">
        <v>151</v>
      </c>
      <c r="CQ924" s="15">
        <v>176</v>
      </c>
      <c r="CR924" s="15">
        <v>107</v>
      </c>
      <c r="CS924" s="15">
        <v>13</v>
      </c>
      <c r="CT924" s="15">
        <v>51</v>
      </c>
      <c r="CU924" s="15">
        <v>61</v>
      </c>
      <c r="CV924" s="15">
        <v>126</v>
      </c>
      <c r="CW924" s="15">
        <v>137</v>
      </c>
      <c r="CX924" s="15">
        <v>179</v>
      </c>
      <c r="CY924" s="15">
        <v>54</v>
      </c>
      <c r="CZ924" s="15">
        <v>11</v>
      </c>
      <c r="DA924" s="15">
        <v>42</v>
      </c>
      <c r="DB924" s="15">
        <v>2</v>
      </c>
      <c r="DC924" s="15">
        <v>186</v>
      </c>
      <c r="DD924" s="15">
        <v>181</v>
      </c>
      <c r="DE924" s="15">
        <v>52</v>
      </c>
      <c r="DF924" s="15">
        <v>177</v>
      </c>
      <c r="DG924" s="15">
        <v>175</v>
      </c>
      <c r="DH924" s="15">
        <v>113</v>
      </c>
      <c r="DI924" s="15">
        <v>39</v>
      </c>
      <c r="DJ924" s="15">
        <v>33</v>
      </c>
      <c r="DK924" s="15">
        <v>67</v>
      </c>
      <c r="DL924" s="15">
        <v>133</v>
      </c>
      <c r="DM924" s="15">
        <v>128</v>
      </c>
      <c r="DN924" s="15">
        <v>82</v>
      </c>
      <c r="DO924" s="15">
        <v>155</v>
      </c>
      <c r="DP924" s="15">
        <v>12</v>
      </c>
      <c r="DQ924" s="15">
        <v>109</v>
      </c>
      <c r="DR924" s="15">
        <v>180</v>
      </c>
      <c r="DS924" s="15">
        <v>121</v>
      </c>
      <c r="DT924" s="15">
        <v>36</v>
      </c>
      <c r="DU924" s="15">
        <v>48</v>
      </c>
      <c r="DV924" s="15">
        <v>24</v>
      </c>
      <c r="DW924" s="15">
        <v>161</v>
      </c>
      <c r="DX924" s="15">
        <v>150</v>
      </c>
      <c r="DY924" s="15">
        <v>167</v>
      </c>
      <c r="DZ924" s="15">
        <v>58</v>
      </c>
      <c r="EA924" s="15">
        <v>120</v>
      </c>
      <c r="EB924" s="15">
        <v>143</v>
      </c>
      <c r="EC924" s="15">
        <v>112</v>
      </c>
      <c r="ED924" s="15">
        <v>156</v>
      </c>
      <c r="EE924" s="15">
        <v>132</v>
      </c>
      <c r="EF924" s="15">
        <v>89</v>
      </c>
      <c r="EG924" s="15">
        <v>173</v>
      </c>
      <c r="EH924" s="15">
        <v>97</v>
      </c>
      <c r="EI924" s="15">
        <v>20</v>
      </c>
      <c r="EJ924" s="15">
        <v>187</v>
      </c>
      <c r="EK924" s="15">
        <v>103</v>
      </c>
      <c r="EL924" s="15">
        <v>80</v>
      </c>
      <c r="EM924" s="15">
        <v>139</v>
      </c>
      <c r="EN924" s="15">
        <v>21</v>
      </c>
      <c r="EO924" s="15">
        <v>7</v>
      </c>
      <c r="EP924" s="15">
        <v>15</v>
      </c>
      <c r="EQ924" s="15">
        <v>135</v>
      </c>
      <c r="ER924" s="15">
        <v>169</v>
      </c>
      <c r="ES924" s="15">
        <v>91</v>
      </c>
      <c r="ET924" s="15">
        <v>83</v>
      </c>
      <c r="EU924" s="15">
        <v>160</v>
      </c>
      <c r="EV924" s="15">
        <v>28</v>
      </c>
      <c r="EW924" s="15">
        <v>162</v>
      </c>
      <c r="EX924" s="15">
        <v>8</v>
      </c>
      <c r="EY924" s="15">
        <v>102</v>
      </c>
      <c r="EZ924" s="15">
        <v>105</v>
      </c>
      <c r="FA924" s="15">
        <v>159</v>
      </c>
      <c r="FB924" s="15">
        <v>37</v>
      </c>
      <c r="FC924" s="15">
        <v>46</v>
      </c>
      <c r="FD924" s="15">
        <v>53</v>
      </c>
      <c r="FE924" s="15">
        <v>19</v>
      </c>
      <c r="FF924" s="15">
        <v>125</v>
      </c>
      <c r="FG924" s="15">
        <v>32</v>
      </c>
      <c r="FH924" s="15">
        <v>152</v>
      </c>
      <c r="FI924" s="15">
        <v>76</v>
      </c>
      <c r="FJ924" s="15">
        <v>30</v>
      </c>
      <c r="FK924" s="15">
        <v>174</v>
      </c>
      <c r="FL924" s="15">
        <v>79</v>
      </c>
      <c r="FM924" s="15">
        <v>55</v>
      </c>
      <c r="FN924" s="15">
        <v>41</v>
      </c>
      <c r="FO924" s="15">
        <v>74</v>
      </c>
      <c r="FP924" s="15">
        <v>64</v>
      </c>
      <c r="FQ924" s="15">
        <v>66</v>
      </c>
      <c r="FR924" s="15">
        <v>40</v>
      </c>
      <c r="FS924" s="15">
        <v>123</v>
      </c>
      <c r="FT924" s="15">
        <v>45</v>
      </c>
      <c r="FU924" s="15">
        <v>9</v>
      </c>
      <c r="FV924" s="15">
        <v>22</v>
      </c>
      <c r="FW924" s="15">
        <v>127</v>
      </c>
      <c r="FX924" s="15">
        <v>108</v>
      </c>
      <c r="FY924" s="15">
        <v>129</v>
      </c>
      <c r="FZ924" s="15">
        <v>110</v>
      </c>
      <c r="GA924" s="15">
        <v>144</v>
      </c>
      <c r="GB924" s="15">
        <v>71</v>
      </c>
      <c r="GD924" s="15">
        <v>98</v>
      </c>
      <c r="GE924" s="15">
        <v>138</v>
      </c>
      <c r="GF924" s="15">
        <v>17</v>
      </c>
      <c r="GG924" s="15">
        <v>168</v>
      </c>
      <c r="GI924" s="15">
        <v>25</v>
      </c>
      <c r="GJ924" s="15">
        <v>73</v>
      </c>
      <c r="GK924" s="15">
        <v>26</v>
      </c>
      <c r="GL924" s="15">
        <v>56</v>
      </c>
    </row>
    <row r="925" spans="4:194" s="15" customFormat="1">
      <c r="E925" s="42" t="s">
        <v>352</v>
      </c>
      <c r="F925" s="15">
        <v>59</v>
      </c>
      <c r="G925" s="15">
        <v>89</v>
      </c>
      <c r="H925" s="15">
        <v>102</v>
      </c>
      <c r="I925" s="15">
        <v>133</v>
      </c>
      <c r="J925" s="15">
        <v>36</v>
      </c>
      <c r="K925" s="15">
        <v>140</v>
      </c>
      <c r="L925" s="15">
        <v>144</v>
      </c>
      <c r="M925" s="15">
        <v>122</v>
      </c>
      <c r="N925" s="15">
        <v>120</v>
      </c>
      <c r="O925" s="15">
        <v>113</v>
      </c>
      <c r="P925" s="15">
        <v>27</v>
      </c>
      <c r="Q925" s="15">
        <v>41</v>
      </c>
      <c r="R925" s="15">
        <v>119</v>
      </c>
      <c r="S925" s="15">
        <v>186</v>
      </c>
      <c r="T925" s="15">
        <v>151</v>
      </c>
      <c r="U925" s="15">
        <v>154</v>
      </c>
      <c r="V925" s="15">
        <v>58</v>
      </c>
      <c r="W925" s="15">
        <v>9</v>
      </c>
      <c r="X925" s="15">
        <v>116</v>
      </c>
      <c r="Y925" s="15">
        <v>109</v>
      </c>
      <c r="Z925" s="15">
        <v>148</v>
      </c>
      <c r="AA925" s="15">
        <v>139</v>
      </c>
      <c r="AB925" s="15">
        <v>184</v>
      </c>
      <c r="AC925" s="15">
        <v>118</v>
      </c>
      <c r="AD925" s="15">
        <v>92</v>
      </c>
      <c r="AE925" s="15">
        <v>20</v>
      </c>
      <c r="AF925" s="15">
        <v>169</v>
      </c>
      <c r="AG925" s="15">
        <v>111</v>
      </c>
      <c r="AH925" s="15">
        <v>90</v>
      </c>
      <c r="AI925" s="15">
        <v>28</v>
      </c>
      <c r="AJ925" s="15">
        <v>43</v>
      </c>
      <c r="AK925" s="15">
        <v>130</v>
      </c>
      <c r="AL925" s="15">
        <v>91</v>
      </c>
      <c r="AM925" s="15">
        <v>81</v>
      </c>
      <c r="AN925" s="15">
        <v>182</v>
      </c>
      <c r="AO925" s="15">
        <v>52</v>
      </c>
      <c r="AP925" s="15">
        <v>123</v>
      </c>
      <c r="AQ925" s="15">
        <v>65</v>
      </c>
      <c r="AR925" s="15">
        <v>143</v>
      </c>
      <c r="AS925" s="15">
        <v>162</v>
      </c>
      <c r="AT925" s="15">
        <v>67</v>
      </c>
      <c r="AU925" s="15">
        <v>53</v>
      </c>
      <c r="AV925" s="15">
        <v>31</v>
      </c>
      <c r="AW925" s="15">
        <v>180</v>
      </c>
      <c r="AX925" s="15">
        <v>136</v>
      </c>
      <c r="AY925" s="15">
        <v>115</v>
      </c>
      <c r="AZ925" s="15">
        <v>21</v>
      </c>
      <c r="BA925" s="15">
        <v>142</v>
      </c>
      <c r="BB925" s="15">
        <v>105</v>
      </c>
      <c r="BC925" s="15">
        <v>99</v>
      </c>
      <c r="BD925" s="15">
        <v>155</v>
      </c>
      <c r="BE925" s="15">
        <v>170</v>
      </c>
      <c r="BF925" s="15">
        <v>42</v>
      </c>
      <c r="BG925" s="15">
        <v>158</v>
      </c>
      <c r="BH925" s="15">
        <v>19</v>
      </c>
      <c r="BI925" s="15">
        <v>94</v>
      </c>
      <c r="BJ925" s="15">
        <v>6</v>
      </c>
      <c r="BK925" s="15">
        <v>157</v>
      </c>
      <c r="BL925" s="15">
        <v>2</v>
      </c>
      <c r="BM925" s="15">
        <v>29</v>
      </c>
      <c r="BN925" s="15">
        <v>62</v>
      </c>
      <c r="BO925" s="15">
        <v>48</v>
      </c>
      <c r="BP925" s="15">
        <v>56</v>
      </c>
      <c r="BQ925" s="15">
        <v>178</v>
      </c>
      <c r="BR925" s="15">
        <v>138</v>
      </c>
      <c r="BS925" s="15">
        <v>132</v>
      </c>
      <c r="BT925" s="15">
        <v>95</v>
      </c>
      <c r="BU925" s="15">
        <v>4</v>
      </c>
      <c r="BV925" s="15">
        <v>82</v>
      </c>
      <c r="BW925" s="15">
        <v>11</v>
      </c>
      <c r="BX925" s="15">
        <v>85</v>
      </c>
      <c r="BY925" s="15">
        <v>10</v>
      </c>
      <c r="BZ925" s="15">
        <v>15</v>
      </c>
      <c r="CA925" s="15">
        <v>63</v>
      </c>
      <c r="CB925" s="15">
        <v>146</v>
      </c>
      <c r="CC925" s="15">
        <v>172</v>
      </c>
      <c r="CD925" s="15">
        <v>33</v>
      </c>
      <c r="CE925" s="15">
        <v>25</v>
      </c>
      <c r="CF925" s="15">
        <v>103</v>
      </c>
      <c r="CG925" s="15">
        <v>112</v>
      </c>
      <c r="CH925" s="15">
        <v>34</v>
      </c>
      <c r="CI925" s="15">
        <v>75</v>
      </c>
      <c r="CJ925" s="15">
        <v>80</v>
      </c>
      <c r="CK925" s="15">
        <v>137</v>
      </c>
      <c r="CL925" s="15">
        <v>68</v>
      </c>
      <c r="CM925" s="15">
        <v>7</v>
      </c>
      <c r="CN925" s="15">
        <v>5</v>
      </c>
      <c r="CO925" s="15">
        <v>145</v>
      </c>
      <c r="CP925" s="15">
        <v>51</v>
      </c>
      <c r="CQ925" s="15">
        <v>22</v>
      </c>
      <c r="CR925" s="15">
        <v>150</v>
      </c>
      <c r="CS925" s="15">
        <v>74</v>
      </c>
      <c r="CT925" s="15">
        <v>179</v>
      </c>
      <c r="CU925" s="15">
        <v>171</v>
      </c>
      <c r="CV925" s="15">
        <v>26</v>
      </c>
      <c r="CW925" s="15">
        <v>40</v>
      </c>
      <c r="CX925" s="15">
        <v>164</v>
      </c>
      <c r="CY925" s="15">
        <v>35</v>
      </c>
      <c r="CZ925" s="15">
        <v>30</v>
      </c>
      <c r="DA925" s="15">
        <v>131</v>
      </c>
      <c r="DB925" s="15">
        <v>124</v>
      </c>
      <c r="DC925" s="15">
        <v>156</v>
      </c>
      <c r="DD925" s="15">
        <v>152</v>
      </c>
      <c r="DE925" s="15">
        <v>45</v>
      </c>
      <c r="DF925" s="15">
        <v>49</v>
      </c>
      <c r="DG925" s="15">
        <v>64</v>
      </c>
      <c r="DH925" s="15">
        <v>78</v>
      </c>
      <c r="DI925" s="15">
        <v>127</v>
      </c>
      <c r="DJ925" s="15">
        <v>147</v>
      </c>
      <c r="DK925" s="15">
        <v>73</v>
      </c>
      <c r="DL925" s="15">
        <v>177</v>
      </c>
      <c r="DM925" s="15">
        <v>183</v>
      </c>
      <c r="DN925" s="15">
        <v>135</v>
      </c>
      <c r="DO925" s="15">
        <v>185</v>
      </c>
      <c r="DP925" s="15">
        <v>13</v>
      </c>
      <c r="DQ925" s="15">
        <v>55</v>
      </c>
      <c r="DR925" s="15">
        <v>88</v>
      </c>
      <c r="DS925" s="15">
        <v>149</v>
      </c>
      <c r="DT925" s="15">
        <v>181</v>
      </c>
      <c r="DU925" s="15">
        <v>18</v>
      </c>
      <c r="DV925" s="15">
        <v>8</v>
      </c>
      <c r="DW925" s="15">
        <v>166</v>
      </c>
      <c r="DX925" s="15">
        <v>72</v>
      </c>
      <c r="DY925" s="15">
        <v>17</v>
      </c>
      <c r="DZ925" s="15">
        <v>66</v>
      </c>
      <c r="EA925" s="15">
        <v>54</v>
      </c>
      <c r="EB925" s="15">
        <v>163</v>
      </c>
      <c r="EC925" s="15">
        <v>125</v>
      </c>
      <c r="ED925" s="15">
        <v>106</v>
      </c>
      <c r="EE925" s="15">
        <v>117</v>
      </c>
      <c r="EF925" s="15">
        <v>168</v>
      </c>
      <c r="EG925" s="15">
        <v>46</v>
      </c>
      <c r="EH925" s="15">
        <v>12</v>
      </c>
      <c r="EI925" s="15">
        <v>121</v>
      </c>
      <c r="EJ925" s="15">
        <v>32</v>
      </c>
      <c r="EK925" s="15">
        <v>100</v>
      </c>
      <c r="EL925" s="15">
        <v>84</v>
      </c>
      <c r="EM925" s="15">
        <v>174</v>
      </c>
      <c r="EN925" s="15">
        <v>153</v>
      </c>
      <c r="EO925" s="15">
        <v>107</v>
      </c>
      <c r="EP925" s="15">
        <v>187</v>
      </c>
      <c r="EQ925" s="15">
        <v>114</v>
      </c>
      <c r="ER925" s="15">
        <v>159</v>
      </c>
      <c r="ES925" s="15">
        <v>101</v>
      </c>
      <c r="ET925" s="15">
        <v>93</v>
      </c>
      <c r="EU925" s="15">
        <v>87</v>
      </c>
      <c r="EV925" s="15">
        <v>108</v>
      </c>
      <c r="EW925" s="15">
        <v>14</v>
      </c>
      <c r="EX925" s="15">
        <v>161</v>
      </c>
      <c r="EY925" s="15">
        <v>37</v>
      </c>
      <c r="EZ925" s="15">
        <v>38</v>
      </c>
      <c r="FA925" s="15">
        <v>176</v>
      </c>
      <c r="FB925" s="15">
        <v>71</v>
      </c>
      <c r="FC925" s="15">
        <v>141</v>
      </c>
      <c r="FD925" s="15">
        <v>128</v>
      </c>
      <c r="FE925" s="15">
        <v>39</v>
      </c>
      <c r="FF925" s="15">
        <v>50</v>
      </c>
      <c r="FG925" s="15">
        <v>126</v>
      </c>
      <c r="FH925" s="15">
        <v>160</v>
      </c>
      <c r="FI925" s="15">
        <v>57</v>
      </c>
      <c r="FJ925" s="15">
        <v>167</v>
      </c>
      <c r="FK925" s="15">
        <v>165</v>
      </c>
      <c r="FL925" s="15">
        <v>47</v>
      </c>
      <c r="FM925" s="15">
        <v>77</v>
      </c>
      <c r="FN925" s="15">
        <v>104</v>
      </c>
      <c r="FO925" s="15">
        <v>70</v>
      </c>
      <c r="FP925" s="15">
        <v>24</v>
      </c>
      <c r="FQ925" s="15">
        <v>110</v>
      </c>
      <c r="FR925" s="15">
        <v>86</v>
      </c>
      <c r="FS925" s="15">
        <v>98</v>
      </c>
      <c r="FT925" s="15">
        <v>69</v>
      </c>
      <c r="FU925" s="15">
        <v>76</v>
      </c>
      <c r="FV925" s="15">
        <v>134</v>
      </c>
      <c r="FW925" s="15">
        <v>96</v>
      </c>
      <c r="FX925" s="15">
        <v>129</v>
      </c>
      <c r="FY925" s="15">
        <v>79</v>
      </c>
      <c r="FZ925" s="15">
        <v>83</v>
      </c>
      <c r="GA925" s="15">
        <v>60</v>
      </c>
      <c r="GB925" s="15">
        <v>16</v>
      </c>
      <c r="GD925" s="15">
        <v>44</v>
      </c>
      <c r="GE925" s="15">
        <v>3</v>
      </c>
      <c r="GF925" s="15">
        <v>175</v>
      </c>
      <c r="GG925" s="15">
        <v>97</v>
      </c>
      <c r="GI925" s="15">
        <v>23</v>
      </c>
      <c r="GJ925" s="15">
        <v>61</v>
      </c>
      <c r="GK925" s="15">
        <v>1</v>
      </c>
      <c r="GL925" s="15">
        <v>173</v>
      </c>
    </row>
    <row r="926" spans="4:194" s="15" customFormat="1"/>
    <row r="927" spans="4:194" s="15" customFormat="1">
      <c r="D927" s="447">
        <v>188</v>
      </c>
      <c r="E927" s="39" t="s">
        <v>379</v>
      </c>
    </row>
    <row r="928" spans="4:194" s="15" customFormat="1">
      <c r="E928" s="42" t="s">
        <v>322</v>
      </c>
      <c r="F928" s="15">
        <v>1</v>
      </c>
      <c r="G928" s="15">
        <v>2</v>
      </c>
      <c r="H928" s="15">
        <v>3</v>
      </c>
      <c r="I928" s="15">
        <v>4</v>
      </c>
      <c r="J928" s="15">
        <v>5</v>
      </c>
      <c r="K928" s="15">
        <v>6</v>
      </c>
      <c r="L928" s="15">
        <v>7</v>
      </c>
      <c r="M928" s="15">
        <v>8</v>
      </c>
      <c r="N928" s="15">
        <v>9</v>
      </c>
      <c r="O928" s="15">
        <v>10</v>
      </c>
      <c r="P928" s="15">
        <v>11</v>
      </c>
      <c r="Q928" s="15">
        <v>12</v>
      </c>
      <c r="R928" s="15">
        <v>13</v>
      </c>
      <c r="S928" s="15">
        <v>14</v>
      </c>
      <c r="T928" s="15">
        <v>15</v>
      </c>
      <c r="U928" s="15">
        <v>16</v>
      </c>
      <c r="V928" s="15">
        <v>17</v>
      </c>
      <c r="W928" s="15">
        <v>18</v>
      </c>
      <c r="X928" s="15">
        <v>19</v>
      </c>
      <c r="Y928" s="15">
        <v>20</v>
      </c>
      <c r="Z928" s="15">
        <v>21</v>
      </c>
      <c r="AA928" s="15">
        <v>22</v>
      </c>
      <c r="AB928" s="15">
        <v>23</v>
      </c>
      <c r="AC928" s="15">
        <v>24</v>
      </c>
      <c r="AD928" s="15">
        <v>25</v>
      </c>
      <c r="AE928" s="15">
        <v>26</v>
      </c>
      <c r="AF928" s="15">
        <v>27</v>
      </c>
      <c r="AG928" s="15">
        <v>28</v>
      </c>
      <c r="AH928" s="15">
        <v>29</v>
      </c>
      <c r="AI928" s="15">
        <v>30</v>
      </c>
      <c r="AJ928" s="15">
        <v>31</v>
      </c>
      <c r="AK928" s="15">
        <v>32</v>
      </c>
      <c r="AL928" s="15">
        <v>33</v>
      </c>
      <c r="AM928" s="15">
        <v>34</v>
      </c>
      <c r="AN928" s="15">
        <v>35</v>
      </c>
      <c r="AO928" s="15">
        <v>36</v>
      </c>
      <c r="AP928" s="15">
        <v>37</v>
      </c>
      <c r="AQ928" s="15">
        <v>38</v>
      </c>
      <c r="AR928" s="15">
        <v>39</v>
      </c>
      <c r="AS928" s="15">
        <v>40</v>
      </c>
      <c r="AT928" s="15">
        <v>41</v>
      </c>
      <c r="AU928" s="15">
        <v>42</v>
      </c>
      <c r="AV928" s="15">
        <v>43</v>
      </c>
      <c r="AW928" s="15">
        <v>44</v>
      </c>
      <c r="AX928" s="15">
        <v>45</v>
      </c>
      <c r="AY928" s="15">
        <v>46</v>
      </c>
      <c r="AZ928" s="15">
        <v>47</v>
      </c>
      <c r="BA928" s="15">
        <v>48</v>
      </c>
      <c r="BB928" s="15">
        <v>49</v>
      </c>
      <c r="BC928" s="15">
        <v>50</v>
      </c>
      <c r="BD928" s="15">
        <v>51</v>
      </c>
      <c r="BE928" s="15">
        <v>52</v>
      </c>
      <c r="BF928" s="15">
        <v>53</v>
      </c>
      <c r="BG928" s="15">
        <v>54</v>
      </c>
      <c r="BH928" s="15">
        <v>55</v>
      </c>
      <c r="BI928" s="15">
        <v>56</v>
      </c>
      <c r="BJ928" s="15">
        <v>57</v>
      </c>
      <c r="BK928" s="15">
        <v>58</v>
      </c>
      <c r="BL928" s="15">
        <v>59</v>
      </c>
      <c r="BM928" s="15">
        <v>60</v>
      </c>
      <c r="BN928" s="15">
        <v>61</v>
      </c>
      <c r="BO928" s="15">
        <v>62</v>
      </c>
      <c r="BP928" s="15">
        <v>63</v>
      </c>
      <c r="BQ928" s="15">
        <v>64</v>
      </c>
      <c r="BR928" s="15">
        <v>65</v>
      </c>
      <c r="BS928" s="15">
        <v>66</v>
      </c>
      <c r="BT928" s="15">
        <v>67</v>
      </c>
      <c r="BU928" s="15">
        <v>68</v>
      </c>
      <c r="BV928" s="15">
        <v>69</v>
      </c>
      <c r="BW928" s="15">
        <v>70</v>
      </c>
      <c r="BX928" s="15">
        <v>71</v>
      </c>
      <c r="BY928" s="15">
        <v>72</v>
      </c>
      <c r="BZ928" s="15">
        <v>73</v>
      </c>
      <c r="CA928" s="15">
        <v>74</v>
      </c>
      <c r="CB928" s="15">
        <v>75</v>
      </c>
      <c r="CC928" s="15">
        <v>76</v>
      </c>
      <c r="CD928" s="15">
        <v>77</v>
      </c>
      <c r="CE928" s="15">
        <v>78</v>
      </c>
      <c r="CF928" s="15">
        <v>79</v>
      </c>
      <c r="CG928" s="15">
        <v>80</v>
      </c>
      <c r="CH928" s="15">
        <v>81</v>
      </c>
      <c r="CI928" s="15">
        <v>82</v>
      </c>
      <c r="CJ928" s="15">
        <v>83</v>
      </c>
      <c r="CK928" s="15">
        <v>84</v>
      </c>
      <c r="CL928" s="15">
        <v>85</v>
      </c>
      <c r="CM928" s="15">
        <v>86</v>
      </c>
      <c r="CN928" s="15">
        <v>87</v>
      </c>
      <c r="CO928" s="15">
        <v>88</v>
      </c>
      <c r="CP928" s="15">
        <v>89</v>
      </c>
      <c r="CQ928" s="15">
        <v>90</v>
      </c>
      <c r="CR928" s="15">
        <v>91</v>
      </c>
      <c r="CS928" s="15">
        <v>92</v>
      </c>
      <c r="CT928" s="15">
        <v>93</v>
      </c>
      <c r="CU928" s="15">
        <v>94</v>
      </c>
      <c r="CV928" s="15">
        <v>95</v>
      </c>
      <c r="CW928" s="15">
        <v>96</v>
      </c>
      <c r="CX928" s="15">
        <v>97</v>
      </c>
      <c r="CY928" s="15">
        <v>98</v>
      </c>
      <c r="CZ928" s="15">
        <v>99</v>
      </c>
      <c r="DA928" s="15">
        <v>100</v>
      </c>
      <c r="DB928" s="15">
        <v>101</v>
      </c>
      <c r="DC928" s="15">
        <v>102</v>
      </c>
      <c r="DD928" s="15">
        <v>103</v>
      </c>
      <c r="DE928" s="15">
        <v>104</v>
      </c>
      <c r="DF928" s="15">
        <v>105</v>
      </c>
      <c r="DG928" s="15">
        <v>106</v>
      </c>
      <c r="DH928" s="15">
        <v>107</v>
      </c>
      <c r="DI928" s="15">
        <v>108</v>
      </c>
      <c r="DJ928" s="15">
        <v>109</v>
      </c>
      <c r="DK928" s="15">
        <v>110</v>
      </c>
      <c r="DL928" s="15">
        <v>111</v>
      </c>
      <c r="DM928" s="15">
        <v>112</v>
      </c>
      <c r="DN928" s="15">
        <v>113</v>
      </c>
      <c r="DO928" s="15">
        <v>114</v>
      </c>
      <c r="DP928" s="15">
        <v>115</v>
      </c>
      <c r="DQ928" s="15">
        <v>116</v>
      </c>
      <c r="DR928" s="15">
        <v>117</v>
      </c>
      <c r="DS928" s="15">
        <v>118</v>
      </c>
      <c r="DT928" s="15">
        <v>119</v>
      </c>
      <c r="DU928" s="15">
        <v>120</v>
      </c>
      <c r="DV928" s="15">
        <v>121</v>
      </c>
      <c r="DW928" s="15">
        <v>122</v>
      </c>
      <c r="DX928" s="15">
        <v>123</v>
      </c>
      <c r="DY928" s="15">
        <v>124</v>
      </c>
      <c r="DZ928" s="15">
        <v>125</v>
      </c>
      <c r="EA928" s="15">
        <v>126</v>
      </c>
      <c r="EB928" s="15">
        <v>127</v>
      </c>
      <c r="EC928" s="15">
        <v>128</v>
      </c>
      <c r="ED928" s="15">
        <v>129</v>
      </c>
      <c r="EE928" s="15">
        <v>130</v>
      </c>
      <c r="EF928" s="15">
        <v>131</v>
      </c>
      <c r="EG928" s="15">
        <v>132</v>
      </c>
      <c r="EH928" s="15">
        <v>133</v>
      </c>
      <c r="EI928" s="15">
        <v>134</v>
      </c>
      <c r="EJ928" s="15">
        <v>135</v>
      </c>
      <c r="EK928" s="15">
        <v>136</v>
      </c>
      <c r="EL928" s="15">
        <v>137</v>
      </c>
      <c r="EM928" s="15">
        <v>138</v>
      </c>
      <c r="EN928" s="15">
        <v>139</v>
      </c>
      <c r="EO928" s="15">
        <v>140</v>
      </c>
      <c r="EP928" s="15">
        <v>141</v>
      </c>
      <c r="EQ928" s="15">
        <v>142</v>
      </c>
      <c r="ER928" s="15">
        <v>143</v>
      </c>
      <c r="ES928" s="15">
        <v>144</v>
      </c>
      <c r="ET928" s="15">
        <v>145</v>
      </c>
      <c r="EU928" s="15">
        <v>146</v>
      </c>
      <c r="EV928" s="15">
        <v>147</v>
      </c>
      <c r="EW928" s="15">
        <v>148</v>
      </c>
      <c r="EX928" s="15">
        <v>149</v>
      </c>
      <c r="EY928" s="15">
        <v>150</v>
      </c>
      <c r="EZ928" s="15">
        <v>151</v>
      </c>
      <c r="FA928" s="15">
        <v>152</v>
      </c>
      <c r="FB928" s="15">
        <v>153</v>
      </c>
      <c r="FC928" s="15">
        <v>154</v>
      </c>
      <c r="FD928" s="15">
        <v>155</v>
      </c>
      <c r="FE928" s="15">
        <v>156</v>
      </c>
      <c r="FF928" s="15">
        <v>157</v>
      </c>
      <c r="FG928" s="15">
        <v>158</v>
      </c>
      <c r="FH928" s="15">
        <v>159</v>
      </c>
      <c r="FI928" s="15">
        <v>160</v>
      </c>
      <c r="FJ928" s="15">
        <v>161</v>
      </c>
      <c r="FK928" s="15">
        <v>162</v>
      </c>
      <c r="FL928" s="15">
        <v>163</v>
      </c>
      <c r="FM928" s="15">
        <v>164</v>
      </c>
      <c r="FN928" s="15">
        <v>165</v>
      </c>
      <c r="FO928" s="15">
        <v>166</v>
      </c>
      <c r="FP928" s="15">
        <v>167</v>
      </c>
      <c r="FQ928" s="15">
        <v>168</v>
      </c>
      <c r="FR928" s="15">
        <v>169</v>
      </c>
      <c r="FS928" s="15">
        <v>170</v>
      </c>
      <c r="FT928" s="15">
        <v>171</v>
      </c>
      <c r="FU928" s="15">
        <v>172</v>
      </c>
      <c r="FV928" s="15">
        <v>173</v>
      </c>
      <c r="FW928" s="15">
        <v>174</v>
      </c>
      <c r="FX928" s="15">
        <v>175</v>
      </c>
      <c r="FY928" s="15">
        <v>176</v>
      </c>
      <c r="FZ928" s="15">
        <v>177</v>
      </c>
      <c r="GA928" s="15">
        <v>178</v>
      </c>
      <c r="GB928" s="15">
        <v>179</v>
      </c>
      <c r="GC928" s="15">
        <v>180</v>
      </c>
      <c r="GD928" s="15">
        <v>181</v>
      </c>
      <c r="GE928" s="15">
        <v>182</v>
      </c>
      <c r="GF928" s="15">
        <v>183</v>
      </c>
      <c r="GG928" s="15">
        <v>184</v>
      </c>
      <c r="GI928" s="15">
        <v>185</v>
      </c>
      <c r="GJ928" s="15">
        <v>186</v>
      </c>
      <c r="GK928" s="15">
        <v>187</v>
      </c>
      <c r="GL928" s="15">
        <v>188</v>
      </c>
    </row>
    <row r="929" spans="4:199" s="15" customFormat="1">
      <c r="E929" s="42" t="s">
        <v>350</v>
      </c>
      <c r="F929" s="15">
        <v>93</v>
      </c>
      <c r="G929" s="15">
        <v>187</v>
      </c>
      <c r="H929" s="15">
        <v>126</v>
      </c>
      <c r="I929" s="15">
        <v>85</v>
      </c>
      <c r="J929" s="15">
        <v>22</v>
      </c>
      <c r="K929" s="15">
        <v>157</v>
      </c>
      <c r="L929" s="15">
        <v>114</v>
      </c>
      <c r="M929" s="15">
        <v>2</v>
      </c>
      <c r="N929" s="15">
        <v>170</v>
      </c>
      <c r="O929" s="15">
        <v>131</v>
      </c>
      <c r="P929" s="15">
        <v>49</v>
      </c>
      <c r="Q929" s="15">
        <v>99</v>
      </c>
      <c r="R929" s="15">
        <v>37</v>
      </c>
      <c r="S929" s="15">
        <v>172</v>
      </c>
      <c r="T929" s="15">
        <v>113</v>
      </c>
      <c r="U929" s="15">
        <v>130</v>
      </c>
      <c r="V929" s="15">
        <v>143</v>
      </c>
      <c r="W929" s="15">
        <v>112</v>
      </c>
      <c r="X929" s="15">
        <v>175</v>
      </c>
      <c r="Y929" s="15">
        <v>108</v>
      </c>
      <c r="Z929" s="15">
        <v>50</v>
      </c>
      <c r="AA929" s="15">
        <v>80</v>
      </c>
      <c r="AB929" s="15">
        <v>54</v>
      </c>
      <c r="AC929" s="15">
        <v>178</v>
      </c>
      <c r="AD929" s="15">
        <v>11</v>
      </c>
      <c r="AE929" s="15">
        <v>60</v>
      </c>
      <c r="AF929" s="15">
        <v>36</v>
      </c>
      <c r="AG929" s="15">
        <v>134</v>
      </c>
      <c r="AH929" s="15">
        <v>86</v>
      </c>
      <c r="AI929" s="15">
        <v>13</v>
      </c>
      <c r="AJ929" s="15">
        <v>27</v>
      </c>
      <c r="AK929" s="15">
        <v>119</v>
      </c>
      <c r="AL929" s="15">
        <v>101</v>
      </c>
      <c r="AM929" s="15">
        <v>176</v>
      </c>
      <c r="AN929" s="15">
        <v>183</v>
      </c>
      <c r="AO929" s="15">
        <v>139</v>
      </c>
      <c r="AP929" s="15">
        <v>45</v>
      </c>
      <c r="AQ929" s="15">
        <v>161</v>
      </c>
      <c r="AR929" s="15">
        <v>135</v>
      </c>
      <c r="AS929" s="15">
        <v>46</v>
      </c>
      <c r="AT929" s="15">
        <v>98</v>
      </c>
      <c r="AU929" s="15">
        <v>184</v>
      </c>
      <c r="AV929" s="15">
        <v>42</v>
      </c>
      <c r="AW929" s="15">
        <v>167</v>
      </c>
      <c r="AX929" s="15">
        <v>64</v>
      </c>
      <c r="AY929" s="15">
        <v>109</v>
      </c>
      <c r="AZ929" s="15">
        <v>66</v>
      </c>
      <c r="BA929" s="15">
        <v>140</v>
      </c>
      <c r="BB929" s="15">
        <v>91</v>
      </c>
      <c r="BC929" s="15">
        <v>169</v>
      </c>
      <c r="BD929" s="15">
        <v>89</v>
      </c>
      <c r="BE929" s="15">
        <v>56</v>
      </c>
      <c r="BF929" s="15">
        <v>102</v>
      </c>
      <c r="BG929" s="15">
        <v>158</v>
      </c>
      <c r="BH929" s="15">
        <v>182</v>
      </c>
      <c r="BI929" s="15">
        <v>180</v>
      </c>
      <c r="BJ929" s="15">
        <v>18</v>
      </c>
      <c r="BK929" s="15">
        <v>84</v>
      </c>
      <c r="BL929" s="15">
        <v>152</v>
      </c>
      <c r="BM929" s="15">
        <v>26</v>
      </c>
      <c r="BN929" s="15">
        <v>8</v>
      </c>
      <c r="BO929" s="15">
        <v>188</v>
      </c>
      <c r="BP929" s="15">
        <v>16</v>
      </c>
      <c r="BQ929" s="15">
        <v>30</v>
      </c>
      <c r="BR929" s="15">
        <v>88</v>
      </c>
      <c r="BS929" s="15">
        <v>75</v>
      </c>
      <c r="BT929" s="15">
        <v>14</v>
      </c>
      <c r="BU929" s="15">
        <v>51</v>
      </c>
      <c r="BV929" s="15">
        <v>40</v>
      </c>
      <c r="BW929" s="15">
        <v>34</v>
      </c>
      <c r="BX929" s="15">
        <v>53</v>
      </c>
      <c r="BY929" s="15">
        <v>138</v>
      </c>
      <c r="BZ929" s="15">
        <v>97</v>
      </c>
      <c r="CA929" s="15">
        <v>61</v>
      </c>
      <c r="CB929" s="15">
        <v>32</v>
      </c>
      <c r="CC929" s="15">
        <v>10</v>
      </c>
      <c r="CD929" s="15">
        <v>121</v>
      </c>
      <c r="CE929" s="15">
        <v>47</v>
      </c>
      <c r="CF929" s="15">
        <v>23</v>
      </c>
      <c r="CG929" s="15">
        <v>128</v>
      </c>
      <c r="CH929" s="15">
        <v>103</v>
      </c>
      <c r="CI929" s="15">
        <v>20</v>
      </c>
      <c r="CJ929" s="15">
        <v>181</v>
      </c>
      <c r="CK929" s="15">
        <v>171</v>
      </c>
      <c r="CL929" s="15">
        <v>38</v>
      </c>
      <c r="CM929" s="15">
        <v>154</v>
      </c>
      <c r="CN929" s="15">
        <v>79</v>
      </c>
      <c r="CO929" s="15">
        <v>44</v>
      </c>
      <c r="CP929" s="15">
        <v>145</v>
      </c>
      <c r="CQ929" s="15">
        <v>148</v>
      </c>
      <c r="CR929" s="15">
        <v>168</v>
      </c>
      <c r="CS929" s="15">
        <v>90</v>
      </c>
      <c r="CT929" s="15">
        <v>92</v>
      </c>
      <c r="CU929" s="15">
        <v>17</v>
      </c>
      <c r="CV929" s="15">
        <v>104</v>
      </c>
      <c r="CW929" s="15">
        <v>115</v>
      </c>
      <c r="CX929" s="15">
        <v>68</v>
      </c>
      <c r="CY929" s="15">
        <v>87</v>
      </c>
      <c r="CZ929" s="15">
        <v>136</v>
      </c>
      <c r="DA929" s="15">
        <v>57</v>
      </c>
      <c r="DB929" s="15">
        <v>67</v>
      </c>
      <c r="DC929" s="15">
        <v>5</v>
      </c>
      <c r="DD929" s="15">
        <v>124</v>
      </c>
      <c r="DE929" s="15">
        <v>156</v>
      </c>
      <c r="DF929" s="15">
        <v>162</v>
      </c>
      <c r="DG929" s="15">
        <v>59</v>
      </c>
      <c r="DH929" s="15">
        <v>165</v>
      </c>
      <c r="DI929" s="15">
        <v>4</v>
      </c>
      <c r="DJ929" s="15">
        <v>81</v>
      </c>
      <c r="DK929" s="15">
        <v>107</v>
      </c>
      <c r="DL929" s="15">
        <v>149</v>
      </c>
      <c r="DM929" s="15">
        <v>25</v>
      </c>
      <c r="DN929" s="15">
        <v>35</v>
      </c>
      <c r="DO929" s="15">
        <v>160</v>
      </c>
      <c r="DP929" s="15">
        <v>52</v>
      </c>
      <c r="DQ929" s="15">
        <v>129</v>
      </c>
      <c r="DR929" s="15">
        <v>163</v>
      </c>
      <c r="DS929" s="15">
        <v>55</v>
      </c>
      <c r="DT929" s="15">
        <v>147</v>
      </c>
      <c r="DU929" s="15">
        <v>48</v>
      </c>
      <c r="DV929" s="15">
        <v>164</v>
      </c>
      <c r="DW929" s="15">
        <v>74</v>
      </c>
      <c r="DX929" s="15">
        <v>146</v>
      </c>
      <c r="DY929" s="15">
        <v>106</v>
      </c>
      <c r="DZ929" s="15">
        <v>1</v>
      </c>
      <c r="EA929" s="15">
        <v>127</v>
      </c>
      <c r="EB929" s="15">
        <v>31</v>
      </c>
      <c r="EC929" s="15">
        <v>82</v>
      </c>
      <c r="ED929" s="15">
        <v>132</v>
      </c>
      <c r="EE929" s="15">
        <v>116</v>
      </c>
      <c r="EF929" s="15">
        <v>58</v>
      </c>
      <c r="EG929" s="15">
        <v>96</v>
      </c>
      <c r="EH929" s="15">
        <v>142</v>
      </c>
      <c r="EI929" s="15">
        <v>28</v>
      </c>
      <c r="EJ929" s="15">
        <v>63</v>
      </c>
      <c r="EK929" s="15">
        <v>69</v>
      </c>
      <c r="EL929" s="15">
        <v>174</v>
      </c>
      <c r="EM929" s="15">
        <v>144</v>
      </c>
      <c r="EN929" s="15">
        <v>186</v>
      </c>
      <c r="EO929" s="15">
        <v>19</v>
      </c>
      <c r="EP929" s="15">
        <v>120</v>
      </c>
      <c r="EQ929" s="15">
        <v>125</v>
      </c>
      <c r="ER929" s="15">
        <v>77</v>
      </c>
      <c r="ES929" s="15">
        <v>111</v>
      </c>
      <c r="ET929" s="15">
        <v>151</v>
      </c>
      <c r="EU929" s="15">
        <v>7</v>
      </c>
      <c r="EV929" s="15">
        <v>33</v>
      </c>
      <c r="EW929" s="15">
        <v>39</v>
      </c>
      <c r="EX929" s="15">
        <v>185</v>
      </c>
      <c r="EY929" s="15">
        <v>21</v>
      </c>
      <c r="EZ929" s="15">
        <v>150</v>
      </c>
      <c r="FA929" s="15">
        <v>155</v>
      </c>
      <c r="FB929" s="15">
        <v>12</v>
      </c>
      <c r="FC929" s="15">
        <v>78</v>
      </c>
      <c r="FD929" s="15">
        <v>3</v>
      </c>
      <c r="FE929" s="15">
        <v>95</v>
      </c>
      <c r="FF929" s="15">
        <v>76</v>
      </c>
      <c r="FG929" s="15">
        <v>72</v>
      </c>
      <c r="FH929" s="15">
        <v>153</v>
      </c>
      <c r="FI929" s="15">
        <v>133</v>
      </c>
      <c r="FJ929" s="15">
        <v>94</v>
      </c>
      <c r="FK929" s="15">
        <v>105</v>
      </c>
      <c r="FL929" s="15">
        <v>110</v>
      </c>
      <c r="FM929" s="15">
        <v>70</v>
      </c>
      <c r="FN929" s="15">
        <v>62</v>
      </c>
      <c r="FO929" s="15">
        <v>15</v>
      </c>
      <c r="FP929" s="15">
        <v>100</v>
      </c>
      <c r="FQ929" s="15">
        <v>65</v>
      </c>
      <c r="FR929" s="15">
        <v>177</v>
      </c>
      <c r="FS929" s="15">
        <v>141</v>
      </c>
      <c r="FT929" s="15">
        <v>159</v>
      </c>
      <c r="FU929" s="15">
        <v>29</v>
      </c>
      <c r="FV929" s="15">
        <v>179</v>
      </c>
      <c r="FW929" s="15">
        <v>137</v>
      </c>
      <c r="FX929" s="15">
        <v>6</v>
      </c>
      <c r="FY929" s="15">
        <v>117</v>
      </c>
      <c r="FZ929" s="15">
        <v>43</v>
      </c>
      <c r="GA929" s="15">
        <v>71</v>
      </c>
      <c r="GB929" s="15">
        <v>173</v>
      </c>
      <c r="GC929" s="15">
        <v>24</v>
      </c>
      <c r="GD929" s="15">
        <v>83</v>
      </c>
      <c r="GE929" s="15">
        <v>118</v>
      </c>
      <c r="GF929" s="15">
        <v>41</v>
      </c>
      <c r="GG929" s="15">
        <v>123</v>
      </c>
      <c r="GI929" s="15">
        <v>9</v>
      </c>
      <c r="GJ929" s="15">
        <v>73</v>
      </c>
      <c r="GK929" s="15">
        <v>122</v>
      </c>
      <c r="GL929" s="15">
        <v>166</v>
      </c>
    </row>
    <row r="930" spans="4:199" s="15" customFormat="1">
      <c r="E930" s="42" t="s">
        <v>352</v>
      </c>
      <c r="F930" s="15">
        <v>74</v>
      </c>
      <c r="G930" s="15">
        <v>124</v>
      </c>
      <c r="H930" s="15">
        <v>171</v>
      </c>
      <c r="I930" s="15">
        <v>83</v>
      </c>
      <c r="J930" s="15">
        <v>129</v>
      </c>
      <c r="K930" s="15">
        <v>19</v>
      </c>
      <c r="L930" s="15">
        <v>134</v>
      </c>
      <c r="M930" s="15">
        <v>45</v>
      </c>
      <c r="N930" s="15">
        <v>168</v>
      </c>
      <c r="O930" s="15">
        <v>146</v>
      </c>
      <c r="P930" s="15">
        <v>22</v>
      </c>
      <c r="Q930" s="15">
        <v>178</v>
      </c>
      <c r="R930" s="15">
        <v>125</v>
      </c>
      <c r="S930" s="15">
        <v>68</v>
      </c>
      <c r="T930" s="15">
        <v>91</v>
      </c>
      <c r="U930" s="15">
        <v>174</v>
      </c>
      <c r="V930" s="15">
        <v>23</v>
      </c>
      <c r="W930" s="15">
        <v>79</v>
      </c>
      <c r="X930" s="15">
        <v>143</v>
      </c>
      <c r="Y930" s="15">
        <v>9</v>
      </c>
      <c r="Z930" s="15">
        <v>32</v>
      </c>
      <c r="AA930" s="15">
        <v>179</v>
      </c>
      <c r="AB930" s="15">
        <v>17</v>
      </c>
      <c r="AC930" s="15">
        <v>43</v>
      </c>
      <c r="AD930" s="15">
        <v>185</v>
      </c>
      <c r="AE930" s="15">
        <v>62</v>
      </c>
      <c r="AF930" s="15">
        <v>54</v>
      </c>
      <c r="AG930" s="15">
        <v>69</v>
      </c>
      <c r="AH930" s="15">
        <v>115</v>
      </c>
      <c r="AI930" s="15">
        <v>71</v>
      </c>
      <c r="AJ930" s="15">
        <v>104</v>
      </c>
      <c r="AK930" s="15">
        <v>59</v>
      </c>
      <c r="AL930" s="15">
        <v>155</v>
      </c>
      <c r="AM930" s="15">
        <v>116</v>
      </c>
      <c r="AN930" s="15">
        <v>51</v>
      </c>
      <c r="AO930" s="15">
        <v>99</v>
      </c>
      <c r="AP930" s="15">
        <v>130</v>
      </c>
      <c r="AQ930" s="15">
        <v>90</v>
      </c>
      <c r="AR930" s="15">
        <v>31</v>
      </c>
      <c r="AS930" s="15">
        <v>77</v>
      </c>
      <c r="AT930" s="15">
        <v>119</v>
      </c>
      <c r="AU930" s="15">
        <v>86</v>
      </c>
      <c r="AV930" s="15">
        <v>80</v>
      </c>
      <c r="AW930" s="15">
        <v>98</v>
      </c>
      <c r="AX930" s="15">
        <v>122</v>
      </c>
      <c r="AY930" s="15">
        <v>135</v>
      </c>
      <c r="AZ930" s="15">
        <v>95</v>
      </c>
      <c r="BA930" s="15">
        <v>182</v>
      </c>
      <c r="BB930" s="15">
        <v>16</v>
      </c>
      <c r="BC930" s="15">
        <v>2</v>
      </c>
      <c r="BD930" s="15">
        <v>137</v>
      </c>
      <c r="BE930" s="15">
        <v>148</v>
      </c>
      <c r="BF930" s="15">
        <v>94</v>
      </c>
      <c r="BG930" s="15">
        <v>142</v>
      </c>
      <c r="BH930" s="15">
        <v>103</v>
      </c>
      <c r="BI930" s="15">
        <v>64</v>
      </c>
      <c r="BJ930" s="15">
        <v>89</v>
      </c>
      <c r="BK930" s="15">
        <v>15</v>
      </c>
      <c r="BL930" s="15">
        <v>18</v>
      </c>
      <c r="BM930" s="15">
        <v>139</v>
      </c>
      <c r="BN930" s="15">
        <v>40</v>
      </c>
      <c r="BO930" s="15">
        <v>1</v>
      </c>
      <c r="BP930" s="15">
        <v>81</v>
      </c>
      <c r="BQ930" s="15">
        <v>127</v>
      </c>
      <c r="BR930" s="15">
        <v>161</v>
      </c>
      <c r="BS930" s="15">
        <v>85</v>
      </c>
      <c r="BT930" s="15">
        <v>61</v>
      </c>
      <c r="BU930" s="15">
        <v>149</v>
      </c>
      <c r="BV930" s="15">
        <v>36</v>
      </c>
      <c r="BW930" s="15">
        <v>56</v>
      </c>
      <c r="BX930" s="15">
        <v>30</v>
      </c>
      <c r="BY930" s="15">
        <v>55</v>
      </c>
      <c r="BZ930" s="15">
        <v>152</v>
      </c>
      <c r="CA930" s="15">
        <v>102</v>
      </c>
      <c r="CB930" s="15">
        <v>136</v>
      </c>
      <c r="CC930" s="15">
        <v>105</v>
      </c>
      <c r="CD930" s="15">
        <v>26</v>
      </c>
      <c r="CE930" s="15">
        <v>141</v>
      </c>
      <c r="CF930" s="15">
        <v>112</v>
      </c>
      <c r="CG930" s="15">
        <v>163</v>
      </c>
      <c r="CH930" s="15">
        <v>123</v>
      </c>
      <c r="CI930" s="15">
        <v>110</v>
      </c>
      <c r="CJ930" s="15">
        <v>29</v>
      </c>
      <c r="CK930" s="15">
        <v>67</v>
      </c>
      <c r="CL930" s="15">
        <v>164</v>
      </c>
      <c r="CM930" s="15">
        <v>133</v>
      </c>
      <c r="CN930" s="15">
        <v>140</v>
      </c>
      <c r="CO930" s="15">
        <v>176</v>
      </c>
      <c r="CP930" s="15">
        <v>75</v>
      </c>
      <c r="CQ930" s="15">
        <v>166</v>
      </c>
      <c r="CR930" s="15">
        <v>175</v>
      </c>
      <c r="CS930" s="15">
        <v>88</v>
      </c>
      <c r="CT930" s="15">
        <v>165</v>
      </c>
      <c r="CU930" s="15">
        <v>101</v>
      </c>
      <c r="CV930" s="15">
        <v>47</v>
      </c>
      <c r="CW930" s="15">
        <v>145</v>
      </c>
      <c r="CX930" s="15">
        <v>158</v>
      </c>
      <c r="CY930" s="15">
        <v>52</v>
      </c>
      <c r="CZ930" s="15">
        <v>11</v>
      </c>
      <c r="DA930" s="15">
        <v>82</v>
      </c>
      <c r="DB930" s="15">
        <v>108</v>
      </c>
      <c r="DC930" s="15">
        <v>111</v>
      </c>
      <c r="DD930" s="15">
        <v>5</v>
      </c>
      <c r="DE930" s="15">
        <v>138</v>
      </c>
      <c r="DF930" s="15">
        <v>126</v>
      </c>
      <c r="DG930" s="15">
        <v>113</v>
      </c>
      <c r="DH930" s="15">
        <v>39</v>
      </c>
      <c r="DI930" s="15">
        <v>188</v>
      </c>
      <c r="DJ930" s="15">
        <v>53</v>
      </c>
      <c r="DK930" s="15">
        <v>156</v>
      </c>
      <c r="DL930" s="15">
        <v>24</v>
      </c>
      <c r="DM930" s="15">
        <v>106</v>
      </c>
      <c r="DN930" s="15">
        <v>184</v>
      </c>
      <c r="DO930" s="15">
        <v>27</v>
      </c>
      <c r="DP930" s="15">
        <v>76</v>
      </c>
      <c r="DQ930" s="15">
        <v>114</v>
      </c>
      <c r="DR930" s="15">
        <v>154</v>
      </c>
      <c r="DS930" s="15">
        <v>21</v>
      </c>
      <c r="DT930" s="15">
        <v>41</v>
      </c>
      <c r="DU930" s="15">
        <v>92</v>
      </c>
      <c r="DV930" s="15">
        <v>132</v>
      </c>
      <c r="DW930" s="15">
        <v>13</v>
      </c>
      <c r="DX930" s="15">
        <v>186</v>
      </c>
      <c r="DY930" s="15">
        <v>50</v>
      </c>
      <c r="DZ930" s="15">
        <v>159</v>
      </c>
      <c r="EA930" s="15">
        <v>169</v>
      </c>
      <c r="EB930" s="15">
        <v>3</v>
      </c>
      <c r="EC930" s="15">
        <v>10</v>
      </c>
      <c r="ED930" s="15">
        <v>93</v>
      </c>
      <c r="EE930" s="15">
        <v>37</v>
      </c>
      <c r="EF930" s="15">
        <v>63</v>
      </c>
      <c r="EG930" s="15">
        <v>60</v>
      </c>
      <c r="EH930" s="15">
        <v>109</v>
      </c>
      <c r="EI930" s="15">
        <v>120</v>
      </c>
      <c r="EJ930" s="15">
        <v>12</v>
      </c>
      <c r="EK930" s="15">
        <v>28</v>
      </c>
      <c r="EL930" s="15">
        <v>144</v>
      </c>
      <c r="EM930" s="15">
        <v>167</v>
      </c>
      <c r="EN930" s="15">
        <v>97</v>
      </c>
      <c r="EO930" s="15">
        <v>87</v>
      </c>
      <c r="EP930" s="15">
        <v>70</v>
      </c>
      <c r="EQ930" s="15">
        <v>65</v>
      </c>
      <c r="ER930" s="15">
        <v>151</v>
      </c>
      <c r="ES930" s="15">
        <v>181</v>
      </c>
      <c r="ET930" s="15">
        <v>117</v>
      </c>
      <c r="EU930" s="15">
        <v>147</v>
      </c>
      <c r="EV930" s="15">
        <v>78</v>
      </c>
      <c r="EW930" s="15">
        <v>14</v>
      </c>
      <c r="EX930" s="15">
        <v>73</v>
      </c>
      <c r="EY930" s="15">
        <v>187</v>
      </c>
      <c r="EZ930" s="15">
        <v>162</v>
      </c>
      <c r="FA930" s="15">
        <v>153</v>
      </c>
      <c r="FB930" s="15">
        <v>180</v>
      </c>
      <c r="FC930" s="15">
        <v>157</v>
      </c>
      <c r="FD930" s="15">
        <v>49</v>
      </c>
      <c r="FE930" s="15">
        <v>57</v>
      </c>
      <c r="FF930" s="15">
        <v>128</v>
      </c>
      <c r="FG930" s="15">
        <v>6</v>
      </c>
      <c r="FH930" s="15">
        <v>33</v>
      </c>
      <c r="FI930" s="15">
        <v>42</v>
      </c>
      <c r="FJ930" s="15">
        <v>160</v>
      </c>
      <c r="FK930" s="15">
        <v>84</v>
      </c>
      <c r="FL930" s="15">
        <v>100</v>
      </c>
      <c r="FM930" s="15">
        <v>8</v>
      </c>
      <c r="FN930" s="15">
        <v>118</v>
      </c>
      <c r="FO930" s="15">
        <v>170</v>
      </c>
      <c r="FP930" s="15">
        <v>35</v>
      </c>
      <c r="FQ930" s="15">
        <v>20</v>
      </c>
      <c r="FR930" s="15">
        <v>150</v>
      </c>
      <c r="FS930" s="15">
        <v>96</v>
      </c>
      <c r="FT930" s="15">
        <v>34</v>
      </c>
      <c r="FU930" s="15">
        <v>183</v>
      </c>
      <c r="FV930" s="15">
        <v>177</v>
      </c>
      <c r="FW930" s="15">
        <v>121</v>
      </c>
      <c r="FX930" s="15">
        <v>58</v>
      </c>
      <c r="FY930" s="15">
        <v>44</v>
      </c>
      <c r="FZ930" s="15">
        <v>173</v>
      </c>
      <c r="GA930" s="15">
        <v>46</v>
      </c>
      <c r="GB930" s="15">
        <v>72</v>
      </c>
      <c r="GC930" s="15">
        <v>66</v>
      </c>
      <c r="GD930" s="15">
        <v>48</v>
      </c>
      <c r="GE930" s="15">
        <v>4</v>
      </c>
      <c r="GF930" s="15">
        <v>172</v>
      </c>
      <c r="GG930" s="15">
        <v>131</v>
      </c>
      <c r="GI930" s="15">
        <v>25</v>
      </c>
      <c r="GJ930" s="15">
        <v>38</v>
      </c>
      <c r="GK930" s="15">
        <v>107</v>
      </c>
      <c r="GL930" s="15">
        <v>7</v>
      </c>
    </row>
    <row r="931" spans="4:199" s="15" customFormat="1"/>
    <row r="932" spans="4:199" s="15" customFormat="1">
      <c r="D932" s="447">
        <v>189</v>
      </c>
      <c r="E932" s="39" t="s">
        <v>379</v>
      </c>
    </row>
    <row r="933" spans="4:199" s="15" customFormat="1">
      <c r="E933" s="42" t="s">
        <v>322</v>
      </c>
      <c r="F933" s="15">
        <v>1</v>
      </c>
      <c r="G933" s="15">
        <v>2</v>
      </c>
      <c r="H933" s="15">
        <v>3</v>
      </c>
      <c r="I933" s="15">
        <v>4</v>
      </c>
      <c r="J933" s="15">
        <v>5</v>
      </c>
      <c r="K933" s="15">
        <v>6</v>
      </c>
      <c r="L933" s="15">
        <v>7</v>
      </c>
      <c r="M933" s="15">
        <v>8</v>
      </c>
      <c r="N933" s="15">
        <v>9</v>
      </c>
      <c r="O933" s="15">
        <v>10</v>
      </c>
      <c r="P933" s="15">
        <v>11</v>
      </c>
      <c r="Q933" s="15">
        <v>12</v>
      </c>
      <c r="R933" s="15">
        <v>13</v>
      </c>
      <c r="S933" s="15">
        <v>14</v>
      </c>
      <c r="T933" s="15">
        <v>15</v>
      </c>
      <c r="U933" s="15">
        <v>16</v>
      </c>
      <c r="V933" s="15">
        <v>17</v>
      </c>
      <c r="W933" s="15">
        <v>18</v>
      </c>
      <c r="X933" s="15">
        <v>19</v>
      </c>
      <c r="Y933" s="15">
        <v>20</v>
      </c>
      <c r="Z933" s="15">
        <v>21</v>
      </c>
      <c r="AA933" s="15">
        <v>22</v>
      </c>
      <c r="AB933" s="15">
        <v>23</v>
      </c>
      <c r="AC933" s="15">
        <v>24</v>
      </c>
      <c r="AD933" s="15">
        <v>25</v>
      </c>
      <c r="AE933" s="15">
        <v>26</v>
      </c>
      <c r="AF933" s="15">
        <v>27</v>
      </c>
      <c r="AG933" s="15">
        <v>28</v>
      </c>
      <c r="AH933" s="15">
        <v>29</v>
      </c>
      <c r="AI933" s="15">
        <v>30</v>
      </c>
      <c r="AJ933" s="15">
        <v>31</v>
      </c>
      <c r="AK933" s="15">
        <v>32</v>
      </c>
      <c r="AL933" s="15">
        <v>33</v>
      </c>
      <c r="AM933" s="15">
        <v>34</v>
      </c>
      <c r="AN933" s="15">
        <v>35</v>
      </c>
      <c r="AO933" s="15">
        <v>36</v>
      </c>
      <c r="AP933" s="15">
        <v>37</v>
      </c>
      <c r="AQ933" s="15">
        <v>38</v>
      </c>
      <c r="AR933" s="15">
        <v>39</v>
      </c>
      <c r="AS933" s="15">
        <v>40</v>
      </c>
      <c r="AT933" s="15">
        <v>41</v>
      </c>
      <c r="AU933" s="15">
        <v>42</v>
      </c>
      <c r="AV933" s="15">
        <v>43</v>
      </c>
      <c r="AW933" s="15">
        <v>44</v>
      </c>
      <c r="AX933" s="15">
        <v>45</v>
      </c>
      <c r="AY933" s="15">
        <v>46</v>
      </c>
      <c r="AZ933" s="15">
        <v>47</v>
      </c>
      <c r="BA933" s="15">
        <v>48</v>
      </c>
      <c r="BB933" s="15">
        <v>49</v>
      </c>
      <c r="BC933" s="15">
        <v>50</v>
      </c>
      <c r="BD933" s="15">
        <v>51</v>
      </c>
      <c r="BE933" s="15">
        <v>52</v>
      </c>
      <c r="BF933" s="15">
        <v>53</v>
      </c>
      <c r="BG933" s="15">
        <v>54</v>
      </c>
      <c r="BH933" s="15">
        <v>55</v>
      </c>
      <c r="BI933" s="15">
        <v>56</v>
      </c>
      <c r="BJ933" s="15">
        <v>57</v>
      </c>
      <c r="BK933" s="15">
        <v>58</v>
      </c>
      <c r="BL933" s="15">
        <v>59</v>
      </c>
      <c r="BM933" s="15">
        <v>60</v>
      </c>
      <c r="BN933" s="15">
        <v>61</v>
      </c>
      <c r="BO933" s="15">
        <v>62</v>
      </c>
      <c r="BP933" s="15">
        <v>63</v>
      </c>
      <c r="BQ933" s="15">
        <v>64</v>
      </c>
      <c r="BR933" s="15">
        <v>65</v>
      </c>
      <c r="BS933" s="15">
        <v>66</v>
      </c>
      <c r="BT933" s="15">
        <v>67</v>
      </c>
      <c r="BU933" s="15">
        <v>68</v>
      </c>
      <c r="BV933" s="15">
        <v>69</v>
      </c>
      <c r="BW933" s="15">
        <v>70</v>
      </c>
      <c r="BX933" s="15">
        <v>71</v>
      </c>
      <c r="BY933" s="15">
        <v>72</v>
      </c>
      <c r="BZ933" s="15">
        <v>73</v>
      </c>
      <c r="CA933" s="15">
        <v>74</v>
      </c>
      <c r="CB933" s="15">
        <v>75</v>
      </c>
      <c r="CC933" s="15">
        <v>76</v>
      </c>
      <c r="CD933" s="15">
        <v>77</v>
      </c>
      <c r="CE933" s="15">
        <v>78</v>
      </c>
      <c r="CF933" s="15">
        <v>79</v>
      </c>
      <c r="CG933" s="15">
        <v>80</v>
      </c>
      <c r="CH933" s="15">
        <v>81</v>
      </c>
      <c r="CI933" s="15">
        <v>82</v>
      </c>
      <c r="CJ933" s="15">
        <v>83</v>
      </c>
      <c r="CK933" s="15">
        <v>84</v>
      </c>
      <c r="CL933" s="15">
        <v>85</v>
      </c>
      <c r="CM933" s="15">
        <v>86</v>
      </c>
      <c r="CN933" s="15">
        <v>87</v>
      </c>
      <c r="CO933" s="15">
        <v>88</v>
      </c>
      <c r="CP933" s="15">
        <v>89</v>
      </c>
      <c r="CQ933" s="15">
        <v>90</v>
      </c>
      <c r="CR933" s="15">
        <v>91</v>
      </c>
      <c r="CS933" s="15">
        <v>92</v>
      </c>
      <c r="CT933" s="15">
        <v>93</v>
      </c>
      <c r="CU933" s="15">
        <v>94</v>
      </c>
      <c r="CV933" s="15">
        <v>95</v>
      </c>
      <c r="CW933" s="15">
        <v>96</v>
      </c>
      <c r="CX933" s="15">
        <v>97</v>
      </c>
      <c r="CY933" s="15">
        <v>98</v>
      </c>
      <c r="CZ933" s="15">
        <v>99</v>
      </c>
      <c r="DA933" s="15">
        <v>100</v>
      </c>
      <c r="DB933" s="15">
        <v>101</v>
      </c>
      <c r="DC933" s="15">
        <v>102</v>
      </c>
      <c r="DD933" s="15">
        <v>103</v>
      </c>
      <c r="DE933" s="15">
        <v>104</v>
      </c>
      <c r="DF933" s="15">
        <v>105</v>
      </c>
      <c r="DG933" s="15">
        <v>106</v>
      </c>
      <c r="DH933" s="15">
        <v>107</v>
      </c>
      <c r="DI933" s="15">
        <v>108</v>
      </c>
      <c r="DJ933" s="15">
        <v>109</v>
      </c>
      <c r="DK933" s="15">
        <v>110</v>
      </c>
      <c r="DL933" s="15">
        <v>111</v>
      </c>
      <c r="DM933" s="15">
        <v>112</v>
      </c>
      <c r="DN933" s="15">
        <v>113</v>
      </c>
      <c r="DO933" s="15">
        <v>114</v>
      </c>
      <c r="DP933" s="15">
        <v>115</v>
      </c>
      <c r="DQ933" s="15">
        <v>116</v>
      </c>
      <c r="DR933" s="15">
        <v>117</v>
      </c>
      <c r="DS933" s="15">
        <v>118</v>
      </c>
      <c r="DT933" s="15">
        <v>119</v>
      </c>
      <c r="DU933" s="15">
        <v>120</v>
      </c>
      <c r="DV933" s="15">
        <v>121</v>
      </c>
      <c r="DW933" s="15">
        <v>122</v>
      </c>
      <c r="DX933" s="15">
        <v>123</v>
      </c>
      <c r="DY933" s="15">
        <v>124</v>
      </c>
      <c r="DZ933" s="15">
        <v>125</v>
      </c>
      <c r="EA933" s="15">
        <v>126</v>
      </c>
      <c r="EB933" s="15">
        <v>127</v>
      </c>
      <c r="EC933" s="15">
        <v>128</v>
      </c>
      <c r="ED933" s="15">
        <v>129</v>
      </c>
      <c r="EE933" s="15">
        <v>130</v>
      </c>
      <c r="EF933" s="15">
        <v>131</v>
      </c>
      <c r="EG933" s="15">
        <v>132</v>
      </c>
      <c r="EH933" s="15">
        <v>133</v>
      </c>
      <c r="EI933" s="15">
        <v>134</v>
      </c>
      <c r="EJ933" s="15">
        <v>135</v>
      </c>
      <c r="EK933" s="15">
        <v>136</v>
      </c>
      <c r="EL933" s="15">
        <v>137</v>
      </c>
      <c r="EM933" s="15">
        <v>138</v>
      </c>
      <c r="EN933" s="15">
        <v>139</v>
      </c>
      <c r="EO933" s="15">
        <v>140</v>
      </c>
      <c r="EP933" s="15">
        <v>141</v>
      </c>
      <c r="EQ933" s="15">
        <v>142</v>
      </c>
      <c r="ER933" s="15">
        <v>143</v>
      </c>
      <c r="ES933" s="15">
        <v>144</v>
      </c>
      <c r="ET933" s="15">
        <v>145</v>
      </c>
      <c r="EU933" s="15">
        <v>146</v>
      </c>
      <c r="EV933" s="15">
        <v>147</v>
      </c>
      <c r="EW933" s="15">
        <v>148</v>
      </c>
      <c r="EX933" s="15">
        <v>149</v>
      </c>
      <c r="EY933" s="15">
        <v>150</v>
      </c>
      <c r="EZ933" s="15">
        <v>151</v>
      </c>
      <c r="FA933" s="15">
        <v>152</v>
      </c>
      <c r="FB933" s="15">
        <v>153</v>
      </c>
      <c r="FC933" s="15">
        <v>154</v>
      </c>
      <c r="FD933" s="15">
        <v>155</v>
      </c>
      <c r="FE933" s="15">
        <v>156</v>
      </c>
      <c r="FF933" s="15">
        <v>157</v>
      </c>
      <c r="FG933" s="15">
        <v>158</v>
      </c>
      <c r="FH933" s="15">
        <v>159</v>
      </c>
      <c r="FI933" s="15">
        <v>160</v>
      </c>
      <c r="FJ933" s="15">
        <v>161</v>
      </c>
      <c r="FK933" s="15">
        <v>162</v>
      </c>
      <c r="FL933" s="15">
        <v>163</v>
      </c>
      <c r="FM933" s="15">
        <v>164</v>
      </c>
      <c r="FN933" s="15">
        <v>165</v>
      </c>
      <c r="FO933" s="15">
        <v>166</v>
      </c>
      <c r="FP933" s="15">
        <v>167</v>
      </c>
      <c r="FQ933" s="15">
        <v>168</v>
      </c>
      <c r="FR933" s="15">
        <v>169</v>
      </c>
      <c r="FS933" s="15">
        <v>170</v>
      </c>
      <c r="FT933" s="15">
        <v>171</v>
      </c>
      <c r="FU933" s="15">
        <v>172</v>
      </c>
      <c r="FV933" s="15">
        <v>173</v>
      </c>
      <c r="FW933" s="15">
        <v>174</v>
      </c>
      <c r="FX933" s="15">
        <v>175</v>
      </c>
      <c r="FY933" s="15">
        <v>176</v>
      </c>
      <c r="FZ933" s="15">
        <v>177</v>
      </c>
      <c r="GA933" s="15">
        <v>178</v>
      </c>
      <c r="GB933" s="15">
        <v>179</v>
      </c>
      <c r="GC933" s="15">
        <v>180</v>
      </c>
      <c r="GD933" s="15">
        <v>181</v>
      </c>
      <c r="GE933" s="15">
        <v>182</v>
      </c>
      <c r="GF933" s="15">
        <v>183</v>
      </c>
      <c r="GG933" s="15">
        <v>184</v>
      </c>
      <c r="GH933" s="15">
        <v>185</v>
      </c>
      <c r="GI933" s="15">
        <v>186</v>
      </c>
      <c r="GJ933" s="15">
        <v>187</v>
      </c>
      <c r="GK933" s="15">
        <v>188</v>
      </c>
      <c r="GL933" s="15">
        <v>189</v>
      </c>
    </row>
    <row r="934" spans="4:199" s="15" customFormat="1">
      <c r="E934" s="42" t="s">
        <v>350</v>
      </c>
      <c r="F934" s="15">
        <v>173</v>
      </c>
      <c r="G934" s="15">
        <v>158</v>
      </c>
      <c r="H934" s="15">
        <v>25</v>
      </c>
      <c r="I934" s="15">
        <v>18</v>
      </c>
      <c r="J934" s="15">
        <v>41</v>
      </c>
      <c r="K934" s="15">
        <v>84</v>
      </c>
      <c r="L934" s="15">
        <v>179</v>
      </c>
      <c r="M934" s="15">
        <v>91</v>
      </c>
      <c r="N934" s="15">
        <v>161</v>
      </c>
      <c r="O934" s="15">
        <v>153</v>
      </c>
      <c r="P934" s="15">
        <v>28</v>
      </c>
      <c r="Q934" s="15">
        <v>145</v>
      </c>
      <c r="R934" s="15">
        <v>85</v>
      </c>
      <c r="S934" s="15">
        <v>63</v>
      </c>
      <c r="T934" s="15">
        <v>96</v>
      </c>
      <c r="U934" s="15">
        <v>188</v>
      </c>
      <c r="V934" s="15">
        <v>81</v>
      </c>
      <c r="W934" s="15">
        <v>95</v>
      </c>
      <c r="X934" s="15">
        <v>48</v>
      </c>
      <c r="Y934" s="15">
        <v>102</v>
      </c>
      <c r="Z934" s="15">
        <v>14</v>
      </c>
      <c r="AA934" s="15">
        <v>101</v>
      </c>
      <c r="AB934" s="15">
        <v>119</v>
      </c>
      <c r="AC934" s="15">
        <v>46</v>
      </c>
      <c r="AD934" s="15">
        <v>17</v>
      </c>
      <c r="AE934" s="15">
        <v>127</v>
      </c>
      <c r="AF934" s="15">
        <v>116</v>
      </c>
      <c r="AG934" s="15">
        <v>7</v>
      </c>
      <c r="AH934" s="15">
        <v>86</v>
      </c>
      <c r="AI934" s="15">
        <v>12</v>
      </c>
      <c r="AJ934" s="15">
        <v>178</v>
      </c>
      <c r="AK934" s="15">
        <v>16</v>
      </c>
      <c r="AL934" s="15">
        <v>42</v>
      </c>
      <c r="AM934" s="15">
        <v>107</v>
      </c>
      <c r="AN934" s="15">
        <v>23</v>
      </c>
      <c r="AO934" s="15">
        <v>49</v>
      </c>
      <c r="AP934" s="15">
        <v>33</v>
      </c>
      <c r="AQ934" s="15">
        <v>60</v>
      </c>
      <c r="AR934" s="15">
        <v>180</v>
      </c>
      <c r="AS934" s="15">
        <v>24</v>
      </c>
      <c r="AT934" s="15">
        <v>183</v>
      </c>
      <c r="AU934" s="15">
        <v>8</v>
      </c>
      <c r="AV934" s="15">
        <v>150</v>
      </c>
      <c r="AW934" s="15">
        <v>177</v>
      </c>
      <c r="AX934" s="15">
        <v>168</v>
      </c>
      <c r="AY934" s="15">
        <v>20</v>
      </c>
      <c r="AZ934" s="15">
        <v>105</v>
      </c>
      <c r="BA934" s="15">
        <v>160</v>
      </c>
      <c r="BB934" s="15">
        <v>115</v>
      </c>
      <c r="BC934" s="15">
        <v>148</v>
      </c>
      <c r="BD934" s="15">
        <v>155</v>
      </c>
      <c r="BE934" s="15">
        <v>30</v>
      </c>
      <c r="BF934" s="15">
        <v>122</v>
      </c>
      <c r="BG934" s="15">
        <v>13</v>
      </c>
      <c r="BH934" s="15">
        <v>98</v>
      </c>
      <c r="BI934" s="15">
        <v>89</v>
      </c>
      <c r="BJ934" s="15">
        <v>124</v>
      </c>
      <c r="BK934" s="15">
        <v>157</v>
      </c>
      <c r="BL934" s="15">
        <v>152</v>
      </c>
      <c r="BM934" s="15">
        <v>109</v>
      </c>
      <c r="BN934" s="15">
        <v>52</v>
      </c>
      <c r="BO934" s="15">
        <v>113</v>
      </c>
      <c r="BP934" s="15">
        <v>29</v>
      </c>
      <c r="BQ934" s="15">
        <v>118</v>
      </c>
      <c r="BR934" s="15">
        <v>34</v>
      </c>
      <c r="BS934" s="15">
        <v>69</v>
      </c>
      <c r="BT934" s="15">
        <v>175</v>
      </c>
      <c r="BU934" s="15">
        <v>181</v>
      </c>
      <c r="BV934" s="15">
        <v>133</v>
      </c>
      <c r="BW934" s="15">
        <v>37</v>
      </c>
      <c r="BX934" s="15">
        <v>90</v>
      </c>
      <c r="BY934" s="15">
        <v>99</v>
      </c>
      <c r="BZ934" s="15">
        <v>111</v>
      </c>
      <c r="CA934" s="15">
        <v>78</v>
      </c>
      <c r="CB934" s="15">
        <v>94</v>
      </c>
      <c r="CC934" s="15">
        <v>125</v>
      </c>
      <c r="CD934" s="15">
        <v>134</v>
      </c>
      <c r="CE934" s="15">
        <v>120</v>
      </c>
      <c r="CF934" s="15">
        <v>176</v>
      </c>
      <c r="CG934" s="15">
        <v>9</v>
      </c>
      <c r="CH934" s="15">
        <v>147</v>
      </c>
      <c r="CI934" s="15">
        <v>15</v>
      </c>
      <c r="CJ934" s="15">
        <v>51</v>
      </c>
      <c r="CK934" s="15">
        <v>123</v>
      </c>
      <c r="CL934" s="15">
        <v>166</v>
      </c>
      <c r="CM934" s="15">
        <v>159</v>
      </c>
      <c r="CN934" s="15">
        <v>136</v>
      </c>
      <c r="CO934" s="15">
        <v>110</v>
      </c>
      <c r="CP934" s="15">
        <v>1</v>
      </c>
      <c r="CQ934" s="15">
        <v>64</v>
      </c>
      <c r="CR934" s="15">
        <v>154</v>
      </c>
      <c r="CS934" s="15">
        <v>4</v>
      </c>
      <c r="CT934" s="15">
        <v>172</v>
      </c>
      <c r="CU934" s="15">
        <v>21</v>
      </c>
      <c r="CV934" s="15">
        <v>26</v>
      </c>
      <c r="CW934" s="15">
        <v>135</v>
      </c>
      <c r="CX934" s="15">
        <v>45</v>
      </c>
      <c r="CY934" s="15">
        <v>55</v>
      </c>
      <c r="CZ934" s="15">
        <v>35</v>
      </c>
      <c r="DA934" s="15">
        <v>72</v>
      </c>
      <c r="DB934" s="15">
        <v>22</v>
      </c>
      <c r="DC934" s="15">
        <v>50</v>
      </c>
      <c r="DD934" s="15">
        <v>131</v>
      </c>
      <c r="DE934" s="15">
        <v>61</v>
      </c>
      <c r="DF934" s="15">
        <v>56</v>
      </c>
      <c r="DG934" s="15">
        <v>169</v>
      </c>
      <c r="DH934" s="15">
        <v>3</v>
      </c>
      <c r="DI934" s="15">
        <v>57</v>
      </c>
      <c r="DJ934" s="15">
        <v>171</v>
      </c>
      <c r="DK934" s="15">
        <v>19</v>
      </c>
      <c r="DL934" s="15">
        <v>67</v>
      </c>
      <c r="DM934" s="15">
        <v>76</v>
      </c>
      <c r="DN934" s="15">
        <v>144</v>
      </c>
      <c r="DO934" s="15">
        <v>130</v>
      </c>
      <c r="DP934" s="15">
        <v>53</v>
      </c>
      <c r="DQ934" s="15">
        <v>162</v>
      </c>
      <c r="DR934" s="15">
        <v>79</v>
      </c>
      <c r="DS934" s="15">
        <v>6</v>
      </c>
      <c r="DT934" s="15">
        <v>36</v>
      </c>
      <c r="DU934" s="15">
        <v>141</v>
      </c>
      <c r="DV934" s="15">
        <v>185</v>
      </c>
      <c r="DW934" s="15">
        <v>163</v>
      </c>
      <c r="DX934" s="15">
        <v>70</v>
      </c>
      <c r="DY934" s="15">
        <v>5</v>
      </c>
      <c r="DZ934" s="15">
        <v>138</v>
      </c>
      <c r="EA934" s="15">
        <v>174</v>
      </c>
      <c r="EB934" s="15">
        <v>106</v>
      </c>
      <c r="EC934" s="15">
        <v>146</v>
      </c>
      <c r="ED934" s="15">
        <v>38</v>
      </c>
      <c r="EE934" s="15">
        <v>88</v>
      </c>
      <c r="EF934" s="15">
        <v>165</v>
      </c>
      <c r="EG934" s="15">
        <v>114</v>
      </c>
      <c r="EH934" s="15">
        <v>187</v>
      </c>
      <c r="EI934" s="15">
        <v>108</v>
      </c>
      <c r="EJ934" s="15">
        <v>82</v>
      </c>
      <c r="EK934" s="15">
        <v>140</v>
      </c>
      <c r="EL934" s="15">
        <v>11</v>
      </c>
      <c r="EM934" s="15">
        <v>54</v>
      </c>
      <c r="EN934" s="15">
        <v>126</v>
      </c>
      <c r="EO934" s="15">
        <v>31</v>
      </c>
      <c r="EP934" s="15">
        <v>59</v>
      </c>
      <c r="EQ934" s="15">
        <v>151</v>
      </c>
      <c r="ER934" s="15">
        <v>39</v>
      </c>
      <c r="ES934" s="15">
        <v>92</v>
      </c>
      <c r="ET934" s="15">
        <v>143</v>
      </c>
      <c r="EU934" s="15">
        <v>112</v>
      </c>
      <c r="EV934" s="15">
        <v>164</v>
      </c>
      <c r="EW934" s="15">
        <v>75</v>
      </c>
      <c r="EX934" s="15">
        <v>97</v>
      </c>
      <c r="EY934" s="15">
        <v>156</v>
      </c>
      <c r="EZ934" s="15">
        <v>182</v>
      </c>
      <c r="FA934" s="15">
        <v>128</v>
      </c>
      <c r="FB934" s="15">
        <v>74</v>
      </c>
      <c r="FC934" s="15">
        <v>58</v>
      </c>
      <c r="FD934" s="15">
        <v>83</v>
      </c>
      <c r="FE934" s="15">
        <v>43</v>
      </c>
      <c r="FF934" s="15">
        <v>10</v>
      </c>
      <c r="FG934" s="15">
        <v>121</v>
      </c>
      <c r="FH934" s="15">
        <v>65</v>
      </c>
      <c r="FI934" s="15">
        <v>93</v>
      </c>
      <c r="FJ934" s="15">
        <v>80</v>
      </c>
      <c r="FK934" s="15">
        <v>71</v>
      </c>
      <c r="FL934" s="15">
        <v>62</v>
      </c>
      <c r="FM934" s="15">
        <v>186</v>
      </c>
      <c r="FN934" s="15">
        <v>103</v>
      </c>
      <c r="FO934" s="15">
        <v>44</v>
      </c>
      <c r="FP934" s="15">
        <v>184</v>
      </c>
      <c r="FQ934" s="15">
        <v>137</v>
      </c>
      <c r="FR934" s="15">
        <v>47</v>
      </c>
      <c r="FS934" s="15">
        <v>104</v>
      </c>
      <c r="FT934" s="15">
        <v>87</v>
      </c>
      <c r="FU934" s="15">
        <v>129</v>
      </c>
      <c r="FV934" s="15">
        <v>100</v>
      </c>
      <c r="FW934" s="15">
        <v>66</v>
      </c>
      <c r="FX934" s="15">
        <v>117</v>
      </c>
      <c r="FY934" s="15">
        <v>77</v>
      </c>
      <c r="FZ934" s="15">
        <v>170</v>
      </c>
      <c r="GA934" s="15">
        <v>139</v>
      </c>
      <c r="GB934" s="15">
        <v>2</v>
      </c>
      <c r="GC934" s="15">
        <v>189</v>
      </c>
      <c r="GD934" s="15">
        <v>68</v>
      </c>
      <c r="GE934" s="15">
        <v>40</v>
      </c>
      <c r="GF934" s="15">
        <v>142</v>
      </c>
      <c r="GG934" s="15">
        <v>167</v>
      </c>
      <c r="GH934" s="15">
        <v>132</v>
      </c>
      <c r="GI934" s="15">
        <v>27</v>
      </c>
      <c r="GJ934" s="15">
        <v>149</v>
      </c>
      <c r="GK934" s="15">
        <v>32</v>
      </c>
      <c r="GL934" s="15">
        <v>73</v>
      </c>
    </row>
    <row r="935" spans="4:199" s="15" customFormat="1">
      <c r="E935" s="42" t="s">
        <v>352</v>
      </c>
      <c r="F935" s="15">
        <v>70</v>
      </c>
      <c r="G935" s="15">
        <v>166</v>
      </c>
      <c r="H935" s="15">
        <v>86</v>
      </c>
      <c r="I935" s="15">
        <v>43</v>
      </c>
      <c r="J935" s="15">
        <v>122</v>
      </c>
      <c r="K935" s="15">
        <v>92</v>
      </c>
      <c r="L935" s="15">
        <v>176</v>
      </c>
      <c r="M935" s="15">
        <v>170</v>
      </c>
      <c r="N935" s="15">
        <v>31</v>
      </c>
      <c r="O935" s="15">
        <v>111</v>
      </c>
      <c r="P935" s="15">
        <v>64</v>
      </c>
      <c r="Q935" s="15">
        <v>58</v>
      </c>
      <c r="R935" s="15">
        <v>89</v>
      </c>
      <c r="S935" s="15">
        <v>11</v>
      </c>
      <c r="T935" s="15">
        <v>36</v>
      </c>
      <c r="U935" s="15">
        <v>115</v>
      </c>
      <c r="V935" s="15">
        <v>63</v>
      </c>
      <c r="W935" s="15">
        <v>175</v>
      </c>
      <c r="X935" s="15">
        <v>101</v>
      </c>
      <c r="Y935" s="15">
        <v>157</v>
      </c>
      <c r="Z935" s="15">
        <v>148</v>
      </c>
      <c r="AA935" s="15">
        <v>108</v>
      </c>
      <c r="AB935" s="15">
        <v>4</v>
      </c>
      <c r="AC935" s="15">
        <v>125</v>
      </c>
      <c r="AD935" s="15">
        <v>131</v>
      </c>
      <c r="AE935" s="15">
        <v>25</v>
      </c>
      <c r="AF935" s="15">
        <v>13</v>
      </c>
      <c r="AG935" s="15">
        <v>80</v>
      </c>
      <c r="AH935" s="15">
        <v>187</v>
      </c>
      <c r="AI935" s="15">
        <v>163</v>
      </c>
      <c r="AJ935" s="15">
        <v>35</v>
      </c>
      <c r="AK935" s="15">
        <v>85</v>
      </c>
      <c r="AL935" s="15">
        <v>107</v>
      </c>
      <c r="AM935" s="15">
        <v>181</v>
      </c>
      <c r="AN935" s="15">
        <v>159</v>
      </c>
      <c r="AO935" s="15">
        <v>153</v>
      </c>
      <c r="AP935" s="15">
        <v>39</v>
      </c>
      <c r="AQ935" s="15">
        <v>10</v>
      </c>
      <c r="AR935" s="15">
        <v>62</v>
      </c>
      <c r="AS935" s="15">
        <v>146</v>
      </c>
      <c r="AT935" s="15">
        <v>18</v>
      </c>
      <c r="AU935" s="15">
        <v>120</v>
      </c>
      <c r="AV935" s="15">
        <v>40</v>
      </c>
      <c r="AW935" s="15">
        <v>22</v>
      </c>
      <c r="AX935" s="15">
        <v>1</v>
      </c>
      <c r="AY935" s="15">
        <v>83</v>
      </c>
      <c r="AZ935" s="15">
        <v>46</v>
      </c>
      <c r="BA935" s="15">
        <v>169</v>
      </c>
      <c r="BB935" s="15">
        <v>137</v>
      </c>
      <c r="BC935" s="15">
        <v>126</v>
      </c>
      <c r="BD935" s="15">
        <v>24</v>
      </c>
      <c r="BE935" s="15">
        <v>61</v>
      </c>
      <c r="BF935" s="15">
        <v>177</v>
      </c>
      <c r="BG935" s="15">
        <v>141</v>
      </c>
      <c r="BH935" s="15">
        <v>171</v>
      </c>
      <c r="BI935" s="15">
        <v>88</v>
      </c>
      <c r="BJ935" s="15">
        <v>119</v>
      </c>
      <c r="BK935" s="15">
        <v>50</v>
      </c>
      <c r="BL935" s="15">
        <v>28</v>
      </c>
      <c r="BM935" s="15">
        <v>76</v>
      </c>
      <c r="BN935" s="15">
        <v>189</v>
      </c>
      <c r="BO935" s="15">
        <v>74</v>
      </c>
      <c r="BP935" s="15">
        <v>17</v>
      </c>
      <c r="BQ935" s="15">
        <v>172</v>
      </c>
      <c r="BR935" s="15">
        <v>147</v>
      </c>
      <c r="BS935" s="15">
        <v>149</v>
      </c>
      <c r="BT935" s="15">
        <v>75</v>
      </c>
      <c r="BU935" s="15">
        <v>132</v>
      </c>
      <c r="BV935" s="15">
        <v>155</v>
      </c>
      <c r="BW935" s="15">
        <v>8</v>
      </c>
      <c r="BX935" s="15">
        <v>104</v>
      </c>
      <c r="BY935" s="15">
        <v>38</v>
      </c>
      <c r="BZ935" s="15">
        <v>99</v>
      </c>
      <c r="CA935" s="15">
        <v>81</v>
      </c>
      <c r="CB935" s="15">
        <v>182</v>
      </c>
      <c r="CC935" s="15">
        <v>37</v>
      </c>
      <c r="CD935" s="15">
        <v>118</v>
      </c>
      <c r="CE935" s="15">
        <v>96</v>
      </c>
      <c r="CF935" s="15">
        <v>87</v>
      </c>
      <c r="CG935" s="15">
        <v>57</v>
      </c>
      <c r="CH935" s="15">
        <v>34</v>
      </c>
      <c r="CI935" s="15">
        <v>143</v>
      </c>
      <c r="CJ935" s="15">
        <v>97</v>
      </c>
      <c r="CK935" s="15">
        <v>71</v>
      </c>
      <c r="CL935" s="15">
        <v>173</v>
      </c>
      <c r="CM935" s="15">
        <v>9</v>
      </c>
      <c r="CN935" s="15">
        <v>100</v>
      </c>
      <c r="CO935" s="15">
        <v>102</v>
      </c>
      <c r="CP935" s="15">
        <v>56</v>
      </c>
      <c r="CQ935" s="15">
        <v>21</v>
      </c>
      <c r="CR935" s="15">
        <v>65</v>
      </c>
      <c r="CS935" s="15">
        <v>110</v>
      </c>
      <c r="CT935" s="15">
        <v>105</v>
      </c>
      <c r="CU935" s="15">
        <v>140</v>
      </c>
      <c r="CV935" s="15">
        <v>27</v>
      </c>
      <c r="CW935" s="15">
        <v>94</v>
      </c>
      <c r="CX935" s="15">
        <v>26</v>
      </c>
      <c r="CY935" s="15">
        <v>14</v>
      </c>
      <c r="CZ935" s="15">
        <v>142</v>
      </c>
      <c r="DA935" s="15">
        <v>158</v>
      </c>
      <c r="DB935" s="15">
        <v>19</v>
      </c>
      <c r="DC935" s="15">
        <v>138</v>
      </c>
      <c r="DD935" s="15">
        <v>79</v>
      </c>
      <c r="DE935" s="15">
        <v>178</v>
      </c>
      <c r="DF935" s="15">
        <v>161</v>
      </c>
      <c r="DG935" s="15">
        <v>164</v>
      </c>
      <c r="DH935" s="15">
        <v>78</v>
      </c>
      <c r="DI935" s="15">
        <v>117</v>
      </c>
      <c r="DJ935" s="15">
        <v>42</v>
      </c>
      <c r="DK935" s="15">
        <v>68</v>
      </c>
      <c r="DL935" s="15">
        <v>150</v>
      </c>
      <c r="DM935" s="15">
        <v>139</v>
      </c>
      <c r="DN935" s="15">
        <v>129</v>
      </c>
      <c r="DO935" s="15">
        <v>3</v>
      </c>
      <c r="DP935" s="15">
        <v>16</v>
      </c>
      <c r="DQ935" s="15">
        <v>168</v>
      </c>
      <c r="DR935" s="15">
        <v>55</v>
      </c>
      <c r="DS935" s="15">
        <v>124</v>
      </c>
      <c r="DT935" s="15">
        <v>67</v>
      </c>
      <c r="DU935" s="15">
        <v>59</v>
      </c>
      <c r="DV935" s="15">
        <v>134</v>
      </c>
      <c r="DW935" s="15">
        <v>73</v>
      </c>
      <c r="DX935" s="15">
        <v>44</v>
      </c>
      <c r="DY935" s="15">
        <v>116</v>
      </c>
      <c r="DZ935" s="15">
        <v>77</v>
      </c>
      <c r="EA935" s="15">
        <v>130</v>
      </c>
      <c r="EB935" s="15">
        <v>98</v>
      </c>
      <c r="EC935" s="15">
        <v>12</v>
      </c>
      <c r="ED935" s="15">
        <v>32</v>
      </c>
      <c r="EE935" s="15">
        <v>174</v>
      </c>
      <c r="EF935" s="15">
        <v>5</v>
      </c>
      <c r="EG935" s="15">
        <v>135</v>
      </c>
      <c r="EH935" s="15">
        <v>47</v>
      </c>
      <c r="EI935" s="15">
        <v>121</v>
      </c>
      <c r="EJ935" s="15">
        <v>128</v>
      </c>
      <c r="EK935" s="15">
        <v>109</v>
      </c>
      <c r="EL935" s="15">
        <v>49</v>
      </c>
      <c r="EM935" s="15">
        <v>72</v>
      </c>
      <c r="EN935" s="15">
        <v>151</v>
      </c>
      <c r="EO935" s="15">
        <v>112</v>
      </c>
      <c r="EP935" s="15">
        <v>180</v>
      </c>
      <c r="EQ935" s="15">
        <v>160</v>
      </c>
      <c r="ER935" s="15">
        <v>185</v>
      </c>
      <c r="ES935" s="15">
        <v>6</v>
      </c>
      <c r="ET935" s="15">
        <v>84</v>
      </c>
      <c r="EU935" s="15">
        <v>123</v>
      </c>
      <c r="EV935" s="15">
        <v>95</v>
      </c>
      <c r="EW935" s="15">
        <v>145</v>
      </c>
      <c r="EX935" s="15">
        <v>52</v>
      </c>
      <c r="EY935" s="15">
        <v>154</v>
      </c>
      <c r="EZ935" s="15">
        <v>23</v>
      </c>
      <c r="FA935" s="15">
        <v>54</v>
      </c>
      <c r="FB935" s="15">
        <v>15</v>
      </c>
      <c r="FC935" s="15">
        <v>183</v>
      </c>
      <c r="FD935" s="15">
        <v>91</v>
      </c>
      <c r="FE935" s="15">
        <v>93</v>
      </c>
      <c r="FF935" s="15">
        <v>90</v>
      </c>
      <c r="FG935" s="15">
        <v>66</v>
      </c>
      <c r="FH935" s="15">
        <v>165</v>
      </c>
      <c r="FI935" s="15">
        <v>113</v>
      </c>
      <c r="FJ935" s="15">
        <v>133</v>
      </c>
      <c r="FK935" s="15">
        <v>48</v>
      </c>
      <c r="FL935" s="15">
        <v>30</v>
      </c>
      <c r="FM935" s="15">
        <v>106</v>
      </c>
      <c r="FN935" s="15">
        <v>186</v>
      </c>
      <c r="FO935" s="15">
        <v>2</v>
      </c>
      <c r="FP935" s="15">
        <v>144</v>
      </c>
      <c r="FQ935" s="15">
        <v>82</v>
      </c>
      <c r="FR935" s="15">
        <v>156</v>
      </c>
      <c r="FS935" s="15">
        <v>7</v>
      </c>
      <c r="FT935" s="15">
        <v>114</v>
      </c>
      <c r="FU935" s="15">
        <v>103</v>
      </c>
      <c r="FV935" s="15">
        <v>41</v>
      </c>
      <c r="FW935" s="15">
        <v>51</v>
      </c>
      <c r="FX935" s="15">
        <v>69</v>
      </c>
      <c r="FY935" s="15">
        <v>167</v>
      </c>
      <c r="FZ935" s="15">
        <v>53</v>
      </c>
      <c r="GA935" s="15">
        <v>45</v>
      </c>
      <c r="GB935" s="15">
        <v>33</v>
      </c>
      <c r="GC935" s="15">
        <v>127</v>
      </c>
      <c r="GD935" s="15">
        <v>184</v>
      </c>
      <c r="GE935" s="15">
        <v>60</v>
      </c>
      <c r="GF935" s="15">
        <v>179</v>
      </c>
      <c r="GG935" s="15">
        <v>162</v>
      </c>
      <c r="GH935" s="15">
        <v>188</v>
      </c>
      <c r="GI935" s="15">
        <v>152</v>
      </c>
      <c r="GJ935" s="15">
        <v>29</v>
      </c>
      <c r="GK935" s="15">
        <v>20</v>
      </c>
      <c r="GL935" s="15">
        <v>136</v>
      </c>
    </row>
    <row r="936" spans="4:199" s="15" customFormat="1"/>
    <row r="937" spans="4:199" s="15" customFormat="1">
      <c r="D937" s="447">
        <v>190</v>
      </c>
      <c r="E937" s="39" t="s">
        <v>379</v>
      </c>
    </row>
    <row r="938" spans="4:199" s="15" customFormat="1">
      <c r="E938" s="42" t="s">
        <v>322</v>
      </c>
      <c r="F938" s="15">
        <v>1</v>
      </c>
      <c r="G938" s="15">
        <v>2</v>
      </c>
      <c r="H938" s="15">
        <v>3</v>
      </c>
      <c r="I938" s="15">
        <v>4</v>
      </c>
      <c r="J938" s="15">
        <v>5</v>
      </c>
      <c r="K938" s="15">
        <v>6</v>
      </c>
      <c r="L938" s="15">
        <v>7</v>
      </c>
      <c r="M938" s="15">
        <v>8</v>
      </c>
      <c r="N938" s="15">
        <v>9</v>
      </c>
      <c r="O938" s="15">
        <v>10</v>
      </c>
      <c r="P938" s="15">
        <v>11</v>
      </c>
      <c r="Q938" s="15">
        <v>12</v>
      </c>
      <c r="R938" s="15">
        <v>13</v>
      </c>
      <c r="S938" s="15">
        <v>14</v>
      </c>
      <c r="T938" s="15">
        <v>15</v>
      </c>
      <c r="U938" s="15">
        <v>16</v>
      </c>
      <c r="V938" s="15">
        <v>17</v>
      </c>
      <c r="W938" s="15">
        <v>18</v>
      </c>
      <c r="X938" s="15">
        <v>19</v>
      </c>
      <c r="Y938" s="15">
        <v>20</v>
      </c>
      <c r="Z938" s="15">
        <v>21</v>
      </c>
      <c r="AA938" s="15">
        <v>22</v>
      </c>
      <c r="AB938" s="15">
        <v>23</v>
      </c>
      <c r="AC938" s="15">
        <v>24</v>
      </c>
      <c r="AD938" s="15">
        <v>25</v>
      </c>
      <c r="AE938" s="15">
        <v>26</v>
      </c>
      <c r="AF938" s="15">
        <v>27</v>
      </c>
      <c r="AG938" s="15">
        <v>28</v>
      </c>
      <c r="AH938" s="15">
        <v>29</v>
      </c>
      <c r="AI938" s="15">
        <v>30</v>
      </c>
      <c r="AJ938" s="15">
        <v>31</v>
      </c>
      <c r="AK938" s="15">
        <v>32</v>
      </c>
      <c r="AL938" s="15">
        <v>33</v>
      </c>
      <c r="AM938" s="15">
        <v>34</v>
      </c>
      <c r="AN938" s="15">
        <v>35</v>
      </c>
      <c r="AO938" s="15">
        <v>36</v>
      </c>
      <c r="AP938" s="15">
        <v>37</v>
      </c>
      <c r="AQ938" s="15">
        <v>38</v>
      </c>
      <c r="AR938" s="15">
        <v>39</v>
      </c>
      <c r="AS938" s="15">
        <v>40</v>
      </c>
      <c r="AT938" s="15">
        <v>41</v>
      </c>
      <c r="AU938" s="15">
        <v>42</v>
      </c>
      <c r="AV938" s="15">
        <v>43</v>
      </c>
      <c r="AW938" s="15">
        <v>44</v>
      </c>
      <c r="AX938" s="15">
        <v>45</v>
      </c>
      <c r="AY938" s="15">
        <v>46</v>
      </c>
      <c r="AZ938" s="15">
        <v>47</v>
      </c>
      <c r="BA938" s="15">
        <v>48</v>
      </c>
      <c r="BB938" s="15">
        <v>49</v>
      </c>
      <c r="BC938" s="15">
        <v>50</v>
      </c>
      <c r="BD938" s="15">
        <v>51</v>
      </c>
      <c r="BE938" s="15">
        <v>52</v>
      </c>
      <c r="BF938" s="15">
        <v>53</v>
      </c>
      <c r="BG938" s="15">
        <v>54</v>
      </c>
      <c r="BH938" s="15">
        <v>55</v>
      </c>
      <c r="BI938" s="15">
        <v>56</v>
      </c>
      <c r="BJ938" s="15">
        <v>57</v>
      </c>
      <c r="BK938" s="15">
        <v>58</v>
      </c>
      <c r="BL938" s="15">
        <v>59</v>
      </c>
      <c r="BM938" s="15">
        <v>60</v>
      </c>
      <c r="BN938" s="15">
        <v>61</v>
      </c>
      <c r="BO938" s="15">
        <v>62</v>
      </c>
      <c r="BP938" s="15">
        <v>63</v>
      </c>
      <c r="BQ938" s="15">
        <v>64</v>
      </c>
      <c r="BR938" s="15">
        <v>65</v>
      </c>
      <c r="BS938" s="15">
        <v>66</v>
      </c>
      <c r="BT938" s="15">
        <v>67</v>
      </c>
      <c r="BU938" s="15">
        <v>68</v>
      </c>
      <c r="BV938" s="15">
        <v>69</v>
      </c>
      <c r="BW938" s="15">
        <v>70</v>
      </c>
      <c r="BX938" s="15">
        <v>71</v>
      </c>
      <c r="BY938" s="15">
        <v>72</v>
      </c>
      <c r="BZ938" s="15">
        <v>73</v>
      </c>
      <c r="CA938" s="15">
        <v>74</v>
      </c>
      <c r="CB938" s="15">
        <v>75</v>
      </c>
      <c r="CC938" s="15">
        <v>76</v>
      </c>
      <c r="CD938" s="15">
        <v>77</v>
      </c>
      <c r="CE938" s="15">
        <v>78</v>
      </c>
      <c r="CF938" s="15">
        <v>79</v>
      </c>
      <c r="CG938" s="15">
        <v>80</v>
      </c>
      <c r="CH938" s="15">
        <v>81</v>
      </c>
      <c r="CI938" s="15">
        <v>82</v>
      </c>
      <c r="CJ938" s="15">
        <v>83</v>
      </c>
      <c r="CK938" s="15">
        <v>84</v>
      </c>
      <c r="CL938" s="15">
        <v>85</v>
      </c>
      <c r="CM938" s="15">
        <v>86</v>
      </c>
      <c r="CN938" s="15">
        <v>87</v>
      </c>
      <c r="CO938" s="15">
        <v>88</v>
      </c>
      <c r="CP938" s="15">
        <v>89</v>
      </c>
      <c r="CQ938" s="15">
        <v>90</v>
      </c>
      <c r="CR938" s="15">
        <v>91</v>
      </c>
      <c r="CS938" s="15">
        <v>92</v>
      </c>
      <c r="CT938" s="15">
        <v>93</v>
      </c>
      <c r="CU938" s="15">
        <v>94</v>
      </c>
      <c r="CV938" s="15">
        <v>95</v>
      </c>
      <c r="CW938" s="15">
        <v>96</v>
      </c>
      <c r="CX938" s="15">
        <v>97</v>
      </c>
      <c r="CY938" s="15">
        <v>98</v>
      </c>
      <c r="CZ938" s="15">
        <v>99</v>
      </c>
      <c r="DA938" s="15">
        <v>100</v>
      </c>
      <c r="DB938" s="15">
        <v>101</v>
      </c>
      <c r="DC938" s="15">
        <v>102</v>
      </c>
      <c r="DD938" s="15">
        <v>103</v>
      </c>
      <c r="DE938" s="15">
        <v>104</v>
      </c>
      <c r="DF938" s="15">
        <v>105</v>
      </c>
      <c r="DG938" s="15">
        <v>106</v>
      </c>
      <c r="DH938" s="15">
        <v>107</v>
      </c>
      <c r="DI938" s="15">
        <v>108</v>
      </c>
      <c r="DJ938" s="15">
        <v>109</v>
      </c>
      <c r="DK938" s="15">
        <v>110</v>
      </c>
      <c r="DL938" s="15">
        <v>111</v>
      </c>
      <c r="DM938" s="15">
        <v>112</v>
      </c>
      <c r="DN938" s="15">
        <v>113</v>
      </c>
      <c r="DO938" s="15">
        <v>114</v>
      </c>
      <c r="DP938" s="15">
        <v>115</v>
      </c>
      <c r="DQ938" s="15">
        <v>116</v>
      </c>
      <c r="DR938" s="15">
        <v>117</v>
      </c>
      <c r="DS938" s="15">
        <v>118</v>
      </c>
      <c r="DT938" s="15">
        <v>119</v>
      </c>
      <c r="DU938" s="15">
        <v>120</v>
      </c>
      <c r="DV938" s="15">
        <v>121</v>
      </c>
      <c r="DW938" s="15">
        <v>122</v>
      </c>
      <c r="DX938" s="15">
        <v>123</v>
      </c>
      <c r="DY938" s="15">
        <v>124</v>
      </c>
      <c r="DZ938" s="15">
        <v>125</v>
      </c>
      <c r="EA938" s="15">
        <v>126</v>
      </c>
      <c r="EB938" s="15">
        <v>127</v>
      </c>
      <c r="EC938" s="15">
        <v>128</v>
      </c>
      <c r="ED938" s="15">
        <v>129</v>
      </c>
      <c r="EE938" s="15">
        <v>130</v>
      </c>
      <c r="EF938" s="15">
        <v>131</v>
      </c>
      <c r="EG938" s="15">
        <v>132</v>
      </c>
      <c r="EH938" s="15">
        <v>133</v>
      </c>
      <c r="EI938" s="15">
        <v>134</v>
      </c>
      <c r="EJ938" s="15">
        <v>135</v>
      </c>
      <c r="EK938" s="15">
        <v>136</v>
      </c>
      <c r="EL938" s="15">
        <v>137</v>
      </c>
      <c r="EM938" s="15">
        <v>138</v>
      </c>
      <c r="EN938" s="15">
        <v>139</v>
      </c>
      <c r="EO938" s="15">
        <v>140</v>
      </c>
      <c r="EP938" s="15">
        <v>141</v>
      </c>
      <c r="EQ938" s="15">
        <v>142</v>
      </c>
      <c r="ER938" s="15">
        <v>143</v>
      </c>
      <c r="ES938" s="15">
        <v>144</v>
      </c>
      <c r="ET938" s="15">
        <v>145</v>
      </c>
      <c r="EU938" s="15">
        <v>146</v>
      </c>
      <c r="EV938" s="15">
        <v>147</v>
      </c>
      <c r="EW938" s="15">
        <v>148</v>
      </c>
      <c r="EX938" s="15">
        <v>149</v>
      </c>
      <c r="EY938" s="15">
        <v>150</v>
      </c>
      <c r="EZ938" s="15">
        <v>151</v>
      </c>
      <c r="FA938" s="15">
        <v>152</v>
      </c>
      <c r="FB938" s="15">
        <v>153</v>
      </c>
      <c r="FC938" s="15">
        <v>154</v>
      </c>
      <c r="FD938" s="15">
        <v>155</v>
      </c>
      <c r="FE938" s="15">
        <v>156</v>
      </c>
      <c r="FF938" s="15">
        <v>157</v>
      </c>
      <c r="FG938" s="15">
        <v>158</v>
      </c>
      <c r="FH938" s="15">
        <v>159</v>
      </c>
      <c r="FI938" s="15">
        <v>160</v>
      </c>
      <c r="FJ938" s="15">
        <v>161</v>
      </c>
      <c r="FK938" s="15">
        <v>162</v>
      </c>
      <c r="FL938" s="15">
        <v>163</v>
      </c>
      <c r="FM938" s="15">
        <v>164</v>
      </c>
      <c r="FN938" s="15">
        <v>165</v>
      </c>
      <c r="FO938" s="15">
        <v>166</v>
      </c>
      <c r="FP938" s="15">
        <v>167</v>
      </c>
      <c r="FQ938" s="15">
        <v>168</v>
      </c>
      <c r="FR938" s="15">
        <v>169</v>
      </c>
      <c r="FS938" s="15">
        <v>170</v>
      </c>
      <c r="FT938" s="15">
        <v>171</v>
      </c>
      <c r="FU938" s="15">
        <v>172</v>
      </c>
      <c r="FV938" s="15">
        <v>173</v>
      </c>
      <c r="FW938" s="15">
        <v>174</v>
      </c>
      <c r="FX938" s="15">
        <v>175</v>
      </c>
      <c r="FY938" s="15">
        <v>176</v>
      </c>
      <c r="FZ938" s="15">
        <v>177</v>
      </c>
      <c r="GA938" s="15">
        <v>178</v>
      </c>
      <c r="GB938" s="15">
        <v>179</v>
      </c>
      <c r="GC938" s="15">
        <v>180</v>
      </c>
      <c r="GD938" s="15">
        <v>181</v>
      </c>
      <c r="GE938" s="15">
        <v>182</v>
      </c>
      <c r="GF938" s="15">
        <v>183</v>
      </c>
      <c r="GG938" s="15">
        <v>184</v>
      </c>
      <c r="GH938" s="15">
        <v>185</v>
      </c>
      <c r="GI938" s="15">
        <v>186</v>
      </c>
      <c r="GJ938" s="15">
        <v>187</v>
      </c>
      <c r="GK938" s="15">
        <v>188</v>
      </c>
      <c r="GL938" s="15">
        <v>189</v>
      </c>
      <c r="GM938" s="15">
        <v>190</v>
      </c>
    </row>
    <row r="939" spans="4:199" s="15" customFormat="1">
      <c r="E939" s="42" t="s">
        <v>350</v>
      </c>
      <c r="F939" s="15">
        <v>40</v>
      </c>
      <c r="G939" s="15">
        <v>66</v>
      </c>
      <c r="H939" s="15">
        <v>105</v>
      </c>
      <c r="I939" s="15">
        <v>111</v>
      </c>
      <c r="J939" s="15">
        <v>124</v>
      </c>
      <c r="K939" s="15">
        <v>58</v>
      </c>
      <c r="L939" s="15">
        <v>161</v>
      </c>
      <c r="M939" s="15">
        <v>144</v>
      </c>
      <c r="N939" s="15">
        <v>137</v>
      </c>
      <c r="O939" s="15">
        <v>152</v>
      </c>
      <c r="P939" s="15">
        <v>75</v>
      </c>
      <c r="Q939" s="15">
        <v>164</v>
      </c>
      <c r="R939" s="15">
        <v>42</v>
      </c>
      <c r="S939" s="15">
        <v>146</v>
      </c>
      <c r="T939" s="15">
        <v>97</v>
      </c>
      <c r="U939" s="15">
        <v>45</v>
      </c>
      <c r="V939" s="15">
        <v>136</v>
      </c>
      <c r="W939" s="15">
        <v>92</v>
      </c>
      <c r="X939" s="15">
        <v>61</v>
      </c>
      <c r="Y939" s="15">
        <v>142</v>
      </c>
      <c r="Z939" s="15">
        <v>84</v>
      </c>
      <c r="AA939" s="15">
        <v>80</v>
      </c>
      <c r="AB939" s="15">
        <v>10</v>
      </c>
      <c r="AC939" s="15">
        <v>120</v>
      </c>
      <c r="AD939" s="15">
        <v>104</v>
      </c>
      <c r="AE939" s="15">
        <v>95</v>
      </c>
      <c r="AF939" s="15">
        <v>4</v>
      </c>
      <c r="AG939" s="15">
        <v>86</v>
      </c>
      <c r="AH939" s="15">
        <v>60</v>
      </c>
      <c r="AI939" s="15">
        <v>16</v>
      </c>
      <c r="AJ939" s="15">
        <v>23</v>
      </c>
      <c r="AK939" s="15">
        <v>28</v>
      </c>
      <c r="AL939" s="15">
        <v>62</v>
      </c>
      <c r="AM939" s="15">
        <v>131</v>
      </c>
      <c r="AN939" s="15">
        <v>46</v>
      </c>
      <c r="AO939" s="15">
        <v>30</v>
      </c>
      <c r="AP939" s="15">
        <v>173</v>
      </c>
      <c r="AQ939" s="15">
        <v>17</v>
      </c>
      <c r="AR939" s="15">
        <v>37</v>
      </c>
      <c r="AS939" s="15">
        <v>8</v>
      </c>
      <c r="AT939" s="15">
        <v>65</v>
      </c>
      <c r="AU939" s="15">
        <v>13</v>
      </c>
      <c r="AV939" s="15">
        <v>34</v>
      </c>
      <c r="AW939" s="15">
        <v>155</v>
      </c>
      <c r="AX939" s="15">
        <v>132</v>
      </c>
      <c r="AY939" s="15">
        <v>74</v>
      </c>
      <c r="AZ939" s="15">
        <v>83</v>
      </c>
      <c r="BA939" s="15">
        <v>57</v>
      </c>
      <c r="BB939" s="15">
        <v>171</v>
      </c>
      <c r="BC939" s="15">
        <v>47</v>
      </c>
      <c r="BD939" s="15">
        <v>107</v>
      </c>
      <c r="BE939" s="15">
        <v>64</v>
      </c>
      <c r="BF939" s="15">
        <v>32</v>
      </c>
      <c r="BG939" s="15">
        <v>21</v>
      </c>
      <c r="BH939" s="15">
        <v>127</v>
      </c>
      <c r="BI939" s="15">
        <v>103</v>
      </c>
      <c r="BJ939" s="15">
        <v>89</v>
      </c>
      <c r="BK939" s="15">
        <v>129</v>
      </c>
      <c r="BL939" s="15">
        <v>147</v>
      </c>
      <c r="BM939" s="15">
        <v>177</v>
      </c>
      <c r="BN939" s="15">
        <v>77</v>
      </c>
      <c r="BO939" s="15">
        <v>91</v>
      </c>
      <c r="BP939" s="15">
        <v>29</v>
      </c>
      <c r="BQ939" s="15">
        <v>7</v>
      </c>
      <c r="BR939" s="15">
        <v>187</v>
      </c>
      <c r="BS939" s="15">
        <v>9</v>
      </c>
      <c r="BT939" s="15">
        <v>20</v>
      </c>
      <c r="BU939" s="15">
        <v>139</v>
      </c>
      <c r="BV939" s="15">
        <v>87</v>
      </c>
      <c r="BW939" s="15">
        <v>113</v>
      </c>
      <c r="BX939" s="15">
        <v>100</v>
      </c>
      <c r="BY939" s="15">
        <v>179</v>
      </c>
      <c r="BZ939" s="15">
        <v>11</v>
      </c>
      <c r="CA939" s="15">
        <v>128</v>
      </c>
      <c r="CB939" s="15">
        <v>73</v>
      </c>
      <c r="CC939" s="15">
        <v>98</v>
      </c>
      <c r="CD939" s="15">
        <v>174</v>
      </c>
      <c r="CE939" s="15">
        <v>186</v>
      </c>
      <c r="CF939" s="15">
        <v>85</v>
      </c>
      <c r="CG939" s="15">
        <v>56</v>
      </c>
      <c r="CH939" s="15">
        <v>188</v>
      </c>
      <c r="CI939" s="15">
        <v>116</v>
      </c>
      <c r="CJ939" s="15">
        <v>22</v>
      </c>
      <c r="CK939" s="15">
        <v>38</v>
      </c>
      <c r="CL939" s="15">
        <v>26</v>
      </c>
      <c r="CM939" s="15">
        <v>54</v>
      </c>
      <c r="CN939" s="15">
        <v>138</v>
      </c>
      <c r="CO939" s="15">
        <v>12</v>
      </c>
      <c r="CP939" s="15">
        <v>133</v>
      </c>
      <c r="CQ939" s="15">
        <v>151</v>
      </c>
      <c r="CR939" s="15">
        <v>162</v>
      </c>
      <c r="CS939" s="15">
        <v>44</v>
      </c>
      <c r="CT939" s="15">
        <v>39</v>
      </c>
      <c r="CU939" s="15">
        <v>157</v>
      </c>
      <c r="CV939" s="15">
        <v>33</v>
      </c>
      <c r="CW939" s="15">
        <v>123</v>
      </c>
      <c r="CX939" s="15">
        <v>118</v>
      </c>
      <c r="CY939" s="15">
        <v>76</v>
      </c>
      <c r="CZ939" s="15">
        <v>68</v>
      </c>
      <c r="DA939" s="15">
        <v>168</v>
      </c>
      <c r="DB939" s="15">
        <v>170</v>
      </c>
      <c r="DC939" s="15">
        <v>185</v>
      </c>
      <c r="DD939" s="15">
        <v>122</v>
      </c>
      <c r="DE939" s="15">
        <v>25</v>
      </c>
      <c r="DF939" s="15">
        <v>3</v>
      </c>
      <c r="DG939" s="15">
        <v>149</v>
      </c>
      <c r="DH939" s="15">
        <v>51</v>
      </c>
      <c r="DI939" s="15">
        <v>160</v>
      </c>
      <c r="DJ939" s="15">
        <v>72</v>
      </c>
      <c r="DK939" s="15">
        <v>49</v>
      </c>
      <c r="DL939" s="15">
        <v>163</v>
      </c>
      <c r="DM939" s="15">
        <v>180</v>
      </c>
      <c r="DN939" s="15">
        <v>117</v>
      </c>
      <c r="DO939" s="15">
        <v>53</v>
      </c>
      <c r="DP939" s="15">
        <v>183</v>
      </c>
      <c r="DQ939" s="15">
        <v>18</v>
      </c>
      <c r="DR939" s="15">
        <v>126</v>
      </c>
      <c r="DS939" s="15">
        <v>36</v>
      </c>
      <c r="DT939" s="15">
        <v>71</v>
      </c>
      <c r="DU939" s="15">
        <v>31</v>
      </c>
      <c r="DV939" s="15">
        <v>108</v>
      </c>
      <c r="DW939" s="15">
        <v>190</v>
      </c>
      <c r="DX939" s="15">
        <v>96</v>
      </c>
      <c r="DY939" s="15">
        <v>153</v>
      </c>
      <c r="DZ939" s="15">
        <v>24</v>
      </c>
      <c r="EA939" s="15">
        <v>14</v>
      </c>
      <c r="EB939" s="15">
        <v>135</v>
      </c>
      <c r="EC939" s="15">
        <v>99</v>
      </c>
      <c r="ED939" s="15">
        <v>115</v>
      </c>
      <c r="EE939" s="15">
        <v>6</v>
      </c>
      <c r="EF939" s="15">
        <v>114</v>
      </c>
      <c r="EG939" s="15">
        <v>119</v>
      </c>
      <c r="EH939" s="15">
        <v>134</v>
      </c>
      <c r="EI939" s="15">
        <v>141</v>
      </c>
      <c r="EJ939" s="15">
        <v>156</v>
      </c>
      <c r="EK939" s="15">
        <v>169</v>
      </c>
      <c r="EL939" s="15">
        <v>189</v>
      </c>
      <c r="EM939" s="15">
        <v>172</v>
      </c>
      <c r="EN939" s="15">
        <v>101</v>
      </c>
      <c r="EO939" s="15">
        <v>178</v>
      </c>
      <c r="EP939" s="15">
        <v>69</v>
      </c>
      <c r="EQ939" s="15">
        <v>143</v>
      </c>
      <c r="ER939" s="15">
        <v>150</v>
      </c>
      <c r="ES939" s="15">
        <v>112</v>
      </c>
      <c r="ET939" s="15">
        <v>52</v>
      </c>
      <c r="EU939" s="15">
        <v>154</v>
      </c>
      <c r="EV939" s="15">
        <v>88</v>
      </c>
      <c r="EW939" s="15">
        <v>2</v>
      </c>
      <c r="EX939" s="15">
        <v>106</v>
      </c>
      <c r="EY939" s="15">
        <v>181</v>
      </c>
      <c r="EZ939" s="15">
        <v>90</v>
      </c>
      <c r="FA939" s="15">
        <v>94</v>
      </c>
      <c r="FB939" s="15">
        <v>5</v>
      </c>
      <c r="FC939" s="15">
        <v>125</v>
      </c>
      <c r="FD939" s="15">
        <v>41</v>
      </c>
      <c r="FE939" s="15">
        <v>165</v>
      </c>
      <c r="FF939" s="15">
        <v>63</v>
      </c>
      <c r="FG939" s="15">
        <v>167</v>
      </c>
      <c r="FH939" s="15">
        <v>50</v>
      </c>
      <c r="FI939" s="15">
        <v>1</v>
      </c>
      <c r="FJ939" s="15">
        <v>70</v>
      </c>
      <c r="FK939" s="15">
        <v>81</v>
      </c>
      <c r="FL939" s="15">
        <v>27</v>
      </c>
      <c r="FM939" s="15">
        <v>176</v>
      </c>
      <c r="FN939" s="15">
        <v>121</v>
      </c>
      <c r="FO939" s="15">
        <v>184</v>
      </c>
      <c r="FP939" s="15">
        <v>59</v>
      </c>
      <c r="FQ939" s="15">
        <v>15</v>
      </c>
      <c r="FR939" s="15">
        <v>148</v>
      </c>
      <c r="FS939" s="15">
        <v>159</v>
      </c>
      <c r="FT939" s="15">
        <v>55</v>
      </c>
      <c r="FU939" s="15">
        <v>48</v>
      </c>
      <c r="FV939" s="15">
        <v>19</v>
      </c>
      <c r="FW939" s="15">
        <v>140</v>
      </c>
      <c r="FX939" s="15">
        <v>182</v>
      </c>
      <c r="FY939" s="15">
        <v>130</v>
      </c>
      <c r="FZ939" s="15">
        <v>35</v>
      </c>
      <c r="GA939" s="15">
        <v>67</v>
      </c>
      <c r="GB939" s="15">
        <v>82</v>
      </c>
      <c r="GC939" s="15">
        <v>78</v>
      </c>
      <c r="GD939" s="15">
        <v>110</v>
      </c>
      <c r="GE939" s="15">
        <v>93</v>
      </c>
      <c r="GF939" s="15">
        <v>79</v>
      </c>
      <c r="GG939" s="15">
        <v>166</v>
      </c>
      <c r="GH939" s="15">
        <v>102</v>
      </c>
      <c r="GI939" s="15">
        <v>145</v>
      </c>
      <c r="GJ939" s="15">
        <v>109</v>
      </c>
      <c r="GK939" s="15">
        <v>175</v>
      </c>
      <c r="GL939" s="15">
        <v>158</v>
      </c>
      <c r="GM939" s="15">
        <v>43</v>
      </c>
    </row>
    <row r="940" spans="4:199" s="15" customFormat="1">
      <c r="E940" s="42" t="s">
        <v>352</v>
      </c>
      <c r="F940" s="15">
        <v>137</v>
      </c>
      <c r="G940" s="15">
        <v>154</v>
      </c>
      <c r="H940" s="15">
        <v>146</v>
      </c>
      <c r="I940" s="15">
        <v>46</v>
      </c>
      <c r="J940" s="15">
        <v>67</v>
      </c>
      <c r="K940" s="15">
        <v>139</v>
      </c>
      <c r="L940" s="15">
        <v>100</v>
      </c>
      <c r="M940" s="15">
        <v>4</v>
      </c>
      <c r="N940" s="15">
        <v>91</v>
      </c>
      <c r="O940" s="15">
        <v>76</v>
      </c>
      <c r="P940" s="15">
        <v>155</v>
      </c>
      <c r="Q940" s="15">
        <v>33</v>
      </c>
      <c r="R940" s="15">
        <v>182</v>
      </c>
      <c r="S940" s="15">
        <v>77</v>
      </c>
      <c r="T940" s="15">
        <v>123</v>
      </c>
      <c r="U940" s="15">
        <v>60</v>
      </c>
      <c r="V940" s="15">
        <v>184</v>
      </c>
      <c r="W940" s="15">
        <v>37</v>
      </c>
      <c r="X940" s="15">
        <v>45</v>
      </c>
      <c r="Y940" s="15">
        <v>9</v>
      </c>
      <c r="Z940" s="15">
        <v>85</v>
      </c>
      <c r="AA940" s="15">
        <v>69</v>
      </c>
      <c r="AB940" s="15">
        <v>87</v>
      </c>
      <c r="AC940" s="15">
        <v>188</v>
      </c>
      <c r="AD940" s="15">
        <v>36</v>
      </c>
      <c r="AE940" s="15">
        <v>183</v>
      </c>
      <c r="AF940" s="15">
        <v>166</v>
      </c>
      <c r="AG940" s="15">
        <v>65</v>
      </c>
      <c r="AH940" s="15">
        <v>143</v>
      </c>
      <c r="AI940" s="15">
        <v>12</v>
      </c>
      <c r="AJ940" s="15">
        <v>159</v>
      </c>
      <c r="AK940" s="15">
        <v>105</v>
      </c>
      <c r="AL940" s="15">
        <v>89</v>
      </c>
      <c r="AM940" s="15">
        <v>136</v>
      </c>
      <c r="AN940" s="15">
        <v>98</v>
      </c>
      <c r="AO940" s="15">
        <v>120</v>
      </c>
      <c r="AP940" s="15">
        <v>114</v>
      </c>
      <c r="AQ940" s="15">
        <v>177</v>
      </c>
      <c r="AR940" s="15">
        <v>107</v>
      </c>
      <c r="AS940" s="15">
        <v>61</v>
      </c>
      <c r="AT940" s="15">
        <v>187</v>
      </c>
      <c r="AU940" s="15">
        <v>56</v>
      </c>
      <c r="AV940" s="15">
        <v>90</v>
      </c>
      <c r="AW940" s="15">
        <v>165</v>
      </c>
      <c r="AX940" s="15">
        <v>54</v>
      </c>
      <c r="AY940" s="15">
        <v>53</v>
      </c>
      <c r="AZ940" s="15">
        <v>145</v>
      </c>
      <c r="BA940" s="15">
        <v>121</v>
      </c>
      <c r="BB940" s="15">
        <v>93</v>
      </c>
      <c r="BC940" s="15">
        <v>101</v>
      </c>
      <c r="BD940" s="15">
        <v>50</v>
      </c>
      <c r="BE940" s="15">
        <v>150</v>
      </c>
      <c r="BF940" s="15">
        <v>26</v>
      </c>
      <c r="BG940" s="15">
        <v>108</v>
      </c>
      <c r="BH940" s="15">
        <v>92</v>
      </c>
      <c r="BI940" s="15">
        <v>68</v>
      </c>
      <c r="BJ940" s="15">
        <v>79</v>
      </c>
      <c r="BK940" s="15">
        <v>40</v>
      </c>
      <c r="BL940" s="15">
        <v>151</v>
      </c>
      <c r="BM940" s="15">
        <v>22</v>
      </c>
      <c r="BN940" s="15">
        <v>24</v>
      </c>
      <c r="BO940" s="15">
        <v>158</v>
      </c>
      <c r="BP940" s="15">
        <v>80</v>
      </c>
      <c r="BQ940" s="15">
        <v>170</v>
      </c>
      <c r="BR940" s="15">
        <v>28</v>
      </c>
      <c r="BS940" s="15">
        <v>144</v>
      </c>
      <c r="BT940" s="15">
        <v>5</v>
      </c>
      <c r="BU940" s="15">
        <v>109</v>
      </c>
      <c r="BV940" s="15">
        <v>18</v>
      </c>
      <c r="BW940" s="15">
        <v>86</v>
      </c>
      <c r="BX940" s="15">
        <v>64</v>
      </c>
      <c r="BY940" s="15">
        <v>134</v>
      </c>
      <c r="BZ940" s="15">
        <v>157</v>
      </c>
      <c r="CA940" s="15">
        <v>161</v>
      </c>
      <c r="CB940" s="15">
        <v>171</v>
      </c>
      <c r="CC940" s="15">
        <v>38</v>
      </c>
      <c r="CD940" s="15">
        <v>30</v>
      </c>
      <c r="CE940" s="15">
        <v>189</v>
      </c>
      <c r="CF940" s="15">
        <v>11</v>
      </c>
      <c r="CG940" s="15">
        <v>23</v>
      </c>
      <c r="CH940" s="15">
        <v>125</v>
      </c>
      <c r="CI940" s="15">
        <v>8</v>
      </c>
      <c r="CJ940" s="15">
        <v>70</v>
      </c>
      <c r="CK940" s="15">
        <v>130</v>
      </c>
      <c r="CL940" s="15">
        <v>51</v>
      </c>
      <c r="CM940" s="15">
        <v>82</v>
      </c>
      <c r="CN940" s="15">
        <v>19</v>
      </c>
      <c r="CO940" s="15">
        <v>152</v>
      </c>
      <c r="CP940" s="15">
        <v>181</v>
      </c>
      <c r="CQ940" s="15">
        <v>117</v>
      </c>
      <c r="CR940" s="15">
        <v>43</v>
      </c>
      <c r="CS940" s="15">
        <v>131</v>
      </c>
      <c r="CT940" s="15">
        <v>47</v>
      </c>
      <c r="CU940" s="15">
        <v>55</v>
      </c>
      <c r="CV940" s="15">
        <v>122</v>
      </c>
      <c r="CW940" s="15">
        <v>133</v>
      </c>
      <c r="CX940" s="15">
        <v>106</v>
      </c>
      <c r="CY940" s="15">
        <v>35</v>
      </c>
      <c r="CZ940" s="15">
        <v>62</v>
      </c>
      <c r="DA940" s="15">
        <v>14</v>
      </c>
      <c r="DB940" s="15">
        <v>119</v>
      </c>
      <c r="DC940" s="15">
        <v>153</v>
      </c>
      <c r="DD940" s="15">
        <v>135</v>
      </c>
      <c r="DE940" s="15">
        <v>88</v>
      </c>
      <c r="DF940" s="15">
        <v>17</v>
      </c>
      <c r="DG940" s="15">
        <v>140</v>
      </c>
      <c r="DH940" s="15">
        <v>39</v>
      </c>
      <c r="DI940" s="15">
        <v>190</v>
      </c>
      <c r="DJ940" s="15">
        <v>75</v>
      </c>
      <c r="DK940" s="15">
        <v>32</v>
      </c>
      <c r="DL940" s="15">
        <v>49</v>
      </c>
      <c r="DM940" s="15">
        <v>99</v>
      </c>
      <c r="DN940" s="15">
        <v>142</v>
      </c>
      <c r="DO940" s="15">
        <v>126</v>
      </c>
      <c r="DP940" s="15">
        <v>2</v>
      </c>
      <c r="DQ940" s="15">
        <v>44</v>
      </c>
      <c r="DR940" s="15">
        <v>148</v>
      </c>
      <c r="DS940" s="15">
        <v>127</v>
      </c>
      <c r="DT940" s="15">
        <v>156</v>
      </c>
      <c r="DU940" s="15">
        <v>83</v>
      </c>
      <c r="DV940" s="15">
        <v>97</v>
      </c>
      <c r="DW940" s="15">
        <v>78</v>
      </c>
      <c r="DX940" s="15">
        <v>102</v>
      </c>
      <c r="DY940" s="15">
        <v>16</v>
      </c>
      <c r="DZ940" s="15">
        <v>81</v>
      </c>
      <c r="EA940" s="15">
        <v>164</v>
      </c>
      <c r="EB940" s="15">
        <v>29</v>
      </c>
      <c r="EC940" s="15">
        <v>174</v>
      </c>
      <c r="ED940" s="15">
        <v>110</v>
      </c>
      <c r="EE940" s="15">
        <v>84</v>
      </c>
      <c r="EF940" s="15">
        <v>7</v>
      </c>
      <c r="EG940" s="15">
        <v>178</v>
      </c>
      <c r="EH940" s="15">
        <v>94</v>
      </c>
      <c r="EI940" s="15">
        <v>13</v>
      </c>
      <c r="EJ940" s="15">
        <v>58</v>
      </c>
      <c r="EK940" s="15">
        <v>113</v>
      </c>
      <c r="EL940" s="15">
        <v>1</v>
      </c>
      <c r="EM940" s="15">
        <v>95</v>
      </c>
      <c r="EN940" s="15">
        <v>6</v>
      </c>
      <c r="EO940" s="15">
        <v>48</v>
      </c>
      <c r="EP940" s="15">
        <v>115</v>
      </c>
      <c r="EQ940" s="15">
        <v>34</v>
      </c>
      <c r="ER940" s="15">
        <v>59</v>
      </c>
      <c r="ES940" s="15">
        <v>66</v>
      </c>
      <c r="ET940" s="15">
        <v>118</v>
      </c>
      <c r="EU940" s="15">
        <v>3</v>
      </c>
      <c r="EV940" s="15">
        <v>128</v>
      </c>
      <c r="EW940" s="15">
        <v>20</v>
      </c>
      <c r="EX940" s="15">
        <v>163</v>
      </c>
      <c r="EY940" s="15">
        <v>71</v>
      </c>
      <c r="EZ940" s="15">
        <v>185</v>
      </c>
      <c r="FA940" s="15">
        <v>73</v>
      </c>
      <c r="FB940" s="15">
        <v>111</v>
      </c>
      <c r="FC940" s="15">
        <v>172</v>
      </c>
      <c r="FD940" s="15">
        <v>57</v>
      </c>
      <c r="FE940" s="15">
        <v>124</v>
      </c>
      <c r="FF940" s="15">
        <v>176</v>
      </c>
      <c r="FG940" s="15">
        <v>72</v>
      </c>
      <c r="FH940" s="15">
        <v>162</v>
      </c>
      <c r="FI940" s="15">
        <v>169</v>
      </c>
      <c r="FJ940" s="15">
        <v>179</v>
      </c>
      <c r="FK940" s="15">
        <v>168</v>
      </c>
      <c r="FL940" s="15">
        <v>149</v>
      </c>
      <c r="FM940" s="15">
        <v>138</v>
      </c>
      <c r="FN940" s="15">
        <v>27</v>
      </c>
      <c r="FO940" s="15">
        <v>129</v>
      </c>
      <c r="FP940" s="15">
        <v>74</v>
      </c>
      <c r="FQ940" s="15">
        <v>52</v>
      </c>
      <c r="FR940" s="15">
        <v>116</v>
      </c>
      <c r="FS940" s="15">
        <v>96</v>
      </c>
      <c r="FT940" s="15">
        <v>15</v>
      </c>
      <c r="FU940" s="15">
        <v>10</v>
      </c>
      <c r="FV940" s="15">
        <v>147</v>
      </c>
      <c r="FW940" s="15">
        <v>173</v>
      </c>
      <c r="FX940" s="15">
        <v>167</v>
      </c>
      <c r="FY940" s="15">
        <v>112</v>
      </c>
      <c r="FZ940" s="15">
        <v>175</v>
      </c>
      <c r="GA940" s="15">
        <v>132</v>
      </c>
      <c r="GB940" s="15">
        <v>103</v>
      </c>
      <c r="GC940" s="15">
        <v>21</v>
      </c>
      <c r="GD940" s="15">
        <v>25</v>
      </c>
      <c r="GE940" s="15">
        <v>160</v>
      </c>
      <c r="GF940" s="15">
        <v>180</v>
      </c>
      <c r="GG940" s="15">
        <v>186</v>
      </c>
      <c r="GH940" s="15">
        <v>42</v>
      </c>
      <c r="GI940" s="15">
        <v>104</v>
      </c>
      <c r="GJ940" s="15">
        <v>41</v>
      </c>
      <c r="GK940" s="15">
        <v>141</v>
      </c>
      <c r="GL940" s="15">
        <v>31</v>
      </c>
      <c r="GM940" s="15">
        <v>63</v>
      </c>
    </row>
    <row r="941" spans="4:199" s="15" customFormat="1"/>
    <row r="942" spans="4:199" s="15" customFormat="1">
      <c r="D942" s="447">
        <v>191</v>
      </c>
      <c r="E942" s="39" t="s">
        <v>379</v>
      </c>
    </row>
    <row r="943" spans="4:199" s="15" customFormat="1">
      <c r="E943" s="42" t="s">
        <v>322</v>
      </c>
      <c r="F943" s="15">
        <v>1</v>
      </c>
      <c r="G943" s="15">
        <v>2</v>
      </c>
      <c r="H943" s="15">
        <v>3</v>
      </c>
      <c r="I943" s="15">
        <v>4</v>
      </c>
      <c r="J943" s="15">
        <v>5</v>
      </c>
      <c r="K943" s="15">
        <v>6</v>
      </c>
      <c r="L943" s="15">
        <v>7</v>
      </c>
      <c r="M943" s="15">
        <v>8</v>
      </c>
      <c r="N943" s="15">
        <v>9</v>
      </c>
      <c r="O943" s="15">
        <v>10</v>
      </c>
      <c r="P943" s="15">
        <v>11</v>
      </c>
      <c r="Q943" s="15">
        <v>12</v>
      </c>
      <c r="R943" s="15">
        <v>13</v>
      </c>
      <c r="S943" s="15">
        <v>14</v>
      </c>
      <c r="T943" s="15">
        <v>15</v>
      </c>
      <c r="U943" s="15">
        <v>16</v>
      </c>
      <c r="V943" s="15">
        <v>17</v>
      </c>
      <c r="W943" s="15">
        <v>18</v>
      </c>
      <c r="X943" s="15">
        <v>19</v>
      </c>
      <c r="Y943" s="15">
        <v>20</v>
      </c>
      <c r="Z943" s="15">
        <v>21</v>
      </c>
      <c r="AA943" s="15">
        <v>22</v>
      </c>
      <c r="AB943" s="15">
        <v>23</v>
      </c>
      <c r="AC943" s="15">
        <v>24</v>
      </c>
      <c r="AD943" s="15">
        <v>25</v>
      </c>
      <c r="AE943" s="15">
        <v>26</v>
      </c>
      <c r="AF943" s="15">
        <v>27</v>
      </c>
      <c r="AG943" s="15">
        <v>28</v>
      </c>
      <c r="AH943" s="15">
        <v>29</v>
      </c>
      <c r="AI943" s="15">
        <v>30</v>
      </c>
      <c r="AJ943" s="15">
        <v>31</v>
      </c>
      <c r="AK943" s="15">
        <v>32</v>
      </c>
      <c r="AL943" s="15">
        <v>33</v>
      </c>
      <c r="AM943" s="15">
        <v>34</v>
      </c>
      <c r="AN943" s="15">
        <v>35</v>
      </c>
      <c r="AO943" s="15">
        <v>36</v>
      </c>
      <c r="AP943" s="15">
        <v>37</v>
      </c>
      <c r="AQ943" s="15">
        <v>38</v>
      </c>
      <c r="AR943" s="15">
        <v>39</v>
      </c>
      <c r="AS943" s="15">
        <v>40</v>
      </c>
      <c r="AT943" s="15">
        <v>41</v>
      </c>
      <c r="AU943" s="15">
        <v>42</v>
      </c>
      <c r="AV943" s="15">
        <v>43</v>
      </c>
      <c r="AW943" s="15">
        <v>44</v>
      </c>
      <c r="AX943" s="15">
        <v>45</v>
      </c>
      <c r="AY943" s="15">
        <v>46</v>
      </c>
      <c r="AZ943" s="15">
        <v>47</v>
      </c>
      <c r="BA943" s="15">
        <v>48</v>
      </c>
      <c r="BB943" s="15">
        <v>49</v>
      </c>
      <c r="BC943" s="15">
        <v>50</v>
      </c>
      <c r="BD943" s="15">
        <v>51</v>
      </c>
      <c r="BE943" s="15">
        <v>52</v>
      </c>
      <c r="BF943" s="15">
        <v>53</v>
      </c>
      <c r="BG943" s="15">
        <v>54</v>
      </c>
      <c r="BH943" s="15">
        <v>55</v>
      </c>
      <c r="BI943" s="15">
        <v>56</v>
      </c>
      <c r="BJ943" s="15">
        <v>57</v>
      </c>
      <c r="BK943" s="15">
        <v>58</v>
      </c>
      <c r="BL943" s="15">
        <v>59</v>
      </c>
      <c r="BM943" s="15">
        <v>60</v>
      </c>
      <c r="BN943" s="15">
        <v>61</v>
      </c>
      <c r="BO943" s="15">
        <v>62</v>
      </c>
      <c r="BP943" s="15">
        <v>63</v>
      </c>
      <c r="BQ943" s="15">
        <v>64</v>
      </c>
      <c r="BR943" s="15">
        <v>65</v>
      </c>
      <c r="BS943" s="15">
        <v>66</v>
      </c>
      <c r="BT943" s="15">
        <v>67</v>
      </c>
      <c r="BU943" s="15">
        <v>68</v>
      </c>
      <c r="BV943" s="15">
        <v>69</v>
      </c>
      <c r="BW943" s="15">
        <v>70</v>
      </c>
      <c r="BX943" s="15">
        <v>71</v>
      </c>
      <c r="BY943" s="15">
        <v>72</v>
      </c>
      <c r="BZ943" s="15">
        <v>73</v>
      </c>
      <c r="CA943" s="15">
        <v>74</v>
      </c>
      <c r="CB943" s="15">
        <v>75</v>
      </c>
      <c r="CC943" s="15">
        <v>76</v>
      </c>
      <c r="CD943" s="15">
        <v>77</v>
      </c>
      <c r="CE943" s="15">
        <v>78</v>
      </c>
      <c r="CF943" s="15">
        <v>79</v>
      </c>
      <c r="CG943" s="15">
        <v>80</v>
      </c>
      <c r="CH943" s="15">
        <v>81</v>
      </c>
      <c r="CI943" s="15">
        <v>82</v>
      </c>
      <c r="CJ943" s="15">
        <v>83</v>
      </c>
      <c r="CK943" s="15">
        <v>84</v>
      </c>
      <c r="CL943" s="15">
        <v>85</v>
      </c>
      <c r="CM943" s="15">
        <v>86</v>
      </c>
      <c r="CN943" s="15">
        <v>87</v>
      </c>
      <c r="CO943" s="15">
        <v>88</v>
      </c>
      <c r="CP943" s="15">
        <v>89</v>
      </c>
      <c r="CQ943" s="15">
        <v>90</v>
      </c>
      <c r="CR943" s="15">
        <v>91</v>
      </c>
      <c r="CS943" s="15">
        <v>92</v>
      </c>
      <c r="CT943" s="15">
        <v>93</v>
      </c>
      <c r="CU943" s="15">
        <v>94</v>
      </c>
      <c r="CV943" s="15">
        <v>95</v>
      </c>
      <c r="CW943" s="15">
        <v>96</v>
      </c>
      <c r="CX943" s="15">
        <v>97</v>
      </c>
      <c r="CY943" s="15">
        <v>98</v>
      </c>
      <c r="CZ943" s="15">
        <v>99</v>
      </c>
      <c r="DA943" s="15">
        <v>100</v>
      </c>
      <c r="DB943" s="15">
        <v>101</v>
      </c>
      <c r="DC943" s="15">
        <v>102</v>
      </c>
      <c r="DD943" s="15">
        <v>103</v>
      </c>
      <c r="DE943" s="15">
        <v>104</v>
      </c>
      <c r="DF943" s="15">
        <v>105</v>
      </c>
      <c r="DG943" s="15">
        <v>106</v>
      </c>
      <c r="DH943" s="15">
        <v>107</v>
      </c>
      <c r="DI943" s="15">
        <v>108</v>
      </c>
      <c r="DJ943" s="15">
        <v>109</v>
      </c>
      <c r="DK943" s="15">
        <v>110</v>
      </c>
      <c r="DL943" s="15">
        <v>111</v>
      </c>
      <c r="DM943" s="15">
        <v>112</v>
      </c>
      <c r="DN943" s="15">
        <v>113</v>
      </c>
      <c r="DO943" s="15">
        <v>114</v>
      </c>
      <c r="DP943" s="15">
        <v>115</v>
      </c>
      <c r="DQ943" s="15">
        <v>116</v>
      </c>
      <c r="DR943" s="15">
        <v>117</v>
      </c>
      <c r="DS943" s="15">
        <v>118</v>
      </c>
      <c r="DT943" s="15">
        <v>119</v>
      </c>
      <c r="DU943" s="15">
        <v>120</v>
      </c>
      <c r="DV943" s="15">
        <v>121</v>
      </c>
      <c r="DW943" s="15">
        <v>122</v>
      </c>
      <c r="DX943" s="15">
        <v>123</v>
      </c>
      <c r="DY943" s="15">
        <v>124</v>
      </c>
      <c r="DZ943" s="15">
        <v>125</v>
      </c>
      <c r="EA943" s="15">
        <v>126</v>
      </c>
      <c r="EB943" s="15">
        <v>127</v>
      </c>
      <c r="EC943" s="15">
        <v>128</v>
      </c>
      <c r="ED943" s="15">
        <v>129</v>
      </c>
      <c r="EE943" s="15">
        <v>130</v>
      </c>
      <c r="EF943" s="15">
        <v>131</v>
      </c>
      <c r="EG943" s="15">
        <v>132</v>
      </c>
      <c r="EH943" s="15">
        <v>133</v>
      </c>
      <c r="EI943" s="15">
        <v>134</v>
      </c>
      <c r="EJ943" s="15">
        <v>135</v>
      </c>
      <c r="EK943" s="15">
        <v>136</v>
      </c>
      <c r="EL943" s="15">
        <v>137</v>
      </c>
      <c r="EM943" s="15">
        <v>138</v>
      </c>
      <c r="EN943" s="15">
        <v>139</v>
      </c>
      <c r="EO943" s="15">
        <v>140</v>
      </c>
      <c r="EP943" s="15">
        <v>141</v>
      </c>
      <c r="EQ943" s="15">
        <v>142</v>
      </c>
      <c r="ER943" s="15">
        <v>143</v>
      </c>
      <c r="ES943" s="15">
        <v>144</v>
      </c>
      <c r="ET943" s="15">
        <v>145</v>
      </c>
      <c r="EU943" s="15">
        <v>146</v>
      </c>
      <c r="EV943" s="15">
        <v>147</v>
      </c>
      <c r="EW943" s="15">
        <v>148</v>
      </c>
      <c r="EX943" s="15">
        <v>149</v>
      </c>
      <c r="EY943" s="15">
        <v>150</v>
      </c>
      <c r="EZ943" s="15">
        <v>151</v>
      </c>
      <c r="FA943" s="15">
        <v>152</v>
      </c>
      <c r="FB943" s="15">
        <v>153</v>
      </c>
      <c r="FC943" s="15">
        <v>154</v>
      </c>
      <c r="FD943" s="15">
        <v>155</v>
      </c>
      <c r="FE943" s="15">
        <v>156</v>
      </c>
      <c r="FF943" s="15">
        <v>157</v>
      </c>
      <c r="FG943" s="15">
        <v>158</v>
      </c>
      <c r="FH943" s="15">
        <v>159</v>
      </c>
      <c r="FI943" s="15">
        <v>160</v>
      </c>
      <c r="FJ943" s="15">
        <v>161</v>
      </c>
      <c r="FK943" s="15">
        <v>162</v>
      </c>
      <c r="FL943" s="15">
        <v>163</v>
      </c>
      <c r="FM943" s="15">
        <v>164</v>
      </c>
      <c r="FN943" s="15">
        <v>165</v>
      </c>
      <c r="FO943" s="15">
        <v>166</v>
      </c>
      <c r="FP943" s="15">
        <v>167</v>
      </c>
      <c r="FQ943" s="15">
        <v>168</v>
      </c>
      <c r="FR943" s="15">
        <v>169</v>
      </c>
      <c r="FS943" s="15">
        <v>170</v>
      </c>
      <c r="FT943" s="15">
        <v>171</v>
      </c>
      <c r="FU943" s="15">
        <v>172</v>
      </c>
      <c r="FV943" s="15">
        <v>173</v>
      </c>
      <c r="FW943" s="15">
        <v>174</v>
      </c>
      <c r="FX943" s="15">
        <v>175</v>
      </c>
      <c r="FY943" s="15">
        <v>176</v>
      </c>
      <c r="FZ943" s="15">
        <v>177</v>
      </c>
      <c r="GA943" s="15">
        <v>178</v>
      </c>
      <c r="GB943" s="15">
        <v>179</v>
      </c>
      <c r="GD943" s="15">
        <v>180</v>
      </c>
      <c r="GE943" s="15">
        <v>181</v>
      </c>
      <c r="GF943" s="15">
        <v>182</v>
      </c>
      <c r="GG943" s="15">
        <v>183</v>
      </c>
      <c r="GI943" s="15">
        <v>184</v>
      </c>
      <c r="GJ943" s="15">
        <v>185</v>
      </c>
      <c r="GK943" s="15">
        <v>186</v>
      </c>
      <c r="GL943" s="15">
        <v>187</v>
      </c>
      <c r="GN943" s="15">
        <v>188</v>
      </c>
      <c r="GO943" s="15">
        <v>189</v>
      </c>
      <c r="GP943" s="15">
        <v>190</v>
      </c>
      <c r="GQ943" s="15">
        <v>191</v>
      </c>
    </row>
    <row r="944" spans="4:199" s="15" customFormat="1">
      <c r="E944" s="42" t="s">
        <v>350</v>
      </c>
      <c r="F944" s="15">
        <v>88</v>
      </c>
      <c r="G944" s="15">
        <v>59</v>
      </c>
      <c r="H944" s="15">
        <v>174</v>
      </c>
      <c r="I944" s="15">
        <v>132</v>
      </c>
      <c r="J944" s="15">
        <v>82</v>
      </c>
      <c r="K944" s="15">
        <v>145</v>
      </c>
      <c r="L944" s="15">
        <v>104</v>
      </c>
      <c r="M944" s="15">
        <v>27</v>
      </c>
      <c r="N944" s="15">
        <v>36</v>
      </c>
      <c r="O944" s="15">
        <v>14</v>
      </c>
      <c r="P944" s="15">
        <v>40</v>
      </c>
      <c r="Q944" s="15">
        <v>95</v>
      </c>
      <c r="R944" s="15">
        <v>175</v>
      </c>
      <c r="S944" s="15">
        <v>33</v>
      </c>
      <c r="T944" s="15">
        <v>6</v>
      </c>
      <c r="U944" s="15">
        <v>110</v>
      </c>
      <c r="V944" s="15">
        <v>138</v>
      </c>
      <c r="W944" s="15">
        <v>191</v>
      </c>
      <c r="X944" s="15">
        <v>180</v>
      </c>
      <c r="Y944" s="15">
        <v>26</v>
      </c>
      <c r="Z944" s="15">
        <v>102</v>
      </c>
      <c r="AA944" s="15">
        <v>38</v>
      </c>
      <c r="AB944" s="15">
        <v>188</v>
      </c>
      <c r="AC944" s="15">
        <v>184</v>
      </c>
      <c r="AD944" s="15">
        <v>118</v>
      </c>
      <c r="AE944" s="15">
        <v>20</v>
      </c>
      <c r="AF944" s="15">
        <v>68</v>
      </c>
      <c r="AG944" s="15">
        <v>171</v>
      </c>
      <c r="AH944" s="15">
        <v>147</v>
      </c>
      <c r="AI944" s="15">
        <v>161</v>
      </c>
      <c r="AJ944" s="15">
        <v>85</v>
      </c>
      <c r="AK944" s="15">
        <v>44</v>
      </c>
      <c r="AL944" s="15">
        <v>162</v>
      </c>
      <c r="AM944" s="15">
        <v>123</v>
      </c>
      <c r="AN944" s="15">
        <v>153</v>
      </c>
      <c r="AO944" s="15">
        <v>9</v>
      </c>
      <c r="AP944" s="15">
        <v>126</v>
      </c>
      <c r="AQ944" s="15">
        <v>151</v>
      </c>
      <c r="AR944" s="15">
        <v>141</v>
      </c>
      <c r="AS944" s="15">
        <v>57</v>
      </c>
      <c r="AT944" s="15">
        <v>64</v>
      </c>
      <c r="AU944" s="15">
        <v>116</v>
      </c>
      <c r="AV944" s="15">
        <v>136</v>
      </c>
      <c r="AW944" s="15">
        <v>15</v>
      </c>
      <c r="AX944" s="15">
        <v>190</v>
      </c>
      <c r="AY944" s="15">
        <v>60</v>
      </c>
      <c r="AZ944" s="15">
        <v>186</v>
      </c>
      <c r="BA944" s="15">
        <v>112</v>
      </c>
      <c r="BB944" s="15">
        <v>51</v>
      </c>
      <c r="BC944" s="15">
        <v>91</v>
      </c>
      <c r="BD944" s="15">
        <v>49</v>
      </c>
      <c r="BE944" s="15">
        <v>99</v>
      </c>
      <c r="BF944" s="15">
        <v>17</v>
      </c>
      <c r="BG944" s="15">
        <v>173</v>
      </c>
      <c r="BH944" s="15">
        <v>87</v>
      </c>
      <c r="BI944" s="15">
        <v>83</v>
      </c>
      <c r="BJ944" s="15">
        <v>79</v>
      </c>
      <c r="BK944" s="15">
        <v>121</v>
      </c>
      <c r="BL944" s="15">
        <v>2</v>
      </c>
      <c r="BM944" s="15">
        <v>108</v>
      </c>
      <c r="BN944" s="15">
        <v>93</v>
      </c>
      <c r="BO944" s="15">
        <v>155</v>
      </c>
      <c r="BP944" s="15">
        <v>183</v>
      </c>
      <c r="BQ944" s="15">
        <v>41</v>
      </c>
      <c r="BR944" s="15">
        <v>111</v>
      </c>
      <c r="BS944" s="15">
        <v>157</v>
      </c>
      <c r="BT944" s="15">
        <v>46</v>
      </c>
      <c r="BU944" s="15">
        <v>125</v>
      </c>
      <c r="BV944" s="15">
        <v>177</v>
      </c>
      <c r="BW944" s="15">
        <v>133</v>
      </c>
      <c r="BX944" s="15">
        <v>53</v>
      </c>
      <c r="BY944" s="15">
        <v>1</v>
      </c>
      <c r="BZ944" s="15">
        <v>45</v>
      </c>
      <c r="CA944" s="15">
        <v>48</v>
      </c>
      <c r="CB944" s="15">
        <v>119</v>
      </c>
      <c r="CC944" s="15">
        <v>150</v>
      </c>
      <c r="CD944" s="15">
        <v>18</v>
      </c>
      <c r="CE944" s="15">
        <v>11</v>
      </c>
      <c r="CF944" s="15">
        <v>72</v>
      </c>
      <c r="CG944" s="15">
        <v>86</v>
      </c>
      <c r="CH944" s="15">
        <v>54</v>
      </c>
      <c r="CI944" s="15">
        <v>58</v>
      </c>
      <c r="CJ944" s="15">
        <v>144</v>
      </c>
      <c r="CK944" s="15">
        <v>101</v>
      </c>
      <c r="CL944" s="15">
        <v>31</v>
      </c>
      <c r="CM944" s="15">
        <v>163</v>
      </c>
      <c r="CN944" s="15">
        <v>178</v>
      </c>
      <c r="CO944" s="15">
        <v>154</v>
      </c>
      <c r="CP944" s="15">
        <v>113</v>
      </c>
      <c r="CQ944" s="15">
        <v>168</v>
      </c>
      <c r="CR944" s="15">
        <v>25</v>
      </c>
      <c r="CS944" s="15">
        <v>164</v>
      </c>
      <c r="CT944" s="15">
        <v>76</v>
      </c>
      <c r="CU944" s="15">
        <v>122</v>
      </c>
      <c r="CV944" s="15">
        <v>12</v>
      </c>
      <c r="CW944" s="15">
        <v>78</v>
      </c>
      <c r="CX944" s="15">
        <v>170</v>
      </c>
      <c r="CY944" s="15">
        <v>92</v>
      </c>
      <c r="CZ944" s="15">
        <v>52</v>
      </c>
      <c r="DA944" s="15">
        <v>156</v>
      </c>
      <c r="DB944" s="15">
        <v>140</v>
      </c>
      <c r="DC944" s="15">
        <v>5</v>
      </c>
      <c r="DD944" s="15">
        <v>109</v>
      </c>
      <c r="DE944" s="15">
        <v>127</v>
      </c>
      <c r="DF944" s="15">
        <v>131</v>
      </c>
      <c r="DG944" s="15">
        <v>3</v>
      </c>
      <c r="DH944" s="15">
        <v>70</v>
      </c>
      <c r="DI944" s="15">
        <v>94</v>
      </c>
      <c r="DJ944" s="15">
        <v>137</v>
      </c>
      <c r="DK944" s="15">
        <v>47</v>
      </c>
      <c r="DL944" s="15">
        <v>65</v>
      </c>
      <c r="DM944" s="15">
        <v>105</v>
      </c>
      <c r="DN944" s="15">
        <v>167</v>
      </c>
      <c r="DO944" s="15">
        <v>81</v>
      </c>
      <c r="DP944" s="15">
        <v>24</v>
      </c>
      <c r="DQ944" s="15">
        <v>55</v>
      </c>
      <c r="DR944" s="15">
        <v>160</v>
      </c>
      <c r="DS944" s="15">
        <v>117</v>
      </c>
      <c r="DT944" s="15">
        <v>143</v>
      </c>
      <c r="DU944" s="15">
        <v>185</v>
      </c>
      <c r="DV944" s="15">
        <v>159</v>
      </c>
      <c r="DW944" s="15">
        <v>16</v>
      </c>
      <c r="DX944" s="15">
        <v>100</v>
      </c>
      <c r="DY944" s="15">
        <v>66</v>
      </c>
      <c r="DZ944" s="15">
        <v>89</v>
      </c>
      <c r="EA944" s="15">
        <v>37</v>
      </c>
      <c r="EB944" s="15">
        <v>43</v>
      </c>
      <c r="EC944" s="15">
        <v>67</v>
      </c>
      <c r="ED944" s="15">
        <v>176</v>
      </c>
      <c r="EE944" s="15">
        <v>8</v>
      </c>
      <c r="EF944" s="15">
        <v>84</v>
      </c>
      <c r="EG944" s="15">
        <v>29</v>
      </c>
      <c r="EH944" s="15">
        <v>107</v>
      </c>
      <c r="EI944" s="15">
        <v>148</v>
      </c>
      <c r="EJ944" s="15">
        <v>98</v>
      </c>
      <c r="EK944" s="15">
        <v>181</v>
      </c>
      <c r="EL944" s="15">
        <v>103</v>
      </c>
      <c r="EM944" s="15">
        <v>32</v>
      </c>
      <c r="EN944" s="15">
        <v>73</v>
      </c>
      <c r="EO944" s="15">
        <v>7</v>
      </c>
      <c r="EP944" s="15">
        <v>77</v>
      </c>
      <c r="EQ944" s="15">
        <v>165</v>
      </c>
      <c r="ER944" s="15">
        <v>149</v>
      </c>
      <c r="ES944" s="15">
        <v>61</v>
      </c>
      <c r="ET944" s="15">
        <v>106</v>
      </c>
      <c r="EU944" s="15">
        <v>120</v>
      </c>
      <c r="EV944" s="15">
        <v>4</v>
      </c>
      <c r="EW944" s="15">
        <v>42</v>
      </c>
      <c r="EX944" s="15">
        <v>71</v>
      </c>
      <c r="EY944" s="15">
        <v>189</v>
      </c>
      <c r="EZ944" s="15">
        <v>187</v>
      </c>
      <c r="FA944" s="15">
        <v>10</v>
      </c>
      <c r="FB944" s="15">
        <v>35</v>
      </c>
      <c r="FC944" s="15">
        <v>90</v>
      </c>
      <c r="FD944" s="15">
        <v>69</v>
      </c>
      <c r="FE944" s="15">
        <v>130</v>
      </c>
      <c r="FF944" s="15">
        <v>158</v>
      </c>
      <c r="FG944" s="15">
        <v>124</v>
      </c>
      <c r="FH944" s="15">
        <v>21</v>
      </c>
      <c r="FI944" s="15">
        <v>139</v>
      </c>
      <c r="FJ944" s="15">
        <v>179</v>
      </c>
      <c r="FK944" s="15">
        <v>28</v>
      </c>
      <c r="FL944" s="15">
        <v>114</v>
      </c>
      <c r="FM944" s="15">
        <v>62</v>
      </c>
      <c r="FN944" s="15">
        <v>142</v>
      </c>
      <c r="FO944" s="15">
        <v>39</v>
      </c>
      <c r="FP944" s="15">
        <v>34</v>
      </c>
      <c r="FQ944" s="15">
        <v>30</v>
      </c>
      <c r="FR944" s="15">
        <v>97</v>
      </c>
      <c r="FS944" s="15">
        <v>166</v>
      </c>
      <c r="FT944" s="15">
        <v>135</v>
      </c>
      <c r="FU944" s="15">
        <v>182</v>
      </c>
      <c r="FV944" s="15">
        <v>22</v>
      </c>
      <c r="FW944" s="15">
        <v>96</v>
      </c>
      <c r="FX944" s="15">
        <v>128</v>
      </c>
      <c r="FY944" s="15">
        <v>75</v>
      </c>
      <c r="FZ944" s="15">
        <v>129</v>
      </c>
      <c r="GA944" s="15">
        <v>80</v>
      </c>
      <c r="GB944" s="15">
        <v>172</v>
      </c>
      <c r="GD944" s="15">
        <v>115</v>
      </c>
      <c r="GE944" s="15">
        <v>169</v>
      </c>
      <c r="GF944" s="15">
        <v>50</v>
      </c>
      <c r="GG944" s="15">
        <v>63</v>
      </c>
      <c r="GI944" s="15">
        <v>152</v>
      </c>
      <c r="GJ944" s="15">
        <v>146</v>
      </c>
      <c r="GK944" s="15">
        <v>134</v>
      </c>
      <c r="GL944" s="15">
        <v>13</v>
      </c>
      <c r="GN944" s="15">
        <v>74</v>
      </c>
      <c r="GO944" s="15">
        <v>23</v>
      </c>
      <c r="GP944" s="15">
        <v>19</v>
      </c>
      <c r="GQ944" s="15">
        <v>56</v>
      </c>
    </row>
    <row r="945" spans="4:199" s="15" customFormat="1">
      <c r="E945" s="42" t="s">
        <v>352</v>
      </c>
      <c r="F945" s="15">
        <v>69</v>
      </c>
      <c r="G945" s="15">
        <v>30</v>
      </c>
      <c r="H945" s="15">
        <v>47</v>
      </c>
      <c r="I945" s="15">
        <v>83</v>
      </c>
      <c r="J945" s="15">
        <v>188</v>
      </c>
      <c r="K945" s="15">
        <v>170</v>
      </c>
      <c r="L945" s="15">
        <v>56</v>
      </c>
      <c r="M945" s="15">
        <v>41</v>
      </c>
      <c r="N945" s="15">
        <v>85</v>
      </c>
      <c r="O945" s="15">
        <v>77</v>
      </c>
      <c r="P945" s="15">
        <v>172</v>
      </c>
      <c r="Q945" s="15">
        <v>125</v>
      </c>
      <c r="R945" s="15">
        <v>132</v>
      </c>
      <c r="S945" s="15">
        <v>163</v>
      </c>
      <c r="T945" s="15">
        <v>180</v>
      </c>
      <c r="U945" s="15">
        <v>119</v>
      </c>
      <c r="V945" s="15">
        <v>49</v>
      </c>
      <c r="W945" s="15">
        <v>70</v>
      </c>
      <c r="X945" s="15">
        <v>150</v>
      </c>
      <c r="Y945" s="15">
        <v>158</v>
      </c>
      <c r="Z945" s="15">
        <v>139</v>
      </c>
      <c r="AA945" s="15">
        <v>168</v>
      </c>
      <c r="AB945" s="15">
        <v>129</v>
      </c>
      <c r="AC945" s="15">
        <v>20</v>
      </c>
      <c r="AD945" s="15">
        <v>74</v>
      </c>
      <c r="AE945" s="15">
        <v>114</v>
      </c>
      <c r="AF945" s="15">
        <v>133</v>
      </c>
      <c r="AG945" s="15">
        <v>26</v>
      </c>
      <c r="AH945" s="15">
        <v>60</v>
      </c>
      <c r="AI945" s="15">
        <v>151</v>
      </c>
      <c r="AJ945" s="15">
        <v>82</v>
      </c>
      <c r="AK945" s="15">
        <v>183</v>
      </c>
      <c r="AL945" s="15">
        <v>72</v>
      </c>
      <c r="AM945" s="15">
        <v>161</v>
      </c>
      <c r="AN945" s="15">
        <v>28</v>
      </c>
      <c r="AO945" s="15">
        <v>160</v>
      </c>
      <c r="AP945" s="15">
        <v>9</v>
      </c>
      <c r="AQ945" s="15">
        <v>75</v>
      </c>
      <c r="AR945" s="15">
        <v>116</v>
      </c>
      <c r="AS945" s="15">
        <v>102</v>
      </c>
      <c r="AT945" s="15">
        <v>128</v>
      </c>
      <c r="AU945" s="15">
        <v>191</v>
      </c>
      <c r="AV945" s="15">
        <v>141</v>
      </c>
      <c r="AW945" s="15">
        <v>186</v>
      </c>
      <c r="AX945" s="15">
        <v>162</v>
      </c>
      <c r="AY945" s="15">
        <v>19</v>
      </c>
      <c r="AZ945" s="15">
        <v>94</v>
      </c>
      <c r="BA945" s="15">
        <v>155</v>
      </c>
      <c r="BB945" s="15">
        <v>68</v>
      </c>
      <c r="BC945" s="15">
        <v>157</v>
      </c>
      <c r="BD945" s="15">
        <v>79</v>
      </c>
      <c r="BE945" s="15">
        <v>175</v>
      </c>
      <c r="BF945" s="15">
        <v>106</v>
      </c>
      <c r="BG945" s="15">
        <v>65</v>
      </c>
      <c r="BH945" s="15">
        <v>18</v>
      </c>
      <c r="BI945" s="15">
        <v>5</v>
      </c>
      <c r="BJ945" s="15">
        <v>81</v>
      </c>
      <c r="BK945" s="15">
        <v>179</v>
      </c>
      <c r="BL945" s="15">
        <v>25</v>
      </c>
      <c r="BM945" s="15">
        <v>36</v>
      </c>
      <c r="BN945" s="15">
        <v>45</v>
      </c>
      <c r="BO945" s="15">
        <v>91</v>
      </c>
      <c r="BP945" s="15">
        <v>99</v>
      </c>
      <c r="BQ945" s="15">
        <v>145</v>
      </c>
      <c r="BR945" s="15">
        <v>152</v>
      </c>
      <c r="BS945" s="15">
        <v>4</v>
      </c>
      <c r="BT945" s="15">
        <v>184</v>
      </c>
      <c r="BU945" s="15">
        <v>147</v>
      </c>
      <c r="BV945" s="15">
        <v>117</v>
      </c>
      <c r="BW945" s="15">
        <v>136</v>
      </c>
      <c r="BX945" s="15">
        <v>173</v>
      </c>
      <c r="BY945" s="15">
        <v>156</v>
      </c>
      <c r="BZ945" s="15">
        <v>110</v>
      </c>
      <c r="CA945" s="15">
        <v>178</v>
      </c>
      <c r="CB945" s="15">
        <v>101</v>
      </c>
      <c r="CC945" s="15">
        <v>63</v>
      </c>
      <c r="CD945" s="15">
        <v>111</v>
      </c>
      <c r="CE945" s="15">
        <v>105</v>
      </c>
      <c r="CF945" s="15">
        <v>11</v>
      </c>
      <c r="CG945" s="15">
        <v>54</v>
      </c>
      <c r="CH945" s="15">
        <v>14</v>
      </c>
      <c r="CI945" s="15">
        <v>33</v>
      </c>
      <c r="CJ945" s="15">
        <v>44</v>
      </c>
      <c r="CK945" s="15">
        <v>107</v>
      </c>
      <c r="CL945" s="15">
        <v>37</v>
      </c>
      <c r="CM945" s="15">
        <v>2</v>
      </c>
      <c r="CN945" s="15">
        <v>50</v>
      </c>
      <c r="CO945" s="15">
        <v>84</v>
      </c>
      <c r="CP945" s="15">
        <v>32</v>
      </c>
      <c r="CQ945" s="15">
        <v>138</v>
      </c>
      <c r="CR945" s="15">
        <v>154</v>
      </c>
      <c r="CS945" s="15">
        <v>190</v>
      </c>
      <c r="CT945" s="15">
        <v>95</v>
      </c>
      <c r="CU945" s="15">
        <v>27</v>
      </c>
      <c r="CV945" s="15">
        <v>46</v>
      </c>
      <c r="CW945" s="15">
        <v>113</v>
      </c>
      <c r="CX945" s="15">
        <v>98</v>
      </c>
      <c r="CY945" s="15">
        <v>34</v>
      </c>
      <c r="CZ945" s="15">
        <v>146</v>
      </c>
      <c r="DA945" s="15">
        <v>21</v>
      </c>
      <c r="DB945" s="15">
        <v>185</v>
      </c>
      <c r="DC945" s="15">
        <v>40</v>
      </c>
      <c r="DD945" s="15">
        <v>64</v>
      </c>
      <c r="DE945" s="15">
        <v>42</v>
      </c>
      <c r="DF945" s="15">
        <v>67</v>
      </c>
      <c r="DG945" s="15">
        <v>35</v>
      </c>
      <c r="DH945" s="15">
        <v>144</v>
      </c>
      <c r="DI945" s="15">
        <v>104</v>
      </c>
      <c r="DJ945" s="15">
        <v>92</v>
      </c>
      <c r="DK945" s="15">
        <v>23</v>
      </c>
      <c r="DL945" s="15">
        <v>10</v>
      </c>
      <c r="DM945" s="15">
        <v>149</v>
      </c>
      <c r="DN945" s="15">
        <v>97</v>
      </c>
      <c r="DO945" s="15">
        <v>120</v>
      </c>
      <c r="DP945" s="15">
        <v>167</v>
      </c>
      <c r="DQ945" s="15">
        <v>89</v>
      </c>
      <c r="DR945" s="15">
        <v>6</v>
      </c>
      <c r="DS945" s="15">
        <v>169</v>
      </c>
      <c r="DT945" s="15">
        <v>3</v>
      </c>
      <c r="DU945" s="15">
        <v>58</v>
      </c>
      <c r="DV945" s="15">
        <v>127</v>
      </c>
      <c r="DW945" s="15">
        <v>143</v>
      </c>
      <c r="DX945" s="15">
        <v>7</v>
      </c>
      <c r="DY945" s="15">
        <v>22</v>
      </c>
      <c r="DZ945" s="15">
        <v>76</v>
      </c>
      <c r="EA945" s="15">
        <v>174</v>
      </c>
      <c r="EB945" s="15">
        <v>100</v>
      </c>
      <c r="EC945" s="15">
        <v>177</v>
      </c>
      <c r="ED945" s="15">
        <v>55</v>
      </c>
      <c r="EE945" s="15">
        <v>93</v>
      </c>
      <c r="EF945" s="15">
        <v>118</v>
      </c>
      <c r="EG945" s="15">
        <v>13</v>
      </c>
      <c r="EH945" s="15">
        <v>57</v>
      </c>
      <c r="EI945" s="15">
        <v>78</v>
      </c>
      <c r="EJ945" s="15">
        <v>187</v>
      </c>
      <c r="EK945" s="15">
        <v>52</v>
      </c>
      <c r="EL945" s="15">
        <v>134</v>
      </c>
      <c r="EM945" s="15">
        <v>62</v>
      </c>
      <c r="EN945" s="15">
        <v>126</v>
      </c>
      <c r="EO945" s="15">
        <v>43</v>
      </c>
      <c r="EP945" s="15">
        <v>87</v>
      </c>
      <c r="EQ945" s="15">
        <v>80</v>
      </c>
      <c r="ER945" s="15">
        <v>122</v>
      </c>
      <c r="ES945" s="15">
        <v>53</v>
      </c>
      <c r="ET945" s="15">
        <v>112</v>
      </c>
      <c r="EU945" s="15">
        <v>12</v>
      </c>
      <c r="EV945" s="15">
        <v>109</v>
      </c>
      <c r="EW945" s="15">
        <v>142</v>
      </c>
      <c r="EX945" s="15">
        <v>88</v>
      </c>
      <c r="EY945" s="15">
        <v>61</v>
      </c>
      <c r="EZ945" s="15">
        <v>108</v>
      </c>
      <c r="FA945" s="15">
        <v>124</v>
      </c>
      <c r="FB945" s="15">
        <v>29</v>
      </c>
      <c r="FC945" s="15">
        <v>38</v>
      </c>
      <c r="FD945" s="15">
        <v>181</v>
      </c>
      <c r="FE945" s="15">
        <v>164</v>
      </c>
      <c r="FF945" s="15">
        <v>130</v>
      </c>
      <c r="FG945" s="15">
        <v>176</v>
      </c>
      <c r="FH945" s="15">
        <v>121</v>
      </c>
      <c r="FI945" s="15">
        <v>16</v>
      </c>
      <c r="FJ945" s="15">
        <v>189</v>
      </c>
      <c r="FK945" s="15">
        <v>123</v>
      </c>
      <c r="FL945" s="15">
        <v>131</v>
      </c>
      <c r="FM945" s="15">
        <v>17</v>
      </c>
      <c r="FN945" s="15">
        <v>171</v>
      </c>
      <c r="FO945" s="15">
        <v>48</v>
      </c>
      <c r="FP945" s="15">
        <v>115</v>
      </c>
      <c r="FQ945" s="15">
        <v>137</v>
      </c>
      <c r="FR945" s="15">
        <v>182</v>
      </c>
      <c r="FS945" s="15">
        <v>71</v>
      </c>
      <c r="FT945" s="15">
        <v>165</v>
      </c>
      <c r="FU945" s="15">
        <v>73</v>
      </c>
      <c r="FV945" s="15">
        <v>96</v>
      </c>
      <c r="FW945" s="15">
        <v>31</v>
      </c>
      <c r="FX945" s="15">
        <v>39</v>
      </c>
      <c r="FY945" s="15">
        <v>90</v>
      </c>
      <c r="FZ945" s="15">
        <v>66</v>
      </c>
      <c r="GA945" s="15">
        <v>59</v>
      </c>
      <c r="GB945" s="15">
        <v>103</v>
      </c>
      <c r="GD945" s="15">
        <v>15</v>
      </c>
      <c r="GE945" s="15">
        <v>8</v>
      </c>
      <c r="GF945" s="15">
        <v>159</v>
      </c>
      <c r="GG945" s="15">
        <v>135</v>
      </c>
      <c r="GI945" s="15">
        <v>24</v>
      </c>
      <c r="GJ945" s="15">
        <v>153</v>
      </c>
      <c r="GK945" s="15">
        <v>166</v>
      </c>
      <c r="GL945" s="15">
        <v>1</v>
      </c>
      <c r="GN945" s="15">
        <v>148</v>
      </c>
      <c r="GO945" s="15">
        <v>51</v>
      </c>
      <c r="GP945" s="15">
        <v>140</v>
      </c>
      <c r="GQ945" s="15">
        <v>86</v>
      </c>
    </row>
    <row r="946" spans="4:199" s="15" customFormat="1"/>
    <row r="947" spans="4:199" s="15" customFormat="1">
      <c r="D947" s="447">
        <v>192</v>
      </c>
      <c r="E947" s="39" t="s">
        <v>379</v>
      </c>
    </row>
    <row r="948" spans="4:199" s="15" customFormat="1">
      <c r="E948" s="42" t="s">
        <v>322</v>
      </c>
      <c r="F948" s="15">
        <v>1</v>
      </c>
      <c r="G948" s="15">
        <v>2</v>
      </c>
      <c r="H948" s="15">
        <v>3</v>
      </c>
      <c r="I948" s="15">
        <v>4</v>
      </c>
      <c r="J948" s="15">
        <v>5</v>
      </c>
      <c r="K948" s="15">
        <v>6</v>
      </c>
      <c r="L948" s="15">
        <v>7</v>
      </c>
      <c r="M948" s="15">
        <v>8</v>
      </c>
      <c r="N948" s="15">
        <v>9</v>
      </c>
      <c r="O948" s="15">
        <v>10</v>
      </c>
      <c r="P948" s="15">
        <v>11</v>
      </c>
      <c r="Q948" s="15">
        <v>12</v>
      </c>
      <c r="R948" s="15">
        <v>13</v>
      </c>
      <c r="S948" s="15">
        <v>14</v>
      </c>
      <c r="T948" s="15">
        <v>15</v>
      </c>
      <c r="U948" s="15">
        <v>16</v>
      </c>
      <c r="V948" s="15">
        <v>17</v>
      </c>
      <c r="W948" s="15">
        <v>18</v>
      </c>
      <c r="X948" s="15">
        <v>19</v>
      </c>
      <c r="Y948" s="15">
        <v>20</v>
      </c>
      <c r="Z948" s="15">
        <v>21</v>
      </c>
      <c r="AA948" s="15">
        <v>22</v>
      </c>
      <c r="AB948" s="15">
        <v>23</v>
      </c>
      <c r="AC948" s="15">
        <v>24</v>
      </c>
      <c r="AD948" s="15">
        <v>25</v>
      </c>
      <c r="AE948" s="15">
        <v>26</v>
      </c>
      <c r="AF948" s="15">
        <v>27</v>
      </c>
      <c r="AG948" s="15">
        <v>28</v>
      </c>
      <c r="AH948" s="15">
        <v>29</v>
      </c>
      <c r="AI948" s="15">
        <v>30</v>
      </c>
      <c r="AJ948" s="15">
        <v>31</v>
      </c>
      <c r="AK948" s="15">
        <v>32</v>
      </c>
      <c r="AL948" s="15">
        <v>33</v>
      </c>
      <c r="AM948" s="15">
        <v>34</v>
      </c>
      <c r="AN948" s="15">
        <v>35</v>
      </c>
      <c r="AO948" s="15">
        <v>36</v>
      </c>
      <c r="AP948" s="15">
        <v>37</v>
      </c>
      <c r="AQ948" s="15">
        <v>38</v>
      </c>
      <c r="AR948" s="15">
        <v>39</v>
      </c>
      <c r="AS948" s="15">
        <v>40</v>
      </c>
      <c r="AT948" s="15">
        <v>41</v>
      </c>
      <c r="AU948" s="15">
        <v>42</v>
      </c>
      <c r="AV948" s="15">
        <v>43</v>
      </c>
      <c r="AW948" s="15">
        <v>44</v>
      </c>
      <c r="AX948" s="15">
        <v>45</v>
      </c>
      <c r="AY948" s="15">
        <v>46</v>
      </c>
      <c r="AZ948" s="15">
        <v>47</v>
      </c>
      <c r="BA948" s="15">
        <v>48</v>
      </c>
      <c r="BB948" s="15">
        <v>49</v>
      </c>
      <c r="BC948" s="15">
        <v>50</v>
      </c>
      <c r="BD948" s="15">
        <v>51</v>
      </c>
      <c r="BE948" s="15">
        <v>52</v>
      </c>
      <c r="BF948" s="15">
        <v>53</v>
      </c>
      <c r="BG948" s="15">
        <v>54</v>
      </c>
      <c r="BH948" s="15">
        <v>55</v>
      </c>
      <c r="BI948" s="15">
        <v>56</v>
      </c>
      <c r="BJ948" s="15">
        <v>57</v>
      </c>
      <c r="BK948" s="15">
        <v>58</v>
      </c>
      <c r="BL948" s="15">
        <v>59</v>
      </c>
      <c r="BM948" s="15">
        <v>60</v>
      </c>
      <c r="BN948" s="15">
        <v>61</v>
      </c>
      <c r="BO948" s="15">
        <v>62</v>
      </c>
      <c r="BP948" s="15">
        <v>63</v>
      </c>
      <c r="BQ948" s="15">
        <v>64</v>
      </c>
      <c r="BR948" s="15">
        <v>65</v>
      </c>
      <c r="BS948" s="15">
        <v>66</v>
      </c>
      <c r="BT948" s="15">
        <v>67</v>
      </c>
      <c r="BU948" s="15">
        <v>68</v>
      </c>
      <c r="BV948" s="15">
        <v>69</v>
      </c>
      <c r="BW948" s="15">
        <v>70</v>
      </c>
      <c r="BX948" s="15">
        <v>71</v>
      </c>
      <c r="BY948" s="15">
        <v>72</v>
      </c>
      <c r="BZ948" s="15">
        <v>73</v>
      </c>
      <c r="CA948" s="15">
        <v>74</v>
      </c>
      <c r="CB948" s="15">
        <v>75</v>
      </c>
      <c r="CC948" s="15">
        <v>76</v>
      </c>
      <c r="CD948" s="15">
        <v>77</v>
      </c>
      <c r="CE948" s="15">
        <v>78</v>
      </c>
      <c r="CF948" s="15">
        <v>79</v>
      </c>
      <c r="CG948" s="15">
        <v>80</v>
      </c>
      <c r="CH948" s="15">
        <v>81</v>
      </c>
      <c r="CI948" s="15">
        <v>82</v>
      </c>
      <c r="CJ948" s="15">
        <v>83</v>
      </c>
      <c r="CK948" s="15">
        <v>84</v>
      </c>
      <c r="CL948" s="15">
        <v>85</v>
      </c>
      <c r="CM948" s="15">
        <v>86</v>
      </c>
      <c r="CN948" s="15">
        <v>87</v>
      </c>
      <c r="CO948" s="15">
        <v>88</v>
      </c>
      <c r="CP948" s="15">
        <v>89</v>
      </c>
      <c r="CQ948" s="15">
        <v>90</v>
      </c>
      <c r="CR948" s="15">
        <v>91</v>
      </c>
      <c r="CS948" s="15">
        <v>92</v>
      </c>
      <c r="CT948" s="15">
        <v>93</v>
      </c>
      <c r="CU948" s="15">
        <v>94</v>
      </c>
      <c r="CV948" s="15">
        <v>95</v>
      </c>
      <c r="CW948" s="15">
        <v>96</v>
      </c>
      <c r="CX948" s="15">
        <v>97</v>
      </c>
      <c r="CY948" s="15">
        <v>98</v>
      </c>
      <c r="CZ948" s="15">
        <v>99</v>
      </c>
      <c r="DA948" s="15">
        <v>100</v>
      </c>
      <c r="DB948" s="15">
        <v>101</v>
      </c>
      <c r="DC948" s="15">
        <v>102</v>
      </c>
      <c r="DD948" s="15">
        <v>103</v>
      </c>
      <c r="DE948" s="15">
        <v>104</v>
      </c>
      <c r="DF948" s="15">
        <v>105</v>
      </c>
      <c r="DG948" s="15">
        <v>106</v>
      </c>
      <c r="DH948" s="15">
        <v>107</v>
      </c>
      <c r="DI948" s="15">
        <v>108</v>
      </c>
      <c r="DJ948" s="15">
        <v>109</v>
      </c>
      <c r="DK948" s="15">
        <v>110</v>
      </c>
      <c r="DL948" s="15">
        <v>111</v>
      </c>
      <c r="DM948" s="15">
        <v>112</v>
      </c>
      <c r="DN948" s="15">
        <v>113</v>
      </c>
      <c r="DO948" s="15">
        <v>114</v>
      </c>
      <c r="DP948" s="15">
        <v>115</v>
      </c>
      <c r="DQ948" s="15">
        <v>116</v>
      </c>
      <c r="DR948" s="15">
        <v>117</v>
      </c>
      <c r="DS948" s="15">
        <v>118</v>
      </c>
      <c r="DT948" s="15">
        <v>119</v>
      </c>
      <c r="DU948" s="15">
        <v>120</v>
      </c>
      <c r="DV948" s="15">
        <v>121</v>
      </c>
      <c r="DW948" s="15">
        <v>122</v>
      </c>
      <c r="DX948" s="15">
        <v>123</v>
      </c>
      <c r="DY948" s="15">
        <v>124</v>
      </c>
      <c r="DZ948" s="15">
        <v>125</v>
      </c>
      <c r="EA948" s="15">
        <v>126</v>
      </c>
      <c r="EB948" s="15">
        <v>127</v>
      </c>
      <c r="EC948" s="15">
        <v>128</v>
      </c>
      <c r="ED948" s="15">
        <v>129</v>
      </c>
      <c r="EE948" s="15">
        <v>130</v>
      </c>
      <c r="EF948" s="15">
        <v>131</v>
      </c>
      <c r="EG948" s="15">
        <v>132</v>
      </c>
      <c r="EH948" s="15">
        <v>133</v>
      </c>
      <c r="EI948" s="15">
        <v>134</v>
      </c>
      <c r="EJ948" s="15">
        <v>135</v>
      </c>
      <c r="EK948" s="15">
        <v>136</v>
      </c>
      <c r="EL948" s="15">
        <v>137</v>
      </c>
      <c r="EM948" s="15">
        <v>138</v>
      </c>
      <c r="EN948" s="15">
        <v>139</v>
      </c>
      <c r="EO948" s="15">
        <v>140</v>
      </c>
      <c r="EP948" s="15">
        <v>141</v>
      </c>
      <c r="EQ948" s="15">
        <v>142</v>
      </c>
      <c r="ER948" s="15">
        <v>143</v>
      </c>
      <c r="ES948" s="15">
        <v>144</v>
      </c>
      <c r="ET948" s="15">
        <v>145</v>
      </c>
      <c r="EU948" s="15">
        <v>146</v>
      </c>
      <c r="EV948" s="15">
        <v>147</v>
      </c>
      <c r="EW948" s="15">
        <v>148</v>
      </c>
      <c r="EX948" s="15">
        <v>149</v>
      </c>
      <c r="EY948" s="15">
        <v>150</v>
      </c>
      <c r="EZ948" s="15">
        <v>151</v>
      </c>
      <c r="FA948" s="15">
        <v>152</v>
      </c>
      <c r="FB948" s="15">
        <v>153</v>
      </c>
      <c r="FC948" s="15">
        <v>154</v>
      </c>
      <c r="FD948" s="15">
        <v>155</v>
      </c>
      <c r="FE948" s="15">
        <v>156</v>
      </c>
      <c r="FF948" s="15">
        <v>157</v>
      </c>
      <c r="FG948" s="15">
        <v>158</v>
      </c>
      <c r="FH948" s="15">
        <v>159</v>
      </c>
      <c r="FI948" s="15">
        <v>160</v>
      </c>
      <c r="FJ948" s="15">
        <v>161</v>
      </c>
      <c r="FK948" s="15">
        <v>162</v>
      </c>
      <c r="FL948" s="15">
        <v>163</v>
      </c>
      <c r="FM948" s="15">
        <v>164</v>
      </c>
      <c r="FN948" s="15">
        <v>165</v>
      </c>
      <c r="FO948" s="15">
        <v>166</v>
      </c>
      <c r="FP948" s="15">
        <v>167</v>
      </c>
      <c r="FQ948" s="15">
        <v>168</v>
      </c>
      <c r="FR948" s="15">
        <v>169</v>
      </c>
      <c r="FS948" s="15">
        <v>170</v>
      </c>
      <c r="FT948" s="15">
        <v>171</v>
      </c>
      <c r="FU948" s="15">
        <v>172</v>
      </c>
      <c r="FV948" s="15">
        <v>173</v>
      </c>
      <c r="FW948" s="15">
        <v>174</v>
      </c>
      <c r="FX948" s="15">
        <v>175</v>
      </c>
      <c r="FY948" s="15">
        <v>176</v>
      </c>
      <c r="FZ948" s="15">
        <v>177</v>
      </c>
      <c r="GA948" s="15">
        <v>178</v>
      </c>
      <c r="GB948" s="15">
        <v>179</v>
      </c>
      <c r="GC948" s="15">
        <v>180</v>
      </c>
      <c r="GD948" s="15">
        <v>181</v>
      </c>
      <c r="GE948" s="15">
        <v>182</v>
      </c>
      <c r="GF948" s="15">
        <v>183</v>
      </c>
      <c r="GG948" s="15">
        <v>184</v>
      </c>
      <c r="GI948" s="15">
        <v>185</v>
      </c>
      <c r="GJ948" s="15">
        <v>186</v>
      </c>
      <c r="GK948" s="15">
        <v>187</v>
      </c>
      <c r="GL948" s="15">
        <v>188</v>
      </c>
      <c r="GN948" s="15">
        <v>189</v>
      </c>
      <c r="GO948" s="15">
        <v>190</v>
      </c>
      <c r="GP948" s="15">
        <v>191</v>
      </c>
      <c r="GQ948" s="15">
        <v>192</v>
      </c>
    </row>
    <row r="949" spans="4:199" s="15" customFormat="1">
      <c r="E949" s="42" t="s">
        <v>350</v>
      </c>
      <c r="F949" s="15">
        <v>191</v>
      </c>
      <c r="G949" s="15">
        <v>71</v>
      </c>
      <c r="H949" s="15">
        <v>132</v>
      </c>
      <c r="I949" s="15">
        <v>111</v>
      </c>
      <c r="J949" s="15">
        <v>18</v>
      </c>
      <c r="K949" s="15">
        <v>2</v>
      </c>
      <c r="L949" s="15">
        <v>138</v>
      </c>
      <c r="M949" s="15">
        <v>179</v>
      </c>
      <c r="N949" s="15">
        <v>161</v>
      </c>
      <c r="O949" s="15">
        <v>166</v>
      </c>
      <c r="P949" s="15">
        <v>192</v>
      </c>
      <c r="Q949" s="15">
        <v>187</v>
      </c>
      <c r="R949" s="15">
        <v>60</v>
      </c>
      <c r="S949" s="15">
        <v>152</v>
      </c>
      <c r="T949" s="15">
        <v>3</v>
      </c>
      <c r="U949" s="15">
        <v>105</v>
      </c>
      <c r="V949" s="15">
        <v>118</v>
      </c>
      <c r="W949" s="15">
        <v>67</v>
      </c>
      <c r="X949" s="15">
        <v>147</v>
      </c>
      <c r="Y949" s="15">
        <v>29</v>
      </c>
      <c r="Z949" s="15">
        <v>149</v>
      </c>
      <c r="AA949" s="15">
        <v>115</v>
      </c>
      <c r="AB949" s="15">
        <v>170</v>
      </c>
      <c r="AC949" s="15">
        <v>68</v>
      </c>
      <c r="AD949" s="15">
        <v>46</v>
      </c>
      <c r="AE949" s="15">
        <v>100</v>
      </c>
      <c r="AF949" s="15">
        <v>15</v>
      </c>
      <c r="AG949" s="15">
        <v>66</v>
      </c>
      <c r="AH949" s="15">
        <v>168</v>
      </c>
      <c r="AI949" s="15">
        <v>101</v>
      </c>
      <c r="AJ949" s="15">
        <v>74</v>
      </c>
      <c r="AK949" s="15">
        <v>28</v>
      </c>
      <c r="AL949" s="15">
        <v>44</v>
      </c>
      <c r="AM949" s="15">
        <v>136</v>
      </c>
      <c r="AN949" s="15">
        <v>177</v>
      </c>
      <c r="AO949" s="15">
        <v>19</v>
      </c>
      <c r="AP949" s="15">
        <v>144</v>
      </c>
      <c r="AQ949" s="15">
        <v>89</v>
      </c>
      <c r="AR949" s="15">
        <v>50</v>
      </c>
      <c r="AS949" s="15">
        <v>146</v>
      </c>
      <c r="AT949" s="15">
        <v>23</v>
      </c>
      <c r="AU949" s="15">
        <v>159</v>
      </c>
      <c r="AV949" s="15">
        <v>122</v>
      </c>
      <c r="AW949" s="15">
        <v>11</v>
      </c>
      <c r="AX949" s="15">
        <v>59</v>
      </c>
      <c r="AY949" s="15">
        <v>184</v>
      </c>
      <c r="AZ949" s="15">
        <v>156</v>
      </c>
      <c r="BA949" s="15">
        <v>61</v>
      </c>
      <c r="BB949" s="15">
        <v>189</v>
      </c>
      <c r="BC949" s="15">
        <v>151</v>
      </c>
      <c r="BD949" s="15">
        <v>142</v>
      </c>
      <c r="BE949" s="15">
        <v>173</v>
      </c>
      <c r="BF949" s="15">
        <v>185</v>
      </c>
      <c r="BG949" s="15">
        <v>91</v>
      </c>
      <c r="BH949" s="15">
        <v>96</v>
      </c>
      <c r="BI949" s="15">
        <v>140</v>
      </c>
      <c r="BJ949" s="15">
        <v>175</v>
      </c>
      <c r="BK949" s="15">
        <v>134</v>
      </c>
      <c r="BL949" s="15">
        <v>86</v>
      </c>
      <c r="BM949" s="15">
        <v>106</v>
      </c>
      <c r="BN949" s="15">
        <v>5</v>
      </c>
      <c r="BO949" s="15">
        <v>123</v>
      </c>
      <c r="BP949" s="15">
        <v>110</v>
      </c>
      <c r="BQ949" s="15">
        <v>182</v>
      </c>
      <c r="BR949" s="15">
        <v>14</v>
      </c>
      <c r="BS949" s="15">
        <v>88</v>
      </c>
      <c r="BT949" s="15">
        <v>54</v>
      </c>
      <c r="BU949" s="15">
        <v>126</v>
      </c>
      <c r="BV949" s="15">
        <v>183</v>
      </c>
      <c r="BW949" s="15">
        <v>7</v>
      </c>
      <c r="BX949" s="15">
        <v>64</v>
      </c>
      <c r="BY949" s="15">
        <v>25</v>
      </c>
      <c r="BZ949" s="15">
        <v>77</v>
      </c>
      <c r="CA949" s="15">
        <v>113</v>
      </c>
      <c r="CB949" s="15">
        <v>93</v>
      </c>
      <c r="CC949" s="15">
        <v>43</v>
      </c>
      <c r="CD949" s="15">
        <v>120</v>
      </c>
      <c r="CE949" s="15">
        <v>174</v>
      </c>
      <c r="CF949" s="15">
        <v>145</v>
      </c>
      <c r="CG949" s="15">
        <v>57</v>
      </c>
      <c r="CH949" s="15">
        <v>124</v>
      </c>
      <c r="CI949" s="15">
        <v>35</v>
      </c>
      <c r="CJ949" s="15">
        <v>20</v>
      </c>
      <c r="CK949" s="15">
        <v>95</v>
      </c>
      <c r="CL949" s="15">
        <v>37</v>
      </c>
      <c r="CM949" s="15">
        <v>45</v>
      </c>
      <c r="CN949" s="15">
        <v>153</v>
      </c>
      <c r="CO949" s="15">
        <v>26</v>
      </c>
      <c r="CP949" s="15">
        <v>103</v>
      </c>
      <c r="CQ949" s="15">
        <v>16</v>
      </c>
      <c r="CR949" s="15">
        <v>34</v>
      </c>
      <c r="CS949" s="15">
        <v>164</v>
      </c>
      <c r="CT949" s="15">
        <v>141</v>
      </c>
      <c r="CU949" s="15">
        <v>85</v>
      </c>
      <c r="CV949" s="15">
        <v>131</v>
      </c>
      <c r="CW949" s="15">
        <v>190</v>
      </c>
      <c r="CX949" s="15">
        <v>129</v>
      </c>
      <c r="CY949" s="15">
        <v>107</v>
      </c>
      <c r="CZ949" s="15">
        <v>150</v>
      </c>
      <c r="DA949" s="15">
        <v>1</v>
      </c>
      <c r="DB949" s="15">
        <v>80</v>
      </c>
      <c r="DC949" s="15">
        <v>99</v>
      </c>
      <c r="DD949" s="15">
        <v>157</v>
      </c>
      <c r="DE949" s="15">
        <v>42</v>
      </c>
      <c r="DF949" s="15">
        <v>36</v>
      </c>
      <c r="DG949" s="15">
        <v>158</v>
      </c>
      <c r="DH949" s="15">
        <v>98</v>
      </c>
      <c r="DI949" s="15">
        <v>171</v>
      </c>
      <c r="DJ949" s="15">
        <v>155</v>
      </c>
      <c r="DK949" s="15">
        <v>38</v>
      </c>
      <c r="DL949" s="15">
        <v>186</v>
      </c>
      <c r="DM949" s="15">
        <v>125</v>
      </c>
      <c r="DN949" s="15">
        <v>22</v>
      </c>
      <c r="DO949" s="15">
        <v>31</v>
      </c>
      <c r="DP949" s="15">
        <v>6</v>
      </c>
      <c r="DQ949" s="15">
        <v>39</v>
      </c>
      <c r="DR949" s="15">
        <v>24</v>
      </c>
      <c r="DS949" s="15">
        <v>51</v>
      </c>
      <c r="DT949" s="15">
        <v>81</v>
      </c>
      <c r="DU949" s="15">
        <v>12</v>
      </c>
      <c r="DV949" s="15">
        <v>69</v>
      </c>
      <c r="DW949" s="15">
        <v>119</v>
      </c>
      <c r="DX949" s="15">
        <v>62</v>
      </c>
      <c r="DY949" s="15">
        <v>33</v>
      </c>
      <c r="DZ949" s="15">
        <v>48</v>
      </c>
      <c r="EA949" s="15">
        <v>47</v>
      </c>
      <c r="EB949" s="15">
        <v>143</v>
      </c>
      <c r="EC949" s="15">
        <v>87</v>
      </c>
      <c r="ED949" s="15">
        <v>32</v>
      </c>
      <c r="EE949" s="15">
        <v>52</v>
      </c>
      <c r="EF949" s="15">
        <v>169</v>
      </c>
      <c r="EG949" s="15">
        <v>70</v>
      </c>
      <c r="EH949" s="15">
        <v>160</v>
      </c>
      <c r="EI949" s="15">
        <v>163</v>
      </c>
      <c r="EJ949" s="15">
        <v>76</v>
      </c>
      <c r="EK949" s="15">
        <v>27</v>
      </c>
      <c r="EL949" s="15">
        <v>180</v>
      </c>
      <c r="EM949" s="15">
        <v>172</v>
      </c>
      <c r="EN949" s="15">
        <v>82</v>
      </c>
      <c r="EO949" s="15">
        <v>17</v>
      </c>
      <c r="EP949" s="15">
        <v>148</v>
      </c>
      <c r="EQ949" s="15">
        <v>40</v>
      </c>
      <c r="ER949" s="15">
        <v>84</v>
      </c>
      <c r="ES949" s="15">
        <v>116</v>
      </c>
      <c r="ET949" s="15">
        <v>121</v>
      </c>
      <c r="EU949" s="15">
        <v>114</v>
      </c>
      <c r="EV949" s="15">
        <v>139</v>
      </c>
      <c r="EW949" s="15">
        <v>97</v>
      </c>
      <c r="EX949" s="15">
        <v>21</v>
      </c>
      <c r="EY949" s="15">
        <v>133</v>
      </c>
      <c r="EZ949" s="15">
        <v>112</v>
      </c>
      <c r="FA949" s="15">
        <v>65</v>
      </c>
      <c r="FB949" s="15">
        <v>72</v>
      </c>
      <c r="FC949" s="15">
        <v>92</v>
      </c>
      <c r="FD949" s="15">
        <v>109</v>
      </c>
      <c r="FE949" s="15">
        <v>165</v>
      </c>
      <c r="FF949" s="15">
        <v>128</v>
      </c>
      <c r="FG949" s="15">
        <v>75</v>
      </c>
      <c r="FH949" s="15">
        <v>78</v>
      </c>
      <c r="FI949" s="15">
        <v>167</v>
      </c>
      <c r="FJ949" s="15">
        <v>9</v>
      </c>
      <c r="FK949" s="15">
        <v>178</v>
      </c>
      <c r="FL949" s="15">
        <v>104</v>
      </c>
      <c r="FM949" s="15">
        <v>181</v>
      </c>
      <c r="FN949" s="15">
        <v>58</v>
      </c>
      <c r="FO949" s="15">
        <v>10</v>
      </c>
      <c r="FP949" s="15">
        <v>188</v>
      </c>
      <c r="FQ949" s="15">
        <v>130</v>
      </c>
      <c r="FR949" s="15">
        <v>73</v>
      </c>
      <c r="FS949" s="15">
        <v>53</v>
      </c>
      <c r="FT949" s="15">
        <v>108</v>
      </c>
      <c r="FU949" s="15">
        <v>90</v>
      </c>
      <c r="FV949" s="15">
        <v>162</v>
      </c>
      <c r="FW949" s="15">
        <v>63</v>
      </c>
      <c r="FX949" s="15">
        <v>49</v>
      </c>
      <c r="FY949" s="15">
        <v>135</v>
      </c>
      <c r="FZ949" s="15">
        <v>83</v>
      </c>
      <c r="GA949" s="15">
        <v>137</v>
      </c>
      <c r="GB949" s="15">
        <v>8</v>
      </c>
      <c r="GC949" s="15">
        <v>102</v>
      </c>
      <c r="GD949" s="15">
        <v>127</v>
      </c>
      <c r="GE949" s="15">
        <v>30</v>
      </c>
      <c r="GF949" s="15">
        <v>79</v>
      </c>
      <c r="GG949" s="15">
        <v>13</v>
      </c>
      <c r="GI949" s="15">
        <v>154</v>
      </c>
      <c r="GJ949" s="15">
        <v>4</v>
      </c>
      <c r="GK949" s="15">
        <v>117</v>
      </c>
      <c r="GL949" s="15">
        <v>56</v>
      </c>
      <c r="GN949" s="15">
        <v>94</v>
      </c>
      <c r="GO949" s="15">
        <v>55</v>
      </c>
      <c r="GP949" s="15">
        <v>176</v>
      </c>
      <c r="GQ949" s="15">
        <v>41</v>
      </c>
    </row>
    <row r="950" spans="4:199" s="15" customFormat="1">
      <c r="E950" s="42" t="s">
        <v>352</v>
      </c>
      <c r="F950" s="15">
        <v>29</v>
      </c>
      <c r="G950" s="15">
        <v>73</v>
      </c>
      <c r="H950" s="15">
        <v>129</v>
      </c>
      <c r="I950" s="15">
        <v>123</v>
      </c>
      <c r="J950" s="15">
        <v>178</v>
      </c>
      <c r="K950" s="15">
        <v>99</v>
      </c>
      <c r="L950" s="15">
        <v>64</v>
      </c>
      <c r="M950" s="15">
        <v>4</v>
      </c>
      <c r="N950" s="15">
        <v>187</v>
      </c>
      <c r="O950" s="15">
        <v>94</v>
      </c>
      <c r="P950" s="15">
        <v>155</v>
      </c>
      <c r="Q950" s="15">
        <v>168</v>
      </c>
      <c r="R950" s="15">
        <v>91</v>
      </c>
      <c r="S950" s="15">
        <v>176</v>
      </c>
      <c r="T950" s="15">
        <v>31</v>
      </c>
      <c r="U950" s="15">
        <v>182</v>
      </c>
      <c r="V950" s="15">
        <v>78</v>
      </c>
      <c r="W950" s="15">
        <v>56</v>
      </c>
      <c r="X950" s="15">
        <v>138</v>
      </c>
      <c r="Y950" s="15">
        <v>19</v>
      </c>
      <c r="Z950" s="15">
        <v>58</v>
      </c>
      <c r="AA950" s="15">
        <v>134</v>
      </c>
      <c r="AB950" s="15">
        <v>12</v>
      </c>
      <c r="AC950" s="15">
        <v>27</v>
      </c>
      <c r="AD950" s="15">
        <v>190</v>
      </c>
      <c r="AE950" s="15">
        <v>133</v>
      </c>
      <c r="AF950" s="15">
        <v>181</v>
      </c>
      <c r="AG950" s="15">
        <v>175</v>
      </c>
      <c r="AH950" s="15">
        <v>121</v>
      </c>
      <c r="AI950" s="15">
        <v>154</v>
      </c>
      <c r="AJ950" s="15">
        <v>57</v>
      </c>
      <c r="AK950" s="15">
        <v>38</v>
      </c>
      <c r="AL950" s="15">
        <v>81</v>
      </c>
      <c r="AM950" s="15">
        <v>80</v>
      </c>
      <c r="AN950" s="15">
        <v>156</v>
      </c>
      <c r="AO950" s="15">
        <v>93</v>
      </c>
      <c r="AP950" s="15">
        <v>110</v>
      </c>
      <c r="AQ950" s="15">
        <v>52</v>
      </c>
      <c r="AR950" s="15">
        <v>46</v>
      </c>
      <c r="AS950" s="15">
        <v>21</v>
      </c>
      <c r="AT950" s="15">
        <v>55</v>
      </c>
      <c r="AU950" s="15">
        <v>174</v>
      </c>
      <c r="AV950" s="15">
        <v>90</v>
      </c>
      <c r="AW950" s="15">
        <v>23</v>
      </c>
      <c r="AX950" s="15">
        <v>28</v>
      </c>
      <c r="AY950" s="15">
        <v>13</v>
      </c>
      <c r="AZ950" s="15">
        <v>60</v>
      </c>
      <c r="BA950" s="15">
        <v>139</v>
      </c>
      <c r="BB950" s="15">
        <v>191</v>
      </c>
      <c r="BC950" s="15">
        <v>122</v>
      </c>
      <c r="BD950" s="15">
        <v>104</v>
      </c>
      <c r="BE950" s="15">
        <v>131</v>
      </c>
      <c r="BF950" s="15">
        <v>37</v>
      </c>
      <c r="BG950" s="15">
        <v>1</v>
      </c>
      <c r="BH950" s="15">
        <v>184</v>
      </c>
      <c r="BI950" s="15">
        <v>49</v>
      </c>
      <c r="BJ950" s="15">
        <v>146</v>
      </c>
      <c r="BK950" s="15">
        <v>30</v>
      </c>
      <c r="BL950" s="15">
        <v>137</v>
      </c>
      <c r="BM950" s="15">
        <v>172</v>
      </c>
      <c r="BN950" s="15">
        <v>109</v>
      </c>
      <c r="BO950" s="15">
        <v>163</v>
      </c>
      <c r="BP950" s="15">
        <v>54</v>
      </c>
      <c r="BQ950" s="15">
        <v>141</v>
      </c>
      <c r="BR950" s="15">
        <v>83</v>
      </c>
      <c r="BS950" s="15">
        <v>150</v>
      </c>
      <c r="BT950" s="15">
        <v>179</v>
      </c>
      <c r="BU950" s="15">
        <v>45</v>
      </c>
      <c r="BV950" s="15">
        <v>140</v>
      </c>
      <c r="BW950" s="15">
        <v>61</v>
      </c>
      <c r="BX950" s="15">
        <v>147</v>
      </c>
      <c r="BY950" s="15">
        <v>76</v>
      </c>
      <c r="BZ950" s="15">
        <v>15</v>
      </c>
      <c r="CA950" s="15">
        <v>71</v>
      </c>
      <c r="CB950" s="15">
        <v>116</v>
      </c>
      <c r="CC950" s="15">
        <v>177</v>
      </c>
      <c r="CD950" s="15">
        <v>113</v>
      </c>
      <c r="CE950" s="15">
        <v>17</v>
      </c>
      <c r="CF950" s="15">
        <v>158</v>
      </c>
      <c r="CG950" s="15">
        <v>34</v>
      </c>
      <c r="CH950" s="15">
        <v>7</v>
      </c>
      <c r="CI950" s="15">
        <v>63</v>
      </c>
      <c r="CJ950" s="15">
        <v>144</v>
      </c>
      <c r="CK950" s="15">
        <v>186</v>
      </c>
      <c r="CL950" s="15">
        <v>173</v>
      </c>
      <c r="CM950" s="15">
        <v>160</v>
      </c>
      <c r="CN950" s="15">
        <v>20</v>
      </c>
      <c r="CO950" s="15">
        <v>100</v>
      </c>
      <c r="CP950" s="15">
        <v>142</v>
      </c>
      <c r="CQ950" s="15">
        <v>43</v>
      </c>
      <c r="CR950" s="15">
        <v>145</v>
      </c>
      <c r="CS950" s="15">
        <v>41</v>
      </c>
      <c r="CT950" s="15">
        <v>124</v>
      </c>
      <c r="CU950" s="15">
        <v>62</v>
      </c>
      <c r="CV950" s="15">
        <v>118</v>
      </c>
      <c r="CW950" s="15">
        <v>70</v>
      </c>
      <c r="CX950" s="15">
        <v>3</v>
      </c>
      <c r="CY950" s="15">
        <v>115</v>
      </c>
      <c r="CZ950" s="15">
        <v>162</v>
      </c>
      <c r="DA950" s="15">
        <v>72</v>
      </c>
      <c r="DB950" s="15">
        <v>44</v>
      </c>
      <c r="DC950" s="15">
        <v>68</v>
      </c>
      <c r="DD950" s="15">
        <v>125</v>
      </c>
      <c r="DE950" s="15">
        <v>185</v>
      </c>
      <c r="DF950" s="15">
        <v>98</v>
      </c>
      <c r="DG950" s="15">
        <v>35</v>
      </c>
      <c r="DH950" s="15">
        <v>18</v>
      </c>
      <c r="DI950" s="15">
        <v>161</v>
      </c>
      <c r="DJ950" s="15">
        <v>67</v>
      </c>
      <c r="DK950" s="15">
        <v>149</v>
      </c>
      <c r="DL950" s="15">
        <v>42</v>
      </c>
      <c r="DM950" s="15">
        <v>130</v>
      </c>
      <c r="DN950" s="15">
        <v>119</v>
      </c>
      <c r="DO950" s="15">
        <v>101</v>
      </c>
      <c r="DP950" s="15">
        <v>86</v>
      </c>
      <c r="DQ950" s="15">
        <v>75</v>
      </c>
      <c r="DR950" s="15">
        <v>106</v>
      </c>
      <c r="DS950" s="15">
        <v>16</v>
      </c>
      <c r="DT950" s="15">
        <v>105</v>
      </c>
      <c r="DU950" s="15">
        <v>51</v>
      </c>
      <c r="DV950" s="15">
        <v>48</v>
      </c>
      <c r="DW950" s="15">
        <v>10</v>
      </c>
      <c r="DX950" s="15">
        <v>96</v>
      </c>
      <c r="DY950" s="15">
        <v>2</v>
      </c>
      <c r="DZ950" s="15">
        <v>74</v>
      </c>
      <c r="EA950" s="15">
        <v>120</v>
      </c>
      <c r="EB950" s="15">
        <v>53</v>
      </c>
      <c r="EC950" s="15">
        <v>102</v>
      </c>
      <c r="ED950" s="15">
        <v>112</v>
      </c>
      <c r="EE950" s="15">
        <v>97</v>
      </c>
      <c r="EF950" s="15">
        <v>59</v>
      </c>
      <c r="EG950" s="15">
        <v>79</v>
      </c>
      <c r="EH950" s="15">
        <v>167</v>
      </c>
      <c r="EI950" s="15">
        <v>22</v>
      </c>
      <c r="EJ950" s="15">
        <v>157</v>
      </c>
      <c r="EK950" s="15">
        <v>85</v>
      </c>
      <c r="EL950" s="15">
        <v>8</v>
      </c>
      <c r="EM950" s="15">
        <v>5</v>
      </c>
      <c r="EN950" s="15">
        <v>126</v>
      </c>
      <c r="EO950" s="15">
        <v>169</v>
      </c>
      <c r="EP950" s="15">
        <v>84</v>
      </c>
      <c r="EQ950" s="15">
        <v>192</v>
      </c>
      <c r="ER950" s="15">
        <v>188</v>
      </c>
      <c r="ES950" s="15">
        <v>153</v>
      </c>
      <c r="ET950" s="15">
        <v>87</v>
      </c>
      <c r="EU950" s="15">
        <v>95</v>
      </c>
      <c r="EV950" s="15">
        <v>183</v>
      </c>
      <c r="EW950" s="15">
        <v>9</v>
      </c>
      <c r="EX950" s="15">
        <v>107</v>
      </c>
      <c r="EY950" s="15">
        <v>66</v>
      </c>
      <c r="EZ950" s="15">
        <v>159</v>
      </c>
      <c r="FA950" s="15">
        <v>111</v>
      </c>
      <c r="FB950" s="15">
        <v>189</v>
      </c>
      <c r="FC950" s="15">
        <v>88</v>
      </c>
      <c r="FD950" s="15">
        <v>47</v>
      </c>
      <c r="FE950" s="15">
        <v>89</v>
      </c>
      <c r="FF950" s="15">
        <v>166</v>
      </c>
      <c r="FG950" s="15">
        <v>25</v>
      </c>
      <c r="FH950" s="15">
        <v>151</v>
      </c>
      <c r="FI950" s="15">
        <v>127</v>
      </c>
      <c r="FJ950" s="15">
        <v>92</v>
      </c>
      <c r="FK950" s="15">
        <v>6</v>
      </c>
      <c r="FL950" s="15">
        <v>152</v>
      </c>
      <c r="FM950" s="15">
        <v>117</v>
      </c>
      <c r="FN950" s="15">
        <v>128</v>
      </c>
      <c r="FO950" s="15">
        <v>164</v>
      </c>
      <c r="FP950" s="15">
        <v>135</v>
      </c>
      <c r="FQ950" s="15">
        <v>36</v>
      </c>
      <c r="FR950" s="15">
        <v>77</v>
      </c>
      <c r="FS950" s="15">
        <v>69</v>
      </c>
      <c r="FT950" s="15">
        <v>33</v>
      </c>
      <c r="FU950" s="15">
        <v>170</v>
      </c>
      <c r="FV950" s="15">
        <v>136</v>
      </c>
      <c r="FW950" s="15">
        <v>148</v>
      </c>
      <c r="FX950" s="15">
        <v>108</v>
      </c>
      <c r="FY950" s="15">
        <v>50</v>
      </c>
      <c r="FZ950" s="15">
        <v>11</v>
      </c>
      <c r="GA950" s="15">
        <v>24</v>
      </c>
      <c r="GB950" s="15">
        <v>165</v>
      </c>
      <c r="GC950" s="15">
        <v>171</v>
      </c>
      <c r="GD950" s="15">
        <v>14</v>
      </c>
      <c r="GE950" s="15">
        <v>39</v>
      </c>
      <c r="GF950" s="15">
        <v>32</v>
      </c>
      <c r="GG950" s="15">
        <v>26</v>
      </c>
      <c r="GI950" s="15">
        <v>82</v>
      </c>
      <c r="GJ950" s="15">
        <v>114</v>
      </c>
      <c r="GK950" s="15">
        <v>40</v>
      </c>
      <c r="GL950" s="15">
        <v>143</v>
      </c>
      <c r="GN950" s="15">
        <v>65</v>
      </c>
      <c r="GO950" s="15">
        <v>103</v>
      </c>
      <c r="GP950" s="15">
        <v>180</v>
      </c>
      <c r="GQ950" s="15">
        <v>132</v>
      </c>
    </row>
    <row r="951" spans="4:199" s="15" customFormat="1"/>
    <row r="952" spans="4:199" s="15" customFormat="1">
      <c r="D952" s="447">
        <v>193</v>
      </c>
      <c r="E952" s="39" t="s">
        <v>379</v>
      </c>
    </row>
    <row r="953" spans="4:199" s="15" customFormat="1">
      <c r="E953" s="42" t="s">
        <v>322</v>
      </c>
      <c r="F953" s="15">
        <v>1</v>
      </c>
      <c r="G953" s="15">
        <v>2</v>
      </c>
      <c r="H953" s="15">
        <v>3</v>
      </c>
      <c r="I953" s="15">
        <v>4</v>
      </c>
      <c r="J953" s="15">
        <v>5</v>
      </c>
      <c r="K953" s="15">
        <v>6</v>
      </c>
      <c r="L953" s="15">
        <v>7</v>
      </c>
      <c r="M953" s="15">
        <v>8</v>
      </c>
      <c r="N953" s="15">
        <v>9</v>
      </c>
      <c r="O953" s="15">
        <v>10</v>
      </c>
      <c r="P953" s="15">
        <v>11</v>
      </c>
      <c r="Q953" s="15">
        <v>12</v>
      </c>
      <c r="R953" s="15">
        <v>13</v>
      </c>
      <c r="S953" s="15">
        <v>14</v>
      </c>
      <c r="T953" s="15">
        <v>15</v>
      </c>
      <c r="U953" s="15">
        <v>16</v>
      </c>
      <c r="V953" s="15">
        <v>17</v>
      </c>
      <c r="W953" s="15">
        <v>18</v>
      </c>
      <c r="X953" s="15">
        <v>19</v>
      </c>
      <c r="Y953" s="15">
        <v>20</v>
      </c>
      <c r="Z953" s="15">
        <v>21</v>
      </c>
      <c r="AA953" s="15">
        <v>22</v>
      </c>
      <c r="AB953" s="15">
        <v>23</v>
      </c>
      <c r="AC953" s="15">
        <v>24</v>
      </c>
      <c r="AD953" s="15">
        <v>25</v>
      </c>
      <c r="AE953" s="15">
        <v>26</v>
      </c>
      <c r="AF953" s="15">
        <v>27</v>
      </c>
      <c r="AG953" s="15">
        <v>28</v>
      </c>
      <c r="AH953" s="15">
        <v>29</v>
      </c>
      <c r="AI953" s="15">
        <v>30</v>
      </c>
      <c r="AJ953" s="15">
        <v>31</v>
      </c>
      <c r="AK953" s="15">
        <v>32</v>
      </c>
      <c r="AL953" s="15">
        <v>33</v>
      </c>
      <c r="AM953" s="15">
        <v>34</v>
      </c>
      <c r="AN953" s="15">
        <v>35</v>
      </c>
      <c r="AO953" s="15">
        <v>36</v>
      </c>
      <c r="AP953" s="15">
        <v>37</v>
      </c>
      <c r="AQ953" s="15">
        <v>38</v>
      </c>
      <c r="AR953" s="15">
        <v>39</v>
      </c>
      <c r="AS953" s="15">
        <v>40</v>
      </c>
      <c r="AT953" s="15">
        <v>41</v>
      </c>
      <c r="AU953" s="15">
        <v>42</v>
      </c>
      <c r="AV953" s="15">
        <v>43</v>
      </c>
      <c r="AW953" s="15">
        <v>44</v>
      </c>
      <c r="AX953" s="15">
        <v>45</v>
      </c>
      <c r="AY953" s="15">
        <v>46</v>
      </c>
      <c r="AZ953" s="15">
        <v>47</v>
      </c>
      <c r="BA953" s="15">
        <v>48</v>
      </c>
      <c r="BB953" s="15">
        <v>49</v>
      </c>
      <c r="BC953" s="15">
        <v>50</v>
      </c>
      <c r="BD953" s="15">
        <v>51</v>
      </c>
      <c r="BE953" s="15">
        <v>52</v>
      </c>
      <c r="BF953" s="15">
        <v>53</v>
      </c>
      <c r="BG953" s="15">
        <v>54</v>
      </c>
      <c r="BH953" s="15">
        <v>55</v>
      </c>
      <c r="BI953" s="15">
        <v>56</v>
      </c>
      <c r="BJ953" s="15">
        <v>57</v>
      </c>
      <c r="BK953" s="15">
        <v>58</v>
      </c>
      <c r="BL953" s="15">
        <v>59</v>
      </c>
      <c r="BM953" s="15">
        <v>60</v>
      </c>
      <c r="BN953" s="15">
        <v>61</v>
      </c>
      <c r="BO953" s="15">
        <v>62</v>
      </c>
      <c r="BP953" s="15">
        <v>63</v>
      </c>
      <c r="BQ953" s="15">
        <v>64</v>
      </c>
      <c r="BR953" s="15">
        <v>65</v>
      </c>
      <c r="BS953" s="15">
        <v>66</v>
      </c>
      <c r="BT953" s="15">
        <v>67</v>
      </c>
      <c r="BU953" s="15">
        <v>68</v>
      </c>
      <c r="BV953" s="15">
        <v>69</v>
      </c>
      <c r="BW953" s="15">
        <v>70</v>
      </c>
      <c r="BX953" s="15">
        <v>71</v>
      </c>
      <c r="BY953" s="15">
        <v>72</v>
      </c>
      <c r="BZ953" s="15">
        <v>73</v>
      </c>
      <c r="CA953" s="15">
        <v>74</v>
      </c>
      <c r="CB953" s="15">
        <v>75</v>
      </c>
      <c r="CC953" s="15">
        <v>76</v>
      </c>
      <c r="CD953" s="15">
        <v>77</v>
      </c>
      <c r="CE953" s="15">
        <v>78</v>
      </c>
      <c r="CF953" s="15">
        <v>79</v>
      </c>
      <c r="CG953" s="15">
        <v>80</v>
      </c>
      <c r="CH953" s="15">
        <v>81</v>
      </c>
      <c r="CI953" s="15">
        <v>82</v>
      </c>
      <c r="CJ953" s="15">
        <v>83</v>
      </c>
      <c r="CK953" s="15">
        <v>84</v>
      </c>
      <c r="CL953" s="15">
        <v>85</v>
      </c>
      <c r="CM953" s="15">
        <v>86</v>
      </c>
      <c r="CN953" s="15">
        <v>87</v>
      </c>
      <c r="CO953" s="15">
        <v>88</v>
      </c>
      <c r="CP953" s="15">
        <v>89</v>
      </c>
      <c r="CQ953" s="15">
        <v>90</v>
      </c>
      <c r="CR953" s="15">
        <v>91</v>
      </c>
      <c r="CS953" s="15">
        <v>92</v>
      </c>
      <c r="CT953" s="15">
        <v>93</v>
      </c>
      <c r="CU953" s="15">
        <v>94</v>
      </c>
      <c r="CV953" s="15">
        <v>95</v>
      </c>
      <c r="CW953" s="15">
        <v>96</v>
      </c>
      <c r="CX953" s="15">
        <v>97</v>
      </c>
      <c r="CY953" s="15">
        <v>98</v>
      </c>
      <c r="CZ953" s="15">
        <v>99</v>
      </c>
      <c r="DA953" s="15">
        <v>100</v>
      </c>
      <c r="DB953" s="15">
        <v>101</v>
      </c>
      <c r="DC953" s="15">
        <v>102</v>
      </c>
      <c r="DD953" s="15">
        <v>103</v>
      </c>
      <c r="DE953" s="15">
        <v>104</v>
      </c>
      <c r="DF953" s="15">
        <v>105</v>
      </c>
      <c r="DG953" s="15">
        <v>106</v>
      </c>
      <c r="DH953" s="15">
        <v>107</v>
      </c>
      <c r="DI953" s="15">
        <v>108</v>
      </c>
      <c r="DJ953" s="15">
        <v>109</v>
      </c>
      <c r="DK953" s="15">
        <v>110</v>
      </c>
      <c r="DL953" s="15">
        <v>111</v>
      </c>
      <c r="DM953" s="15">
        <v>112</v>
      </c>
      <c r="DN953" s="15">
        <v>113</v>
      </c>
      <c r="DO953" s="15">
        <v>114</v>
      </c>
      <c r="DP953" s="15">
        <v>115</v>
      </c>
      <c r="DQ953" s="15">
        <v>116</v>
      </c>
      <c r="DR953" s="15">
        <v>117</v>
      </c>
      <c r="DS953" s="15">
        <v>118</v>
      </c>
      <c r="DT953" s="15">
        <v>119</v>
      </c>
      <c r="DU953" s="15">
        <v>120</v>
      </c>
      <c r="DV953" s="15">
        <v>121</v>
      </c>
      <c r="DW953" s="15">
        <v>122</v>
      </c>
      <c r="DX953" s="15">
        <v>123</v>
      </c>
      <c r="DY953" s="15">
        <v>124</v>
      </c>
      <c r="DZ953" s="15">
        <v>125</v>
      </c>
      <c r="EA953" s="15">
        <v>126</v>
      </c>
      <c r="EB953" s="15">
        <v>127</v>
      </c>
      <c r="EC953" s="15">
        <v>128</v>
      </c>
      <c r="ED953" s="15">
        <v>129</v>
      </c>
      <c r="EE953" s="15">
        <v>130</v>
      </c>
      <c r="EF953" s="15">
        <v>131</v>
      </c>
      <c r="EG953" s="15">
        <v>132</v>
      </c>
      <c r="EH953" s="15">
        <v>133</v>
      </c>
      <c r="EI953" s="15">
        <v>134</v>
      </c>
      <c r="EJ953" s="15">
        <v>135</v>
      </c>
      <c r="EK953" s="15">
        <v>136</v>
      </c>
      <c r="EL953" s="15">
        <v>137</v>
      </c>
      <c r="EM953" s="15">
        <v>138</v>
      </c>
      <c r="EN953" s="15">
        <v>139</v>
      </c>
      <c r="EO953" s="15">
        <v>140</v>
      </c>
      <c r="EP953" s="15">
        <v>141</v>
      </c>
      <c r="EQ953" s="15">
        <v>142</v>
      </c>
      <c r="ER953" s="15">
        <v>143</v>
      </c>
      <c r="ES953" s="15">
        <v>144</v>
      </c>
      <c r="ET953" s="15">
        <v>145</v>
      </c>
      <c r="EU953" s="15">
        <v>146</v>
      </c>
      <c r="EV953" s="15">
        <v>147</v>
      </c>
      <c r="EW953" s="15">
        <v>148</v>
      </c>
      <c r="EX953" s="15">
        <v>149</v>
      </c>
      <c r="EY953" s="15">
        <v>150</v>
      </c>
      <c r="EZ953" s="15">
        <v>151</v>
      </c>
      <c r="FA953" s="15">
        <v>152</v>
      </c>
      <c r="FB953" s="15">
        <v>153</v>
      </c>
      <c r="FC953" s="15">
        <v>154</v>
      </c>
      <c r="FD953" s="15">
        <v>155</v>
      </c>
      <c r="FE953" s="15">
        <v>156</v>
      </c>
      <c r="FF953" s="15">
        <v>157</v>
      </c>
      <c r="FG953" s="15">
        <v>158</v>
      </c>
      <c r="FH953" s="15">
        <v>159</v>
      </c>
      <c r="FI953" s="15">
        <v>160</v>
      </c>
      <c r="FJ953" s="15">
        <v>161</v>
      </c>
      <c r="FK953" s="15">
        <v>162</v>
      </c>
      <c r="FL953" s="15">
        <v>163</v>
      </c>
      <c r="FM953" s="15">
        <v>164</v>
      </c>
      <c r="FN953" s="15">
        <v>165</v>
      </c>
      <c r="FO953" s="15">
        <v>166</v>
      </c>
      <c r="FP953" s="15">
        <v>167</v>
      </c>
      <c r="FQ953" s="15">
        <v>168</v>
      </c>
      <c r="FR953" s="15">
        <v>169</v>
      </c>
      <c r="FS953" s="15">
        <v>170</v>
      </c>
      <c r="FT953" s="15">
        <v>171</v>
      </c>
      <c r="FU953" s="15">
        <v>172</v>
      </c>
      <c r="FV953" s="15">
        <v>173</v>
      </c>
      <c r="FW953" s="15">
        <v>174</v>
      </c>
      <c r="FX953" s="15">
        <v>175</v>
      </c>
      <c r="FY953" s="15">
        <v>176</v>
      </c>
      <c r="FZ953" s="15">
        <v>177</v>
      </c>
      <c r="GA953" s="15">
        <v>178</v>
      </c>
      <c r="GB953" s="15">
        <v>179</v>
      </c>
      <c r="GC953" s="15">
        <v>180</v>
      </c>
      <c r="GD953" s="15">
        <v>181</v>
      </c>
      <c r="GE953" s="15">
        <v>182</v>
      </c>
      <c r="GF953" s="15">
        <v>183</v>
      </c>
      <c r="GG953" s="15">
        <v>184</v>
      </c>
      <c r="GH953" s="15">
        <v>185</v>
      </c>
      <c r="GI953" s="15">
        <v>186</v>
      </c>
      <c r="GJ953" s="15">
        <v>187</v>
      </c>
      <c r="GK953" s="15">
        <v>188</v>
      </c>
      <c r="GL953" s="15">
        <v>189</v>
      </c>
      <c r="GN953" s="15">
        <v>190</v>
      </c>
      <c r="GO953" s="15">
        <v>191</v>
      </c>
      <c r="GP953" s="15">
        <v>192</v>
      </c>
      <c r="GQ953" s="15">
        <v>193</v>
      </c>
    </row>
    <row r="954" spans="4:199" s="15" customFormat="1">
      <c r="E954" s="42" t="s">
        <v>350</v>
      </c>
      <c r="F954" s="15">
        <v>7</v>
      </c>
      <c r="G954" s="15">
        <v>158</v>
      </c>
      <c r="H954" s="15">
        <v>94</v>
      </c>
      <c r="I954" s="15">
        <v>180</v>
      </c>
      <c r="J954" s="15">
        <v>188</v>
      </c>
      <c r="K954" s="15">
        <v>193</v>
      </c>
      <c r="L954" s="15">
        <v>143</v>
      </c>
      <c r="M954" s="15">
        <v>147</v>
      </c>
      <c r="N954" s="15">
        <v>56</v>
      </c>
      <c r="O954" s="15">
        <v>46</v>
      </c>
      <c r="P954" s="15">
        <v>125</v>
      </c>
      <c r="Q954" s="15">
        <v>50</v>
      </c>
      <c r="R954" s="15">
        <v>70</v>
      </c>
      <c r="S954" s="15">
        <v>190</v>
      </c>
      <c r="T954" s="15">
        <v>41</v>
      </c>
      <c r="U954" s="15">
        <v>23</v>
      </c>
      <c r="V954" s="15">
        <v>36</v>
      </c>
      <c r="W954" s="15">
        <v>176</v>
      </c>
      <c r="X954" s="15">
        <v>141</v>
      </c>
      <c r="Y954" s="15">
        <v>167</v>
      </c>
      <c r="Z954" s="15">
        <v>134</v>
      </c>
      <c r="AA954" s="15">
        <v>123</v>
      </c>
      <c r="AB954" s="15">
        <v>55</v>
      </c>
      <c r="AC954" s="15">
        <v>87</v>
      </c>
      <c r="AD954" s="15">
        <v>6</v>
      </c>
      <c r="AE954" s="15">
        <v>174</v>
      </c>
      <c r="AF954" s="15">
        <v>119</v>
      </c>
      <c r="AG954" s="15">
        <v>19</v>
      </c>
      <c r="AH954" s="15">
        <v>80</v>
      </c>
      <c r="AI954" s="15">
        <v>163</v>
      </c>
      <c r="AJ954" s="15">
        <v>75</v>
      </c>
      <c r="AK954" s="15">
        <v>166</v>
      </c>
      <c r="AL954" s="15">
        <v>82</v>
      </c>
      <c r="AM954" s="15">
        <v>43</v>
      </c>
      <c r="AN954" s="15">
        <v>129</v>
      </c>
      <c r="AO954" s="15">
        <v>154</v>
      </c>
      <c r="AP954" s="15">
        <v>98</v>
      </c>
      <c r="AQ954" s="15">
        <v>35</v>
      </c>
      <c r="AR954" s="15">
        <v>61</v>
      </c>
      <c r="AS954" s="15">
        <v>192</v>
      </c>
      <c r="AT954" s="15">
        <v>138</v>
      </c>
      <c r="AU954" s="15">
        <v>170</v>
      </c>
      <c r="AV954" s="15">
        <v>32</v>
      </c>
      <c r="AW954" s="15">
        <v>172</v>
      </c>
      <c r="AX954" s="15">
        <v>14</v>
      </c>
      <c r="AY954" s="15">
        <v>93</v>
      </c>
      <c r="AZ954" s="15">
        <v>16</v>
      </c>
      <c r="BA954" s="15">
        <v>39</v>
      </c>
      <c r="BB954" s="15">
        <v>155</v>
      </c>
      <c r="BC954" s="15">
        <v>66</v>
      </c>
      <c r="BD954" s="15">
        <v>42</v>
      </c>
      <c r="BE954" s="15">
        <v>18</v>
      </c>
      <c r="BF954" s="15">
        <v>131</v>
      </c>
      <c r="BG954" s="15">
        <v>27</v>
      </c>
      <c r="BH954" s="15">
        <v>47</v>
      </c>
      <c r="BI954" s="15">
        <v>160</v>
      </c>
      <c r="BJ954" s="15">
        <v>8</v>
      </c>
      <c r="BK954" s="15">
        <v>150</v>
      </c>
      <c r="BL954" s="15">
        <v>116</v>
      </c>
      <c r="BM954" s="15">
        <v>189</v>
      </c>
      <c r="BN954" s="15">
        <v>63</v>
      </c>
      <c r="BO954" s="15">
        <v>151</v>
      </c>
      <c r="BP954" s="15">
        <v>95</v>
      </c>
      <c r="BQ954" s="15">
        <v>78</v>
      </c>
      <c r="BR954" s="15">
        <v>3</v>
      </c>
      <c r="BS954" s="15">
        <v>83</v>
      </c>
      <c r="BT954" s="15">
        <v>145</v>
      </c>
      <c r="BU954" s="15">
        <v>25</v>
      </c>
      <c r="BV954" s="15">
        <v>161</v>
      </c>
      <c r="BW954" s="15">
        <v>103</v>
      </c>
      <c r="BX954" s="15">
        <v>153</v>
      </c>
      <c r="BY954" s="15">
        <v>168</v>
      </c>
      <c r="BZ954" s="15">
        <v>112</v>
      </c>
      <c r="CA954" s="15">
        <v>177</v>
      </c>
      <c r="CB954" s="15">
        <v>31</v>
      </c>
      <c r="CC954" s="15">
        <v>38</v>
      </c>
      <c r="CD954" s="15">
        <v>109</v>
      </c>
      <c r="CE954" s="15">
        <v>57</v>
      </c>
      <c r="CF954" s="15">
        <v>52</v>
      </c>
      <c r="CG954" s="15">
        <v>171</v>
      </c>
      <c r="CH954" s="15">
        <v>159</v>
      </c>
      <c r="CI954" s="15">
        <v>114</v>
      </c>
      <c r="CJ954" s="15">
        <v>34</v>
      </c>
      <c r="CK954" s="15">
        <v>71</v>
      </c>
      <c r="CL954" s="15">
        <v>107</v>
      </c>
      <c r="CM954" s="15">
        <v>20</v>
      </c>
      <c r="CN954" s="15">
        <v>24</v>
      </c>
      <c r="CO954" s="15">
        <v>140</v>
      </c>
      <c r="CP954" s="15">
        <v>100</v>
      </c>
      <c r="CQ954" s="15">
        <v>111</v>
      </c>
      <c r="CR954" s="15">
        <v>9</v>
      </c>
      <c r="CS954" s="15">
        <v>186</v>
      </c>
      <c r="CT954" s="15">
        <v>65</v>
      </c>
      <c r="CU954" s="15">
        <v>173</v>
      </c>
      <c r="CV954" s="15">
        <v>79</v>
      </c>
      <c r="CW954" s="15">
        <v>130</v>
      </c>
      <c r="CX954" s="15">
        <v>49</v>
      </c>
      <c r="CY954" s="15">
        <v>139</v>
      </c>
      <c r="CZ954" s="15">
        <v>37</v>
      </c>
      <c r="DA954" s="15">
        <v>187</v>
      </c>
      <c r="DB954" s="15">
        <v>152</v>
      </c>
      <c r="DC954" s="15">
        <v>48</v>
      </c>
      <c r="DD954" s="15">
        <v>162</v>
      </c>
      <c r="DE954" s="15">
        <v>122</v>
      </c>
      <c r="DF954" s="15">
        <v>191</v>
      </c>
      <c r="DG954" s="15">
        <v>169</v>
      </c>
      <c r="DH954" s="15">
        <v>54</v>
      </c>
      <c r="DI954" s="15">
        <v>156</v>
      </c>
      <c r="DJ954" s="15">
        <v>128</v>
      </c>
      <c r="DK954" s="15">
        <v>22</v>
      </c>
      <c r="DL954" s="15">
        <v>89</v>
      </c>
      <c r="DM954" s="15">
        <v>4</v>
      </c>
      <c r="DN954" s="15">
        <v>137</v>
      </c>
      <c r="DO954" s="15">
        <v>81</v>
      </c>
      <c r="DP954" s="15">
        <v>33</v>
      </c>
      <c r="DQ954" s="15">
        <v>104</v>
      </c>
      <c r="DR954" s="15">
        <v>21</v>
      </c>
      <c r="DS954" s="15">
        <v>184</v>
      </c>
      <c r="DT954" s="15">
        <v>165</v>
      </c>
      <c r="DU954" s="15">
        <v>136</v>
      </c>
      <c r="DV954" s="15">
        <v>179</v>
      </c>
      <c r="DW954" s="15">
        <v>133</v>
      </c>
      <c r="DX954" s="15">
        <v>105</v>
      </c>
      <c r="DY954" s="15">
        <v>88</v>
      </c>
      <c r="DZ954" s="15">
        <v>59</v>
      </c>
      <c r="EA954" s="15">
        <v>175</v>
      </c>
      <c r="EB954" s="15">
        <v>10</v>
      </c>
      <c r="EC954" s="15">
        <v>181</v>
      </c>
      <c r="ED954" s="15">
        <v>76</v>
      </c>
      <c r="EE954" s="15">
        <v>96</v>
      </c>
      <c r="EF954" s="15">
        <v>77</v>
      </c>
      <c r="EG954" s="15">
        <v>144</v>
      </c>
      <c r="EH954" s="15">
        <v>115</v>
      </c>
      <c r="EI954" s="15">
        <v>117</v>
      </c>
      <c r="EJ954" s="15">
        <v>92</v>
      </c>
      <c r="EK954" s="15">
        <v>15</v>
      </c>
      <c r="EL954" s="15">
        <v>69</v>
      </c>
      <c r="EM954" s="15">
        <v>44</v>
      </c>
      <c r="EN954" s="15">
        <v>102</v>
      </c>
      <c r="EO954" s="15">
        <v>124</v>
      </c>
      <c r="EP954" s="15">
        <v>120</v>
      </c>
      <c r="EQ954" s="15">
        <v>51</v>
      </c>
      <c r="ER954" s="15">
        <v>67</v>
      </c>
      <c r="ES954" s="15">
        <v>132</v>
      </c>
      <c r="ET954" s="15">
        <v>97</v>
      </c>
      <c r="EU954" s="15">
        <v>30</v>
      </c>
      <c r="EV954" s="15">
        <v>149</v>
      </c>
      <c r="EW954" s="15">
        <v>110</v>
      </c>
      <c r="EX954" s="15">
        <v>2</v>
      </c>
      <c r="EY954" s="15">
        <v>17</v>
      </c>
      <c r="EZ954" s="15">
        <v>45</v>
      </c>
      <c r="FA954" s="15">
        <v>60</v>
      </c>
      <c r="FB954" s="15">
        <v>157</v>
      </c>
      <c r="FC954" s="15">
        <v>5</v>
      </c>
      <c r="FD954" s="15">
        <v>73</v>
      </c>
      <c r="FE954" s="15">
        <v>85</v>
      </c>
      <c r="FF954" s="15">
        <v>148</v>
      </c>
      <c r="FG954" s="15">
        <v>164</v>
      </c>
      <c r="FH954" s="15">
        <v>72</v>
      </c>
      <c r="FI954" s="15">
        <v>178</v>
      </c>
      <c r="FJ954" s="15">
        <v>113</v>
      </c>
      <c r="FK954" s="15">
        <v>1</v>
      </c>
      <c r="FL954" s="15">
        <v>99</v>
      </c>
      <c r="FM954" s="15">
        <v>126</v>
      </c>
      <c r="FN954" s="15">
        <v>12</v>
      </c>
      <c r="FO954" s="15">
        <v>64</v>
      </c>
      <c r="FP954" s="15">
        <v>58</v>
      </c>
      <c r="FQ954" s="15">
        <v>11</v>
      </c>
      <c r="FR954" s="15">
        <v>40</v>
      </c>
      <c r="FS954" s="15">
        <v>146</v>
      </c>
      <c r="FT954" s="15">
        <v>29</v>
      </c>
      <c r="FU954" s="15">
        <v>183</v>
      </c>
      <c r="FV954" s="15">
        <v>101</v>
      </c>
      <c r="FW954" s="15">
        <v>13</v>
      </c>
      <c r="FX954" s="15">
        <v>127</v>
      </c>
      <c r="FY954" s="15">
        <v>74</v>
      </c>
      <c r="FZ954" s="15">
        <v>135</v>
      </c>
      <c r="GA954" s="15">
        <v>106</v>
      </c>
      <c r="GB954" s="15">
        <v>121</v>
      </c>
      <c r="GC954" s="15">
        <v>118</v>
      </c>
      <c r="GD954" s="15">
        <v>182</v>
      </c>
      <c r="GE954" s="15">
        <v>53</v>
      </c>
      <c r="GF954" s="15">
        <v>84</v>
      </c>
      <c r="GG954" s="15">
        <v>86</v>
      </c>
      <c r="GH954" s="15">
        <v>28</v>
      </c>
      <c r="GI954" s="15">
        <v>68</v>
      </c>
      <c r="GJ954" s="15">
        <v>90</v>
      </c>
      <c r="GK954" s="15">
        <v>142</v>
      </c>
      <c r="GL954" s="15">
        <v>91</v>
      </c>
      <c r="GN954" s="15">
        <v>62</v>
      </c>
      <c r="GO954" s="15">
        <v>108</v>
      </c>
      <c r="GP954" s="15">
        <v>185</v>
      </c>
      <c r="GQ954" s="15">
        <v>26</v>
      </c>
    </row>
    <row r="955" spans="4:199" s="15" customFormat="1">
      <c r="E955" s="42" t="s">
        <v>352</v>
      </c>
      <c r="F955" s="15">
        <v>100</v>
      </c>
      <c r="G955" s="15">
        <v>61</v>
      </c>
      <c r="H955" s="15">
        <v>191</v>
      </c>
      <c r="I955" s="15">
        <v>148</v>
      </c>
      <c r="J955" s="15">
        <v>82</v>
      </c>
      <c r="K955" s="15">
        <v>144</v>
      </c>
      <c r="L955" s="15">
        <v>3</v>
      </c>
      <c r="M955" s="15">
        <v>172</v>
      </c>
      <c r="N955" s="15">
        <v>15</v>
      </c>
      <c r="O955" s="15">
        <v>193</v>
      </c>
      <c r="P955" s="15">
        <v>163</v>
      </c>
      <c r="Q955" s="15">
        <v>99</v>
      </c>
      <c r="R955" s="15">
        <v>102</v>
      </c>
      <c r="S955" s="15">
        <v>48</v>
      </c>
      <c r="T955" s="15">
        <v>16</v>
      </c>
      <c r="U955" s="15">
        <v>129</v>
      </c>
      <c r="V955" s="15">
        <v>134</v>
      </c>
      <c r="W955" s="15">
        <v>89</v>
      </c>
      <c r="X955" s="15">
        <v>66</v>
      </c>
      <c r="Y955" s="15">
        <v>108</v>
      </c>
      <c r="Z955" s="15">
        <v>185</v>
      </c>
      <c r="AA955" s="15">
        <v>173</v>
      </c>
      <c r="AB955" s="15">
        <v>22</v>
      </c>
      <c r="AC955" s="15">
        <v>142</v>
      </c>
      <c r="AD955" s="15">
        <v>57</v>
      </c>
      <c r="AE955" s="15">
        <v>65</v>
      </c>
      <c r="AF955" s="15">
        <v>25</v>
      </c>
      <c r="AG955" s="15">
        <v>90</v>
      </c>
      <c r="AH955" s="15">
        <v>93</v>
      </c>
      <c r="AI955" s="15">
        <v>190</v>
      </c>
      <c r="AJ955" s="15">
        <v>59</v>
      </c>
      <c r="AK955" s="15">
        <v>110</v>
      </c>
      <c r="AL955" s="15">
        <v>76</v>
      </c>
      <c r="AM955" s="15">
        <v>42</v>
      </c>
      <c r="AN955" s="15">
        <v>51</v>
      </c>
      <c r="AO955" s="15">
        <v>78</v>
      </c>
      <c r="AP955" s="15">
        <v>70</v>
      </c>
      <c r="AQ955" s="15">
        <v>91</v>
      </c>
      <c r="AR955" s="15">
        <v>21</v>
      </c>
      <c r="AS955" s="15">
        <v>83</v>
      </c>
      <c r="AT955" s="15">
        <v>127</v>
      </c>
      <c r="AU955" s="15">
        <v>34</v>
      </c>
      <c r="AV955" s="15">
        <v>167</v>
      </c>
      <c r="AW955" s="15">
        <v>67</v>
      </c>
      <c r="AX955" s="15">
        <v>123</v>
      </c>
      <c r="AY955" s="15">
        <v>49</v>
      </c>
      <c r="AZ955" s="15">
        <v>35</v>
      </c>
      <c r="BA955" s="15">
        <v>114</v>
      </c>
      <c r="BB955" s="15">
        <v>7</v>
      </c>
      <c r="BC955" s="15">
        <v>64</v>
      </c>
      <c r="BD955" s="15">
        <v>28</v>
      </c>
      <c r="BE955" s="15">
        <v>121</v>
      </c>
      <c r="BF955" s="15">
        <v>170</v>
      </c>
      <c r="BG955" s="15">
        <v>160</v>
      </c>
      <c r="BH955" s="15">
        <v>23</v>
      </c>
      <c r="BI955" s="15">
        <v>140</v>
      </c>
      <c r="BJ955" s="15">
        <v>141</v>
      </c>
      <c r="BK955" s="15">
        <v>126</v>
      </c>
      <c r="BL955" s="15">
        <v>182</v>
      </c>
      <c r="BM955" s="15">
        <v>101</v>
      </c>
      <c r="BN955" s="15">
        <v>150</v>
      </c>
      <c r="BO955" s="15">
        <v>73</v>
      </c>
      <c r="BP955" s="15">
        <v>17</v>
      </c>
      <c r="BQ955" s="15">
        <v>85</v>
      </c>
      <c r="BR955" s="15">
        <v>137</v>
      </c>
      <c r="BS955" s="15">
        <v>14</v>
      </c>
      <c r="BT955" s="15">
        <v>118</v>
      </c>
      <c r="BU955" s="15">
        <v>154</v>
      </c>
      <c r="BV955" s="15">
        <v>133</v>
      </c>
      <c r="BW955" s="15">
        <v>113</v>
      </c>
      <c r="BX955" s="15">
        <v>192</v>
      </c>
      <c r="BY955" s="15">
        <v>84</v>
      </c>
      <c r="BZ955" s="15">
        <v>87</v>
      </c>
      <c r="CA955" s="15">
        <v>120</v>
      </c>
      <c r="CB955" s="15">
        <v>77</v>
      </c>
      <c r="CC955" s="15">
        <v>12</v>
      </c>
      <c r="CD955" s="15">
        <v>184</v>
      </c>
      <c r="CE955" s="15">
        <v>81</v>
      </c>
      <c r="CF955" s="15">
        <v>171</v>
      </c>
      <c r="CG955" s="15">
        <v>131</v>
      </c>
      <c r="CH955" s="15">
        <v>119</v>
      </c>
      <c r="CI955" s="15">
        <v>178</v>
      </c>
      <c r="CJ955" s="15">
        <v>135</v>
      </c>
      <c r="CK955" s="15">
        <v>63</v>
      </c>
      <c r="CL955" s="15">
        <v>8</v>
      </c>
      <c r="CM955" s="15">
        <v>69</v>
      </c>
      <c r="CN955" s="15">
        <v>164</v>
      </c>
      <c r="CO955" s="15">
        <v>9</v>
      </c>
      <c r="CP955" s="15">
        <v>18</v>
      </c>
      <c r="CQ955" s="15">
        <v>158</v>
      </c>
      <c r="CR955" s="15">
        <v>95</v>
      </c>
      <c r="CS955" s="15">
        <v>74</v>
      </c>
      <c r="CT955" s="15">
        <v>29</v>
      </c>
      <c r="CU955" s="15">
        <v>157</v>
      </c>
      <c r="CV955" s="15">
        <v>147</v>
      </c>
      <c r="CW955" s="15">
        <v>50</v>
      </c>
      <c r="CX955" s="15">
        <v>88</v>
      </c>
      <c r="CY955" s="15">
        <v>45</v>
      </c>
      <c r="CZ955" s="15">
        <v>38</v>
      </c>
      <c r="DA955" s="15">
        <v>151</v>
      </c>
      <c r="DB955" s="15">
        <v>24</v>
      </c>
      <c r="DC955" s="15">
        <v>13</v>
      </c>
      <c r="DD955" s="15">
        <v>169</v>
      </c>
      <c r="DE955" s="15">
        <v>32</v>
      </c>
      <c r="DF955" s="15">
        <v>161</v>
      </c>
      <c r="DG955" s="15">
        <v>5</v>
      </c>
      <c r="DH955" s="15">
        <v>39</v>
      </c>
      <c r="DI955" s="15">
        <v>145</v>
      </c>
      <c r="DJ955" s="15">
        <v>183</v>
      </c>
      <c r="DK955" s="15">
        <v>104</v>
      </c>
      <c r="DL955" s="15">
        <v>37</v>
      </c>
      <c r="DM955" s="15">
        <v>19</v>
      </c>
      <c r="DN955" s="15">
        <v>75</v>
      </c>
      <c r="DO955" s="15">
        <v>146</v>
      </c>
      <c r="DP955" s="15">
        <v>1</v>
      </c>
      <c r="DQ955" s="15">
        <v>165</v>
      </c>
      <c r="DR955" s="15">
        <v>43</v>
      </c>
      <c r="DS955" s="15">
        <v>72</v>
      </c>
      <c r="DT955" s="15">
        <v>130</v>
      </c>
      <c r="DU955" s="15">
        <v>112</v>
      </c>
      <c r="DV955" s="15">
        <v>189</v>
      </c>
      <c r="DW955" s="15">
        <v>56</v>
      </c>
      <c r="DX955" s="15">
        <v>122</v>
      </c>
      <c r="DY955" s="15">
        <v>136</v>
      </c>
      <c r="DZ955" s="15">
        <v>86</v>
      </c>
      <c r="EA955" s="15">
        <v>40</v>
      </c>
      <c r="EB955" s="15">
        <v>188</v>
      </c>
      <c r="EC955" s="15">
        <v>10</v>
      </c>
      <c r="ED955" s="15">
        <v>31</v>
      </c>
      <c r="EE955" s="15">
        <v>143</v>
      </c>
      <c r="EF955" s="15">
        <v>107</v>
      </c>
      <c r="EG955" s="15">
        <v>103</v>
      </c>
      <c r="EH955" s="15">
        <v>149</v>
      </c>
      <c r="EI955" s="15">
        <v>96</v>
      </c>
      <c r="EJ955" s="15">
        <v>36</v>
      </c>
      <c r="EK955" s="15">
        <v>124</v>
      </c>
      <c r="EL955" s="15">
        <v>174</v>
      </c>
      <c r="EM955" s="15">
        <v>30</v>
      </c>
      <c r="EN955" s="15">
        <v>106</v>
      </c>
      <c r="EO955" s="15">
        <v>153</v>
      </c>
      <c r="EP955" s="15">
        <v>79</v>
      </c>
      <c r="EQ955" s="15">
        <v>179</v>
      </c>
      <c r="ER955" s="15">
        <v>159</v>
      </c>
      <c r="ES955" s="15">
        <v>62</v>
      </c>
      <c r="ET955" s="15">
        <v>138</v>
      </c>
      <c r="EU955" s="15">
        <v>47</v>
      </c>
      <c r="EV955" s="15">
        <v>94</v>
      </c>
      <c r="EW955" s="15">
        <v>4</v>
      </c>
      <c r="EX955" s="15">
        <v>53</v>
      </c>
      <c r="EY955" s="15">
        <v>58</v>
      </c>
      <c r="EZ955" s="15">
        <v>187</v>
      </c>
      <c r="FA955" s="15">
        <v>105</v>
      </c>
      <c r="FB955" s="15">
        <v>2</v>
      </c>
      <c r="FC955" s="15">
        <v>68</v>
      </c>
      <c r="FD955" s="15">
        <v>116</v>
      </c>
      <c r="FE955" s="15">
        <v>132</v>
      </c>
      <c r="FF955" s="15">
        <v>125</v>
      </c>
      <c r="FG955" s="15">
        <v>177</v>
      </c>
      <c r="FH955" s="15">
        <v>46</v>
      </c>
      <c r="FI955" s="15">
        <v>156</v>
      </c>
      <c r="FJ955" s="15">
        <v>180</v>
      </c>
      <c r="FK955" s="15">
        <v>33</v>
      </c>
      <c r="FL955" s="15">
        <v>54</v>
      </c>
      <c r="FM955" s="15">
        <v>181</v>
      </c>
      <c r="FN955" s="15">
        <v>186</v>
      </c>
      <c r="FO955" s="15">
        <v>44</v>
      </c>
      <c r="FP955" s="15">
        <v>111</v>
      </c>
      <c r="FQ955" s="15">
        <v>92</v>
      </c>
      <c r="FR955" s="15">
        <v>98</v>
      </c>
      <c r="FS955" s="15">
        <v>162</v>
      </c>
      <c r="FT955" s="15">
        <v>80</v>
      </c>
      <c r="FU955" s="15">
        <v>115</v>
      </c>
      <c r="FV955" s="15">
        <v>97</v>
      </c>
      <c r="FW955" s="15">
        <v>168</v>
      </c>
      <c r="FX955" s="15">
        <v>71</v>
      </c>
      <c r="FY955" s="15">
        <v>128</v>
      </c>
      <c r="FZ955" s="15">
        <v>55</v>
      </c>
      <c r="GA955" s="15">
        <v>26</v>
      </c>
      <c r="GB955" s="15">
        <v>11</v>
      </c>
      <c r="GC955" s="15">
        <v>152</v>
      </c>
      <c r="GD955" s="15">
        <v>27</v>
      </c>
      <c r="GE955" s="15">
        <v>139</v>
      </c>
      <c r="GF955" s="15">
        <v>109</v>
      </c>
      <c r="GG955" s="15">
        <v>6</v>
      </c>
      <c r="GH955" s="15">
        <v>166</v>
      </c>
      <c r="GI955" s="15">
        <v>155</v>
      </c>
      <c r="GJ955" s="15">
        <v>175</v>
      </c>
      <c r="GK955" s="15">
        <v>52</v>
      </c>
      <c r="GL955" s="15">
        <v>20</v>
      </c>
      <c r="GN955" s="15">
        <v>117</v>
      </c>
      <c r="GO955" s="15">
        <v>41</v>
      </c>
      <c r="GP955" s="15">
        <v>60</v>
      </c>
      <c r="GQ955" s="15">
        <v>176</v>
      </c>
    </row>
    <row r="956" spans="4:199" s="15" customFormat="1"/>
    <row r="957" spans="4:199" s="15" customFormat="1">
      <c r="D957" s="447">
        <v>194</v>
      </c>
      <c r="E957" s="39" t="s">
        <v>379</v>
      </c>
    </row>
    <row r="958" spans="4:199" s="15" customFormat="1">
      <c r="E958" s="42" t="s">
        <v>322</v>
      </c>
      <c r="F958" s="15">
        <v>1</v>
      </c>
      <c r="G958" s="15">
        <v>2</v>
      </c>
      <c r="H958" s="15">
        <v>3</v>
      </c>
      <c r="I958" s="15">
        <v>4</v>
      </c>
      <c r="J958" s="15">
        <v>5</v>
      </c>
      <c r="K958" s="15">
        <v>6</v>
      </c>
      <c r="L958" s="15">
        <v>7</v>
      </c>
      <c r="M958" s="15">
        <v>8</v>
      </c>
      <c r="N958" s="15">
        <v>9</v>
      </c>
      <c r="O958" s="15">
        <v>10</v>
      </c>
      <c r="P958" s="15">
        <v>11</v>
      </c>
      <c r="Q958" s="15">
        <v>12</v>
      </c>
      <c r="R958" s="15">
        <v>13</v>
      </c>
      <c r="S958" s="15">
        <v>14</v>
      </c>
      <c r="T958" s="15">
        <v>15</v>
      </c>
      <c r="U958" s="15">
        <v>16</v>
      </c>
      <c r="V958" s="15">
        <v>17</v>
      </c>
      <c r="W958" s="15">
        <v>18</v>
      </c>
      <c r="X958" s="15">
        <v>19</v>
      </c>
      <c r="Y958" s="15">
        <v>20</v>
      </c>
      <c r="Z958" s="15">
        <v>21</v>
      </c>
      <c r="AA958" s="15">
        <v>22</v>
      </c>
      <c r="AB958" s="15">
        <v>23</v>
      </c>
      <c r="AC958" s="15">
        <v>24</v>
      </c>
      <c r="AD958" s="15">
        <v>25</v>
      </c>
      <c r="AE958" s="15">
        <v>26</v>
      </c>
      <c r="AF958" s="15">
        <v>27</v>
      </c>
      <c r="AG958" s="15">
        <v>28</v>
      </c>
      <c r="AH958" s="15">
        <v>29</v>
      </c>
      <c r="AI958" s="15">
        <v>30</v>
      </c>
      <c r="AJ958" s="15">
        <v>31</v>
      </c>
      <c r="AK958" s="15">
        <v>32</v>
      </c>
      <c r="AL958" s="15">
        <v>33</v>
      </c>
      <c r="AM958" s="15">
        <v>34</v>
      </c>
      <c r="AN958" s="15">
        <v>35</v>
      </c>
      <c r="AO958" s="15">
        <v>36</v>
      </c>
      <c r="AP958" s="15">
        <v>37</v>
      </c>
      <c r="AQ958" s="15">
        <v>38</v>
      </c>
      <c r="AR958" s="15">
        <v>39</v>
      </c>
      <c r="AS958" s="15">
        <v>40</v>
      </c>
      <c r="AT958" s="15">
        <v>41</v>
      </c>
      <c r="AU958" s="15">
        <v>42</v>
      </c>
      <c r="AV958" s="15">
        <v>43</v>
      </c>
      <c r="AW958" s="15">
        <v>44</v>
      </c>
      <c r="AX958" s="15">
        <v>45</v>
      </c>
      <c r="AY958" s="15">
        <v>46</v>
      </c>
      <c r="AZ958" s="15">
        <v>47</v>
      </c>
      <c r="BA958" s="15">
        <v>48</v>
      </c>
      <c r="BB958" s="15">
        <v>49</v>
      </c>
      <c r="BC958" s="15">
        <v>50</v>
      </c>
      <c r="BD958" s="15">
        <v>51</v>
      </c>
      <c r="BE958" s="15">
        <v>52</v>
      </c>
      <c r="BF958" s="15">
        <v>53</v>
      </c>
      <c r="BG958" s="15">
        <v>54</v>
      </c>
      <c r="BH958" s="15">
        <v>55</v>
      </c>
      <c r="BI958" s="15">
        <v>56</v>
      </c>
      <c r="BJ958" s="15">
        <v>57</v>
      </c>
      <c r="BK958" s="15">
        <v>58</v>
      </c>
      <c r="BL958" s="15">
        <v>59</v>
      </c>
      <c r="BM958" s="15">
        <v>60</v>
      </c>
      <c r="BN958" s="15">
        <v>61</v>
      </c>
      <c r="BO958" s="15">
        <v>62</v>
      </c>
      <c r="BP958" s="15">
        <v>63</v>
      </c>
      <c r="BQ958" s="15">
        <v>64</v>
      </c>
      <c r="BR958" s="15">
        <v>65</v>
      </c>
      <c r="BS958" s="15">
        <v>66</v>
      </c>
      <c r="BT958" s="15">
        <v>67</v>
      </c>
      <c r="BU958" s="15">
        <v>68</v>
      </c>
      <c r="BV958" s="15">
        <v>69</v>
      </c>
      <c r="BW958" s="15">
        <v>70</v>
      </c>
      <c r="BX958" s="15">
        <v>71</v>
      </c>
      <c r="BY958" s="15">
        <v>72</v>
      </c>
      <c r="BZ958" s="15">
        <v>73</v>
      </c>
      <c r="CA958" s="15">
        <v>74</v>
      </c>
      <c r="CB958" s="15">
        <v>75</v>
      </c>
      <c r="CC958" s="15">
        <v>76</v>
      </c>
      <c r="CD958" s="15">
        <v>77</v>
      </c>
      <c r="CE958" s="15">
        <v>78</v>
      </c>
      <c r="CF958" s="15">
        <v>79</v>
      </c>
      <c r="CG958" s="15">
        <v>80</v>
      </c>
      <c r="CH958" s="15">
        <v>81</v>
      </c>
      <c r="CI958" s="15">
        <v>82</v>
      </c>
      <c r="CJ958" s="15">
        <v>83</v>
      </c>
      <c r="CK958" s="15">
        <v>84</v>
      </c>
      <c r="CL958" s="15">
        <v>85</v>
      </c>
      <c r="CM958" s="15">
        <v>86</v>
      </c>
      <c r="CN958" s="15">
        <v>87</v>
      </c>
      <c r="CO958" s="15">
        <v>88</v>
      </c>
      <c r="CP958" s="15">
        <v>89</v>
      </c>
      <c r="CQ958" s="15">
        <v>90</v>
      </c>
      <c r="CR958" s="15">
        <v>91</v>
      </c>
      <c r="CS958" s="15">
        <v>92</v>
      </c>
      <c r="CT958" s="15">
        <v>93</v>
      </c>
      <c r="CU958" s="15">
        <v>94</v>
      </c>
      <c r="CV958" s="15">
        <v>95</v>
      </c>
      <c r="CW958" s="15">
        <v>96</v>
      </c>
      <c r="CX958" s="15">
        <v>97</v>
      </c>
      <c r="CY958" s="15">
        <v>98</v>
      </c>
      <c r="CZ958" s="15">
        <v>99</v>
      </c>
      <c r="DA958" s="15">
        <v>100</v>
      </c>
      <c r="DB958" s="15">
        <v>101</v>
      </c>
      <c r="DC958" s="15">
        <v>102</v>
      </c>
      <c r="DD958" s="15">
        <v>103</v>
      </c>
      <c r="DE958" s="15">
        <v>104</v>
      </c>
      <c r="DF958" s="15">
        <v>105</v>
      </c>
      <c r="DG958" s="15">
        <v>106</v>
      </c>
      <c r="DH958" s="15">
        <v>107</v>
      </c>
      <c r="DI958" s="15">
        <v>108</v>
      </c>
      <c r="DJ958" s="15">
        <v>109</v>
      </c>
      <c r="DK958" s="15">
        <v>110</v>
      </c>
      <c r="DL958" s="15">
        <v>111</v>
      </c>
      <c r="DM958" s="15">
        <v>112</v>
      </c>
      <c r="DN958" s="15">
        <v>113</v>
      </c>
      <c r="DO958" s="15">
        <v>114</v>
      </c>
      <c r="DP958" s="15">
        <v>115</v>
      </c>
      <c r="DQ958" s="15">
        <v>116</v>
      </c>
      <c r="DR958" s="15">
        <v>117</v>
      </c>
      <c r="DS958" s="15">
        <v>118</v>
      </c>
      <c r="DT958" s="15">
        <v>119</v>
      </c>
      <c r="DU958" s="15">
        <v>120</v>
      </c>
      <c r="DV958" s="15">
        <v>121</v>
      </c>
      <c r="DW958" s="15">
        <v>122</v>
      </c>
      <c r="DX958" s="15">
        <v>123</v>
      </c>
      <c r="DY958" s="15">
        <v>124</v>
      </c>
      <c r="DZ958" s="15">
        <v>125</v>
      </c>
      <c r="EA958" s="15">
        <v>126</v>
      </c>
      <c r="EB958" s="15">
        <v>127</v>
      </c>
      <c r="EC958" s="15">
        <v>128</v>
      </c>
      <c r="ED958" s="15">
        <v>129</v>
      </c>
      <c r="EE958" s="15">
        <v>130</v>
      </c>
      <c r="EF958" s="15">
        <v>131</v>
      </c>
      <c r="EG958" s="15">
        <v>132</v>
      </c>
      <c r="EH958" s="15">
        <v>133</v>
      </c>
      <c r="EI958" s="15">
        <v>134</v>
      </c>
      <c r="EJ958" s="15">
        <v>135</v>
      </c>
      <c r="EK958" s="15">
        <v>136</v>
      </c>
      <c r="EL958" s="15">
        <v>137</v>
      </c>
      <c r="EM958" s="15">
        <v>138</v>
      </c>
      <c r="EN958" s="15">
        <v>139</v>
      </c>
      <c r="EO958" s="15">
        <v>140</v>
      </c>
      <c r="EP958" s="15">
        <v>141</v>
      </c>
      <c r="EQ958" s="15">
        <v>142</v>
      </c>
      <c r="ER958" s="15">
        <v>143</v>
      </c>
      <c r="ES958" s="15">
        <v>144</v>
      </c>
      <c r="ET958" s="15">
        <v>145</v>
      </c>
      <c r="EU958" s="15">
        <v>146</v>
      </c>
      <c r="EV958" s="15">
        <v>147</v>
      </c>
      <c r="EW958" s="15">
        <v>148</v>
      </c>
      <c r="EX958" s="15">
        <v>149</v>
      </c>
      <c r="EY958" s="15">
        <v>150</v>
      </c>
      <c r="EZ958" s="15">
        <v>151</v>
      </c>
      <c r="FA958" s="15">
        <v>152</v>
      </c>
      <c r="FB958" s="15">
        <v>153</v>
      </c>
      <c r="FC958" s="15">
        <v>154</v>
      </c>
      <c r="FD958" s="15">
        <v>155</v>
      </c>
      <c r="FE958" s="15">
        <v>156</v>
      </c>
      <c r="FF958" s="15">
        <v>157</v>
      </c>
      <c r="FG958" s="15">
        <v>158</v>
      </c>
      <c r="FH958" s="15">
        <v>159</v>
      </c>
      <c r="FI958" s="15">
        <v>160</v>
      </c>
      <c r="FJ958" s="15">
        <v>161</v>
      </c>
      <c r="FK958" s="15">
        <v>162</v>
      </c>
      <c r="FL958" s="15">
        <v>163</v>
      </c>
      <c r="FM958" s="15">
        <v>164</v>
      </c>
      <c r="FN958" s="15">
        <v>165</v>
      </c>
      <c r="FO958" s="15">
        <v>166</v>
      </c>
      <c r="FP958" s="15">
        <v>167</v>
      </c>
      <c r="FQ958" s="15">
        <v>168</v>
      </c>
      <c r="FR958" s="15">
        <v>169</v>
      </c>
      <c r="FS958" s="15">
        <v>170</v>
      </c>
      <c r="FT958" s="15">
        <v>171</v>
      </c>
      <c r="FU958" s="15">
        <v>172</v>
      </c>
      <c r="FV958" s="15">
        <v>173</v>
      </c>
      <c r="FW958" s="15">
        <v>174</v>
      </c>
      <c r="FX958" s="15">
        <v>175</v>
      </c>
      <c r="FY958" s="15">
        <v>176</v>
      </c>
      <c r="FZ958" s="15">
        <v>177</v>
      </c>
      <c r="GA958" s="15">
        <v>178</v>
      </c>
      <c r="GB958" s="15">
        <v>179</v>
      </c>
      <c r="GC958" s="15">
        <v>180</v>
      </c>
      <c r="GD958" s="15">
        <v>181</v>
      </c>
      <c r="GE958" s="15">
        <v>182</v>
      </c>
      <c r="GF958" s="15">
        <v>183</v>
      </c>
      <c r="GG958" s="15">
        <v>184</v>
      </c>
      <c r="GH958" s="15">
        <v>185</v>
      </c>
      <c r="GI958" s="15">
        <v>186</v>
      </c>
      <c r="GJ958" s="15">
        <v>187</v>
      </c>
      <c r="GK958" s="15">
        <v>188</v>
      </c>
      <c r="GL958" s="15">
        <v>189</v>
      </c>
      <c r="GM958" s="15">
        <v>190</v>
      </c>
      <c r="GN958" s="15">
        <v>191</v>
      </c>
      <c r="GO958" s="15">
        <v>192</v>
      </c>
      <c r="GP958" s="15">
        <v>193</v>
      </c>
      <c r="GQ958" s="15">
        <v>194</v>
      </c>
    </row>
    <row r="959" spans="4:199" s="15" customFormat="1">
      <c r="E959" s="42" t="s">
        <v>350</v>
      </c>
      <c r="F959" s="15">
        <v>40</v>
      </c>
      <c r="G959" s="15">
        <v>19</v>
      </c>
      <c r="H959" s="15">
        <v>169</v>
      </c>
      <c r="I959" s="15">
        <v>62</v>
      </c>
      <c r="J959" s="15">
        <v>86</v>
      </c>
      <c r="K959" s="15">
        <v>12</v>
      </c>
      <c r="L959" s="15">
        <v>39</v>
      </c>
      <c r="M959" s="15">
        <v>182</v>
      </c>
      <c r="N959" s="15">
        <v>188</v>
      </c>
      <c r="O959" s="15">
        <v>114</v>
      </c>
      <c r="P959" s="15">
        <v>98</v>
      </c>
      <c r="Q959" s="15">
        <v>141</v>
      </c>
      <c r="R959" s="15">
        <v>71</v>
      </c>
      <c r="S959" s="15">
        <v>13</v>
      </c>
      <c r="T959" s="15">
        <v>171</v>
      </c>
      <c r="U959" s="15">
        <v>77</v>
      </c>
      <c r="V959" s="15">
        <v>3</v>
      </c>
      <c r="W959" s="15">
        <v>119</v>
      </c>
      <c r="X959" s="15">
        <v>157</v>
      </c>
      <c r="Y959" s="15">
        <v>161</v>
      </c>
      <c r="Z959" s="15">
        <v>54</v>
      </c>
      <c r="AA959" s="15">
        <v>25</v>
      </c>
      <c r="AB959" s="15">
        <v>184</v>
      </c>
      <c r="AC959" s="15">
        <v>81</v>
      </c>
      <c r="AD959" s="15">
        <v>61</v>
      </c>
      <c r="AE959" s="15">
        <v>127</v>
      </c>
      <c r="AF959" s="15">
        <v>145</v>
      </c>
      <c r="AG959" s="15">
        <v>132</v>
      </c>
      <c r="AH959" s="15">
        <v>35</v>
      </c>
      <c r="AI959" s="15">
        <v>51</v>
      </c>
      <c r="AJ959" s="15">
        <v>15</v>
      </c>
      <c r="AK959" s="15">
        <v>79</v>
      </c>
      <c r="AL959" s="15">
        <v>22</v>
      </c>
      <c r="AM959" s="15">
        <v>136</v>
      </c>
      <c r="AN959" s="15">
        <v>156</v>
      </c>
      <c r="AO959" s="15">
        <v>179</v>
      </c>
      <c r="AP959" s="15">
        <v>106</v>
      </c>
      <c r="AQ959" s="15">
        <v>147</v>
      </c>
      <c r="AR959" s="15">
        <v>2</v>
      </c>
      <c r="AS959" s="15">
        <v>117</v>
      </c>
      <c r="AT959" s="15">
        <v>5</v>
      </c>
      <c r="AU959" s="15">
        <v>189</v>
      </c>
      <c r="AV959" s="15">
        <v>74</v>
      </c>
      <c r="AW959" s="15">
        <v>173</v>
      </c>
      <c r="AX959" s="15">
        <v>56</v>
      </c>
      <c r="AY959" s="15">
        <v>88</v>
      </c>
      <c r="AZ959" s="15">
        <v>113</v>
      </c>
      <c r="BA959" s="15">
        <v>194</v>
      </c>
      <c r="BB959" s="15">
        <v>48</v>
      </c>
      <c r="BC959" s="15">
        <v>176</v>
      </c>
      <c r="BD959" s="15">
        <v>59</v>
      </c>
      <c r="BE959" s="15">
        <v>125</v>
      </c>
      <c r="BF959" s="15">
        <v>21</v>
      </c>
      <c r="BG959" s="15">
        <v>152</v>
      </c>
      <c r="BH959" s="15">
        <v>26</v>
      </c>
      <c r="BI959" s="15">
        <v>87</v>
      </c>
      <c r="BJ959" s="15">
        <v>95</v>
      </c>
      <c r="BK959" s="15">
        <v>115</v>
      </c>
      <c r="BL959" s="15">
        <v>167</v>
      </c>
      <c r="BM959" s="15">
        <v>153</v>
      </c>
      <c r="BN959" s="15">
        <v>107</v>
      </c>
      <c r="BO959" s="15">
        <v>6</v>
      </c>
      <c r="BP959" s="15">
        <v>34</v>
      </c>
      <c r="BQ959" s="15">
        <v>63</v>
      </c>
      <c r="BR959" s="15">
        <v>94</v>
      </c>
      <c r="BS959" s="15">
        <v>142</v>
      </c>
      <c r="BT959" s="15">
        <v>50</v>
      </c>
      <c r="BU959" s="15">
        <v>116</v>
      </c>
      <c r="BV959" s="15">
        <v>101</v>
      </c>
      <c r="BW959" s="15">
        <v>112</v>
      </c>
      <c r="BX959" s="15">
        <v>49</v>
      </c>
      <c r="BY959" s="15">
        <v>89</v>
      </c>
      <c r="BZ959" s="15">
        <v>134</v>
      </c>
      <c r="CA959" s="15">
        <v>43</v>
      </c>
      <c r="CB959" s="15">
        <v>159</v>
      </c>
      <c r="CC959" s="15">
        <v>72</v>
      </c>
      <c r="CD959" s="15">
        <v>183</v>
      </c>
      <c r="CE959" s="15">
        <v>175</v>
      </c>
      <c r="CF959" s="15">
        <v>78</v>
      </c>
      <c r="CG959" s="15">
        <v>178</v>
      </c>
      <c r="CH959" s="15">
        <v>24</v>
      </c>
      <c r="CI959" s="15">
        <v>16</v>
      </c>
      <c r="CJ959" s="15">
        <v>75</v>
      </c>
      <c r="CK959" s="15">
        <v>131</v>
      </c>
      <c r="CL959" s="15">
        <v>128</v>
      </c>
      <c r="CM959" s="15">
        <v>140</v>
      </c>
      <c r="CN959" s="15">
        <v>104</v>
      </c>
      <c r="CO959" s="15">
        <v>187</v>
      </c>
      <c r="CP959" s="15">
        <v>91</v>
      </c>
      <c r="CQ959" s="15">
        <v>143</v>
      </c>
      <c r="CR959" s="15">
        <v>149</v>
      </c>
      <c r="CS959" s="15">
        <v>168</v>
      </c>
      <c r="CT959" s="15">
        <v>57</v>
      </c>
      <c r="CU959" s="15">
        <v>7</v>
      </c>
      <c r="CV959" s="15">
        <v>111</v>
      </c>
      <c r="CW959" s="15">
        <v>97</v>
      </c>
      <c r="CX959" s="15">
        <v>108</v>
      </c>
      <c r="CY959" s="15">
        <v>46</v>
      </c>
      <c r="CZ959" s="15">
        <v>76</v>
      </c>
      <c r="DA959" s="15">
        <v>69</v>
      </c>
      <c r="DB959" s="15">
        <v>85</v>
      </c>
      <c r="DC959" s="15">
        <v>130</v>
      </c>
      <c r="DD959" s="15">
        <v>166</v>
      </c>
      <c r="DE959" s="15">
        <v>192</v>
      </c>
      <c r="DF959" s="15">
        <v>9</v>
      </c>
      <c r="DG959" s="15">
        <v>70</v>
      </c>
      <c r="DH959" s="15">
        <v>41</v>
      </c>
      <c r="DI959" s="15">
        <v>14</v>
      </c>
      <c r="DJ959" s="15">
        <v>191</v>
      </c>
      <c r="DK959" s="15">
        <v>137</v>
      </c>
      <c r="DL959" s="15">
        <v>82</v>
      </c>
      <c r="DM959" s="15">
        <v>58</v>
      </c>
      <c r="DN959" s="15">
        <v>42</v>
      </c>
      <c r="DO959" s="15">
        <v>11</v>
      </c>
      <c r="DP959" s="15">
        <v>33</v>
      </c>
      <c r="DQ959" s="15">
        <v>68</v>
      </c>
      <c r="DR959" s="15">
        <v>65</v>
      </c>
      <c r="DS959" s="15">
        <v>37</v>
      </c>
      <c r="DT959" s="15">
        <v>186</v>
      </c>
      <c r="DU959" s="15">
        <v>102</v>
      </c>
      <c r="DV959" s="15">
        <v>155</v>
      </c>
      <c r="DW959" s="15">
        <v>30</v>
      </c>
      <c r="DX959" s="15">
        <v>80</v>
      </c>
      <c r="DY959" s="15">
        <v>160</v>
      </c>
      <c r="DZ959" s="15">
        <v>92</v>
      </c>
      <c r="EA959" s="15">
        <v>190</v>
      </c>
      <c r="EB959" s="15">
        <v>66</v>
      </c>
      <c r="EC959" s="15">
        <v>105</v>
      </c>
      <c r="ED959" s="15">
        <v>150</v>
      </c>
      <c r="EE959" s="15">
        <v>138</v>
      </c>
      <c r="EF959" s="15">
        <v>60</v>
      </c>
      <c r="EG959" s="15">
        <v>38</v>
      </c>
      <c r="EH959" s="15">
        <v>120</v>
      </c>
      <c r="EI959" s="15">
        <v>28</v>
      </c>
      <c r="EJ959" s="15">
        <v>67</v>
      </c>
      <c r="EK959" s="15">
        <v>55</v>
      </c>
      <c r="EL959" s="15">
        <v>110</v>
      </c>
      <c r="EM959" s="15">
        <v>1</v>
      </c>
      <c r="EN959" s="15">
        <v>93</v>
      </c>
      <c r="EO959" s="15">
        <v>47</v>
      </c>
      <c r="EP959" s="15">
        <v>118</v>
      </c>
      <c r="EQ959" s="15">
        <v>10</v>
      </c>
      <c r="ER959" s="15">
        <v>181</v>
      </c>
      <c r="ES959" s="15">
        <v>151</v>
      </c>
      <c r="ET959" s="15">
        <v>126</v>
      </c>
      <c r="EU959" s="15">
        <v>144</v>
      </c>
      <c r="EV959" s="15">
        <v>148</v>
      </c>
      <c r="EW959" s="15">
        <v>32</v>
      </c>
      <c r="EX959" s="15">
        <v>27</v>
      </c>
      <c r="EY959" s="15">
        <v>129</v>
      </c>
      <c r="EZ959" s="15">
        <v>158</v>
      </c>
      <c r="FA959" s="15">
        <v>100</v>
      </c>
      <c r="FB959" s="15">
        <v>135</v>
      </c>
      <c r="FC959" s="15">
        <v>121</v>
      </c>
      <c r="FD959" s="15">
        <v>163</v>
      </c>
      <c r="FE959" s="15">
        <v>29</v>
      </c>
      <c r="FF959" s="15">
        <v>165</v>
      </c>
      <c r="FG959" s="15">
        <v>174</v>
      </c>
      <c r="FH959" s="15">
        <v>83</v>
      </c>
      <c r="FI959" s="15">
        <v>124</v>
      </c>
      <c r="FJ959" s="15">
        <v>20</v>
      </c>
      <c r="FK959" s="15">
        <v>84</v>
      </c>
      <c r="FL959" s="15">
        <v>99</v>
      </c>
      <c r="FM959" s="15">
        <v>146</v>
      </c>
      <c r="FN959" s="15">
        <v>123</v>
      </c>
      <c r="FO959" s="15">
        <v>154</v>
      </c>
      <c r="FP959" s="15">
        <v>193</v>
      </c>
      <c r="FQ959" s="15">
        <v>170</v>
      </c>
      <c r="FR959" s="15">
        <v>133</v>
      </c>
      <c r="FS959" s="15">
        <v>64</v>
      </c>
      <c r="FT959" s="15">
        <v>18</v>
      </c>
      <c r="FU959" s="15">
        <v>73</v>
      </c>
      <c r="FV959" s="15">
        <v>122</v>
      </c>
      <c r="FW959" s="15">
        <v>31</v>
      </c>
      <c r="FX959" s="15">
        <v>53</v>
      </c>
      <c r="FY959" s="15">
        <v>4</v>
      </c>
      <c r="FZ959" s="15">
        <v>103</v>
      </c>
      <c r="GA959" s="15">
        <v>172</v>
      </c>
      <c r="GB959" s="15">
        <v>36</v>
      </c>
      <c r="GC959" s="15">
        <v>162</v>
      </c>
      <c r="GD959" s="15">
        <v>52</v>
      </c>
      <c r="GE959" s="15">
        <v>8</v>
      </c>
      <c r="GF959" s="15">
        <v>177</v>
      </c>
      <c r="GG959" s="15">
        <v>23</v>
      </c>
      <c r="GH959" s="15">
        <v>44</v>
      </c>
      <c r="GI959" s="15">
        <v>90</v>
      </c>
      <c r="GJ959" s="15">
        <v>164</v>
      </c>
      <c r="GK959" s="15">
        <v>185</v>
      </c>
      <c r="GL959" s="15">
        <v>180</v>
      </c>
      <c r="GM959" s="15">
        <v>139</v>
      </c>
      <c r="GN959" s="15">
        <v>109</v>
      </c>
      <c r="GO959" s="15">
        <v>45</v>
      </c>
      <c r="GP959" s="15">
        <v>17</v>
      </c>
      <c r="GQ959" s="15">
        <v>96</v>
      </c>
    </row>
    <row r="960" spans="4:199" s="15" customFormat="1">
      <c r="E960" s="42" t="s">
        <v>352</v>
      </c>
      <c r="F960" s="15">
        <v>184</v>
      </c>
      <c r="G960" s="15">
        <v>123</v>
      </c>
      <c r="H960" s="15">
        <v>145</v>
      </c>
      <c r="I960" s="15">
        <v>15</v>
      </c>
      <c r="J960" s="15">
        <v>71</v>
      </c>
      <c r="K960" s="15">
        <v>139</v>
      </c>
      <c r="L960" s="15">
        <v>191</v>
      </c>
      <c r="M960" s="15">
        <v>109</v>
      </c>
      <c r="N960" s="15">
        <v>38</v>
      </c>
      <c r="O960" s="15">
        <v>59</v>
      </c>
      <c r="P960" s="15">
        <v>134</v>
      </c>
      <c r="Q960" s="15">
        <v>29</v>
      </c>
      <c r="R960" s="15">
        <v>162</v>
      </c>
      <c r="S960" s="15">
        <v>41</v>
      </c>
      <c r="T960" s="15">
        <v>52</v>
      </c>
      <c r="U960" s="15">
        <v>67</v>
      </c>
      <c r="V960" s="15">
        <v>34</v>
      </c>
      <c r="W960" s="15">
        <v>189</v>
      </c>
      <c r="X960" s="15">
        <v>40</v>
      </c>
      <c r="Y960" s="15">
        <v>141</v>
      </c>
      <c r="Z960" s="15">
        <v>84</v>
      </c>
      <c r="AA960" s="15">
        <v>75</v>
      </c>
      <c r="AB960" s="15">
        <v>121</v>
      </c>
      <c r="AC960" s="15">
        <v>90</v>
      </c>
      <c r="AD960" s="15">
        <v>148</v>
      </c>
      <c r="AE960" s="15">
        <v>10</v>
      </c>
      <c r="AF960" s="15">
        <v>179</v>
      </c>
      <c r="AG960" s="15">
        <v>45</v>
      </c>
      <c r="AH960" s="15">
        <v>20</v>
      </c>
      <c r="AI960" s="15">
        <v>101</v>
      </c>
      <c r="AJ960" s="15">
        <v>129</v>
      </c>
      <c r="AK960" s="15">
        <v>178</v>
      </c>
      <c r="AL960" s="15">
        <v>62</v>
      </c>
      <c r="AM960" s="15">
        <v>17</v>
      </c>
      <c r="AN960" s="15">
        <v>8</v>
      </c>
      <c r="AO960" s="15">
        <v>9</v>
      </c>
      <c r="AP960" s="15">
        <v>43</v>
      </c>
      <c r="AQ960" s="15">
        <v>156</v>
      </c>
      <c r="AR960" s="15">
        <v>140</v>
      </c>
      <c r="AS960" s="15">
        <v>73</v>
      </c>
      <c r="AT960" s="15">
        <v>150</v>
      </c>
      <c r="AU960" s="15">
        <v>176</v>
      </c>
      <c r="AV960" s="15">
        <v>126</v>
      </c>
      <c r="AW960" s="15">
        <v>51</v>
      </c>
      <c r="AX960" s="15">
        <v>1</v>
      </c>
      <c r="AY960" s="15">
        <v>138</v>
      </c>
      <c r="AZ960" s="15">
        <v>173</v>
      </c>
      <c r="BA960" s="15">
        <v>117</v>
      </c>
      <c r="BB960" s="15">
        <v>68</v>
      </c>
      <c r="BC960" s="15">
        <v>42</v>
      </c>
      <c r="BD960" s="15">
        <v>124</v>
      </c>
      <c r="BE960" s="15">
        <v>161</v>
      </c>
      <c r="BF960" s="15">
        <v>186</v>
      </c>
      <c r="BG960" s="15">
        <v>142</v>
      </c>
      <c r="BH960" s="15">
        <v>172</v>
      </c>
      <c r="BI960" s="15">
        <v>160</v>
      </c>
      <c r="BJ960" s="15">
        <v>111</v>
      </c>
      <c r="BK960" s="15">
        <v>167</v>
      </c>
      <c r="BL960" s="15">
        <v>132</v>
      </c>
      <c r="BM960" s="15">
        <v>144</v>
      </c>
      <c r="BN960" s="15">
        <v>25</v>
      </c>
      <c r="BO960" s="15">
        <v>76</v>
      </c>
      <c r="BP960" s="15">
        <v>152</v>
      </c>
      <c r="BQ960" s="15">
        <v>168</v>
      </c>
      <c r="BR960" s="15">
        <v>37</v>
      </c>
      <c r="BS960" s="15">
        <v>174</v>
      </c>
      <c r="BT960" s="15">
        <v>190</v>
      </c>
      <c r="BU960" s="15">
        <v>164</v>
      </c>
      <c r="BV960" s="15">
        <v>61</v>
      </c>
      <c r="BW960" s="15">
        <v>57</v>
      </c>
      <c r="BX960" s="15">
        <v>69</v>
      </c>
      <c r="BY960" s="15">
        <v>133</v>
      </c>
      <c r="BZ960" s="15">
        <v>11</v>
      </c>
      <c r="CA960" s="15">
        <v>116</v>
      </c>
      <c r="CB960" s="15">
        <v>22</v>
      </c>
      <c r="CC960" s="15">
        <v>188</v>
      </c>
      <c r="CD960" s="15">
        <v>185</v>
      </c>
      <c r="CE960" s="15">
        <v>137</v>
      </c>
      <c r="CF960" s="15">
        <v>113</v>
      </c>
      <c r="CG960" s="15">
        <v>36</v>
      </c>
      <c r="CH960" s="15">
        <v>7</v>
      </c>
      <c r="CI960" s="15">
        <v>48</v>
      </c>
      <c r="CJ960" s="15">
        <v>55</v>
      </c>
      <c r="CK960" s="15">
        <v>21</v>
      </c>
      <c r="CL960" s="15">
        <v>154</v>
      </c>
      <c r="CM960" s="15">
        <v>35</v>
      </c>
      <c r="CN960" s="15">
        <v>74</v>
      </c>
      <c r="CO960" s="15">
        <v>92</v>
      </c>
      <c r="CP960" s="15">
        <v>16</v>
      </c>
      <c r="CQ960" s="15">
        <v>166</v>
      </c>
      <c r="CR960" s="15">
        <v>175</v>
      </c>
      <c r="CS960" s="15">
        <v>99</v>
      </c>
      <c r="CT960" s="15">
        <v>27</v>
      </c>
      <c r="CU960" s="15">
        <v>12</v>
      </c>
      <c r="CV960" s="15">
        <v>131</v>
      </c>
      <c r="CW960" s="15">
        <v>102</v>
      </c>
      <c r="CX960" s="15">
        <v>86</v>
      </c>
      <c r="CY960" s="15">
        <v>192</v>
      </c>
      <c r="CZ960" s="15">
        <v>158</v>
      </c>
      <c r="DA960" s="15">
        <v>4</v>
      </c>
      <c r="DB960" s="15">
        <v>125</v>
      </c>
      <c r="DC960" s="15">
        <v>96</v>
      </c>
      <c r="DD960" s="15">
        <v>56</v>
      </c>
      <c r="DE960" s="15">
        <v>118</v>
      </c>
      <c r="DF960" s="15">
        <v>77</v>
      </c>
      <c r="DG960" s="15">
        <v>114</v>
      </c>
      <c r="DH960" s="15">
        <v>49</v>
      </c>
      <c r="DI960" s="15">
        <v>2</v>
      </c>
      <c r="DJ960" s="15">
        <v>108</v>
      </c>
      <c r="DK960" s="15">
        <v>82</v>
      </c>
      <c r="DL960" s="15">
        <v>159</v>
      </c>
      <c r="DM960" s="15">
        <v>31</v>
      </c>
      <c r="DN960" s="15">
        <v>79</v>
      </c>
      <c r="DO960" s="15">
        <v>87</v>
      </c>
      <c r="DP960" s="15">
        <v>147</v>
      </c>
      <c r="DQ960" s="15">
        <v>170</v>
      </c>
      <c r="DR960" s="15">
        <v>63</v>
      </c>
      <c r="DS960" s="15">
        <v>24</v>
      </c>
      <c r="DT960" s="15">
        <v>155</v>
      </c>
      <c r="DU960" s="15">
        <v>66</v>
      </c>
      <c r="DV960" s="15">
        <v>180</v>
      </c>
      <c r="DW960" s="15">
        <v>119</v>
      </c>
      <c r="DX960" s="15">
        <v>110</v>
      </c>
      <c r="DY960" s="15">
        <v>70</v>
      </c>
      <c r="DZ960" s="15">
        <v>136</v>
      </c>
      <c r="EA960" s="15">
        <v>153</v>
      </c>
      <c r="EB960" s="15">
        <v>28</v>
      </c>
      <c r="EC960" s="15">
        <v>65</v>
      </c>
      <c r="ED960" s="15">
        <v>171</v>
      </c>
      <c r="EE960" s="15">
        <v>146</v>
      </c>
      <c r="EF960" s="15">
        <v>95</v>
      </c>
      <c r="EG960" s="15">
        <v>163</v>
      </c>
      <c r="EH960" s="15">
        <v>89</v>
      </c>
      <c r="EI960" s="15">
        <v>103</v>
      </c>
      <c r="EJ960" s="15">
        <v>3</v>
      </c>
      <c r="EK960" s="15">
        <v>39</v>
      </c>
      <c r="EL960" s="15">
        <v>23</v>
      </c>
      <c r="EM960" s="15">
        <v>19</v>
      </c>
      <c r="EN960" s="15">
        <v>6</v>
      </c>
      <c r="EO960" s="15">
        <v>32</v>
      </c>
      <c r="EP960" s="15">
        <v>80</v>
      </c>
      <c r="EQ960" s="15">
        <v>54</v>
      </c>
      <c r="ER960" s="15">
        <v>5</v>
      </c>
      <c r="ES960" s="15">
        <v>60</v>
      </c>
      <c r="ET960" s="15">
        <v>97</v>
      </c>
      <c r="EU960" s="15">
        <v>120</v>
      </c>
      <c r="EV960" s="15">
        <v>115</v>
      </c>
      <c r="EW960" s="15">
        <v>100</v>
      </c>
      <c r="EX960" s="15">
        <v>187</v>
      </c>
      <c r="EY960" s="15">
        <v>181</v>
      </c>
      <c r="EZ960" s="15">
        <v>128</v>
      </c>
      <c r="FA960" s="15">
        <v>78</v>
      </c>
      <c r="FB960" s="15">
        <v>91</v>
      </c>
      <c r="FC960" s="15">
        <v>85</v>
      </c>
      <c r="FD960" s="15">
        <v>122</v>
      </c>
      <c r="FE960" s="15">
        <v>94</v>
      </c>
      <c r="FF960" s="15">
        <v>135</v>
      </c>
      <c r="FG960" s="15">
        <v>151</v>
      </c>
      <c r="FH960" s="15">
        <v>193</v>
      </c>
      <c r="FI960" s="15">
        <v>127</v>
      </c>
      <c r="FJ960" s="15">
        <v>44</v>
      </c>
      <c r="FK960" s="15">
        <v>13</v>
      </c>
      <c r="FL960" s="15">
        <v>112</v>
      </c>
      <c r="FM960" s="15">
        <v>107</v>
      </c>
      <c r="FN960" s="15">
        <v>183</v>
      </c>
      <c r="FO960" s="15">
        <v>169</v>
      </c>
      <c r="FP960" s="15">
        <v>143</v>
      </c>
      <c r="FQ960" s="15">
        <v>50</v>
      </c>
      <c r="FR960" s="15">
        <v>88</v>
      </c>
      <c r="FS960" s="15">
        <v>106</v>
      </c>
      <c r="FT960" s="15">
        <v>194</v>
      </c>
      <c r="FU960" s="15">
        <v>33</v>
      </c>
      <c r="FV960" s="15">
        <v>47</v>
      </c>
      <c r="FW960" s="15">
        <v>182</v>
      </c>
      <c r="FX960" s="15">
        <v>98</v>
      </c>
      <c r="FY960" s="15">
        <v>64</v>
      </c>
      <c r="FZ960" s="15">
        <v>14</v>
      </c>
      <c r="GA960" s="15">
        <v>149</v>
      </c>
      <c r="GB960" s="15">
        <v>46</v>
      </c>
      <c r="GC960" s="15">
        <v>81</v>
      </c>
      <c r="GD960" s="15">
        <v>104</v>
      </c>
      <c r="GE960" s="15">
        <v>93</v>
      </c>
      <c r="GF960" s="15">
        <v>165</v>
      </c>
      <c r="GG960" s="15">
        <v>58</v>
      </c>
      <c r="GH960" s="15">
        <v>18</v>
      </c>
      <c r="GI960" s="15">
        <v>53</v>
      </c>
      <c r="GJ960" s="15">
        <v>83</v>
      </c>
      <c r="GK960" s="15">
        <v>130</v>
      </c>
      <c r="GL960" s="15">
        <v>26</v>
      </c>
      <c r="GM960" s="15">
        <v>177</v>
      </c>
      <c r="GN960" s="15">
        <v>157</v>
      </c>
      <c r="GO960" s="15">
        <v>105</v>
      </c>
      <c r="GP960" s="15">
        <v>30</v>
      </c>
      <c r="GQ960" s="15">
        <v>72</v>
      </c>
    </row>
    <row r="961" spans="4:204" s="15" customFormat="1"/>
    <row r="962" spans="4:204" s="15" customFormat="1">
      <c r="D962" s="447">
        <v>195</v>
      </c>
      <c r="E962" s="39" t="s">
        <v>379</v>
      </c>
    </row>
    <row r="963" spans="4:204" s="15" customFormat="1">
      <c r="E963" s="42" t="s">
        <v>322</v>
      </c>
      <c r="F963" s="15">
        <v>1</v>
      </c>
      <c r="G963" s="15">
        <v>2</v>
      </c>
      <c r="H963" s="15">
        <v>3</v>
      </c>
      <c r="I963" s="15">
        <v>4</v>
      </c>
      <c r="J963" s="15">
        <v>5</v>
      </c>
      <c r="K963" s="15">
        <v>6</v>
      </c>
      <c r="L963" s="15">
        <v>7</v>
      </c>
      <c r="M963" s="15">
        <v>8</v>
      </c>
      <c r="N963" s="15">
        <v>9</v>
      </c>
      <c r="O963" s="15">
        <v>10</v>
      </c>
      <c r="P963" s="15">
        <v>11</v>
      </c>
      <c r="Q963" s="15">
        <v>12</v>
      </c>
      <c r="R963" s="15">
        <v>13</v>
      </c>
      <c r="S963" s="15">
        <v>14</v>
      </c>
      <c r="T963" s="15">
        <v>15</v>
      </c>
      <c r="U963" s="15">
        <v>16</v>
      </c>
      <c r="V963" s="15">
        <v>17</v>
      </c>
      <c r="W963" s="15">
        <v>18</v>
      </c>
      <c r="X963" s="15">
        <v>19</v>
      </c>
      <c r="Y963" s="15">
        <v>20</v>
      </c>
      <c r="Z963" s="15">
        <v>21</v>
      </c>
      <c r="AA963" s="15">
        <v>22</v>
      </c>
      <c r="AB963" s="15">
        <v>23</v>
      </c>
      <c r="AC963" s="15">
        <v>24</v>
      </c>
      <c r="AD963" s="15">
        <v>25</v>
      </c>
      <c r="AE963" s="15">
        <v>26</v>
      </c>
      <c r="AF963" s="15">
        <v>27</v>
      </c>
      <c r="AG963" s="15">
        <v>28</v>
      </c>
      <c r="AH963" s="15">
        <v>29</v>
      </c>
      <c r="AI963" s="15">
        <v>30</v>
      </c>
      <c r="AJ963" s="15">
        <v>31</v>
      </c>
      <c r="AK963" s="15">
        <v>32</v>
      </c>
      <c r="AL963" s="15">
        <v>33</v>
      </c>
      <c r="AM963" s="15">
        <v>34</v>
      </c>
      <c r="AN963" s="15">
        <v>35</v>
      </c>
      <c r="AO963" s="15">
        <v>36</v>
      </c>
      <c r="AP963" s="15">
        <v>37</v>
      </c>
      <c r="AQ963" s="15">
        <v>38</v>
      </c>
      <c r="AR963" s="15">
        <v>39</v>
      </c>
      <c r="AS963" s="15">
        <v>40</v>
      </c>
      <c r="AT963" s="15">
        <v>41</v>
      </c>
      <c r="AU963" s="15">
        <v>42</v>
      </c>
      <c r="AV963" s="15">
        <v>43</v>
      </c>
      <c r="AW963" s="15">
        <v>44</v>
      </c>
      <c r="AX963" s="15">
        <v>45</v>
      </c>
      <c r="AY963" s="15">
        <v>46</v>
      </c>
      <c r="AZ963" s="15">
        <v>47</v>
      </c>
      <c r="BA963" s="15">
        <v>48</v>
      </c>
      <c r="BB963" s="15">
        <v>49</v>
      </c>
      <c r="BC963" s="15">
        <v>50</v>
      </c>
      <c r="BD963" s="15">
        <v>51</v>
      </c>
      <c r="BE963" s="15">
        <v>52</v>
      </c>
      <c r="BF963" s="15">
        <v>53</v>
      </c>
      <c r="BG963" s="15">
        <v>54</v>
      </c>
      <c r="BH963" s="15">
        <v>55</v>
      </c>
      <c r="BI963" s="15">
        <v>56</v>
      </c>
      <c r="BJ963" s="15">
        <v>57</v>
      </c>
      <c r="BK963" s="15">
        <v>58</v>
      </c>
      <c r="BL963" s="15">
        <v>59</v>
      </c>
      <c r="BM963" s="15">
        <v>60</v>
      </c>
      <c r="BN963" s="15">
        <v>61</v>
      </c>
      <c r="BO963" s="15">
        <v>62</v>
      </c>
      <c r="BP963" s="15">
        <v>63</v>
      </c>
      <c r="BQ963" s="15">
        <v>64</v>
      </c>
      <c r="BR963" s="15">
        <v>65</v>
      </c>
      <c r="BS963" s="15">
        <v>66</v>
      </c>
      <c r="BT963" s="15">
        <v>67</v>
      </c>
      <c r="BU963" s="15">
        <v>68</v>
      </c>
      <c r="BV963" s="15">
        <v>69</v>
      </c>
      <c r="BW963" s="15">
        <v>70</v>
      </c>
      <c r="BX963" s="15">
        <v>71</v>
      </c>
      <c r="BY963" s="15">
        <v>72</v>
      </c>
      <c r="BZ963" s="15">
        <v>73</v>
      </c>
      <c r="CA963" s="15">
        <v>74</v>
      </c>
      <c r="CB963" s="15">
        <v>75</v>
      </c>
      <c r="CC963" s="15">
        <v>76</v>
      </c>
      <c r="CD963" s="15">
        <v>77</v>
      </c>
      <c r="CE963" s="15">
        <v>78</v>
      </c>
      <c r="CF963" s="15">
        <v>79</v>
      </c>
      <c r="CG963" s="15">
        <v>80</v>
      </c>
      <c r="CH963" s="15">
        <v>81</v>
      </c>
      <c r="CI963" s="15">
        <v>82</v>
      </c>
      <c r="CJ963" s="15">
        <v>83</v>
      </c>
      <c r="CK963" s="15">
        <v>84</v>
      </c>
      <c r="CL963" s="15">
        <v>85</v>
      </c>
      <c r="CM963" s="15">
        <v>86</v>
      </c>
      <c r="CN963" s="15">
        <v>87</v>
      </c>
      <c r="CO963" s="15">
        <v>88</v>
      </c>
      <c r="CP963" s="15">
        <v>89</v>
      </c>
      <c r="CQ963" s="15">
        <v>90</v>
      </c>
      <c r="CR963" s="15">
        <v>91</v>
      </c>
      <c r="CS963" s="15">
        <v>92</v>
      </c>
      <c r="CT963" s="15">
        <v>93</v>
      </c>
      <c r="CU963" s="15">
        <v>94</v>
      </c>
      <c r="CV963" s="15">
        <v>95</v>
      </c>
      <c r="CW963" s="15">
        <v>96</v>
      </c>
      <c r="CX963" s="15">
        <v>97</v>
      </c>
      <c r="CY963" s="15">
        <v>98</v>
      </c>
      <c r="CZ963" s="15">
        <v>99</v>
      </c>
      <c r="DA963" s="15">
        <v>100</v>
      </c>
      <c r="DB963" s="15">
        <v>101</v>
      </c>
      <c r="DC963" s="15">
        <v>102</v>
      </c>
      <c r="DD963" s="15">
        <v>103</v>
      </c>
      <c r="DE963" s="15">
        <v>104</v>
      </c>
      <c r="DF963" s="15">
        <v>105</v>
      </c>
      <c r="DG963" s="15">
        <v>106</v>
      </c>
      <c r="DH963" s="15">
        <v>107</v>
      </c>
      <c r="DI963" s="15">
        <v>108</v>
      </c>
      <c r="DJ963" s="15">
        <v>109</v>
      </c>
      <c r="DK963" s="15">
        <v>110</v>
      </c>
      <c r="DL963" s="15">
        <v>111</v>
      </c>
      <c r="DM963" s="15">
        <v>112</v>
      </c>
      <c r="DN963" s="15">
        <v>113</v>
      </c>
      <c r="DO963" s="15">
        <v>114</v>
      </c>
      <c r="DP963" s="15">
        <v>115</v>
      </c>
      <c r="DQ963" s="15">
        <v>116</v>
      </c>
      <c r="DR963" s="15">
        <v>117</v>
      </c>
      <c r="DS963" s="15">
        <v>118</v>
      </c>
      <c r="DT963" s="15">
        <v>119</v>
      </c>
      <c r="DU963" s="15">
        <v>120</v>
      </c>
      <c r="DV963" s="15">
        <v>121</v>
      </c>
      <c r="DW963" s="15">
        <v>122</v>
      </c>
      <c r="DX963" s="15">
        <v>123</v>
      </c>
      <c r="DY963" s="15">
        <v>124</v>
      </c>
      <c r="DZ963" s="15">
        <v>125</v>
      </c>
      <c r="EA963" s="15">
        <v>126</v>
      </c>
      <c r="EB963" s="15">
        <v>127</v>
      </c>
      <c r="EC963" s="15">
        <v>128</v>
      </c>
      <c r="ED963" s="15">
        <v>129</v>
      </c>
      <c r="EE963" s="15">
        <v>130</v>
      </c>
      <c r="EF963" s="15">
        <v>131</v>
      </c>
      <c r="EG963" s="15">
        <v>132</v>
      </c>
      <c r="EH963" s="15">
        <v>133</v>
      </c>
      <c r="EI963" s="15">
        <v>134</v>
      </c>
      <c r="EJ963" s="15">
        <v>135</v>
      </c>
      <c r="EK963" s="15">
        <v>136</v>
      </c>
      <c r="EL963" s="15">
        <v>137</v>
      </c>
      <c r="EM963" s="15">
        <v>138</v>
      </c>
      <c r="EN963" s="15">
        <v>139</v>
      </c>
      <c r="EO963" s="15">
        <v>140</v>
      </c>
      <c r="EP963" s="15">
        <v>141</v>
      </c>
      <c r="EQ963" s="15">
        <v>142</v>
      </c>
      <c r="ER963" s="15">
        <v>143</v>
      </c>
      <c r="ES963" s="15">
        <v>144</v>
      </c>
      <c r="ET963" s="15">
        <v>145</v>
      </c>
      <c r="EU963" s="15">
        <v>146</v>
      </c>
      <c r="EV963" s="15">
        <v>147</v>
      </c>
      <c r="EW963" s="15">
        <v>148</v>
      </c>
      <c r="EX963" s="15">
        <v>149</v>
      </c>
      <c r="EY963" s="15">
        <v>150</v>
      </c>
      <c r="EZ963" s="15">
        <v>151</v>
      </c>
      <c r="FA963" s="15">
        <v>152</v>
      </c>
      <c r="FB963" s="15">
        <v>153</v>
      </c>
      <c r="FC963" s="15">
        <v>154</v>
      </c>
      <c r="FD963" s="15">
        <v>155</v>
      </c>
      <c r="FE963" s="15">
        <v>156</v>
      </c>
      <c r="FF963" s="15">
        <v>157</v>
      </c>
      <c r="FG963" s="15">
        <v>158</v>
      </c>
      <c r="FH963" s="15">
        <v>159</v>
      </c>
      <c r="FI963" s="15">
        <v>160</v>
      </c>
      <c r="FJ963" s="15">
        <v>161</v>
      </c>
      <c r="FK963" s="15">
        <v>162</v>
      </c>
      <c r="FL963" s="15">
        <v>163</v>
      </c>
      <c r="FM963" s="15">
        <v>164</v>
      </c>
      <c r="FN963" s="15">
        <v>165</v>
      </c>
      <c r="FO963" s="15">
        <v>166</v>
      </c>
      <c r="FP963" s="15">
        <v>167</v>
      </c>
      <c r="FQ963" s="15">
        <v>168</v>
      </c>
      <c r="FR963" s="15">
        <v>169</v>
      </c>
      <c r="FS963" s="15">
        <v>170</v>
      </c>
      <c r="FT963" s="15">
        <v>171</v>
      </c>
      <c r="FU963" s="15">
        <v>172</v>
      </c>
      <c r="FV963" s="15">
        <v>173</v>
      </c>
      <c r="FW963" s="15">
        <v>174</v>
      </c>
      <c r="FX963" s="15">
        <v>175</v>
      </c>
      <c r="FY963" s="15">
        <v>176</v>
      </c>
      <c r="FZ963" s="15">
        <v>177</v>
      </c>
      <c r="GA963" s="15">
        <v>178</v>
      </c>
      <c r="GB963" s="15">
        <v>179</v>
      </c>
      <c r="GC963" s="15">
        <v>180</v>
      </c>
      <c r="GD963" s="15">
        <v>181</v>
      </c>
      <c r="GE963" s="15">
        <v>182</v>
      </c>
      <c r="GF963" s="15">
        <v>183</v>
      </c>
      <c r="GG963" s="15">
        <v>184</v>
      </c>
      <c r="GH963" s="15">
        <v>185</v>
      </c>
      <c r="GI963" s="15">
        <v>186</v>
      </c>
      <c r="GJ963" s="15">
        <v>187</v>
      </c>
      <c r="GK963" s="15">
        <v>188</v>
      </c>
      <c r="GL963" s="15">
        <v>189</v>
      </c>
      <c r="GM963" s="15">
        <v>190</v>
      </c>
      <c r="GN963" s="15">
        <v>191</v>
      </c>
      <c r="GO963" s="15">
        <v>192</v>
      </c>
      <c r="GP963" s="15">
        <v>193</v>
      </c>
      <c r="GQ963" s="15">
        <v>194</v>
      </c>
      <c r="GR963" s="15">
        <v>195</v>
      </c>
    </row>
    <row r="964" spans="4:204" s="15" customFormat="1">
      <c r="E964" s="42" t="s">
        <v>350</v>
      </c>
      <c r="F964" s="15">
        <v>179</v>
      </c>
      <c r="G964" s="15">
        <v>26</v>
      </c>
      <c r="H964" s="15">
        <v>124</v>
      </c>
      <c r="I964" s="15">
        <v>98</v>
      </c>
      <c r="J964" s="15">
        <v>181</v>
      </c>
      <c r="K964" s="15">
        <v>139</v>
      </c>
      <c r="L964" s="15">
        <v>163</v>
      </c>
      <c r="M964" s="15">
        <v>79</v>
      </c>
      <c r="N964" s="15">
        <v>128</v>
      </c>
      <c r="O964" s="15">
        <v>176</v>
      </c>
      <c r="P964" s="15">
        <v>80</v>
      </c>
      <c r="Q964" s="15">
        <v>14</v>
      </c>
      <c r="R964" s="15">
        <v>92</v>
      </c>
      <c r="S964" s="15">
        <v>166</v>
      </c>
      <c r="T964" s="15">
        <v>112</v>
      </c>
      <c r="U964" s="15">
        <v>140</v>
      </c>
      <c r="V964" s="15">
        <v>188</v>
      </c>
      <c r="W964" s="15">
        <v>157</v>
      </c>
      <c r="X964" s="15">
        <v>76</v>
      </c>
      <c r="Y964" s="15">
        <v>108</v>
      </c>
      <c r="Z964" s="15">
        <v>75</v>
      </c>
      <c r="AA964" s="15">
        <v>11</v>
      </c>
      <c r="AB964" s="15">
        <v>35</v>
      </c>
      <c r="AC964" s="15">
        <v>160</v>
      </c>
      <c r="AD964" s="15">
        <v>193</v>
      </c>
      <c r="AE964" s="15">
        <v>129</v>
      </c>
      <c r="AF964" s="15">
        <v>3</v>
      </c>
      <c r="AG964" s="15">
        <v>74</v>
      </c>
      <c r="AH964" s="15">
        <v>185</v>
      </c>
      <c r="AI964" s="15">
        <v>192</v>
      </c>
      <c r="AJ964" s="15">
        <v>88</v>
      </c>
      <c r="AK964" s="15">
        <v>68</v>
      </c>
      <c r="AL964" s="15">
        <v>12</v>
      </c>
      <c r="AM964" s="15">
        <v>167</v>
      </c>
      <c r="AN964" s="15">
        <v>46</v>
      </c>
      <c r="AO964" s="15">
        <v>175</v>
      </c>
      <c r="AP964" s="15">
        <v>31</v>
      </c>
      <c r="AQ964" s="15">
        <v>65</v>
      </c>
      <c r="AR964" s="15">
        <v>130</v>
      </c>
      <c r="AS964" s="15">
        <v>77</v>
      </c>
      <c r="AT964" s="15">
        <v>17</v>
      </c>
      <c r="AU964" s="15">
        <v>86</v>
      </c>
      <c r="AV964" s="15">
        <v>147</v>
      </c>
      <c r="AW964" s="15">
        <v>67</v>
      </c>
      <c r="AX964" s="15">
        <v>114</v>
      </c>
      <c r="AY964" s="15">
        <v>39</v>
      </c>
      <c r="AZ964" s="15">
        <v>133</v>
      </c>
      <c r="BA964" s="15">
        <v>95</v>
      </c>
      <c r="BB964" s="15">
        <v>6</v>
      </c>
      <c r="BC964" s="15">
        <v>22</v>
      </c>
      <c r="BD964" s="15">
        <v>115</v>
      </c>
      <c r="BE964" s="15">
        <v>150</v>
      </c>
      <c r="BF964" s="15">
        <v>132</v>
      </c>
      <c r="BG964" s="15">
        <v>97</v>
      </c>
      <c r="BH964" s="15">
        <v>91</v>
      </c>
      <c r="BI964" s="15">
        <v>25</v>
      </c>
      <c r="BJ964" s="15">
        <v>178</v>
      </c>
      <c r="BK964" s="15">
        <v>106</v>
      </c>
      <c r="BL964" s="15">
        <v>161</v>
      </c>
      <c r="BM964" s="15">
        <v>141</v>
      </c>
      <c r="BN964" s="15">
        <v>174</v>
      </c>
      <c r="BO964" s="15">
        <v>81</v>
      </c>
      <c r="BP964" s="15">
        <v>100</v>
      </c>
      <c r="BQ964" s="15">
        <v>90</v>
      </c>
      <c r="BR964" s="15">
        <v>57</v>
      </c>
      <c r="BS964" s="15">
        <v>49</v>
      </c>
      <c r="BT964" s="15">
        <v>15</v>
      </c>
      <c r="BU964" s="15">
        <v>134</v>
      </c>
      <c r="BV964" s="15">
        <v>137</v>
      </c>
      <c r="BW964" s="15">
        <v>148</v>
      </c>
      <c r="BX964" s="15">
        <v>20</v>
      </c>
      <c r="BY964" s="15">
        <v>111</v>
      </c>
      <c r="BZ964" s="15">
        <v>122</v>
      </c>
      <c r="CA964" s="15">
        <v>28</v>
      </c>
      <c r="CB964" s="15">
        <v>116</v>
      </c>
      <c r="CC964" s="15">
        <v>93</v>
      </c>
      <c r="CD964" s="15">
        <v>118</v>
      </c>
      <c r="CE964" s="15">
        <v>84</v>
      </c>
      <c r="CF964" s="15">
        <v>42</v>
      </c>
      <c r="CG964" s="15">
        <v>168</v>
      </c>
      <c r="CH964" s="15">
        <v>33</v>
      </c>
      <c r="CI964" s="15">
        <v>165</v>
      </c>
      <c r="CJ964" s="15">
        <v>169</v>
      </c>
      <c r="CK964" s="15">
        <v>153</v>
      </c>
      <c r="CL964" s="15">
        <v>72</v>
      </c>
      <c r="CM964" s="15">
        <v>4</v>
      </c>
      <c r="CN964" s="15">
        <v>40</v>
      </c>
      <c r="CO964" s="15">
        <v>99</v>
      </c>
      <c r="CP964" s="15">
        <v>131</v>
      </c>
      <c r="CQ964" s="15">
        <v>104</v>
      </c>
      <c r="CR964" s="15">
        <v>55</v>
      </c>
      <c r="CS964" s="15">
        <v>13</v>
      </c>
      <c r="CT964" s="15">
        <v>19</v>
      </c>
      <c r="CU964" s="15">
        <v>182</v>
      </c>
      <c r="CV964" s="15">
        <v>59</v>
      </c>
      <c r="CW964" s="15">
        <v>127</v>
      </c>
      <c r="CX964" s="15">
        <v>101</v>
      </c>
      <c r="CY964" s="15">
        <v>64</v>
      </c>
      <c r="CZ964" s="15">
        <v>21</v>
      </c>
      <c r="DA964" s="15">
        <v>48</v>
      </c>
      <c r="DB964" s="15">
        <v>183</v>
      </c>
      <c r="DC964" s="15">
        <v>191</v>
      </c>
      <c r="DD964" s="15">
        <v>117</v>
      </c>
      <c r="DE964" s="15">
        <v>158</v>
      </c>
      <c r="DF964" s="15">
        <v>87</v>
      </c>
      <c r="DG964" s="15">
        <v>83</v>
      </c>
      <c r="DH964" s="15">
        <v>78</v>
      </c>
      <c r="DI964" s="15">
        <v>54</v>
      </c>
      <c r="DJ964" s="15">
        <v>23</v>
      </c>
      <c r="DK964" s="15">
        <v>44</v>
      </c>
      <c r="DL964" s="15">
        <v>37</v>
      </c>
      <c r="DM964" s="15">
        <v>24</v>
      </c>
      <c r="DN964" s="15">
        <v>51</v>
      </c>
      <c r="DO964" s="15">
        <v>45</v>
      </c>
      <c r="DP964" s="15">
        <v>32</v>
      </c>
      <c r="DQ964" s="15">
        <v>123</v>
      </c>
      <c r="DR964" s="15">
        <v>136</v>
      </c>
      <c r="DS964" s="15">
        <v>120</v>
      </c>
      <c r="DT964" s="15">
        <v>66</v>
      </c>
      <c r="DU964" s="15">
        <v>189</v>
      </c>
      <c r="DV964" s="15">
        <v>82</v>
      </c>
      <c r="DW964" s="15">
        <v>63</v>
      </c>
      <c r="DX964" s="15">
        <v>170</v>
      </c>
      <c r="DY964" s="15">
        <v>47</v>
      </c>
      <c r="DZ964" s="15">
        <v>126</v>
      </c>
      <c r="EA964" s="15">
        <v>173</v>
      </c>
      <c r="EB964" s="15">
        <v>58</v>
      </c>
      <c r="EC964" s="15">
        <v>9</v>
      </c>
      <c r="ED964" s="15">
        <v>71</v>
      </c>
      <c r="EE964" s="15">
        <v>27</v>
      </c>
      <c r="EF964" s="15">
        <v>187</v>
      </c>
      <c r="EG964" s="15">
        <v>1</v>
      </c>
      <c r="EH964" s="15">
        <v>156</v>
      </c>
      <c r="EI964" s="15">
        <v>171</v>
      </c>
      <c r="EJ964" s="15">
        <v>103</v>
      </c>
      <c r="EK964" s="15">
        <v>89</v>
      </c>
      <c r="EL964" s="15">
        <v>69</v>
      </c>
      <c r="EM964" s="15">
        <v>155</v>
      </c>
      <c r="EN964" s="15">
        <v>172</v>
      </c>
      <c r="EO964" s="15">
        <v>18</v>
      </c>
      <c r="EP964" s="15">
        <v>60</v>
      </c>
      <c r="EQ964" s="15">
        <v>70</v>
      </c>
      <c r="ER964" s="15">
        <v>109</v>
      </c>
      <c r="ES964" s="15">
        <v>96</v>
      </c>
      <c r="ET964" s="15">
        <v>36</v>
      </c>
      <c r="EU964" s="15">
        <v>164</v>
      </c>
      <c r="EV964" s="15">
        <v>43</v>
      </c>
      <c r="EW964" s="15">
        <v>2</v>
      </c>
      <c r="EX964" s="15">
        <v>73</v>
      </c>
      <c r="EY964" s="15">
        <v>177</v>
      </c>
      <c r="EZ964" s="15">
        <v>113</v>
      </c>
      <c r="FA964" s="15">
        <v>119</v>
      </c>
      <c r="FB964" s="15">
        <v>50</v>
      </c>
      <c r="FC964" s="15">
        <v>56</v>
      </c>
      <c r="FD964" s="15">
        <v>102</v>
      </c>
      <c r="FE964" s="15">
        <v>125</v>
      </c>
      <c r="FF964" s="15">
        <v>149</v>
      </c>
      <c r="FG964" s="15">
        <v>152</v>
      </c>
      <c r="FH964" s="15">
        <v>162</v>
      </c>
      <c r="FI964" s="15">
        <v>16</v>
      </c>
      <c r="FJ964" s="15">
        <v>110</v>
      </c>
      <c r="FK964" s="15">
        <v>94</v>
      </c>
      <c r="FL964" s="15">
        <v>144</v>
      </c>
      <c r="FM964" s="15">
        <v>146</v>
      </c>
      <c r="FN964" s="15">
        <v>121</v>
      </c>
      <c r="FO964" s="15">
        <v>62</v>
      </c>
      <c r="FP964" s="15">
        <v>143</v>
      </c>
      <c r="FQ964" s="15">
        <v>52</v>
      </c>
      <c r="FR964" s="15">
        <v>7</v>
      </c>
      <c r="FS964" s="15">
        <v>184</v>
      </c>
      <c r="FT964" s="15">
        <v>5</v>
      </c>
      <c r="FU964" s="15">
        <v>8</v>
      </c>
      <c r="FV964" s="15">
        <v>190</v>
      </c>
      <c r="FW964" s="15">
        <v>41</v>
      </c>
      <c r="FX964" s="15">
        <v>151</v>
      </c>
      <c r="FY964" s="15">
        <v>85</v>
      </c>
      <c r="FZ964" s="15">
        <v>145</v>
      </c>
      <c r="GA964" s="15">
        <v>105</v>
      </c>
      <c r="GB964" s="15">
        <v>10</v>
      </c>
      <c r="GC964" s="15">
        <v>138</v>
      </c>
      <c r="GD964" s="15">
        <v>29</v>
      </c>
      <c r="GE964" s="15">
        <v>159</v>
      </c>
      <c r="GF964" s="15">
        <v>195</v>
      </c>
      <c r="GG964" s="15">
        <v>186</v>
      </c>
      <c r="GH964" s="15">
        <v>53</v>
      </c>
      <c r="GI964" s="15">
        <v>135</v>
      </c>
      <c r="GJ964" s="15">
        <v>194</v>
      </c>
      <c r="GK964" s="15">
        <v>142</v>
      </c>
      <c r="GL964" s="15">
        <v>61</v>
      </c>
      <c r="GM964" s="15">
        <v>38</v>
      </c>
      <c r="GN964" s="15">
        <v>180</v>
      </c>
      <c r="GO964" s="15">
        <v>30</v>
      </c>
      <c r="GP964" s="15">
        <v>154</v>
      </c>
      <c r="GQ964" s="15">
        <v>107</v>
      </c>
      <c r="GR964" s="15">
        <v>34</v>
      </c>
    </row>
    <row r="965" spans="4:204" s="15" customFormat="1">
      <c r="E965" s="42" t="s">
        <v>352</v>
      </c>
      <c r="F965" s="15">
        <v>189</v>
      </c>
      <c r="G965" s="15">
        <v>85</v>
      </c>
      <c r="H965" s="15">
        <v>49</v>
      </c>
      <c r="I965" s="15">
        <v>183</v>
      </c>
      <c r="J965" s="15">
        <v>37</v>
      </c>
      <c r="K965" s="15">
        <v>98</v>
      </c>
      <c r="L965" s="15">
        <v>144</v>
      </c>
      <c r="M965" s="15">
        <v>14</v>
      </c>
      <c r="N965" s="15">
        <v>68</v>
      </c>
      <c r="O965" s="15">
        <v>4</v>
      </c>
      <c r="P965" s="15">
        <v>18</v>
      </c>
      <c r="Q965" s="15">
        <v>50</v>
      </c>
      <c r="R965" s="15">
        <v>94</v>
      </c>
      <c r="S965" s="15">
        <v>152</v>
      </c>
      <c r="T965" s="15">
        <v>26</v>
      </c>
      <c r="U965" s="15">
        <v>102</v>
      </c>
      <c r="V965" s="15">
        <v>169</v>
      </c>
      <c r="W965" s="15">
        <v>175</v>
      </c>
      <c r="X965" s="15">
        <v>123</v>
      </c>
      <c r="Y965" s="15">
        <v>78</v>
      </c>
      <c r="Z965" s="15">
        <v>42</v>
      </c>
      <c r="AA965" s="15">
        <v>91</v>
      </c>
      <c r="AB965" s="15">
        <v>192</v>
      </c>
      <c r="AC965" s="15">
        <v>133</v>
      </c>
      <c r="AD965" s="15">
        <v>161</v>
      </c>
      <c r="AE965" s="15">
        <v>104</v>
      </c>
      <c r="AF965" s="15">
        <v>193</v>
      </c>
      <c r="AG965" s="15">
        <v>24</v>
      </c>
      <c r="AH965" s="15">
        <v>46</v>
      </c>
      <c r="AI965" s="15">
        <v>166</v>
      </c>
      <c r="AJ965" s="15">
        <v>138</v>
      </c>
      <c r="AK965" s="15">
        <v>129</v>
      </c>
      <c r="AL965" s="15">
        <v>162</v>
      </c>
      <c r="AM965" s="15">
        <v>60</v>
      </c>
      <c r="AN965" s="15">
        <v>93</v>
      </c>
      <c r="AO965" s="15">
        <v>112</v>
      </c>
      <c r="AP965" s="15">
        <v>124</v>
      </c>
      <c r="AQ965" s="15">
        <v>137</v>
      </c>
      <c r="AR965" s="15">
        <v>33</v>
      </c>
      <c r="AS965" s="15">
        <v>96</v>
      </c>
      <c r="AT965" s="15">
        <v>69</v>
      </c>
      <c r="AU965" s="15">
        <v>158</v>
      </c>
      <c r="AV965" s="15">
        <v>182</v>
      </c>
      <c r="AW965" s="15">
        <v>188</v>
      </c>
      <c r="AX965" s="15">
        <v>101</v>
      </c>
      <c r="AY965" s="15">
        <v>114</v>
      </c>
      <c r="AZ965" s="15">
        <v>95</v>
      </c>
      <c r="BA965" s="15">
        <v>167</v>
      </c>
      <c r="BB965" s="15">
        <v>3</v>
      </c>
      <c r="BC965" s="15">
        <v>89</v>
      </c>
      <c r="BD965" s="15">
        <v>45</v>
      </c>
      <c r="BE965" s="15">
        <v>103</v>
      </c>
      <c r="BF965" s="15">
        <v>29</v>
      </c>
      <c r="BG965" s="15">
        <v>157</v>
      </c>
      <c r="BH965" s="15">
        <v>58</v>
      </c>
      <c r="BI965" s="15">
        <v>34</v>
      </c>
      <c r="BJ965" s="15">
        <v>139</v>
      </c>
      <c r="BK965" s="15">
        <v>194</v>
      </c>
      <c r="BL965" s="15">
        <v>82</v>
      </c>
      <c r="BM965" s="15">
        <v>62</v>
      </c>
      <c r="BN965" s="15">
        <v>10</v>
      </c>
      <c r="BO965" s="15">
        <v>109</v>
      </c>
      <c r="BP965" s="15">
        <v>30</v>
      </c>
      <c r="BQ965" s="15">
        <v>116</v>
      </c>
      <c r="BR965" s="15">
        <v>1</v>
      </c>
      <c r="BS965" s="15">
        <v>154</v>
      </c>
      <c r="BT965" s="15">
        <v>181</v>
      </c>
      <c r="BU965" s="15">
        <v>70</v>
      </c>
      <c r="BV965" s="15">
        <v>136</v>
      </c>
      <c r="BW965" s="15">
        <v>63</v>
      </c>
      <c r="BX965" s="15">
        <v>165</v>
      </c>
      <c r="BY965" s="15">
        <v>19</v>
      </c>
      <c r="BZ965" s="15">
        <v>119</v>
      </c>
      <c r="CA965" s="15">
        <v>187</v>
      </c>
      <c r="CB965" s="15">
        <v>92</v>
      </c>
      <c r="CC965" s="15">
        <v>195</v>
      </c>
      <c r="CD965" s="15">
        <v>99</v>
      </c>
      <c r="CE965" s="15">
        <v>171</v>
      </c>
      <c r="CF965" s="15">
        <v>81</v>
      </c>
      <c r="CG965" s="15">
        <v>163</v>
      </c>
      <c r="CH965" s="15">
        <v>15</v>
      </c>
      <c r="CI965" s="15">
        <v>16</v>
      </c>
      <c r="CJ965" s="15">
        <v>126</v>
      </c>
      <c r="CK965" s="15">
        <v>122</v>
      </c>
      <c r="CL965" s="15">
        <v>2</v>
      </c>
      <c r="CM965" s="15">
        <v>185</v>
      </c>
      <c r="CN965" s="15">
        <v>53</v>
      </c>
      <c r="CO965" s="15">
        <v>135</v>
      </c>
      <c r="CP965" s="15">
        <v>20</v>
      </c>
      <c r="CQ965" s="15">
        <v>83</v>
      </c>
      <c r="CR965" s="15">
        <v>44</v>
      </c>
      <c r="CS965" s="15">
        <v>125</v>
      </c>
      <c r="CT965" s="15">
        <v>146</v>
      </c>
      <c r="CU965" s="15">
        <v>13</v>
      </c>
      <c r="CV965" s="15">
        <v>106</v>
      </c>
      <c r="CW965" s="15">
        <v>57</v>
      </c>
      <c r="CX965" s="15">
        <v>73</v>
      </c>
      <c r="CY965" s="15">
        <v>40</v>
      </c>
      <c r="CZ965" s="15">
        <v>132</v>
      </c>
      <c r="DA965" s="15">
        <v>127</v>
      </c>
      <c r="DB965" s="15">
        <v>120</v>
      </c>
      <c r="DC965" s="15">
        <v>131</v>
      </c>
      <c r="DD965" s="15">
        <v>121</v>
      </c>
      <c r="DE965" s="15">
        <v>75</v>
      </c>
      <c r="DF965" s="15">
        <v>174</v>
      </c>
      <c r="DG965" s="15">
        <v>32</v>
      </c>
      <c r="DH965" s="15">
        <v>128</v>
      </c>
      <c r="DI965" s="15">
        <v>27</v>
      </c>
      <c r="DJ965" s="15">
        <v>43</v>
      </c>
      <c r="DK965" s="15">
        <v>178</v>
      </c>
      <c r="DL965" s="15">
        <v>74</v>
      </c>
      <c r="DM965" s="15">
        <v>28</v>
      </c>
      <c r="DN965" s="15">
        <v>61</v>
      </c>
      <c r="DO965" s="15">
        <v>151</v>
      </c>
      <c r="DP965" s="15">
        <v>173</v>
      </c>
      <c r="DQ965" s="15">
        <v>97</v>
      </c>
      <c r="DR965" s="15">
        <v>23</v>
      </c>
      <c r="DS965" s="15">
        <v>159</v>
      </c>
      <c r="DT965" s="15">
        <v>117</v>
      </c>
      <c r="DU965" s="15">
        <v>164</v>
      </c>
      <c r="DV965" s="15">
        <v>184</v>
      </c>
      <c r="DW965" s="15">
        <v>56</v>
      </c>
      <c r="DX965" s="15">
        <v>6</v>
      </c>
      <c r="DY965" s="15">
        <v>5</v>
      </c>
      <c r="DZ965" s="15">
        <v>186</v>
      </c>
      <c r="EA965" s="15">
        <v>130</v>
      </c>
      <c r="EB965" s="15">
        <v>100</v>
      </c>
      <c r="EC965" s="15">
        <v>172</v>
      </c>
      <c r="ED965" s="15">
        <v>88</v>
      </c>
      <c r="EE965" s="15">
        <v>17</v>
      </c>
      <c r="EF965" s="15">
        <v>153</v>
      </c>
      <c r="EG965" s="15">
        <v>65</v>
      </c>
      <c r="EH965" s="15">
        <v>149</v>
      </c>
      <c r="EI965" s="15">
        <v>143</v>
      </c>
      <c r="EJ965" s="15">
        <v>11</v>
      </c>
      <c r="EK965" s="15">
        <v>145</v>
      </c>
      <c r="EL965" s="15">
        <v>168</v>
      </c>
      <c r="EM965" s="15">
        <v>41</v>
      </c>
      <c r="EN965" s="15">
        <v>80</v>
      </c>
      <c r="EO965" s="15">
        <v>147</v>
      </c>
      <c r="EP965" s="15">
        <v>148</v>
      </c>
      <c r="EQ965" s="15">
        <v>54</v>
      </c>
      <c r="ER965" s="15">
        <v>177</v>
      </c>
      <c r="ES965" s="15">
        <v>8</v>
      </c>
      <c r="ET965" s="15">
        <v>31</v>
      </c>
      <c r="EU965" s="15">
        <v>64</v>
      </c>
      <c r="EV965" s="15">
        <v>180</v>
      </c>
      <c r="EW965" s="15">
        <v>77</v>
      </c>
      <c r="EX965" s="15">
        <v>113</v>
      </c>
      <c r="EY965" s="15">
        <v>156</v>
      </c>
      <c r="EZ965" s="15">
        <v>59</v>
      </c>
      <c r="FA965" s="15">
        <v>9</v>
      </c>
      <c r="FB965" s="15">
        <v>47</v>
      </c>
      <c r="FC965" s="15">
        <v>110</v>
      </c>
      <c r="FD965" s="15">
        <v>66</v>
      </c>
      <c r="FE965" s="15">
        <v>134</v>
      </c>
      <c r="FF965" s="15">
        <v>190</v>
      </c>
      <c r="FG965" s="15">
        <v>7</v>
      </c>
      <c r="FH965" s="15">
        <v>12</v>
      </c>
      <c r="FI965" s="15">
        <v>39</v>
      </c>
      <c r="FJ965" s="15">
        <v>105</v>
      </c>
      <c r="FK965" s="15">
        <v>36</v>
      </c>
      <c r="FL965" s="15">
        <v>140</v>
      </c>
      <c r="FM965" s="15">
        <v>118</v>
      </c>
      <c r="FN965" s="15">
        <v>71</v>
      </c>
      <c r="FO965" s="15">
        <v>160</v>
      </c>
      <c r="FP965" s="15">
        <v>48</v>
      </c>
      <c r="FQ965" s="15">
        <v>150</v>
      </c>
      <c r="FR965" s="15">
        <v>52</v>
      </c>
      <c r="FS965" s="15">
        <v>142</v>
      </c>
      <c r="FT965" s="15">
        <v>87</v>
      </c>
      <c r="FU965" s="15">
        <v>35</v>
      </c>
      <c r="FV965" s="15">
        <v>176</v>
      </c>
      <c r="FW965" s="15">
        <v>25</v>
      </c>
      <c r="FX965" s="15">
        <v>111</v>
      </c>
      <c r="FY965" s="15">
        <v>90</v>
      </c>
      <c r="FZ965" s="15">
        <v>108</v>
      </c>
      <c r="GA965" s="15">
        <v>67</v>
      </c>
      <c r="GB965" s="15">
        <v>115</v>
      </c>
      <c r="GC965" s="15">
        <v>191</v>
      </c>
      <c r="GD965" s="15">
        <v>72</v>
      </c>
      <c r="GE965" s="15">
        <v>84</v>
      </c>
      <c r="GF965" s="15">
        <v>107</v>
      </c>
      <c r="GG965" s="15">
        <v>51</v>
      </c>
      <c r="GH965" s="15">
        <v>86</v>
      </c>
      <c r="GI965" s="15">
        <v>155</v>
      </c>
      <c r="GJ965" s="15">
        <v>79</v>
      </c>
      <c r="GK965" s="15">
        <v>22</v>
      </c>
      <c r="GL965" s="15">
        <v>55</v>
      </c>
      <c r="GM965" s="15">
        <v>179</v>
      </c>
      <c r="GN965" s="15">
        <v>38</v>
      </c>
      <c r="GO965" s="15">
        <v>170</v>
      </c>
      <c r="GP965" s="15">
        <v>21</v>
      </c>
      <c r="GQ965" s="15">
        <v>141</v>
      </c>
      <c r="GR965" s="15">
        <v>76</v>
      </c>
    </row>
    <row r="966" spans="4:204" s="15" customFormat="1"/>
    <row r="967" spans="4:204" s="15" customFormat="1">
      <c r="D967" s="447">
        <v>196</v>
      </c>
      <c r="E967" s="39" t="s">
        <v>379</v>
      </c>
    </row>
    <row r="968" spans="4:204" s="15" customFormat="1">
      <c r="E968" s="42" t="s">
        <v>322</v>
      </c>
      <c r="F968" s="15">
        <v>1</v>
      </c>
      <c r="G968" s="15">
        <v>2</v>
      </c>
      <c r="H968" s="15">
        <v>3</v>
      </c>
      <c r="I968" s="15">
        <v>4</v>
      </c>
      <c r="J968" s="15">
        <v>5</v>
      </c>
      <c r="K968" s="15">
        <v>6</v>
      </c>
      <c r="L968" s="15">
        <v>7</v>
      </c>
      <c r="M968" s="15">
        <v>8</v>
      </c>
      <c r="N968" s="15">
        <v>9</v>
      </c>
      <c r="O968" s="15">
        <v>10</v>
      </c>
      <c r="P968" s="15">
        <v>11</v>
      </c>
      <c r="Q968" s="15">
        <v>12</v>
      </c>
      <c r="R968" s="15">
        <v>13</v>
      </c>
      <c r="S968" s="15">
        <v>14</v>
      </c>
      <c r="T968" s="15">
        <v>15</v>
      </c>
      <c r="U968" s="15">
        <v>16</v>
      </c>
      <c r="V968" s="15">
        <v>17</v>
      </c>
      <c r="W968" s="15">
        <v>18</v>
      </c>
      <c r="X968" s="15">
        <v>19</v>
      </c>
      <c r="Y968" s="15">
        <v>20</v>
      </c>
      <c r="Z968" s="15">
        <v>21</v>
      </c>
      <c r="AA968" s="15">
        <v>22</v>
      </c>
      <c r="AB968" s="15">
        <v>23</v>
      </c>
      <c r="AC968" s="15">
        <v>24</v>
      </c>
      <c r="AD968" s="15">
        <v>25</v>
      </c>
      <c r="AE968" s="15">
        <v>26</v>
      </c>
      <c r="AF968" s="15">
        <v>27</v>
      </c>
      <c r="AG968" s="15">
        <v>28</v>
      </c>
      <c r="AH968" s="15">
        <v>29</v>
      </c>
      <c r="AI968" s="15">
        <v>30</v>
      </c>
      <c r="AJ968" s="15">
        <v>31</v>
      </c>
      <c r="AK968" s="15">
        <v>32</v>
      </c>
      <c r="AL968" s="15">
        <v>33</v>
      </c>
      <c r="AM968" s="15">
        <v>34</v>
      </c>
      <c r="AN968" s="15">
        <v>35</v>
      </c>
      <c r="AO968" s="15">
        <v>36</v>
      </c>
      <c r="AP968" s="15">
        <v>37</v>
      </c>
      <c r="AQ968" s="15">
        <v>38</v>
      </c>
      <c r="AR968" s="15">
        <v>39</v>
      </c>
      <c r="AS968" s="15">
        <v>40</v>
      </c>
      <c r="AT968" s="15">
        <v>41</v>
      </c>
      <c r="AU968" s="15">
        <v>42</v>
      </c>
      <c r="AV968" s="15">
        <v>43</v>
      </c>
      <c r="AW968" s="15">
        <v>44</v>
      </c>
      <c r="AX968" s="15">
        <v>45</v>
      </c>
      <c r="AY968" s="15">
        <v>46</v>
      </c>
      <c r="AZ968" s="15">
        <v>47</v>
      </c>
      <c r="BA968" s="15">
        <v>48</v>
      </c>
      <c r="BB968" s="15">
        <v>49</v>
      </c>
      <c r="BC968" s="15">
        <v>50</v>
      </c>
      <c r="BD968" s="15">
        <v>51</v>
      </c>
      <c r="BE968" s="15">
        <v>52</v>
      </c>
      <c r="BF968" s="15">
        <v>53</v>
      </c>
      <c r="BG968" s="15">
        <v>54</v>
      </c>
      <c r="BH968" s="15">
        <v>55</v>
      </c>
      <c r="BI968" s="15">
        <v>56</v>
      </c>
      <c r="BJ968" s="15">
        <v>57</v>
      </c>
      <c r="BK968" s="15">
        <v>58</v>
      </c>
      <c r="BL968" s="15">
        <v>59</v>
      </c>
      <c r="BM968" s="15">
        <v>60</v>
      </c>
      <c r="BN968" s="15">
        <v>61</v>
      </c>
      <c r="BO968" s="15">
        <v>62</v>
      </c>
      <c r="BP968" s="15">
        <v>63</v>
      </c>
      <c r="BQ968" s="15">
        <v>64</v>
      </c>
      <c r="BR968" s="15">
        <v>65</v>
      </c>
      <c r="BS968" s="15">
        <v>66</v>
      </c>
      <c r="BT968" s="15">
        <v>67</v>
      </c>
      <c r="BU968" s="15">
        <v>68</v>
      </c>
      <c r="BV968" s="15">
        <v>69</v>
      </c>
      <c r="BW968" s="15">
        <v>70</v>
      </c>
      <c r="BX968" s="15">
        <v>71</v>
      </c>
      <c r="BY968" s="15">
        <v>72</v>
      </c>
      <c r="BZ968" s="15">
        <v>73</v>
      </c>
      <c r="CA968" s="15">
        <v>74</v>
      </c>
      <c r="CB968" s="15">
        <v>75</v>
      </c>
      <c r="CC968" s="15">
        <v>76</v>
      </c>
      <c r="CD968" s="15">
        <v>77</v>
      </c>
      <c r="CE968" s="15">
        <v>78</v>
      </c>
      <c r="CF968" s="15">
        <v>79</v>
      </c>
      <c r="CG968" s="15">
        <v>80</v>
      </c>
      <c r="CH968" s="15">
        <v>81</v>
      </c>
      <c r="CI968" s="15">
        <v>82</v>
      </c>
      <c r="CJ968" s="15">
        <v>83</v>
      </c>
      <c r="CK968" s="15">
        <v>84</v>
      </c>
      <c r="CL968" s="15">
        <v>85</v>
      </c>
      <c r="CM968" s="15">
        <v>86</v>
      </c>
      <c r="CN968" s="15">
        <v>87</v>
      </c>
      <c r="CO968" s="15">
        <v>88</v>
      </c>
      <c r="CP968" s="15">
        <v>89</v>
      </c>
      <c r="CQ968" s="15">
        <v>90</v>
      </c>
      <c r="CR968" s="15">
        <v>91</v>
      </c>
      <c r="CS968" s="15">
        <v>92</v>
      </c>
      <c r="CT968" s="15">
        <v>93</v>
      </c>
      <c r="CU968" s="15">
        <v>94</v>
      </c>
      <c r="CV968" s="15">
        <v>95</v>
      </c>
      <c r="CW968" s="15">
        <v>96</v>
      </c>
      <c r="CX968" s="15">
        <v>97</v>
      </c>
      <c r="CY968" s="15">
        <v>98</v>
      </c>
      <c r="CZ968" s="15">
        <v>99</v>
      </c>
      <c r="DA968" s="15">
        <v>100</v>
      </c>
      <c r="DB968" s="15">
        <v>101</v>
      </c>
      <c r="DC968" s="15">
        <v>102</v>
      </c>
      <c r="DD968" s="15">
        <v>103</v>
      </c>
      <c r="DE968" s="15">
        <v>104</v>
      </c>
      <c r="DF968" s="15">
        <v>105</v>
      </c>
      <c r="DG968" s="15">
        <v>106</v>
      </c>
      <c r="DH968" s="15">
        <v>107</v>
      </c>
      <c r="DI968" s="15">
        <v>108</v>
      </c>
      <c r="DJ968" s="15">
        <v>109</v>
      </c>
      <c r="DK968" s="15">
        <v>110</v>
      </c>
      <c r="DL968" s="15">
        <v>111</v>
      </c>
      <c r="DM968" s="15">
        <v>112</v>
      </c>
      <c r="DN968" s="15">
        <v>113</v>
      </c>
      <c r="DO968" s="15">
        <v>114</v>
      </c>
      <c r="DP968" s="15">
        <v>115</v>
      </c>
      <c r="DQ968" s="15">
        <v>116</v>
      </c>
      <c r="DR968" s="15">
        <v>117</v>
      </c>
      <c r="DS968" s="15">
        <v>118</v>
      </c>
      <c r="DT968" s="15">
        <v>119</v>
      </c>
      <c r="DU968" s="15">
        <v>120</v>
      </c>
      <c r="DV968" s="15">
        <v>121</v>
      </c>
      <c r="DW968" s="15">
        <v>122</v>
      </c>
      <c r="DX968" s="15">
        <v>123</v>
      </c>
      <c r="DY968" s="15">
        <v>124</v>
      </c>
      <c r="DZ968" s="15">
        <v>125</v>
      </c>
      <c r="EA968" s="15">
        <v>126</v>
      </c>
      <c r="EB968" s="15">
        <v>127</v>
      </c>
      <c r="EC968" s="15">
        <v>128</v>
      </c>
      <c r="ED968" s="15">
        <v>129</v>
      </c>
      <c r="EE968" s="15">
        <v>130</v>
      </c>
      <c r="EF968" s="15">
        <v>131</v>
      </c>
      <c r="EG968" s="15">
        <v>132</v>
      </c>
      <c r="EH968" s="15">
        <v>133</v>
      </c>
      <c r="EI968" s="15">
        <v>134</v>
      </c>
      <c r="EJ968" s="15">
        <v>135</v>
      </c>
      <c r="EK968" s="15">
        <v>136</v>
      </c>
      <c r="EL968" s="15">
        <v>137</v>
      </c>
      <c r="EM968" s="15">
        <v>138</v>
      </c>
      <c r="EN968" s="15">
        <v>139</v>
      </c>
      <c r="EO968" s="15">
        <v>140</v>
      </c>
      <c r="EP968" s="15">
        <v>141</v>
      </c>
      <c r="EQ968" s="15">
        <v>142</v>
      </c>
      <c r="ER968" s="15">
        <v>143</v>
      </c>
      <c r="ES968" s="15">
        <v>144</v>
      </c>
      <c r="ET968" s="15">
        <v>145</v>
      </c>
      <c r="EU968" s="15">
        <v>146</v>
      </c>
      <c r="EV968" s="15">
        <v>147</v>
      </c>
      <c r="EW968" s="15">
        <v>148</v>
      </c>
      <c r="EX968" s="15">
        <v>149</v>
      </c>
      <c r="EY968" s="15">
        <v>150</v>
      </c>
      <c r="EZ968" s="15">
        <v>151</v>
      </c>
      <c r="FA968" s="15">
        <v>152</v>
      </c>
      <c r="FB968" s="15">
        <v>153</v>
      </c>
      <c r="FC968" s="15">
        <v>154</v>
      </c>
      <c r="FD968" s="15">
        <v>155</v>
      </c>
      <c r="FE968" s="15">
        <v>156</v>
      </c>
      <c r="FF968" s="15">
        <v>157</v>
      </c>
      <c r="FG968" s="15">
        <v>158</v>
      </c>
      <c r="FH968" s="15">
        <v>159</v>
      </c>
      <c r="FI968" s="15">
        <v>160</v>
      </c>
      <c r="FJ968" s="15">
        <v>161</v>
      </c>
      <c r="FK968" s="15">
        <v>162</v>
      </c>
      <c r="FL968" s="15">
        <v>163</v>
      </c>
      <c r="FM968" s="15">
        <v>164</v>
      </c>
      <c r="FN968" s="15">
        <v>165</v>
      </c>
      <c r="FO968" s="15">
        <v>166</v>
      </c>
      <c r="FP968" s="15">
        <v>167</v>
      </c>
      <c r="FQ968" s="15">
        <v>168</v>
      </c>
      <c r="FR968" s="15">
        <v>169</v>
      </c>
      <c r="FS968" s="15">
        <v>170</v>
      </c>
      <c r="FT968" s="15">
        <v>171</v>
      </c>
      <c r="FU968" s="15">
        <v>172</v>
      </c>
      <c r="FV968" s="15">
        <v>173</v>
      </c>
      <c r="FW968" s="15">
        <v>174</v>
      </c>
      <c r="FX968" s="15">
        <v>175</v>
      </c>
      <c r="FY968" s="15">
        <v>176</v>
      </c>
      <c r="FZ968" s="15">
        <v>177</v>
      </c>
      <c r="GA968" s="15">
        <v>178</v>
      </c>
      <c r="GB968" s="15">
        <v>179</v>
      </c>
      <c r="GC968" s="15">
        <v>180</v>
      </c>
      <c r="GD968" s="15">
        <v>181</v>
      </c>
      <c r="GE968" s="15">
        <v>182</v>
      </c>
      <c r="GF968" s="15">
        <v>183</v>
      </c>
      <c r="GG968" s="15">
        <v>184</v>
      </c>
      <c r="GI968" s="15">
        <v>185</v>
      </c>
      <c r="GJ968" s="15">
        <v>186</v>
      </c>
      <c r="GK968" s="15">
        <v>187</v>
      </c>
      <c r="GL968" s="15">
        <v>188</v>
      </c>
      <c r="GN968" s="15">
        <v>189</v>
      </c>
      <c r="GO968" s="15">
        <v>190</v>
      </c>
      <c r="GP968" s="15">
        <v>191</v>
      </c>
      <c r="GQ968" s="15">
        <v>192</v>
      </c>
      <c r="GS968" s="15">
        <v>193</v>
      </c>
      <c r="GT968" s="15">
        <v>194</v>
      </c>
      <c r="GU968" s="15">
        <v>195</v>
      </c>
      <c r="GV968" s="15">
        <v>196</v>
      </c>
    </row>
    <row r="969" spans="4:204" s="15" customFormat="1">
      <c r="E969" s="42" t="s">
        <v>350</v>
      </c>
      <c r="F969" s="15">
        <v>180</v>
      </c>
      <c r="G969" s="15">
        <v>15</v>
      </c>
      <c r="H969" s="15">
        <v>186</v>
      </c>
      <c r="I969" s="15">
        <v>173</v>
      </c>
      <c r="J969" s="15">
        <v>131</v>
      </c>
      <c r="K969" s="15">
        <v>69</v>
      </c>
      <c r="L969" s="15">
        <v>174</v>
      </c>
      <c r="M969" s="15">
        <v>62</v>
      </c>
      <c r="N969" s="15">
        <v>170</v>
      </c>
      <c r="O969" s="15">
        <v>8</v>
      </c>
      <c r="P969" s="15">
        <v>22</v>
      </c>
      <c r="Q969" s="15">
        <v>138</v>
      </c>
      <c r="R969" s="15">
        <v>150</v>
      </c>
      <c r="S969" s="15">
        <v>171</v>
      </c>
      <c r="T969" s="15">
        <v>162</v>
      </c>
      <c r="U969" s="15">
        <v>58</v>
      </c>
      <c r="V969" s="15">
        <v>31</v>
      </c>
      <c r="W969" s="15">
        <v>151</v>
      </c>
      <c r="X969" s="15">
        <v>65</v>
      </c>
      <c r="Y969" s="15">
        <v>141</v>
      </c>
      <c r="Z969" s="15">
        <v>125</v>
      </c>
      <c r="AA969" s="15">
        <v>11</v>
      </c>
      <c r="AB969" s="15">
        <v>99</v>
      </c>
      <c r="AC969" s="15">
        <v>87</v>
      </c>
      <c r="AD969" s="15">
        <v>129</v>
      </c>
      <c r="AE969" s="15">
        <v>160</v>
      </c>
      <c r="AF969" s="15">
        <v>73</v>
      </c>
      <c r="AG969" s="15">
        <v>67</v>
      </c>
      <c r="AH969" s="15">
        <v>76</v>
      </c>
      <c r="AI969" s="15">
        <v>196</v>
      </c>
      <c r="AJ969" s="15">
        <v>192</v>
      </c>
      <c r="AK969" s="15">
        <v>5</v>
      </c>
      <c r="AL969" s="15">
        <v>156</v>
      </c>
      <c r="AM969" s="15">
        <v>127</v>
      </c>
      <c r="AN969" s="15">
        <v>28</v>
      </c>
      <c r="AO969" s="15">
        <v>191</v>
      </c>
      <c r="AP969" s="15">
        <v>50</v>
      </c>
      <c r="AQ969" s="15">
        <v>57</v>
      </c>
      <c r="AR969" s="15">
        <v>61</v>
      </c>
      <c r="AS969" s="15">
        <v>68</v>
      </c>
      <c r="AT969" s="15">
        <v>154</v>
      </c>
      <c r="AU969" s="15">
        <v>55</v>
      </c>
      <c r="AV969" s="15">
        <v>142</v>
      </c>
      <c r="AW969" s="15">
        <v>30</v>
      </c>
      <c r="AX969" s="15">
        <v>172</v>
      </c>
      <c r="AY969" s="15">
        <v>53</v>
      </c>
      <c r="AZ969" s="15">
        <v>195</v>
      </c>
      <c r="BA969" s="15">
        <v>39</v>
      </c>
      <c r="BB969" s="15">
        <v>86</v>
      </c>
      <c r="BC969" s="15">
        <v>1</v>
      </c>
      <c r="BD969" s="15">
        <v>75</v>
      </c>
      <c r="BE969" s="15">
        <v>80</v>
      </c>
      <c r="BF969" s="15">
        <v>101</v>
      </c>
      <c r="BG969" s="15">
        <v>46</v>
      </c>
      <c r="BH969" s="15">
        <v>17</v>
      </c>
      <c r="BI969" s="15">
        <v>114</v>
      </c>
      <c r="BJ969" s="15">
        <v>148</v>
      </c>
      <c r="BK969" s="15">
        <v>16</v>
      </c>
      <c r="BL969" s="15">
        <v>187</v>
      </c>
      <c r="BM969" s="15">
        <v>184</v>
      </c>
      <c r="BN969" s="15">
        <v>79</v>
      </c>
      <c r="BO969" s="15">
        <v>83</v>
      </c>
      <c r="BP969" s="15">
        <v>135</v>
      </c>
      <c r="BQ969" s="15">
        <v>48</v>
      </c>
      <c r="BR969" s="15">
        <v>106</v>
      </c>
      <c r="BS969" s="15">
        <v>14</v>
      </c>
      <c r="BT969" s="15">
        <v>54</v>
      </c>
      <c r="BU969" s="15">
        <v>194</v>
      </c>
      <c r="BV969" s="15">
        <v>136</v>
      </c>
      <c r="BW969" s="15">
        <v>109</v>
      </c>
      <c r="BX969" s="15">
        <v>78</v>
      </c>
      <c r="BY969" s="15">
        <v>93</v>
      </c>
      <c r="BZ969" s="15">
        <v>182</v>
      </c>
      <c r="CA969" s="15">
        <v>97</v>
      </c>
      <c r="CB969" s="15">
        <v>23</v>
      </c>
      <c r="CC969" s="15">
        <v>84</v>
      </c>
      <c r="CD969" s="15">
        <v>163</v>
      </c>
      <c r="CE969" s="15">
        <v>12</v>
      </c>
      <c r="CF969" s="15">
        <v>100</v>
      </c>
      <c r="CG969" s="15">
        <v>111</v>
      </c>
      <c r="CH969" s="15">
        <v>188</v>
      </c>
      <c r="CI969" s="15">
        <v>38</v>
      </c>
      <c r="CJ969" s="15">
        <v>165</v>
      </c>
      <c r="CK969" s="15">
        <v>126</v>
      </c>
      <c r="CL969" s="15">
        <v>29</v>
      </c>
      <c r="CM969" s="15">
        <v>49</v>
      </c>
      <c r="CN969" s="15">
        <v>113</v>
      </c>
      <c r="CO969" s="15">
        <v>82</v>
      </c>
      <c r="CP969" s="15">
        <v>183</v>
      </c>
      <c r="CQ969" s="15">
        <v>177</v>
      </c>
      <c r="CR969" s="15">
        <v>2</v>
      </c>
      <c r="CS969" s="15">
        <v>153</v>
      </c>
      <c r="CT969" s="15">
        <v>107</v>
      </c>
      <c r="CU969" s="15">
        <v>116</v>
      </c>
      <c r="CV969" s="15">
        <v>132</v>
      </c>
      <c r="CW969" s="15">
        <v>178</v>
      </c>
      <c r="CX969" s="15">
        <v>74</v>
      </c>
      <c r="CY969" s="15">
        <v>19</v>
      </c>
      <c r="CZ969" s="15">
        <v>7</v>
      </c>
      <c r="DA969" s="15">
        <v>77</v>
      </c>
      <c r="DB969" s="15">
        <v>98</v>
      </c>
      <c r="DC969" s="15">
        <v>120</v>
      </c>
      <c r="DD969" s="15">
        <v>40</v>
      </c>
      <c r="DE969" s="15">
        <v>56</v>
      </c>
      <c r="DF969" s="15">
        <v>3</v>
      </c>
      <c r="DG969" s="15">
        <v>9</v>
      </c>
      <c r="DH969" s="15">
        <v>108</v>
      </c>
      <c r="DI969" s="15">
        <v>32</v>
      </c>
      <c r="DJ969" s="15">
        <v>70</v>
      </c>
      <c r="DK969" s="15">
        <v>124</v>
      </c>
      <c r="DL969" s="15">
        <v>159</v>
      </c>
      <c r="DM969" s="15">
        <v>179</v>
      </c>
      <c r="DN969" s="15">
        <v>102</v>
      </c>
      <c r="DO969" s="15">
        <v>137</v>
      </c>
      <c r="DP969" s="15">
        <v>185</v>
      </c>
      <c r="DQ969" s="15">
        <v>45</v>
      </c>
      <c r="DR969" s="15">
        <v>128</v>
      </c>
      <c r="DS969" s="15">
        <v>104</v>
      </c>
      <c r="DT969" s="15">
        <v>193</v>
      </c>
      <c r="DU969" s="15">
        <v>37</v>
      </c>
      <c r="DV969" s="15">
        <v>43</v>
      </c>
      <c r="DW969" s="15">
        <v>90</v>
      </c>
      <c r="DX969" s="15">
        <v>21</v>
      </c>
      <c r="DY969" s="15">
        <v>26</v>
      </c>
      <c r="DZ969" s="15">
        <v>168</v>
      </c>
      <c r="EA969" s="15">
        <v>147</v>
      </c>
      <c r="EB969" s="15">
        <v>34</v>
      </c>
      <c r="EC969" s="15">
        <v>117</v>
      </c>
      <c r="ED969" s="15">
        <v>95</v>
      </c>
      <c r="EE969" s="15">
        <v>41</v>
      </c>
      <c r="EF969" s="15">
        <v>144</v>
      </c>
      <c r="EG969" s="15">
        <v>10</v>
      </c>
      <c r="EH969" s="15">
        <v>152</v>
      </c>
      <c r="EI969" s="15">
        <v>112</v>
      </c>
      <c r="EJ969" s="15">
        <v>47</v>
      </c>
      <c r="EK969" s="15">
        <v>88</v>
      </c>
      <c r="EL969" s="15">
        <v>119</v>
      </c>
      <c r="EM969" s="15">
        <v>140</v>
      </c>
      <c r="EN969" s="15">
        <v>36</v>
      </c>
      <c r="EO969" s="15">
        <v>167</v>
      </c>
      <c r="EP969" s="15">
        <v>20</v>
      </c>
      <c r="EQ969" s="15">
        <v>85</v>
      </c>
      <c r="ER969" s="15">
        <v>175</v>
      </c>
      <c r="ES969" s="15">
        <v>121</v>
      </c>
      <c r="ET969" s="15">
        <v>13</v>
      </c>
      <c r="EU969" s="15">
        <v>115</v>
      </c>
      <c r="EV969" s="15">
        <v>24</v>
      </c>
      <c r="EW969" s="15">
        <v>145</v>
      </c>
      <c r="EX969" s="15">
        <v>190</v>
      </c>
      <c r="EY969" s="15">
        <v>71</v>
      </c>
      <c r="EZ969" s="15">
        <v>64</v>
      </c>
      <c r="FA969" s="15">
        <v>133</v>
      </c>
      <c r="FB969" s="15">
        <v>92</v>
      </c>
      <c r="FC969" s="15">
        <v>42</v>
      </c>
      <c r="FD969" s="15">
        <v>33</v>
      </c>
      <c r="FE969" s="15">
        <v>155</v>
      </c>
      <c r="FF969" s="15">
        <v>103</v>
      </c>
      <c r="FG969" s="15">
        <v>96</v>
      </c>
      <c r="FH969" s="15">
        <v>181</v>
      </c>
      <c r="FI969" s="15">
        <v>51</v>
      </c>
      <c r="FJ969" s="15">
        <v>35</v>
      </c>
      <c r="FK969" s="15">
        <v>166</v>
      </c>
      <c r="FL969" s="15">
        <v>189</v>
      </c>
      <c r="FM969" s="15">
        <v>18</v>
      </c>
      <c r="FN969" s="15">
        <v>123</v>
      </c>
      <c r="FO969" s="15">
        <v>63</v>
      </c>
      <c r="FP969" s="15">
        <v>118</v>
      </c>
      <c r="FQ969" s="15">
        <v>72</v>
      </c>
      <c r="FR969" s="15">
        <v>157</v>
      </c>
      <c r="FS969" s="15">
        <v>66</v>
      </c>
      <c r="FT969" s="15">
        <v>130</v>
      </c>
      <c r="FU969" s="15">
        <v>146</v>
      </c>
      <c r="FV969" s="15">
        <v>52</v>
      </c>
      <c r="FW969" s="15">
        <v>91</v>
      </c>
      <c r="FX969" s="15">
        <v>6</v>
      </c>
      <c r="FY969" s="15">
        <v>164</v>
      </c>
      <c r="FZ969" s="15">
        <v>44</v>
      </c>
      <c r="GA969" s="15">
        <v>94</v>
      </c>
      <c r="GB969" s="15">
        <v>27</v>
      </c>
      <c r="GC969" s="15">
        <v>169</v>
      </c>
      <c r="GD969" s="15">
        <v>139</v>
      </c>
      <c r="GE969" s="15">
        <v>25</v>
      </c>
      <c r="GF969" s="15">
        <v>134</v>
      </c>
      <c r="GG969" s="15">
        <v>60</v>
      </c>
      <c r="GI969" s="15">
        <v>110</v>
      </c>
      <c r="GJ969" s="15">
        <v>143</v>
      </c>
      <c r="GK969" s="15">
        <v>59</v>
      </c>
      <c r="GL969" s="15">
        <v>81</v>
      </c>
      <c r="GN969" s="15">
        <v>105</v>
      </c>
      <c r="GO969" s="15">
        <v>158</v>
      </c>
      <c r="GP969" s="15">
        <v>149</v>
      </c>
      <c r="GQ969" s="15">
        <v>161</v>
      </c>
      <c r="GS969" s="15">
        <v>89</v>
      </c>
      <c r="GT969" s="15">
        <v>4</v>
      </c>
      <c r="GU969" s="15">
        <v>176</v>
      </c>
      <c r="GV969" s="15">
        <v>122</v>
      </c>
    </row>
    <row r="970" spans="4:204" s="15" customFormat="1">
      <c r="E970" s="42" t="s">
        <v>352</v>
      </c>
      <c r="F970" s="15">
        <v>112</v>
      </c>
      <c r="G970" s="15">
        <v>6</v>
      </c>
      <c r="H970" s="15">
        <v>64</v>
      </c>
      <c r="I970" s="15">
        <v>21</v>
      </c>
      <c r="J970" s="15">
        <v>72</v>
      </c>
      <c r="K970" s="15">
        <v>129</v>
      </c>
      <c r="L970" s="15">
        <v>110</v>
      </c>
      <c r="M970" s="15">
        <v>157</v>
      </c>
      <c r="N970" s="15">
        <v>35</v>
      </c>
      <c r="O970" s="15">
        <v>86</v>
      </c>
      <c r="P970" s="15">
        <v>17</v>
      </c>
      <c r="Q970" s="15">
        <v>144</v>
      </c>
      <c r="R970" s="15">
        <v>154</v>
      </c>
      <c r="S970" s="15">
        <v>176</v>
      </c>
      <c r="T970" s="15">
        <v>163</v>
      </c>
      <c r="U970" s="15">
        <v>47</v>
      </c>
      <c r="V970" s="15">
        <v>121</v>
      </c>
      <c r="W970" s="15">
        <v>171</v>
      </c>
      <c r="X970" s="15">
        <v>43</v>
      </c>
      <c r="Y970" s="15">
        <v>146</v>
      </c>
      <c r="Z970" s="15">
        <v>4</v>
      </c>
      <c r="AA970" s="15">
        <v>104</v>
      </c>
      <c r="AB970" s="15">
        <v>188</v>
      </c>
      <c r="AC970" s="15">
        <v>155</v>
      </c>
      <c r="AD970" s="15">
        <v>11</v>
      </c>
      <c r="AE970" s="15">
        <v>18</v>
      </c>
      <c r="AF970" s="15">
        <v>76</v>
      </c>
      <c r="AG970" s="15">
        <v>181</v>
      </c>
      <c r="AH970" s="15">
        <v>31</v>
      </c>
      <c r="AI970" s="15">
        <v>89</v>
      </c>
      <c r="AJ970" s="15">
        <v>70</v>
      </c>
      <c r="AK970" s="15">
        <v>185</v>
      </c>
      <c r="AL970" s="15">
        <v>56</v>
      </c>
      <c r="AM970" s="15">
        <v>147</v>
      </c>
      <c r="AN970" s="15">
        <v>192</v>
      </c>
      <c r="AO970" s="15">
        <v>97</v>
      </c>
      <c r="AP970" s="15">
        <v>175</v>
      </c>
      <c r="AQ970" s="15">
        <v>9</v>
      </c>
      <c r="AR970" s="15">
        <v>143</v>
      </c>
      <c r="AS970" s="15">
        <v>189</v>
      </c>
      <c r="AT970" s="15">
        <v>23</v>
      </c>
      <c r="AU970" s="15">
        <v>116</v>
      </c>
      <c r="AV970" s="15">
        <v>85</v>
      </c>
      <c r="AW970" s="15">
        <v>106</v>
      </c>
      <c r="AX970" s="15">
        <v>62</v>
      </c>
      <c r="AY970" s="15">
        <v>150</v>
      </c>
      <c r="AZ970" s="15">
        <v>68</v>
      </c>
      <c r="BA970" s="15">
        <v>24</v>
      </c>
      <c r="BB970" s="15">
        <v>113</v>
      </c>
      <c r="BC970" s="15">
        <v>166</v>
      </c>
      <c r="BD970" s="15">
        <v>48</v>
      </c>
      <c r="BE970" s="15">
        <v>36</v>
      </c>
      <c r="BF970" s="15">
        <v>10</v>
      </c>
      <c r="BG970" s="15">
        <v>138</v>
      </c>
      <c r="BH970" s="15">
        <v>118</v>
      </c>
      <c r="BI970" s="15">
        <v>100</v>
      </c>
      <c r="BJ970" s="15">
        <v>135</v>
      </c>
      <c r="BK970" s="15">
        <v>7</v>
      </c>
      <c r="BL970" s="15">
        <v>103</v>
      </c>
      <c r="BM970" s="15">
        <v>61</v>
      </c>
      <c r="BN970" s="15">
        <v>8</v>
      </c>
      <c r="BO970" s="15">
        <v>51</v>
      </c>
      <c r="BP970" s="15">
        <v>87</v>
      </c>
      <c r="BQ970" s="15">
        <v>195</v>
      </c>
      <c r="BR970" s="15">
        <v>178</v>
      </c>
      <c r="BS970" s="15">
        <v>169</v>
      </c>
      <c r="BT970" s="15">
        <v>69</v>
      </c>
      <c r="BU970" s="15">
        <v>5</v>
      </c>
      <c r="BV970" s="15">
        <v>160</v>
      </c>
      <c r="BW970" s="15">
        <v>57</v>
      </c>
      <c r="BX970" s="15">
        <v>33</v>
      </c>
      <c r="BY970" s="15">
        <v>149</v>
      </c>
      <c r="BZ970" s="15">
        <v>131</v>
      </c>
      <c r="CA970" s="15">
        <v>98</v>
      </c>
      <c r="CB970" s="15">
        <v>73</v>
      </c>
      <c r="CC970" s="15">
        <v>42</v>
      </c>
      <c r="CD970" s="15">
        <v>99</v>
      </c>
      <c r="CE970" s="15">
        <v>164</v>
      </c>
      <c r="CF970" s="15">
        <v>142</v>
      </c>
      <c r="CG970" s="15">
        <v>186</v>
      </c>
      <c r="CH970" s="15">
        <v>173</v>
      </c>
      <c r="CI970" s="15">
        <v>130</v>
      </c>
      <c r="CJ970" s="15">
        <v>190</v>
      </c>
      <c r="CK970" s="15">
        <v>158</v>
      </c>
      <c r="CL970" s="15">
        <v>38</v>
      </c>
      <c r="CM970" s="15">
        <v>3</v>
      </c>
      <c r="CN970" s="15">
        <v>66</v>
      </c>
      <c r="CO970" s="15">
        <v>55</v>
      </c>
      <c r="CP970" s="15">
        <v>107</v>
      </c>
      <c r="CQ970" s="15">
        <v>156</v>
      </c>
      <c r="CR970" s="15">
        <v>145</v>
      </c>
      <c r="CS970" s="15">
        <v>75</v>
      </c>
      <c r="CT970" s="15">
        <v>20</v>
      </c>
      <c r="CU970" s="15">
        <v>148</v>
      </c>
      <c r="CV970" s="15">
        <v>78</v>
      </c>
      <c r="CW970" s="15">
        <v>177</v>
      </c>
      <c r="CX970" s="15">
        <v>105</v>
      </c>
      <c r="CY970" s="15">
        <v>74</v>
      </c>
      <c r="CZ970" s="15">
        <v>191</v>
      </c>
      <c r="DA970" s="15">
        <v>83</v>
      </c>
      <c r="DB970" s="15">
        <v>59</v>
      </c>
      <c r="DC970" s="15">
        <v>13</v>
      </c>
      <c r="DD970" s="15">
        <v>119</v>
      </c>
      <c r="DE970" s="15">
        <v>22</v>
      </c>
      <c r="DF970" s="15">
        <v>128</v>
      </c>
      <c r="DG970" s="15">
        <v>109</v>
      </c>
      <c r="DH970" s="15">
        <v>193</v>
      </c>
      <c r="DI970" s="15">
        <v>161</v>
      </c>
      <c r="DJ970" s="15">
        <v>96</v>
      </c>
      <c r="DK970" s="15">
        <v>52</v>
      </c>
      <c r="DL970" s="15">
        <v>50</v>
      </c>
      <c r="DM970" s="15">
        <v>84</v>
      </c>
      <c r="DN970" s="15">
        <v>127</v>
      </c>
      <c r="DO970" s="15">
        <v>182</v>
      </c>
      <c r="DP970" s="15">
        <v>67</v>
      </c>
      <c r="DQ970" s="15">
        <v>132</v>
      </c>
      <c r="DR970" s="15">
        <v>168</v>
      </c>
      <c r="DS970" s="15">
        <v>137</v>
      </c>
      <c r="DT970" s="15">
        <v>115</v>
      </c>
      <c r="DU970" s="15">
        <v>117</v>
      </c>
      <c r="DV970" s="15">
        <v>30</v>
      </c>
      <c r="DW970" s="15">
        <v>141</v>
      </c>
      <c r="DX970" s="15">
        <v>77</v>
      </c>
      <c r="DY970" s="15">
        <v>152</v>
      </c>
      <c r="DZ970" s="15">
        <v>14</v>
      </c>
      <c r="EA970" s="15">
        <v>29</v>
      </c>
      <c r="EB970" s="15">
        <v>94</v>
      </c>
      <c r="EC970" s="15">
        <v>34</v>
      </c>
      <c r="ED970" s="15">
        <v>102</v>
      </c>
      <c r="EE970" s="15">
        <v>82</v>
      </c>
      <c r="EF970" s="15">
        <v>60</v>
      </c>
      <c r="EG970" s="15">
        <v>28</v>
      </c>
      <c r="EH970" s="15">
        <v>180</v>
      </c>
      <c r="EI970" s="15">
        <v>2</v>
      </c>
      <c r="EJ970" s="15">
        <v>63</v>
      </c>
      <c r="EK970" s="15">
        <v>167</v>
      </c>
      <c r="EL970" s="15">
        <v>183</v>
      </c>
      <c r="EM970" s="15">
        <v>54</v>
      </c>
      <c r="EN970" s="15">
        <v>101</v>
      </c>
      <c r="EO970" s="15">
        <v>32</v>
      </c>
      <c r="EP970" s="15">
        <v>122</v>
      </c>
      <c r="EQ970" s="15">
        <v>187</v>
      </c>
      <c r="ER970" s="15">
        <v>172</v>
      </c>
      <c r="ES970" s="15">
        <v>1</v>
      </c>
      <c r="ET970" s="15">
        <v>91</v>
      </c>
      <c r="EU970" s="15">
        <v>37</v>
      </c>
      <c r="EV970" s="15">
        <v>134</v>
      </c>
      <c r="EW970" s="15">
        <v>174</v>
      </c>
      <c r="EX970" s="15">
        <v>125</v>
      </c>
      <c r="EY970" s="15">
        <v>26</v>
      </c>
      <c r="EZ970" s="15">
        <v>184</v>
      </c>
      <c r="FA970" s="15">
        <v>41</v>
      </c>
      <c r="FB970" s="15">
        <v>25</v>
      </c>
      <c r="FC970" s="15">
        <v>153</v>
      </c>
      <c r="FD970" s="15">
        <v>194</v>
      </c>
      <c r="FE970" s="15">
        <v>196</v>
      </c>
      <c r="FF970" s="15">
        <v>159</v>
      </c>
      <c r="FG970" s="15">
        <v>111</v>
      </c>
      <c r="FH970" s="15">
        <v>45</v>
      </c>
      <c r="FI970" s="15">
        <v>81</v>
      </c>
      <c r="FJ970" s="15">
        <v>123</v>
      </c>
      <c r="FK970" s="15">
        <v>40</v>
      </c>
      <c r="FL970" s="15">
        <v>15</v>
      </c>
      <c r="FM970" s="15">
        <v>88</v>
      </c>
      <c r="FN970" s="15">
        <v>93</v>
      </c>
      <c r="FO970" s="15">
        <v>124</v>
      </c>
      <c r="FP970" s="15">
        <v>165</v>
      </c>
      <c r="FQ970" s="15">
        <v>79</v>
      </c>
      <c r="FR970" s="15">
        <v>12</v>
      </c>
      <c r="FS970" s="15">
        <v>58</v>
      </c>
      <c r="FT970" s="15">
        <v>44</v>
      </c>
      <c r="FU970" s="15">
        <v>39</v>
      </c>
      <c r="FV970" s="15">
        <v>139</v>
      </c>
      <c r="FW970" s="15">
        <v>92</v>
      </c>
      <c r="FX970" s="15">
        <v>49</v>
      </c>
      <c r="FY970" s="15">
        <v>27</v>
      </c>
      <c r="FZ970" s="15">
        <v>114</v>
      </c>
      <c r="GA970" s="15">
        <v>80</v>
      </c>
      <c r="GB970" s="15">
        <v>108</v>
      </c>
      <c r="GC970" s="15">
        <v>133</v>
      </c>
      <c r="GD970" s="15">
        <v>170</v>
      </c>
      <c r="GE970" s="15">
        <v>136</v>
      </c>
      <c r="GF970" s="15">
        <v>90</v>
      </c>
      <c r="GG970" s="15">
        <v>151</v>
      </c>
      <c r="GI970" s="15">
        <v>65</v>
      </c>
      <c r="GJ970" s="15">
        <v>126</v>
      </c>
      <c r="GK970" s="15">
        <v>120</v>
      </c>
      <c r="GL970" s="15">
        <v>16</v>
      </c>
      <c r="GN970" s="15">
        <v>162</v>
      </c>
      <c r="GO970" s="15">
        <v>19</v>
      </c>
      <c r="GP970" s="15">
        <v>179</v>
      </c>
      <c r="GQ970" s="15">
        <v>71</v>
      </c>
      <c r="GS970" s="15">
        <v>95</v>
      </c>
      <c r="GT970" s="15">
        <v>140</v>
      </c>
      <c r="GU970" s="15">
        <v>46</v>
      </c>
      <c r="GV970" s="15">
        <v>53</v>
      </c>
    </row>
    <row r="971" spans="4:204" s="15" customFormat="1"/>
    <row r="972" spans="4:204" s="15" customFormat="1">
      <c r="D972" s="447">
        <v>197</v>
      </c>
      <c r="E972" s="39" t="s">
        <v>379</v>
      </c>
    </row>
    <row r="973" spans="4:204" s="15" customFormat="1">
      <c r="E973" s="42" t="s">
        <v>322</v>
      </c>
      <c r="F973" s="15">
        <v>1</v>
      </c>
      <c r="G973" s="15">
        <v>2</v>
      </c>
      <c r="H973" s="15">
        <v>3</v>
      </c>
      <c r="I973" s="15">
        <v>4</v>
      </c>
      <c r="J973" s="15">
        <v>5</v>
      </c>
      <c r="K973" s="15">
        <v>6</v>
      </c>
      <c r="L973" s="15">
        <v>7</v>
      </c>
      <c r="M973" s="15">
        <v>8</v>
      </c>
      <c r="N973" s="15">
        <v>9</v>
      </c>
      <c r="O973" s="15">
        <v>10</v>
      </c>
      <c r="P973" s="15">
        <v>11</v>
      </c>
      <c r="Q973" s="15">
        <v>12</v>
      </c>
      <c r="R973" s="15">
        <v>13</v>
      </c>
      <c r="S973" s="15">
        <v>14</v>
      </c>
      <c r="T973" s="15">
        <v>15</v>
      </c>
      <c r="U973" s="15">
        <v>16</v>
      </c>
      <c r="V973" s="15">
        <v>17</v>
      </c>
      <c r="W973" s="15">
        <v>18</v>
      </c>
      <c r="X973" s="15">
        <v>19</v>
      </c>
      <c r="Y973" s="15">
        <v>20</v>
      </c>
      <c r="Z973" s="15">
        <v>21</v>
      </c>
      <c r="AA973" s="15">
        <v>22</v>
      </c>
      <c r="AB973" s="15">
        <v>23</v>
      </c>
      <c r="AC973" s="15">
        <v>24</v>
      </c>
      <c r="AD973" s="15">
        <v>25</v>
      </c>
      <c r="AE973" s="15">
        <v>26</v>
      </c>
      <c r="AF973" s="15">
        <v>27</v>
      </c>
      <c r="AG973" s="15">
        <v>28</v>
      </c>
      <c r="AH973" s="15">
        <v>29</v>
      </c>
      <c r="AI973" s="15">
        <v>30</v>
      </c>
      <c r="AJ973" s="15">
        <v>31</v>
      </c>
      <c r="AK973" s="15">
        <v>32</v>
      </c>
      <c r="AL973" s="15">
        <v>33</v>
      </c>
      <c r="AM973" s="15">
        <v>34</v>
      </c>
      <c r="AN973" s="15">
        <v>35</v>
      </c>
      <c r="AO973" s="15">
        <v>36</v>
      </c>
      <c r="AP973" s="15">
        <v>37</v>
      </c>
      <c r="AQ973" s="15">
        <v>38</v>
      </c>
      <c r="AR973" s="15">
        <v>39</v>
      </c>
      <c r="AS973" s="15">
        <v>40</v>
      </c>
      <c r="AT973" s="15">
        <v>41</v>
      </c>
      <c r="AU973" s="15">
        <v>42</v>
      </c>
      <c r="AV973" s="15">
        <v>43</v>
      </c>
      <c r="AW973" s="15">
        <v>44</v>
      </c>
      <c r="AX973" s="15">
        <v>45</v>
      </c>
      <c r="AY973" s="15">
        <v>46</v>
      </c>
      <c r="AZ973" s="15">
        <v>47</v>
      </c>
      <c r="BA973" s="15">
        <v>48</v>
      </c>
      <c r="BB973" s="15">
        <v>49</v>
      </c>
      <c r="BC973" s="15">
        <v>50</v>
      </c>
      <c r="BD973" s="15">
        <v>51</v>
      </c>
      <c r="BE973" s="15">
        <v>52</v>
      </c>
      <c r="BF973" s="15">
        <v>53</v>
      </c>
      <c r="BG973" s="15">
        <v>54</v>
      </c>
      <c r="BH973" s="15">
        <v>55</v>
      </c>
      <c r="BI973" s="15">
        <v>56</v>
      </c>
      <c r="BJ973" s="15">
        <v>57</v>
      </c>
      <c r="BK973" s="15">
        <v>58</v>
      </c>
      <c r="BL973" s="15">
        <v>59</v>
      </c>
      <c r="BM973" s="15">
        <v>60</v>
      </c>
      <c r="BN973" s="15">
        <v>61</v>
      </c>
      <c r="BO973" s="15">
        <v>62</v>
      </c>
      <c r="BP973" s="15">
        <v>63</v>
      </c>
      <c r="BQ973" s="15">
        <v>64</v>
      </c>
      <c r="BR973" s="15">
        <v>65</v>
      </c>
      <c r="BS973" s="15">
        <v>66</v>
      </c>
      <c r="BT973" s="15">
        <v>67</v>
      </c>
      <c r="BU973" s="15">
        <v>68</v>
      </c>
      <c r="BV973" s="15">
        <v>69</v>
      </c>
      <c r="BW973" s="15">
        <v>70</v>
      </c>
      <c r="BX973" s="15">
        <v>71</v>
      </c>
      <c r="BY973" s="15">
        <v>72</v>
      </c>
      <c r="BZ973" s="15">
        <v>73</v>
      </c>
      <c r="CA973" s="15">
        <v>74</v>
      </c>
      <c r="CB973" s="15">
        <v>75</v>
      </c>
      <c r="CC973" s="15">
        <v>76</v>
      </c>
      <c r="CD973" s="15">
        <v>77</v>
      </c>
      <c r="CE973" s="15">
        <v>78</v>
      </c>
      <c r="CF973" s="15">
        <v>79</v>
      </c>
      <c r="CG973" s="15">
        <v>80</v>
      </c>
      <c r="CH973" s="15">
        <v>81</v>
      </c>
      <c r="CI973" s="15">
        <v>82</v>
      </c>
      <c r="CJ973" s="15">
        <v>83</v>
      </c>
      <c r="CK973" s="15">
        <v>84</v>
      </c>
      <c r="CL973" s="15">
        <v>85</v>
      </c>
      <c r="CM973" s="15">
        <v>86</v>
      </c>
      <c r="CN973" s="15">
        <v>87</v>
      </c>
      <c r="CO973" s="15">
        <v>88</v>
      </c>
      <c r="CP973" s="15">
        <v>89</v>
      </c>
      <c r="CQ973" s="15">
        <v>90</v>
      </c>
      <c r="CR973" s="15">
        <v>91</v>
      </c>
      <c r="CS973" s="15">
        <v>92</v>
      </c>
      <c r="CT973" s="15">
        <v>93</v>
      </c>
      <c r="CU973" s="15">
        <v>94</v>
      </c>
      <c r="CV973" s="15">
        <v>95</v>
      </c>
      <c r="CW973" s="15">
        <v>96</v>
      </c>
      <c r="CX973" s="15">
        <v>97</v>
      </c>
      <c r="CY973" s="15">
        <v>98</v>
      </c>
      <c r="CZ973" s="15">
        <v>99</v>
      </c>
      <c r="DA973" s="15">
        <v>100</v>
      </c>
      <c r="DB973" s="15">
        <v>101</v>
      </c>
      <c r="DC973" s="15">
        <v>102</v>
      </c>
      <c r="DD973" s="15">
        <v>103</v>
      </c>
      <c r="DE973" s="15">
        <v>104</v>
      </c>
      <c r="DF973" s="15">
        <v>105</v>
      </c>
      <c r="DG973" s="15">
        <v>106</v>
      </c>
      <c r="DH973" s="15">
        <v>107</v>
      </c>
      <c r="DI973" s="15">
        <v>108</v>
      </c>
      <c r="DJ973" s="15">
        <v>109</v>
      </c>
      <c r="DK973" s="15">
        <v>110</v>
      </c>
      <c r="DL973" s="15">
        <v>111</v>
      </c>
      <c r="DM973" s="15">
        <v>112</v>
      </c>
      <c r="DN973" s="15">
        <v>113</v>
      </c>
      <c r="DO973" s="15">
        <v>114</v>
      </c>
      <c r="DP973" s="15">
        <v>115</v>
      </c>
      <c r="DQ973" s="15">
        <v>116</v>
      </c>
      <c r="DR973" s="15">
        <v>117</v>
      </c>
      <c r="DS973" s="15">
        <v>118</v>
      </c>
      <c r="DT973" s="15">
        <v>119</v>
      </c>
      <c r="DU973" s="15">
        <v>120</v>
      </c>
      <c r="DV973" s="15">
        <v>121</v>
      </c>
      <c r="DW973" s="15">
        <v>122</v>
      </c>
      <c r="DX973" s="15">
        <v>123</v>
      </c>
      <c r="DY973" s="15">
        <v>124</v>
      </c>
      <c r="DZ973" s="15">
        <v>125</v>
      </c>
      <c r="EA973" s="15">
        <v>126</v>
      </c>
      <c r="EB973" s="15">
        <v>127</v>
      </c>
      <c r="EC973" s="15">
        <v>128</v>
      </c>
      <c r="ED973" s="15">
        <v>129</v>
      </c>
      <c r="EE973" s="15">
        <v>130</v>
      </c>
      <c r="EF973" s="15">
        <v>131</v>
      </c>
      <c r="EG973" s="15">
        <v>132</v>
      </c>
      <c r="EH973" s="15">
        <v>133</v>
      </c>
      <c r="EI973" s="15">
        <v>134</v>
      </c>
      <c r="EJ973" s="15">
        <v>135</v>
      </c>
      <c r="EK973" s="15">
        <v>136</v>
      </c>
      <c r="EL973" s="15">
        <v>137</v>
      </c>
      <c r="EM973" s="15">
        <v>138</v>
      </c>
      <c r="EN973" s="15">
        <v>139</v>
      </c>
      <c r="EO973" s="15">
        <v>140</v>
      </c>
      <c r="EP973" s="15">
        <v>141</v>
      </c>
      <c r="EQ973" s="15">
        <v>142</v>
      </c>
      <c r="ER973" s="15">
        <v>143</v>
      </c>
      <c r="ES973" s="15">
        <v>144</v>
      </c>
      <c r="ET973" s="15">
        <v>145</v>
      </c>
      <c r="EU973" s="15">
        <v>146</v>
      </c>
      <c r="EV973" s="15">
        <v>147</v>
      </c>
      <c r="EW973" s="15">
        <v>148</v>
      </c>
      <c r="EX973" s="15">
        <v>149</v>
      </c>
      <c r="EY973" s="15">
        <v>150</v>
      </c>
      <c r="EZ973" s="15">
        <v>151</v>
      </c>
      <c r="FA973" s="15">
        <v>152</v>
      </c>
      <c r="FB973" s="15">
        <v>153</v>
      </c>
      <c r="FC973" s="15">
        <v>154</v>
      </c>
      <c r="FD973" s="15">
        <v>155</v>
      </c>
      <c r="FE973" s="15">
        <v>156</v>
      </c>
      <c r="FF973" s="15">
        <v>157</v>
      </c>
      <c r="FG973" s="15">
        <v>158</v>
      </c>
      <c r="FH973" s="15">
        <v>159</v>
      </c>
      <c r="FI973" s="15">
        <v>160</v>
      </c>
      <c r="FJ973" s="15">
        <v>161</v>
      </c>
      <c r="FK973" s="15">
        <v>162</v>
      </c>
      <c r="FL973" s="15">
        <v>163</v>
      </c>
      <c r="FM973" s="15">
        <v>164</v>
      </c>
      <c r="FN973" s="15">
        <v>165</v>
      </c>
      <c r="FO973" s="15">
        <v>166</v>
      </c>
      <c r="FP973" s="15">
        <v>167</v>
      </c>
      <c r="FQ973" s="15">
        <v>168</v>
      </c>
      <c r="FR973" s="15">
        <v>169</v>
      </c>
      <c r="FS973" s="15">
        <v>170</v>
      </c>
      <c r="FT973" s="15">
        <v>171</v>
      </c>
      <c r="FU973" s="15">
        <v>172</v>
      </c>
      <c r="FV973" s="15">
        <v>173</v>
      </c>
      <c r="FW973" s="15">
        <v>174</v>
      </c>
      <c r="FX973" s="15">
        <v>175</v>
      </c>
      <c r="FY973" s="15">
        <v>176</v>
      </c>
      <c r="FZ973" s="15">
        <v>177</v>
      </c>
      <c r="GA973" s="15">
        <v>178</v>
      </c>
      <c r="GB973" s="15">
        <v>179</v>
      </c>
      <c r="GC973" s="15">
        <v>180</v>
      </c>
      <c r="GD973" s="15">
        <v>181</v>
      </c>
      <c r="GE973" s="15">
        <v>182</v>
      </c>
      <c r="GF973" s="15">
        <v>183</v>
      </c>
      <c r="GG973" s="15">
        <v>184</v>
      </c>
      <c r="GH973" s="15">
        <v>185</v>
      </c>
      <c r="GI973" s="15">
        <v>186</v>
      </c>
      <c r="GJ973" s="15">
        <v>187</v>
      </c>
      <c r="GK973" s="15">
        <v>188</v>
      </c>
      <c r="GL973" s="15">
        <v>189</v>
      </c>
      <c r="GN973" s="15">
        <v>190</v>
      </c>
      <c r="GO973" s="15">
        <v>191</v>
      </c>
      <c r="GP973" s="15">
        <v>192</v>
      </c>
      <c r="GQ973" s="15">
        <v>193</v>
      </c>
      <c r="GS973" s="15">
        <v>194</v>
      </c>
      <c r="GT973" s="15">
        <v>195</v>
      </c>
      <c r="GU973" s="15">
        <v>196</v>
      </c>
      <c r="GV973" s="15">
        <v>197</v>
      </c>
    </row>
    <row r="974" spans="4:204" s="15" customFormat="1">
      <c r="E974" s="42" t="s">
        <v>350</v>
      </c>
      <c r="F974" s="15">
        <v>109</v>
      </c>
      <c r="G974" s="15">
        <v>153</v>
      </c>
      <c r="H974" s="15">
        <v>51</v>
      </c>
      <c r="I974" s="15">
        <v>113</v>
      </c>
      <c r="J974" s="15">
        <v>93</v>
      </c>
      <c r="K974" s="15">
        <v>144</v>
      </c>
      <c r="L974" s="15">
        <v>114</v>
      </c>
      <c r="M974" s="15">
        <v>159</v>
      </c>
      <c r="N974" s="15">
        <v>43</v>
      </c>
      <c r="O974" s="15">
        <v>2</v>
      </c>
      <c r="P974" s="15">
        <v>74</v>
      </c>
      <c r="Q974" s="15">
        <v>98</v>
      </c>
      <c r="R974" s="15">
        <v>24</v>
      </c>
      <c r="S974" s="15">
        <v>37</v>
      </c>
      <c r="T974" s="15">
        <v>156</v>
      </c>
      <c r="U974" s="15">
        <v>164</v>
      </c>
      <c r="V974" s="15">
        <v>1</v>
      </c>
      <c r="W974" s="15">
        <v>39</v>
      </c>
      <c r="X974" s="15">
        <v>23</v>
      </c>
      <c r="Y974" s="15">
        <v>183</v>
      </c>
      <c r="Z974" s="15">
        <v>169</v>
      </c>
      <c r="AA974" s="15">
        <v>139</v>
      </c>
      <c r="AB974" s="15">
        <v>197</v>
      </c>
      <c r="AC974" s="15">
        <v>73</v>
      </c>
      <c r="AD974" s="15">
        <v>87</v>
      </c>
      <c r="AE974" s="15">
        <v>94</v>
      </c>
      <c r="AF974" s="15">
        <v>184</v>
      </c>
      <c r="AG974" s="15">
        <v>86</v>
      </c>
      <c r="AH974" s="15">
        <v>172</v>
      </c>
      <c r="AI974" s="15">
        <v>187</v>
      </c>
      <c r="AJ974" s="15">
        <v>123</v>
      </c>
      <c r="AK974" s="15">
        <v>175</v>
      </c>
      <c r="AL974" s="15">
        <v>142</v>
      </c>
      <c r="AM974" s="15">
        <v>78</v>
      </c>
      <c r="AN974" s="15">
        <v>166</v>
      </c>
      <c r="AO974" s="15">
        <v>160</v>
      </c>
      <c r="AP974" s="15">
        <v>115</v>
      </c>
      <c r="AQ974" s="15">
        <v>47</v>
      </c>
      <c r="AR974" s="15">
        <v>18</v>
      </c>
      <c r="AS974" s="15">
        <v>36</v>
      </c>
      <c r="AT974" s="15">
        <v>7</v>
      </c>
      <c r="AU974" s="15">
        <v>25</v>
      </c>
      <c r="AV974" s="15">
        <v>71</v>
      </c>
      <c r="AW974" s="15">
        <v>108</v>
      </c>
      <c r="AX974" s="15">
        <v>189</v>
      </c>
      <c r="AY974" s="15">
        <v>70</v>
      </c>
      <c r="AZ974" s="15">
        <v>150</v>
      </c>
      <c r="BA974" s="15">
        <v>62</v>
      </c>
      <c r="BB974" s="15">
        <v>21</v>
      </c>
      <c r="BC974" s="15">
        <v>99</v>
      </c>
      <c r="BD974" s="15">
        <v>28</v>
      </c>
      <c r="BE974" s="15">
        <v>149</v>
      </c>
      <c r="BF974" s="15">
        <v>174</v>
      </c>
      <c r="BG974" s="15">
        <v>82</v>
      </c>
      <c r="BH974" s="15">
        <v>92</v>
      </c>
      <c r="BI974" s="15">
        <v>53</v>
      </c>
      <c r="BJ974" s="15">
        <v>59</v>
      </c>
      <c r="BK974" s="15">
        <v>77</v>
      </c>
      <c r="BL974" s="15">
        <v>116</v>
      </c>
      <c r="BM974" s="15">
        <v>101</v>
      </c>
      <c r="BN974" s="15">
        <v>163</v>
      </c>
      <c r="BO974" s="15">
        <v>110</v>
      </c>
      <c r="BP974" s="15">
        <v>112</v>
      </c>
      <c r="BQ974" s="15">
        <v>30</v>
      </c>
      <c r="BR974" s="15">
        <v>68</v>
      </c>
      <c r="BS974" s="15">
        <v>148</v>
      </c>
      <c r="BT974" s="15">
        <v>118</v>
      </c>
      <c r="BU974" s="15">
        <v>49</v>
      </c>
      <c r="BV974" s="15">
        <v>171</v>
      </c>
      <c r="BW974" s="15">
        <v>8</v>
      </c>
      <c r="BX974" s="15">
        <v>13</v>
      </c>
      <c r="BY974" s="15">
        <v>38</v>
      </c>
      <c r="BZ974" s="15">
        <v>186</v>
      </c>
      <c r="CA974" s="15">
        <v>170</v>
      </c>
      <c r="CB974" s="15">
        <v>157</v>
      </c>
      <c r="CC974" s="15">
        <v>44</v>
      </c>
      <c r="CD974" s="15">
        <v>89</v>
      </c>
      <c r="CE974" s="15">
        <v>34</v>
      </c>
      <c r="CF974" s="15">
        <v>195</v>
      </c>
      <c r="CG974" s="15">
        <v>132</v>
      </c>
      <c r="CH974" s="15">
        <v>40</v>
      </c>
      <c r="CI974" s="15">
        <v>176</v>
      </c>
      <c r="CJ974" s="15">
        <v>17</v>
      </c>
      <c r="CK974" s="15">
        <v>35</v>
      </c>
      <c r="CL974" s="15">
        <v>137</v>
      </c>
      <c r="CM974" s="15">
        <v>54</v>
      </c>
      <c r="CN974" s="15">
        <v>138</v>
      </c>
      <c r="CO974" s="15">
        <v>27</v>
      </c>
      <c r="CP974" s="15">
        <v>41</v>
      </c>
      <c r="CQ974" s="15">
        <v>173</v>
      </c>
      <c r="CR974" s="15">
        <v>125</v>
      </c>
      <c r="CS974" s="15">
        <v>50</v>
      </c>
      <c r="CT974" s="15">
        <v>193</v>
      </c>
      <c r="CU974" s="15">
        <v>26</v>
      </c>
      <c r="CV974" s="15">
        <v>181</v>
      </c>
      <c r="CW974" s="15">
        <v>104</v>
      </c>
      <c r="CX974" s="15">
        <v>131</v>
      </c>
      <c r="CY974" s="15">
        <v>185</v>
      </c>
      <c r="CZ974" s="15">
        <v>177</v>
      </c>
      <c r="DA974" s="15">
        <v>126</v>
      </c>
      <c r="DB974" s="15">
        <v>60</v>
      </c>
      <c r="DC974" s="15">
        <v>88</v>
      </c>
      <c r="DD974" s="15">
        <v>135</v>
      </c>
      <c r="DE974" s="15">
        <v>96</v>
      </c>
      <c r="DF974" s="15">
        <v>162</v>
      </c>
      <c r="DG974" s="15">
        <v>129</v>
      </c>
      <c r="DH974" s="15">
        <v>69</v>
      </c>
      <c r="DI974" s="15">
        <v>190</v>
      </c>
      <c r="DJ974" s="15">
        <v>12</v>
      </c>
      <c r="DK974" s="15">
        <v>143</v>
      </c>
      <c r="DL974" s="15">
        <v>196</v>
      </c>
      <c r="DM974" s="15">
        <v>84</v>
      </c>
      <c r="DN974" s="15">
        <v>119</v>
      </c>
      <c r="DO974" s="15">
        <v>127</v>
      </c>
      <c r="DP974" s="15">
        <v>61</v>
      </c>
      <c r="DQ974" s="15">
        <v>188</v>
      </c>
      <c r="DR974" s="15">
        <v>128</v>
      </c>
      <c r="DS974" s="15">
        <v>97</v>
      </c>
      <c r="DT974" s="15">
        <v>57</v>
      </c>
      <c r="DU974" s="15">
        <v>72</v>
      </c>
      <c r="DV974" s="15">
        <v>48</v>
      </c>
      <c r="DW974" s="15">
        <v>5</v>
      </c>
      <c r="DX974" s="15">
        <v>134</v>
      </c>
      <c r="DY974" s="15">
        <v>167</v>
      </c>
      <c r="DZ974" s="15">
        <v>91</v>
      </c>
      <c r="EA974" s="15">
        <v>103</v>
      </c>
      <c r="EB974" s="15">
        <v>11</v>
      </c>
      <c r="EC974" s="15">
        <v>165</v>
      </c>
      <c r="ED974" s="15">
        <v>136</v>
      </c>
      <c r="EE974" s="15">
        <v>46</v>
      </c>
      <c r="EF974" s="15">
        <v>9</v>
      </c>
      <c r="EG974" s="15">
        <v>80</v>
      </c>
      <c r="EH974" s="15">
        <v>152</v>
      </c>
      <c r="EI974" s="15">
        <v>65</v>
      </c>
      <c r="EJ974" s="15">
        <v>111</v>
      </c>
      <c r="EK974" s="15">
        <v>19</v>
      </c>
      <c r="EL974" s="15">
        <v>168</v>
      </c>
      <c r="EM974" s="15">
        <v>105</v>
      </c>
      <c r="EN974" s="15">
        <v>22</v>
      </c>
      <c r="EO974" s="15">
        <v>76</v>
      </c>
      <c r="EP974" s="15">
        <v>85</v>
      </c>
      <c r="EQ974" s="15">
        <v>95</v>
      </c>
      <c r="ER974" s="15">
        <v>6</v>
      </c>
      <c r="ES974" s="15">
        <v>178</v>
      </c>
      <c r="ET974" s="15">
        <v>147</v>
      </c>
      <c r="EU974" s="15">
        <v>180</v>
      </c>
      <c r="EV974" s="15">
        <v>192</v>
      </c>
      <c r="EW974" s="15">
        <v>182</v>
      </c>
      <c r="EX974" s="15">
        <v>141</v>
      </c>
      <c r="EY974" s="15">
        <v>158</v>
      </c>
      <c r="EZ974" s="15">
        <v>20</v>
      </c>
      <c r="FA974" s="15">
        <v>75</v>
      </c>
      <c r="FB974" s="15">
        <v>102</v>
      </c>
      <c r="FC974" s="15">
        <v>121</v>
      </c>
      <c r="FD974" s="15">
        <v>146</v>
      </c>
      <c r="FE974" s="15">
        <v>154</v>
      </c>
      <c r="FF974" s="15">
        <v>90</v>
      </c>
      <c r="FG974" s="15">
        <v>52</v>
      </c>
      <c r="FH974" s="15">
        <v>130</v>
      </c>
      <c r="FI974" s="15">
        <v>133</v>
      </c>
      <c r="FJ974" s="15">
        <v>58</v>
      </c>
      <c r="FK974" s="15">
        <v>106</v>
      </c>
      <c r="FL974" s="15">
        <v>67</v>
      </c>
      <c r="FM974" s="15">
        <v>42</v>
      </c>
      <c r="FN974" s="15">
        <v>81</v>
      </c>
      <c r="FO974" s="15">
        <v>10</v>
      </c>
      <c r="FP974" s="15">
        <v>124</v>
      </c>
      <c r="FQ974" s="15">
        <v>14</v>
      </c>
      <c r="FR974" s="15">
        <v>100</v>
      </c>
      <c r="FS974" s="15">
        <v>31</v>
      </c>
      <c r="FT974" s="15">
        <v>107</v>
      </c>
      <c r="FU974" s="15">
        <v>29</v>
      </c>
      <c r="FV974" s="15">
        <v>145</v>
      </c>
      <c r="FW974" s="15">
        <v>33</v>
      </c>
      <c r="FX974" s="15">
        <v>16</v>
      </c>
      <c r="FY974" s="15">
        <v>45</v>
      </c>
      <c r="FZ974" s="15">
        <v>161</v>
      </c>
      <c r="GA974" s="15">
        <v>151</v>
      </c>
      <c r="GB974" s="15">
        <v>194</v>
      </c>
      <c r="GC974" s="15">
        <v>3</v>
      </c>
      <c r="GD974" s="15">
        <v>55</v>
      </c>
      <c r="GE974" s="15">
        <v>120</v>
      </c>
      <c r="GF974" s="15">
        <v>179</v>
      </c>
      <c r="GG974" s="15">
        <v>191</v>
      </c>
      <c r="GH974" s="15">
        <v>4</v>
      </c>
      <c r="GI974" s="15">
        <v>64</v>
      </c>
      <c r="GJ974" s="15">
        <v>155</v>
      </c>
      <c r="GK974" s="15">
        <v>140</v>
      </c>
      <c r="GL974" s="15">
        <v>66</v>
      </c>
      <c r="GN974" s="15">
        <v>117</v>
      </c>
      <c r="GO974" s="15">
        <v>15</v>
      </c>
      <c r="GP974" s="15">
        <v>32</v>
      </c>
      <c r="GQ974" s="15">
        <v>122</v>
      </c>
      <c r="GS974" s="15">
        <v>83</v>
      </c>
      <c r="GT974" s="15">
        <v>79</v>
      </c>
      <c r="GU974" s="15">
        <v>56</v>
      </c>
      <c r="GV974" s="15">
        <v>63</v>
      </c>
    </row>
    <row r="975" spans="4:204" s="15" customFormat="1">
      <c r="E975" s="42" t="s">
        <v>352</v>
      </c>
      <c r="F975" s="15">
        <v>5</v>
      </c>
      <c r="G975" s="15">
        <v>36</v>
      </c>
      <c r="H975" s="15">
        <v>15</v>
      </c>
      <c r="I975" s="15">
        <v>27</v>
      </c>
      <c r="J975" s="15">
        <v>106</v>
      </c>
      <c r="K975" s="15">
        <v>23</v>
      </c>
      <c r="L975" s="15">
        <v>197</v>
      </c>
      <c r="M975" s="15">
        <v>12</v>
      </c>
      <c r="N975" s="15">
        <v>142</v>
      </c>
      <c r="O975" s="15">
        <v>163</v>
      </c>
      <c r="P975" s="15">
        <v>157</v>
      </c>
      <c r="Q975" s="15">
        <v>3</v>
      </c>
      <c r="R975" s="15">
        <v>37</v>
      </c>
      <c r="S975" s="15">
        <v>85</v>
      </c>
      <c r="T975" s="15">
        <v>77</v>
      </c>
      <c r="U975" s="15">
        <v>63</v>
      </c>
      <c r="V975" s="15">
        <v>140</v>
      </c>
      <c r="W975" s="15">
        <v>115</v>
      </c>
      <c r="X975" s="15">
        <v>128</v>
      </c>
      <c r="Y975" s="15">
        <v>13</v>
      </c>
      <c r="Z975" s="15">
        <v>119</v>
      </c>
      <c r="AA975" s="15">
        <v>143</v>
      </c>
      <c r="AB975" s="15">
        <v>187</v>
      </c>
      <c r="AC975" s="15">
        <v>176</v>
      </c>
      <c r="AD975" s="15">
        <v>21</v>
      </c>
      <c r="AE975" s="15">
        <v>95</v>
      </c>
      <c r="AF975" s="15">
        <v>185</v>
      </c>
      <c r="AG975" s="15">
        <v>72</v>
      </c>
      <c r="AH975" s="15">
        <v>156</v>
      </c>
      <c r="AI975" s="15">
        <v>19</v>
      </c>
      <c r="AJ975" s="15">
        <v>134</v>
      </c>
      <c r="AK975" s="15">
        <v>39</v>
      </c>
      <c r="AL975" s="15">
        <v>191</v>
      </c>
      <c r="AM975" s="15">
        <v>112</v>
      </c>
      <c r="AN975" s="15">
        <v>154</v>
      </c>
      <c r="AO975" s="15">
        <v>2</v>
      </c>
      <c r="AP975" s="15">
        <v>141</v>
      </c>
      <c r="AQ975" s="15">
        <v>89</v>
      </c>
      <c r="AR975" s="15">
        <v>146</v>
      </c>
      <c r="AS975" s="15">
        <v>17</v>
      </c>
      <c r="AT975" s="15">
        <v>99</v>
      </c>
      <c r="AU975" s="15">
        <v>193</v>
      </c>
      <c r="AV975" s="15">
        <v>160</v>
      </c>
      <c r="AW975" s="15">
        <v>58</v>
      </c>
      <c r="AX975" s="15">
        <v>118</v>
      </c>
      <c r="AY975" s="15">
        <v>162</v>
      </c>
      <c r="AZ975" s="15">
        <v>109</v>
      </c>
      <c r="BA975" s="15">
        <v>42</v>
      </c>
      <c r="BB975" s="15">
        <v>181</v>
      </c>
      <c r="BC975" s="15">
        <v>123</v>
      </c>
      <c r="BD975" s="15">
        <v>184</v>
      </c>
      <c r="BE975" s="15">
        <v>74</v>
      </c>
      <c r="BF975" s="15">
        <v>70</v>
      </c>
      <c r="BG975" s="15">
        <v>192</v>
      </c>
      <c r="BH975" s="15">
        <v>11</v>
      </c>
      <c r="BI975" s="15">
        <v>149</v>
      </c>
      <c r="BJ975" s="15">
        <v>166</v>
      </c>
      <c r="BK975" s="15">
        <v>155</v>
      </c>
      <c r="BL975" s="15">
        <v>196</v>
      </c>
      <c r="BM975" s="15">
        <v>1</v>
      </c>
      <c r="BN975" s="15">
        <v>170</v>
      </c>
      <c r="BO975" s="15">
        <v>101</v>
      </c>
      <c r="BP975" s="15">
        <v>147</v>
      </c>
      <c r="BQ975" s="15">
        <v>16</v>
      </c>
      <c r="BR975" s="15">
        <v>171</v>
      </c>
      <c r="BS975" s="15">
        <v>139</v>
      </c>
      <c r="BT975" s="15">
        <v>164</v>
      </c>
      <c r="BU975" s="15">
        <v>79</v>
      </c>
      <c r="BV975" s="15">
        <v>91</v>
      </c>
      <c r="BW975" s="15">
        <v>103</v>
      </c>
      <c r="BX975" s="15">
        <v>137</v>
      </c>
      <c r="BY975" s="15">
        <v>173</v>
      </c>
      <c r="BZ975" s="15">
        <v>87</v>
      </c>
      <c r="CA975" s="15">
        <v>125</v>
      </c>
      <c r="CB975" s="15">
        <v>186</v>
      </c>
      <c r="CC975" s="15">
        <v>110</v>
      </c>
      <c r="CD975" s="15">
        <v>33</v>
      </c>
      <c r="CE975" s="15">
        <v>167</v>
      </c>
      <c r="CF975" s="15">
        <v>51</v>
      </c>
      <c r="CG975" s="15">
        <v>148</v>
      </c>
      <c r="CH975" s="15">
        <v>189</v>
      </c>
      <c r="CI975" s="15">
        <v>10</v>
      </c>
      <c r="CJ975" s="15">
        <v>144</v>
      </c>
      <c r="CK975" s="15">
        <v>38</v>
      </c>
      <c r="CL975" s="15">
        <v>153</v>
      </c>
      <c r="CM975" s="15">
        <v>49</v>
      </c>
      <c r="CN975" s="15">
        <v>54</v>
      </c>
      <c r="CO975" s="15">
        <v>31</v>
      </c>
      <c r="CP975" s="15">
        <v>190</v>
      </c>
      <c r="CQ975" s="15">
        <v>96</v>
      </c>
      <c r="CR975" s="15">
        <v>50</v>
      </c>
      <c r="CS975" s="15">
        <v>180</v>
      </c>
      <c r="CT975" s="15">
        <v>132</v>
      </c>
      <c r="CU975" s="15">
        <v>76</v>
      </c>
      <c r="CV975" s="15">
        <v>129</v>
      </c>
      <c r="CW975" s="15">
        <v>30</v>
      </c>
      <c r="CX975" s="15">
        <v>165</v>
      </c>
      <c r="CY975" s="15">
        <v>124</v>
      </c>
      <c r="CZ975" s="15">
        <v>60</v>
      </c>
      <c r="DA975" s="15">
        <v>32</v>
      </c>
      <c r="DB975" s="15">
        <v>105</v>
      </c>
      <c r="DC975" s="15">
        <v>179</v>
      </c>
      <c r="DD975" s="15">
        <v>41</v>
      </c>
      <c r="DE975" s="15">
        <v>28</v>
      </c>
      <c r="DF975" s="15">
        <v>94</v>
      </c>
      <c r="DG975" s="15">
        <v>14</v>
      </c>
      <c r="DH975" s="15">
        <v>93</v>
      </c>
      <c r="DI975" s="15">
        <v>59</v>
      </c>
      <c r="DJ975" s="15">
        <v>62</v>
      </c>
      <c r="DK975" s="15">
        <v>9</v>
      </c>
      <c r="DL975" s="15">
        <v>120</v>
      </c>
      <c r="DM975" s="15">
        <v>34</v>
      </c>
      <c r="DN975" s="15">
        <v>66</v>
      </c>
      <c r="DO975" s="15">
        <v>56</v>
      </c>
      <c r="DP975" s="15">
        <v>98</v>
      </c>
      <c r="DQ975" s="15">
        <v>100</v>
      </c>
      <c r="DR975" s="15">
        <v>73</v>
      </c>
      <c r="DS975" s="15">
        <v>136</v>
      </c>
      <c r="DT975" s="15">
        <v>53</v>
      </c>
      <c r="DU975" s="15">
        <v>86</v>
      </c>
      <c r="DV975" s="15">
        <v>4</v>
      </c>
      <c r="DW975" s="15">
        <v>43</v>
      </c>
      <c r="DX975" s="15">
        <v>69</v>
      </c>
      <c r="DY975" s="15">
        <v>81</v>
      </c>
      <c r="DZ975" s="15">
        <v>52</v>
      </c>
      <c r="EA975" s="15">
        <v>158</v>
      </c>
      <c r="EB975" s="15">
        <v>145</v>
      </c>
      <c r="EC975" s="15">
        <v>122</v>
      </c>
      <c r="ED975" s="15">
        <v>138</v>
      </c>
      <c r="EE975" s="15">
        <v>194</v>
      </c>
      <c r="EF975" s="15">
        <v>175</v>
      </c>
      <c r="EG975" s="15">
        <v>178</v>
      </c>
      <c r="EH975" s="15">
        <v>29</v>
      </c>
      <c r="EI975" s="15">
        <v>152</v>
      </c>
      <c r="EJ975" s="15">
        <v>71</v>
      </c>
      <c r="EK975" s="15">
        <v>113</v>
      </c>
      <c r="EL975" s="15">
        <v>24</v>
      </c>
      <c r="EM975" s="15">
        <v>90</v>
      </c>
      <c r="EN975" s="15">
        <v>188</v>
      </c>
      <c r="EO975" s="15">
        <v>47</v>
      </c>
      <c r="EP975" s="15">
        <v>8</v>
      </c>
      <c r="EQ975" s="15">
        <v>26</v>
      </c>
      <c r="ER975" s="15">
        <v>22</v>
      </c>
      <c r="ES975" s="15">
        <v>61</v>
      </c>
      <c r="ET975" s="15">
        <v>161</v>
      </c>
      <c r="EU975" s="15">
        <v>68</v>
      </c>
      <c r="EV975" s="15">
        <v>18</v>
      </c>
      <c r="EW975" s="15">
        <v>80</v>
      </c>
      <c r="EX975" s="15">
        <v>107</v>
      </c>
      <c r="EY975" s="15">
        <v>88</v>
      </c>
      <c r="EZ975" s="15">
        <v>130</v>
      </c>
      <c r="FA975" s="15">
        <v>104</v>
      </c>
      <c r="FB975" s="15">
        <v>121</v>
      </c>
      <c r="FC975" s="15">
        <v>46</v>
      </c>
      <c r="FD975" s="15">
        <v>44</v>
      </c>
      <c r="FE975" s="15">
        <v>150</v>
      </c>
      <c r="FF975" s="15">
        <v>55</v>
      </c>
      <c r="FG975" s="15">
        <v>114</v>
      </c>
      <c r="FH975" s="15">
        <v>168</v>
      </c>
      <c r="FI975" s="15">
        <v>7</v>
      </c>
      <c r="FJ975" s="15">
        <v>127</v>
      </c>
      <c r="FK975" s="15">
        <v>133</v>
      </c>
      <c r="FL975" s="15">
        <v>169</v>
      </c>
      <c r="FM975" s="15">
        <v>67</v>
      </c>
      <c r="FN975" s="15">
        <v>97</v>
      </c>
      <c r="FO975" s="15">
        <v>57</v>
      </c>
      <c r="FP975" s="15">
        <v>135</v>
      </c>
      <c r="FQ975" s="15">
        <v>126</v>
      </c>
      <c r="FR975" s="15">
        <v>111</v>
      </c>
      <c r="FS975" s="15">
        <v>83</v>
      </c>
      <c r="FT975" s="15">
        <v>172</v>
      </c>
      <c r="FU975" s="15">
        <v>116</v>
      </c>
      <c r="FV975" s="15">
        <v>84</v>
      </c>
      <c r="FW975" s="15">
        <v>6</v>
      </c>
      <c r="FX975" s="15">
        <v>131</v>
      </c>
      <c r="FY975" s="15">
        <v>35</v>
      </c>
      <c r="FZ975" s="15">
        <v>78</v>
      </c>
      <c r="GA975" s="15">
        <v>92</v>
      </c>
      <c r="GB975" s="15">
        <v>102</v>
      </c>
      <c r="GC975" s="15">
        <v>64</v>
      </c>
      <c r="GD975" s="15">
        <v>108</v>
      </c>
      <c r="GE975" s="15">
        <v>174</v>
      </c>
      <c r="GF975" s="15">
        <v>195</v>
      </c>
      <c r="GG975" s="15">
        <v>117</v>
      </c>
      <c r="GH975" s="15">
        <v>48</v>
      </c>
      <c r="GI975" s="15">
        <v>75</v>
      </c>
      <c r="GJ975" s="15">
        <v>183</v>
      </c>
      <c r="GK975" s="15">
        <v>82</v>
      </c>
      <c r="GL975" s="15">
        <v>151</v>
      </c>
      <c r="GN975" s="15">
        <v>25</v>
      </c>
      <c r="GO975" s="15">
        <v>20</v>
      </c>
      <c r="GP975" s="15">
        <v>177</v>
      </c>
      <c r="GQ975" s="15">
        <v>40</v>
      </c>
      <c r="GS975" s="15">
        <v>65</v>
      </c>
      <c r="GT975" s="15">
        <v>159</v>
      </c>
      <c r="GU975" s="15">
        <v>45</v>
      </c>
      <c r="GV975" s="15">
        <v>182</v>
      </c>
    </row>
    <row r="976" spans="4:204" s="15" customFormat="1"/>
    <row r="977" spans="4:205" s="15" customFormat="1">
      <c r="D977" s="447">
        <v>198</v>
      </c>
      <c r="E977" s="39" t="s">
        <v>379</v>
      </c>
    </row>
    <row r="978" spans="4:205" s="15" customFormat="1">
      <c r="E978" s="42" t="s">
        <v>322</v>
      </c>
      <c r="F978" s="15">
        <v>1</v>
      </c>
      <c r="G978" s="15">
        <v>2</v>
      </c>
      <c r="H978" s="15">
        <v>3</v>
      </c>
      <c r="I978" s="15">
        <v>4</v>
      </c>
      <c r="J978" s="15">
        <v>5</v>
      </c>
      <c r="K978" s="15">
        <v>6</v>
      </c>
      <c r="L978" s="15">
        <v>7</v>
      </c>
      <c r="M978" s="15">
        <v>8</v>
      </c>
      <c r="N978" s="15">
        <v>9</v>
      </c>
      <c r="O978" s="15">
        <v>10</v>
      </c>
      <c r="P978" s="15">
        <v>11</v>
      </c>
      <c r="Q978" s="15">
        <v>12</v>
      </c>
      <c r="R978" s="15">
        <v>13</v>
      </c>
      <c r="S978" s="15">
        <v>14</v>
      </c>
      <c r="T978" s="15">
        <v>15</v>
      </c>
      <c r="U978" s="15">
        <v>16</v>
      </c>
      <c r="V978" s="15">
        <v>17</v>
      </c>
      <c r="W978" s="15">
        <v>18</v>
      </c>
      <c r="X978" s="15">
        <v>19</v>
      </c>
      <c r="Y978" s="15">
        <v>20</v>
      </c>
      <c r="Z978" s="15">
        <v>21</v>
      </c>
      <c r="AA978" s="15">
        <v>22</v>
      </c>
      <c r="AB978" s="15">
        <v>23</v>
      </c>
      <c r="AC978" s="15">
        <v>24</v>
      </c>
      <c r="AD978" s="15">
        <v>25</v>
      </c>
      <c r="AE978" s="15">
        <v>26</v>
      </c>
      <c r="AF978" s="15">
        <v>27</v>
      </c>
      <c r="AG978" s="15">
        <v>28</v>
      </c>
      <c r="AH978" s="15">
        <v>29</v>
      </c>
      <c r="AI978" s="15">
        <v>30</v>
      </c>
      <c r="AJ978" s="15">
        <v>31</v>
      </c>
      <c r="AK978" s="15">
        <v>32</v>
      </c>
      <c r="AL978" s="15">
        <v>33</v>
      </c>
      <c r="AM978" s="15">
        <v>34</v>
      </c>
      <c r="AN978" s="15">
        <v>35</v>
      </c>
      <c r="AO978" s="15">
        <v>36</v>
      </c>
      <c r="AP978" s="15">
        <v>37</v>
      </c>
      <c r="AQ978" s="15">
        <v>38</v>
      </c>
      <c r="AR978" s="15">
        <v>39</v>
      </c>
      <c r="AS978" s="15">
        <v>40</v>
      </c>
      <c r="AT978" s="15">
        <v>41</v>
      </c>
      <c r="AU978" s="15">
        <v>42</v>
      </c>
      <c r="AV978" s="15">
        <v>43</v>
      </c>
      <c r="AW978" s="15">
        <v>44</v>
      </c>
      <c r="AX978" s="15">
        <v>45</v>
      </c>
      <c r="AY978" s="15">
        <v>46</v>
      </c>
      <c r="AZ978" s="15">
        <v>47</v>
      </c>
      <c r="BA978" s="15">
        <v>48</v>
      </c>
      <c r="BB978" s="15">
        <v>49</v>
      </c>
      <c r="BC978" s="15">
        <v>50</v>
      </c>
      <c r="BD978" s="15">
        <v>51</v>
      </c>
      <c r="BE978" s="15">
        <v>52</v>
      </c>
      <c r="BF978" s="15">
        <v>53</v>
      </c>
      <c r="BG978" s="15">
        <v>54</v>
      </c>
      <c r="BH978" s="15">
        <v>55</v>
      </c>
      <c r="BI978" s="15">
        <v>56</v>
      </c>
      <c r="BJ978" s="15">
        <v>57</v>
      </c>
      <c r="BK978" s="15">
        <v>58</v>
      </c>
      <c r="BL978" s="15">
        <v>59</v>
      </c>
      <c r="BM978" s="15">
        <v>60</v>
      </c>
      <c r="BN978" s="15">
        <v>61</v>
      </c>
      <c r="BO978" s="15">
        <v>62</v>
      </c>
      <c r="BP978" s="15">
        <v>63</v>
      </c>
      <c r="BQ978" s="15">
        <v>64</v>
      </c>
      <c r="BR978" s="15">
        <v>65</v>
      </c>
      <c r="BS978" s="15">
        <v>66</v>
      </c>
      <c r="BT978" s="15">
        <v>67</v>
      </c>
      <c r="BU978" s="15">
        <v>68</v>
      </c>
      <c r="BV978" s="15">
        <v>69</v>
      </c>
      <c r="BW978" s="15">
        <v>70</v>
      </c>
      <c r="BX978" s="15">
        <v>71</v>
      </c>
      <c r="BY978" s="15">
        <v>72</v>
      </c>
      <c r="BZ978" s="15">
        <v>73</v>
      </c>
      <c r="CA978" s="15">
        <v>74</v>
      </c>
      <c r="CB978" s="15">
        <v>75</v>
      </c>
      <c r="CC978" s="15">
        <v>76</v>
      </c>
      <c r="CD978" s="15">
        <v>77</v>
      </c>
      <c r="CE978" s="15">
        <v>78</v>
      </c>
      <c r="CF978" s="15">
        <v>79</v>
      </c>
      <c r="CG978" s="15">
        <v>80</v>
      </c>
      <c r="CH978" s="15">
        <v>81</v>
      </c>
      <c r="CI978" s="15">
        <v>82</v>
      </c>
      <c r="CJ978" s="15">
        <v>83</v>
      </c>
      <c r="CK978" s="15">
        <v>84</v>
      </c>
      <c r="CL978" s="15">
        <v>85</v>
      </c>
      <c r="CM978" s="15">
        <v>86</v>
      </c>
      <c r="CN978" s="15">
        <v>87</v>
      </c>
      <c r="CO978" s="15">
        <v>88</v>
      </c>
      <c r="CP978" s="15">
        <v>89</v>
      </c>
      <c r="CQ978" s="15">
        <v>90</v>
      </c>
      <c r="CR978" s="15">
        <v>91</v>
      </c>
      <c r="CS978" s="15">
        <v>92</v>
      </c>
      <c r="CT978" s="15">
        <v>93</v>
      </c>
      <c r="CU978" s="15">
        <v>94</v>
      </c>
      <c r="CV978" s="15">
        <v>95</v>
      </c>
      <c r="CW978" s="15">
        <v>96</v>
      </c>
      <c r="CX978" s="15">
        <v>97</v>
      </c>
      <c r="CY978" s="15">
        <v>98</v>
      </c>
      <c r="CZ978" s="15">
        <v>99</v>
      </c>
      <c r="DA978" s="15">
        <v>100</v>
      </c>
      <c r="DB978" s="15">
        <v>101</v>
      </c>
      <c r="DC978" s="15">
        <v>102</v>
      </c>
      <c r="DD978" s="15">
        <v>103</v>
      </c>
      <c r="DE978" s="15">
        <v>104</v>
      </c>
      <c r="DF978" s="15">
        <v>105</v>
      </c>
      <c r="DG978" s="15">
        <v>106</v>
      </c>
      <c r="DH978" s="15">
        <v>107</v>
      </c>
      <c r="DI978" s="15">
        <v>108</v>
      </c>
      <c r="DJ978" s="15">
        <v>109</v>
      </c>
      <c r="DK978" s="15">
        <v>110</v>
      </c>
      <c r="DL978" s="15">
        <v>111</v>
      </c>
      <c r="DM978" s="15">
        <v>112</v>
      </c>
      <c r="DN978" s="15">
        <v>113</v>
      </c>
      <c r="DO978" s="15">
        <v>114</v>
      </c>
      <c r="DP978" s="15">
        <v>115</v>
      </c>
      <c r="DQ978" s="15">
        <v>116</v>
      </c>
      <c r="DR978" s="15">
        <v>117</v>
      </c>
      <c r="DS978" s="15">
        <v>118</v>
      </c>
      <c r="DT978" s="15">
        <v>119</v>
      </c>
      <c r="DU978" s="15">
        <v>120</v>
      </c>
      <c r="DV978" s="15">
        <v>121</v>
      </c>
      <c r="DW978" s="15">
        <v>122</v>
      </c>
      <c r="DX978" s="15">
        <v>123</v>
      </c>
      <c r="DY978" s="15">
        <v>124</v>
      </c>
      <c r="DZ978" s="15">
        <v>125</v>
      </c>
      <c r="EA978" s="15">
        <v>126</v>
      </c>
      <c r="EB978" s="15">
        <v>127</v>
      </c>
      <c r="EC978" s="15">
        <v>128</v>
      </c>
      <c r="ED978" s="15">
        <v>129</v>
      </c>
      <c r="EE978" s="15">
        <v>130</v>
      </c>
      <c r="EF978" s="15">
        <v>131</v>
      </c>
      <c r="EG978" s="15">
        <v>132</v>
      </c>
      <c r="EH978" s="15">
        <v>133</v>
      </c>
      <c r="EI978" s="15">
        <v>134</v>
      </c>
      <c r="EJ978" s="15">
        <v>135</v>
      </c>
      <c r="EK978" s="15">
        <v>136</v>
      </c>
      <c r="EL978" s="15">
        <v>137</v>
      </c>
      <c r="EM978" s="15">
        <v>138</v>
      </c>
      <c r="EN978" s="15">
        <v>139</v>
      </c>
      <c r="EO978" s="15">
        <v>140</v>
      </c>
      <c r="EP978" s="15">
        <v>141</v>
      </c>
      <c r="EQ978" s="15">
        <v>142</v>
      </c>
      <c r="ER978" s="15">
        <v>143</v>
      </c>
      <c r="ES978" s="15">
        <v>144</v>
      </c>
      <c r="ET978" s="15">
        <v>145</v>
      </c>
      <c r="EU978" s="15">
        <v>146</v>
      </c>
      <c r="EV978" s="15">
        <v>147</v>
      </c>
      <c r="EW978" s="15">
        <v>148</v>
      </c>
      <c r="EX978" s="15">
        <v>149</v>
      </c>
      <c r="EY978" s="15">
        <v>150</v>
      </c>
      <c r="EZ978" s="15">
        <v>151</v>
      </c>
      <c r="FA978" s="15">
        <v>152</v>
      </c>
      <c r="FB978" s="15">
        <v>153</v>
      </c>
      <c r="FC978" s="15">
        <v>154</v>
      </c>
      <c r="FD978" s="15">
        <v>155</v>
      </c>
      <c r="FE978" s="15">
        <v>156</v>
      </c>
      <c r="FF978" s="15">
        <v>157</v>
      </c>
      <c r="FG978" s="15">
        <v>158</v>
      </c>
      <c r="FH978" s="15">
        <v>159</v>
      </c>
      <c r="FI978" s="15">
        <v>160</v>
      </c>
      <c r="FJ978" s="15">
        <v>161</v>
      </c>
      <c r="FK978" s="15">
        <v>162</v>
      </c>
      <c r="FL978" s="15">
        <v>163</v>
      </c>
      <c r="FM978" s="15">
        <v>164</v>
      </c>
      <c r="FN978" s="15">
        <v>165</v>
      </c>
      <c r="FO978" s="15">
        <v>166</v>
      </c>
      <c r="FP978" s="15">
        <v>167</v>
      </c>
      <c r="FQ978" s="15">
        <v>168</v>
      </c>
      <c r="FR978" s="15">
        <v>169</v>
      </c>
      <c r="FS978" s="15">
        <v>170</v>
      </c>
      <c r="FT978" s="15">
        <v>171</v>
      </c>
      <c r="FU978" s="15">
        <v>172</v>
      </c>
      <c r="FV978" s="15">
        <v>173</v>
      </c>
      <c r="FW978" s="15">
        <v>174</v>
      </c>
      <c r="FX978" s="15">
        <v>175</v>
      </c>
      <c r="FY978" s="15">
        <v>176</v>
      </c>
      <c r="FZ978" s="15">
        <v>177</v>
      </c>
      <c r="GA978" s="15">
        <v>178</v>
      </c>
      <c r="GB978" s="15">
        <v>179</v>
      </c>
      <c r="GC978" s="15">
        <v>180</v>
      </c>
      <c r="GD978" s="15">
        <v>181</v>
      </c>
      <c r="GE978" s="15">
        <v>182</v>
      </c>
      <c r="GF978" s="15">
        <v>183</v>
      </c>
      <c r="GG978" s="15">
        <v>184</v>
      </c>
      <c r="GH978" s="15">
        <v>185</v>
      </c>
      <c r="GI978" s="15">
        <v>186</v>
      </c>
      <c r="GJ978" s="15">
        <v>187</v>
      </c>
      <c r="GK978" s="15">
        <v>188</v>
      </c>
      <c r="GL978" s="15">
        <v>189</v>
      </c>
      <c r="GM978" s="15">
        <v>190</v>
      </c>
      <c r="GN978" s="15">
        <v>191</v>
      </c>
      <c r="GO978" s="15">
        <v>192</v>
      </c>
      <c r="GP978" s="15">
        <v>193</v>
      </c>
      <c r="GQ978" s="15">
        <v>194</v>
      </c>
      <c r="GS978" s="15">
        <v>195</v>
      </c>
      <c r="GT978" s="15">
        <v>196</v>
      </c>
      <c r="GU978" s="15">
        <v>197</v>
      </c>
      <c r="GV978" s="15">
        <v>198</v>
      </c>
    </row>
    <row r="979" spans="4:205" s="15" customFormat="1">
      <c r="E979" s="42" t="s">
        <v>350</v>
      </c>
      <c r="F979" s="15">
        <v>64</v>
      </c>
      <c r="G979" s="15">
        <v>45</v>
      </c>
      <c r="H979" s="15">
        <v>196</v>
      </c>
      <c r="I979" s="15">
        <v>110</v>
      </c>
      <c r="J979" s="15">
        <v>37</v>
      </c>
      <c r="K979" s="15">
        <v>169</v>
      </c>
      <c r="L979" s="15">
        <v>113</v>
      </c>
      <c r="M979" s="15">
        <v>126</v>
      </c>
      <c r="N979" s="15">
        <v>188</v>
      </c>
      <c r="O979" s="15">
        <v>53</v>
      </c>
      <c r="P979" s="15">
        <v>23</v>
      </c>
      <c r="Q979" s="15">
        <v>70</v>
      </c>
      <c r="R979" s="15">
        <v>55</v>
      </c>
      <c r="S979" s="15">
        <v>145</v>
      </c>
      <c r="T979" s="15">
        <v>102</v>
      </c>
      <c r="U979" s="15">
        <v>50</v>
      </c>
      <c r="V979" s="15">
        <v>135</v>
      </c>
      <c r="W979" s="15">
        <v>175</v>
      </c>
      <c r="X979" s="15">
        <v>63</v>
      </c>
      <c r="Y979" s="15">
        <v>51</v>
      </c>
      <c r="Z979" s="15">
        <v>78</v>
      </c>
      <c r="AA979" s="15">
        <v>8</v>
      </c>
      <c r="AB979" s="15">
        <v>19</v>
      </c>
      <c r="AC979" s="15">
        <v>106</v>
      </c>
      <c r="AD979" s="15">
        <v>167</v>
      </c>
      <c r="AE979" s="15">
        <v>73</v>
      </c>
      <c r="AF979" s="15">
        <v>156</v>
      </c>
      <c r="AG979" s="15">
        <v>186</v>
      </c>
      <c r="AH979" s="15">
        <v>117</v>
      </c>
      <c r="AI979" s="15">
        <v>99</v>
      </c>
      <c r="AJ979" s="15">
        <v>80</v>
      </c>
      <c r="AK979" s="15">
        <v>18</v>
      </c>
      <c r="AL979" s="15">
        <v>130</v>
      </c>
      <c r="AM979" s="15">
        <v>195</v>
      </c>
      <c r="AN979" s="15">
        <v>36</v>
      </c>
      <c r="AO979" s="15">
        <v>170</v>
      </c>
      <c r="AP979" s="15">
        <v>155</v>
      </c>
      <c r="AQ979" s="15">
        <v>96</v>
      </c>
      <c r="AR979" s="15">
        <v>183</v>
      </c>
      <c r="AS979" s="15">
        <v>91</v>
      </c>
      <c r="AT979" s="15">
        <v>30</v>
      </c>
      <c r="AU979" s="15">
        <v>94</v>
      </c>
      <c r="AV979" s="15">
        <v>62</v>
      </c>
      <c r="AW979" s="15">
        <v>17</v>
      </c>
      <c r="AX979" s="15">
        <v>2</v>
      </c>
      <c r="AY979" s="15">
        <v>108</v>
      </c>
      <c r="AZ979" s="15">
        <v>131</v>
      </c>
      <c r="BA979" s="15">
        <v>101</v>
      </c>
      <c r="BB979" s="15">
        <v>173</v>
      </c>
      <c r="BC979" s="15">
        <v>111</v>
      </c>
      <c r="BD979" s="15">
        <v>157</v>
      </c>
      <c r="BE979" s="15">
        <v>46</v>
      </c>
      <c r="BF979" s="15">
        <v>192</v>
      </c>
      <c r="BG979" s="15">
        <v>38</v>
      </c>
      <c r="BH979" s="15">
        <v>142</v>
      </c>
      <c r="BI979" s="15">
        <v>140</v>
      </c>
      <c r="BJ979" s="15">
        <v>13</v>
      </c>
      <c r="BK979" s="15">
        <v>105</v>
      </c>
      <c r="BL979" s="15">
        <v>171</v>
      </c>
      <c r="BM979" s="15">
        <v>187</v>
      </c>
      <c r="BN979" s="15">
        <v>177</v>
      </c>
      <c r="BO979" s="15">
        <v>75</v>
      </c>
      <c r="BP979" s="15">
        <v>6</v>
      </c>
      <c r="BQ979" s="15">
        <v>56</v>
      </c>
      <c r="BR979" s="15">
        <v>1</v>
      </c>
      <c r="BS979" s="15">
        <v>180</v>
      </c>
      <c r="BT979" s="15">
        <v>166</v>
      </c>
      <c r="BU979" s="15">
        <v>124</v>
      </c>
      <c r="BV979" s="15">
        <v>11</v>
      </c>
      <c r="BW979" s="15">
        <v>134</v>
      </c>
      <c r="BX979" s="15">
        <v>114</v>
      </c>
      <c r="BY979" s="15">
        <v>39</v>
      </c>
      <c r="BZ979" s="15">
        <v>120</v>
      </c>
      <c r="CA979" s="15">
        <v>87</v>
      </c>
      <c r="CB979" s="15">
        <v>123</v>
      </c>
      <c r="CC979" s="15">
        <v>147</v>
      </c>
      <c r="CD979" s="15">
        <v>185</v>
      </c>
      <c r="CE979" s="15">
        <v>160</v>
      </c>
      <c r="CF979" s="15">
        <v>7</v>
      </c>
      <c r="CG979" s="15">
        <v>194</v>
      </c>
      <c r="CH979" s="15">
        <v>115</v>
      </c>
      <c r="CI979" s="15">
        <v>143</v>
      </c>
      <c r="CJ979" s="15">
        <v>72</v>
      </c>
      <c r="CK979" s="15">
        <v>47</v>
      </c>
      <c r="CL979" s="15">
        <v>67</v>
      </c>
      <c r="CM979" s="15">
        <v>83</v>
      </c>
      <c r="CN979" s="15">
        <v>197</v>
      </c>
      <c r="CO979" s="15">
        <v>151</v>
      </c>
      <c r="CP979" s="15">
        <v>98</v>
      </c>
      <c r="CQ979" s="15">
        <v>107</v>
      </c>
      <c r="CR979" s="15">
        <v>5</v>
      </c>
      <c r="CS979" s="15">
        <v>43</v>
      </c>
      <c r="CT979" s="15">
        <v>59</v>
      </c>
      <c r="CU979" s="15">
        <v>182</v>
      </c>
      <c r="CV979" s="15">
        <v>69</v>
      </c>
      <c r="CW979" s="15">
        <v>154</v>
      </c>
      <c r="CX979" s="15">
        <v>48</v>
      </c>
      <c r="CY979" s="15">
        <v>12</v>
      </c>
      <c r="CZ979" s="15">
        <v>41</v>
      </c>
      <c r="DA979" s="15">
        <v>184</v>
      </c>
      <c r="DB979" s="15">
        <v>149</v>
      </c>
      <c r="DC979" s="15">
        <v>95</v>
      </c>
      <c r="DD979" s="15">
        <v>137</v>
      </c>
      <c r="DE979" s="15">
        <v>28</v>
      </c>
      <c r="DF979" s="15">
        <v>31</v>
      </c>
      <c r="DG979" s="15">
        <v>25</v>
      </c>
      <c r="DH979" s="15">
        <v>90</v>
      </c>
      <c r="DI979" s="15">
        <v>162</v>
      </c>
      <c r="DJ979" s="15">
        <v>76</v>
      </c>
      <c r="DK979" s="15">
        <v>116</v>
      </c>
      <c r="DL979" s="15">
        <v>44</v>
      </c>
      <c r="DM979" s="15">
        <v>118</v>
      </c>
      <c r="DN979" s="15">
        <v>15</v>
      </c>
      <c r="DO979" s="15">
        <v>193</v>
      </c>
      <c r="DP979" s="15">
        <v>121</v>
      </c>
      <c r="DQ979" s="15">
        <v>9</v>
      </c>
      <c r="DR979" s="15">
        <v>54</v>
      </c>
      <c r="DS979" s="15">
        <v>112</v>
      </c>
      <c r="DT979" s="15">
        <v>132</v>
      </c>
      <c r="DU979" s="15">
        <v>24</v>
      </c>
      <c r="DV979" s="15">
        <v>89</v>
      </c>
      <c r="DW979" s="15">
        <v>3</v>
      </c>
      <c r="DX979" s="15">
        <v>71</v>
      </c>
      <c r="DY979" s="15">
        <v>85</v>
      </c>
      <c r="DZ979" s="15">
        <v>52</v>
      </c>
      <c r="EA979" s="15">
        <v>4</v>
      </c>
      <c r="EB979" s="15">
        <v>161</v>
      </c>
      <c r="EC979" s="15">
        <v>109</v>
      </c>
      <c r="ED979" s="15">
        <v>16</v>
      </c>
      <c r="EE979" s="15">
        <v>179</v>
      </c>
      <c r="EF979" s="15">
        <v>79</v>
      </c>
      <c r="EG979" s="15">
        <v>104</v>
      </c>
      <c r="EH979" s="15">
        <v>129</v>
      </c>
      <c r="EI979" s="15">
        <v>33</v>
      </c>
      <c r="EJ979" s="15">
        <v>57</v>
      </c>
      <c r="EK979" s="15">
        <v>10</v>
      </c>
      <c r="EL979" s="15">
        <v>68</v>
      </c>
      <c r="EM979" s="15">
        <v>146</v>
      </c>
      <c r="EN979" s="15">
        <v>181</v>
      </c>
      <c r="EO979" s="15">
        <v>29</v>
      </c>
      <c r="EP979" s="15">
        <v>35</v>
      </c>
      <c r="EQ979" s="15">
        <v>148</v>
      </c>
      <c r="ER979" s="15">
        <v>14</v>
      </c>
      <c r="ES979" s="15">
        <v>153</v>
      </c>
      <c r="ET979" s="15">
        <v>26</v>
      </c>
      <c r="EU979" s="15">
        <v>163</v>
      </c>
      <c r="EV979" s="15">
        <v>178</v>
      </c>
      <c r="EW979" s="15">
        <v>190</v>
      </c>
      <c r="EX979" s="15">
        <v>172</v>
      </c>
      <c r="EY979" s="15">
        <v>158</v>
      </c>
      <c r="EZ979" s="15">
        <v>164</v>
      </c>
      <c r="FA979" s="15">
        <v>174</v>
      </c>
      <c r="FB979" s="15">
        <v>150</v>
      </c>
      <c r="FC979" s="15">
        <v>136</v>
      </c>
      <c r="FD979" s="15">
        <v>119</v>
      </c>
      <c r="FE979" s="15">
        <v>92</v>
      </c>
      <c r="FF979" s="15">
        <v>20</v>
      </c>
      <c r="FG979" s="15">
        <v>122</v>
      </c>
      <c r="FH979" s="15">
        <v>127</v>
      </c>
      <c r="FI979" s="15">
        <v>82</v>
      </c>
      <c r="FJ979" s="15">
        <v>159</v>
      </c>
      <c r="FK979" s="15">
        <v>125</v>
      </c>
      <c r="FL979" s="15">
        <v>139</v>
      </c>
      <c r="FM979" s="15">
        <v>21</v>
      </c>
      <c r="FN979" s="15">
        <v>189</v>
      </c>
      <c r="FO979" s="15">
        <v>198</v>
      </c>
      <c r="FP979" s="15">
        <v>81</v>
      </c>
      <c r="FQ979" s="15">
        <v>65</v>
      </c>
      <c r="FR979" s="15">
        <v>141</v>
      </c>
      <c r="FS979" s="15">
        <v>168</v>
      </c>
      <c r="FT979" s="15">
        <v>165</v>
      </c>
      <c r="FU979" s="15">
        <v>93</v>
      </c>
      <c r="FV979" s="15">
        <v>49</v>
      </c>
      <c r="FW979" s="15">
        <v>152</v>
      </c>
      <c r="FX979" s="15">
        <v>144</v>
      </c>
      <c r="FY979" s="15">
        <v>138</v>
      </c>
      <c r="FZ979" s="15">
        <v>61</v>
      </c>
      <c r="GA979" s="15">
        <v>34</v>
      </c>
      <c r="GB979" s="15">
        <v>40</v>
      </c>
      <c r="GC979" s="15">
        <v>42</v>
      </c>
      <c r="GD979" s="15">
        <v>58</v>
      </c>
      <c r="GE979" s="15">
        <v>86</v>
      </c>
      <c r="GF979" s="15">
        <v>22</v>
      </c>
      <c r="GG979" s="15">
        <v>100</v>
      </c>
      <c r="GH979" s="15">
        <v>77</v>
      </c>
      <c r="GI979" s="15">
        <v>74</v>
      </c>
      <c r="GJ979" s="15">
        <v>60</v>
      </c>
      <c r="GK979" s="15">
        <v>66</v>
      </c>
      <c r="GL979" s="15">
        <v>27</v>
      </c>
      <c r="GM979" s="15">
        <v>191</v>
      </c>
      <c r="GN979" s="15">
        <v>133</v>
      </c>
      <c r="GO979" s="15">
        <v>103</v>
      </c>
      <c r="GP979" s="15">
        <v>84</v>
      </c>
      <c r="GQ979" s="15">
        <v>88</v>
      </c>
      <c r="GS979" s="15">
        <v>97</v>
      </c>
      <c r="GT979" s="15">
        <v>176</v>
      </c>
      <c r="GU979" s="15">
        <v>32</v>
      </c>
      <c r="GV979" s="15">
        <v>128</v>
      </c>
    </row>
    <row r="980" spans="4:205" s="15" customFormat="1">
      <c r="E980" s="42" t="s">
        <v>352</v>
      </c>
      <c r="F980" s="15">
        <v>59</v>
      </c>
      <c r="G980" s="15">
        <v>173</v>
      </c>
      <c r="H980" s="15">
        <v>185</v>
      </c>
      <c r="I980" s="15">
        <v>116</v>
      </c>
      <c r="J980" s="15">
        <v>177</v>
      </c>
      <c r="K980" s="15">
        <v>155</v>
      </c>
      <c r="L980" s="15">
        <v>171</v>
      </c>
      <c r="M980" s="15">
        <v>5</v>
      </c>
      <c r="N980" s="15">
        <v>62</v>
      </c>
      <c r="O980" s="15">
        <v>108</v>
      </c>
      <c r="P980" s="15">
        <v>7</v>
      </c>
      <c r="Q980" s="15">
        <v>55</v>
      </c>
      <c r="R980" s="15">
        <v>1</v>
      </c>
      <c r="S980" s="15">
        <v>103</v>
      </c>
      <c r="T980" s="15">
        <v>114</v>
      </c>
      <c r="U980" s="15">
        <v>33</v>
      </c>
      <c r="V980" s="15">
        <v>154</v>
      </c>
      <c r="W980" s="15">
        <v>172</v>
      </c>
      <c r="X980" s="15">
        <v>166</v>
      </c>
      <c r="Y980" s="15">
        <v>3</v>
      </c>
      <c r="Z980" s="15">
        <v>132</v>
      </c>
      <c r="AA980" s="15">
        <v>80</v>
      </c>
      <c r="AB980" s="15">
        <v>16</v>
      </c>
      <c r="AC980" s="15">
        <v>93</v>
      </c>
      <c r="AD980" s="15">
        <v>159</v>
      </c>
      <c r="AE980" s="15">
        <v>184</v>
      </c>
      <c r="AF980" s="15">
        <v>109</v>
      </c>
      <c r="AG980" s="15">
        <v>37</v>
      </c>
      <c r="AH980" s="15">
        <v>118</v>
      </c>
      <c r="AI980" s="15">
        <v>61</v>
      </c>
      <c r="AJ980" s="15">
        <v>45</v>
      </c>
      <c r="AK980" s="15">
        <v>49</v>
      </c>
      <c r="AL980" s="15">
        <v>54</v>
      </c>
      <c r="AM980" s="15">
        <v>22</v>
      </c>
      <c r="AN980" s="15">
        <v>68</v>
      </c>
      <c r="AO980" s="15">
        <v>77</v>
      </c>
      <c r="AP980" s="15">
        <v>128</v>
      </c>
      <c r="AQ980" s="15">
        <v>115</v>
      </c>
      <c r="AR980" s="15">
        <v>178</v>
      </c>
      <c r="AS980" s="15">
        <v>133</v>
      </c>
      <c r="AT980" s="15">
        <v>160</v>
      </c>
      <c r="AU980" s="15">
        <v>136</v>
      </c>
      <c r="AV980" s="15">
        <v>142</v>
      </c>
      <c r="AW980" s="15">
        <v>146</v>
      </c>
      <c r="AX980" s="15">
        <v>89</v>
      </c>
      <c r="AY980" s="15">
        <v>150</v>
      </c>
      <c r="AZ980" s="15">
        <v>120</v>
      </c>
      <c r="BA980" s="15">
        <v>41</v>
      </c>
      <c r="BB980" s="15">
        <v>162</v>
      </c>
      <c r="BC980" s="15">
        <v>157</v>
      </c>
      <c r="BD980" s="15">
        <v>67</v>
      </c>
      <c r="BE980" s="15">
        <v>140</v>
      </c>
      <c r="BF980" s="15">
        <v>141</v>
      </c>
      <c r="BG980" s="15">
        <v>25</v>
      </c>
      <c r="BH980" s="15">
        <v>12</v>
      </c>
      <c r="BI980" s="15">
        <v>135</v>
      </c>
      <c r="BJ980" s="15">
        <v>124</v>
      </c>
      <c r="BK980" s="15">
        <v>82</v>
      </c>
      <c r="BL980" s="15">
        <v>31</v>
      </c>
      <c r="BM980" s="15">
        <v>113</v>
      </c>
      <c r="BN980" s="15">
        <v>85</v>
      </c>
      <c r="BO980" s="15">
        <v>123</v>
      </c>
      <c r="BP980" s="15">
        <v>167</v>
      </c>
      <c r="BQ980" s="15">
        <v>73</v>
      </c>
      <c r="BR980" s="15">
        <v>164</v>
      </c>
      <c r="BS980" s="15">
        <v>29</v>
      </c>
      <c r="BT980" s="15">
        <v>158</v>
      </c>
      <c r="BU980" s="15">
        <v>187</v>
      </c>
      <c r="BV980" s="15">
        <v>170</v>
      </c>
      <c r="BW980" s="15">
        <v>43</v>
      </c>
      <c r="BX980" s="15">
        <v>145</v>
      </c>
      <c r="BY980" s="15">
        <v>190</v>
      </c>
      <c r="BZ980" s="15">
        <v>64</v>
      </c>
      <c r="CA980" s="15">
        <v>72</v>
      </c>
      <c r="CB980" s="15">
        <v>92</v>
      </c>
      <c r="CC980" s="15">
        <v>99</v>
      </c>
      <c r="CD980" s="15">
        <v>198</v>
      </c>
      <c r="CE980" s="15">
        <v>57</v>
      </c>
      <c r="CF980" s="15">
        <v>101</v>
      </c>
      <c r="CG980" s="15">
        <v>4</v>
      </c>
      <c r="CH980" s="15">
        <v>52</v>
      </c>
      <c r="CI980" s="15">
        <v>98</v>
      </c>
      <c r="CJ980" s="15">
        <v>125</v>
      </c>
      <c r="CK980" s="15">
        <v>23</v>
      </c>
      <c r="CL980" s="15">
        <v>149</v>
      </c>
      <c r="CM980" s="15">
        <v>69</v>
      </c>
      <c r="CN980" s="15">
        <v>139</v>
      </c>
      <c r="CO980" s="15">
        <v>180</v>
      </c>
      <c r="CP980" s="15">
        <v>196</v>
      </c>
      <c r="CQ980" s="15">
        <v>76</v>
      </c>
      <c r="CR980" s="15">
        <v>134</v>
      </c>
      <c r="CS980" s="15">
        <v>168</v>
      </c>
      <c r="CT980" s="15">
        <v>90</v>
      </c>
      <c r="CU980" s="15">
        <v>18</v>
      </c>
      <c r="CV980" s="15">
        <v>163</v>
      </c>
      <c r="CW980" s="15">
        <v>107</v>
      </c>
      <c r="CX980" s="15">
        <v>38</v>
      </c>
      <c r="CY980" s="15">
        <v>87</v>
      </c>
      <c r="CZ980" s="15">
        <v>8</v>
      </c>
      <c r="DA980" s="15">
        <v>156</v>
      </c>
      <c r="DB980" s="15">
        <v>17</v>
      </c>
      <c r="DC980" s="15">
        <v>193</v>
      </c>
      <c r="DD980" s="15">
        <v>169</v>
      </c>
      <c r="DE980" s="15">
        <v>197</v>
      </c>
      <c r="DF980" s="15">
        <v>148</v>
      </c>
      <c r="DG980" s="15">
        <v>24</v>
      </c>
      <c r="DH980" s="15">
        <v>129</v>
      </c>
      <c r="DI980" s="15">
        <v>10</v>
      </c>
      <c r="DJ980" s="15">
        <v>121</v>
      </c>
      <c r="DK980" s="15">
        <v>176</v>
      </c>
      <c r="DL980" s="15">
        <v>153</v>
      </c>
      <c r="DM980" s="15">
        <v>15</v>
      </c>
      <c r="DN980" s="15">
        <v>47</v>
      </c>
      <c r="DO980" s="15">
        <v>71</v>
      </c>
      <c r="DP980" s="15">
        <v>56</v>
      </c>
      <c r="DQ980" s="15">
        <v>189</v>
      </c>
      <c r="DR980" s="15">
        <v>30</v>
      </c>
      <c r="DS980" s="15">
        <v>181</v>
      </c>
      <c r="DT980" s="15">
        <v>86</v>
      </c>
      <c r="DU980" s="15">
        <v>161</v>
      </c>
      <c r="DV980" s="15">
        <v>179</v>
      </c>
      <c r="DW980" s="15">
        <v>51</v>
      </c>
      <c r="DX980" s="15">
        <v>191</v>
      </c>
      <c r="DY980" s="15">
        <v>147</v>
      </c>
      <c r="DZ980" s="15">
        <v>83</v>
      </c>
      <c r="EA980" s="15">
        <v>27</v>
      </c>
      <c r="EB980" s="15">
        <v>130</v>
      </c>
      <c r="EC980" s="15">
        <v>44</v>
      </c>
      <c r="ED980" s="15">
        <v>91</v>
      </c>
      <c r="EE980" s="15">
        <v>81</v>
      </c>
      <c r="EF980" s="15">
        <v>194</v>
      </c>
      <c r="EG980" s="15">
        <v>21</v>
      </c>
      <c r="EH980" s="15">
        <v>2</v>
      </c>
      <c r="EI980" s="15">
        <v>13</v>
      </c>
      <c r="EJ980" s="15">
        <v>151</v>
      </c>
      <c r="EK980" s="15">
        <v>110</v>
      </c>
      <c r="EL980" s="15">
        <v>65</v>
      </c>
      <c r="EM980" s="15">
        <v>74</v>
      </c>
      <c r="EN980" s="15">
        <v>192</v>
      </c>
      <c r="EO980" s="15">
        <v>122</v>
      </c>
      <c r="EP980" s="15">
        <v>42</v>
      </c>
      <c r="EQ980" s="15">
        <v>26</v>
      </c>
      <c r="ER980" s="15">
        <v>20</v>
      </c>
      <c r="ES980" s="15">
        <v>97</v>
      </c>
      <c r="ET980" s="15">
        <v>66</v>
      </c>
      <c r="EU980" s="15">
        <v>95</v>
      </c>
      <c r="EV980" s="15">
        <v>88</v>
      </c>
      <c r="EW980" s="15">
        <v>9</v>
      </c>
      <c r="EX980" s="15">
        <v>138</v>
      </c>
      <c r="EY980" s="15">
        <v>46</v>
      </c>
      <c r="EZ980" s="15">
        <v>39</v>
      </c>
      <c r="FA980" s="15">
        <v>183</v>
      </c>
      <c r="FB980" s="15">
        <v>111</v>
      </c>
      <c r="FC980" s="15">
        <v>165</v>
      </c>
      <c r="FD980" s="15">
        <v>143</v>
      </c>
      <c r="FE980" s="15">
        <v>40</v>
      </c>
      <c r="FF980" s="15">
        <v>50</v>
      </c>
      <c r="FG980" s="15">
        <v>174</v>
      </c>
      <c r="FH980" s="15">
        <v>186</v>
      </c>
      <c r="FI980" s="15">
        <v>78</v>
      </c>
      <c r="FJ980" s="15">
        <v>144</v>
      </c>
      <c r="FK980" s="15">
        <v>63</v>
      </c>
      <c r="FL980" s="15">
        <v>94</v>
      </c>
      <c r="FM980" s="15">
        <v>35</v>
      </c>
      <c r="FN980" s="15">
        <v>137</v>
      </c>
      <c r="FO980" s="15">
        <v>100</v>
      </c>
      <c r="FP980" s="15">
        <v>84</v>
      </c>
      <c r="FQ980" s="15">
        <v>152</v>
      </c>
      <c r="FR980" s="15">
        <v>112</v>
      </c>
      <c r="FS980" s="15">
        <v>106</v>
      </c>
      <c r="FT980" s="15">
        <v>119</v>
      </c>
      <c r="FU980" s="15">
        <v>11</v>
      </c>
      <c r="FV980" s="15">
        <v>127</v>
      </c>
      <c r="FW980" s="15">
        <v>48</v>
      </c>
      <c r="FX980" s="15">
        <v>195</v>
      </c>
      <c r="FY980" s="15">
        <v>102</v>
      </c>
      <c r="FZ980" s="15">
        <v>175</v>
      </c>
      <c r="GA980" s="15">
        <v>182</v>
      </c>
      <c r="GB980" s="15">
        <v>126</v>
      </c>
      <c r="GC980" s="15">
        <v>79</v>
      </c>
      <c r="GD980" s="15">
        <v>75</v>
      </c>
      <c r="GE980" s="15">
        <v>53</v>
      </c>
      <c r="GF980" s="15">
        <v>104</v>
      </c>
      <c r="GG980" s="15">
        <v>58</v>
      </c>
      <c r="GH980" s="15">
        <v>96</v>
      </c>
      <c r="GI980" s="15">
        <v>188</v>
      </c>
      <c r="GJ980" s="15">
        <v>19</v>
      </c>
      <c r="GK980" s="15">
        <v>60</v>
      </c>
      <c r="GL980" s="15">
        <v>131</v>
      </c>
      <c r="GM980" s="15">
        <v>32</v>
      </c>
      <c r="GN980" s="15">
        <v>34</v>
      </c>
      <c r="GO980" s="15">
        <v>14</v>
      </c>
      <c r="GP980" s="15">
        <v>70</v>
      </c>
      <c r="GQ980" s="15">
        <v>36</v>
      </c>
      <c r="GS980" s="15">
        <v>28</v>
      </c>
      <c r="GT980" s="15">
        <v>105</v>
      </c>
      <c r="GU980" s="15">
        <v>117</v>
      </c>
      <c r="GV980" s="15">
        <v>6</v>
      </c>
    </row>
    <row r="981" spans="4:205" s="15" customFormat="1"/>
    <row r="982" spans="4:205" s="15" customFormat="1">
      <c r="D982" s="447">
        <v>199</v>
      </c>
      <c r="E982" s="39" t="s">
        <v>379</v>
      </c>
    </row>
    <row r="983" spans="4:205" s="15" customFormat="1">
      <c r="E983" s="42" t="s">
        <v>322</v>
      </c>
      <c r="F983" s="15">
        <v>1</v>
      </c>
      <c r="G983" s="15">
        <v>2</v>
      </c>
      <c r="H983" s="15">
        <v>3</v>
      </c>
      <c r="I983" s="15">
        <v>4</v>
      </c>
      <c r="J983" s="15">
        <v>5</v>
      </c>
      <c r="K983" s="15">
        <v>6</v>
      </c>
      <c r="L983" s="15">
        <v>7</v>
      </c>
      <c r="M983" s="15">
        <v>8</v>
      </c>
      <c r="N983" s="15">
        <v>9</v>
      </c>
      <c r="O983" s="15">
        <v>10</v>
      </c>
      <c r="P983" s="15">
        <v>11</v>
      </c>
      <c r="Q983" s="15">
        <v>12</v>
      </c>
      <c r="R983" s="15">
        <v>13</v>
      </c>
      <c r="S983" s="15">
        <v>14</v>
      </c>
      <c r="T983" s="15">
        <v>15</v>
      </c>
      <c r="U983" s="15">
        <v>16</v>
      </c>
      <c r="V983" s="15">
        <v>17</v>
      </c>
      <c r="W983" s="15">
        <v>18</v>
      </c>
      <c r="X983" s="15">
        <v>19</v>
      </c>
      <c r="Y983" s="15">
        <v>20</v>
      </c>
      <c r="Z983" s="15">
        <v>21</v>
      </c>
      <c r="AA983" s="15">
        <v>22</v>
      </c>
      <c r="AB983" s="15">
        <v>23</v>
      </c>
      <c r="AC983" s="15">
        <v>24</v>
      </c>
      <c r="AD983" s="15">
        <v>25</v>
      </c>
      <c r="AE983" s="15">
        <v>26</v>
      </c>
      <c r="AF983" s="15">
        <v>27</v>
      </c>
      <c r="AG983" s="15">
        <v>28</v>
      </c>
      <c r="AH983" s="15">
        <v>29</v>
      </c>
      <c r="AI983" s="15">
        <v>30</v>
      </c>
      <c r="AJ983" s="15">
        <v>31</v>
      </c>
      <c r="AK983" s="15">
        <v>32</v>
      </c>
      <c r="AL983" s="15">
        <v>33</v>
      </c>
      <c r="AM983" s="15">
        <v>34</v>
      </c>
      <c r="AN983" s="15">
        <v>35</v>
      </c>
      <c r="AO983" s="15">
        <v>36</v>
      </c>
      <c r="AP983" s="15">
        <v>37</v>
      </c>
      <c r="AQ983" s="15">
        <v>38</v>
      </c>
      <c r="AR983" s="15">
        <v>39</v>
      </c>
      <c r="AS983" s="15">
        <v>40</v>
      </c>
      <c r="AT983" s="15">
        <v>41</v>
      </c>
      <c r="AU983" s="15">
        <v>42</v>
      </c>
      <c r="AV983" s="15">
        <v>43</v>
      </c>
      <c r="AW983" s="15">
        <v>44</v>
      </c>
      <c r="AX983" s="15">
        <v>45</v>
      </c>
      <c r="AY983" s="15">
        <v>46</v>
      </c>
      <c r="AZ983" s="15">
        <v>47</v>
      </c>
      <c r="BA983" s="15">
        <v>48</v>
      </c>
      <c r="BB983" s="15">
        <v>49</v>
      </c>
      <c r="BC983" s="15">
        <v>50</v>
      </c>
      <c r="BD983" s="15">
        <v>51</v>
      </c>
      <c r="BE983" s="15">
        <v>52</v>
      </c>
      <c r="BF983" s="15">
        <v>53</v>
      </c>
      <c r="BG983" s="15">
        <v>54</v>
      </c>
      <c r="BH983" s="15">
        <v>55</v>
      </c>
      <c r="BI983" s="15">
        <v>56</v>
      </c>
      <c r="BJ983" s="15">
        <v>57</v>
      </c>
      <c r="BK983" s="15">
        <v>58</v>
      </c>
      <c r="BL983" s="15">
        <v>59</v>
      </c>
      <c r="BM983" s="15">
        <v>60</v>
      </c>
      <c r="BN983" s="15">
        <v>61</v>
      </c>
      <c r="BO983" s="15">
        <v>62</v>
      </c>
      <c r="BP983" s="15">
        <v>63</v>
      </c>
      <c r="BQ983" s="15">
        <v>64</v>
      </c>
      <c r="BR983" s="15">
        <v>65</v>
      </c>
      <c r="BS983" s="15">
        <v>66</v>
      </c>
      <c r="BT983" s="15">
        <v>67</v>
      </c>
      <c r="BU983" s="15">
        <v>68</v>
      </c>
      <c r="BV983" s="15">
        <v>69</v>
      </c>
      <c r="BW983" s="15">
        <v>70</v>
      </c>
      <c r="BX983" s="15">
        <v>71</v>
      </c>
      <c r="BY983" s="15">
        <v>72</v>
      </c>
      <c r="BZ983" s="15">
        <v>73</v>
      </c>
      <c r="CA983" s="15">
        <v>74</v>
      </c>
      <c r="CB983" s="15">
        <v>75</v>
      </c>
      <c r="CC983" s="15">
        <v>76</v>
      </c>
      <c r="CD983" s="15">
        <v>77</v>
      </c>
      <c r="CE983" s="15">
        <v>78</v>
      </c>
      <c r="CF983" s="15">
        <v>79</v>
      </c>
      <c r="CG983" s="15">
        <v>80</v>
      </c>
      <c r="CH983" s="15">
        <v>81</v>
      </c>
      <c r="CI983" s="15">
        <v>82</v>
      </c>
      <c r="CJ983" s="15">
        <v>83</v>
      </c>
      <c r="CK983" s="15">
        <v>84</v>
      </c>
      <c r="CL983" s="15">
        <v>85</v>
      </c>
      <c r="CM983" s="15">
        <v>86</v>
      </c>
      <c r="CN983" s="15">
        <v>87</v>
      </c>
      <c r="CO983" s="15">
        <v>88</v>
      </c>
      <c r="CP983" s="15">
        <v>89</v>
      </c>
      <c r="CQ983" s="15">
        <v>90</v>
      </c>
      <c r="CR983" s="15">
        <v>91</v>
      </c>
      <c r="CS983" s="15">
        <v>92</v>
      </c>
      <c r="CT983" s="15">
        <v>93</v>
      </c>
      <c r="CU983" s="15">
        <v>94</v>
      </c>
      <c r="CV983" s="15">
        <v>95</v>
      </c>
      <c r="CW983" s="15">
        <v>96</v>
      </c>
      <c r="CX983" s="15">
        <v>97</v>
      </c>
      <c r="CY983" s="15">
        <v>98</v>
      </c>
      <c r="CZ983" s="15">
        <v>99</v>
      </c>
      <c r="DA983" s="15">
        <v>100</v>
      </c>
      <c r="DB983" s="15">
        <v>101</v>
      </c>
      <c r="DC983" s="15">
        <v>102</v>
      </c>
      <c r="DD983" s="15">
        <v>103</v>
      </c>
      <c r="DE983" s="15">
        <v>104</v>
      </c>
      <c r="DF983" s="15">
        <v>105</v>
      </c>
      <c r="DG983" s="15">
        <v>106</v>
      </c>
      <c r="DH983" s="15">
        <v>107</v>
      </c>
      <c r="DI983" s="15">
        <v>108</v>
      </c>
      <c r="DJ983" s="15">
        <v>109</v>
      </c>
      <c r="DK983" s="15">
        <v>110</v>
      </c>
      <c r="DL983" s="15">
        <v>111</v>
      </c>
      <c r="DM983" s="15">
        <v>112</v>
      </c>
      <c r="DN983" s="15">
        <v>113</v>
      </c>
      <c r="DO983" s="15">
        <v>114</v>
      </c>
      <c r="DP983" s="15">
        <v>115</v>
      </c>
      <c r="DQ983" s="15">
        <v>116</v>
      </c>
      <c r="DR983" s="15">
        <v>117</v>
      </c>
      <c r="DS983" s="15">
        <v>118</v>
      </c>
      <c r="DT983" s="15">
        <v>119</v>
      </c>
      <c r="DU983" s="15">
        <v>120</v>
      </c>
      <c r="DV983" s="15">
        <v>121</v>
      </c>
      <c r="DW983" s="15">
        <v>122</v>
      </c>
      <c r="DX983" s="15">
        <v>123</v>
      </c>
      <c r="DY983" s="15">
        <v>124</v>
      </c>
      <c r="DZ983" s="15">
        <v>125</v>
      </c>
      <c r="EA983" s="15">
        <v>126</v>
      </c>
      <c r="EB983" s="15">
        <v>127</v>
      </c>
      <c r="EC983" s="15">
        <v>128</v>
      </c>
      <c r="ED983" s="15">
        <v>129</v>
      </c>
      <c r="EE983" s="15">
        <v>130</v>
      </c>
      <c r="EF983" s="15">
        <v>131</v>
      </c>
      <c r="EG983" s="15">
        <v>132</v>
      </c>
      <c r="EH983" s="15">
        <v>133</v>
      </c>
      <c r="EI983" s="15">
        <v>134</v>
      </c>
      <c r="EJ983" s="15">
        <v>135</v>
      </c>
      <c r="EK983" s="15">
        <v>136</v>
      </c>
      <c r="EL983" s="15">
        <v>137</v>
      </c>
      <c r="EM983" s="15">
        <v>138</v>
      </c>
      <c r="EN983" s="15">
        <v>139</v>
      </c>
      <c r="EO983" s="15">
        <v>140</v>
      </c>
      <c r="EP983" s="15">
        <v>141</v>
      </c>
      <c r="EQ983" s="15">
        <v>142</v>
      </c>
      <c r="ER983" s="15">
        <v>143</v>
      </c>
      <c r="ES983" s="15">
        <v>144</v>
      </c>
      <c r="ET983" s="15">
        <v>145</v>
      </c>
      <c r="EU983" s="15">
        <v>146</v>
      </c>
      <c r="EV983" s="15">
        <v>147</v>
      </c>
      <c r="EW983" s="15">
        <v>148</v>
      </c>
      <c r="EX983" s="15">
        <v>149</v>
      </c>
      <c r="EY983" s="15">
        <v>150</v>
      </c>
      <c r="EZ983" s="15">
        <v>151</v>
      </c>
      <c r="FA983" s="15">
        <v>152</v>
      </c>
      <c r="FB983" s="15">
        <v>153</v>
      </c>
      <c r="FC983" s="15">
        <v>154</v>
      </c>
      <c r="FD983" s="15">
        <v>155</v>
      </c>
      <c r="FE983" s="15">
        <v>156</v>
      </c>
      <c r="FF983" s="15">
        <v>157</v>
      </c>
      <c r="FG983" s="15">
        <v>158</v>
      </c>
      <c r="FH983" s="15">
        <v>159</v>
      </c>
      <c r="FI983" s="15">
        <v>160</v>
      </c>
      <c r="FJ983" s="15">
        <v>161</v>
      </c>
      <c r="FK983" s="15">
        <v>162</v>
      </c>
      <c r="FL983" s="15">
        <v>163</v>
      </c>
      <c r="FM983" s="15">
        <v>164</v>
      </c>
      <c r="FN983" s="15">
        <v>165</v>
      </c>
      <c r="FO983" s="15">
        <v>166</v>
      </c>
      <c r="FP983" s="15">
        <v>167</v>
      </c>
      <c r="FQ983" s="15">
        <v>168</v>
      </c>
      <c r="FR983" s="15">
        <v>169</v>
      </c>
      <c r="FS983" s="15">
        <v>170</v>
      </c>
      <c r="FT983" s="15">
        <v>171</v>
      </c>
      <c r="FU983" s="15">
        <v>172</v>
      </c>
      <c r="FV983" s="15">
        <v>173</v>
      </c>
      <c r="FW983" s="15">
        <v>174</v>
      </c>
      <c r="FX983" s="15">
        <v>175</v>
      </c>
      <c r="FY983" s="15">
        <v>176</v>
      </c>
      <c r="FZ983" s="15">
        <v>177</v>
      </c>
      <c r="GA983" s="15">
        <v>178</v>
      </c>
      <c r="GB983" s="15">
        <v>179</v>
      </c>
      <c r="GC983" s="15">
        <v>180</v>
      </c>
      <c r="GD983" s="15">
        <v>181</v>
      </c>
      <c r="GE983" s="15">
        <v>182</v>
      </c>
      <c r="GF983" s="15">
        <v>183</v>
      </c>
      <c r="GG983" s="15">
        <v>184</v>
      </c>
      <c r="GH983" s="15">
        <v>185</v>
      </c>
      <c r="GI983" s="15">
        <v>186</v>
      </c>
      <c r="GJ983" s="15">
        <v>187</v>
      </c>
      <c r="GK983" s="15">
        <v>188</v>
      </c>
      <c r="GL983" s="15">
        <v>189</v>
      </c>
      <c r="GM983" s="15">
        <v>190</v>
      </c>
      <c r="GN983" s="15">
        <v>191</v>
      </c>
      <c r="GO983" s="15">
        <v>192</v>
      </c>
      <c r="GP983" s="15">
        <v>193</v>
      </c>
      <c r="GQ983" s="15">
        <v>194</v>
      </c>
      <c r="GR983" s="15">
        <v>195</v>
      </c>
      <c r="GS983" s="15">
        <v>196</v>
      </c>
      <c r="GT983" s="15">
        <v>197</v>
      </c>
      <c r="GU983" s="15">
        <v>198</v>
      </c>
      <c r="GV983" s="15">
        <v>199</v>
      </c>
    </row>
    <row r="984" spans="4:205" s="15" customFormat="1">
      <c r="E984" s="42" t="s">
        <v>350</v>
      </c>
      <c r="F984" s="15">
        <v>119</v>
      </c>
      <c r="G984" s="15">
        <v>181</v>
      </c>
      <c r="H984" s="15">
        <v>186</v>
      </c>
      <c r="I984" s="15">
        <v>153</v>
      </c>
      <c r="J984" s="15">
        <v>76</v>
      </c>
      <c r="K984" s="15">
        <v>60</v>
      </c>
      <c r="L984" s="15">
        <v>179</v>
      </c>
      <c r="M984" s="15">
        <v>109</v>
      </c>
      <c r="N984" s="15">
        <v>100</v>
      </c>
      <c r="O984" s="15">
        <v>43</v>
      </c>
      <c r="P984" s="15">
        <v>107</v>
      </c>
      <c r="Q984" s="15">
        <v>14</v>
      </c>
      <c r="R984" s="15">
        <v>27</v>
      </c>
      <c r="S984" s="15">
        <v>196</v>
      </c>
      <c r="T984" s="15">
        <v>192</v>
      </c>
      <c r="U984" s="15">
        <v>63</v>
      </c>
      <c r="V984" s="15">
        <v>90</v>
      </c>
      <c r="W984" s="15">
        <v>37</v>
      </c>
      <c r="X984" s="15">
        <v>72</v>
      </c>
      <c r="Y984" s="15">
        <v>34</v>
      </c>
      <c r="Z984" s="15">
        <v>105</v>
      </c>
      <c r="AA984" s="15">
        <v>6</v>
      </c>
      <c r="AB984" s="15">
        <v>161</v>
      </c>
      <c r="AC984" s="15">
        <v>122</v>
      </c>
      <c r="AD984" s="15">
        <v>96</v>
      </c>
      <c r="AE984" s="15">
        <v>168</v>
      </c>
      <c r="AF984" s="15">
        <v>41</v>
      </c>
      <c r="AG984" s="15">
        <v>185</v>
      </c>
      <c r="AH984" s="15">
        <v>151</v>
      </c>
      <c r="AI984" s="15">
        <v>127</v>
      </c>
      <c r="AJ984" s="15">
        <v>84</v>
      </c>
      <c r="AK984" s="15">
        <v>125</v>
      </c>
      <c r="AL984" s="15">
        <v>97</v>
      </c>
      <c r="AM984" s="15">
        <v>52</v>
      </c>
      <c r="AN984" s="15">
        <v>79</v>
      </c>
      <c r="AO984" s="15">
        <v>158</v>
      </c>
      <c r="AP984" s="15">
        <v>50</v>
      </c>
      <c r="AQ984" s="15">
        <v>145</v>
      </c>
      <c r="AR984" s="15">
        <v>25</v>
      </c>
      <c r="AS984" s="15">
        <v>38</v>
      </c>
      <c r="AT984" s="15">
        <v>13</v>
      </c>
      <c r="AU984" s="15">
        <v>83</v>
      </c>
      <c r="AV984" s="15">
        <v>142</v>
      </c>
      <c r="AW984" s="15">
        <v>2</v>
      </c>
      <c r="AX984" s="15">
        <v>124</v>
      </c>
      <c r="AY984" s="15">
        <v>184</v>
      </c>
      <c r="AZ984" s="15">
        <v>194</v>
      </c>
      <c r="BA984" s="15">
        <v>4</v>
      </c>
      <c r="BB984" s="15">
        <v>197</v>
      </c>
      <c r="BC984" s="15">
        <v>156</v>
      </c>
      <c r="BD984" s="15">
        <v>59</v>
      </c>
      <c r="BE984" s="15">
        <v>108</v>
      </c>
      <c r="BF984" s="15">
        <v>85</v>
      </c>
      <c r="BG984" s="15">
        <v>117</v>
      </c>
      <c r="BH984" s="15">
        <v>191</v>
      </c>
      <c r="BI984" s="15">
        <v>9</v>
      </c>
      <c r="BJ984" s="15">
        <v>3</v>
      </c>
      <c r="BK984" s="15">
        <v>44</v>
      </c>
      <c r="BL984" s="15">
        <v>70</v>
      </c>
      <c r="BM984" s="15">
        <v>94</v>
      </c>
      <c r="BN984" s="15">
        <v>140</v>
      </c>
      <c r="BO984" s="15">
        <v>165</v>
      </c>
      <c r="BP984" s="15">
        <v>152</v>
      </c>
      <c r="BQ984" s="15">
        <v>53</v>
      </c>
      <c r="BR984" s="15">
        <v>182</v>
      </c>
      <c r="BS984" s="15">
        <v>175</v>
      </c>
      <c r="BT984" s="15">
        <v>114</v>
      </c>
      <c r="BU984" s="15">
        <v>130</v>
      </c>
      <c r="BV984" s="15">
        <v>18</v>
      </c>
      <c r="BW984" s="15">
        <v>51</v>
      </c>
      <c r="BX984" s="15">
        <v>190</v>
      </c>
      <c r="BY984" s="15">
        <v>170</v>
      </c>
      <c r="BZ984" s="15">
        <v>157</v>
      </c>
      <c r="CA984" s="15">
        <v>66</v>
      </c>
      <c r="CB984" s="15">
        <v>16</v>
      </c>
      <c r="CC984" s="15">
        <v>173</v>
      </c>
      <c r="CD984" s="15">
        <v>101</v>
      </c>
      <c r="CE984" s="15">
        <v>112</v>
      </c>
      <c r="CF984" s="15">
        <v>135</v>
      </c>
      <c r="CG984" s="15">
        <v>144</v>
      </c>
      <c r="CH984" s="15">
        <v>155</v>
      </c>
      <c r="CI984" s="15">
        <v>78</v>
      </c>
      <c r="CJ984" s="15">
        <v>74</v>
      </c>
      <c r="CK984" s="15">
        <v>32</v>
      </c>
      <c r="CL984" s="15">
        <v>187</v>
      </c>
      <c r="CM984" s="15">
        <v>147</v>
      </c>
      <c r="CN984" s="15">
        <v>99</v>
      </c>
      <c r="CO984" s="15">
        <v>65</v>
      </c>
      <c r="CP984" s="15">
        <v>36</v>
      </c>
      <c r="CQ984" s="15">
        <v>193</v>
      </c>
      <c r="CR984" s="15">
        <v>10</v>
      </c>
      <c r="CS984" s="15">
        <v>89</v>
      </c>
      <c r="CT984" s="15">
        <v>199</v>
      </c>
      <c r="CU984" s="15">
        <v>121</v>
      </c>
      <c r="CV984" s="15">
        <v>176</v>
      </c>
      <c r="CW984" s="15">
        <v>113</v>
      </c>
      <c r="CX984" s="15">
        <v>180</v>
      </c>
      <c r="CY984" s="15">
        <v>169</v>
      </c>
      <c r="CZ984" s="15">
        <v>160</v>
      </c>
      <c r="DA984" s="15">
        <v>1</v>
      </c>
      <c r="DB984" s="15">
        <v>77</v>
      </c>
      <c r="DC984" s="15">
        <v>123</v>
      </c>
      <c r="DD984" s="15">
        <v>69</v>
      </c>
      <c r="DE984" s="15">
        <v>111</v>
      </c>
      <c r="DF984" s="15">
        <v>91</v>
      </c>
      <c r="DG984" s="15">
        <v>134</v>
      </c>
      <c r="DH984" s="15">
        <v>11</v>
      </c>
      <c r="DI984" s="15">
        <v>162</v>
      </c>
      <c r="DJ984" s="15">
        <v>47</v>
      </c>
      <c r="DK984" s="15">
        <v>21</v>
      </c>
      <c r="DL984" s="15">
        <v>189</v>
      </c>
      <c r="DM984" s="15">
        <v>150</v>
      </c>
      <c r="DN984" s="15">
        <v>5</v>
      </c>
      <c r="DO984" s="15">
        <v>87</v>
      </c>
      <c r="DP984" s="15">
        <v>143</v>
      </c>
      <c r="DQ984" s="15">
        <v>17</v>
      </c>
      <c r="DR984" s="15">
        <v>54</v>
      </c>
      <c r="DS984" s="15">
        <v>92</v>
      </c>
      <c r="DT984" s="15">
        <v>30</v>
      </c>
      <c r="DU984" s="15">
        <v>129</v>
      </c>
      <c r="DV984" s="15">
        <v>35</v>
      </c>
      <c r="DW984" s="15">
        <v>103</v>
      </c>
      <c r="DX984" s="15">
        <v>7</v>
      </c>
      <c r="DY984" s="15">
        <v>28</v>
      </c>
      <c r="DZ984" s="15">
        <v>73</v>
      </c>
      <c r="EA984" s="15">
        <v>55</v>
      </c>
      <c r="EB984" s="15">
        <v>141</v>
      </c>
      <c r="EC984" s="15">
        <v>106</v>
      </c>
      <c r="ED984" s="15">
        <v>115</v>
      </c>
      <c r="EE984" s="15">
        <v>131</v>
      </c>
      <c r="EF984" s="15">
        <v>98</v>
      </c>
      <c r="EG984" s="15">
        <v>178</v>
      </c>
      <c r="EH984" s="15">
        <v>67</v>
      </c>
      <c r="EI984" s="15">
        <v>82</v>
      </c>
      <c r="EJ984" s="15">
        <v>102</v>
      </c>
      <c r="EK984" s="15">
        <v>49</v>
      </c>
      <c r="EL984" s="15">
        <v>139</v>
      </c>
      <c r="EM984" s="15">
        <v>24</v>
      </c>
      <c r="EN984" s="15">
        <v>81</v>
      </c>
      <c r="EO984" s="15">
        <v>148</v>
      </c>
      <c r="EP984" s="15">
        <v>39</v>
      </c>
      <c r="EQ984" s="15">
        <v>183</v>
      </c>
      <c r="ER984" s="15">
        <v>45</v>
      </c>
      <c r="ES984" s="15">
        <v>80</v>
      </c>
      <c r="ET984" s="15">
        <v>128</v>
      </c>
      <c r="EU984" s="15">
        <v>163</v>
      </c>
      <c r="EV984" s="15">
        <v>133</v>
      </c>
      <c r="EW984" s="15">
        <v>120</v>
      </c>
      <c r="EX984" s="15">
        <v>195</v>
      </c>
      <c r="EY984" s="15">
        <v>61</v>
      </c>
      <c r="EZ984" s="15">
        <v>29</v>
      </c>
      <c r="FA984" s="15">
        <v>23</v>
      </c>
      <c r="FB984" s="15">
        <v>75</v>
      </c>
      <c r="FC984" s="15">
        <v>8</v>
      </c>
      <c r="FD984" s="15">
        <v>93</v>
      </c>
      <c r="FE984" s="15">
        <v>42</v>
      </c>
      <c r="FF984" s="15">
        <v>166</v>
      </c>
      <c r="FG984" s="15">
        <v>31</v>
      </c>
      <c r="FH984" s="15">
        <v>12</v>
      </c>
      <c r="FI984" s="15">
        <v>68</v>
      </c>
      <c r="FJ984" s="15">
        <v>15</v>
      </c>
      <c r="FK984" s="15">
        <v>126</v>
      </c>
      <c r="FL984" s="15">
        <v>57</v>
      </c>
      <c r="FM984" s="15">
        <v>188</v>
      </c>
      <c r="FN984" s="15">
        <v>62</v>
      </c>
      <c r="FO984" s="15">
        <v>177</v>
      </c>
      <c r="FP984" s="15">
        <v>149</v>
      </c>
      <c r="FQ984" s="15">
        <v>26</v>
      </c>
      <c r="FR984" s="15">
        <v>116</v>
      </c>
      <c r="FS984" s="15">
        <v>198</v>
      </c>
      <c r="FT984" s="15">
        <v>48</v>
      </c>
      <c r="FU984" s="15">
        <v>138</v>
      </c>
      <c r="FV984" s="15">
        <v>154</v>
      </c>
      <c r="FW984" s="15">
        <v>56</v>
      </c>
      <c r="FX984" s="15">
        <v>171</v>
      </c>
      <c r="FY984" s="15">
        <v>174</v>
      </c>
      <c r="FZ984" s="15">
        <v>19</v>
      </c>
      <c r="GA984" s="15">
        <v>167</v>
      </c>
      <c r="GB984" s="15">
        <v>88</v>
      </c>
      <c r="GC984" s="15">
        <v>33</v>
      </c>
      <c r="GD984" s="15">
        <v>118</v>
      </c>
      <c r="GE984" s="15">
        <v>40</v>
      </c>
      <c r="GF984" s="15">
        <v>86</v>
      </c>
      <c r="GG984" s="15">
        <v>95</v>
      </c>
      <c r="GH984" s="15">
        <v>104</v>
      </c>
      <c r="GI984" s="15">
        <v>64</v>
      </c>
      <c r="GJ984" s="15">
        <v>164</v>
      </c>
      <c r="GK984" s="15">
        <v>172</v>
      </c>
      <c r="GL984" s="15">
        <v>136</v>
      </c>
      <c r="GM984" s="15">
        <v>71</v>
      </c>
      <c r="GN984" s="15">
        <v>110</v>
      </c>
      <c r="GO984" s="15">
        <v>58</v>
      </c>
      <c r="GP984" s="15">
        <v>20</v>
      </c>
      <c r="GQ984" s="15">
        <v>146</v>
      </c>
      <c r="GR984" s="15">
        <v>132</v>
      </c>
      <c r="GS984" s="15">
        <v>22</v>
      </c>
      <c r="GT984" s="15">
        <v>46</v>
      </c>
      <c r="GU984" s="15">
        <v>159</v>
      </c>
      <c r="GV984" s="15">
        <v>137</v>
      </c>
    </row>
    <row r="985" spans="4:205" s="15" customFormat="1">
      <c r="E985" s="42" t="s">
        <v>352</v>
      </c>
      <c r="F985" s="15">
        <v>160</v>
      </c>
      <c r="G985" s="15">
        <v>45</v>
      </c>
      <c r="H985" s="15">
        <v>170</v>
      </c>
      <c r="I985" s="15">
        <v>172</v>
      </c>
      <c r="J985" s="15">
        <v>77</v>
      </c>
      <c r="K985" s="15">
        <v>153</v>
      </c>
      <c r="L985" s="15">
        <v>131</v>
      </c>
      <c r="M985" s="15">
        <v>150</v>
      </c>
      <c r="N985" s="15">
        <v>63</v>
      </c>
      <c r="O985" s="15">
        <v>107</v>
      </c>
      <c r="P985" s="15">
        <v>104</v>
      </c>
      <c r="Q985" s="15">
        <v>159</v>
      </c>
      <c r="R985" s="15">
        <v>121</v>
      </c>
      <c r="S985" s="15">
        <v>133</v>
      </c>
      <c r="T985" s="15">
        <v>6</v>
      </c>
      <c r="U985" s="15">
        <v>187</v>
      </c>
      <c r="V985" s="15">
        <v>185</v>
      </c>
      <c r="W985" s="15">
        <v>62</v>
      </c>
      <c r="X985" s="15">
        <v>171</v>
      </c>
      <c r="Y985" s="15">
        <v>103</v>
      </c>
      <c r="Z985" s="15">
        <v>129</v>
      </c>
      <c r="AA985" s="15">
        <v>74</v>
      </c>
      <c r="AB985" s="15">
        <v>91</v>
      </c>
      <c r="AC985" s="15">
        <v>147</v>
      </c>
      <c r="AD985" s="15">
        <v>13</v>
      </c>
      <c r="AE985" s="15">
        <v>100</v>
      </c>
      <c r="AF985" s="15">
        <v>130</v>
      </c>
      <c r="AG985" s="15">
        <v>139</v>
      </c>
      <c r="AH985" s="15">
        <v>83</v>
      </c>
      <c r="AI985" s="15">
        <v>29</v>
      </c>
      <c r="AJ985" s="15">
        <v>88</v>
      </c>
      <c r="AK985" s="15">
        <v>4</v>
      </c>
      <c r="AL985" s="15">
        <v>140</v>
      </c>
      <c r="AM985" s="15">
        <v>35</v>
      </c>
      <c r="AN985" s="15">
        <v>189</v>
      </c>
      <c r="AO985" s="15">
        <v>137</v>
      </c>
      <c r="AP985" s="15">
        <v>148</v>
      </c>
      <c r="AQ985" s="15">
        <v>122</v>
      </c>
      <c r="AR985" s="15">
        <v>48</v>
      </c>
      <c r="AS985" s="15">
        <v>126</v>
      </c>
      <c r="AT985" s="15">
        <v>54</v>
      </c>
      <c r="AU985" s="15">
        <v>43</v>
      </c>
      <c r="AV985" s="15">
        <v>149</v>
      </c>
      <c r="AW985" s="15">
        <v>178</v>
      </c>
      <c r="AX985" s="15">
        <v>106</v>
      </c>
      <c r="AY985" s="15">
        <v>25</v>
      </c>
      <c r="AZ985" s="15">
        <v>53</v>
      </c>
      <c r="BA985" s="15">
        <v>194</v>
      </c>
      <c r="BB985" s="15">
        <v>78</v>
      </c>
      <c r="BC985" s="15">
        <v>167</v>
      </c>
      <c r="BD985" s="15">
        <v>109</v>
      </c>
      <c r="BE985" s="15">
        <v>61</v>
      </c>
      <c r="BF985" s="15">
        <v>165</v>
      </c>
      <c r="BG985" s="15">
        <v>46</v>
      </c>
      <c r="BH985" s="15">
        <v>168</v>
      </c>
      <c r="BI985" s="15">
        <v>125</v>
      </c>
      <c r="BJ985" s="15">
        <v>9</v>
      </c>
      <c r="BK985" s="15">
        <v>90</v>
      </c>
      <c r="BL985" s="15">
        <v>191</v>
      </c>
      <c r="BM985" s="15">
        <v>58</v>
      </c>
      <c r="BN985" s="15">
        <v>144</v>
      </c>
      <c r="BO985" s="15">
        <v>18</v>
      </c>
      <c r="BP985" s="15">
        <v>76</v>
      </c>
      <c r="BQ985" s="15">
        <v>15</v>
      </c>
      <c r="BR985" s="15">
        <v>183</v>
      </c>
      <c r="BS985" s="15">
        <v>80</v>
      </c>
      <c r="BT985" s="15">
        <v>146</v>
      </c>
      <c r="BU985" s="15">
        <v>72</v>
      </c>
      <c r="BV985" s="15">
        <v>67</v>
      </c>
      <c r="BW985" s="15">
        <v>101</v>
      </c>
      <c r="BX985" s="15">
        <v>102</v>
      </c>
      <c r="BY985" s="15">
        <v>188</v>
      </c>
      <c r="BZ985" s="15">
        <v>71</v>
      </c>
      <c r="CA985" s="15">
        <v>118</v>
      </c>
      <c r="CB985" s="15">
        <v>7</v>
      </c>
      <c r="CC985" s="15">
        <v>73</v>
      </c>
      <c r="CD985" s="15">
        <v>5</v>
      </c>
      <c r="CE985" s="15">
        <v>179</v>
      </c>
      <c r="CF985" s="15">
        <v>55</v>
      </c>
      <c r="CG985" s="15">
        <v>66</v>
      </c>
      <c r="CH985" s="15">
        <v>14</v>
      </c>
      <c r="CI985" s="15">
        <v>93</v>
      </c>
      <c r="CJ985" s="15">
        <v>40</v>
      </c>
      <c r="CK985" s="15">
        <v>142</v>
      </c>
      <c r="CL985" s="15">
        <v>181</v>
      </c>
      <c r="CM985" s="15">
        <v>34</v>
      </c>
      <c r="CN985" s="15">
        <v>128</v>
      </c>
      <c r="CO985" s="15">
        <v>50</v>
      </c>
      <c r="CP985" s="15">
        <v>176</v>
      </c>
      <c r="CQ985" s="15">
        <v>134</v>
      </c>
      <c r="CR985" s="15">
        <v>198</v>
      </c>
      <c r="CS985" s="15">
        <v>8</v>
      </c>
      <c r="CT985" s="15">
        <v>99</v>
      </c>
      <c r="CU985" s="15">
        <v>155</v>
      </c>
      <c r="CV985" s="15">
        <v>157</v>
      </c>
      <c r="CW985" s="15">
        <v>44</v>
      </c>
      <c r="CX985" s="15">
        <v>85</v>
      </c>
      <c r="CY985" s="15">
        <v>156</v>
      </c>
      <c r="CZ985" s="15">
        <v>86</v>
      </c>
      <c r="DA985" s="15">
        <v>56</v>
      </c>
      <c r="DB985" s="15">
        <v>82</v>
      </c>
      <c r="DC985" s="15">
        <v>20</v>
      </c>
      <c r="DD985" s="15">
        <v>182</v>
      </c>
      <c r="DE985" s="15">
        <v>22</v>
      </c>
      <c r="DF985" s="15">
        <v>136</v>
      </c>
      <c r="DG985" s="15">
        <v>38</v>
      </c>
      <c r="DH985" s="15">
        <v>196</v>
      </c>
      <c r="DI985" s="15">
        <v>19</v>
      </c>
      <c r="DJ985" s="15">
        <v>92</v>
      </c>
      <c r="DK985" s="15">
        <v>112</v>
      </c>
      <c r="DL985" s="15">
        <v>79</v>
      </c>
      <c r="DM985" s="15">
        <v>175</v>
      </c>
      <c r="DN985" s="15">
        <v>16</v>
      </c>
      <c r="DO985" s="15">
        <v>141</v>
      </c>
      <c r="DP985" s="15">
        <v>161</v>
      </c>
      <c r="DQ985" s="15">
        <v>195</v>
      </c>
      <c r="DR985" s="15">
        <v>65</v>
      </c>
      <c r="DS985" s="15">
        <v>10</v>
      </c>
      <c r="DT985" s="15">
        <v>42</v>
      </c>
      <c r="DU985" s="15">
        <v>27</v>
      </c>
      <c r="DV985" s="15">
        <v>193</v>
      </c>
      <c r="DW985" s="15">
        <v>81</v>
      </c>
      <c r="DX985" s="15">
        <v>96</v>
      </c>
      <c r="DY985" s="15">
        <v>152</v>
      </c>
      <c r="DZ985" s="15">
        <v>166</v>
      </c>
      <c r="EA985" s="15">
        <v>52</v>
      </c>
      <c r="EB985" s="15">
        <v>151</v>
      </c>
      <c r="EC985" s="15">
        <v>87</v>
      </c>
      <c r="ED985" s="15">
        <v>37</v>
      </c>
      <c r="EE985" s="15">
        <v>3</v>
      </c>
      <c r="EF985" s="15">
        <v>124</v>
      </c>
      <c r="EG985" s="15">
        <v>199</v>
      </c>
      <c r="EH985" s="15">
        <v>180</v>
      </c>
      <c r="EI985" s="15">
        <v>186</v>
      </c>
      <c r="EJ985" s="15">
        <v>97</v>
      </c>
      <c r="EK985" s="15">
        <v>30</v>
      </c>
      <c r="EL985" s="15">
        <v>145</v>
      </c>
      <c r="EM985" s="15">
        <v>49</v>
      </c>
      <c r="EN985" s="15">
        <v>190</v>
      </c>
      <c r="EO985" s="15">
        <v>184</v>
      </c>
      <c r="EP985" s="15">
        <v>114</v>
      </c>
      <c r="EQ985" s="15">
        <v>84</v>
      </c>
      <c r="ER985" s="15">
        <v>47</v>
      </c>
      <c r="ES985" s="15">
        <v>173</v>
      </c>
      <c r="ET985" s="15">
        <v>36</v>
      </c>
      <c r="EU985" s="15">
        <v>192</v>
      </c>
      <c r="EV985" s="15">
        <v>24</v>
      </c>
      <c r="EW985" s="15">
        <v>116</v>
      </c>
      <c r="EX985" s="15">
        <v>108</v>
      </c>
      <c r="EY985" s="15">
        <v>31</v>
      </c>
      <c r="EZ985" s="15">
        <v>127</v>
      </c>
      <c r="FA985" s="15">
        <v>75</v>
      </c>
      <c r="FB985" s="15">
        <v>64</v>
      </c>
      <c r="FC985" s="15">
        <v>113</v>
      </c>
      <c r="FD985" s="15">
        <v>119</v>
      </c>
      <c r="FE985" s="15">
        <v>154</v>
      </c>
      <c r="FF985" s="15">
        <v>68</v>
      </c>
      <c r="FG985" s="15">
        <v>110</v>
      </c>
      <c r="FH985" s="15">
        <v>123</v>
      </c>
      <c r="FI985" s="15">
        <v>163</v>
      </c>
      <c r="FJ985" s="15">
        <v>28</v>
      </c>
      <c r="FK985" s="15">
        <v>143</v>
      </c>
      <c r="FL985" s="15">
        <v>89</v>
      </c>
      <c r="FM985" s="15">
        <v>138</v>
      </c>
      <c r="FN985" s="15">
        <v>174</v>
      </c>
      <c r="FO985" s="15">
        <v>115</v>
      </c>
      <c r="FP985" s="15">
        <v>169</v>
      </c>
      <c r="FQ985" s="15">
        <v>197</v>
      </c>
      <c r="FR985" s="15">
        <v>26</v>
      </c>
      <c r="FS985" s="15">
        <v>41</v>
      </c>
      <c r="FT985" s="15">
        <v>33</v>
      </c>
      <c r="FU985" s="15">
        <v>39</v>
      </c>
      <c r="FV985" s="15">
        <v>164</v>
      </c>
      <c r="FW985" s="15">
        <v>98</v>
      </c>
      <c r="FX985" s="15">
        <v>158</v>
      </c>
      <c r="FY985" s="15">
        <v>70</v>
      </c>
      <c r="FZ985" s="15">
        <v>60</v>
      </c>
      <c r="GA985" s="15">
        <v>12</v>
      </c>
      <c r="GB985" s="15">
        <v>17</v>
      </c>
      <c r="GC985" s="15">
        <v>23</v>
      </c>
      <c r="GD985" s="15">
        <v>135</v>
      </c>
      <c r="GE985" s="15">
        <v>51</v>
      </c>
      <c r="GF985" s="15">
        <v>117</v>
      </c>
      <c r="GG985" s="15">
        <v>11</v>
      </c>
      <c r="GH985" s="15">
        <v>177</v>
      </c>
      <c r="GI985" s="15">
        <v>95</v>
      </c>
      <c r="GJ985" s="15">
        <v>120</v>
      </c>
      <c r="GK985" s="15">
        <v>1</v>
      </c>
      <c r="GL985" s="15">
        <v>162</v>
      </c>
      <c r="GM985" s="15">
        <v>59</v>
      </c>
      <c r="GN985" s="15">
        <v>2</v>
      </c>
      <c r="GO985" s="15">
        <v>69</v>
      </c>
      <c r="GP985" s="15">
        <v>32</v>
      </c>
      <c r="GQ985" s="15">
        <v>21</v>
      </c>
      <c r="GR985" s="15">
        <v>57</v>
      </c>
      <c r="GS985" s="15">
        <v>94</v>
      </c>
      <c r="GT985" s="15">
        <v>111</v>
      </c>
      <c r="GU985" s="15">
        <v>132</v>
      </c>
      <c r="GV985" s="15">
        <v>105</v>
      </c>
    </row>
    <row r="986" spans="4:205" s="15" customFormat="1"/>
    <row r="987" spans="4:205" s="15" customFormat="1">
      <c r="D987" s="447">
        <v>200</v>
      </c>
      <c r="E987" s="39" t="s">
        <v>379</v>
      </c>
    </row>
    <row r="988" spans="4:205" s="15" customFormat="1">
      <c r="E988" s="42" t="s">
        <v>322</v>
      </c>
      <c r="F988" s="15">
        <v>1</v>
      </c>
      <c r="G988" s="15">
        <v>2</v>
      </c>
      <c r="H988" s="15">
        <v>3</v>
      </c>
      <c r="I988" s="15">
        <v>4</v>
      </c>
      <c r="J988" s="15">
        <v>5</v>
      </c>
      <c r="K988" s="15">
        <v>6</v>
      </c>
      <c r="L988" s="15">
        <v>7</v>
      </c>
      <c r="M988" s="15">
        <v>8</v>
      </c>
      <c r="N988" s="15">
        <v>9</v>
      </c>
      <c r="O988" s="15">
        <v>10</v>
      </c>
      <c r="P988" s="15">
        <v>11</v>
      </c>
      <c r="Q988" s="15">
        <v>12</v>
      </c>
      <c r="R988" s="15">
        <v>13</v>
      </c>
      <c r="S988" s="15">
        <v>14</v>
      </c>
      <c r="T988" s="15">
        <v>15</v>
      </c>
      <c r="U988" s="15">
        <v>16</v>
      </c>
      <c r="V988" s="15">
        <v>17</v>
      </c>
      <c r="W988" s="15">
        <v>18</v>
      </c>
      <c r="X988" s="15">
        <v>19</v>
      </c>
      <c r="Y988" s="15">
        <v>20</v>
      </c>
      <c r="Z988" s="15">
        <v>21</v>
      </c>
      <c r="AA988" s="15">
        <v>22</v>
      </c>
      <c r="AB988" s="15">
        <v>23</v>
      </c>
      <c r="AC988" s="15">
        <v>24</v>
      </c>
      <c r="AD988" s="15">
        <v>25</v>
      </c>
      <c r="AE988" s="15">
        <v>26</v>
      </c>
      <c r="AF988" s="15">
        <v>27</v>
      </c>
      <c r="AG988" s="15">
        <v>28</v>
      </c>
      <c r="AH988" s="15">
        <v>29</v>
      </c>
      <c r="AI988" s="15">
        <v>30</v>
      </c>
      <c r="AJ988" s="15">
        <v>31</v>
      </c>
      <c r="AK988" s="15">
        <v>32</v>
      </c>
      <c r="AL988" s="15">
        <v>33</v>
      </c>
      <c r="AM988" s="15">
        <v>34</v>
      </c>
      <c r="AN988" s="15">
        <v>35</v>
      </c>
      <c r="AO988" s="15">
        <v>36</v>
      </c>
      <c r="AP988" s="15">
        <v>37</v>
      </c>
      <c r="AQ988" s="15">
        <v>38</v>
      </c>
      <c r="AR988" s="15">
        <v>39</v>
      </c>
      <c r="AS988" s="15">
        <v>40</v>
      </c>
      <c r="AT988" s="15">
        <v>41</v>
      </c>
      <c r="AU988" s="15">
        <v>42</v>
      </c>
      <c r="AV988" s="15">
        <v>43</v>
      </c>
      <c r="AW988" s="15">
        <v>44</v>
      </c>
      <c r="AX988" s="15">
        <v>45</v>
      </c>
      <c r="AY988" s="15">
        <v>46</v>
      </c>
      <c r="AZ988" s="15">
        <v>47</v>
      </c>
      <c r="BA988" s="15">
        <v>48</v>
      </c>
      <c r="BB988" s="15">
        <v>49</v>
      </c>
      <c r="BC988" s="15">
        <v>50</v>
      </c>
      <c r="BD988" s="15">
        <v>51</v>
      </c>
      <c r="BE988" s="15">
        <v>52</v>
      </c>
      <c r="BF988" s="15">
        <v>53</v>
      </c>
      <c r="BG988" s="15">
        <v>54</v>
      </c>
      <c r="BH988" s="15">
        <v>55</v>
      </c>
      <c r="BI988" s="15">
        <v>56</v>
      </c>
      <c r="BJ988" s="15">
        <v>57</v>
      </c>
      <c r="BK988" s="15">
        <v>58</v>
      </c>
      <c r="BL988" s="15">
        <v>59</v>
      </c>
      <c r="BM988" s="15">
        <v>60</v>
      </c>
      <c r="BN988" s="15">
        <v>61</v>
      </c>
      <c r="BO988" s="15">
        <v>62</v>
      </c>
      <c r="BP988" s="15">
        <v>63</v>
      </c>
      <c r="BQ988" s="15">
        <v>64</v>
      </c>
      <c r="BR988" s="15">
        <v>65</v>
      </c>
      <c r="BS988" s="15">
        <v>66</v>
      </c>
      <c r="BT988" s="15">
        <v>67</v>
      </c>
      <c r="BU988" s="15">
        <v>68</v>
      </c>
      <c r="BV988" s="15">
        <v>69</v>
      </c>
      <c r="BW988" s="15">
        <v>70</v>
      </c>
      <c r="BX988" s="15">
        <v>71</v>
      </c>
      <c r="BY988" s="15">
        <v>72</v>
      </c>
      <c r="BZ988" s="15">
        <v>73</v>
      </c>
      <c r="CA988" s="15">
        <v>74</v>
      </c>
      <c r="CB988" s="15">
        <v>75</v>
      </c>
      <c r="CC988" s="15">
        <v>76</v>
      </c>
      <c r="CD988" s="15">
        <v>77</v>
      </c>
      <c r="CE988" s="15">
        <v>78</v>
      </c>
      <c r="CF988" s="15">
        <v>79</v>
      </c>
      <c r="CG988" s="15">
        <v>80</v>
      </c>
      <c r="CH988" s="15">
        <v>81</v>
      </c>
      <c r="CI988" s="15">
        <v>82</v>
      </c>
      <c r="CJ988" s="15">
        <v>83</v>
      </c>
      <c r="CK988" s="15">
        <v>84</v>
      </c>
      <c r="CL988" s="15">
        <v>85</v>
      </c>
      <c r="CM988" s="15">
        <v>86</v>
      </c>
      <c r="CN988" s="15">
        <v>87</v>
      </c>
      <c r="CO988" s="15">
        <v>88</v>
      </c>
      <c r="CP988" s="15">
        <v>89</v>
      </c>
      <c r="CQ988" s="15">
        <v>90</v>
      </c>
      <c r="CR988" s="15">
        <v>91</v>
      </c>
      <c r="CS988" s="15">
        <v>92</v>
      </c>
      <c r="CT988" s="15">
        <v>93</v>
      </c>
      <c r="CU988" s="15">
        <v>94</v>
      </c>
      <c r="CV988" s="15">
        <v>95</v>
      </c>
      <c r="CW988" s="15">
        <v>96</v>
      </c>
      <c r="CX988" s="15">
        <v>97</v>
      </c>
      <c r="CY988" s="15">
        <v>98</v>
      </c>
      <c r="CZ988" s="15">
        <v>99</v>
      </c>
      <c r="DA988" s="15">
        <v>100</v>
      </c>
      <c r="DB988" s="15">
        <v>101</v>
      </c>
      <c r="DC988" s="15">
        <v>102</v>
      </c>
      <c r="DD988" s="15">
        <v>103</v>
      </c>
      <c r="DE988" s="15">
        <v>104</v>
      </c>
      <c r="DF988" s="15">
        <v>105</v>
      </c>
      <c r="DG988" s="15">
        <v>106</v>
      </c>
      <c r="DH988" s="15">
        <v>107</v>
      </c>
      <c r="DI988" s="15">
        <v>108</v>
      </c>
      <c r="DJ988" s="15">
        <v>109</v>
      </c>
      <c r="DK988" s="15">
        <v>110</v>
      </c>
      <c r="DL988" s="15">
        <v>111</v>
      </c>
      <c r="DM988" s="15">
        <v>112</v>
      </c>
      <c r="DN988" s="15">
        <v>113</v>
      </c>
      <c r="DO988" s="15">
        <v>114</v>
      </c>
      <c r="DP988" s="15">
        <v>115</v>
      </c>
      <c r="DQ988" s="15">
        <v>116</v>
      </c>
      <c r="DR988" s="15">
        <v>117</v>
      </c>
      <c r="DS988" s="15">
        <v>118</v>
      </c>
      <c r="DT988" s="15">
        <v>119</v>
      </c>
      <c r="DU988" s="15">
        <v>120</v>
      </c>
      <c r="DV988" s="15">
        <v>121</v>
      </c>
      <c r="DW988" s="15">
        <v>122</v>
      </c>
      <c r="DX988" s="15">
        <v>123</v>
      </c>
      <c r="DY988" s="15">
        <v>124</v>
      </c>
      <c r="DZ988" s="15">
        <v>125</v>
      </c>
      <c r="EA988" s="15">
        <v>126</v>
      </c>
      <c r="EB988" s="15">
        <v>127</v>
      </c>
      <c r="EC988" s="15">
        <v>128</v>
      </c>
      <c r="ED988" s="15">
        <v>129</v>
      </c>
      <c r="EE988" s="15">
        <v>130</v>
      </c>
      <c r="EF988" s="15">
        <v>131</v>
      </c>
      <c r="EG988" s="15">
        <v>132</v>
      </c>
      <c r="EH988" s="15">
        <v>133</v>
      </c>
      <c r="EI988" s="15">
        <v>134</v>
      </c>
      <c r="EJ988" s="15">
        <v>135</v>
      </c>
      <c r="EK988" s="15">
        <v>136</v>
      </c>
      <c r="EL988" s="15">
        <v>137</v>
      </c>
      <c r="EM988" s="15">
        <v>138</v>
      </c>
      <c r="EN988" s="15">
        <v>139</v>
      </c>
      <c r="EO988" s="15">
        <v>140</v>
      </c>
      <c r="EP988" s="15">
        <v>141</v>
      </c>
      <c r="EQ988" s="15">
        <v>142</v>
      </c>
      <c r="ER988" s="15">
        <v>143</v>
      </c>
      <c r="ES988" s="15">
        <v>144</v>
      </c>
      <c r="ET988" s="15">
        <v>145</v>
      </c>
      <c r="EU988" s="15">
        <v>146</v>
      </c>
      <c r="EV988" s="15">
        <v>147</v>
      </c>
      <c r="EW988" s="15">
        <v>148</v>
      </c>
      <c r="EX988" s="15">
        <v>149</v>
      </c>
      <c r="EY988" s="15">
        <v>150</v>
      </c>
      <c r="EZ988" s="15">
        <v>151</v>
      </c>
      <c r="FA988" s="15">
        <v>152</v>
      </c>
      <c r="FB988" s="15">
        <v>153</v>
      </c>
      <c r="FC988" s="15">
        <v>154</v>
      </c>
      <c r="FD988" s="15">
        <v>155</v>
      </c>
      <c r="FE988" s="15">
        <v>156</v>
      </c>
      <c r="FF988" s="15">
        <v>157</v>
      </c>
      <c r="FG988" s="15">
        <v>158</v>
      </c>
      <c r="FH988" s="15">
        <v>159</v>
      </c>
      <c r="FI988" s="15">
        <v>160</v>
      </c>
      <c r="FJ988" s="15">
        <v>161</v>
      </c>
      <c r="FK988" s="15">
        <v>162</v>
      </c>
      <c r="FL988" s="15">
        <v>163</v>
      </c>
      <c r="FM988" s="15">
        <v>164</v>
      </c>
      <c r="FN988" s="15">
        <v>165</v>
      </c>
      <c r="FO988" s="15">
        <v>166</v>
      </c>
      <c r="FP988" s="15">
        <v>167</v>
      </c>
      <c r="FQ988" s="15">
        <v>168</v>
      </c>
      <c r="FR988" s="15">
        <v>169</v>
      </c>
      <c r="FS988" s="15">
        <v>170</v>
      </c>
      <c r="FT988" s="15">
        <v>171</v>
      </c>
      <c r="FU988" s="15">
        <v>172</v>
      </c>
      <c r="FV988" s="15">
        <v>173</v>
      </c>
      <c r="FW988" s="15">
        <v>174</v>
      </c>
      <c r="FX988" s="15">
        <v>175</v>
      </c>
      <c r="FY988" s="15">
        <v>176</v>
      </c>
      <c r="FZ988" s="15">
        <v>177</v>
      </c>
      <c r="GA988" s="15">
        <v>178</v>
      </c>
      <c r="GB988" s="15">
        <v>179</v>
      </c>
      <c r="GC988" s="15">
        <v>180</v>
      </c>
      <c r="GD988" s="15">
        <v>181</v>
      </c>
      <c r="GE988" s="15">
        <v>182</v>
      </c>
      <c r="GF988" s="15">
        <v>183</v>
      </c>
      <c r="GG988" s="15">
        <v>184</v>
      </c>
      <c r="GH988" s="15">
        <v>185</v>
      </c>
      <c r="GI988" s="15">
        <v>186</v>
      </c>
      <c r="GJ988" s="15">
        <v>187</v>
      </c>
      <c r="GK988" s="15">
        <v>188</v>
      </c>
      <c r="GL988" s="15">
        <v>189</v>
      </c>
      <c r="GM988" s="15">
        <v>190</v>
      </c>
      <c r="GN988" s="15">
        <v>191</v>
      </c>
      <c r="GO988" s="15">
        <v>192</v>
      </c>
      <c r="GP988" s="15">
        <v>193</v>
      </c>
      <c r="GQ988" s="15">
        <v>194</v>
      </c>
      <c r="GR988" s="15">
        <v>195</v>
      </c>
      <c r="GS988" s="15">
        <v>196</v>
      </c>
      <c r="GT988" s="15">
        <v>197</v>
      </c>
      <c r="GU988" s="15">
        <v>198</v>
      </c>
      <c r="GV988" s="15">
        <v>199</v>
      </c>
      <c r="GW988" s="15">
        <v>200</v>
      </c>
    </row>
    <row r="989" spans="4:205" s="15" customFormat="1">
      <c r="E989" s="42" t="s">
        <v>350</v>
      </c>
      <c r="F989" s="15">
        <v>187</v>
      </c>
      <c r="G989" s="15">
        <v>145</v>
      </c>
      <c r="H989" s="15">
        <v>154</v>
      </c>
      <c r="I989" s="15">
        <v>102</v>
      </c>
      <c r="J989" s="15">
        <v>18</v>
      </c>
      <c r="K989" s="15">
        <v>25</v>
      </c>
      <c r="L989" s="15">
        <v>200</v>
      </c>
      <c r="M989" s="15">
        <v>14</v>
      </c>
      <c r="N989" s="15">
        <v>120</v>
      </c>
      <c r="O989" s="15">
        <v>147</v>
      </c>
      <c r="P989" s="15">
        <v>28</v>
      </c>
      <c r="Q989" s="15">
        <v>63</v>
      </c>
      <c r="R989" s="15">
        <v>47</v>
      </c>
      <c r="S989" s="15">
        <v>12</v>
      </c>
      <c r="T989" s="15">
        <v>193</v>
      </c>
      <c r="U989" s="15">
        <v>138</v>
      </c>
      <c r="V989" s="15">
        <v>90</v>
      </c>
      <c r="W989" s="15">
        <v>142</v>
      </c>
      <c r="X989" s="15">
        <v>83</v>
      </c>
      <c r="Y989" s="15">
        <v>32</v>
      </c>
      <c r="Z989" s="15">
        <v>13</v>
      </c>
      <c r="AA989" s="15">
        <v>68</v>
      </c>
      <c r="AB989" s="15">
        <v>167</v>
      </c>
      <c r="AC989" s="15">
        <v>192</v>
      </c>
      <c r="AD989" s="15">
        <v>119</v>
      </c>
      <c r="AE989" s="15">
        <v>15</v>
      </c>
      <c r="AF989" s="15">
        <v>1</v>
      </c>
      <c r="AG989" s="15">
        <v>182</v>
      </c>
      <c r="AH989" s="15">
        <v>143</v>
      </c>
      <c r="AI989" s="15">
        <v>88</v>
      </c>
      <c r="AJ989" s="15">
        <v>115</v>
      </c>
      <c r="AK989" s="15">
        <v>60</v>
      </c>
      <c r="AL989" s="15">
        <v>155</v>
      </c>
      <c r="AM989" s="15">
        <v>158</v>
      </c>
      <c r="AN989" s="15">
        <v>148</v>
      </c>
      <c r="AO989" s="15">
        <v>185</v>
      </c>
      <c r="AP989" s="15">
        <v>104</v>
      </c>
      <c r="AQ989" s="15">
        <v>21</v>
      </c>
      <c r="AR989" s="15">
        <v>26</v>
      </c>
      <c r="AS989" s="15">
        <v>71</v>
      </c>
      <c r="AT989" s="15">
        <v>109</v>
      </c>
      <c r="AU989" s="15">
        <v>6</v>
      </c>
      <c r="AV989" s="15">
        <v>72</v>
      </c>
      <c r="AW989" s="15">
        <v>161</v>
      </c>
      <c r="AX989" s="15">
        <v>139</v>
      </c>
      <c r="AY989" s="15">
        <v>179</v>
      </c>
      <c r="AZ989" s="15">
        <v>114</v>
      </c>
      <c r="BA989" s="15">
        <v>45</v>
      </c>
      <c r="BB989" s="15">
        <v>107</v>
      </c>
      <c r="BC989" s="15">
        <v>159</v>
      </c>
      <c r="BD989" s="15">
        <v>44</v>
      </c>
      <c r="BE989" s="15">
        <v>93</v>
      </c>
      <c r="BF989" s="15">
        <v>144</v>
      </c>
      <c r="BG989" s="15">
        <v>173</v>
      </c>
      <c r="BH989" s="15">
        <v>124</v>
      </c>
      <c r="BI989" s="15">
        <v>108</v>
      </c>
      <c r="BJ989" s="15">
        <v>91</v>
      </c>
      <c r="BK989" s="15">
        <v>152</v>
      </c>
      <c r="BL989" s="15">
        <v>177</v>
      </c>
      <c r="BM989" s="15">
        <v>23</v>
      </c>
      <c r="BN989" s="15">
        <v>52</v>
      </c>
      <c r="BO989" s="15">
        <v>75</v>
      </c>
      <c r="BP989" s="15">
        <v>66</v>
      </c>
      <c r="BQ989" s="15">
        <v>86</v>
      </c>
      <c r="BR989" s="15">
        <v>43</v>
      </c>
      <c r="BS989" s="15">
        <v>164</v>
      </c>
      <c r="BT989" s="15">
        <v>78</v>
      </c>
      <c r="BU989" s="15">
        <v>19</v>
      </c>
      <c r="BV989" s="15">
        <v>156</v>
      </c>
      <c r="BW989" s="15">
        <v>41</v>
      </c>
      <c r="BX989" s="15">
        <v>40</v>
      </c>
      <c r="BY989" s="15">
        <v>20</v>
      </c>
      <c r="BZ989" s="15">
        <v>131</v>
      </c>
      <c r="CA989" s="15">
        <v>101</v>
      </c>
      <c r="CB989" s="15">
        <v>174</v>
      </c>
      <c r="CC989" s="15">
        <v>85</v>
      </c>
      <c r="CD989" s="15">
        <v>168</v>
      </c>
      <c r="CE989" s="15">
        <v>106</v>
      </c>
      <c r="CF989" s="15">
        <v>112</v>
      </c>
      <c r="CG989" s="15">
        <v>196</v>
      </c>
      <c r="CH989" s="15">
        <v>73</v>
      </c>
      <c r="CI989" s="15">
        <v>48</v>
      </c>
      <c r="CJ989" s="15">
        <v>140</v>
      </c>
      <c r="CK989" s="15">
        <v>2</v>
      </c>
      <c r="CL989" s="15">
        <v>9</v>
      </c>
      <c r="CM989" s="15">
        <v>35</v>
      </c>
      <c r="CN989" s="15">
        <v>181</v>
      </c>
      <c r="CO989" s="15">
        <v>54</v>
      </c>
      <c r="CP989" s="15">
        <v>175</v>
      </c>
      <c r="CQ989" s="15">
        <v>117</v>
      </c>
      <c r="CR989" s="15">
        <v>169</v>
      </c>
      <c r="CS989" s="15">
        <v>70</v>
      </c>
      <c r="CT989" s="15">
        <v>76</v>
      </c>
      <c r="CU989" s="15">
        <v>65</v>
      </c>
      <c r="CV989" s="15">
        <v>27</v>
      </c>
      <c r="CW989" s="15">
        <v>34</v>
      </c>
      <c r="CX989" s="15">
        <v>38</v>
      </c>
      <c r="CY989" s="15">
        <v>5</v>
      </c>
      <c r="CZ989" s="15">
        <v>103</v>
      </c>
      <c r="DA989" s="15">
        <v>172</v>
      </c>
      <c r="DB989" s="15">
        <v>194</v>
      </c>
      <c r="DC989" s="15">
        <v>170</v>
      </c>
      <c r="DD989" s="15">
        <v>129</v>
      </c>
      <c r="DE989" s="15">
        <v>141</v>
      </c>
      <c r="DF989" s="15">
        <v>171</v>
      </c>
      <c r="DG989" s="15">
        <v>4</v>
      </c>
      <c r="DH989" s="15">
        <v>191</v>
      </c>
      <c r="DI989" s="15">
        <v>77</v>
      </c>
      <c r="DJ989" s="15">
        <v>188</v>
      </c>
      <c r="DK989" s="15">
        <v>99</v>
      </c>
      <c r="DL989" s="15">
        <v>74</v>
      </c>
      <c r="DM989" s="15">
        <v>94</v>
      </c>
      <c r="DN989" s="15">
        <v>10</v>
      </c>
      <c r="DO989" s="15">
        <v>80</v>
      </c>
      <c r="DP989" s="15">
        <v>31</v>
      </c>
      <c r="DQ989" s="15">
        <v>150</v>
      </c>
      <c r="DR989" s="15">
        <v>118</v>
      </c>
      <c r="DS989" s="15">
        <v>62</v>
      </c>
      <c r="DT989" s="15">
        <v>121</v>
      </c>
      <c r="DU989" s="15">
        <v>36</v>
      </c>
      <c r="DV989" s="15">
        <v>197</v>
      </c>
      <c r="DW989" s="15">
        <v>153</v>
      </c>
      <c r="DX989" s="15">
        <v>132</v>
      </c>
      <c r="DY989" s="15">
        <v>128</v>
      </c>
      <c r="DZ989" s="15">
        <v>96</v>
      </c>
      <c r="EA989" s="15">
        <v>162</v>
      </c>
      <c r="EB989" s="15">
        <v>135</v>
      </c>
      <c r="EC989" s="15">
        <v>89</v>
      </c>
      <c r="ED989" s="15">
        <v>8</v>
      </c>
      <c r="EE989" s="15">
        <v>199</v>
      </c>
      <c r="EF989" s="15">
        <v>64</v>
      </c>
      <c r="EG989" s="15">
        <v>123</v>
      </c>
      <c r="EH989" s="15">
        <v>46</v>
      </c>
      <c r="EI989" s="15">
        <v>92</v>
      </c>
      <c r="EJ989" s="15">
        <v>16</v>
      </c>
      <c r="EK989" s="15">
        <v>180</v>
      </c>
      <c r="EL989" s="15">
        <v>56</v>
      </c>
      <c r="EM989" s="15">
        <v>160</v>
      </c>
      <c r="EN989" s="15">
        <v>130</v>
      </c>
      <c r="EO989" s="15">
        <v>136</v>
      </c>
      <c r="EP989" s="15">
        <v>184</v>
      </c>
      <c r="EQ989" s="15">
        <v>39</v>
      </c>
      <c r="ER989" s="15">
        <v>105</v>
      </c>
      <c r="ES989" s="15">
        <v>127</v>
      </c>
      <c r="ET989" s="15">
        <v>17</v>
      </c>
      <c r="EU989" s="15">
        <v>97</v>
      </c>
      <c r="EV989" s="15">
        <v>113</v>
      </c>
      <c r="EW989" s="15">
        <v>166</v>
      </c>
      <c r="EX989" s="15">
        <v>42</v>
      </c>
      <c r="EY989" s="15">
        <v>51</v>
      </c>
      <c r="EZ989" s="15">
        <v>100</v>
      </c>
      <c r="FA989" s="15">
        <v>58</v>
      </c>
      <c r="FB989" s="15">
        <v>134</v>
      </c>
      <c r="FC989" s="15">
        <v>61</v>
      </c>
      <c r="FD989" s="15">
        <v>87</v>
      </c>
      <c r="FE989" s="15">
        <v>30</v>
      </c>
      <c r="FF989" s="15">
        <v>149</v>
      </c>
      <c r="FG989" s="15">
        <v>7</v>
      </c>
      <c r="FH989" s="15">
        <v>186</v>
      </c>
      <c r="FI989" s="15">
        <v>163</v>
      </c>
      <c r="FJ989" s="15">
        <v>53</v>
      </c>
      <c r="FK989" s="15">
        <v>3</v>
      </c>
      <c r="FL989" s="15">
        <v>110</v>
      </c>
      <c r="FM989" s="15">
        <v>81</v>
      </c>
      <c r="FN989" s="15">
        <v>133</v>
      </c>
      <c r="FO989" s="15">
        <v>98</v>
      </c>
      <c r="FP989" s="15">
        <v>198</v>
      </c>
      <c r="FQ989" s="15">
        <v>157</v>
      </c>
      <c r="FR989" s="15">
        <v>57</v>
      </c>
      <c r="FS989" s="15">
        <v>183</v>
      </c>
      <c r="FT989" s="15">
        <v>59</v>
      </c>
      <c r="FU989" s="15">
        <v>95</v>
      </c>
      <c r="FV989" s="15">
        <v>190</v>
      </c>
      <c r="FW989" s="15">
        <v>178</v>
      </c>
      <c r="FX989" s="15">
        <v>111</v>
      </c>
      <c r="FY989" s="15">
        <v>55</v>
      </c>
      <c r="FZ989" s="15">
        <v>165</v>
      </c>
      <c r="GA989" s="15">
        <v>84</v>
      </c>
      <c r="GB989" s="15">
        <v>125</v>
      </c>
      <c r="GC989" s="15">
        <v>67</v>
      </c>
      <c r="GD989" s="15">
        <v>22</v>
      </c>
      <c r="GE989" s="15">
        <v>195</v>
      </c>
      <c r="GF989" s="15">
        <v>189</v>
      </c>
      <c r="GG989" s="15">
        <v>37</v>
      </c>
      <c r="GH989" s="15">
        <v>29</v>
      </c>
      <c r="GI989" s="15">
        <v>50</v>
      </c>
      <c r="GJ989" s="15">
        <v>33</v>
      </c>
      <c r="GK989" s="15">
        <v>79</v>
      </c>
      <c r="GL989" s="15">
        <v>151</v>
      </c>
      <c r="GM989" s="15">
        <v>126</v>
      </c>
      <c r="GN989" s="15">
        <v>49</v>
      </c>
      <c r="GO989" s="15">
        <v>24</v>
      </c>
      <c r="GP989" s="15">
        <v>116</v>
      </c>
      <c r="GQ989" s="15">
        <v>176</v>
      </c>
      <c r="GR989" s="15">
        <v>82</v>
      </c>
      <c r="GS989" s="15">
        <v>137</v>
      </c>
      <c r="GT989" s="15">
        <v>69</v>
      </c>
      <c r="GU989" s="15">
        <v>122</v>
      </c>
      <c r="GV989" s="15">
        <v>11</v>
      </c>
      <c r="GW989" s="15">
        <v>146</v>
      </c>
    </row>
    <row r="990" spans="4:205" s="15" customFormat="1">
      <c r="E990" s="42" t="s">
        <v>352</v>
      </c>
      <c r="F990" s="15">
        <v>8</v>
      </c>
      <c r="G990" s="15">
        <v>31</v>
      </c>
      <c r="H990" s="15">
        <v>107</v>
      </c>
      <c r="I990" s="15">
        <v>66</v>
      </c>
      <c r="J990" s="15">
        <v>132</v>
      </c>
      <c r="K990" s="15">
        <v>105</v>
      </c>
      <c r="L990" s="15">
        <v>163</v>
      </c>
      <c r="M990" s="15">
        <v>20</v>
      </c>
      <c r="N990" s="15">
        <v>93</v>
      </c>
      <c r="O990" s="15">
        <v>78</v>
      </c>
      <c r="P990" s="15">
        <v>199</v>
      </c>
      <c r="Q990" s="15">
        <v>103</v>
      </c>
      <c r="R990" s="15">
        <v>169</v>
      </c>
      <c r="S990" s="15">
        <v>48</v>
      </c>
      <c r="T990" s="15">
        <v>28</v>
      </c>
      <c r="U990" s="15">
        <v>82</v>
      </c>
      <c r="V990" s="15">
        <v>154</v>
      </c>
      <c r="W990" s="15">
        <v>74</v>
      </c>
      <c r="X990" s="15">
        <v>38</v>
      </c>
      <c r="Y990" s="15">
        <v>1</v>
      </c>
      <c r="Z990" s="15">
        <v>119</v>
      </c>
      <c r="AA990" s="15">
        <v>81</v>
      </c>
      <c r="AB990" s="15">
        <v>180</v>
      </c>
      <c r="AC990" s="15">
        <v>146</v>
      </c>
      <c r="AD990" s="15">
        <v>184</v>
      </c>
      <c r="AE990" s="15">
        <v>39</v>
      </c>
      <c r="AF990" s="15">
        <v>155</v>
      </c>
      <c r="AG990" s="15">
        <v>192</v>
      </c>
      <c r="AH990" s="15">
        <v>50</v>
      </c>
      <c r="AI990" s="15">
        <v>97</v>
      </c>
      <c r="AJ990" s="15">
        <v>2</v>
      </c>
      <c r="AK990" s="15">
        <v>35</v>
      </c>
      <c r="AL990" s="15">
        <v>60</v>
      </c>
      <c r="AM990" s="15">
        <v>62</v>
      </c>
      <c r="AN990" s="15">
        <v>164</v>
      </c>
      <c r="AO990" s="15">
        <v>139</v>
      </c>
      <c r="AP990" s="15">
        <v>128</v>
      </c>
      <c r="AQ990" s="15">
        <v>94</v>
      </c>
      <c r="AR990" s="15">
        <v>56</v>
      </c>
      <c r="AS990" s="15">
        <v>131</v>
      </c>
      <c r="AT990" s="15">
        <v>160</v>
      </c>
      <c r="AU990" s="15">
        <v>84</v>
      </c>
      <c r="AV990" s="15">
        <v>24</v>
      </c>
      <c r="AW990" s="15">
        <v>6</v>
      </c>
      <c r="AX990" s="15">
        <v>101</v>
      </c>
      <c r="AY990" s="15">
        <v>69</v>
      </c>
      <c r="AZ990" s="15">
        <v>140</v>
      </c>
      <c r="BA990" s="15">
        <v>42</v>
      </c>
      <c r="BB990" s="15">
        <v>182</v>
      </c>
      <c r="BC990" s="15">
        <v>121</v>
      </c>
      <c r="BD990" s="15">
        <v>147</v>
      </c>
      <c r="BE990" s="15">
        <v>18</v>
      </c>
      <c r="BF990" s="15">
        <v>92</v>
      </c>
      <c r="BG990" s="15">
        <v>72</v>
      </c>
      <c r="BH990" s="15">
        <v>52</v>
      </c>
      <c r="BI990" s="15">
        <v>173</v>
      </c>
      <c r="BJ990" s="15">
        <v>43</v>
      </c>
      <c r="BK990" s="15">
        <v>109</v>
      </c>
      <c r="BL990" s="15">
        <v>53</v>
      </c>
      <c r="BM990" s="15">
        <v>181</v>
      </c>
      <c r="BN990" s="15">
        <v>175</v>
      </c>
      <c r="BO990" s="15">
        <v>44</v>
      </c>
      <c r="BP990" s="15">
        <v>177</v>
      </c>
      <c r="BQ990" s="15">
        <v>3</v>
      </c>
      <c r="BR990" s="15">
        <v>98</v>
      </c>
      <c r="BS990" s="15">
        <v>89</v>
      </c>
      <c r="BT990" s="15">
        <v>71</v>
      </c>
      <c r="BU990" s="15">
        <v>161</v>
      </c>
      <c r="BV990" s="15">
        <v>100</v>
      </c>
      <c r="BW990" s="15">
        <v>33</v>
      </c>
      <c r="BX990" s="15">
        <v>159</v>
      </c>
      <c r="BY990" s="15">
        <v>16</v>
      </c>
      <c r="BZ990" s="15">
        <v>104</v>
      </c>
      <c r="CA990" s="15">
        <v>15</v>
      </c>
      <c r="CB990" s="15">
        <v>162</v>
      </c>
      <c r="CC990" s="15">
        <v>19</v>
      </c>
      <c r="CD990" s="15">
        <v>59</v>
      </c>
      <c r="CE990" s="15">
        <v>67</v>
      </c>
      <c r="CF990" s="15">
        <v>126</v>
      </c>
      <c r="CG990" s="15">
        <v>179</v>
      </c>
      <c r="CH990" s="15">
        <v>193</v>
      </c>
      <c r="CI990" s="15">
        <v>64</v>
      </c>
      <c r="CJ990" s="15">
        <v>70</v>
      </c>
      <c r="CK990" s="15">
        <v>138</v>
      </c>
      <c r="CL990" s="15">
        <v>166</v>
      </c>
      <c r="CM990" s="15">
        <v>144</v>
      </c>
      <c r="CN990" s="15">
        <v>148</v>
      </c>
      <c r="CO990" s="15">
        <v>95</v>
      </c>
      <c r="CP990" s="15">
        <v>153</v>
      </c>
      <c r="CQ990" s="15">
        <v>106</v>
      </c>
      <c r="CR990" s="15">
        <v>80</v>
      </c>
      <c r="CS990" s="15">
        <v>49</v>
      </c>
      <c r="CT990" s="15">
        <v>32</v>
      </c>
      <c r="CU990" s="15">
        <v>122</v>
      </c>
      <c r="CV990" s="15">
        <v>186</v>
      </c>
      <c r="CW990" s="15">
        <v>29</v>
      </c>
      <c r="CX990" s="15">
        <v>133</v>
      </c>
      <c r="CY990" s="15">
        <v>145</v>
      </c>
      <c r="CZ990" s="15">
        <v>108</v>
      </c>
      <c r="DA990" s="15">
        <v>46</v>
      </c>
      <c r="DB990" s="15">
        <v>9</v>
      </c>
      <c r="DC990" s="15">
        <v>190</v>
      </c>
      <c r="DD990" s="15">
        <v>149</v>
      </c>
      <c r="DE990" s="15">
        <v>113</v>
      </c>
      <c r="DF990" s="15">
        <v>141</v>
      </c>
      <c r="DG990" s="15">
        <v>183</v>
      </c>
      <c r="DH990" s="15">
        <v>54</v>
      </c>
      <c r="DI990" s="15">
        <v>30</v>
      </c>
      <c r="DJ990" s="15">
        <v>58</v>
      </c>
      <c r="DK990" s="15">
        <v>187</v>
      </c>
      <c r="DL990" s="15">
        <v>143</v>
      </c>
      <c r="DM990" s="15">
        <v>41</v>
      </c>
      <c r="DN990" s="15">
        <v>87</v>
      </c>
      <c r="DO990" s="15">
        <v>136</v>
      </c>
      <c r="DP990" s="15">
        <v>194</v>
      </c>
      <c r="DQ990" s="15">
        <v>99</v>
      </c>
      <c r="DR990" s="15">
        <v>86</v>
      </c>
      <c r="DS990" s="15">
        <v>150</v>
      </c>
      <c r="DT990" s="15">
        <v>76</v>
      </c>
      <c r="DU990" s="15">
        <v>151</v>
      </c>
      <c r="DV990" s="15">
        <v>174</v>
      </c>
      <c r="DW990" s="15">
        <v>110</v>
      </c>
      <c r="DX990" s="15">
        <v>200</v>
      </c>
      <c r="DY990" s="15">
        <v>118</v>
      </c>
      <c r="DZ990" s="15">
        <v>22</v>
      </c>
      <c r="EA990" s="15">
        <v>79</v>
      </c>
      <c r="EB990" s="15">
        <v>134</v>
      </c>
      <c r="EC990" s="15">
        <v>40</v>
      </c>
      <c r="ED990" s="15">
        <v>196</v>
      </c>
      <c r="EE990" s="15">
        <v>68</v>
      </c>
      <c r="EF990" s="15">
        <v>12</v>
      </c>
      <c r="EG990" s="15">
        <v>83</v>
      </c>
      <c r="EH990" s="15">
        <v>17</v>
      </c>
      <c r="EI990" s="15">
        <v>96</v>
      </c>
      <c r="EJ990" s="15">
        <v>156</v>
      </c>
      <c r="EK990" s="15">
        <v>114</v>
      </c>
      <c r="EL990" s="15">
        <v>23</v>
      </c>
      <c r="EM990" s="15">
        <v>55</v>
      </c>
      <c r="EN990" s="15">
        <v>36</v>
      </c>
      <c r="EO990" s="15">
        <v>26</v>
      </c>
      <c r="EP990" s="15">
        <v>124</v>
      </c>
      <c r="EQ990" s="15">
        <v>189</v>
      </c>
      <c r="ER990" s="15">
        <v>111</v>
      </c>
      <c r="ES990" s="15">
        <v>21</v>
      </c>
      <c r="ET990" s="15">
        <v>73</v>
      </c>
      <c r="EU990" s="15">
        <v>125</v>
      </c>
      <c r="EV990" s="15">
        <v>51</v>
      </c>
      <c r="EW990" s="15">
        <v>172</v>
      </c>
      <c r="EX990" s="15">
        <v>197</v>
      </c>
      <c r="EY990" s="15">
        <v>13</v>
      </c>
      <c r="EZ990" s="15">
        <v>120</v>
      </c>
      <c r="FA990" s="15">
        <v>11</v>
      </c>
      <c r="FB990" s="15">
        <v>112</v>
      </c>
      <c r="FC990" s="15">
        <v>91</v>
      </c>
      <c r="FD990" s="15">
        <v>142</v>
      </c>
      <c r="FE990" s="15">
        <v>57</v>
      </c>
      <c r="FF990" s="15">
        <v>61</v>
      </c>
      <c r="FG990" s="15">
        <v>170</v>
      </c>
      <c r="FH990" s="15">
        <v>137</v>
      </c>
      <c r="FI990" s="15">
        <v>7</v>
      </c>
      <c r="FJ990" s="15">
        <v>130</v>
      </c>
      <c r="FK990" s="15">
        <v>45</v>
      </c>
      <c r="FL990" s="15">
        <v>165</v>
      </c>
      <c r="FM990" s="15">
        <v>171</v>
      </c>
      <c r="FN990" s="15">
        <v>152</v>
      </c>
      <c r="FO990" s="15">
        <v>117</v>
      </c>
      <c r="FP990" s="15">
        <v>158</v>
      </c>
      <c r="FQ990" s="15">
        <v>75</v>
      </c>
      <c r="FR990" s="15">
        <v>77</v>
      </c>
      <c r="FS990" s="15">
        <v>47</v>
      </c>
      <c r="FT990" s="15">
        <v>102</v>
      </c>
      <c r="FU990" s="15">
        <v>14</v>
      </c>
      <c r="FV990" s="15">
        <v>37</v>
      </c>
      <c r="FW990" s="15">
        <v>191</v>
      </c>
      <c r="FX990" s="15">
        <v>157</v>
      </c>
      <c r="FY990" s="15">
        <v>195</v>
      </c>
      <c r="FZ990" s="15">
        <v>178</v>
      </c>
      <c r="GA990" s="15">
        <v>127</v>
      </c>
      <c r="GB990" s="15">
        <v>63</v>
      </c>
      <c r="GC990" s="15">
        <v>198</v>
      </c>
      <c r="GD990" s="15">
        <v>65</v>
      </c>
      <c r="GE990" s="15">
        <v>5</v>
      </c>
      <c r="GF990" s="15">
        <v>90</v>
      </c>
      <c r="GG990" s="15">
        <v>167</v>
      </c>
      <c r="GH990" s="15">
        <v>176</v>
      </c>
      <c r="GI990" s="15">
        <v>27</v>
      </c>
      <c r="GJ990" s="15">
        <v>88</v>
      </c>
      <c r="GK990" s="15">
        <v>34</v>
      </c>
      <c r="GL990" s="15">
        <v>116</v>
      </c>
      <c r="GM990" s="15">
        <v>4</v>
      </c>
      <c r="GN990" s="15">
        <v>135</v>
      </c>
      <c r="GO990" s="15">
        <v>10</v>
      </c>
      <c r="GP990" s="15">
        <v>185</v>
      </c>
      <c r="GQ990" s="15">
        <v>115</v>
      </c>
      <c r="GR990" s="15">
        <v>168</v>
      </c>
      <c r="GS990" s="15">
        <v>129</v>
      </c>
      <c r="GT990" s="15">
        <v>188</v>
      </c>
      <c r="GU990" s="15">
        <v>25</v>
      </c>
      <c r="GV990" s="15">
        <v>85</v>
      </c>
      <c r="GW990" s="15">
        <v>123</v>
      </c>
    </row>
    <row r="991" spans="4:205" s="15" customFormat="1"/>
    <row r="992" spans="4:205" s="15" customFormat="1">
      <c r="D992" s="447">
        <v>201</v>
      </c>
      <c r="E992" s="39" t="s">
        <v>379</v>
      </c>
    </row>
    <row r="993" spans="4:209" s="15" customFormat="1">
      <c r="E993" s="42" t="s">
        <v>322</v>
      </c>
      <c r="F993" s="15">
        <v>1</v>
      </c>
      <c r="G993" s="15">
        <v>2</v>
      </c>
      <c r="H993" s="15">
        <v>3</v>
      </c>
      <c r="I993" s="15">
        <v>4</v>
      </c>
      <c r="J993" s="15">
        <v>5</v>
      </c>
      <c r="K993" s="15">
        <v>6</v>
      </c>
      <c r="L993" s="15">
        <v>7</v>
      </c>
      <c r="M993" s="15">
        <v>8</v>
      </c>
      <c r="N993" s="15">
        <v>9</v>
      </c>
      <c r="O993" s="15">
        <v>10</v>
      </c>
      <c r="P993" s="15">
        <v>11</v>
      </c>
      <c r="Q993" s="15">
        <v>12</v>
      </c>
      <c r="R993" s="15">
        <v>13</v>
      </c>
      <c r="S993" s="15">
        <v>14</v>
      </c>
      <c r="T993" s="15">
        <v>15</v>
      </c>
      <c r="U993" s="15">
        <v>16</v>
      </c>
      <c r="V993" s="15">
        <v>17</v>
      </c>
      <c r="W993" s="15">
        <v>18</v>
      </c>
      <c r="X993" s="15">
        <v>19</v>
      </c>
      <c r="Y993" s="15">
        <v>20</v>
      </c>
      <c r="Z993" s="15">
        <v>21</v>
      </c>
      <c r="AA993" s="15">
        <v>22</v>
      </c>
      <c r="AB993" s="15">
        <v>23</v>
      </c>
      <c r="AC993" s="15">
        <v>24</v>
      </c>
      <c r="AD993" s="15">
        <v>25</v>
      </c>
      <c r="AE993" s="15">
        <v>26</v>
      </c>
      <c r="AF993" s="15">
        <v>27</v>
      </c>
      <c r="AG993" s="15">
        <v>28</v>
      </c>
      <c r="AH993" s="15">
        <v>29</v>
      </c>
      <c r="AI993" s="15">
        <v>30</v>
      </c>
      <c r="AJ993" s="15">
        <v>31</v>
      </c>
      <c r="AK993" s="15">
        <v>32</v>
      </c>
      <c r="AL993" s="15">
        <v>33</v>
      </c>
      <c r="AM993" s="15">
        <v>34</v>
      </c>
      <c r="AN993" s="15">
        <v>35</v>
      </c>
      <c r="AO993" s="15">
        <v>36</v>
      </c>
      <c r="AP993" s="15">
        <v>37</v>
      </c>
      <c r="AQ993" s="15">
        <v>38</v>
      </c>
      <c r="AR993" s="15">
        <v>39</v>
      </c>
      <c r="AS993" s="15">
        <v>40</v>
      </c>
      <c r="AT993" s="15">
        <v>41</v>
      </c>
      <c r="AU993" s="15">
        <v>42</v>
      </c>
      <c r="AV993" s="15">
        <v>43</v>
      </c>
      <c r="AW993" s="15">
        <v>44</v>
      </c>
      <c r="AX993" s="15">
        <v>45</v>
      </c>
      <c r="AY993" s="15">
        <v>46</v>
      </c>
      <c r="AZ993" s="15">
        <v>47</v>
      </c>
      <c r="BA993" s="15">
        <v>48</v>
      </c>
      <c r="BB993" s="15">
        <v>49</v>
      </c>
      <c r="BC993" s="15">
        <v>50</v>
      </c>
      <c r="BD993" s="15">
        <v>51</v>
      </c>
      <c r="BE993" s="15">
        <v>52</v>
      </c>
      <c r="BF993" s="15">
        <v>53</v>
      </c>
      <c r="BG993" s="15">
        <v>54</v>
      </c>
      <c r="BH993" s="15">
        <v>55</v>
      </c>
      <c r="BI993" s="15">
        <v>56</v>
      </c>
      <c r="BJ993" s="15">
        <v>57</v>
      </c>
      <c r="BK993" s="15">
        <v>58</v>
      </c>
      <c r="BL993" s="15">
        <v>59</v>
      </c>
      <c r="BM993" s="15">
        <v>60</v>
      </c>
      <c r="BN993" s="15">
        <v>61</v>
      </c>
      <c r="BO993" s="15">
        <v>62</v>
      </c>
      <c r="BP993" s="15">
        <v>63</v>
      </c>
      <c r="BQ993" s="15">
        <v>64</v>
      </c>
      <c r="BR993" s="15">
        <v>65</v>
      </c>
      <c r="BS993" s="15">
        <v>66</v>
      </c>
      <c r="BT993" s="15">
        <v>67</v>
      </c>
      <c r="BU993" s="15">
        <v>68</v>
      </c>
      <c r="BV993" s="15">
        <v>69</v>
      </c>
      <c r="BW993" s="15">
        <v>70</v>
      </c>
      <c r="BX993" s="15">
        <v>71</v>
      </c>
      <c r="BY993" s="15">
        <v>72</v>
      </c>
      <c r="BZ993" s="15">
        <v>73</v>
      </c>
      <c r="CA993" s="15">
        <v>74</v>
      </c>
      <c r="CB993" s="15">
        <v>75</v>
      </c>
      <c r="CC993" s="15">
        <v>76</v>
      </c>
      <c r="CD993" s="15">
        <v>77</v>
      </c>
      <c r="CE993" s="15">
        <v>78</v>
      </c>
      <c r="CF993" s="15">
        <v>79</v>
      </c>
      <c r="CG993" s="15">
        <v>80</v>
      </c>
      <c r="CH993" s="15">
        <v>81</v>
      </c>
      <c r="CI993" s="15">
        <v>82</v>
      </c>
      <c r="CJ993" s="15">
        <v>83</v>
      </c>
      <c r="CK993" s="15">
        <v>84</v>
      </c>
      <c r="CL993" s="15">
        <v>85</v>
      </c>
      <c r="CM993" s="15">
        <v>86</v>
      </c>
      <c r="CN993" s="15">
        <v>87</v>
      </c>
      <c r="CO993" s="15">
        <v>88</v>
      </c>
      <c r="CP993" s="15">
        <v>89</v>
      </c>
      <c r="CQ993" s="15">
        <v>90</v>
      </c>
      <c r="CR993" s="15">
        <v>91</v>
      </c>
      <c r="CS993" s="15">
        <v>92</v>
      </c>
      <c r="CT993" s="15">
        <v>93</v>
      </c>
      <c r="CU993" s="15">
        <v>94</v>
      </c>
      <c r="CV993" s="15">
        <v>95</v>
      </c>
      <c r="CW993" s="15">
        <v>96</v>
      </c>
      <c r="CX993" s="15">
        <v>97</v>
      </c>
      <c r="CY993" s="15">
        <v>98</v>
      </c>
      <c r="CZ993" s="15">
        <v>99</v>
      </c>
      <c r="DA993" s="15">
        <v>100</v>
      </c>
      <c r="DB993" s="15">
        <v>101</v>
      </c>
      <c r="DC993" s="15">
        <v>102</v>
      </c>
      <c r="DD993" s="15">
        <v>103</v>
      </c>
      <c r="DE993" s="15">
        <v>104</v>
      </c>
      <c r="DF993" s="15">
        <v>105</v>
      </c>
      <c r="DG993" s="15">
        <v>106</v>
      </c>
      <c r="DH993" s="15">
        <v>107</v>
      </c>
      <c r="DI993" s="15">
        <v>108</v>
      </c>
      <c r="DJ993" s="15">
        <v>109</v>
      </c>
      <c r="DK993" s="15">
        <v>110</v>
      </c>
      <c r="DL993" s="15">
        <v>111</v>
      </c>
      <c r="DM993" s="15">
        <v>112</v>
      </c>
      <c r="DN993" s="15">
        <v>113</v>
      </c>
      <c r="DO993" s="15">
        <v>114</v>
      </c>
      <c r="DP993" s="15">
        <v>115</v>
      </c>
      <c r="DQ993" s="15">
        <v>116</v>
      </c>
      <c r="DR993" s="15">
        <v>117</v>
      </c>
      <c r="DS993" s="15">
        <v>118</v>
      </c>
      <c r="DT993" s="15">
        <v>119</v>
      </c>
      <c r="DU993" s="15">
        <v>120</v>
      </c>
      <c r="DV993" s="15">
        <v>121</v>
      </c>
      <c r="DW993" s="15">
        <v>122</v>
      </c>
      <c r="DX993" s="15">
        <v>123</v>
      </c>
      <c r="DY993" s="15">
        <v>124</v>
      </c>
      <c r="DZ993" s="15">
        <v>125</v>
      </c>
      <c r="EA993" s="15">
        <v>126</v>
      </c>
      <c r="EB993" s="15">
        <v>127</v>
      </c>
      <c r="EC993" s="15">
        <v>128</v>
      </c>
      <c r="ED993" s="15">
        <v>129</v>
      </c>
      <c r="EE993" s="15">
        <v>130</v>
      </c>
      <c r="EF993" s="15">
        <v>131</v>
      </c>
      <c r="EG993" s="15">
        <v>132</v>
      </c>
      <c r="EH993" s="15">
        <v>133</v>
      </c>
      <c r="EI993" s="15">
        <v>134</v>
      </c>
      <c r="EJ993" s="15">
        <v>135</v>
      </c>
      <c r="EK993" s="15">
        <v>136</v>
      </c>
      <c r="EL993" s="15">
        <v>137</v>
      </c>
      <c r="EM993" s="15">
        <v>138</v>
      </c>
      <c r="EN993" s="15">
        <v>139</v>
      </c>
      <c r="EO993" s="15">
        <v>140</v>
      </c>
      <c r="EP993" s="15">
        <v>141</v>
      </c>
      <c r="EQ993" s="15">
        <v>142</v>
      </c>
      <c r="ER993" s="15">
        <v>143</v>
      </c>
      <c r="ES993" s="15">
        <v>144</v>
      </c>
      <c r="ET993" s="15">
        <v>145</v>
      </c>
      <c r="EU993" s="15">
        <v>146</v>
      </c>
      <c r="EV993" s="15">
        <v>147</v>
      </c>
      <c r="EW993" s="15">
        <v>148</v>
      </c>
      <c r="EX993" s="15">
        <v>149</v>
      </c>
      <c r="EY993" s="15">
        <v>150</v>
      </c>
      <c r="EZ993" s="15">
        <v>151</v>
      </c>
      <c r="FA993" s="15">
        <v>152</v>
      </c>
      <c r="FB993" s="15">
        <v>153</v>
      </c>
      <c r="FC993" s="15">
        <v>154</v>
      </c>
      <c r="FD993" s="15">
        <v>155</v>
      </c>
      <c r="FE993" s="15">
        <v>156</v>
      </c>
      <c r="FF993" s="15">
        <v>157</v>
      </c>
      <c r="FG993" s="15">
        <v>158</v>
      </c>
      <c r="FH993" s="15">
        <v>159</v>
      </c>
      <c r="FI993" s="15">
        <v>160</v>
      </c>
      <c r="FJ993" s="15">
        <v>161</v>
      </c>
      <c r="FK993" s="15">
        <v>162</v>
      </c>
      <c r="FL993" s="15">
        <v>163</v>
      </c>
      <c r="FM993" s="15">
        <v>164</v>
      </c>
      <c r="FN993" s="15">
        <v>165</v>
      </c>
      <c r="FO993" s="15">
        <v>166</v>
      </c>
      <c r="FP993" s="15">
        <v>167</v>
      </c>
      <c r="FQ993" s="15">
        <v>168</v>
      </c>
      <c r="FR993" s="15">
        <v>169</v>
      </c>
      <c r="FS993" s="15">
        <v>170</v>
      </c>
      <c r="FT993" s="15">
        <v>171</v>
      </c>
      <c r="FU993" s="15">
        <v>172</v>
      </c>
      <c r="FV993" s="15">
        <v>173</v>
      </c>
      <c r="FW993" s="15">
        <v>174</v>
      </c>
      <c r="FX993" s="15">
        <v>175</v>
      </c>
      <c r="FY993" s="15">
        <v>176</v>
      </c>
      <c r="FZ993" s="15">
        <v>177</v>
      </c>
      <c r="GA993" s="15">
        <v>178</v>
      </c>
      <c r="GB993" s="15">
        <v>179</v>
      </c>
      <c r="GC993" s="15">
        <v>180</v>
      </c>
      <c r="GD993" s="15">
        <v>181</v>
      </c>
      <c r="GE993" s="15">
        <v>182</v>
      </c>
      <c r="GF993" s="15">
        <v>183</v>
      </c>
      <c r="GG993" s="15">
        <v>184</v>
      </c>
      <c r="GH993" s="15">
        <v>185</v>
      </c>
      <c r="GI993" s="15">
        <v>186</v>
      </c>
      <c r="GJ993" s="15">
        <v>187</v>
      </c>
      <c r="GK993" s="15">
        <v>188</v>
      </c>
      <c r="GL993" s="15">
        <v>189</v>
      </c>
      <c r="GN993" s="15">
        <v>190</v>
      </c>
      <c r="GO993" s="15">
        <v>191</v>
      </c>
      <c r="GP993" s="15">
        <v>192</v>
      </c>
      <c r="GQ993" s="15">
        <v>193</v>
      </c>
      <c r="GS993" s="15">
        <v>194</v>
      </c>
      <c r="GT993" s="15">
        <v>195</v>
      </c>
      <c r="GU993" s="15">
        <v>196</v>
      </c>
      <c r="GV993" s="15">
        <v>197</v>
      </c>
      <c r="GX993" s="15">
        <v>198</v>
      </c>
      <c r="GY993" s="15">
        <v>199</v>
      </c>
      <c r="GZ993" s="15">
        <v>200</v>
      </c>
      <c r="HA993" s="15">
        <v>201</v>
      </c>
    </row>
    <row r="994" spans="4:209" s="15" customFormat="1">
      <c r="E994" s="42" t="s">
        <v>350</v>
      </c>
      <c r="F994" s="15">
        <v>17</v>
      </c>
      <c r="G994" s="15">
        <v>100</v>
      </c>
      <c r="H994" s="15">
        <v>116</v>
      </c>
      <c r="I994" s="15">
        <v>67</v>
      </c>
      <c r="J994" s="15">
        <v>71</v>
      </c>
      <c r="K994" s="15">
        <v>144</v>
      </c>
      <c r="L994" s="15">
        <v>134</v>
      </c>
      <c r="M994" s="15">
        <v>177</v>
      </c>
      <c r="N994" s="15">
        <v>198</v>
      </c>
      <c r="O994" s="15">
        <v>93</v>
      </c>
      <c r="P994" s="15">
        <v>7</v>
      </c>
      <c r="Q994" s="15">
        <v>183</v>
      </c>
      <c r="R994" s="15">
        <v>30</v>
      </c>
      <c r="S994" s="15">
        <v>41</v>
      </c>
      <c r="T994" s="15">
        <v>113</v>
      </c>
      <c r="U994" s="15">
        <v>172</v>
      </c>
      <c r="V994" s="15">
        <v>61</v>
      </c>
      <c r="W994" s="15">
        <v>42</v>
      </c>
      <c r="X994" s="15">
        <v>151</v>
      </c>
      <c r="Y994" s="15">
        <v>141</v>
      </c>
      <c r="Z994" s="15">
        <v>143</v>
      </c>
      <c r="AA994" s="15">
        <v>23</v>
      </c>
      <c r="AB994" s="15">
        <v>69</v>
      </c>
      <c r="AC994" s="15">
        <v>138</v>
      </c>
      <c r="AD994" s="15">
        <v>73</v>
      </c>
      <c r="AE994" s="15">
        <v>155</v>
      </c>
      <c r="AF994" s="15">
        <v>39</v>
      </c>
      <c r="AG994" s="15">
        <v>137</v>
      </c>
      <c r="AH994" s="15">
        <v>96</v>
      </c>
      <c r="AI994" s="15">
        <v>111</v>
      </c>
      <c r="AJ994" s="15">
        <v>124</v>
      </c>
      <c r="AK994" s="15">
        <v>60</v>
      </c>
      <c r="AL994" s="15">
        <v>169</v>
      </c>
      <c r="AM994" s="15">
        <v>81</v>
      </c>
      <c r="AN994" s="15">
        <v>181</v>
      </c>
      <c r="AO994" s="15">
        <v>115</v>
      </c>
      <c r="AP994" s="15">
        <v>86</v>
      </c>
      <c r="AQ994" s="15">
        <v>125</v>
      </c>
      <c r="AR994" s="15">
        <v>25</v>
      </c>
      <c r="AS994" s="15">
        <v>57</v>
      </c>
      <c r="AT994" s="15">
        <v>54</v>
      </c>
      <c r="AU994" s="15">
        <v>21</v>
      </c>
      <c r="AV994" s="15">
        <v>49</v>
      </c>
      <c r="AW994" s="15">
        <v>148</v>
      </c>
      <c r="AX994" s="15">
        <v>107</v>
      </c>
      <c r="AY994" s="15">
        <v>112</v>
      </c>
      <c r="AZ994" s="15">
        <v>66</v>
      </c>
      <c r="BA994" s="15">
        <v>47</v>
      </c>
      <c r="BB994" s="15">
        <v>55</v>
      </c>
      <c r="BC994" s="15">
        <v>184</v>
      </c>
      <c r="BD994" s="15">
        <v>197</v>
      </c>
      <c r="BE994" s="15">
        <v>160</v>
      </c>
      <c r="BF994" s="15">
        <v>147</v>
      </c>
      <c r="BG994" s="15">
        <v>22</v>
      </c>
      <c r="BH994" s="15">
        <v>82</v>
      </c>
      <c r="BI994" s="15">
        <v>123</v>
      </c>
      <c r="BJ994" s="15">
        <v>161</v>
      </c>
      <c r="BK994" s="15">
        <v>46</v>
      </c>
      <c r="BL994" s="15">
        <v>11</v>
      </c>
      <c r="BM994" s="15">
        <v>32</v>
      </c>
      <c r="BN994" s="15">
        <v>142</v>
      </c>
      <c r="BO994" s="15">
        <v>98</v>
      </c>
      <c r="BP994" s="15">
        <v>101</v>
      </c>
      <c r="BQ994" s="15">
        <v>75</v>
      </c>
      <c r="BR994" s="15">
        <v>77</v>
      </c>
      <c r="BS994" s="15">
        <v>192</v>
      </c>
      <c r="BT994" s="15">
        <v>165</v>
      </c>
      <c r="BU994" s="15">
        <v>2</v>
      </c>
      <c r="BV994" s="15">
        <v>170</v>
      </c>
      <c r="BW994" s="15">
        <v>16</v>
      </c>
      <c r="BX994" s="15">
        <v>45</v>
      </c>
      <c r="BY994" s="15">
        <v>133</v>
      </c>
      <c r="BZ994" s="15">
        <v>14</v>
      </c>
      <c r="CA994" s="15">
        <v>182</v>
      </c>
      <c r="CB994" s="15">
        <v>58</v>
      </c>
      <c r="CC994" s="15">
        <v>152</v>
      </c>
      <c r="CD994" s="15">
        <v>5</v>
      </c>
      <c r="CE994" s="15">
        <v>180</v>
      </c>
      <c r="CF994" s="15">
        <v>190</v>
      </c>
      <c r="CG994" s="15">
        <v>103</v>
      </c>
      <c r="CH994" s="15">
        <v>85</v>
      </c>
      <c r="CI994" s="15">
        <v>108</v>
      </c>
      <c r="CJ994" s="15">
        <v>1</v>
      </c>
      <c r="CK994" s="15">
        <v>87</v>
      </c>
      <c r="CL994" s="15">
        <v>171</v>
      </c>
      <c r="CM994" s="15">
        <v>128</v>
      </c>
      <c r="CN994" s="15">
        <v>79</v>
      </c>
      <c r="CO994" s="15">
        <v>44</v>
      </c>
      <c r="CP994" s="15">
        <v>187</v>
      </c>
      <c r="CQ994" s="15">
        <v>164</v>
      </c>
      <c r="CR994" s="15">
        <v>24</v>
      </c>
      <c r="CS994" s="15">
        <v>186</v>
      </c>
      <c r="CT994" s="15">
        <v>140</v>
      </c>
      <c r="CU994" s="15">
        <v>8</v>
      </c>
      <c r="CV994" s="15">
        <v>167</v>
      </c>
      <c r="CW994" s="15">
        <v>19</v>
      </c>
      <c r="CX994" s="15">
        <v>163</v>
      </c>
      <c r="CY994" s="15">
        <v>157</v>
      </c>
      <c r="CZ994" s="15">
        <v>48</v>
      </c>
      <c r="DA994" s="15">
        <v>68</v>
      </c>
      <c r="DB994" s="15">
        <v>63</v>
      </c>
      <c r="DC994" s="15">
        <v>185</v>
      </c>
      <c r="DD994" s="15">
        <v>80</v>
      </c>
      <c r="DE994" s="15">
        <v>50</v>
      </c>
      <c r="DF994" s="15">
        <v>156</v>
      </c>
      <c r="DG994" s="15">
        <v>59</v>
      </c>
      <c r="DH994" s="15">
        <v>89</v>
      </c>
      <c r="DI994" s="15">
        <v>191</v>
      </c>
      <c r="DJ994" s="15">
        <v>130</v>
      </c>
      <c r="DK994" s="15">
        <v>83</v>
      </c>
      <c r="DL994" s="15">
        <v>154</v>
      </c>
      <c r="DM994" s="15">
        <v>114</v>
      </c>
      <c r="DN994" s="15">
        <v>102</v>
      </c>
      <c r="DO994" s="15">
        <v>20</v>
      </c>
      <c r="DP994" s="15">
        <v>201</v>
      </c>
      <c r="DQ994" s="15">
        <v>65</v>
      </c>
      <c r="DR994" s="15">
        <v>109</v>
      </c>
      <c r="DS994" s="15">
        <v>94</v>
      </c>
      <c r="DT994" s="15">
        <v>53</v>
      </c>
      <c r="DU994" s="15">
        <v>188</v>
      </c>
      <c r="DV994" s="15">
        <v>175</v>
      </c>
      <c r="DW994" s="15">
        <v>189</v>
      </c>
      <c r="DX994" s="15">
        <v>56</v>
      </c>
      <c r="DY994" s="15">
        <v>70</v>
      </c>
      <c r="DZ994" s="15">
        <v>127</v>
      </c>
      <c r="EA994" s="15">
        <v>150</v>
      </c>
      <c r="EB994" s="15">
        <v>38</v>
      </c>
      <c r="EC994" s="15">
        <v>12</v>
      </c>
      <c r="ED994" s="15">
        <v>118</v>
      </c>
      <c r="EE994" s="15">
        <v>3</v>
      </c>
      <c r="EF994" s="15">
        <v>33</v>
      </c>
      <c r="EG994" s="15">
        <v>120</v>
      </c>
      <c r="EH994" s="15">
        <v>145</v>
      </c>
      <c r="EI994" s="15">
        <v>62</v>
      </c>
      <c r="EJ994" s="15">
        <v>26</v>
      </c>
      <c r="EK994" s="15">
        <v>35</v>
      </c>
      <c r="EL994" s="15">
        <v>193</v>
      </c>
      <c r="EM994" s="15">
        <v>174</v>
      </c>
      <c r="EN994" s="15">
        <v>78</v>
      </c>
      <c r="EO994" s="15">
        <v>99</v>
      </c>
      <c r="EP994" s="15">
        <v>15</v>
      </c>
      <c r="EQ994" s="15">
        <v>90</v>
      </c>
      <c r="ER994" s="15">
        <v>195</v>
      </c>
      <c r="ES994" s="15">
        <v>37</v>
      </c>
      <c r="ET994" s="15">
        <v>176</v>
      </c>
      <c r="EU994" s="15">
        <v>43</v>
      </c>
      <c r="EV994" s="15">
        <v>40</v>
      </c>
      <c r="EW994" s="15">
        <v>106</v>
      </c>
      <c r="EX994" s="15">
        <v>199</v>
      </c>
      <c r="EY994" s="15">
        <v>122</v>
      </c>
      <c r="EZ994" s="15">
        <v>168</v>
      </c>
      <c r="FA994" s="15">
        <v>76</v>
      </c>
      <c r="FB994" s="15">
        <v>159</v>
      </c>
      <c r="FC994" s="15">
        <v>13</v>
      </c>
      <c r="FD994" s="15">
        <v>27</v>
      </c>
      <c r="FE994" s="15">
        <v>139</v>
      </c>
      <c r="FF994" s="15">
        <v>105</v>
      </c>
      <c r="FG994" s="15">
        <v>121</v>
      </c>
      <c r="FH994" s="15">
        <v>196</v>
      </c>
      <c r="FI994" s="15">
        <v>52</v>
      </c>
      <c r="FJ994" s="15">
        <v>4</v>
      </c>
      <c r="FK994" s="15">
        <v>178</v>
      </c>
      <c r="FL994" s="15">
        <v>91</v>
      </c>
      <c r="FM994" s="15">
        <v>153</v>
      </c>
      <c r="FN994" s="15">
        <v>6</v>
      </c>
      <c r="FO994" s="15">
        <v>34</v>
      </c>
      <c r="FP994" s="15">
        <v>95</v>
      </c>
      <c r="FQ994" s="15">
        <v>166</v>
      </c>
      <c r="FR994" s="15">
        <v>131</v>
      </c>
      <c r="FS994" s="15">
        <v>129</v>
      </c>
      <c r="FT994" s="15">
        <v>28</v>
      </c>
      <c r="FU994" s="15">
        <v>110</v>
      </c>
      <c r="FV994" s="15">
        <v>97</v>
      </c>
      <c r="FW994" s="15">
        <v>18</v>
      </c>
      <c r="FX994" s="15">
        <v>158</v>
      </c>
      <c r="FY994" s="15">
        <v>10</v>
      </c>
      <c r="FZ994" s="15">
        <v>135</v>
      </c>
      <c r="GA994" s="15">
        <v>162</v>
      </c>
      <c r="GB994" s="15">
        <v>200</v>
      </c>
      <c r="GC994" s="15">
        <v>179</v>
      </c>
      <c r="GD994" s="15">
        <v>104</v>
      </c>
      <c r="GE994" s="15">
        <v>88</v>
      </c>
      <c r="GF994" s="15">
        <v>149</v>
      </c>
      <c r="GG994" s="15">
        <v>194</v>
      </c>
      <c r="GH994" s="15">
        <v>117</v>
      </c>
      <c r="GI994" s="15">
        <v>64</v>
      </c>
      <c r="GJ994" s="15">
        <v>29</v>
      </c>
      <c r="GK994" s="15">
        <v>132</v>
      </c>
      <c r="GL994" s="15">
        <v>136</v>
      </c>
      <c r="GN994" s="15">
        <v>173</v>
      </c>
      <c r="GO994" s="15">
        <v>9</v>
      </c>
      <c r="GP994" s="15">
        <v>146</v>
      </c>
      <c r="GQ994" s="15">
        <v>92</v>
      </c>
      <c r="GS994" s="15">
        <v>84</v>
      </c>
      <c r="GT994" s="15">
        <v>31</v>
      </c>
      <c r="GU994" s="15">
        <v>126</v>
      </c>
      <c r="GV994" s="15">
        <v>72</v>
      </c>
      <c r="GX994" s="15">
        <v>119</v>
      </c>
      <c r="GY994" s="15">
        <v>74</v>
      </c>
      <c r="GZ994" s="15">
        <v>51</v>
      </c>
      <c r="HA994" s="15">
        <v>36</v>
      </c>
    </row>
    <row r="995" spans="4:209" s="15" customFormat="1">
      <c r="E995" s="42" t="s">
        <v>352</v>
      </c>
      <c r="F995" s="15">
        <v>89</v>
      </c>
      <c r="G995" s="15">
        <v>181</v>
      </c>
      <c r="H995" s="15">
        <v>65</v>
      </c>
      <c r="I995" s="15">
        <v>1</v>
      </c>
      <c r="J995" s="15">
        <v>139</v>
      </c>
      <c r="K995" s="15">
        <v>122</v>
      </c>
      <c r="L995" s="15">
        <v>188</v>
      </c>
      <c r="M995" s="15">
        <v>193</v>
      </c>
      <c r="N995" s="15">
        <v>162</v>
      </c>
      <c r="O995" s="15">
        <v>59</v>
      </c>
      <c r="P995" s="15">
        <v>184</v>
      </c>
      <c r="Q995" s="15">
        <v>19</v>
      </c>
      <c r="R995" s="15">
        <v>100</v>
      </c>
      <c r="S995" s="15">
        <v>155</v>
      </c>
      <c r="T995" s="15">
        <v>51</v>
      </c>
      <c r="U995" s="15">
        <v>189</v>
      </c>
      <c r="V995" s="15">
        <v>169</v>
      </c>
      <c r="W995" s="15">
        <v>9</v>
      </c>
      <c r="X995" s="15">
        <v>177</v>
      </c>
      <c r="Y995" s="15">
        <v>42</v>
      </c>
      <c r="Z995" s="15">
        <v>44</v>
      </c>
      <c r="AA995" s="15">
        <v>11</v>
      </c>
      <c r="AB995" s="15">
        <v>36</v>
      </c>
      <c r="AC995" s="15">
        <v>6</v>
      </c>
      <c r="AD995" s="15">
        <v>197</v>
      </c>
      <c r="AE995" s="15">
        <v>20</v>
      </c>
      <c r="AF995" s="15">
        <v>103</v>
      </c>
      <c r="AG995" s="15">
        <v>92</v>
      </c>
      <c r="AH995" s="15">
        <v>38</v>
      </c>
      <c r="AI995" s="15">
        <v>86</v>
      </c>
      <c r="AJ995" s="15">
        <v>55</v>
      </c>
      <c r="AK995" s="15">
        <v>73</v>
      </c>
      <c r="AL995" s="15">
        <v>77</v>
      </c>
      <c r="AM995" s="15">
        <v>7</v>
      </c>
      <c r="AN995" s="15">
        <v>166</v>
      </c>
      <c r="AO995" s="15">
        <v>201</v>
      </c>
      <c r="AP995" s="15">
        <v>174</v>
      </c>
      <c r="AQ995" s="15">
        <v>117</v>
      </c>
      <c r="AR995" s="15">
        <v>10</v>
      </c>
      <c r="AS995" s="15">
        <v>61</v>
      </c>
      <c r="AT995" s="15">
        <v>105</v>
      </c>
      <c r="AU995" s="15">
        <v>49</v>
      </c>
      <c r="AV995" s="15">
        <v>37</v>
      </c>
      <c r="AW995" s="15">
        <v>178</v>
      </c>
      <c r="AX995" s="15">
        <v>151</v>
      </c>
      <c r="AY995" s="15">
        <v>53</v>
      </c>
      <c r="AZ995" s="15">
        <v>180</v>
      </c>
      <c r="BA995" s="15">
        <v>84</v>
      </c>
      <c r="BB995" s="15">
        <v>33</v>
      </c>
      <c r="BC995" s="15">
        <v>66</v>
      </c>
      <c r="BD995" s="15">
        <v>153</v>
      </c>
      <c r="BE995" s="15">
        <v>30</v>
      </c>
      <c r="BF995" s="15">
        <v>160</v>
      </c>
      <c r="BG995" s="15">
        <v>150</v>
      </c>
      <c r="BH995" s="15">
        <v>172</v>
      </c>
      <c r="BI995" s="15">
        <v>109</v>
      </c>
      <c r="BJ995" s="15">
        <v>140</v>
      </c>
      <c r="BK995" s="15">
        <v>74</v>
      </c>
      <c r="BL995" s="15">
        <v>17</v>
      </c>
      <c r="BM995" s="15">
        <v>192</v>
      </c>
      <c r="BN995" s="15">
        <v>50</v>
      </c>
      <c r="BO995" s="15">
        <v>58</v>
      </c>
      <c r="BP995" s="15">
        <v>39</v>
      </c>
      <c r="BQ995" s="15">
        <v>2</v>
      </c>
      <c r="BR995" s="15">
        <v>198</v>
      </c>
      <c r="BS995" s="15">
        <v>99</v>
      </c>
      <c r="BT995" s="15">
        <v>18</v>
      </c>
      <c r="BU995" s="15">
        <v>187</v>
      </c>
      <c r="BV995" s="15">
        <v>46</v>
      </c>
      <c r="BW995" s="15">
        <v>108</v>
      </c>
      <c r="BX995" s="15">
        <v>60</v>
      </c>
      <c r="BY995" s="15">
        <v>69</v>
      </c>
      <c r="BZ995" s="15">
        <v>27</v>
      </c>
      <c r="CA995" s="15">
        <v>157</v>
      </c>
      <c r="CB995" s="15">
        <v>133</v>
      </c>
      <c r="CC995" s="15">
        <v>118</v>
      </c>
      <c r="CD995" s="15">
        <v>159</v>
      </c>
      <c r="CE995" s="15">
        <v>185</v>
      </c>
      <c r="CF995" s="15">
        <v>28</v>
      </c>
      <c r="CG995" s="15">
        <v>4</v>
      </c>
      <c r="CH995" s="15">
        <v>25</v>
      </c>
      <c r="CI995" s="15">
        <v>190</v>
      </c>
      <c r="CJ995" s="15">
        <v>171</v>
      </c>
      <c r="CK995" s="15">
        <v>76</v>
      </c>
      <c r="CL995" s="15">
        <v>97</v>
      </c>
      <c r="CM995" s="15">
        <v>87</v>
      </c>
      <c r="CN995" s="15">
        <v>68</v>
      </c>
      <c r="CO995" s="15">
        <v>29</v>
      </c>
      <c r="CP995" s="15">
        <v>12</v>
      </c>
      <c r="CQ995" s="15">
        <v>112</v>
      </c>
      <c r="CR995" s="15">
        <v>75</v>
      </c>
      <c r="CS995" s="15">
        <v>54</v>
      </c>
      <c r="CT995" s="15">
        <v>35</v>
      </c>
      <c r="CU995" s="15">
        <v>186</v>
      </c>
      <c r="CV995" s="15">
        <v>143</v>
      </c>
      <c r="CW995" s="15">
        <v>134</v>
      </c>
      <c r="CX995" s="15">
        <v>64</v>
      </c>
      <c r="CY995" s="15">
        <v>120</v>
      </c>
      <c r="CZ995" s="15">
        <v>21</v>
      </c>
      <c r="DA995" s="15">
        <v>101</v>
      </c>
      <c r="DB995" s="15">
        <v>13</v>
      </c>
      <c r="DC995" s="15">
        <v>104</v>
      </c>
      <c r="DD995" s="15">
        <v>182</v>
      </c>
      <c r="DE995" s="15">
        <v>173</v>
      </c>
      <c r="DF995" s="15">
        <v>147</v>
      </c>
      <c r="DG995" s="15">
        <v>40</v>
      </c>
      <c r="DH995" s="15">
        <v>15</v>
      </c>
      <c r="DI995" s="15">
        <v>52</v>
      </c>
      <c r="DJ995" s="15">
        <v>56</v>
      </c>
      <c r="DK995" s="15">
        <v>132</v>
      </c>
      <c r="DL995" s="15">
        <v>130</v>
      </c>
      <c r="DM995" s="15">
        <v>3</v>
      </c>
      <c r="DN995" s="15">
        <v>135</v>
      </c>
      <c r="DO995" s="15">
        <v>146</v>
      </c>
      <c r="DP995" s="15">
        <v>102</v>
      </c>
      <c r="DQ995" s="15">
        <v>179</v>
      </c>
      <c r="DR995" s="15">
        <v>71</v>
      </c>
      <c r="DS995" s="15">
        <v>165</v>
      </c>
      <c r="DT995" s="15">
        <v>43</v>
      </c>
      <c r="DU995" s="15">
        <v>98</v>
      </c>
      <c r="DV995" s="15">
        <v>129</v>
      </c>
      <c r="DW995" s="15">
        <v>24</v>
      </c>
      <c r="DX995" s="15">
        <v>119</v>
      </c>
      <c r="DY995" s="15">
        <v>115</v>
      </c>
      <c r="DZ995" s="15">
        <v>88</v>
      </c>
      <c r="EA995" s="15">
        <v>149</v>
      </c>
      <c r="EB995" s="15">
        <v>144</v>
      </c>
      <c r="EC995" s="15">
        <v>62</v>
      </c>
      <c r="ED995" s="15">
        <v>121</v>
      </c>
      <c r="EE995" s="15">
        <v>154</v>
      </c>
      <c r="EF995" s="15">
        <v>78</v>
      </c>
      <c r="EG995" s="15">
        <v>196</v>
      </c>
      <c r="EH995" s="15">
        <v>72</v>
      </c>
      <c r="EI995" s="15">
        <v>137</v>
      </c>
      <c r="EJ995" s="15">
        <v>168</v>
      </c>
      <c r="EK995" s="15">
        <v>114</v>
      </c>
      <c r="EL995" s="15">
        <v>96</v>
      </c>
      <c r="EM995" s="15">
        <v>127</v>
      </c>
      <c r="EN995" s="15">
        <v>161</v>
      </c>
      <c r="EO995" s="15">
        <v>31</v>
      </c>
      <c r="EP995" s="15">
        <v>148</v>
      </c>
      <c r="EQ995" s="15">
        <v>125</v>
      </c>
      <c r="ER995" s="15">
        <v>45</v>
      </c>
      <c r="ES995" s="15">
        <v>156</v>
      </c>
      <c r="ET995" s="15">
        <v>106</v>
      </c>
      <c r="EU995" s="15">
        <v>145</v>
      </c>
      <c r="EV995" s="15">
        <v>34</v>
      </c>
      <c r="EW995" s="15">
        <v>107</v>
      </c>
      <c r="EX995" s="15">
        <v>126</v>
      </c>
      <c r="EY995" s="15">
        <v>124</v>
      </c>
      <c r="EZ995" s="15">
        <v>200</v>
      </c>
      <c r="FA995" s="15">
        <v>113</v>
      </c>
      <c r="FB995" s="15">
        <v>175</v>
      </c>
      <c r="FC995" s="15">
        <v>195</v>
      </c>
      <c r="FD995" s="15">
        <v>191</v>
      </c>
      <c r="FE995" s="15">
        <v>138</v>
      </c>
      <c r="FF995" s="15">
        <v>83</v>
      </c>
      <c r="FG995" s="15">
        <v>67</v>
      </c>
      <c r="FH995" s="15">
        <v>183</v>
      </c>
      <c r="FI995" s="15">
        <v>91</v>
      </c>
      <c r="FJ995" s="15">
        <v>5</v>
      </c>
      <c r="FK995" s="15">
        <v>131</v>
      </c>
      <c r="FL995" s="15">
        <v>32</v>
      </c>
      <c r="FM995" s="15">
        <v>85</v>
      </c>
      <c r="FN995" s="15">
        <v>23</v>
      </c>
      <c r="FO995" s="15">
        <v>70</v>
      </c>
      <c r="FP995" s="15">
        <v>158</v>
      </c>
      <c r="FQ995" s="15">
        <v>167</v>
      </c>
      <c r="FR995" s="15">
        <v>26</v>
      </c>
      <c r="FS995" s="15">
        <v>152</v>
      </c>
      <c r="FT995" s="15">
        <v>199</v>
      </c>
      <c r="FU995" s="15">
        <v>136</v>
      </c>
      <c r="FV995" s="15">
        <v>22</v>
      </c>
      <c r="FW995" s="15">
        <v>116</v>
      </c>
      <c r="FX995" s="15">
        <v>194</v>
      </c>
      <c r="FY995" s="15">
        <v>164</v>
      </c>
      <c r="FZ995" s="15">
        <v>80</v>
      </c>
      <c r="GA995" s="15">
        <v>57</v>
      </c>
      <c r="GB995" s="15">
        <v>123</v>
      </c>
      <c r="GC995" s="15">
        <v>47</v>
      </c>
      <c r="GD995" s="15">
        <v>93</v>
      </c>
      <c r="GE995" s="15">
        <v>111</v>
      </c>
      <c r="GF995" s="15">
        <v>79</v>
      </c>
      <c r="GG995" s="15">
        <v>142</v>
      </c>
      <c r="GH995" s="15">
        <v>63</v>
      </c>
      <c r="GI995" s="15">
        <v>94</v>
      </c>
      <c r="GJ995" s="15">
        <v>8</v>
      </c>
      <c r="GK995" s="15">
        <v>81</v>
      </c>
      <c r="GL995" s="15">
        <v>176</v>
      </c>
      <c r="GN995" s="15">
        <v>82</v>
      </c>
      <c r="GO995" s="15">
        <v>16</v>
      </c>
      <c r="GP995" s="15">
        <v>95</v>
      </c>
      <c r="GQ995" s="15">
        <v>163</v>
      </c>
      <c r="GS995" s="15">
        <v>170</v>
      </c>
      <c r="GT995" s="15">
        <v>14</v>
      </c>
      <c r="GU995" s="15">
        <v>110</v>
      </c>
      <c r="GV995" s="15">
        <v>141</v>
      </c>
      <c r="GX995" s="15">
        <v>90</v>
      </c>
      <c r="GY995" s="15">
        <v>48</v>
      </c>
      <c r="GZ995" s="15">
        <v>41</v>
      </c>
      <c r="HA995" s="15">
        <v>128</v>
      </c>
    </row>
    <row r="996" spans="4:209" s="15" customFormat="1"/>
    <row r="997" spans="4:209" s="15" customFormat="1">
      <c r="D997" s="447">
        <v>202</v>
      </c>
      <c r="E997" s="39" t="s">
        <v>379</v>
      </c>
    </row>
    <row r="998" spans="4:209" s="15" customFormat="1">
      <c r="E998" s="42" t="s">
        <v>322</v>
      </c>
      <c r="F998" s="15">
        <v>1</v>
      </c>
      <c r="G998" s="15">
        <v>2</v>
      </c>
      <c r="H998" s="15">
        <v>3</v>
      </c>
      <c r="I998" s="15">
        <v>4</v>
      </c>
      <c r="J998" s="15">
        <v>5</v>
      </c>
      <c r="K998" s="15">
        <v>6</v>
      </c>
      <c r="L998" s="15">
        <v>7</v>
      </c>
      <c r="M998" s="15">
        <v>8</v>
      </c>
      <c r="N998" s="15">
        <v>9</v>
      </c>
      <c r="O998" s="15">
        <v>10</v>
      </c>
      <c r="P998" s="15">
        <v>11</v>
      </c>
      <c r="Q998" s="15">
        <v>12</v>
      </c>
      <c r="R998" s="15">
        <v>13</v>
      </c>
      <c r="S998" s="15">
        <v>14</v>
      </c>
      <c r="T998" s="15">
        <v>15</v>
      </c>
      <c r="U998" s="15">
        <v>16</v>
      </c>
      <c r="V998" s="15">
        <v>17</v>
      </c>
      <c r="W998" s="15">
        <v>18</v>
      </c>
      <c r="X998" s="15">
        <v>19</v>
      </c>
      <c r="Y998" s="15">
        <v>20</v>
      </c>
      <c r="Z998" s="15">
        <v>21</v>
      </c>
      <c r="AA998" s="15">
        <v>22</v>
      </c>
      <c r="AB998" s="15">
        <v>23</v>
      </c>
      <c r="AC998" s="15">
        <v>24</v>
      </c>
      <c r="AD998" s="15">
        <v>25</v>
      </c>
      <c r="AE998" s="15">
        <v>26</v>
      </c>
      <c r="AF998" s="15">
        <v>27</v>
      </c>
      <c r="AG998" s="15">
        <v>28</v>
      </c>
      <c r="AH998" s="15">
        <v>29</v>
      </c>
      <c r="AI998" s="15">
        <v>30</v>
      </c>
      <c r="AJ998" s="15">
        <v>31</v>
      </c>
      <c r="AK998" s="15">
        <v>32</v>
      </c>
      <c r="AL998" s="15">
        <v>33</v>
      </c>
      <c r="AM998" s="15">
        <v>34</v>
      </c>
      <c r="AN998" s="15">
        <v>35</v>
      </c>
      <c r="AO998" s="15">
        <v>36</v>
      </c>
      <c r="AP998" s="15">
        <v>37</v>
      </c>
      <c r="AQ998" s="15">
        <v>38</v>
      </c>
      <c r="AR998" s="15">
        <v>39</v>
      </c>
      <c r="AS998" s="15">
        <v>40</v>
      </c>
      <c r="AT998" s="15">
        <v>41</v>
      </c>
      <c r="AU998" s="15">
        <v>42</v>
      </c>
      <c r="AV998" s="15">
        <v>43</v>
      </c>
      <c r="AW998" s="15">
        <v>44</v>
      </c>
      <c r="AX998" s="15">
        <v>45</v>
      </c>
      <c r="AY998" s="15">
        <v>46</v>
      </c>
      <c r="AZ998" s="15">
        <v>47</v>
      </c>
      <c r="BA998" s="15">
        <v>48</v>
      </c>
      <c r="BB998" s="15">
        <v>49</v>
      </c>
      <c r="BC998" s="15">
        <v>50</v>
      </c>
      <c r="BD998" s="15">
        <v>51</v>
      </c>
      <c r="BE998" s="15">
        <v>52</v>
      </c>
      <c r="BF998" s="15">
        <v>53</v>
      </c>
      <c r="BG998" s="15">
        <v>54</v>
      </c>
      <c r="BH998" s="15">
        <v>55</v>
      </c>
      <c r="BI998" s="15">
        <v>56</v>
      </c>
      <c r="BJ998" s="15">
        <v>57</v>
      </c>
      <c r="BK998" s="15">
        <v>58</v>
      </c>
      <c r="BL998" s="15">
        <v>59</v>
      </c>
      <c r="BM998" s="15">
        <v>60</v>
      </c>
      <c r="BN998" s="15">
        <v>61</v>
      </c>
      <c r="BO998" s="15">
        <v>62</v>
      </c>
      <c r="BP998" s="15">
        <v>63</v>
      </c>
      <c r="BQ998" s="15">
        <v>64</v>
      </c>
      <c r="BR998" s="15">
        <v>65</v>
      </c>
      <c r="BS998" s="15">
        <v>66</v>
      </c>
      <c r="BT998" s="15">
        <v>67</v>
      </c>
      <c r="BU998" s="15">
        <v>68</v>
      </c>
      <c r="BV998" s="15">
        <v>69</v>
      </c>
      <c r="BW998" s="15">
        <v>70</v>
      </c>
      <c r="BX998" s="15">
        <v>71</v>
      </c>
      <c r="BY998" s="15">
        <v>72</v>
      </c>
      <c r="BZ998" s="15">
        <v>73</v>
      </c>
      <c r="CA998" s="15">
        <v>74</v>
      </c>
      <c r="CB998" s="15">
        <v>75</v>
      </c>
      <c r="CC998" s="15">
        <v>76</v>
      </c>
      <c r="CD998" s="15">
        <v>77</v>
      </c>
      <c r="CE998" s="15">
        <v>78</v>
      </c>
      <c r="CF998" s="15">
        <v>79</v>
      </c>
      <c r="CG998" s="15">
        <v>80</v>
      </c>
      <c r="CH998" s="15">
        <v>81</v>
      </c>
      <c r="CI998" s="15">
        <v>82</v>
      </c>
      <c r="CJ998" s="15">
        <v>83</v>
      </c>
      <c r="CK998" s="15">
        <v>84</v>
      </c>
      <c r="CL998" s="15">
        <v>85</v>
      </c>
      <c r="CM998" s="15">
        <v>86</v>
      </c>
      <c r="CN998" s="15">
        <v>87</v>
      </c>
      <c r="CO998" s="15">
        <v>88</v>
      </c>
      <c r="CP998" s="15">
        <v>89</v>
      </c>
      <c r="CQ998" s="15">
        <v>90</v>
      </c>
      <c r="CR998" s="15">
        <v>91</v>
      </c>
      <c r="CS998" s="15">
        <v>92</v>
      </c>
      <c r="CT998" s="15">
        <v>93</v>
      </c>
      <c r="CU998" s="15">
        <v>94</v>
      </c>
      <c r="CV998" s="15">
        <v>95</v>
      </c>
      <c r="CW998" s="15">
        <v>96</v>
      </c>
      <c r="CX998" s="15">
        <v>97</v>
      </c>
      <c r="CY998" s="15">
        <v>98</v>
      </c>
      <c r="CZ998" s="15">
        <v>99</v>
      </c>
      <c r="DA998" s="15">
        <v>100</v>
      </c>
      <c r="DB998" s="15">
        <v>101</v>
      </c>
      <c r="DC998" s="15">
        <v>102</v>
      </c>
      <c r="DD998" s="15">
        <v>103</v>
      </c>
      <c r="DE998" s="15">
        <v>104</v>
      </c>
      <c r="DF998" s="15">
        <v>105</v>
      </c>
      <c r="DG998" s="15">
        <v>106</v>
      </c>
      <c r="DH998" s="15">
        <v>107</v>
      </c>
      <c r="DI998" s="15">
        <v>108</v>
      </c>
      <c r="DJ998" s="15">
        <v>109</v>
      </c>
      <c r="DK998" s="15">
        <v>110</v>
      </c>
      <c r="DL998" s="15">
        <v>111</v>
      </c>
      <c r="DM998" s="15">
        <v>112</v>
      </c>
      <c r="DN998" s="15">
        <v>113</v>
      </c>
      <c r="DO998" s="15">
        <v>114</v>
      </c>
      <c r="DP998" s="15">
        <v>115</v>
      </c>
      <c r="DQ998" s="15">
        <v>116</v>
      </c>
      <c r="DR998" s="15">
        <v>117</v>
      </c>
      <c r="DS998" s="15">
        <v>118</v>
      </c>
      <c r="DT998" s="15">
        <v>119</v>
      </c>
      <c r="DU998" s="15">
        <v>120</v>
      </c>
      <c r="DV998" s="15">
        <v>121</v>
      </c>
      <c r="DW998" s="15">
        <v>122</v>
      </c>
      <c r="DX998" s="15">
        <v>123</v>
      </c>
      <c r="DY998" s="15">
        <v>124</v>
      </c>
      <c r="DZ998" s="15">
        <v>125</v>
      </c>
      <c r="EA998" s="15">
        <v>126</v>
      </c>
      <c r="EB998" s="15">
        <v>127</v>
      </c>
      <c r="EC998" s="15">
        <v>128</v>
      </c>
      <c r="ED998" s="15">
        <v>129</v>
      </c>
      <c r="EE998" s="15">
        <v>130</v>
      </c>
      <c r="EF998" s="15">
        <v>131</v>
      </c>
      <c r="EG998" s="15">
        <v>132</v>
      </c>
      <c r="EH998" s="15">
        <v>133</v>
      </c>
      <c r="EI998" s="15">
        <v>134</v>
      </c>
      <c r="EJ998" s="15">
        <v>135</v>
      </c>
      <c r="EK998" s="15">
        <v>136</v>
      </c>
      <c r="EL998" s="15">
        <v>137</v>
      </c>
      <c r="EM998" s="15">
        <v>138</v>
      </c>
      <c r="EN998" s="15">
        <v>139</v>
      </c>
      <c r="EO998" s="15">
        <v>140</v>
      </c>
      <c r="EP998" s="15">
        <v>141</v>
      </c>
      <c r="EQ998" s="15">
        <v>142</v>
      </c>
      <c r="ER998" s="15">
        <v>143</v>
      </c>
      <c r="ES998" s="15">
        <v>144</v>
      </c>
      <c r="ET998" s="15">
        <v>145</v>
      </c>
      <c r="EU998" s="15">
        <v>146</v>
      </c>
      <c r="EV998" s="15">
        <v>147</v>
      </c>
      <c r="EW998" s="15">
        <v>148</v>
      </c>
      <c r="EX998" s="15">
        <v>149</v>
      </c>
      <c r="EY998" s="15">
        <v>150</v>
      </c>
      <c r="EZ998" s="15">
        <v>151</v>
      </c>
      <c r="FA998" s="15">
        <v>152</v>
      </c>
      <c r="FB998" s="15">
        <v>153</v>
      </c>
      <c r="FC998" s="15">
        <v>154</v>
      </c>
      <c r="FD998" s="15">
        <v>155</v>
      </c>
      <c r="FE998" s="15">
        <v>156</v>
      </c>
      <c r="FF998" s="15">
        <v>157</v>
      </c>
      <c r="FG998" s="15">
        <v>158</v>
      </c>
      <c r="FH998" s="15">
        <v>159</v>
      </c>
      <c r="FI998" s="15">
        <v>160</v>
      </c>
      <c r="FJ998" s="15">
        <v>161</v>
      </c>
      <c r="FK998" s="15">
        <v>162</v>
      </c>
      <c r="FL998" s="15">
        <v>163</v>
      </c>
      <c r="FM998" s="15">
        <v>164</v>
      </c>
      <c r="FN998" s="15">
        <v>165</v>
      </c>
      <c r="FO998" s="15">
        <v>166</v>
      </c>
      <c r="FP998" s="15">
        <v>167</v>
      </c>
      <c r="FQ998" s="15">
        <v>168</v>
      </c>
      <c r="FR998" s="15">
        <v>169</v>
      </c>
      <c r="FS998" s="15">
        <v>170</v>
      </c>
      <c r="FT998" s="15">
        <v>171</v>
      </c>
      <c r="FU998" s="15">
        <v>172</v>
      </c>
      <c r="FV998" s="15">
        <v>173</v>
      </c>
      <c r="FW998" s="15">
        <v>174</v>
      </c>
      <c r="FX998" s="15">
        <v>175</v>
      </c>
      <c r="FY998" s="15">
        <v>176</v>
      </c>
      <c r="FZ998" s="15">
        <v>177</v>
      </c>
      <c r="GA998" s="15">
        <v>178</v>
      </c>
      <c r="GB998" s="15">
        <v>179</v>
      </c>
      <c r="GC998" s="15">
        <v>180</v>
      </c>
      <c r="GD998" s="15">
        <v>181</v>
      </c>
      <c r="GE998" s="15">
        <v>182</v>
      </c>
      <c r="GF998" s="15">
        <v>183</v>
      </c>
      <c r="GG998" s="15">
        <v>184</v>
      </c>
      <c r="GH998" s="15">
        <v>185</v>
      </c>
      <c r="GI998" s="15">
        <v>186</v>
      </c>
      <c r="GJ998" s="15">
        <v>187</v>
      </c>
      <c r="GK998" s="15">
        <v>188</v>
      </c>
      <c r="GL998" s="15">
        <v>189</v>
      </c>
      <c r="GM998" s="15">
        <v>190</v>
      </c>
      <c r="GN998" s="15">
        <v>191</v>
      </c>
      <c r="GO998" s="15">
        <v>192</v>
      </c>
      <c r="GP998" s="15">
        <v>193</v>
      </c>
      <c r="GQ998" s="15">
        <v>194</v>
      </c>
      <c r="GS998" s="15">
        <v>195</v>
      </c>
      <c r="GT998" s="15">
        <v>196</v>
      </c>
      <c r="GU998" s="15">
        <v>197</v>
      </c>
      <c r="GV998" s="15">
        <v>198</v>
      </c>
      <c r="GX998" s="15">
        <v>199</v>
      </c>
      <c r="GY998" s="15">
        <v>200</v>
      </c>
      <c r="GZ998" s="15">
        <v>201</v>
      </c>
      <c r="HA998" s="15">
        <v>202</v>
      </c>
    </row>
    <row r="999" spans="4:209" s="15" customFormat="1">
      <c r="E999" s="42" t="s">
        <v>350</v>
      </c>
      <c r="F999" s="15">
        <v>79</v>
      </c>
      <c r="G999" s="15">
        <v>53</v>
      </c>
      <c r="H999" s="15">
        <v>132</v>
      </c>
      <c r="I999" s="15">
        <v>2</v>
      </c>
      <c r="J999" s="15">
        <v>14</v>
      </c>
      <c r="K999" s="15">
        <v>20</v>
      </c>
      <c r="L999" s="15">
        <v>10</v>
      </c>
      <c r="M999" s="15">
        <v>100</v>
      </c>
      <c r="N999" s="15">
        <v>76</v>
      </c>
      <c r="O999" s="15">
        <v>66</v>
      </c>
      <c r="P999" s="15">
        <v>123</v>
      </c>
      <c r="Q999" s="15">
        <v>65</v>
      </c>
      <c r="R999" s="15">
        <v>130</v>
      </c>
      <c r="S999" s="15">
        <v>173</v>
      </c>
      <c r="T999" s="15">
        <v>72</v>
      </c>
      <c r="U999" s="15">
        <v>159</v>
      </c>
      <c r="V999" s="15">
        <v>88</v>
      </c>
      <c r="W999" s="15">
        <v>109</v>
      </c>
      <c r="X999" s="15">
        <v>27</v>
      </c>
      <c r="Y999" s="15">
        <v>188</v>
      </c>
      <c r="Z999" s="15">
        <v>150</v>
      </c>
      <c r="AA999" s="15">
        <v>171</v>
      </c>
      <c r="AB999" s="15">
        <v>165</v>
      </c>
      <c r="AC999" s="15">
        <v>151</v>
      </c>
      <c r="AD999" s="15">
        <v>63</v>
      </c>
      <c r="AE999" s="15">
        <v>194</v>
      </c>
      <c r="AF999" s="15">
        <v>26</v>
      </c>
      <c r="AG999" s="15">
        <v>52</v>
      </c>
      <c r="AH999" s="15">
        <v>101</v>
      </c>
      <c r="AI999" s="15">
        <v>16</v>
      </c>
      <c r="AJ999" s="15">
        <v>105</v>
      </c>
      <c r="AK999" s="15">
        <v>18</v>
      </c>
      <c r="AL999" s="15">
        <v>129</v>
      </c>
      <c r="AM999" s="15">
        <v>147</v>
      </c>
      <c r="AN999" s="15">
        <v>192</v>
      </c>
      <c r="AO999" s="15">
        <v>170</v>
      </c>
      <c r="AP999" s="15">
        <v>94</v>
      </c>
      <c r="AQ999" s="15">
        <v>155</v>
      </c>
      <c r="AR999" s="15">
        <v>157</v>
      </c>
      <c r="AS999" s="15">
        <v>7</v>
      </c>
      <c r="AT999" s="15">
        <v>54</v>
      </c>
      <c r="AU999" s="15">
        <v>113</v>
      </c>
      <c r="AV999" s="15">
        <v>110</v>
      </c>
      <c r="AW999" s="15">
        <v>86</v>
      </c>
      <c r="AX999" s="15">
        <v>178</v>
      </c>
      <c r="AY999" s="15">
        <v>90</v>
      </c>
      <c r="AZ999" s="15">
        <v>96</v>
      </c>
      <c r="BA999" s="15">
        <v>42</v>
      </c>
      <c r="BB999" s="15">
        <v>191</v>
      </c>
      <c r="BC999" s="15">
        <v>152</v>
      </c>
      <c r="BD999" s="15">
        <v>19</v>
      </c>
      <c r="BE999" s="15">
        <v>125</v>
      </c>
      <c r="BF999" s="15">
        <v>179</v>
      </c>
      <c r="BG999" s="15">
        <v>35</v>
      </c>
      <c r="BH999" s="15">
        <v>161</v>
      </c>
      <c r="BI999" s="15">
        <v>70</v>
      </c>
      <c r="BJ999" s="15">
        <v>164</v>
      </c>
      <c r="BK999" s="15">
        <v>15</v>
      </c>
      <c r="BL999" s="15">
        <v>190</v>
      </c>
      <c r="BM999" s="15">
        <v>3</v>
      </c>
      <c r="BN999" s="15">
        <v>201</v>
      </c>
      <c r="BO999" s="15">
        <v>106</v>
      </c>
      <c r="BP999" s="15">
        <v>195</v>
      </c>
      <c r="BQ999" s="15">
        <v>146</v>
      </c>
      <c r="BR999" s="15">
        <v>168</v>
      </c>
      <c r="BS999" s="15">
        <v>4</v>
      </c>
      <c r="BT999" s="15">
        <v>40</v>
      </c>
      <c r="BU999" s="15">
        <v>62</v>
      </c>
      <c r="BV999" s="15">
        <v>187</v>
      </c>
      <c r="BW999" s="15">
        <v>122</v>
      </c>
      <c r="BX999" s="15">
        <v>60</v>
      </c>
      <c r="BY999" s="15">
        <v>43</v>
      </c>
      <c r="BZ999" s="15">
        <v>117</v>
      </c>
      <c r="CA999" s="15">
        <v>156</v>
      </c>
      <c r="CB999" s="15">
        <v>200</v>
      </c>
      <c r="CC999" s="15">
        <v>50</v>
      </c>
      <c r="CD999" s="15">
        <v>202</v>
      </c>
      <c r="CE999" s="15">
        <v>177</v>
      </c>
      <c r="CF999" s="15">
        <v>1</v>
      </c>
      <c r="CG999" s="15">
        <v>104</v>
      </c>
      <c r="CH999" s="15">
        <v>108</v>
      </c>
      <c r="CI999" s="15">
        <v>136</v>
      </c>
      <c r="CJ999" s="15">
        <v>34</v>
      </c>
      <c r="CK999" s="15">
        <v>23</v>
      </c>
      <c r="CL999" s="15">
        <v>56</v>
      </c>
      <c r="CM999" s="15">
        <v>58</v>
      </c>
      <c r="CN999" s="15">
        <v>83</v>
      </c>
      <c r="CO999" s="15">
        <v>185</v>
      </c>
      <c r="CP999" s="15">
        <v>166</v>
      </c>
      <c r="CQ999" s="15">
        <v>46</v>
      </c>
      <c r="CR999" s="15">
        <v>17</v>
      </c>
      <c r="CS999" s="15">
        <v>186</v>
      </c>
      <c r="CT999" s="15">
        <v>174</v>
      </c>
      <c r="CU999" s="15">
        <v>73</v>
      </c>
      <c r="CV999" s="15">
        <v>6</v>
      </c>
      <c r="CW999" s="15">
        <v>133</v>
      </c>
      <c r="CX999" s="15">
        <v>121</v>
      </c>
      <c r="CY999" s="15">
        <v>74</v>
      </c>
      <c r="CZ999" s="15">
        <v>127</v>
      </c>
      <c r="DA999" s="15">
        <v>38</v>
      </c>
      <c r="DB999" s="15">
        <v>143</v>
      </c>
      <c r="DC999" s="15">
        <v>135</v>
      </c>
      <c r="DD999" s="15">
        <v>172</v>
      </c>
      <c r="DE999" s="15">
        <v>120</v>
      </c>
      <c r="DF999" s="15">
        <v>91</v>
      </c>
      <c r="DG999" s="15">
        <v>107</v>
      </c>
      <c r="DH999" s="15">
        <v>198</v>
      </c>
      <c r="DI999" s="15">
        <v>81</v>
      </c>
      <c r="DJ999" s="15">
        <v>32</v>
      </c>
      <c r="DK999" s="15">
        <v>111</v>
      </c>
      <c r="DL999" s="15">
        <v>37</v>
      </c>
      <c r="DM999" s="15">
        <v>8</v>
      </c>
      <c r="DN999" s="15">
        <v>59</v>
      </c>
      <c r="DO999" s="15">
        <v>126</v>
      </c>
      <c r="DP999" s="15">
        <v>153</v>
      </c>
      <c r="DQ999" s="15">
        <v>25</v>
      </c>
      <c r="DR999" s="15">
        <v>128</v>
      </c>
      <c r="DS999" s="15">
        <v>49</v>
      </c>
      <c r="DT999" s="15">
        <v>71</v>
      </c>
      <c r="DU999" s="15">
        <v>183</v>
      </c>
      <c r="DV999" s="15">
        <v>118</v>
      </c>
      <c r="DW999" s="15">
        <v>95</v>
      </c>
      <c r="DX999" s="15">
        <v>11</v>
      </c>
      <c r="DY999" s="15">
        <v>67</v>
      </c>
      <c r="DZ999" s="15">
        <v>39</v>
      </c>
      <c r="EA999" s="15">
        <v>196</v>
      </c>
      <c r="EB999" s="15">
        <v>134</v>
      </c>
      <c r="EC999" s="15">
        <v>137</v>
      </c>
      <c r="ED999" s="15">
        <v>33</v>
      </c>
      <c r="EE999" s="15">
        <v>162</v>
      </c>
      <c r="EF999" s="15">
        <v>29</v>
      </c>
      <c r="EG999" s="15">
        <v>124</v>
      </c>
      <c r="EH999" s="15">
        <v>61</v>
      </c>
      <c r="EI999" s="15">
        <v>87</v>
      </c>
      <c r="EJ999" s="15">
        <v>31</v>
      </c>
      <c r="EK999" s="15">
        <v>82</v>
      </c>
      <c r="EL999" s="15">
        <v>69</v>
      </c>
      <c r="EM999" s="15">
        <v>182</v>
      </c>
      <c r="EN999" s="15">
        <v>41</v>
      </c>
      <c r="EO999" s="15">
        <v>193</v>
      </c>
      <c r="EP999" s="15">
        <v>180</v>
      </c>
      <c r="EQ999" s="15">
        <v>163</v>
      </c>
      <c r="ER999" s="15">
        <v>175</v>
      </c>
      <c r="ES999" s="15">
        <v>141</v>
      </c>
      <c r="ET999" s="15">
        <v>114</v>
      </c>
      <c r="EU999" s="15">
        <v>64</v>
      </c>
      <c r="EV999" s="15">
        <v>138</v>
      </c>
      <c r="EW999" s="15">
        <v>189</v>
      </c>
      <c r="EX999" s="15">
        <v>36</v>
      </c>
      <c r="EY999" s="15">
        <v>142</v>
      </c>
      <c r="EZ999" s="15">
        <v>84</v>
      </c>
      <c r="FA999" s="15">
        <v>21</v>
      </c>
      <c r="FB999" s="15">
        <v>115</v>
      </c>
      <c r="FC999" s="15">
        <v>13</v>
      </c>
      <c r="FD999" s="15">
        <v>176</v>
      </c>
      <c r="FE999" s="15">
        <v>12</v>
      </c>
      <c r="FF999" s="15">
        <v>44</v>
      </c>
      <c r="FG999" s="15">
        <v>149</v>
      </c>
      <c r="FH999" s="15">
        <v>85</v>
      </c>
      <c r="FI999" s="15">
        <v>112</v>
      </c>
      <c r="FJ999" s="15">
        <v>47</v>
      </c>
      <c r="FK999" s="15">
        <v>154</v>
      </c>
      <c r="FL999" s="15">
        <v>92</v>
      </c>
      <c r="FM999" s="15">
        <v>167</v>
      </c>
      <c r="FN999" s="15">
        <v>24</v>
      </c>
      <c r="FO999" s="15">
        <v>68</v>
      </c>
      <c r="FP999" s="15">
        <v>144</v>
      </c>
      <c r="FQ999" s="15">
        <v>30</v>
      </c>
      <c r="FR999" s="15">
        <v>199</v>
      </c>
      <c r="FS999" s="15">
        <v>139</v>
      </c>
      <c r="FT999" s="15">
        <v>89</v>
      </c>
      <c r="FU999" s="15">
        <v>103</v>
      </c>
      <c r="FV999" s="15">
        <v>140</v>
      </c>
      <c r="FW999" s="15">
        <v>93</v>
      </c>
      <c r="FX999" s="15">
        <v>22</v>
      </c>
      <c r="FY999" s="15">
        <v>119</v>
      </c>
      <c r="FZ999" s="15">
        <v>78</v>
      </c>
      <c r="GA999" s="15">
        <v>184</v>
      </c>
      <c r="GB999" s="15">
        <v>28</v>
      </c>
      <c r="GC999" s="15">
        <v>197</v>
      </c>
      <c r="GD999" s="15">
        <v>97</v>
      </c>
      <c r="GE999" s="15">
        <v>5</v>
      </c>
      <c r="GF999" s="15">
        <v>9</v>
      </c>
      <c r="GG999" s="15">
        <v>160</v>
      </c>
      <c r="GH999" s="15">
        <v>102</v>
      </c>
      <c r="GI999" s="15">
        <v>169</v>
      </c>
      <c r="GJ999" s="15">
        <v>98</v>
      </c>
      <c r="GK999" s="15">
        <v>51</v>
      </c>
      <c r="GL999" s="15">
        <v>148</v>
      </c>
      <c r="GM999" s="15">
        <v>48</v>
      </c>
      <c r="GN999" s="15">
        <v>145</v>
      </c>
      <c r="GO999" s="15">
        <v>158</v>
      </c>
      <c r="GP999" s="15">
        <v>181</v>
      </c>
      <c r="GQ999" s="15">
        <v>131</v>
      </c>
      <c r="GS999" s="15">
        <v>80</v>
      </c>
      <c r="GT999" s="15">
        <v>99</v>
      </c>
      <c r="GU999" s="15">
        <v>116</v>
      </c>
      <c r="GV999" s="15">
        <v>45</v>
      </c>
      <c r="GX999" s="15">
        <v>55</v>
      </c>
      <c r="GY999" s="15">
        <v>75</v>
      </c>
      <c r="GZ999" s="15">
        <v>57</v>
      </c>
      <c r="HA999" s="15">
        <v>77</v>
      </c>
    </row>
    <row r="1000" spans="4:209" s="15" customFormat="1">
      <c r="E1000" s="42" t="s">
        <v>352</v>
      </c>
      <c r="F1000" s="15">
        <v>160</v>
      </c>
      <c r="G1000" s="15">
        <v>63</v>
      </c>
      <c r="H1000" s="15">
        <v>76</v>
      </c>
      <c r="I1000" s="15">
        <v>180</v>
      </c>
      <c r="J1000" s="15">
        <v>81</v>
      </c>
      <c r="K1000" s="15">
        <v>179</v>
      </c>
      <c r="L1000" s="15">
        <v>148</v>
      </c>
      <c r="M1000" s="15">
        <v>122</v>
      </c>
      <c r="N1000" s="15">
        <v>17</v>
      </c>
      <c r="O1000" s="15">
        <v>71</v>
      </c>
      <c r="P1000" s="15">
        <v>190</v>
      </c>
      <c r="Q1000" s="15">
        <v>9</v>
      </c>
      <c r="R1000" s="15">
        <v>170</v>
      </c>
      <c r="S1000" s="15">
        <v>136</v>
      </c>
      <c r="T1000" s="15">
        <v>12</v>
      </c>
      <c r="U1000" s="15">
        <v>27</v>
      </c>
      <c r="V1000" s="15">
        <v>146</v>
      </c>
      <c r="W1000" s="15">
        <v>69</v>
      </c>
      <c r="X1000" s="15">
        <v>186</v>
      </c>
      <c r="Y1000" s="15">
        <v>42</v>
      </c>
      <c r="Z1000" s="15">
        <v>104</v>
      </c>
      <c r="AA1000" s="15">
        <v>15</v>
      </c>
      <c r="AB1000" s="15">
        <v>89</v>
      </c>
      <c r="AC1000" s="15">
        <v>43</v>
      </c>
      <c r="AD1000" s="15">
        <v>171</v>
      </c>
      <c r="AE1000" s="15">
        <v>45</v>
      </c>
      <c r="AF1000" s="15">
        <v>191</v>
      </c>
      <c r="AG1000" s="15">
        <v>16</v>
      </c>
      <c r="AH1000" s="15">
        <v>25</v>
      </c>
      <c r="AI1000" s="15">
        <v>37</v>
      </c>
      <c r="AJ1000" s="15">
        <v>192</v>
      </c>
      <c r="AK1000" s="15">
        <v>141</v>
      </c>
      <c r="AL1000" s="15">
        <v>36</v>
      </c>
      <c r="AM1000" s="15">
        <v>56</v>
      </c>
      <c r="AN1000" s="15">
        <v>101</v>
      </c>
      <c r="AO1000" s="15">
        <v>39</v>
      </c>
      <c r="AP1000" s="15">
        <v>193</v>
      </c>
      <c r="AQ1000" s="15">
        <v>60</v>
      </c>
      <c r="AR1000" s="15">
        <v>145</v>
      </c>
      <c r="AS1000" s="15">
        <v>138</v>
      </c>
      <c r="AT1000" s="15">
        <v>120</v>
      </c>
      <c r="AU1000" s="15">
        <v>84</v>
      </c>
      <c r="AV1000" s="15">
        <v>22</v>
      </c>
      <c r="AW1000" s="15">
        <v>62</v>
      </c>
      <c r="AX1000" s="15">
        <v>26</v>
      </c>
      <c r="AY1000" s="15">
        <v>115</v>
      </c>
      <c r="AZ1000" s="15">
        <v>178</v>
      </c>
      <c r="BA1000" s="15">
        <v>77</v>
      </c>
      <c r="BB1000" s="15">
        <v>182</v>
      </c>
      <c r="BC1000" s="15">
        <v>106</v>
      </c>
      <c r="BD1000" s="15">
        <v>87</v>
      </c>
      <c r="BE1000" s="15">
        <v>150</v>
      </c>
      <c r="BF1000" s="15">
        <v>198</v>
      </c>
      <c r="BG1000" s="15">
        <v>113</v>
      </c>
      <c r="BH1000" s="15">
        <v>137</v>
      </c>
      <c r="BI1000" s="15">
        <v>125</v>
      </c>
      <c r="BJ1000" s="15">
        <v>34</v>
      </c>
      <c r="BK1000" s="15">
        <v>162</v>
      </c>
      <c r="BL1000" s="15">
        <v>111</v>
      </c>
      <c r="BM1000" s="15">
        <v>133</v>
      </c>
      <c r="BN1000" s="15">
        <v>13</v>
      </c>
      <c r="BO1000" s="15">
        <v>86</v>
      </c>
      <c r="BP1000" s="15">
        <v>31</v>
      </c>
      <c r="BQ1000" s="15">
        <v>196</v>
      </c>
      <c r="BR1000" s="15">
        <v>118</v>
      </c>
      <c r="BS1000" s="15">
        <v>134</v>
      </c>
      <c r="BT1000" s="15">
        <v>149</v>
      </c>
      <c r="BU1000" s="15">
        <v>29</v>
      </c>
      <c r="BV1000" s="15">
        <v>18</v>
      </c>
      <c r="BW1000" s="15">
        <v>163</v>
      </c>
      <c r="BX1000" s="15">
        <v>187</v>
      </c>
      <c r="BY1000" s="15">
        <v>185</v>
      </c>
      <c r="BZ1000" s="15">
        <v>199</v>
      </c>
      <c r="CA1000" s="15">
        <v>47</v>
      </c>
      <c r="CB1000" s="15">
        <v>158</v>
      </c>
      <c r="CC1000" s="15">
        <v>129</v>
      </c>
      <c r="CD1000" s="15">
        <v>48</v>
      </c>
      <c r="CE1000" s="15">
        <v>164</v>
      </c>
      <c r="CF1000" s="15">
        <v>78</v>
      </c>
      <c r="CG1000" s="15">
        <v>11</v>
      </c>
      <c r="CH1000" s="15">
        <v>35</v>
      </c>
      <c r="CI1000" s="15">
        <v>90</v>
      </c>
      <c r="CJ1000" s="15">
        <v>95</v>
      </c>
      <c r="CK1000" s="15">
        <v>20</v>
      </c>
      <c r="CL1000" s="15">
        <v>58</v>
      </c>
      <c r="CM1000" s="15">
        <v>200</v>
      </c>
      <c r="CN1000" s="15">
        <v>165</v>
      </c>
      <c r="CO1000" s="15">
        <v>5</v>
      </c>
      <c r="CP1000" s="15">
        <v>66</v>
      </c>
      <c r="CQ1000" s="15">
        <v>54</v>
      </c>
      <c r="CR1000" s="15">
        <v>153</v>
      </c>
      <c r="CS1000" s="15">
        <v>119</v>
      </c>
      <c r="CT1000" s="15">
        <v>202</v>
      </c>
      <c r="CU1000" s="15">
        <v>68</v>
      </c>
      <c r="CV1000" s="15">
        <v>51</v>
      </c>
      <c r="CW1000" s="15">
        <v>157</v>
      </c>
      <c r="CX1000" s="15">
        <v>189</v>
      </c>
      <c r="CY1000" s="15">
        <v>131</v>
      </c>
      <c r="CZ1000" s="15">
        <v>143</v>
      </c>
      <c r="DA1000" s="15">
        <v>79</v>
      </c>
      <c r="DB1000" s="15">
        <v>49</v>
      </c>
      <c r="DC1000" s="15">
        <v>194</v>
      </c>
      <c r="DD1000" s="15">
        <v>142</v>
      </c>
      <c r="DE1000" s="15">
        <v>116</v>
      </c>
      <c r="DF1000" s="15">
        <v>166</v>
      </c>
      <c r="DG1000" s="15">
        <v>74</v>
      </c>
      <c r="DH1000" s="15">
        <v>46</v>
      </c>
      <c r="DI1000" s="15">
        <v>40</v>
      </c>
      <c r="DJ1000" s="15">
        <v>108</v>
      </c>
      <c r="DK1000" s="15">
        <v>61</v>
      </c>
      <c r="DL1000" s="15">
        <v>85</v>
      </c>
      <c r="DM1000" s="15">
        <v>110</v>
      </c>
      <c r="DN1000" s="15">
        <v>124</v>
      </c>
      <c r="DO1000" s="15">
        <v>181</v>
      </c>
      <c r="DP1000" s="15">
        <v>169</v>
      </c>
      <c r="DQ1000" s="15">
        <v>28</v>
      </c>
      <c r="DR1000" s="15">
        <v>100</v>
      </c>
      <c r="DS1000" s="15">
        <v>65</v>
      </c>
      <c r="DT1000" s="15">
        <v>57</v>
      </c>
      <c r="DU1000" s="15">
        <v>41</v>
      </c>
      <c r="DV1000" s="15">
        <v>102</v>
      </c>
      <c r="DW1000" s="15">
        <v>174</v>
      </c>
      <c r="DX1000" s="15">
        <v>144</v>
      </c>
      <c r="DY1000" s="15">
        <v>88</v>
      </c>
      <c r="DZ1000" s="15">
        <v>92</v>
      </c>
      <c r="EA1000" s="15">
        <v>175</v>
      </c>
      <c r="EB1000" s="15">
        <v>109</v>
      </c>
      <c r="EC1000" s="15">
        <v>67</v>
      </c>
      <c r="ED1000" s="15">
        <v>21</v>
      </c>
      <c r="EE1000" s="15">
        <v>8</v>
      </c>
      <c r="EF1000" s="15">
        <v>147</v>
      </c>
      <c r="EG1000" s="15">
        <v>130</v>
      </c>
      <c r="EH1000" s="15">
        <v>112</v>
      </c>
      <c r="EI1000" s="15">
        <v>195</v>
      </c>
      <c r="EJ1000" s="15">
        <v>159</v>
      </c>
      <c r="EK1000" s="15">
        <v>197</v>
      </c>
      <c r="EL1000" s="15">
        <v>168</v>
      </c>
      <c r="EM1000" s="15">
        <v>154</v>
      </c>
      <c r="EN1000" s="15">
        <v>50</v>
      </c>
      <c r="EO1000" s="15">
        <v>121</v>
      </c>
      <c r="EP1000" s="15">
        <v>139</v>
      </c>
      <c r="EQ1000" s="15">
        <v>73</v>
      </c>
      <c r="ER1000" s="15">
        <v>99</v>
      </c>
      <c r="ES1000" s="15">
        <v>82</v>
      </c>
      <c r="ET1000" s="15">
        <v>103</v>
      </c>
      <c r="EU1000" s="15">
        <v>75</v>
      </c>
      <c r="EV1000" s="15">
        <v>3</v>
      </c>
      <c r="EW1000" s="15">
        <v>7</v>
      </c>
      <c r="EX1000" s="15">
        <v>52</v>
      </c>
      <c r="EY1000" s="15">
        <v>123</v>
      </c>
      <c r="EZ1000" s="15">
        <v>183</v>
      </c>
      <c r="FA1000" s="15">
        <v>156</v>
      </c>
      <c r="FB1000" s="15">
        <v>44</v>
      </c>
      <c r="FC1000" s="15">
        <v>107</v>
      </c>
      <c r="FD1000" s="15">
        <v>172</v>
      </c>
      <c r="FE1000" s="15">
        <v>135</v>
      </c>
      <c r="FF1000" s="15">
        <v>80</v>
      </c>
      <c r="FG1000" s="15">
        <v>94</v>
      </c>
      <c r="FH1000" s="15">
        <v>55</v>
      </c>
      <c r="FI1000" s="15">
        <v>19</v>
      </c>
      <c r="FJ1000" s="15">
        <v>173</v>
      </c>
      <c r="FK1000" s="15">
        <v>59</v>
      </c>
      <c r="FL1000" s="15">
        <v>70</v>
      </c>
      <c r="FM1000" s="15">
        <v>117</v>
      </c>
      <c r="FN1000" s="15">
        <v>96</v>
      </c>
      <c r="FO1000" s="15">
        <v>2</v>
      </c>
      <c r="FP1000" s="15">
        <v>30</v>
      </c>
      <c r="FQ1000" s="15">
        <v>152</v>
      </c>
      <c r="FR1000" s="15">
        <v>128</v>
      </c>
      <c r="FS1000" s="15">
        <v>201</v>
      </c>
      <c r="FT1000" s="15">
        <v>188</v>
      </c>
      <c r="FU1000" s="15">
        <v>91</v>
      </c>
      <c r="FV1000" s="15">
        <v>161</v>
      </c>
      <c r="FW1000" s="15">
        <v>83</v>
      </c>
      <c r="FX1000" s="15">
        <v>126</v>
      </c>
      <c r="FY1000" s="15">
        <v>167</v>
      </c>
      <c r="FZ1000" s="15">
        <v>176</v>
      </c>
      <c r="GA1000" s="15">
        <v>32</v>
      </c>
      <c r="GB1000" s="15">
        <v>6</v>
      </c>
      <c r="GC1000" s="15">
        <v>4</v>
      </c>
      <c r="GD1000" s="15">
        <v>114</v>
      </c>
      <c r="GE1000" s="15">
        <v>33</v>
      </c>
      <c r="GF1000" s="15">
        <v>127</v>
      </c>
      <c r="GG1000" s="15">
        <v>132</v>
      </c>
      <c r="GH1000" s="15">
        <v>98</v>
      </c>
      <c r="GI1000" s="15">
        <v>184</v>
      </c>
      <c r="GJ1000" s="15">
        <v>93</v>
      </c>
      <c r="GK1000" s="15">
        <v>151</v>
      </c>
      <c r="GL1000" s="15">
        <v>97</v>
      </c>
      <c r="GM1000" s="15">
        <v>1</v>
      </c>
      <c r="GN1000" s="15">
        <v>14</v>
      </c>
      <c r="GO1000" s="15">
        <v>38</v>
      </c>
      <c r="GP1000" s="15">
        <v>64</v>
      </c>
      <c r="GQ1000" s="15">
        <v>177</v>
      </c>
      <c r="GS1000" s="15">
        <v>23</v>
      </c>
      <c r="GT1000" s="15">
        <v>140</v>
      </c>
      <c r="GU1000" s="15">
        <v>10</v>
      </c>
      <c r="GV1000" s="15">
        <v>53</v>
      </c>
      <c r="GX1000" s="15">
        <v>24</v>
      </c>
      <c r="GY1000" s="15">
        <v>155</v>
      </c>
      <c r="GZ1000" s="15">
        <v>72</v>
      </c>
      <c r="HA1000" s="15">
        <v>105</v>
      </c>
    </row>
    <row r="1001" spans="4:209" s="15" customFormat="1"/>
    <row r="1002" spans="4:209" s="15" customFormat="1">
      <c r="D1002" s="447">
        <v>203</v>
      </c>
      <c r="E1002" s="39" t="s">
        <v>379</v>
      </c>
    </row>
    <row r="1003" spans="4:209" s="15" customFormat="1">
      <c r="E1003" s="42" t="s">
        <v>322</v>
      </c>
      <c r="F1003" s="15">
        <v>1</v>
      </c>
      <c r="G1003" s="15">
        <v>2</v>
      </c>
      <c r="H1003" s="15">
        <v>3</v>
      </c>
      <c r="I1003" s="15">
        <v>4</v>
      </c>
      <c r="J1003" s="15">
        <v>5</v>
      </c>
      <c r="K1003" s="15">
        <v>6</v>
      </c>
      <c r="L1003" s="15">
        <v>7</v>
      </c>
      <c r="M1003" s="15">
        <v>8</v>
      </c>
      <c r="N1003" s="15">
        <v>9</v>
      </c>
      <c r="O1003" s="15">
        <v>10</v>
      </c>
      <c r="P1003" s="15">
        <v>11</v>
      </c>
      <c r="Q1003" s="15">
        <v>12</v>
      </c>
      <c r="R1003" s="15">
        <v>13</v>
      </c>
      <c r="S1003" s="15">
        <v>14</v>
      </c>
      <c r="T1003" s="15">
        <v>15</v>
      </c>
      <c r="U1003" s="15">
        <v>16</v>
      </c>
      <c r="V1003" s="15">
        <v>17</v>
      </c>
      <c r="W1003" s="15">
        <v>18</v>
      </c>
      <c r="X1003" s="15">
        <v>19</v>
      </c>
      <c r="Y1003" s="15">
        <v>20</v>
      </c>
      <c r="Z1003" s="15">
        <v>21</v>
      </c>
      <c r="AA1003" s="15">
        <v>22</v>
      </c>
      <c r="AB1003" s="15">
        <v>23</v>
      </c>
      <c r="AC1003" s="15">
        <v>24</v>
      </c>
      <c r="AD1003" s="15">
        <v>25</v>
      </c>
      <c r="AE1003" s="15">
        <v>26</v>
      </c>
      <c r="AF1003" s="15">
        <v>27</v>
      </c>
      <c r="AG1003" s="15">
        <v>28</v>
      </c>
      <c r="AH1003" s="15">
        <v>29</v>
      </c>
      <c r="AI1003" s="15">
        <v>30</v>
      </c>
      <c r="AJ1003" s="15">
        <v>31</v>
      </c>
      <c r="AK1003" s="15">
        <v>32</v>
      </c>
      <c r="AL1003" s="15">
        <v>33</v>
      </c>
      <c r="AM1003" s="15">
        <v>34</v>
      </c>
      <c r="AN1003" s="15">
        <v>35</v>
      </c>
      <c r="AO1003" s="15">
        <v>36</v>
      </c>
      <c r="AP1003" s="15">
        <v>37</v>
      </c>
      <c r="AQ1003" s="15">
        <v>38</v>
      </c>
      <c r="AR1003" s="15">
        <v>39</v>
      </c>
      <c r="AS1003" s="15">
        <v>40</v>
      </c>
      <c r="AT1003" s="15">
        <v>41</v>
      </c>
      <c r="AU1003" s="15">
        <v>42</v>
      </c>
      <c r="AV1003" s="15">
        <v>43</v>
      </c>
      <c r="AW1003" s="15">
        <v>44</v>
      </c>
      <c r="AX1003" s="15">
        <v>45</v>
      </c>
      <c r="AY1003" s="15">
        <v>46</v>
      </c>
      <c r="AZ1003" s="15">
        <v>47</v>
      </c>
      <c r="BA1003" s="15">
        <v>48</v>
      </c>
      <c r="BB1003" s="15">
        <v>49</v>
      </c>
      <c r="BC1003" s="15">
        <v>50</v>
      </c>
      <c r="BD1003" s="15">
        <v>51</v>
      </c>
      <c r="BE1003" s="15">
        <v>52</v>
      </c>
      <c r="BF1003" s="15">
        <v>53</v>
      </c>
      <c r="BG1003" s="15">
        <v>54</v>
      </c>
      <c r="BH1003" s="15">
        <v>55</v>
      </c>
      <c r="BI1003" s="15">
        <v>56</v>
      </c>
      <c r="BJ1003" s="15">
        <v>57</v>
      </c>
      <c r="BK1003" s="15">
        <v>58</v>
      </c>
      <c r="BL1003" s="15">
        <v>59</v>
      </c>
      <c r="BM1003" s="15">
        <v>60</v>
      </c>
      <c r="BN1003" s="15">
        <v>61</v>
      </c>
      <c r="BO1003" s="15">
        <v>62</v>
      </c>
      <c r="BP1003" s="15">
        <v>63</v>
      </c>
      <c r="BQ1003" s="15">
        <v>64</v>
      </c>
      <c r="BR1003" s="15">
        <v>65</v>
      </c>
      <c r="BS1003" s="15">
        <v>66</v>
      </c>
      <c r="BT1003" s="15">
        <v>67</v>
      </c>
      <c r="BU1003" s="15">
        <v>68</v>
      </c>
      <c r="BV1003" s="15">
        <v>69</v>
      </c>
      <c r="BW1003" s="15">
        <v>70</v>
      </c>
      <c r="BX1003" s="15">
        <v>71</v>
      </c>
      <c r="BY1003" s="15">
        <v>72</v>
      </c>
      <c r="BZ1003" s="15">
        <v>73</v>
      </c>
      <c r="CA1003" s="15">
        <v>74</v>
      </c>
      <c r="CB1003" s="15">
        <v>75</v>
      </c>
      <c r="CC1003" s="15">
        <v>76</v>
      </c>
      <c r="CD1003" s="15">
        <v>77</v>
      </c>
      <c r="CE1003" s="15">
        <v>78</v>
      </c>
      <c r="CF1003" s="15">
        <v>79</v>
      </c>
      <c r="CG1003" s="15">
        <v>80</v>
      </c>
      <c r="CH1003" s="15">
        <v>81</v>
      </c>
      <c r="CI1003" s="15">
        <v>82</v>
      </c>
      <c r="CJ1003" s="15">
        <v>83</v>
      </c>
      <c r="CK1003" s="15">
        <v>84</v>
      </c>
      <c r="CL1003" s="15">
        <v>85</v>
      </c>
      <c r="CM1003" s="15">
        <v>86</v>
      </c>
      <c r="CN1003" s="15">
        <v>87</v>
      </c>
      <c r="CO1003" s="15">
        <v>88</v>
      </c>
      <c r="CP1003" s="15">
        <v>89</v>
      </c>
      <c r="CQ1003" s="15">
        <v>90</v>
      </c>
      <c r="CR1003" s="15">
        <v>91</v>
      </c>
      <c r="CS1003" s="15">
        <v>92</v>
      </c>
      <c r="CT1003" s="15">
        <v>93</v>
      </c>
      <c r="CU1003" s="15">
        <v>94</v>
      </c>
      <c r="CV1003" s="15">
        <v>95</v>
      </c>
      <c r="CW1003" s="15">
        <v>96</v>
      </c>
      <c r="CX1003" s="15">
        <v>97</v>
      </c>
      <c r="CY1003" s="15">
        <v>98</v>
      </c>
      <c r="CZ1003" s="15">
        <v>99</v>
      </c>
      <c r="DA1003" s="15">
        <v>100</v>
      </c>
      <c r="DB1003" s="15">
        <v>101</v>
      </c>
      <c r="DC1003" s="15">
        <v>102</v>
      </c>
      <c r="DD1003" s="15">
        <v>103</v>
      </c>
      <c r="DE1003" s="15">
        <v>104</v>
      </c>
      <c r="DF1003" s="15">
        <v>105</v>
      </c>
      <c r="DG1003" s="15">
        <v>106</v>
      </c>
      <c r="DH1003" s="15">
        <v>107</v>
      </c>
      <c r="DI1003" s="15">
        <v>108</v>
      </c>
      <c r="DJ1003" s="15">
        <v>109</v>
      </c>
      <c r="DK1003" s="15">
        <v>110</v>
      </c>
      <c r="DL1003" s="15">
        <v>111</v>
      </c>
      <c r="DM1003" s="15">
        <v>112</v>
      </c>
      <c r="DN1003" s="15">
        <v>113</v>
      </c>
      <c r="DO1003" s="15">
        <v>114</v>
      </c>
      <c r="DP1003" s="15">
        <v>115</v>
      </c>
      <c r="DQ1003" s="15">
        <v>116</v>
      </c>
      <c r="DR1003" s="15">
        <v>117</v>
      </c>
      <c r="DS1003" s="15">
        <v>118</v>
      </c>
      <c r="DT1003" s="15">
        <v>119</v>
      </c>
      <c r="DU1003" s="15">
        <v>120</v>
      </c>
      <c r="DV1003" s="15">
        <v>121</v>
      </c>
      <c r="DW1003" s="15">
        <v>122</v>
      </c>
      <c r="DX1003" s="15">
        <v>123</v>
      </c>
      <c r="DY1003" s="15">
        <v>124</v>
      </c>
      <c r="DZ1003" s="15">
        <v>125</v>
      </c>
      <c r="EA1003" s="15">
        <v>126</v>
      </c>
      <c r="EB1003" s="15">
        <v>127</v>
      </c>
      <c r="EC1003" s="15">
        <v>128</v>
      </c>
      <c r="ED1003" s="15">
        <v>129</v>
      </c>
      <c r="EE1003" s="15">
        <v>130</v>
      </c>
      <c r="EF1003" s="15">
        <v>131</v>
      </c>
      <c r="EG1003" s="15">
        <v>132</v>
      </c>
      <c r="EH1003" s="15">
        <v>133</v>
      </c>
      <c r="EI1003" s="15">
        <v>134</v>
      </c>
      <c r="EJ1003" s="15">
        <v>135</v>
      </c>
      <c r="EK1003" s="15">
        <v>136</v>
      </c>
      <c r="EL1003" s="15">
        <v>137</v>
      </c>
      <c r="EM1003" s="15">
        <v>138</v>
      </c>
      <c r="EN1003" s="15">
        <v>139</v>
      </c>
      <c r="EO1003" s="15">
        <v>140</v>
      </c>
      <c r="EP1003" s="15">
        <v>141</v>
      </c>
      <c r="EQ1003" s="15">
        <v>142</v>
      </c>
      <c r="ER1003" s="15">
        <v>143</v>
      </c>
      <c r="ES1003" s="15">
        <v>144</v>
      </c>
      <c r="ET1003" s="15">
        <v>145</v>
      </c>
      <c r="EU1003" s="15">
        <v>146</v>
      </c>
      <c r="EV1003" s="15">
        <v>147</v>
      </c>
      <c r="EW1003" s="15">
        <v>148</v>
      </c>
      <c r="EX1003" s="15">
        <v>149</v>
      </c>
      <c r="EY1003" s="15">
        <v>150</v>
      </c>
      <c r="EZ1003" s="15">
        <v>151</v>
      </c>
      <c r="FA1003" s="15">
        <v>152</v>
      </c>
      <c r="FB1003" s="15">
        <v>153</v>
      </c>
      <c r="FC1003" s="15">
        <v>154</v>
      </c>
      <c r="FD1003" s="15">
        <v>155</v>
      </c>
      <c r="FE1003" s="15">
        <v>156</v>
      </c>
      <c r="FF1003" s="15">
        <v>157</v>
      </c>
      <c r="FG1003" s="15">
        <v>158</v>
      </c>
      <c r="FH1003" s="15">
        <v>159</v>
      </c>
      <c r="FI1003" s="15">
        <v>160</v>
      </c>
      <c r="FJ1003" s="15">
        <v>161</v>
      </c>
      <c r="FK1003" s="15">
        <v>162</v>
      </c>
      <c r="FL1003" s="15">
        <v>163</v>
      </c>
      <c r="FM1003" s="15">
        <v>164</v>
      </c>
      <c r="FN1003" s="15">
        <v>165</v>
      </c>
      <c r="FO1003" s="15">
        <v>166</v>
      </c>
      <c r="FP1003" s="15">
        <v>167</v>
      </c>
      <c r="FQ1003" s="15">
        <v>168</v>
      </c>
      <c r="FR1003" s="15">
        <v>169</v>
      </c>
      <c r="FS1003" s="15">
        <v>170</v>
      </c>
      <c r="FT1003" s="15">
        <v>171</v>
      </c>
      <c r="FU1003" s="15">
        <v>172</v>
      </c>
      <c r="FV1003" s="15">
        <v>173</v>
      </c>
      <c r="FW1003" s="15">
        <v>174</v>
      </c>
      <c r="FX1003" s="15">
        <v>175</v>
      </c>
      <c r="FY1003" s="15">
        <v>176</v>
      </c>
      <c r="FZ1003" s="15">
        <v>177</v>
      </c>
      <c r="GA1003" s="15">
        <v>178</v>
      </c>
      <c r="GB1003" s="15">
        <v>179</v>
      </c>
      <c r="GC1003" s="15">
        <v>180</v>
      </c>
      <c r="GD1003" s="15">
        <v>181</v>
      </c>
      <c r="GE1003" s="15">
        <v>182</v>
      </c>
      <c r="GF1003" s="15">
        <v>183</v>
      </c>
      <c r="GG1003" s="15">
        <v>184</v>
      </c>
      <c r="GH1003" s="15">
        <v>185</v>
      </c>
      <c r="GI1003" s="15">
        <v>186</v>
      </c>
      <c r="GJ1003" s="15">
        <v>187</v>
      </c>
      <c r="GK1003" s="15">
        <v>188</v>
      </c>
      <c r="GL1003" s="15">
        <v>189</v>
      </c>
      <c r="GM1003" s="15">
        <v>190</v>
      </c>
      <c r="GN1003" s="15">
        <v>191</v>
      </c>
      <c r="GO1003" s="15">
        <v>192</v>
      </c>
      <c r="GP1003" s="15">
        <v>193</v>
      </c>
      <c r="GQ1003" s="15">
        <v>194</v>
      </c>
      <c r="GR1003" s="15">
        <v>195</v>
      </c>
      <c r="GS1003" s="15">
        <v>196</v>
      </c>
      <c r="GT1003" s="15">
        <v>197</v>
      </c>
      <c r="GU1003" s="15">
        <v>198</v>
      </c>
      <c r="GV1003" s="15">
        <v>199</v>
      </c>
      <c r="GX1003" s="15">
        <v>200</v>
      </c>
      <c r="GY1003" s="15">
        <v>201</v>
      </c>
      <c r="GZ1003" s="15">
        <v>202</v>
      </c>
      <c r="HA1003" s="15">
        <v>203</v>
      </c>
    </row>
    <row r="1004" spans="4:209" s="15" customFormat="1">
      <c r="E1004" s="42" t="s">
        <v>350</v>
      </c>
      <c r="F1004" s="15">
        <v>64</v>
      </c>
      <c r="G1004" s="15">
        <v>108</v>
      </c>
      <c r="H1004" s="15">
        <v>121</v>
      </c>
      <c r="I1004" s="15">
        <v>193</v>
      </c>
      <c r="J1004" s="15">
        <v>131</v>
      </c>
      <c r="K1004" s="15">
        <v>10</v>
      </c>
      <c r="L1004" s="15">
        <v>119</v>
      </c>
      <c r="M1004" s="15">
        <v>174</v>
      </c>
      <c r="N1004" s="15">
        <v>141</v>
      </c>
      <c r="O1004" s="15">
        <v>163</v>
      </c>
      <c r="P1004" s="15">
        <v>145</v>
      </c>
      <c r="Q1004" s="15">
        <v>69</v>
      </c>
      <c r="R1004" s="15">
        <v>116</v>
      </c>
      <c r="S1004" s="15">
        <v>172</v>
      </c>
      <c r="T1004" s="15">
        <v>89</v>
      </c>
      <c r="U1004" s="15">
        <v>47</v>
      </c>
      <c r="V1004" s="15">
        <v>25</v>
      </c>
      <c r="W1004" s="15">
        <v>139</v>
      </c>
      <c r="X1004" s="15">
        <v>167</v>
      </c>
      <c r="Y1004" s="15">
        <v>57</v>
      </c>
      <c r="Z1004" s="15">
        <v>102</v>
      </c>
      <c r="AA1004" s="15">
        <v>53</v>
      </c>
      <c r="AB1004" s="15">
        <v>171</v>
      </c>
      <c r="AC1004" s="15">
        <v>120</v>
      </c>
      <c r="AD1004" s="15">
        <v>66</v>
      </c>
      <c r="AE1004" s="15">
        <v>162</v>
      </c>
      <c r="AF1004" s="15">
        <v>106</v>
      </c>
      <c r="AG1004" s="15">
        <v>40</v>
      </c>
      <c r="AH1004" s="15">
        <v>16</v>
      </c>
      <c r="AI1004" s="15">
        <v>146</v>
      </c>
      <c r="AJ1004" s="15">
        <v>112</v>
      </c>
      <c r="AK1004" s="15">
        <v>41</v>
      </c>
      <c r="AL1004" s="15">
        <v>104</v>
      </c>
      <c r="AM1004" s="15">
        <v>71</v>
      </c>
      <c r="AN1004" s="15">
        <v>33</v>
      </c>
      <c r="AO1004" s="15">
        <v>185</v>
      </c>
      <c r="AP1004" s="15">
        <v>133</v>
      </c>
      <c r="AQ1004" s="15">
        <v>154</v>
      </c>
      <c r="AR1004" s="15">
        <v>143</v>
      </c>
      <c r="AS1004" s="15">
        <v>136</v>
      </c>
      <c r="AT1004" s="15">
        <v>62</v>
      </c>
      <c r="AU1004" s="15">
        <v>130</v>
      </c>
      <c r="AV1004" s="15">
        <v>56</v>
      </c>
      <c r="AW1004" s="15">
        <v>21</v>
      </c>
      <c r="AX1004" s="15">
        <v>74</v>
      </c>
      <c r="AY1004" s="15">
        <v>124</v>
      </c>
      <c r="AZ1004" s="15">
        <v>85</v>
      </c>
      <c r="BA1004" s="15">
        <v>181</v>
      </c>
      <c r="BB1004" s="15">
        <v>17</v>
      </c>
      <c r="BC1004" s="15">
        <v>166</v>
      </c>
      <c r="BD1004" s="15">
        <v>4</v>
      </c>
      <c r="BE1004" s="15">
        <v>150</v>
      </c>
      <c r="BF1004" s="15">
        <v>135</v>
      </c>
      <c r="BG1004" s="15">
        <v>126</v>
      </c>
      <c r="BH1004" s="15">
        <v>138</v>
      </c>
      <c r="BI1004" s="15">
        <v>128</v>
      </c>
      <c r="BJ1004" s="15">
        <v>38</v>
      </c>
      <c r="BK1004" s="15">
        <v>76</v>
      </c>
      <c r="BL1004" s="15">
        <v>75</v>
      </c>
      <c r="BM1004" s="15">
        <v>159</v>
      </c>
      <c r="BN1004" s="15">
        <v>15</v>
      </c>
      <c r="BO1004" s="15">
        <v>44</v>
      </c>
      <c r="BP1004" s="15">
        <v>20</v>
      </c>
      <c r="BQ1004" s="15">
        <v>32</v>
      </c>
      <c r="BR1004" s="15">
        <v>149</v>
      </c>
      <c r="BS1004" s="15">
        <v>24</v>
      </c>
      <c r="BT1004" s="15">
        <v>118</v>
      </c>
      <c r="BU1004" s="15">
        <v>14</v>
      </c>
      <c r="BV1004" s="15">
        <v>80</v>
      </c>
      <c r="BW1004" s="15">
        <v>48</v>
      </c>
      <c r="BX1004" s="15">
        <v>29</v>
      </c>
      <c r="BY1004" s="15">
        <v>11</v>
      </c>
      <c r="BZ1004" s="15">
        <v>22</v>
      </c>
      <c r="CA1004" s="15">
        <v>113</v>
      </c>
      <c r="CB1004" s="15">
        <v>59</v>
      </c>
      <c r="CC1004" s="15">
        <v>190</v>
      </c>
      <c r="CD1004" s="15">
        <v>93</v>
      </c>
      <c r="CE1004" s="15">
        <v>147</v>
      </c>
      <c r="CF1004" s="15">
        <v>83</v>
      </c>
      <c r="CG1004" s="15">
        <v>183</v>
      </c>
      <c r="CH1004" s="15">
        <v>170</v>
      </c>
      <c r="CI1004" s="15">
        <v>43</v>
      </c>
      <c r="CJ1004" s="15">
        <v>79</v>
      </c>
      <c r="CK1004" s="15">
        <v>31</v>
      </c>
      <c r="CL1004" s="15">
        <v>61</v>
      </c>
      <c r="CM1004" s="15">
        <v>49</v>
      </c>
      <c r="CN1004" s="15">
        <v>161</v>
      </c>
      <c r="CO1004" s="15">
        <v>160</v>
      </c>
      <c r="CP1004" s="15">
        <v>87</v>
      </c>
      <c r="CQ1004" s="15">
        <v>2</v>
      </c>
      <c r="CR1004" s="15">
        <v>97</v>
      </c>
      <c r="CS1004" s="15">
        <v>199</v>
      </c>
      <c r="CT1004" s="15">
        <v>179</v>
      </c>
      <c r="CU1004" s="15">
        <v>65</v>
      </c>
      <c r="CV1004" s="15">
        <v>144</v>
      </c>
      <c r="CW1004" s="15">
        <v>165</v>
      </c>
      <c r="CX1004" s="15">
        <v>36</v>
      </c>
      <c r="CY1004" s="15">
        <v>182</v>
      </c>
      <c r="CZ1004" s="15">
        <v>153</v>
      </c>
      <c r="DA1004" s="15">
        <v>42</v>
      </c>
      <c r="DB1004" s="15">
        <v>175</v>
      </c>
      <c r="DC1004" s="15">
        <v>156</v>
      </c>
      <c r="DD1004" s="15">
        <v>191</v>
      </c>
      <c r="DE1004" s="15">
        <v>12</v>
      </c>
      <c r="DF1004" s="15">
        <v>200</v>
      </c>
      <c r="DG1004" s="15">
        <v>27</v>
      </c>
      <c r="DH1004" s="15">
        <v>134</v>
      </c>
      <c r="DI1004" s="15">
        <v>67</v>
      </c>
      <c r="DJ1004" s="15">
        <v>152</v>
      </c>
      <c r="DK1004" s="15">
        <v>194</v>
      </c>
      <c r="DL1004" s="15">
        <v>115</v>
      </c>
      <c r="DM1004" s="15">
        <v>78</v>
      </c>
      <c r="DN1004" s="15">
        <v>107</v>
      </c>
      <c r="DO1004" s="15">
        <v>201</v>
      </c>
      <c r="DP1004" s="15">
        <v>68</v>
      </c>
      <c r="DQ1004" s="15">
        <v>70</v>
      </c>
      <c r="DR1004" s="15">
        <v>173</v>
      </c>
      <c r="DS1004" s="15">
        <v>19</v>
      </c>
      <c r="DT1004" s="15">
        <v>86</v>
      </c>
      <c r="DU1004" s="15">
        <v>77</v>
      </c>
      <c r="DV1004" s="15">
        <v>3</v>
      </c>
      <c r="DW1004" s="15">
        <v>186</v>
      </c>
      <c r="DX1004" s="15">
        <v>55</v>
      </c>
      <c r="DY1004" s="15">
        <v>46</v>
      </c>
      <c r="DZ1004" s="15">
        <v>196</v>
      </c>
      <c r="EA1004" s="15">
        <v>73</v>
      </c>
      <c r="EB1004" s="15">
        <v>45</v>
      </c>
      <c r="EC1004" s="15">
        <v>187</v>
      </c>
      <c r="ED1004" s="15">
        <v>60</v>
      </c>
      <c r="EE1004" s="15">
        <v>168</v>
      </c>
      <c r="EF1004" s="15">
        <v>140</v>
      </c>
      <c r="EG1004" s="15">
        <v>96</v>
      </c>
      <c r="EH1004" s="15">
        <v>192</v>
      </c>
      <c r="EI1004" s="15">
        <v>35</v>
      </c>
      <c r="EJ1004" s="15">
        <v>82</v>
      </c>
      <c r="EK1004" s="15">
        <v>50</v>
      </c>
      <c r="EL1004" s="15">
        <v>39</v>
      </c>
      <c r="EM1004" s="15">
        <v>197</v>
      </c>
      <c r="EN1004" s="15">
        <v>101</v>
      </c>
      <c r="EO1004" s="15">
        <v>51</v>
      </c>
      <c r="EP1004" s="15">
        <v>9</v>
      </c>
      <c r="EQ1004" s="15">
        <v>202</v>
      </c>
      <c r="ER1004" s="15">
        <v>132</v>
      </c>
      <c r="ES1004" s="15">
        <v>95</v>
      </c>
      <c r="ET1004" s="15">
        <v>13</v>
      </c>
      <c r="EU1004" s="15">
        <v>30</v>
      </c>
      <c r="EV1004" s="15">
        <v>148</v>
      </c>
      <c r="EW1004" s="15">
        <v>189</v>
      </c>
      <c r="EX1004" s="15">
        <v>198</v>
      </c>
      <c r="EY1004" s="15">
        <v>52</v>
      </c>
      <c r="EZ1004" s="15">
        <v>114</v>
      </c>
      <c r="FA1004" s="15">
        <v>109</v>
      </c>
      <c r="FB1004" s="15">
        <v>99</v>
      </c>
      <c r="FC1004" s="15">
        <v>123</v>
      </c>
      <c r="FD1004" s="15">
        <v>158</v>
      </c>
      <c r="FE1004" s="15">
        <v>164</v>
      </c>
      <c r="FF1004" s="15">
        <v>188</v>
      </c>
      <c r="FG1004" s="15">
        <v>90</v>
      </c>
      <c r="FH1004" s="15">
        <v>1</v>
      </c>
      <c r="FI1004" s="15">
        <v>94</v>
      </c>
      <c r="FJ1004" s="15">
        <v>137</v>
      </c>
      <c r="FK1004" s="15">
        <v>111</v>
      </c>
      <c r="FL1004" s="15">
        <v>26</v>
      </c>
      <c r="FM1004" s="15">
        <v>122</v>
      </c>
      <c r="FN1004" s="15">
        <v>72</v>
      </c>
      <c r="FO1004" s="15">
        <v>129</v>
      </c>
      <c r="FP1004" s="15">
        <v>195</v>
      </c>
      <c r="FQ1004" s="15">
        <v>7</v>
      </c>
      <c r="FR1004" s="15">
        <v>58</v>
      </c>
      <c r="FS1004" s="15">
        <v>184</v>
      </c>
      <c r="FT1004" s="15">
        <v>180</v>
      </c>
      <c r="FU1004" s="15">
        <v>8</v>
      </c>
      <c r="FV1004" s="15">
        <v>117</v>
      </c>
      <c r="FW1004" s="15">
        <v>125</v>
      </c>
      <c r="FX1004" s="15">
        <v>103</v>
      </c>
      <c r="FY1004" s="15">
        <v>5</v>
      </c>
      <c r="FZ1004" s="15">
        <v>151</v>
      </c>
      <c r="GA1004" s="15">
        <v>84</v>
      </c>
      <c r="GB1004" s="15">
        <v>100</v>
      </c>
      <c r="GC1004" s="15">
        <v>178</v>
      </c>
      <c r="GD1004" s="15">
        <v>203</v>
      </c>
      <c r="GE1004" s="15">
        <v>98</v>
      </c>
      <c r="GF1004" s="15">
        <v>54</v>
      </c>
      <c r="GG1004" s="15">
        <v>88</v>
      </c>
      <c r="GH1004" s="15">
        <v>177</v>
      </c>
      <c r="GI1004" s="15">
        <v>169</v>
      </c>
      <c r="GJ1004" s="15">
        <v>18</v>
      </c>
      <c r="GK1004" s="15">
        <v>157</v>
      </c>
      <c r="GL1004" s="15">
        <v>155</v>
      </c>
      <c r="GM1004" s="15">
        <v>63</v>
      </c>
      <c r="GN1004" s="15">
        <v>28</v>
      </c>
      <c r="GO1004" s="15">
        <v>105</v>
      </c>
      <c r="GP1004" s="15">
        <v>176</v>
      </c>
      <c r="GQ1004" s="15">
        <v>91</v>
      </c>
      <c r="GR1004" s="15">
        <v>23</v>
      </c>
      <c r="GS1004" s="15">
        <v>127</v>
      </c>
      <c r="GT1004" s="15">
        <v>6</v>
      </c>
      <c r="GU1004" s="15">
        <v>34</v>
      </c>
      <c r="GV1004" s="15">
        <v>92</v>
      </c>
      <c r="GX1004" s="15">
        <v>37</v>
      </c>
      <c r="GY1004" s="15">
        <v>110</v>
      </c>
      <c r="GZ1004" s="15">
        <v>142</v>
      </c>
      <c r="HA1004" s="15">
        <v>81</v>
      </c>
    </row>
    <row r="1005" spans="4:209" s="15" customFormat="1">
      <c r="E1005" s="42" t="s">
        <v>352</v>
      </c>
      <c r="F1005" s="15">
        <v>44</v>
      </c>
      <c r="G1005" s="15">
        <v>61</v>
      </c>
      <c r="H1005" s="15">
        <v>46</v>
      </c>
      <c r="I1005" s="15">
        <v>36</v>
      </c>
      <c r="J1005" s="15">
        <v>28</v>
      </c>
      <c r="K1005" s="15">
        <v>144</v>
      </c>
      <c r="L1005" s="15">
        <v>198</v>
      </c>
      <c r="M1005" s="15">
        <v>25</v>
      </c>
      <c r="N1005" s="15">
        <v>180</v>
      </c>
      <c r="O1005" s="15">
        <v>108</v>
      </c>
      <c r="P1005" s="15">
        <v>152</v>
      </c>
      <c r="Q1005" s="15">
        <v>138</v>
      </c>
      <c r="R1005" s="15">
        <v>199</v>
      </c>
      <c r="S1005" s="15">
        <v>38</v>
      </c>
      <c r="T1005" s="15">
        <v>1</v>
      </c>
      <c r="U1005" s="15">
        <v>100</v>
      </c>
      <c r="V1005" s="15">
        <v>174</v>
      </c>
      <c r="W1005" s="15">
        <v>82</v>
      </c>
      <c r="X1005" s="15">
        <v>26</v>
      </c>
      <c r="Y1005" s="15">
        <v>147</v>
      </c>
      <c r="Z1005" s="15">
        <v>84</v>
      </c>
      <c r="AA1005" s="15">
        <v>71</v>
      </c>
      <c r="AB1005" s="15">
        <v>190</v>
      </c>
      <c r="AC1005" s="15">
        <v>156</v>
      </c>
      <c r="AD1005" s="15">
        <v>67</v>
      </c>
      <c r="AE1005" s="15">
        <v>172</v>
      </c>
      <c r="AF1005" s="15">
        <v>88</v>
      </c>
      <c r="AG1005" s="15">
        <v>81</v>
      </c>
      <c r="AH1005" s="15">
        <v>127</v>
      </c>
      <c r="AI1005" s="15">
        <v>151</v>
      </c>
      <c r="AJ1005" s="15">
        <v>201</v>
      </c>
      <c r="AK1005" s="15">
        <v>168</v>
      </c>
      <c r="AL1005" s="15">
        <v>32</v>
      </c>
      <c r="AM1005" s="15">
        <v>142</v>
      </c>
      <c r="AN1005" s="15">
        <v>182</v>
      </c>
      <c r="AO1005" s="15">
        <v>90</v>
      </c>
      <c r="AP1005" s="15">
        <v>166</v>
      </c>
      <c r="AQ1005" s="15">
        <v>196</v>
      </c>
      <c r="AR1005" s="15">
        <v>185</v>
      </c>
      <c r="AS1005" s="15">
        <v>141</v>
      </c>
      <c r="AT1005" s="15">
        <v>59</v>
      </c>
      <c r="AU1005" s="15">
        <v>123</v>
      </c>
      <c r="AV1005" s="15">
        <v>129</v>
      </c>
      <c r="AW1005" s="15">
        <v>50</v>
      </c>
      <c r="AX1005" s="15">
        <v>37</v>
      </c>
      <c r="AY1005" s="15">
        <v>74</v>
      </c>
      <c r="AZ1005" s="15">
        <v>103</v>
      </c>
      <c r="BA1005" s="15">
        <v>52</v>
      </c>
      <c r="BB1005" s="15">
        <v>111</v>
      </c>
      <c r="BC1005" s="15">
        <v>93</v>
      </c>
      <c r="BD1005" s="15">
        <v>13</v>
      </c>
      <c r="BE1005" s="15">
        <v>189</v>
      </c>
      <c r="BF1005" s="15">
        <v>85</v>
      </c>
      <c r="BG1005" s="15">
        <v>56</v>
      </c>
      <c r="BH1005" s="15">
        <v>192</v>
      </c>
      <c r="BI1005" s="15">
        <v>54</v>
      </c>
      <c r="BJ1005" s="15">
        <v>68</v>
      </c>
      <c r="BK1005" s="15">
        <v>119</v>
      </c>
      <c r="BL1005" s="15">
        <v>202</v>
      </c>
      <c r="BM1005" s="15">
        <v>164</v>
      </c>
      <c r="BN1005" s="15">
        <v>155</v>
      </c>
      <c r="BO1005" s="15">
        <v>135</v>
      </c>
      <c r="BP1005" s="15">
        <v>115</v>
      </c>
      <c r="BQ1005" s="15">
        <v>128</v>
      </c>
      <c r="BR1005" s="15">
        <v>53</v>
      </c>
      <c r="BS1005" s="15">
        <v>150</v>
      </c>
      <c r="BT1005" s="15">
        <v>34</v>
      </c>
      <c r="BU1005" s="15">
        <v>122</v>
      </c>
      <c r="BV1005" s="15">
        <v>8</v>
      </c>
      <c r="BW1005" s="15">
        <v>112</v>
      </c>
      <c r="BX1005" s="15">
        <v>149</v>
      </c>
      <c r="BY1005" s="15">
        <v>131</v>
      </c>
      <c r="BZ1005" s="15">
        <v>45</v>
      </c>
      <c r="CA1005" s="15">
        <v>3</v>
      </c>
      <c r="CB1005" s="15">
        <v>24</v>
      </c>
      <c r="CC1005" s="15">
        <v>33</v>
      </c>
      <c r="CD1005" s="15">
        <v>16</v>
      </c>
      <c r="CE1005" s="15">
        <v>87</v>
      </c>
      <c r="CF1005" s="15">
        <v>7</v>
      </c>
      <c r="CG1005" s="15">
        <v>126</v>
      </c>
      <c r="CH1005" s="15">
        <v>184</v>
      </c>
      <c r="CI1005" s="15">
        <v>160</v>
      </c>
      <c r="CJ1005" s="15">
        <v>130</v>
      </c>
      <c r="CK1005" s="15">
        <v>117</v>
      </c>
      <c r="CL1005" s="15">
        <v>22</v>
      </c>
      <c r="CM1005" s="15">
        <v>125</v>
      </c>
      <c r="CN1005" s="15">
        <v>70</v>
      </c>
      <c r="CO1005" s="15">
        <v>39</v>
      </c>
      <c r="CP1005" s="15">
        <v>96</v>
      </c>
      <c r="CQ1005" s="15">
        <v>132</v>
      </c>
      <c r="CR1005" s="15">
        <v>58</v>
      </c>
      <c r="CS1005" s="15">
        <v>153</v>
      </c>
      <c r="CT1005" s="15">
        <v>69</v>
      </c>
      <c r="CU1005" s="15">
        <v>191</v>
      </c>
      <c r="CV1005" s="15">
        <v>41</v>
      </c>
      <c r="CW1005" s="15">
        <v>89</v>
      </c>
      <c r="CX1005" s="15">
        <v>99</v>
      </c>
      <c r="CY1005" s="15">
        <v>91</v>
      </c>
      <c r="CZ1005" s="15">
        <v>43</v>
      </c>
      <c r="DA1005" s="15">
        <v>169</v>
      </c>
      <c r="DB1005" s="15">
        <v>17</v>
      </c>
      <c r="DC1005" s="15">
        <v>48</v>
      </c>
      <c r="DD1005" s="15">
        <v>110</v>
      </c>
      <c r="DE1005" s="15">
        <v>157</v>
      </c>
      <c r="DF1005" s="15">
        <v>76</v>
      </c>
      <c r="DG1005" s="15">
        <v>95</v>
      </c>
      <c r="DH1005" s="15">
        <v>83</v>
      </c>
      <c r="DI1005" s="15">
        <v>10</v>
      </c>
      <c r="DJ1005" s="15">
        <v>118</v>
      </c>
      <c r="DK1005" s="15">
        <v>98</v>
      </c>
      <c r="DL1005" s="15">
        <v>94</v>
      </c>
      <c r="DM1005" s="15">
        <v>101</v>
      </c>
      <c r="DN1005" s="15">
        <v>2</v>
      </c>
      <c r="DO1005" s="15">
        <v>186</v>
      </c>
      <c r="DP1005" s="15">
        <v>137</v>
      </c>
      <c r="DQ1005" s="15">
        <v>57</v>
      </c>
      <c r="DR1005" s="15">
        <v>14</v>
      </c>
      <c r="DS1005" s="15">
        <v>200</v>
      </c>
      <c r="DT1005" s="15">
        <v>97</v>
      </c>
      <c r="DU1005" s="15">
        <v>114</v>
      </c>
      <c r="DV1005" s="15">
        <v>194</v>
      </c>
      <c r="DW1005" s="15">
        <v>79</v>
      </c>
      <c r="DX1005" s="15">
        <v>42</v>
      </c>
      <c r="DY1005" s="15">
        <v>116</v>
      </c>
      <c r="DZ1005" s="15">
        <v>124</v>
      </c>
      <c r="EA1005" s="15">
        <v>35</v>
      </c>
      <c r="EB1005" s="15">
        <v>23</v>
      </c>
      <c r="EC1005" s="15">
        <v>51</v>
      </c>
      <c r="ED1005" s="15">
        <v>133</v>
      </c>
      <c r="EE1005" s="15">
        <v>188</v>
      </c>
      <c r="EF1005" s="15">
        <v>159</v>
      </c>
      <c r="EG1005" s="15">
        <v>140</v>
      </c>
      <c r="EH1005" s="15">
        <v>92</v>
      </c>
      <c r="EI1005" s="15">
        <v>187</v>
      </c>
      <c r="EJ1005" s="15">
        <v>181</v>
      </c>
      <c r="EK1005" s="15">
        <v>65</v>
      </c>
      <c r="EL1005" s="15">
        <v>49</v>
      </c>
      <c r="EM1005" s="15">
        <v>12</v>
      </c>
      <c r="EN1005" s="15">
        <v>162</v>
      </c>
      <c r="EO1005" s="15">
        <v>197</v>
      </c>
      <c r="EP1005" s="15">
        <v>40</v>
      </c>
      <c r="EQ1005" s="15">
        <v>193</v>
      </c>
      <c r="ER1005" s="15">
        <v>134</v>
      </c>
      <c r="ES1005" s="15">
        <v>6</v>
      </c>
      <c r="ET1005" s="15">
        <v>18</v>
      </c>
      <c r="EU1005" s="15">
        <v>60</v>
      </c>
      <c r="EV1005" s="15">
        <v>113</v>
      </c>
      <c r="EW1005" s="15">
        <v>72</v>
      </c>
      <c r="EX1005" s="15">
        <v>171</v>
      </c>
      <c r="EY1005" s="15">
        <v>107</v>
      </c>
      <c r="EZ1005" s="15">
        <v>183</v>
      </c>
      <c r="FA1005" s="15">
        <v>178</v>
      </c>
      <c r="FB1005" s="15">
        <v>203</v>
      </c>
      <c r="FC1005" s="15">
        <v>106</v>
      </c>
      <c r="FD1005" s="15">
        <v>4</v>
      </c>
      <c r="FE1005" s="15">
        <v>80</v>
      </c>
      <c r="FF1005" s="15">
        <v>20</v>
      </c>
      <c r="FG1005" s="15">
        <v>136</v>
      </c>
      <c r="FH1005" s="15">
        <v>148</v>
      </c>
      <c r="FI1005" s="15">
        <v>73</v>
      </c>
      <c r="FJ1005" s="15">
        <v>63</v>
      </c>
      <c r="FK1005" s="15">
        <v>139</v>
      </c>
      <c r="FL1005" s="15">
        <v>109</v>
      </c>
      <c r="FM1005" s="15">
        <v>27</v>
      </c>
      <c r="FN1005" s="15">
        <v>176</v>
      </c>
      <c r="FO1005" s="15">
        <v>167</v>
      </c>
      <c r="FP1005" s="15">
        <v>179</v>
      </c>
      <c r="FQ1005" s="15">
        <v>86</v>
      </c>
      <c r="FR1005" s="15">
        <v>30</v>
      </c>
      <c r="FS1005" s="15">
        <v>9</v>
      </c>
      <c r="FT1005" s="15">
        <v>158</v>
      </c>
      <c r="FU1005" s="15">
        <v>19</v>
      </c>
      <c r="FV1005" s="15">
        <v>165</v>
      </c>
      <c r="FW1005" s="15">
        <v>62</v>
      </c>
      <c r="FX1005" s="15">
        <v>78</v>
      </c>
      <c r="FY1005" s="15">
        <v>104</v>
      </c>
      <c r="FZ1005" s="15">
        <v>15</v>
      </c>
      <c r="GA1005" s="15">
        <v>177</v>
      </c>
      <c r="GB1005" s="15">
        <v>170</v>
      </c>
      <c r="GC1005" s="15">
        <v>161</v>
      </c>
      <c r="GD1005" s="15">
        <v>105</v>
      </c>
      <c r="GE1005" s="15">
        <v>64</v>
      </c>
      <c r="GF1005" s="15">
        <v>195</v>
      </c>
      <c r="GG1005" s="15">
        <v>47</v>
      </c>
      <c r="GH1005" s="15">
        <v>11</v>
      </c>
      <c r="GI1005" s="15">
        <v>120</v>
      </c>
      <c r="GJ1005" s="15">
        <v>146</v>
      </c>
      <c r="GK1005" s="15">
        <v>21</v>
      </c>
      <c r="GL1005" s="15">
        <v>121</v>
      </c>
      <c r="GM1005" s="15">
        <v>29</v>
      </c>
      <c r="GN1005" s="15">
        <v>55</v>
      </c>
      <c r="GO1005" s="15">
        <v>154</v>
      </c>
      <c r="GP1005" s="15">
        <v>145</v>
      </c>
      <c r="GQ1005" s="15">
        <v>66</v>
      </c>
      <c r="GR1005" s="15">
        <v>173</v>
      </c>
      <c r="GS1005" s="15">
        <v>75</v>
      </c>
      <c r="GT1005" s="15">
        <v>163</v>
      </c>
      <c r="GU1005" s="15">
        <v>175</v>
      </c>
      <c r="GV1005" s="15">
        <v>102</v>
      </c>
      <c r="GX1005" s="15">
        <v>143</v>
      </c>
      <c r="GY1005" s="15">
        <v>31</v>
      </c>
      <c r="GZ1005" s="15">
        <v>77</v>
      </c>
      <c r="HA1005" s="15">
        <v>5</v>
      </c>
    </row>
    <row r="1006" spans="4:209" s="15" customFormat="1"/>
    <row r="1007" spans="4:209" s="15" customFormat="1">
      <c r="D1007" s="447">
        <v>204</v>
      </c>
      <c r="E1007" s="39" t="s">
        <v>379</v>
      </c>
    </row>
    <row r="1008" spans="4:209" s="15" customFormat="1">
      <c r="E1008" s="42" t="s">
        <v>322</v>
      </c>
      <c r="F1008" s="15">
        <v>1</v>
      </c>
      <c r="G1008" s="15">
        <v>2</v>
      </c>
      <c r="H1008" s="15">
        <v>3</v>
      </c>
      <c r="I1008" s="15">
        <v>4</v>
      </c>
      <c r="J1008" s="15">
        <v>5</v>
      </c>
      <c r="K1008" s="15">
        <v>6</v>
      </c>
      <c r="L1008" s="15">
        <v>7</v>
      </c>
      <c r="M1008" s="15">
        <v>8</v>
      </c>
      <c r="N1008" s="15">
        <v>9</v>
      </c>
      <c r="O1008" s="15">
        <v>10</v>
      </c>
      <c r="P1008" s="15">
        <v>11</v>
      </c>
      <c r="Q1008" s="15">
        <v>12</v>
      </c>
      <c r="R1008" s="15">
        <v>13</v>
      </c>
      <c r="S1008" s="15">
        <v>14</v>
      </c>
      <c r="T1008" s="15">
        <v>15</v>
      </c>
      <c r="U1008" s="15">
        <v>16</v>
      </c>
      <c r="V1008" s="15">
        <v>17</v>
      </c>
      <c r="W1008" s="15">
        <v>18</v>
      </c>
      <c r="X1008" s="15">
        <v>19</v>
      </c>
      <c r="Y1008" s="15">
        <v>20</v>
      </c>
      <c r="Z1008" s="15">
        <v>21</v>
      </c>
      <c r="AA1008" s="15">
        <v>22</v>
      </c>
      <c r="AB1008" s="15">
        <v>23</v>
      </c>
      <c r="AC1008" s="15">
        <v>24</v>
      </c>
      <c r="AD1008" s="15">
        <v>25</v>
      </c>
      <c r="AE1008" s="15">
        <v>26</v>
      </c>
      <c r="AF1008" s="15">
        <v>27</v>
      </c>
      <c r="AG1008" s="15">
        <v>28</v>
      </c>
      <c r="AH1008" s="15">
        <v>29</v>
      </c>
      <c r="AI1008" s="15">
        <v>30</v>
      </c>
      <c r="AJ1008" s="15">
        <v>31</v>
      </c>
      <c r="AK1008" s="15">
        <v>32</v>
      </c>
      <c r="AL1008" s="15">
        <v>33</v>
      </c>
      <c r="AM1008" s="15">
        <v>34</v>
      </c>
      <c r="AN1008" s="15">
        <v>35</v>
      </c>
      <c r="AO1008" s="15">
        <v>36</v>
      </c>
      <c r="AP1008" s="15">
        <v>37</v>
      </c>
      <c r="AQ1008" s="15">
        <v>38</v>
      </c>
      <c r="AR1008" s="15">
        <v>39</v>
      </c>
      <c r="AS1008" s="15">
        <v>40</v>
      </c>
      <c r="AT1008" s="15">
        <v>41</v>
      </c>
      <c r="AU1008" s="15">
        <v>42</v>
      </c>
      <c r="AV1008" s="15">
        <v>43</v>
      </c>
      <c r="AW1008" s="15">
        <v>44</v>
      </c>
      <c r="AX1008" s="15">
        <v>45</v>
      </c>
      <c r="AY1008" s="15">
        <v>46</v>
      </c>
      <c r="AZ1008" s="15">
        <v>47</v>
      </c>
      <c r="BA1008" s="15">
        <v>48</v>
      </c>
      <c r="BB1008" s="15">
        <v>49</v>
      </c>
      <c r="BC1008" s="15">
        <v>50</v>
      </c>
      <c r="BD1008" s="15">
        <v>51</v>
      </c>
      <c r="BE1008" s="15">
        <v>52</v>
      </c>
      <c r="BF1008" s="15">
        <v>53</v>
      </c>
      <c r="BG1008" s="15">
        <v>54</v>
      </c>
      <c r="BH1008" s="15">
        <v>55</v>
      </c>
      <c r="BI1008" s="15">
        <v>56</v>
      </c>
      <c r="BJ1008" s="15">
        <v>57</v>
      </c>
      <c r="BK1008" s="15">
        <v>58</v>
      </c>
      <c r="BL1008" s="15">
        <v>59</v>
      </c>
      <c r="BM1008" s="15">
        <v>60</v>
      </c>
      <c r="BN1008" s="15">
        <v>61</v>
      </c>
      <c r="BO1008" s="15">
        <v>62</v>
      </c>
      <c r="BP1008" s="15">
        <v>63</v>
      </c>
      <c r="BQ1008" s="15">
        <v>64</v>
      </c>
      <c r="BR1008" s="15">
        <v>65</v>
      </c>
      <c r="BS1008" s="15">
        <v>66</v>
      </c>
      <c r="BT1008" s="15">
        <v>67</v>
      </c>
      <c r="BU1008" s="15">
        <v>68</v>
      </c>
      <c r="BV1008" s="15">
        <v>69</v>
      </c>
      <c r="BW1008" s="15">
        <v>70</v>
      </c>
      <c r="BX1008" s="15">
        <v>71</v>
      </c>
      <c r="BY1008" s="15">
        <v>72</v>
      </c>
      <c r="BZ1008" s="15">
        <v>73</v>
      </c>
      <c r="CA1008" s="15">
        <v>74</v>
      </c>
      <c r="CB1008" s="15">
        <v>75</v>
      </c>
      <c r="CC1008" s="15">
        <v>76</v>
      </c>
      <c r="CD1008" s="15">
        <v>77</v>
      </c>
      <c r="CE1008" s="15">
        <v>78</v>
      </c>
      <c r="CF1008" s="15">
        <v>79</v>
      </c>
      <c r="CG1008" s="15">
        <v>80</v>
      </c>
      <c r="CH1008" s="15">
        <v>81</v>
      </c>
      <c r="CI1008" s="15">
        <v>82</v>
      </c>
      <c r="CJ1008" s="15">
        <v>83</v>
      </c>
      <c r="CK1008" s="15">
        <v>84</v>
      </c>
      <c r="CL1008" s="15">
        <v>85</v>
      </c>
      <c r="CM1008" s="15">
        <v>86</v>
      </c>
      <c r="CN1008" s="15">
        <v>87</v>
      </c>
      <c r="CO1008" s="15">
        <v>88</v>
      </c>
      <c r="CP1008" s="15">
        <v>89</v>
      </c>
      <c r="CQ1008" s="15">
        <v>90</v>
      </c>
      <c r="CR1008" s="15">
        <v>91</v>
      </c>
      <c r="CS1008" s="15">
        <v>92</v>
      </c>
      <c r="CT1008" s="15">
        <v>93</v>
      </c>
      <c r="CU1008" s="15">
        <v>94</v>
      </c>
      <c r="CV1008" s="15">
        <v>95</v>
      </c>
      <c r="CW1008" s="15">
        <v>96</v>
      </c>
      <c r="CX1008" s="15">
        <v>97</v>
      </c>
      <c r="CY1008" s="15">
        <v>98</v>
      </c>
      <c r="CZ1008" s="15">
        <v>99</v>
      </c>
      <c r="DA1008" s="15">
        <v>100</v>
      </c>
      <c r="DB1008" s="15">
        <v>101</v>
      </c>
      <c r="DC1008" s="15">
        <v>102</v>
      </c>
      <c r="DD1008" s="15">
        <v>103</v>
      </c>
      <c r="DE1008" s="15">
        <v>104</v>
      </c>
      <c r="DF1008" s="15">
        <v>105</v>
      </c>
      <c r="DG1008" s="15">
        <v>106</v>
      </c>
      <c r="DH1008" s="15">
        <v>107</v>
      </c>
      <c r="DI1008" s="15">
        <v>108</v>
      </c>
      <c r="DJ1008" s="15">
        <v>109</v>
      </c>
      <c r="DK1008" s="15">
        <v>110</v>
      </c>
      <c r="DL1008" s="15">
        <v>111</v>
      </c>
      <c r="DM1008" s="15">
        <v>112</v>
      </c>
      <c r="DN1008" s="15">
        <v>113</v>
      </c>
      <c r="DO1008" s="15">
        <v>114</v>
      </c>
      <c r="DP1008" s="15">
        <v>115</v>
      </c>
      <c r="DQ1008" s="15">
        <v>116</v>
      </c>
      <c r="DR1008" s="15">
        <v>117</v>
      </c>
      <c r="DS1008" s="15">
        <v>118</v>
      </c>
      <c r="DT1008" s="15">
        <v>119</v>
      </c>
      <c r="DU1008" s="15">
        <v>120</v>
      </c>
      <c r="DV1008" s="15">
        <v>121</v>
      </c>
      <c r="DW1008" s="15">
        <v>122</v>
      </c>
      <c r="DX1008" s="15">
        <v>123</v>
      </c>
      <c r="DY1008" s="15">
        <v>124</v>
      </c>
      <c r="DZ1008" s="15">
        <v>125</v>
      </c>
      <c r="EA1008" s="15">
        <v>126</v>
      </c>
      <c r="EB1008" s="15">
        <v>127</v>
      </c>
      <c r="EC1008" s="15">
        <v>128</v>
      </c>
      <c r="ED1008" s="15">
        <v>129</v>
      </c>
      <c r="EE1008" s="15">
        <v>130</v>
      </c>
      <c r="EF1008" s="15">
        <v>131</v>
      </c>
      <c r="EG1008" s="15">
        <v>132</v>
      </c>
      <c r="EH1008" s="15">
        <v>133</v>
      </c>
      <c r="EI1008" s="15">
        <v>134</v>
      </c>
      <c r="EJ1008" s="15">
        <v>135</v>
      </c>
      <c r="EK1008" s="15">
        <v>136</v>
      </c>
      <c r="EL1008" s="15">
        <v>137</v>
      </c>
      <c r="EM1008" s="15">
        <v>138</v>
      </c>
      <c r="EN1008" s="15">
        <v>139</v>
      </c>
      <c r="EO1008" s="15">
        <v>140</v>
      </c>
      <c r="EP1008" s="15">
        <v>141</v>
      </c>
      <c r="EQ1008" s="15">
        <v>142</v>
      </c>
      <c r="ER1008" s="15">
        <v>143</v>
      </c>
      <c r="ES1008" s="15">
        <v>144</v>
      </c>
      <c r="ET1008" s="15">
        <v>145</v>
      </c>
      <c r="EU1008" s="15">
        <v>146</v>
      </c>
      <c r="EV1008" s="15">
        <v>147</v>
      </c>
      <c r="EW1008" s="15">
        <v>148</v>
      </c>
      <c r="EX1008" s="15">
        <v>149</v>
      </c>
      <c r="EY1008" s="15">
        <v>150</v>
      </c>
      <c r="EZ1008" s="15">
        <v>151</v>
      </c>
      <c r="FA1008" s="15">
        <v>152</v>
      </c>
      <c r="FB1008" s="15">
        <v>153</v>
      </c>
      <c r="FC1008" s="15">
        <v>154</v>
      </c>
      <c r="FD1008" s="15">
        <v>155</v>
      </c>
      <c r="FE1008" s="15">
        <v>156</v>
      </c>
      <c r="FF1008" s="15">
        <v>157</v>
      </c>
      <c r="FG1008" s="15">
        <v>158</v>
      </c>
      <c r="FH1008" s="15">
        <v>159</v>
      </c>
      <c r="FI1008" s="15">
        <v>160</v>
      </c>
      <c r="FJ1008" s="15">
        <v>161</v>
      </c>
      <c r="FK1008" s="15">
        <v>162</v>
      </c>
      <c r="FL1008" s="15">
        <v>163</v>
      </c>
      <c r="FM1008" s="15">
        <v>164</v>
      </c>
      <c r="FN1008" s="15">
        <v>165</v>
      </c>
      <c r="FO1008" s="15">
        <v>166</v>
      </c>
      <c r="FP1008" s="15">
        <v>167</v>
      </c>
      <c r="FQ1008" s="15">
        <v>168</v>
      </c>
      <c r="FR1008" s="15">
        <v>169</v>
      </c>
      <c r="FS1008" s="15">
        <v>170</v>
      </c>
      <c r="FT1008" s="15">
        <v>171</v>
      </c>
      <c r="FU1008" s="15">
        <v>172</v>
      </c>
      <c r="FV1008" s="15">
        <v>173</v>
      </c>
      <c r="FW1008" s="15">
        <v>174</v>
      </c>
      <c r="FX1008" s="15">
        <v>175</v>
      </c>
      <c r="FY1008" s="15">
        <v>176</v>
      </c>
      <c r="FZ1008" s="15">
        <v>177</v>
      </c>
      <c r="GA1008" s="15">
        <v>178</v>
      </c>
      <c r="GB1008" s="15">
        <v>179</v>
      </c>
      <c r="GC1008" s="15">
        <v>180</v>
      </c>
      <c r="GD1008" s="15">
        <v>181</v>
      </c>
      <c r="GE1008" s="15">
        <v>182</v>
      </c>
      <c r="GF1008" s="15">
        <v>183</v>
      </c>
      <c r="GG1008" s="15">
        <v>184</v>
      </c>
      <c r="GH1008" s="15">
        <v>185</v>
      </c>
      <c r="GI1008" s="15">
        <v>186</v>
      </c>
      <c r="GJ1008" s="15">
        <v>187</v>
      </c>
      <c r="GK1008" s="15">
        <v>188</v>
      </c>
      <c r="GL1008" s="15">
        <v>189</v>
      </c>
      <c r="GM1008" s="15">
        <v>190</v>
      </c>
      <c r="GN1008" s="15">
        <v>191</v>
      </c>
      <c r="GO1008" s="15">
        <v>192</v>
      </c>
      <c r="GP1008" s="15">
        <v>193</v>
      </c>
      <c r="GQ1008" s="15">
        <v>194</v>
      </c>
      <c r="GR1008" s="15">
        <v>195</v>
      </c>
      <c r="GS1008" s="15">
        <v>196</v>
      </c>
      <c r="GT1008" s="15">
        <v>197</v>
      </c>
      <c r="GU1008" s="15">
        <v>198</v>
      </c>
      <c r="GV1008" s="15">
        <v>199</v>
      </c>
      <c r="GW1008" s="15">
        <v>200</v>
      </c>
      <c r="GX1008" s="15">
        <v>201</v>
      </c>
      <c r="GY1008" s="15">
        <v>202</v>
      </c>
      <c r="GZ1008" s="15">
        <v>203</v>
      </c>
      <c r="HA1008" s="15">
        <v>204</v>
      </c>
    </row>
    <row r="1009" spans="4:214" s="15" customFormat="1">
      <c r="E1009" s="42" t="s">
        <v>350</v>
      </c>
      <c r="F1009" s="15">
        <v>89</v>
      </c>
      <c r="G1009" s="15">
        <v>145</v>
      </c>
      <c r="H1009" s="15">
        <v>149</v>
      </c>
      <c r="I1009" s="15">
        <v>30</v>
      </c>
      <c r="J1009" s="15">
        <v>193</v>
      </c>
      <c r="K1009" s="15">
        <v>189</v>
      </c>
      <c r="L1009" s="15">
        <v>120</v>
      </c>
      <c r="M1009" s="15">
        <v>36</v>
      </c>
      <c r="N1009" s="15">
        <v>73</v>
      </c>
      <c r="O1009" s="15">
        <v>87</v>
      </c>
      <c r="P1009" s="15">
        <v>50</v>
      </c>
      <c r="Q1009" s="15">
        <v>115</v>
      </c>
      <c r="R1009" s="15">
        <v>190</v>
      </c>
      <c r="S1009" s="15">
        <v>201</v>
      </c>
      <c r="T1009" s="15">
        <v>38</v>
      </c>
      <c r="U1009" s="15">
        <v>150</v>
      </c>
      <c r="V1009" s="15">
        <v>168</v>
      </c>
      <c r="W1009" s="15">
        <v>176</v>
      </c>
      <c r="X1009" s="15">
        <v>77</v>
      </c>
      <c r="Y1009" s="15">
        <v>153</v>
      </c>
      <c r="Z1009" s="15">
        <v>144</v>
      </c>
      <c r="AA1009" s="15">
        <v>140</v>
      </c>
      <c r="AB1009" s="15">
        <v>9</v>
      </c>
      <c r="AC1009" s="15">
        <v>108</v>
      </c>
      <c r="AD1009" s="15">
        <v>151</v>
      </c>
      <c r="AE1009" s="15">
        <v>195</v>
      </c>
      <c r="AF1009" s="15">
        <v>63</v>
      </c>
      <c r="AG1009" s="15">
        <v>75</v>
      </c>
      <c r="AH1009" s="15">
        <v>3</v>
      </c>
      <c r="AI1009" s="15">
        <v>51</v>
      </c>
      <c r="AJ1009" s="15">
        <v>8</v>
      </c>
      <c r="AK1009" s="15">
        <v>134</v>
      </c>
      <c r="AL1009" s="15">
        <v>15</v>
      </c>
      <c r="AM1009" s="15">
        <v>161</v>
      </c>
      <c r="AN1009" s="15">
        <v>31</v>
      </c>
      <c r="AO1009" s="15">
        <v>177</v>
      </c>
      <c r="AP1009" s="15">
        <v>129</v>
      </c>
      <c r="AQ1009" s="15">
        <v>135</v>
      </c>
      <c r="AR1009" s="15">
        <v>118</v>
      </c>
      <c r="AS1009" s="15">
        <v>58</v>
      </c>
      <c r="AT1009" s="15">
        <v>104</v>
      </c>
      <c r="AU1009" s="15">
        <v>203</v>
      </c>
      <c r="AV1009" s="15">
        <v>17</v>
      </c>
      <c r="AW1009" s="15">
        <v>130</v>
      </c>
      <c r="AX1009" s="15">
        <v>93</v>
      </c>
      <c r="AY1009" s="15">
        <v>13</v>
      </c>
      <c r="AZ1009" s="15">
        <v>100</v>
      </c>
      <c r="BA1009" s="15">
        <v>71</v>
      </c>
      <c r="BB1009" s="15">
        <v>113</v>
      </c>
      <c r="BC1009" s="15">
        <v>92</v>
      </c>
      <c r="BD1009" s="15">
        <v>40</v>
      </c>
      <c r="BE1009" s="15">
        <v>155</v>
      </c>
      <c r="BF1009" s="15">
        <v>19</v>
      </c>
      <c r="BG1009" s="15">
        <v>170</v>
      </c>
      <c r="BH1009" s="15">
        <v>112</v>
      </c>
      <c r="BI1009" s="15">
        <v>164</v>
      </c>
      <c r="BJ1009" s="15">
        <v>179</v>
      </c>
      <c r="BK1009" s="15">
        <v>127</v>
      </c>
      <c r="BL1009" s="15">
        <v>202</v>
      </c>
      <c r="BM1009" s="15">
        <v>169</v>
      </c>
      <c r="BN1009" s="15">
        <v>154</v>
      </c>
      <c r="BO1009" s="15">
        <v>66</v>
      </c>
      <c r="BP1009" s="15">
        <v>4</v>
      </c>
      <c r="BQ1009" s="15">
        <v>180</v>
      </c>
      <c r="BR1009" s="15">
        <v>192</v>
      </c>
      <c r="BS1009" s="15">
        <v>62</v>
      </c>
      <c r="BT1009" s="15">
        <v>128</v>
      </c>
      <c r="BU1009" s="15">
        <v>37</v>
      </c>
      <c r="BV1009" s="15">
        <v>171</v>
      </c>
      <c r="BW1009" s="15">
        <v>178</v>
      </c>
      <c r="BX1009" s="15">
        <v>10</v>
      </c>
      <c r="BY1009" s="15">
        <v>160</v>
      </c>
      <c r="BZ1009" s="15">
        <v>25</v>
      </c>
      <c r="CA1009" s="15">
        <v>56</v>
      </c>
      <c r="CB1009" s="15">
        <v>33</v>
      </c>
      <c r="CC1009" s="15">
        <v>165</v>
      </c>
      <c r="CD1009" s="15">
        <v>91</v>
      </c>
      <c r="CE1009" s="15">
        <v>114</v>
      </c>
      <c r="CF1009" s="15">
        <v>81</v>
      </c>
      <c r="CG1009" s="15">
        <v>64</v>
      </c>
      <c r="CH1009" s="15">
        <v>2</v>
      </c>
      <c r="CI1009" s="15">
        <v>173</v>
      </c>
      <c r="CJ1009" s="15">
        <v>157</v>
      </c>
      <c r="CK1009" s="15">
        <v>7</v>
      </c>
      <c r="CL1009" s="15">
        <v>133</v>
      </c>
      <c r="CM1009" s="15">
        <v>29</v>
      </c>
      <c r="CN1009" s="15">
        <v>200</v>
      </c>
      <c r="CO1009" s="15">
        <v>65</v>
      </c>
      <c r="CP1009" s="15">
        <v>45</v>
      </c>
      <c r="CQ1009" s="15">
        <v>99</v>
      </c>
      <c r="CR1009" s="15">
        <v>28</v>
      </c>
      <c r="CS1009" s="15">
        <v>143</v>
      </c>
      <c r="CT1009" s="15">
        <v>109</v>
      </c>
      <c r="CU1009" s="15">
        <v>85</v>
      </c>
      <c r="CV1009" s="15">
        <v>123</v>
      </c>
      <c r="CW1009" s="15">
        <v>110</v>
      </c>
      <c r="CX1009" s="15">
        <v>69</v>
      </c>
      <c r="CY1009" s="15">
        <v>111</v>
      </c>
      <c r="CZ1009" s="15">
        <v>20</v>
      </c>
      <c r="DA1009" s="15">
        <v>24</v>
      </c>
      <c r="DB1009" s="15">
        <v>59</v>
      </c>
      <c r="DC1009" s="15">
        <v>119</v>
      </c>
      <c r="DD1009" s="15">
        <v>12</v>
      </c>
      <c r="DE1009" s="15">
        <v>196</v>
      </c>
      <c r="DF1009" s="15">
        <v>182</v>
      </c>
      <c r="DG1009" s="15">
        <v>117</v>
      </c>
      <c r="DH1009" s="15">
        <v>158</v>
      </c>
      <c r="DI1009" s="15">
        <v>187</v>
      </c>
      <c r="DJ1009" s="15">
        <v>137</v>
      </c>
      <c r="DK1009" s="15">
        <v>18</v>
      </c>
      <c r="DL1009" s="15">
        <v>95</v>
      </c>
      <c r="DM1009" s="15">
        <v>35</v>
      </c>
      <c r="DN1009" s="15">
        <v>52</v>
      </c>
      <c r="DO1009" s="15">
        <v>181</v>
      </c>
      <c r="DP1009" s="15">
        <v>102</v>
      </c>
      <c r="DQ1009" s="15">
        <v>72</v>
      </c>
      <c r="DR1009" s="15">
        <v>121</v>
      </c>
      <c r="DS1009" s="15">
        <v>197</v>
      </c>
      <c r="DT1009" s="15">
        <v>53</v>
      </c>
      <c r="DU1009" s="15">
        <v>32</v>
      </c>
      <c r="DV1009" s="15">
        <v>47</v>
      </c>
      <c r="DW1009" s="15">
        <v>83</v>
      </c>
      <c r="DX1009" s="15">
        <v>42</v>
      </c>
      <c r="DY1009" s="15">
        <v>162</v>
      </c>
      <c r="DZ1009" s="15">
        <v>6</v>
      </c>
      <c r="EA1009" s="15">
        <v>175</v>
      </c>
      <c r="EB1009" s="15">
        <v>103</v>
      </c>
      <c r="EC1009" s="15">
        <v>186</v>
      </c>
      <c r="ED1009" s="15">
        <v>97</v>
      </c>
      <c r="EE1009" s="15">
        <v>49</v>
      </c>
      <c r="EF1009" s="15">
        <v>78</v>
      </c>
      <c r="EG1009" s="15">
        <v>5</v>
      </c>
      <c r="EH1009" s="15">
        <v>70</v>
      </c>
      <c r="EI1009" s="15">
        <v>86</v>
      </c>
      <c r="EJ1009" s="15">
        <v>46</v>
      </c>
      <c r="EK1009" s="15">
        <v>147</v>
      </c>
      <c r="EL1009" s="15">
        <v>141</v>
      </c>
      <c r="EM1009" s="15">
        <v>11</v>
      </c>
      <c r="EN1009" s="15">
        <v>82</v>
      </c>
      <c r="EO1009" s="15">
        <v>191</v>
      </c>
      <c r="EP1009" s="15">
        <v>98</v>
      </c>
      <c r="EQ1009" s="15">
        <v>48</v>
      </c>
      <c r="ER1009" s="15">
        <v>184</v>
      </c>
      <c r="ES1009" s="15">
        <v>21</v>
      </c>
      <c r="ET1009" s="15">
        <v>188</v>
      </c>
      <c r="EU1009" s="15">
        <v>167</v>
      </c>
      <c r="EV1009" s="15">
        <v>136</v>
      </c>
      <c r="EW1009" s="15">
        <v>55</v>
      </c>
      <c r="EX1009" s="15">
        <v>22</v>
      </c>
      <c r="EY1009" s="15">
        <v>16</v>
      </c>
      <c r="EZ1009" s="15">
        <v>23</v>
      </c>
      <c r="FA1009" s="15">
        <v>79</v>
      </c>
      <c r="FB1009" s="15">
        <v>107</v>
      </c>
      <c r="FC1009" s="15">
        <v>61</v>
      </c>
      <c r="FD1009" s="15">
        <v>39</v>
      </c>
      <c r="FE1009" s="15">
        <v>174</v>
      </c>
      <c r="FF1009" s="15">
        <v>84</v>
      </c>
      <c r="FG1009" s="15">
        <v>34</v>
      </c>
      <c r="FH1009" s="15">
        <v>125</v>
      </c>
      <c r="FI1009" s="15">
        <v>156</v>
      </c>
      <c r="FJ1009" s="15">
        <v>27</v>
      </c>
      <c r="FK1009" s="15">
        <v>124</v>
      </c>
      <c r="FL1009" s="15">
        <v>57</v>
      </c>
      <c r="FM1009" s="15">
        <v>132</v>
      </c>
      <c r="FN1009" s="15">
        <v>41</v>
      </c>
      <c r="FO1009" s="15">
        <v>54</v>
      </c>
      <c r="FP1009" s="15">
        <v>101</v>
      </c>
      <c r="FQ1009" s="15">
        <v>122</v>
      </c>
      <c r="FR1009" s="15">
        <v>60</v>
      </c>
      <c r="FS1009" s="15">
        <v>26</v>
      </c>
      <c r="FT1009" s="15">
        <v>139</v>
      </c>
      <c r="FU1009" s="15">
        <v>106</v>
      </c>
      <c r="FV1009" s="15">
        <v>185</v>
      </c>
      <c r="FW1009" s="15">
        <v>172</v>
      </c>
      <c r="FX1009" s="15">
        <v>126</v>
      </c>
      <c r="FY1009" s="15">
        <v>14</v>
      </c>
      <c r="FZ1009" s="15">
        <v>159</v>
      </c>
      <c r="GA1009" s="15">
        <v>94</v>
      </c>
      <c r="GB1009" s="15">
        <v>67</v>
      </c>
      <c r="GC1009" s="15">
        <v>44</v>
      </c>
      <c r="GD1009" s="15">
        <v>88</v>
      </c>
      <c r="GE1009" s="15">
        <v>166</v>
      </c>
      <c r="GF1009" s="15">
        <v>194</v>
      </c>
      <c r="GG1009" s="15">
        <v>131</v>
      </c>
      <c r="GH1009" s="15">
        <v>163</v>
      </c>
      <c r="GI1009" s="15">
        <v>80</v>
      </c>
      <c r="GJ1009" s="15">
        <v>105</v>
      </c>
      <c r="GK1009" s="15">
        <v>152</v>
      </c>
      <c r="GL1009" s="15">
        <v>1</v>
      </c>
      <c r="GM1009" s="15">
        <v>204</v>
      </c>
      <c r="GN1009" s="15">
        <v>74</v>
      </c>
      <c r="GO1009" s="15">
        <v>199</v>
      </c>
      <c r="GP1009" s="15">
        <v>116</v>
      </c>
      <c r="GQ1009" s="15">
        <v>183</v>
      </c>
      <c r="GR1009" s="15">
        <v>96</v>
      </c>
      <c r="GS1009" s="15">
        <v>148</v>
      </c>
      <c r="GT1009" s="15">
        <v>90</v>
      </c>
      <c r="GU1009" s="15">
        <v>142</v>
      </c>
      <c r="GV1009" s="15">
        <v>68</v>
      </c>
      <c r="GW1009" s="15">
        <v>198</v>
      </c>
      <c r="GX1009" s="15">
        <v>43</v>
      </c>
      <c r="GY1009" s="15">
        <v>146</v>
      </c>
      <c r="GZ1009" s="15">
        <v>76</v>
      </c>
      <c r="HA1009" s="15">
        <v>138</v>
      </c>
    </row>
    <row r="1010" spans="4:214" s="15" customFormat="1">
      <c r="E1010" s="42" t="s">
        <v>352</v>
      </c>
      <c r="F1010" s="15">
        <v>140</v>
      </c>
      <c r="G1010" s="15">
        <v>190</v>
      </c>
      <c r="H1010" s="15">
        <v>61</v>
      </c>
      <c r="I1010" s="15">
        <v>128</v>
      </c>
      <c r="J1010" s="15">
        <v>167</v>
      </c>
      <c r="K1010" s="15">
        <v>20</v>
      </c>
      <c r="L1010" s="15">
        <v>68</v>
      </c>
      <c r="M1010" s="15">
        <v>202</v>
      </c>
      <c r="N1010" s="15">
        <v>50</v>
      </c>
      <c r="O1010" s="15">
        <v>154</v>
      </c>
      <c r="P1010" s="15">
        <v>130</v>
      </c>
      <c r="Q1010" s="15">
        <v>19</v>
      </c>
      <c r="R1010" s="15">
        <v>120</v>
      </c>
      <c r="S1010" s="15">
        <v>37</v>
      </c>
      <c r="T1010" s="15">
        <v>47</v>
      </c>
      <c r="U1010" s="15">
        <v>30</v>
      </c>
      <c r="V1010" s="15">
        <v>181</v>
      </c>
      <c r="W1010" s="15">
        <v>192</v>
      </c>
      <c r="X1010" s="15">
        <v>12</v>
      </c>
      <c r="Y1010" s="15">
        <v>101</v>
      </c>
      <c r="Z1010" s="15">
        <v>100</v>
      </c>
      <c r="AA1010" s="15">
        <v>118</v>
      </c>
      <c r="AB1010" s="15">
        <v>137</v>
      </c>
      <c r="AC1010" s="15">
        <v>175</v>
      </c>
      <c r="AD1010" s="15">
        <v>127</v>
      </c>
      <c r="AE1010" s="15">
        <v>49</v>
      </c>
      <c r="AF1010" s="15">
        <v>6</v>
      </c>
      <c r="AG1010" s="15">
        <v>182</v>
      </c>
      <c r="AH1010" s="15">
        <v>166</v>
      </c>
      <c r="AI1010" s="15">
        <v>161</v>
      </c>
      <c r="AJ1010" s="15">
        <v>39</v>
      </c>
      <c r="AK1010" s="15">
        <v>138</v>
      </c>
      <c r="AL1010" s="15">
        <v>51</v>
      </c>
      <c r="AM1010" s="15">
        <v>151</v>
      </c>
      <c r="AN1010" s="15">
        <v>143</v>
      </c>
      <c r="AO1010" s="15">
        <v>3</v>
      </c>
      <c r="AP1010" s="15">
        <v>73</v>
      </c>
      <c r="AQ1010" s="15">
        <v>150</v>
      </c>
      <c r="AR1010" s="15">
        <v>23</v>
      </c>
      <c r="AS1010" s="15">
        <v>57</v>
      </c>
      <c r="AT1010" s="15">
        <v>178</v>
      </c>
      <c r="AU1010" s="15">
        <v>25</v>
      </c>
      <c r="AV1010" s="15">
        <v>129</v>
      </c>
      <c r="AW1010" s="15">
        <v>2</v>
      </c>
      <c r="AX1010" s="15">
        <v>201</v>
      </c>
      <c r="AY1010" s="15">
        <v>198</v>
      </c>
      <c r="AZ1010" s="15">
        <v>55</v>
      </c>
      <c r="BA1010" s="15">
        <v>179</v>
      </c>
      <c r="BB1010" s="15">
        <v>106</v>
      </c>
      <c r="BC1010" s="15">
        <v>8</v>
      </c>
      <c r="BD1010" s="15">
        <v>33</v>
      </c>
      <c r="BE1010" s="15">
        <v>193</v>
      </c>
      <c r="BF1010" s="15">
        <v>155</v>
      </c>
      <c r="BG1010" s="15">
        <v>63</v>
      </c>
      <c r="BH1010" s="15">
        <v>72</v>
      </c>
      <c r="BI1010" s="15">
        <v>162</v>
      </c>
      <c r="BJ1010" s="15">
        <v>40</v>
      </c>
      <c r="BK1010" s="15">
        <v>115</v>
      </c>
      <c r="BL1010" s="15">
        <v>186</v>
      </c>
      <c r="BM1010" s="15">
        <v>136</v>
      </c>
      <c r="BN1010" s="15">
        <v>125</v>
      </c>
      <c r="BO1010" s="15">
        <v>31</v>
      </c>
      <c r="BP1010" s="15">
        <v>112</v>
      </c>
      <c r="BQ1010" s="15">
        <v>41</v>
      </c>
      <c r="BR1010" s="15">
        <v>13</v>
      </c>
      <c r="BS1010" s="15">
        <v>169</v>
      </c>
      <c r="BT1010" s="15">
        <v>80</v>
      </c>
      <c r="BU1010" s="15">
        <v>199</v>
      </c>
      <c r="BV1010" s="15">
        <v>95</v>
      </c>
      <c r="BW1010" s="15">
        <v>146</v>
      </c>
      <c r="BX1010" s="15">
        <v>82</v>
      </c>
      <c r="BY1010" s="15">
        <v>15</v>
      </c>
      <c r="BZ1010" s="15">
        <v>105</v>
      </c>
      <c r="CA1010" s="15">
        <v>195</v>
      </c>
      <c r="CB1010" s="15">
        <v>42</v>
      </c>
      <c r="CC1010" s="15">
        <v>188</v>
      </c>
      <c r="CD1010" s="15">
        <v>34</v>
      </c>
      <c r="CE1010" s="15">
        <v>14</v>
      </c>
      <c r="CF1010" s="15">
        <v>76</v>
      </c>
      <c r="CG1010" s="15">
        <v>131</v>
      </c>
      <c r="CH1010" s="15">
        <v>180</v>
      </c>
      <c r="CI1010" s="15">
        <v>109</v>
      </c>
      <c r="CJ1010" s="15">
        <v>26</v>
      </c>
      <c r="CK1010" s="15">
        <v>158</v>
      </c>
      <c r="CL1010" s="15">
        <v>111</v>
      </c>
      <c r="CM1010" s="15">
        <v>53</v>
      </c>
      <c r="CN1010" s="15">
        <v>93</v>
      </c>
      <c r="CO1010" s="15">
        <v>84</v>
      </c>
      <c r="CP1010" s="15">
        <v>11</v>
      </c>
      <c r="CQ1010" s="15">
        <v>21</v>
      </c>
      <c r="CR1010" s="15">
        <v>114</v>
      </c>
      <c r="CS1010" s="15">
        <v>96</v>
      </c>
      <c r="CT1010" s="15">
        <v>102</v>
      </c>
      <c r="CU1010" s="15">
        <v>147</v>
      </c>
      <c r="CV1010" s="15">
        <v>86</v>
      </c>
      <c r="CW1010" s="15">
        <v>92</v>
      </c>
      <c r="CX1010" s="15">
        <v>126</v>
      </c>
      <c r="CY1010" s="15">
        <v>160</v>
      </c>
      <c r="CZ1010" s="15">
        <v>165</v>
      </c>
      <c r="DA1010" s="15">
        <v>52</v>
      </c>
      <c r="DB1010" s="15">
        <v>45</v>
      </c>
      <c r="DC1010" s="15">
        <v>183</v>
      </c>
      <c r="DD1010" s="15">
        <v>134</v>
      </c>
      <c r="DE1010" s="15">
        <v>110</v>
      </c>
      <c r="DF1010" s="15">
        <v>139</v>
      </c>
      <c r="DG1010" s="15">
        <v>159</v>
      </c>
      <c r="DH1010" s="15">
        <v>133</v>
      </c>
      <c r="DI1010" s="15">
        <v>29</v>
      </c>
      <c r="DJ1010" s="15">
        <v>117</v>
      </c>
      <c r="DK1010" s="15">
        <v>62</v>
      </c>
      <c r="DL1010" s="15">
        <v>85</v>
      </c>
      <c r="DM1010" s="15">
        <v>75</v>
      </c>
      <c r="DN1010" s="15">
        <v>16</v>
      </c>
      <c r="DO1010" s="15">
        <v>10</v>
      </c>
      <c r="DP1010" s="15">
        <v>203</v>
      </c>
      <c r="DQ1010" s="15">
        <v>113</v>
      </c>
      <c r="DR1010" s="15">
        <v>89</v>
      </c>
      <c r="DS1010" s="15">
        <v>22</v>
      </c>
      <c r="DT1010" s="15">
        <v>66</v>
      </c>
      <c r="DU1010" s="15">
        <v>173</v>
      </c>
      <c r="DV1010" s="15">
        <v>44</v>
      </c>
      <c r="DW1010" s="15">
        <v>184</v>
      </c>
      <c r="DX1010" s="15">
        <v>77</v>
      </c>
      <c r="DY1010" s="15">
        <v>142</v>
      </c>
      <c r="DZ1010" s="15">
        <v>197</v>
      </c>
      <c r="EA1010" s="15">
        <v>204</v>
      </c>
      <c r="EB1010" s="15">
        <v>153</v>
      </c>
      <c r="EC1010" s="15">
        <v>69</v>
      </c>
      <c r="ED1010" s="15">
        <v>122</v>
      </c>
      <c r="EE1010" s="15">
        <v>104</v>
      </c>
      <c r="EF1010" s="15">
        <v>87</v>
      </c>
      <c r="EG1010" s="15">
        <v>108</v>
      </c>
      <c r="EH1010" s="15">
        <v>59</v>
      </c>
      <c r="EI1010" s="15">
        <v>116</v>
      </c>
      <c r="EJ1010" s="15">
        <v>98</v>
      </c>
      <c r="EK1010" s="15">
        <v>64</v>
      </c>
      <c r="EL1010" s="15">
        <v>163</v>
      </c>
      <c r="EM1010" s="15">
        <v>56</v>
      </c>
      <c r="EN1010" s="15">
        <v>168</v>
      </c>
      <c r="EO1010" s="15">
        <v>1</v>
      </c>
      <c r="EP1010" s="15">
        <v>60</v>
      </c>
      <c r="EQ1010" s="15">
        <v>196</v>
      </c>
      <c r="ER1010" s="15">
        <v>172</v>
      </c>
      <c r="ES1010" s="15">
        <v>157</v>
      </c>
      <c r="ET1010" s="15">
        <v>121</v>
      </c>
      <c r="EU1010" s="15">
        <v>70</v>
      </c>
      <c r="EV1010" s="15">
        <v>94</v>
      </c>
      <c r="EW1010" s="15">
        <v>74</v>
      </c>
      <c r="EX1010" s="15">
        <v>187</v>
      </c>
      <c r="EY1010" s="15">
        <v>141</v>
      </c>
      <c r="EZ1010" s="15">
        <v>9</v>
      </c>
      <c r="FA1010" s="15">
        <v>123</v>
      </c>
      <c r="FB1010" s="15">
        <v>81</v>
      </c>
      <c r="FC1010" s="15">
        <v>177</v>
      </c>
      <c r="FD1010" s="15">
        <v>152</v>
      </c>
      <c r="FE1010" s="15">
        <v>90</v>
      </c>
      <c r="FF1010" s="15">
        <v>144</v>
      </c>
      <c r="FG1010" s="15">
        <v>32</v>
      </c>
      <c r="FH1010" s="15">
        <v>46</v>
      </c>
      <c r="FI1010" s="15">
        <v>107</v>
      </c>
      <c r="FJ1010" s="15">
        <v>135</v>
      </c>
      <c r="FK1010" s="15">
        <v>194</v>
      </c>
      <c r="FL1010" s="15">
        <v>67</v>
      </c>
      <c r="FM1010" s="15">
        <v>78</v>
      </c>
      <c r="FN1010" s="15">
        <v>164</v>
      </c>
      <c r="FO1010" s="15">
        <v>24</v>
      </c>
      <c r="FP1010" s="15">
        <v>54</v>
      </c>
      <c r="FQ1010" s="15">
        <v>79</v>
      </c>
      <c r="FR1010" s="15">
        <v>36</v>
      </c>
      <c r="FS1010" s="15">
        <v>176</v>
      </c>
      <c r="FT1010" s="15">
        <v>7</v>
      </c>
      <c r="FU1010" s="15">
        <v>38</v>
      </c>
      <c r="FV1010" s="15">
        <v>132</v>
      </c>
      <c r="FW1010" s="15">
        <v>103</v>
      </c>
      <c r="FX1010" s="15">
        <v>83</v>
      </c>
      <c r="FY1010" s="15">
        <v>170</v>
      </c>
      <c r="FZ1010" s="15">
        <v>65</v>
      </c>
      <c r="GA1010" s="15">
        <v>145</v>
      </c>
      <c r="GB1010" s="15">
        <v>48</v>
      </c>
      <c r="GC1010" s="15">
        <v>28</v>
      </c>
      <c r="GD1010" s="15">
        <v>97</v>
      </c>
      <c r="GE1010" s="15">
        <v>171</v>
      </c>
      <c r="GF1010" s="15">
        <v>124</v>
      </c>
      <c r="GG1010" s="15">
        <v>88</v>
      </c>
      <c r="GH1010" s="15">
        <v>43</v>
      </c>
      <c r="GI1010" s="15">
        <v>99</v>
      </c>
      <c r="GJ1010" s="15">
        <v>149</v>
      </c>
      <c r="GK1010" s="15">
        <v>119</v>
      </c>
      <c r="GL1010" s="15">
        <v>191</v>
      </c>
      <c r="GM1010" s="15">
        <v>27</v>
      </c>
      <c r="GN1010" s="15">
        <v>200</v>
      </c>
      <c r="GO1010" s="15">
        <v>174</v>
      </c>
      <c r="GP1010" s="15">
        <v>35</v>
      </c>
      <c r="GQ1010" s="15">
        <v>71</v>
      </c>
      <c r="GR1010" s="15">
        <v>148</v>
      </c>
      <c r="GS1010" s="15">
        <v>18</v>
      </c>
      <c r="GT1010" s="15">
        <v>58</v>
      </c>
      <c r="GU1010" s="15">
        <v>5</v>
      </c>
      <c r="GV1010" s="15">
        <v>91</v>
      </c>
      <c r="GW1010" s="15">
        <v>189</v>
      </c>
      <c r="GX1010" s="15">
        <v>4</v>
      </c>
      <c r="GY1010" s="15">
        <v>185</v>
      </c>
      <c r="GZ1010" s="15">
        <v>156</v>
      </c>
      <c r="HA1010" s="15">
        <v>17</v>
      </c>
    </row>
    <row r="1011" spans="4:214" s="15" customFormat="1"/>
    <row r="1012" spans="4:214" s="15" customFormat="1">
      <c r="D1012" s="447">
        <v>205</v>
      </c>
      <c r="E1012" s="39" t="s">
        <v>379</v>
      </c>
    </row>
    <row r="1013" spans="4:214" s="15" customFormat="1">
      <c r="E1013" s="42" t="s">
        <v>322</v>
      </c>
      <c r="F1013" s="15">
        <v>1</v>
      </c>
      <c r="G1013" s="15">
        <v>2</v>
      </c>
      <c r="H1013" s="15">
        <v>3</v>
      </c>
      <c r="I1013" s="15">
        <v>4</v>
      </c>
      <c r="J1013" s="15">
        <v>5</v>
      </c>
      <c r="K1013" s="15">
        <v>6</v>
      </c>
      <c r="L1013" s="15">
        <v>7</v>
      </c>
      <c r="M1013" s="15">
        <v>8</v>
      </c>
      <c r="N1013" s="15">
        <v>9</v>
      </c>
      <c r="O1013" s="15">
        <v>10</v>
      </c>
      <c r="P1013" s="15">
        <v>11</v>
      </c>
      <c r="Q1013" s="15">
        <v>12</v>
      </c>
      <c r="R1013" s="15">
        <v>13</v>
      </c>
      <c r="S1013" s="15">
        <v>14</v>
      </c>
      <c r="T1013" s="15">
        <v>15</v>
      </c>
      <c r="U1013" s="15">
        <v>16</v>
      </c>
      <c r="V1013" s="15">
        <v>17</v>
      </c>
      <c r="W1013" s="15">
        <v>18</v>
      </c>
      <c r="X1013" s="15">
        <v>19</v>
      </c>
      <c r="Y1013" s="15">
        <v>20</v>
      </c>
      <c r="Z1013" s="15">
        <v>21</v>
      </c>
      <c r="AA1013" s="15">
        <v>22</v>
      </c>
      <c r="AB1013" s="15">
        <v>23</v>
      </c>
      <c r="AC1013" s="15">
        <v>24</v>
      </c>
      <c r="AD1013" s="15">
        <v>25</v>
      </c>
      <c r="AE1013" s="15">
        <v>26</v>
      </c>
      <c r="AF1013" s="15">
        <v>27</v>
      </c>
      <c r="AG1013" s="15">
        <v>28</v>
      </c>
      <c r="AH1013" s="15">
        <v>29</v>
      </c>
      <c r="AI1013" s="15">
        <v>30</v>
      </c>
      <c r="AJ1013" s="15">
        <v>31</v>
      </c>
      <c r="AK1013" s="15">
        <v>32</v>
      </c>
      <c r="AL1013" s="15">
        <v>33</v>
      </c>
      <c r="AM1013" s="15">
        <v>34</v>
      </c>
      <c r="AN1013" s="15">
        <v>35</v>
      </c>
      <c r="AO1013" s="15">
        <v>36</v>
      </c>
      <c r="AP1013" s="15">
        <v>37</v>
      </c>
      <c r="AQ1013" s="15">
        <v>38</v>
      </c>
      <c r="AR1013" s="15">
        <v>39</v>
      </c>
      <c r="AS1013" s="15">
        <v>40</v>
      </c>
      <c r="AT1013" s="15">
        <v>41</v>
      </c>
      <c r="AU1013" s="15">
        <v>42</v>
      </c>
      <c r="AV1013" s="15">
        <v>43</v>
      </c>
      <c r="AW1013" s="15">
        <v>44</v>
      </c>
      <c r="AX1013" s="15">
        <v>45</v>
      </c>
      <c r="AY1013" s="15">
        <v>46</v>
      </c>
      <c r="AZ1013" s="15">
        <v>47</v>
      </c>
      <c r="BA1013" s="15">
        <v>48</v>
      </c>
      <c r="BB1013" s="15">
        <v>49</v>
      </c>
      <c r="BC1013" s="15">
        <v>50</v>
      </c>
      <c r="BD1013" s="15">
        <v>51</v>
      </c>
      <c r="BE1013" s="15">
        <v>52</v>
      </c>
      <c r="BF1013" s="15">
        <v>53</v>
      </c>
      <c r="BG1013" s="15">
        <v>54</v>
      </c>
      <c r="BH1013" s="15">
        <v>55</v>
      </c>
      <c r="BI1013" s="15">
        <v>56</v>
      </c>
      <c r="BJ1013" s="15">
        <v>57</v>
      </c>
      <c r="BK1013" s="15">
        <v>58</v>
      </c>
      <c r="BL1013" s="15">
        <v>59</v>
      </c>
      <c r="BM1013" s="15">
        <v>60</v>
      </c>
      <c r="BN1013" s="15">
        <v>61</v>
      </c>
      <c r="BO1013" s="15">
        <v>62</v>
      </c>
      <c r="BP1013" s="15">
        <v>63</v>
      </c>
      <c r="BQ1013" s="15">
        <v>64</v>
      </c>
      <c r="BR1013" s="15">
        <v>65</v>
      </c>
      <c r="BS1013" s="15">
        <v>66</v>
      </c>
      <c r="BT1013" s="15">
        <v>67</v>
      </c>
      <c r="BU1013" s="15">
        <v>68</v>
      </c>
      <c r="BV1013" s="15">
        <v>69</v>
      </c>
      <c r="BW1013" s="15">
        <v>70</v>
      </c>
      <c r="BX1013" s="15">
        <v>71</v>
      </c>
      <c r="BY1013" s="15">
        <v>72</v>
      </c>
      <c r="BZ1013" s="15">
        <v>73</v>
      </c>
      <c r="CA1013" s="15">
        <v>74</v>
      </c>
      <c r="CB1013" s="15">
        <v>75</v>
      </c>
      <c r="CC1013" s="15">
        <v>76</v>
      </c>
      <c r="CD1013" s="15">
        <v>77</v>
      </c>
      <c r="CE1013" s="15">
        <v>78</v>
      </c>
      <c r="CF1013" s="15">
        <v>79</v>
      </c>
      <c r="CG1013" s="15">
        <v>80</v>
      </c>
      <c r="CH1013" s="15">
        <v>81</v>
      </c>
      <c r="CI1013" s="15">
        <v>82</v>
      </c>
      <c r="CJ1013" s="15">
        <v>83</v>
      </c>
      <c r="CK1013" s="15">
        <v>84</v>
      </c>
      <c r="CL1013" s="15">
        <v>85</v>
      </c>
      <c r="CM1013" s="15">
        <v>86</v>
      </c>
      <c r="CN1013" s="15">
        <v>87</v>
      </c>
      <c r="CO1013" s="15">
        <v>88</v>
      </c>
      <c r="CP1013" s="15">
        <v>89</v>
      </c>
      <c r="CQ1013" s="15">
        <v>90</v>
      </c>
      <c r="CR1013" s="15">
        <v>91</v>
      </c>
      <c r="CS1013" s="15">
        <v>92</v>
      </c>
      <c r="CT1013" s="15">
        <v>93</v>
      </c>
      <c r="CU1013" s="15">
        <v>94</v>
      </c>
      <c r="CV1013" s="15">
        <v>95</v>
      </c>
      <c r="CW1013" s="15">
        <v>96</v>
      </c>
      <c r="CX1013" s="15">
        <v>97</v>
      </c>
      <c r="CY1013" s="15">
        <v>98</v>
      </c>
      <c r="CZ1013" s="15">
        <v>99</v>
      </c>
      <c r="DA1013" s="15">
        <v>100</v>
      </c>
      <c r="DB1013" s="15">
        <v>101</v>
      </c>
      <c r="DC1013" s="15">
        <v>102</v>
      </c>
      <c r="DD1013" s="15">
        <v>103</v>
      </c>
      <c r="DE1013" s="15">
        <v>104</v>
      </c>
      <c r="DF1013" s="15">
        <v>105</v>
      </c>
      <c r="DG1013" s="15">
        <v>106</v>
      </c>
      <c r="DH1013" s="15">
        <v>107</v>
      </c>
      <c r="DI1013" s="15">
        <v>108</v>
      </c>
      <c r="DJ1013" s="15">
        <v>109</v>
      </c>
      <c r="DK1013" s="15">
        <v>110</v>
      </c>
      <c r="DL1013" s="15">
        <v>111</v>
      </c>
      <c r="DM1013" s="15">
        <v>112</v>
      </c>
      <c r="DN1013" s="15">
        <v>113</v>
      </c>
      <c r="DO1013" s="15">
        <v>114</v>
      </c>
      <c r="DP1013" s="15">
        <v>115</v>
      </c>
      <c r="DQ1013" s="15">
        <v>116</v>
      </c>
      <c r="DR1013" s="15">
        <v>117</v>
      </c>
      <c r="DS1013" s="15">
        <v>118</v>
      </c>
      <c r="DT1013" s="15">
        <v>119</v>
      </c>
      <c r="DU1013" s="15">
        <v>120</v>
      </c>
      <c r="DV1013" s="15">
        <v>121</v>
      </c>
      <c r="DW1013" s="15">
        <v>122</v>
      </c>
      <c r="DX1013" s="15">
        <v>123</v>
      </c>
      <c r="DY1013" s="15">
        <v>124</v>
      </c>
      <c r="DZ1013" s="15">
        <v>125</v>
      </c>
      <c r="EA1013" s="15">
        <v>126</v>
      </c>
      <c r="EB1013" s="15">
        <v>127</v>
      </c>
      <c r="EC1013" s="15">
        <v>128</v>
      </c>
      <c r="ED1013" s="15">
        <v>129</v>
      </c>
      <c r="EE1013" s="15">
        <v>130</v>
      </c>
      <c r="EF1013" s="15">
        <v>131</v>
      </c>
      <c r="EG1013" s="15">
        <v>132</v>
      </c>
      <c r="EH1013" s="15">
        <v>133</v>
      </c>
      <c r="EI1013" s="15">
        <v>134</v>
      </c>
      <c r="EJ1013" s="15">
        <v>135</v>
      </c>
      <c r="EK1013" s="15">
        <v>136</v>
      </c>
      <c r="EL1013" s="15">
        <v>137</v>
      </c>
      <c r="EM1013" s="15">
        <v>138</v>
      </c>
      <c r="EN1013" s="15">
        <v>139</v>
      </c>
      <c r="EO1013" s="15">
        <v>140</v>
      </c>
      <c r="EP1013" s="15">
        <v>141</v>
      </c>
      <c r="EQ1013" s="15">
        <v>142</v>
      </c>
      <c r="ER1013" s="15">
        <v>143</v>
      </c>
      <c r="ES1013" s="15">
        <v>144</v>
      </c>
      <c r="ET1013" s="15">
        <v>145</v>
      </c>
      <c r="EU1013" s="15">
        <v>146</v>
      </c>
      <c r="EV1013" s="15">
        <v>147</v>
      </c>
      <c r="EW1013" s="15">
        <v>148</v>
      </c>
      <c r="EX1013" s="15">
        <v>149</v>
      </c>
      <c r="EY1013" s="15">
        <v>150</v>
      </c>
      <c r="EZ1013" s="15">
        <v>151</v>
      </c>
      <c r="FA1013" s="15">
        <v>152</v>
      </c>
      <c r="FB1013" s="15">
        <v>153</v>
      </c>
      <c r="FC1013" s="15">
        <v>154</v>
      </c>
      <c r="FD1013" s="15">
        <v>155</v>
      </c>
      <c r="FE1013" s="15">
        <v>156</v>
      </c>
      <c r="FF1013" s="15">
        <v>157</v>
      </c>
      <c r="FG1013" s="15">
        <v>158</v>
      </c>
      <c r="FH1013" s="15">
        <v>159</v>
      </c>
      <c r="FI1013" s="15">
        <v>160</v>
      </c>
      <c r="FJ1013" s="15">
        <v>161</v>
      </c>
      <c r="FK1013" s="15">
        <v>162</v>
      </c>
      <c r="FL1013" s="15">
        <v>163</v>
      </c>
      <c r="FM1013" s="15">
        <v>164</v>
      </c>
      <c r="FN1013" s="15">
        <v>165</v>
      </c>
      <c r="FO1013" s="15">
        <v>166</v>
      </c>
      <c r="FP1013" s="15">
        <v>167</v>
      </c>
      <c r="FQ1013" s="15">
        <v>168</v>
      </c>
      <c r="FR1013" s="15">
        <v>169</v>
      </c>
      <c r="FS1013" s="15">
        <v>170</v>
      </c>
      <c r="FT1013" s="15">
        <v>171</v>
      </c>
      <c r="FU1013" s="15">
        <v>172</v>
      </c>
      <c r="FV1013" s="15">
        <v>173</v>
      </c>
      <c r="FW1013" s="15">
        <v>174</v>
      </c>
      <c r="FX1013" s="15">
        <v>175</v>
      </c>
      <c r="FY1013" s="15">
        <v>176</v>
      </c>
      <c r="FZ1013" s="15">
        <v>177</v>
      </c>
      <c r="GA1013" s="15">
        <v>178</v>
      </c>
      <c r="GB1013" s="15">
        <v>179</v>
      </c>
      <c r="GC1013" s="15">
        <v>180</v>
      </c>
      <c r="GD1013" s="15">
        <v>181</v>
      </c>
      <c r="GE1013" s="15">
        <v>182</v>
      </c>
      <c r="GF1013" s="15">
        <v>183</v>
      </c>
      <c r="GG1013" s="15">
        <v>184</v>
      </c>
      <c r="GH1013" s="15">
        <v>185</v>
      </c>
      <c r="GI1013" s="15">
        <v>186</v>
      </c>
      <c r="GJ1013" s="15">
        <v>187</v>
      </c>
      <c r="GK1013" s="15">
        <v>188</v>
      </c>
      <c r="GL1013" s="15">
        <v>189</v>
      </c>
      <c r="GM1013" s="15">
        <v>190</v>
      </c>
      <c r="GN1013" s="15">
        <v>191</v>
      </c>
      <c r="GO1013" s="15">
        <v>192</v>
      </c>
      <c r="GP1013" s="15">
        <v>193</v>
      </c>
      <c r="GQ1013" s="15">
        <v>194</v>
      </c>
      <c r="GR1013" s="15">
        <v>195</v>
      </c>
      <c r="GS1013" s="15">
        <v>196</v>
      </c>
      <c r="GT1013" s="15">
        <v>197</v>
      </c>
      <c r="GU1013" s="15">
        <v>198</v>
      </c>
      <c r="GV1013" s="15">
        <v>199</v>
      </c>
      <c r="GW1013" s="15">
        <v>200</v>
      </c>
      <c r="GX1013" s="15">
        <v>201</v>
      </c>
      <c r="GY1013" s="15">
        <v>202</v>
      </c>
      <c r="GZ1013" s="15">
        <v>203</v>
      </c>
      <c r="HA1013" s="15">
        <v>204</v>
      </c>
      <c r="HB1013" s="15">
        <v>205</v>
      </c>
    </row>
    <row r="1014" spans="4:214" s="15" customFormat="1">
      <c r="E1014" s="42" t="s">
        <v>350</v>
      </c>
      <c r="F1014" s="15">
        <v>9</v>
      </c>
      <c r="G1014" s="15">
        <v>33</v>
      </c>
      <c r="H1014" s="15">
        <v>75</v>
      </c>
      <c r="I1014" s="15">
        <v>66</v>
      </c>
      <c r="J1014" s="15">
        <v>141</v>
      </c>
      <c r="K1014" s="15">
        <v>115</v>
      </c>
      <c r="L1014" s="15">
        <v>193</v>
      </c>
      <c r="M1014" s="15">
        <v>109</v>
      </c>
      <c r="N1014" s="15">
        <v>140</v>
      </c>
      <c r="O1014" s="15">
        <v>96</v>
      </c>
      <c r="P1014" s="15">
        <v>202</v>
      </c>
      <c r="Q1014" s="15">
        <v>113</v>
      </c>
      <c r="R1014" s="15">
        <v>52</v>
      </c>
      <c r="S1014" s="15">
        <v>142</v>
      </c>
      <c r="T1014" s="15">
        <v>29</v>
      </c>
      <c r="U1014" s="15">
        <v>37</v>
      </c>
      <c r="V1014" s="15">
        <v>124</v>
      </c>
      <c r="W1014" s="15">
        <v>92</v>
      </c>
      <c r="X1014" s="15">
        <v>178</v>
      </c>
      <c r="Y1014" s="15">
        <v>73</v>
      </c>
      <c r="Z1014" s="15">
        <v>24</v>
      </c>
      <c r="AA1014" s="15">
        <v>79</v>
      </c>
      <c r="AB1014" s="15">
        <v>61</v>
      </c>
      <c r="AC1014" s="15">
        <v>135</v>
      </c>
      <c r="AD1014" s="15">
        <v>192</v>
      </c>
      <c r="AE1014" s="15">
        <v>97</v>
      </c>
      <c r="AF1014" s="15">
        <v>185</v>
      </c>
      <c r="AG1014" s="15">
        <v>71</v>
      </c>
      <c r="AH1014" s="15">
        <v>48</v>
      </c>
      <c r="AI1014" s="15">
        <v>43</v>
      </c>
      <c r="AJ1014" s="15">
        <v>198</v>
      </c>
      <c r="AK1014" s="15">
        <v>116</v>
      </c>
      <c r="AL1014" s="15">
        <v>62</v>
      </c>
      <c r="AM1014" s="15">
        <v>153</v>
      </c>
      <c r="AN1014" s="15">
        <v>162</v>
      </c>
      <c r="AO1014" s="15">
        <v>78</v>
      </c>
      <c r="AP1014" s="15">
        <v>123</v>
      </c>
      <c r="AQ1014" s="15">
        <v>87</v>
      </c>
      <c r="AR1014" s="15">
        <v>1</v>
      </c>
      <c r="AS1014" s="15">
        <v>186</v>
      </c>
      <c r="AT1014" s="15">
        <v>130</v>
      </c>
      <c r="AU1014" s="15">
        <v>175</v>
      </c>
      <c r="AV1014" s="15">
        <v>169</v>
      </c>
      <c r="AW1014" s="15">
        <v>26</v>
      </c>
      <c r="AX1014" s="15">
        <v>23</v>
      </c>
      <c r="AY1014" s="15">
        <v>102</v>
      </c>
      <c r="AZ1014" s="15">
        <v>45</v>
      </c>
      <c r="BA1014" s="15">
        <v>27</v>
      </c>
      <c r="BB1014" s="15">
        <v>126</v>
      </c>
      <c r="BC1014" s="15">
        <v>201</v>
      </c>
      <c r="BD1014" s="15">
        <v>12</v>
      </c>
      <c r="BE1014" s="15">
        <v>120</v>
      </c>
      <c r="BF1014" s="15">
        <v>84</v>
      </c>
      <c r="BG1014" s="15">
        <v>35</v>
      </c>
      <c r="BH1014" s="15">
        <v>67</v>
      </c>
      <c r="BI1014" s="15">
        <v>147</v>
      </c>
      <c r="BJ1014" s="15">
        <v>128</v>
      </c>
      <c r="BK1014" s="15">
        <v>65</v>
      </c>
      <c r="BL1014" s="15">
        <v>111</v>
      </c>
      <c r="BM1014" s="15">
        <v>93</v>
      </c>
      <c r="BN1014" s="15">
        <v>85</v>
      </c>
      <c r="BO1014" s="15">
        <v>188</v>
      </c>
      <c r="BP1014" s="15">
        <v>25</v>
      </c>
      <c r="BQ1014" s="15">
        <v>146</v>
      </c>
      <c r="BR1014" s="15">
        <v>58</v>
      </c>
      <c r="BS1014" s="15">
        <v>100</v>
      </c>
      <c r="BT1014" s="15">
        <v>180</v>
      </c>
      <c r="BU1014" s="15">
        <v>167</v>
      </c>
      <c r="BV1014" s="15">
        <v>196</v>
      </c>
      <c r="BW1014" s="15">
        <v>88</v>
      </c>
      <c r="BX1014" s="15">
        <v>173</v>
      </c>
      <c r="BY1014" s="15">
        <v>160</v>
      </c>
      <c r="BZ1014" s="15">
        <v>181</v>
      </c>
      <c r="CA1014" s="15">
        <v>127</v>
      </c>
      <c r="CB1014" s="15">
        <v>3</v>
      </c>
      <c r="CC1014" s="15">
        <v>150</v>
      </c>
      <c r="CD1014" s="15">
        <v>28</v>
      </c>
      <c r="CE1014" s="15">
        <v>70</v>
      </c>
      <c r="CF1014" s="15">
        <v>133</v>
      </c>
      <c r="CG1014" s="15">
        <v>183</v>
      </c>
      <c r="CH1014" s="15">
        <v>197</v>
      </c>
      <c r="CI1014" s="15">
        <v>63</v>
      </c>
      <c r="CJ1014" s="15">
        <v>184</v>
      </c>
      <c r="CK1014" s="15">
        <v>53</v>
      </c>
      <c r="CL1014" s="15">
        <v>56</v>
      </c>
      <c r="CM1014" s="15">
        <v>64</v>
      </c>
      <c r="CN1014" s="15">
        <v>99</v>
      </c>
      <c r="CO1014" s="15">
        <v>117</v>
      </c>
      <c r="CP1014" s="15">
        <v>176</v>
      </c>
      <c r="CQ1014" s="15">
        <v>187</v>
      </c>
      <c r="CR1014" s="15">
        <v>74</v>
      </c>
      <c r="CS1014" s="15">
        <v>54</v>
      </c>
      <c r="CT1014" s="15">
        <v>170</v>
      </c>
      <c r="CU1014" s="15">
        <v>20</v>
      </c>
      <c r="CV1014" s="15">
        <v>83</v>
      </c>
      <c r="CW1014" s="15">
        <v>40</v>
      </c>
      <c r="CX1014" s="15">
        <v>30</v>
      </c>
      <c r="CY1014" s="15">
        <v>14</v>
      </c>
      <c r="CZ1014" s="15">
        <v>86</v>
      </c>
      <c r="DA1014" s="15">
        <v>4</v>
      </c>
      <c r="DB1014" s="15">
        <v>80</v>
      </c>
      <c r="DC1014" s="15">
        <v>46</v>
      </c>
      <c r="DD1014" s="15">
        <v>32</v>
      </c>
      <c r="DE1014" s="15">
        <v>112</v>
      </c>
      <c r="DF1014" s="15">
        <v>38</v>
      </c>
      <c r="DG1014" s="15">
        <v>200</v>
      </c>
      <c r="DH1014" s="15">
        <v>44</v>
      </c>
      <c r="DI1014" s="15">
        <v>76</v>
      </c>
      <c r="DJ1014" s="15">
        <v>8</v>
      </c>
      <c r="DK1014" s="15">
        <v>82</v>
      </c>
      <c r="DL1014" s="15">
        <v>157</v>
      </c>
      <c r="DM1014" s="15">
        <v>104</v>
      </c>
      <c r="DN1014" s="15">
        <v>165</v>
      </c>
      <c r="DO1014" s="15">
        <v>2</v>
      </c>
      <c r="DP1014" s="15">
        <v>106</v>
      </c>
      <c r="DQ1014" s="15">
        <v>89</v>
      </c>
      <c r="DR1014" s="15">
        <v>125</v>
      </c>
      <c r="DS1014" s="15">
        <v>154</v>
      </c>
      <c r="DT1014" s="15">
        <v>72</v>
      </c>
      <c r="DU1014" s="15">
        <v>143</v>
      </c>
      <c r="DV1014" s="15">
        <v>137</v>
      </c>
      <c r="DW1014" s="15">
        <v>69</v>
      </c>
      <c r="DX1014" s="15">
        <v>16</v>
      </c>
      <c r="DY1014" s="15">
        <v>172</v>
      </c>
      <c r="DZ1014" s="15">
        <v>182</v>
      </c>
      <c r="EA1014" s="15">
        <v>103</v>
      </c>
      <c r="EB1014" s="15">
        <v>55</v>
      </c>
      <c r="EC1014" s="15">
        <v>57</v>
      </c>
      <c r="ED1014" s="15">
        <v>151</v>
      </c>
      <c r="EE1014" s="15">
        <v>81</v>
      </c>
      <c r="EF1014" s="15">
        <v>17</v>
      </c>
      <c r="EG1014" s="15">
        <v>5</v>
      </c>
      <c r="EH1014" s="15">
        <v>152</v>
      </c>
      <c r="EI1014" s="15">
        <v>190</v>
      </c>
      <c r="EJ1014" s="15">
        <v>177</v>
      </c>
      <c r="EK1014" s="15">
        <v>189</v>
      </c>
      <c r="EL1014" s="15">
        <v>205</v>
      </c>
      <c r="EM1014" s="15">
        <v>60</v>
      </c>
      <c r="EN1014" s="15">
        <v>95</v>
      </c>
      <c r="EO1014" s="15">
        <v>118</v>
      </c>
      <c r="EP1014" s="15">
        <v>22</v>
      </c>
      <c r="EQ1014" s="15">
        <v>6</v>
      </c>
      <c r="ER1014" s="15">
        <v>199</v>
      </c>
      <c r="ES1014" s="15">
        <v>195</v>
      </c>
      <c r="ET1014" s="15">
        <v>171</v>
      </c>
      <c r="EU1014" s="15">
        <v>105</v>
      </c>
      <c r="EV1014" s="15">
        <v>179</v>
      </c>
      <c r="EW1014" s="15">
        <v>7</v>
      </c>
      <c r="EX1014" s="15">
        <v>155</v>
      </c>
      <c r="EY1014" s="15">
        <v>31</v>
      </c>
      <c r="EZ1014" s="15">
        <v>110</v>
      </c>
      <c r="FA1014" s="15">
        <v>36</v>
      </c>
      <c r="FB1014" s="15">
        <v>19</v>
      </c>
      <c r="FC1014" s="15">
        <v>15</v>
      </c>
      <c r="FD1014" s="15">
        <v>121</v>
      </c>
      <c r="FE1014" s="15">
        <v>139</v>
      </c>
      <c r="FF1014" s="15">
        <v>49</v>
      </c>
      <c r="FG1014" s="15">
        <v>161</v>
      </c>
      <c r="FH1014" s="15">
        <v>203</v>
      </c>
      <c r="FI1014" s="15">
        <v>108</v>
      </c>
      <c r="FJ1014" s="15">
        <v>10</v>
      </c>
      <c r="FK1014" s="15">
        <v>174</v>
      </c>
      <c r="FL1014" s="15">
        <v>194</v>
      </c>
      <c r="FM1014" s="15">
        <v>145</v>
      </c>
      <c r="FN1014" s="15">
        <v>132</v>
      </c>
      <c r="FO1014" s="15">
        <v>163</v>
      </c>
      <c r="FP1014" s="15">
        <v>41</v>
      </c>
      <c r="FQ1014" s="15">
        <v>91</v>
      </c>
      <c r="FR1014" s="15">
        <v>50</v>
      </c>
      <c r="FS1014" s="15">
        <v>59</v>
      </c>
      <c r="FT1014" s="15">
        <v>98</v>
      </c>
      <c r="FU1014" s="15">
        <v>156</v>
      </c>
      <c r="FV1014" s="15">
        <v>149</v>
      </c>
      <c r="FW1014" s="15">
        <v>51</v>
      </c>
      <c r="FX1014" s="15">
        <v>122</v>
      </c>
      <c r="FY1014" s="15">
        <v>39</v>
      </c>
      <c r="FZ1014" s="15">
        <v>21</v>
      </c>
      <c r="GA1014" s="15">
        <v>144</v>
      </c>
      <c r="GB1014" s="15">
        <v>77</v>
      </c>
      <c r="GC1014" s="15">
        <v>148</v>
      </c>
      <c r="GD1014" s="15">
        <v>114</v>
      </c>
      <c r="GE1014" s="15">
        <v>158</v>
      </c>
      <c r="GF1014" s="15">
        <v>129</v>
      </c>
      <c r="GG1014" s="15">
        <v>18</v>
      </c>
      <c r="GH1014" s="15">
        <v>131</v>
      </c>
      <c r="GI1014" s="15">
        <v>204</v>
      </c>
      <c r="GJ1014" s="15">
        <v>34</v>
      </c>
      <c r="GK1014" s="15">
        <v>94</v>
      </c>
      <c r="GL1014" s="15">
        <v>136</v>
      </c>
      <c r="GM1014" s="15">
        <v>134</v>
      </c>
      <c r="GN1014" s="15">
        <v>119</v>
      </c>
      <c r="GO1014" s="15">
        <v>191</v>
      </c>
      <c r="GP1014" s="15">
        <v>47</v>
      </c>
      <c r="GQ1014" s="15">
        <v>101</v>
      </c>
      <c r="GR1014" s="15">
        <v>166</v>
      </c>
      <c r="GS1014" s="15">
        <v>107</v>
      </c>
      <c r="GT1014" s="15">
        <v>164</v>
      </c>
      <c r="GU1014" s="15">
        <v>90</v>
      </c>
      <c r="GV1014" s="15">
        <v>13</v>
      </c>
      <c r="GW1014" s="15">
        <v>138</v>
      </c>
      <c r="GX1014" s="15">
        <v>68</v>
      </c>
      <c r="GY1014" s="15">
        <v>11</v>
      </c>
      <c r="GZ1014" s="15">
        <v>159</v>
      </c>
      <c r="HA1014" s="15">
        <v>168</v>
      </c>
      <c r="HB1014" s="15">
        <v>42</v>
      </c>
    </row>
    <row r="1015" spans="4:214" s="15" customFormat="1">
      <c r="E1015" s="42" t="s">
        <v>352</v>
      </c>
      <c r="F1015" s="15">
        <v>175</v>
      </c>
      <c r="G1015" s="15">
        <v>25</v>
      </c>
      <c r="H1015" s="15">
        <v>180</v>
      </c>
      <c r="I1015" s="15">
        <v>62</v>
      </c>
      <c r="J1015" s="15">
        <v>193</v>
      </c>
      <c r="K1015" s="15">
        <v>149</v>
      </c>
      <c r="L1015" s="15">
        <v>133</v>
      </c>
      <c r="M1015" s="15">
        <v>1</v>
      </c>
      <c r="N1015" s="15">
        <v>171</v>
      </c>
      <c r="O1015" s="15">
        <v>119</v>
      </c>
      <c r="P1015" s="15">
        <v>15</v>
      </c>
      <c r="Q1015" s="15">
        <v>144</v>
      </c>
      <c r="R1015" s="15">
        <v>201</v>
      </c>
      <c r="S1015" s="15">
        <v>52</v>
      </c>
      <c r="T1015" s="15">
        <v>117</v>
      </c>
      <c r="U1015" s="15">
        <v>135</v>
      </c>
      <c r="V1015" s="15">
        <v>138</v>
      </c>
      <c r="W1015" s="15">
        <v>2</v>
      </c>
      <c r="X1015" s="15">
        <v>46</v>
      </c>
      <c r="Y1015" s="15">
        <v>76</v>
      </c>
      <c r="Z1015" s="15">
        <v>170</v>
      </c>
      <c r="AA1015" s="15">
        <v>159</v>
      </c>
      <c r="AB1015" s="15">
        <v>142</v>
      </c>
      <c r="AC1015" s="15">
        <v>17</v>
      </c>
      <c r="AD1015" s="15">
        <v>151</v>
      </c>
      <c r="AE1015" s="15">
        <v>75</v>
      </c>
      <c r="AF1015" s="15">
        <v>165</v>
      </c>
      <c r="AG1015" s="15">
        <v>44</v>
      </c>
      <c r="AH1015" s="15">
        <v>103</v>
      </c>
      <c r="AI1015" s="15">
        <v>111</v>
      </c>
      <c r="AJ1015" s="15">
        <v>148</v>
      </c>
      <c r="AK1015" s="15">
        <v>94</v>
      </c>
      <c r="AL1015" s="15">
        <v>69</v>
      </c>
      <c r="AM1015" s="15">
        <v>22</v>
      </c>
      <c r="AN1015" s="15">
        <v>126</v>
      </c>
      <c r="AO1015" s="15">
        <v>182</v>
      </c>
      <c r="AP1015" s="15">
        <v>73</v>
      </c>
      <c r="AQ1015" s="15">
        <v>127</v>
      </c>
      <c r="AR1015" s="15">
        <v>157</v>
      </c>
      <c r="AS1015" s="15">
        <v>47</v>
      </c>
      <c r="AT1015" s="15">
        <v>145</v>
      </c>
      <c r="AU1015" s="15">
        <v>130</v>
      </c>
      <c r="AV1015" s="15">
        <v>82</v>
      </c>
      <c r="AW1015" s="15">
        <v>156</v>
      </c>
      <c r="AX1015" s="15">
        <v>71</v>
      </c>
      <c r="AY1015" s="15">
        <v>29</v>
      </c>
      <c r="AZ1015" s="15">
        <v>199</v>
      </c>
      <c r="BA1015" s="15">
        <v>49</v>
      </c>
      <c r="BB1015" s="15">
        <v>36</v>
      </c>
      <c r="BC1015" s="15">
        <v>97</v>
      </c>
      <c r="BD1015" s="15">
        <v>35</v>
      </c>
      <c r="BE1015" s="15">
        <v>14</v>
      </c>
      <c r="BF1015" s="15">
        <v>5</v>
      </c>
      <c r="BG1015" s="15">
        <v>123</v>
      </c>
      <c r="BH1015" s="15">
        <v>189</v>
      </c>
      <c r="BI1015" s="15">
        <v>185</v>
      </c>
      <c r="BJ1015" s="15">
        <v>100</v>
      </c>
      <c r="BK1015" s="15">
        <v>187</v>
      </c>
      <c r="BL1015" s="15">
        <v>115</v>
      </c>
      <c r="BM1015" s="15">
        <v>197</v>
      </c>
      <c r="BN1015" s="15">
        <v>190</v>
      </c>
      <c r="BO1015" s="15">
        <v>18</v>
      </c>
      <c r="BP1015" s="15">
        <v>172</v>
      </c>
      <c r="BQ1015" s="15">
        <v>80</v>
      </c>
      <c r="BR1015" s="15">
        <v>7</v>
      </c>
      <c r="BS1015" s="15">
        <v>109</v>
      </c>
      <c r="BT1015" s="15">
        <v>83</v>
      </c>
      <c r="BU1015" s="15">
        <v>55</v>
      </c>
      <c r="BV1015" s="15">
        <v>33</v>
      </c>
      <c r="BW1015" s="15">
        <v>68</v>
      </c>
      <c r="BX1015" s="15">
        <v>50</v>
      </c>
      <c r="BY1015" s="15">
        <v>93</v>
      </c>
      <c r="BZ1015" s="15">
        <v>146</v>
      </c>
      <c r="CA1015" s="15">
        <v>181</v>
      </c>
      <c r="CB1015" s="15">
        <v>26</v>
      </c>
      <c r="CC1015" s="15">
        <v>65</v>
      </c>
      <c r="CD1015" s="15">
        <v>184</v>
      </c>
      <c r="CE1015" s="15">
        <v>104</v>
      </c>
      <c r="CF1015" s="15">
        <v>16</v>
      </c>
      <c r="CG1015" s="15">
        <v>87</v>
      </c>
      <c r="CH1015" s="15">
        <v>195</v>
      </c>
      <c r="CI1015" s="15">
        <v>129</v>
      </c>
      <c r="CJ1015" s="15">
        <v>45</v>
      </c>
      <c r="CK1015" s="15">
        <v>91</v>
      </c>
      <c r="CL1015" s="15">
        <v>9</v>
      </c>
      <c r="CM1015" s="15">
        <v>108</v>
      </c>
      <c r="CN1015" s="15">
        <v>196</v>
      </c>
      <c r="CO1015" s="15">
        <v>40</v>
      </c>
      <c r="CP1015" s="15">
        <v>98</v>
      </c>
      <c r="CQ1015" s="15">
        <v>61</v>
      </c>
      <c r="CR1015" s="15">
        <v>124</v>
      </c>
      <c r="CS1015" s="15">
        <v>176</v>
      </c>
      <c r="CT1015" s="15">
        <v>72</v>
      </c>
      <c r="CU1015" s="15">
        <v>131</v>
      </c>
      <c r="CV1015" s="15">
        <v>32</v>
      </c>
      <c r="CW1015" s="15">
        <v>70</v>
      </c>
      <c r="CX1015" s="15">
        <v>204</v>
      </c>
      <c r="CY1015" s="15">
        <v>120</v>
      </c>
      <c r="CZ1015" s="15">
        <v>163</v>
      </c>
      <c r="DA1015" s="15">
        <v>57</v>
      </c>
      <c r="DB1015" s="15">
        <v>134</v>
      </c>
      <c r="DC1015" s="15">
        <v>58</v>
      </c>
      <c r="DD1015" s="15">
        <v>186</v>
      </c>
      <c r="DE1015" s="15">
        <v>147</v>
      </c>
      <c r="DF1015" s="15">
        <v>74</v>
      </c>
      <c r="DG1015" s="15">
        <v>20</v>
      </c>
      <c r="DH1015" s="15">
        <v>96</v>
      </c>
      <c r="DI1015" s="15">
        <v>162</v>
      </c>
      <c r="DJ1015" s="15">
        <v>106</v>
      </c>
      <c r="DK1015" s="15">
        <v>191</v>
      </c>
      <c r="DL1015" s="15">
        <v>30</v>
      </c>
      <c r="DM1015" s="15">
        <v>153</v>
      </c>
      <c r="DN1015" s="15">
        <v>132</v>
      </c>
      <c r="DO1015" s="15">
        <v>21</v>
      </c>
      <c r="DP1015" s="15">
        <v>102</v>
      </c>
      <c r="DQ1015" s="15">
        <v>112</v>
      </c>
      <c r="DR1015" s="15">
        <v>24</v>
      </c>
      <c r="DS1015" s="15">
        <v>54</v>
      </c>
      <c r="DT1015" s="15">
        <v>10</v>
      </c>
      <c r="DU1015" s="15">
        <v>116</v>
      </c>
      <c r="DV1015" s="15">
        <v>59</v>
      </c>
      <c r="DW1015" s="15">
        <v>48</v>
      </c>
      <c r="DX1015" s="15">
        <v>141</v>
      </c>
      <c r="DY1015" s="15">
        <v>173</v>
      </c>
      <c r="DZ1015" s="15">
        <v>64</v>
      </c>
      <c r="EA1015" s="15">
        <v>42</v>
      </c>
      <c r="EB1015" s="15">
        <v>38</v>
      </c>
      <c r="EC1015" s="15">
        <v>160</v>
      </c>
      <c r="ED1015" s="15">
        <v>166</v>
      </c>
      <c r="EE1015" s="15">
        <v>66</v>
      </c>
      <c r="EF1015" s="15">
        <v>168</v>
      </c>
      <c r="EG1015" s="15">
        <v>8</v>
      </c>
      <c r="EH1015" s="15">
        <v>177</v>
      </c>
      <c r="EI1015" s="15">
        <v>31</v>
      </c>
      <c r="EJ1015" s="15">
        <v>12</v>
      </c>
      <c r="EK1015" s="15">
        <v>169</v>
      </c>
      <c r="EL1015" s="15">
        <v>51</v>
      </c>
      <c r="EM1015" s="15">
        <v>67</v>
      </c>
      <c r="EN1015" s="15">
        <v>11</v>
      </c>
      <c r="EO1015" s="15">
        <v>202</v>
      </c>
      <c r="EP1015" s="15">
        <v>205</v>
      </c>
      <c r="EQ1015" s="15">
        <v>23</v>
      </c>
      <c r="ER1015" s="15">
        <v>179</v>
      </c>
      <c r="ES1015" s="15">
        <v>137</v>
      </c>
      <c r="ET1015" s="15">
        <v>107</v>
      </c>
      <c r="EU1015" s="15">
        <v>84</v>
      </c>
      <c r="EV1015" s="15">
        <v>86</v>
      </c>
      <c r="EW1015" s="15">
        <v>150</v>
      </c>
      <c r="EX1015" s="15">
        <v>152</v>
      </c>
      <c r="EY1015" s="15">
        <v>188</v>
      </c>
      <c r="EZ1015" s="15">
        <v>95</v>
      </c>
      <c r="FA1015" s="15">
        <v>105</v>
      </c>
      <c r="FB1015" s="15">
        <v>174</v>
      </c>
      <c r="FC1015" s="15">
        <v>63</v>
      </c>
      <c r="FD1015" s="15">
        <v>37</v>
      </c>
      <c r="FE1015" s="15">
        <v>140</v>
      </c>
      <c r="FF1015" s="15">
        <v>53</v>
      </c>
      <c r="FG1015" s="15">
        <v>192</v>
      </c>
      <c r="FH1015" s="15">
        <v>28</v>
      </c>
      <c r="FI1015" s="15">
        <v>167</v>
      </c>
      <c r="FJ1015" s="15">
        <v>155</v>
      </c>
      <c r="FK1015" s="15">
        <v>203</v>
      </c>
      <c r="FL1015" s="15">
        <v>99</v>
      </c>
      <c r="FM1015" s="15">
        <v>110</v>
      </c>
      <c r="FN1015" s="15">
        <v>27</v>
      </c>
      <c r="FO1015" s="15">
        <v>43</v>
      </c>
      <c r="FP1015" s="15">
        <v>60</v>
      </c>
      <c r="FQ1015" s="15">
        <v>101</v>
      </c>
      <c r="FR1015" s="15">
        <v>85</v>
      </c>
      <c r="FS1015" s="15">
        <v>78</v>
      </c>
      <c r="FT1015" s="15">
        <v>4</v>
      </c>
      <c r="FU1015" s="15">
        <v>178</v>
      </c>
      <c r="FV1015" s="15">
        <v>34</v>
      </c>
      <c r="FW1015" s="15">
        <v>56</v>
      </c>
      <c r="FX1015" s="15">
        <v>139</v>
      </c>
      <c r="FY1015" s="15">
        <v>88</v>
      </c>
      <c r="FZ1015" s="15">
        <v>3</v>
      </c>
      <c r="GA1015" s="15">
        <v>125</v>
      </c>
      <c r="GB1015" s="15">
        <v>113</v>
      </c>
      <c r="GC1015" s="15">
        <v>39</v>
      </c>
      <c r="GD1015" s="15">
        <v>183</v>
      </c>
      <c r="GE1015" s="15">
        <v>194</v>
      </c>
      <c r="GF1015" s="15">
        <v>79</v>
      </c>
      <c r="GG1015" s="15">
        <v>158</v>
      </c>
      <c r="GH1015" s="15">
        <v>92</v>
      </c>
      <c r="GI1015" s="15">
        <v>118</v>
      </c>
      <c r="GJ1015" s="15">
        <v>19</v>
      </c>
      <c r="GK1015" s="15">
        <v>89</v>
      </c>
      <c r="GL1015" s="15">
        <v>200</v>
      </c>
      <c r="GM1015" s="15">
        <v>6</v>
      </c>
      <c r="GN1015" s="15">
        <v>13</v>
      </c>
      <c r="GO1015" s="15">
        <v>154</v>
      </c>
      <c r="GP1015" s="15">
        <v>121</v>
      </c>
      <c r="GQ1015" s="15">
        <v>81</v>
      </c>
      <c r="GR1015" s="15">
        <v>198</v>
      </c>
      <c r="GS1015" s="15">
        <v>90</v>
      </c>
      <c r="GT1015" s="15">
        <v>143</v>
      </c>
      <c r="GU1015" s="15">
        <v>122</v>
      </c>
      <c r="GV1015" s="15">
        <v>161</v>
      </c>
      <c r="GW1015" s="15">
        <v>114</v>
      </c>
      <c r="GX1015" s="15">
        <v>164</v>
      </c>
      <c r="GY1015" s="15">
        <v>136</v>
      </c>
      <c r="GZ1015" s="15">
        <v>77</v>
      </c>
      <c r="HA1015" s="15">
        <v>128</v>
      </c>
      <c r="HB1015" s="15">
        <v>41</v>
      </c>
    </row>
    <row r="1016" spans="4:214" s="15" customFormat="1"/>
    <row r="1017" spans="4:214" s="15" customFormat="1">
      <c r="D1017" s="447">
        <v>206</v>
      </c>
      <c r="E1017" s="39" t="s">
        <v>379</v>
      </c>
    </row>
    <row r="1018" spans="4:214" s="15" customFormat="1">
      <c r="E1018" s="42" t="s">
        <v>322</v>
      </c>
      <c r="F1018" s="15">
        <v>1</v>
      </c>
      <c r="G1018" s="15">
        <v>2</v>
      </c>
      <c r="H1018" s="15">
        <v>3</v>
      </c>
      <c r="I1018" s="15">
        <v>4</v>
      </c>
      <c r="J1018" s="15">
        <v>5</v>
      </c>
      <c r="K1018" s="15">
        <v>6</v>
      </c>
      <c r="L1018" s="15">
        <v>7</v>
      </c>
      <c r="M1018" s="15">
        <v>8</v>
      </c>
      <c r="N1018" s="15">
        <v>9</v>
      </c>
      <c r="O1018" s="15">
        <v>10</v>
      </c>
      <c r="P1018" s="15">
        <v>11</v>
      </c>
      <c r="Q1018" s="15">
        <v>12</v>
      </c>
      <c r="R1018" s="15">
        <v>13</v>
      </c>
      <c r="S1018" s="15">
        <v>14</v>
      </c>
      <c r="T1018" s="15">
        <v>15</v>
      </c>
      <c r="U1018" s="15">
        <v>16</v>
      </c>
      <c r="V1018" s="15">
        <v>17</v>
      </c>
      <c r="W1018" s="15">
        <v>18</v>
      </c>
      <c r="X1018" s="15">
        <v>19</v>
      </c>
      <c r="Y1018" s="15">
        <v>20</v>
      </c>
      <c r="Z1018" s="15">
        <v>21</v>
      </c>
      <c r="AA1018" s="15">
        <v>22</v>
      </c>
      <c r="AB1018" s="15">
        <v>23</v>
      </c>
      <c r="AC1018" s="15">
        <v>24</v>
      </c>
      <c r="AD1018" s="15">
        <v>25</v>
      </c>
      <c r="AE1018" s="15">
        <v>26</v>
      </c>
      <c r="AF1018" s="15">
        <v>27</v>
      </c>
      <c r="AG1018" s="15">
        <v>28</v>
      </c>
      <c r="AH1018" s="15">
        <v>29</v>
      </c>
      <c r="AI1018" s="15">
        <v>30</v>
      </c>
      <c r="AJ1018" s="15">
        <v>31</v>
      </c>
      <c r="AK1018" s="15">
        <v>32</v>
      </c>
      <c r="AL1018" s="15">
        <v>33</v>
      </c>
      <c r="AM1018" s="15">
        <v>34</v>
      </c>
      <c r="AN1018" s="15">
        <v>35</v>
      </c>
      <c r="AO1018" s="15">
        <v>36</v>
      </c>
      <c r="AP1018" s="15">
        <v>37</v>
      </c>
      <c r="AQ1018" s="15">
        <v>38</v>
      </c>
      <c r="AR1018" s="15">
        <v>39</v>
      </c>
      <c r="AS1018" s="15">
        <v>40</v>
      </c>
      <c r="AT1018" s="15">
        <v>41</v>
      </c>
      <c r="AU1018" s="15">
        <v>42</v>
      </c>
      <c r="AV1018" s="15">
        <v>43</v>
      </c>
      <c r="AW1018" s="15">
        <v>44</v>
      </c>
      <c r="AX1018" s="15">
        <v>45</v>
      </c>
      <c r="AY1018" s="15">
        <v>46</v>
      </c>
      <c r="AZ1018" s="15">
        <v>47</v>
      </c>
      <c r="BA1018" s="15">
        <v>48</v>
      </c>
      <c r="BB1018" s="15">
        <v>49</v>
      </c>
      <c r="BC1018" s="15">
        <v>50</v>
      </c>
      <c r="BD1018" s="15">
        <v>51</v>
      </c>
      <c r="BE1018" s="15">
        <v>52</v>
      </c>
      <c r="BF1018" s="15">
        <v>53</v>
      </c>
      <c r="BG1018" s="15">
        <v>54</v>
      </c>
      <c r="BH1018" s="15">
        <v>55</v>
      </c>
      <c r="BI1018" s="15">
        <v>56</v>
      </c>
      <c r="BJ1018" s="15">
        <v>57</v>
      </c>
      <c r="BK1018" s="15">
        <v>58</v>
      </c>
      <c r="BL1018" s="15">
        <v>59</v>
      </c>
      <c r="BM1018" s="15">
        <v>60</v>
      </c>
      <c r="BN1018" s="15">
        <v>61</v>
      </c>
      <c r="BO1018" s="15">
        <v>62</v>
      </c>
      <c r="BP1018" s="15">
        <v>63</v>
      </c>
      <c r="BQ1018" s="15">
        <v>64</v>
      </c>
      <c r="BR1018" s="15">
        <v>65</v>
      </c>
      <c r="BS1018" s="15">
        <v>66</v>
      </c>
      <c r="BT1018" s="15">
        <v>67</v>
      </c>
      <c r="BU1018" s="15">
        <v>68</v>
      </c>
      <c r="BV1018" s="15">
        <v>69</v>
      </c>
      <c r="BW1018" s="15">
        <v>70</v>
      </c>
      <c r="BX1018" s="15">
        <v>71</v>
      </c>
      <c r="BY1018" s="15">
        <v>72</v>
      </c>
      <c r="BZ1018" s="15">
        <v>73</v>
      </c>
      <c r="CA1018" s="15">
        <v>74</v>
      </c>
      <c r="CB1018" s="15">
        <v>75</v>
      </c>
      <c r="CC1018" s="15">
        <v>76</v>
      </c>
      <c r="CD1018" s="15">
        <v>77</v>
      </c>
      <c r="CE1018" s="15">
        <v>78</v>
      </c>
      <c r="CF1018" s="15">
        <v>79</v>
      </c>
      <c r="CG1018" s="15">
        <v>80</v>
      </c>
      <c r="CH1018" s="15">
        <v>81</v>
      </c>
      <c r="CI1018" s="15">
        <v>82</v>
      </c>
      <c r="CJ1018" s="15">
        <v>83</v>
      </c>
      <c r="CK1018" s="15">
        <v>84</v>
      </c>
      <c r="CL1018" s="15">
        <v>85</v>
      </c>
      <c r="CM1018" s="15">
        <v>86</v>
      </c>
      <c r="CN1018" s="15">
        <v>87</v>
      </c>
      <c r="CO1018" s="15">
        <v>88</v>
      </c>
      <c r="CP1018" s="15">
        <v>89</v>
      </c>
      <c r="CQ1018" s="15">
        <v>90</v>
      </c>
      <c r="CR1018" s="15">
        <v>91</v>
      </c>
      <c r="CS1018" s="15">
        <v>92</v>
      </c>
      <c r="CT1018" s="15">
        <v>93</v>
      </c>
      <c r="CU1018" s="15">
        <v>94</v>
      </c>
      <c r="CV1018" s="15">
        <v>95</v>
      </c>
      <c r="CW1018" s="15">
        <v>96</v>
      </c>
      <c r="CX1018" s="15">
        <v>97</v>
      </c>
      <c r="CY1018" s="15">
        <v>98</v>
      </c>
      <c r="CZ1018" s="15">
        <v>99</v>
      </c>
      <c r="DA1018" s="15">
        <v>100</v>
      </c>
      <c r="DB1018" s="15">
        <v>101</v>
      </c>
      <c r="DC1018" s="15">
        <v>102</v>
      </c>
      <c r="DD1018" s="15">
        <v>103</v>
      </c>
      <c r="DE1018" s="15">
        <v>104</v>
      </c>
      <c r="DF1018" s="15">
        <v>105</v>
      </c>
      <c r="DG1018" s="15">
        <v>106</v>
      </c>
      <c r="DH1018" s="15">
        <v>107</v>
      </c>
      <c r="DI1018" s="15">
        <v>108</v>
      </c>
      <c r="DJ1018" s="15">
        <v>109</v>
      </c>
      <c r="DK1018" s="15">
        <v>110</v>
      </c>
      <c r="DL1018" s="15">
        <v>111</v>
      </c>
      <c r="DM1018" s="15">
        <v>112</v>
      </c>
      <c r="DN1018" s="15">
        <v>113</v>
      </c>
      <c r="DO1018" s="15">
        <v>114</v>
      </c>
      <c r="DP1018" s="15">
        <v>115</v>
      </c>
      <c r="DQ1018" s="15">
        <v>116</v>
      </c>
      <c r="DR1018" s="15">
        <v>117</v>
      </c>
      <c r="DS1018" s="15">
        <v>118</v>
      </c>
      <c r="DT1018" s="15">
        <v>119</v>
      </c>
      <c r="DU1018" s="15">
        <v>120</v>
      </c>
      <c r="DV1018" s="15">
        <v>121</v>
      </c>
      <c r="DW1018" s="15">
        <v>122</v>
      </c>
      <c r="DX1018" s="15">
        <v>123</v>
      </c>
      <c r="DY1018" s="15">
        <v>124</v>
      </c>
      <c r="DZ1018" s="15">
        <v>125</v>
      </c>
      <c r="EA1018" s="15">
        <v>126</v>
      </c>
      <c r="EB1018" s="15">
        <v>127</v>
      </c>
      <c r="EC1018" s="15">
        <v>128</v>
      </c>
      <c r="ED1018" s="15">
        <v>129</v>
      </c>
      <c r="EE1018" s="15">
        <v>130</v>
      </c>
      <c r="EF1018" s="15">
        <v>131</v>
      </c>
      <c r="EG1018" s="15">
        <v>132</v>
      </c>
      <c r="EH1018" s="15">
        <v>133</v>
      </c>
      <c r="EI1018" s="15">
        <v>134</v>
      </c>
      <c r="EJ1018" s="15">
        <v>135</v>
      </c>
      <c r="EK1018" s="15">
        <v>136</v>
      </c>
      <c r="EL1018" s="15">
        <v>137</v>
      </c>
      <c r="EM1018" s="15">
        <v>138</v>
      </c>
      <c r="EN1018" s="15">
        <v>139</v>
      </c>
      <c r="EO1018" s="15">
        <v>140</v>
      </c>
      <c r="EP1018" s="15">
        <v>141</v>
      </c>
      <c r="EQ1018" s="15">
        <v>142</v>
      </c>
      <c r="ER1018" s="15">
        <v>143</v>
      </c>
      <c r="ES1018" s="15">
        <v>144</v>
      </c>
      <c r="ET1018" s="15">
        <v>145</v>
      </c>
      <c r="EU1018" s="15">
        <v>146</v>
      </c>
      <c r="EV1018" s="15">
        <v>147</v>
      </c>
      <c r="EW1018" s="15">
        <v>148</v>
      </c>
      <c r="EX1018" s="15">
        <v>149</v>
      </c>
      <c r="EY1018" s="15">
        <v>150</v>
      </c>
      <c r="EZ1018" s="15">
        <v>151</v>
      </c>
      <c r="FA1018" s="15">
        <v>152</v>
      </c>
      <c r="FB1018" s="15">
        <v>153</v>
      </c>
      <c r="FC1018" s="15">
        <v>154</v>
      </c>
      <c r="FD1018" s="15">
        <v>155</v>
      </c>
      <c r="FE1018" s="15">
        <v>156</v>
      </c>
      <c r="FF1018" s="15">
        <v>157</v>
      </c>
      <c r="FG1018" s="15">
        <v>158</v>
      </c>
      <c r="FH1018" s="15">
        <v>159</v>
      </c>
      <c r="FI1018" s="15">
        <v>160</v>
      </c>
      <c r="FJ1018" s="15">
        <v>161</v>
      </c>
      <c r="FK1018" s="15">
        <v>162</v>
      </c>
      <c r="FL1018" s="15">
        <v>163</v>
      </c>
      <c r="FM1018" s="15">
        <v>164</v>
      </c>
      <c r="FN1018" s="15">
        <v>165</v>
      </c>
      <c r="FO1018" s="15">
        <v>166</v>
      </c>
      <c r="FP1018" s="15">
        <v>167</v>
      </c>
      <c r="FQ1018" s="15">
        <v>168</v>
      </c>
      <c r="FR1018" s="15">
        <v>169</v>
      </c>
      <c r="FS1018" s="15">
        <v>170</v>
      </c>
      <c r="FT1018" s="15">
        <v>171</v>
      </c>
      <c r="FU1018" s="15">
        <v>172</v>
      </c>
      <c r="FV1018" s="15">
        <v>173</v>
      </c>
      <c r="FW1018" s="15">
        <v>174</v>
      </c>
      <c r="FX1018" s="15">
        <v>175</v>
      </c>
      <c r="FY1018" s="15">
        <v>176</v>
      </c>
      <c r="FZ1018" s="15">
        <v>177</v>
      </c>
      <c r="GA1018" s="15">
        <v>178</v>
      </c>
      <c r="GB1018" s="15">
        <v>179</v>
      </c>
      <c r="GC1018" s="15">
        <v>180</v>
      </c>
      <c r="GD1018" s="15">
        <v>181</v>
      </c>
      <c r="GE1018" s="15">
        <v>182</v>
      </c>
      <c r="GF1018" s="15">
        <v>183</v>
      </c>
      <c r="GG1018" s="15">
        <v>184</v>
      </c>
      <c r="GH1018" s="15">
        <v>185</v>
      </c>
      <c r="GI1018" s="15">
        <v>186</v>
      </c>
      <c r="GJ1018" s="15">
        <v>187</v>
      </c>
      <c r="GK1018" s="15">
        <v>188</v>
      </c>
      <c r="GL1018" s="15">
        <v>189</v>
      </c>
      <c r="GM1018" s="15">
        <v>190</v>
      </c>
      <c r="GN1018" s="15">
        <v>191</v>
      </c>
      <c r="GO1018" s="15">
        <v>192</v>
      </c>
      <c r="GP1018" s="15">
        <v>193</v>
      </c>
      <c r="GQ1018" s="15">
        <v>194</v>
      </c>
      <c r="GS1018" s="15">
        <v>195</v>
      </c>
      <c r="GT1018" s="15">
        <v>196</v>
      </c>
      <c r="GU1018" s="15">
        <v>197</v>
      </c>
      <c r="GV1018" s="15">
        <v>198</v>
      </c>
      <c r="GX1018" s="15">
        <v>199</v>
      </c>
      <c r="GY1018" s="15">
        <v>200</v>
      </c>
      <c r="GZ1018" s="15">
        <v>201</v>
      </c>
      <c r="HA1018" s="15">
        <v>202</v>
      </c>
      <c r="HC1018" s="15">
        <v>203</v>
      </c>
      <c r="HD1018" s="15">
        <v>204</v>
      </c>
      <c r="HE1018" s="15">
        <v>205</v>
      </c>
      <c r="HF1018" s="15">
        <v>206</v>
      </c>
    </row>
    <row r="1019" spans="4:214" s="15" customFormat="1">
      <c r="E1019" s="42" t="s">
        <v>350</v>
      </c>
      <c r="F1019" s="15">
        <v>153</v>
      </c>
      <c r="G1019" s="15">
        <v>198</v>
      </c>
      <c r="H1019" s="15">
        <v>92</v>
      </c>
      <c r="I1019" s="15">
        <v>178</v>
      </c>
      <c r="J1019" s="15">
        <v>44</v>
      </c>
      <c r="K1019" s="15">
        <v>104</v>
      </c>
      <c r="L1019" s="15">
        <v>174</v>
      </c>
      <c r="M1019" s="15">
        <v>126</v>
      </c>
      <c r="N1019" s="15">
        <v>205</v>
      </c>
      <c r="O1019" s="15">
        <v>142</v>
      </c>
      <c r="P1019" s="15">
        <v>64</v>
      </c>
      <c r="Q1019" s="15">
        <v>115</v>
      </c>
      <c r="R1019" s="15">
        <v>90</v>
      </c>
      <c r="S1019" s="15">
        <v>196</v>
      </c>
      <c r="T1019" s="15">
        <v>186</v>
      </c>
      <c r="U1019" s="15">
        <v>158</v>
      </c>
      <c r="V1019" s="15">
        <v>50</v>
      </c>
      <c r="W1019" s="15">
        <v>34</v>
      </c>
      <c r="X1019" s="15">
        <v>122</v>
      </c>
      <c r="Y1019" s="15">
        <v>96</v>
      </c>
      <c r="Z1019" s="15">
        <v>132</v>
      </c>
      <c r="AA1019" s="15">
        <v>39</v>
      </c>
      <c r="AB1019" s="15">
        <v>4</v>
      </c>
      <c r="AC1019" s="15">
        <v>52</v>
      </c>
      <c r="AD1019" s="15">
        <v>181</v>
      </c>
      <c r="AE1019" s="15">
        <v>202</v>
      </c>
      <c r="AF1019" s="15">
        <v>193</v>
      </c>
      <c r="AG1019" s="15">
        <v>69</v>
      </c>
      <c r="AH1019" s="15">
        <v>85</v>
      </c>
      <c r="AI1019" s="15">
        <v>58</v>
      </c>
      <c r="AJ1019" s="15">
        <v>88</v>
      </c>
      <c r="AK1019" s="15">
        <v>71</v>
      </c>
      <c r="AL1019" s="15">
        <v>149</v>
      </c>
      <c r="AM1019" s="15">
        <v>81</v>
      </c>
      <c r="AN1019" s="15">
        <v>144</v>
      </c>
      <c r="AO1019" s="15">
        <v>204</v>
      </c>
      <c r="AP1019" s="15">
        <v>194</v>
      </c>
      <c r="AQ1019" s="15">
        <v>131</v>
      </c>
      <c r="AR1019" s="15">
        <v>21</v>
      </c>
      <c r="AS1019" s="15">
        <v>143</v>
      </c>
      <c r="AT1019" s="15">
        <v>79</v>
      </c>
      <c r="AU1019" s="15">
        <v>185</v>
      </c>
      <c r="AV1019" s="15">
        <v>180</v>
      </c>
      <c r="AW1019" s="15">
        <v>171</v>
      </c>
      <c r="AX1019" s="15">
        <v>27</v>
      </c>
      <c r="AY1019" s="15">
        <v>89</v>
      </c>
      <c r="AZ1019" s="15">
        <v>105</v>
      </c>
      <c r="BA1019" s="15">
        <v>182</v>
      </c>
      <c r="BB1019" s="15">
        <v>56</v>
      </c>
      <c r="BC1019" s="15">
        <v>23</v>
      </c>
      <c r="BD1019" s="15">
        <v>139</v>
      </c>
      <c r="BE1019" s="15">
        <v>106</v>
      </c>
      <c r="BF1019" s="15">
        <v>37</v>
      </c>
      <c r="BG1019" s="15">
        <v>141</v>
      </c>
      <c r="BH1019" s="15">
        <v>162</v>
      </c>
      <c r="BI1019" s="15">
        <v>30</v>
      </c>
      <c r="BJ1019" s="15">
        <v>173</v>
      </c>
      <c r="BK1019" s="15">
        <v>189</v>
      </c>
      <c r="BL1019" s="15">
        <v>83</v>
      </c>
      <c r="BM1019" s="15">
        <v>138</v>
      </c>
      <c r="BN1019" s="15">
        <v>118</v>
      </c>
      <c r="BO1019" s="15">
        <v>130</v>
      </c>
      <c r="BP1019" s="15">
        <v>195</v>
      </c>
      <c r="BQ1019" s="15">
        <v>12</v>
      </c>
      <c r="BR1019" s="15">
        <v>1</v>
      </c>
      <c r="BS1019" s="15">
        <v>183</v>
      </c>
      <c r="BT1019" s="15">
        <v>159</v>
      </c>
      <c r="BU1019" s="15">
        <v>107</v>
      </c>
      <c r="BV1019" s="15">
        <v>100</v>
      </c>
      <c r="BW1019" s="15">
        <v>8</v>
      </c>
      <c r="BX1019" s="15">
        <v>120</v>
      </c>
      <c r="BY1019" s="15">
        <v>74</v>
      </c>
      <c r="BZ1019" s="15">
        <v>82</v>
      </c>
      <c r="CA1019" s="15">
        <v>61</v>
      </c>
      <c r="CB1019" s="15">
        <v>199</v>
      </c>
      <c r="CC1019" s="15">
        <v>133</v>
      </c>
      <c r="CD1019" s="15">
        <v>110</v>
      </c>
      <c r="CE1019" s="15">
        <v>137</v>
      </c>
      <c r="CF1019" s="15">
        <v>38</v>
      </c>
      <c r="CG1019" s="15">
        <v>3</v>
      </c>
      <c r="CH1019" s="15">
        <v>45</v>
      </c>
      <c r="CI1019" s="15">
        <v>59</v>
      </c>
      <c r="CJ1019" s="15">
        <v>161</v>
      </c>
      <c r="CK1019" s="15">
        <v>123</v>
      </c>
      <c r="CL1019" s="15">
        <v>73</v>
      </c>
      <c r="CM1019" s="15">
        <v>60</v>
      </c>
      <c r="CN1019" s="15">
        <v>145</v>
      </c>
      <c r="CO1019" s="15">
        <v>31</v>
      </c>
      <c r="CP1019" s="15">
        <v>46</v>
      </c>
      <c r="CQ1019" s="15">
        <v>114</v>
      </c>
      <c r="CR1019" s="15">
        <v>19</v>
      </c>
      <c r="CS1019" s="15">
        <v>80</v>
      </c>
      <c r="CT1019" s="15">
        <v>7</v>
      </c>
      <c r="CU1019" s="15">
        <v>2</v>
      </c>
      <c r="CV1019" s="15">
        <v>112</v>
      </c>
      <c r="CW1019" s="15">
        <v>119</v>
      </c>
      <c r="CX1019" s="15">
        <v>25</v>
      </c>
      <c r="CY1019" s="15">
        <v>66</v>
      </c>
      <c r="CZ1019" s="15">
        <v>43</v>
      </c>
      <c r="DA1019" s="15">
        <v>28</v>
      </c>
      <c r="DB1019" s="15">
        <v>20</v>
      </c>
      <c r="DC1019" s="15">
        <v>54</v>
      </c>
      <c r="DD1019" s="15">
        <v>146</v>
      </c>
      <c r="DE1019" s="15">
        <v>33</v>
      </c>
      <c r="DF1019" s="15">
        <v>93</v>
      </c>
      <c r="DG1019" s="15">
        <v>49</v>
      </c>
      <c r="DH1019" s="15">
        <v>201</v>
      </c>
      <c r="DI1019" s="15">
        <v>97</v>
      </c>
      <c r="DJ1019" s="15">
        <v>135</v>
      </c>
      <c r="DK1019" s="15">
        <v>206</v>
      </c>
      <c r="DL1019" s="15">
        <v>172</v>
      </c>
      <c r="DM1019" s="15">
        <v>95</v>
      </c>
      <c r="DN1019" s="15">
        <v>77</v>
      </c>
      <c r="DO1019" s="15">
        <v>13</v>
      </c>
      <c r="DP1019" s="15">
        <v>176</v>
      </c>
      <c r="DQ1019" s="15">
        <v>154</v>
      </c>
      <c r="DR1019" s="15">
        <v>103</v>
      </c>
      <c r="DS1019" s="15">
        <v>14</v>
      </c>
      <c r="DT1019" s="15">
        <v>51</v>
      </c>
      <c r="DU1019" s="15">
        <v>32</v>
      </c>
      <c r="DV1019" s="15">
        <v>184</v>
      </c>
      <c r="DW1019" s="15">
        <v>116</v>
      </c>
      <c r="DX1019" s="15">
        <v>200</v>
      </c>
      <c r="DY1019" s="15">
        <v>157</v>
      </c>
      <c r="DZ1019" s="15">
        <v>11</v>
      </c>
      <c r="EA1019" s="15">
        <v>175</v>
      </c>
      <c r="EB1019" s="15">
        <v>5</v>
      </c>
      <c r="EC1019" s="15">
        <v>177</v>
      </c>
      <c r="ED1019" s="15">
        <v>53</v>
      </c>
      <c r="EE1019" s="15">
        <v>147</v>
      </c>
      <c r="EF1019" s="15">
        <v>188</v>
      </c>
      <c r="EG1019" s="15">
        <v>179</v>
      </c>
      <c r="EH1019" s="15">
        <v>40</v>
      </c>
      <c r="EI1019" s="15">
        <v>151</v>
      </c>
      <c r="EJ1019" s="15">
        <v>156</v>
      </c>
      <c r="EK1019" s="15">
        <v>70</v>
      </c>
      <c r="EL1019" s="15">
        <v>125</v>
      </c>
      <c r="EM1019" s="15">
        <v>134</v>
      </c>
      <c r="EN1019" s="15">
        <v>47</v>
      </c>
      <c r="EO1019" s="15">
        <v>62</v>
      </c>
      <c r="EP1019" s="15">
        <v>98</v>
      </c>
      <c r="EQ1019" s="15">
        <v>84</v>
      </c>
      <c r="ER1019" s="15">
        <v>102</v>
      </c>
      <c r="ES1019" s="15">
        <v>167</v>
      </c>
      <c r="ET1019" s="15">
        <v>67</v>
      </c>
      <c r="EU1019" s="15">
        <v>22</v>
      </c>
      <c r="EV1019" s="15">
        <v>76</v>
      </c>
      <c r="EW1019" s="15">
        <v>6</v>
      </c>
      <c r="EX1019" s="15">
        <v>87</v>
      </c>
      <c r="EY1019" s="15">
        <v>192</v>
      </c>
      <c r="EZ1019" s="15">
        <v>9</v>
      </c>
      <c r="FA1019" s="15">
        <v>18</v>
      </c>
      <c r="FB1019" s="15">
        <v>109</v>
      </c>
      <c r="FC1019" s="15">
        <v>72</v>
      </c>
      <c r="FD1019" s="15">
        <v>152</v>
      </c>
      <c r="FE1019" s="15">
        <v>165</v>
      </c>
      <c r="FF1019" s="15">
        <v>150</v>
      </c>
      <c r="FG1019" s="15">
        <v>127</v>
      </c>
      <c r="FH1019" s="15">
        <v>168</v>
      </c>
      <c r="FI1019" s="15">
        <v>113</v>
      </c>
      <c r="FJ1019" s="15">
        <v>15</v>
      </c>
      <c r="FK1019" s="15">
        <v>36</v>
      </c>
      <c r="FL1019" s="15">
        <v>99</v>
      </c>
      <c r="FM1019" s="15">
        <v>203</v>
      </c>
      <c r="FN1019" s="15">
        <v>68</v>
      </c>
      <c r="FO1019" s="15">
        <v>65</v>
      </c>
      <c r="FP1019" s="15">
        <v>16</v>
      </c>
      <c r="FQ1019" s="15">
        <v>94</v>
      </c>
      <c r="FR1019" s="15">
        <v>190</v>
      </c>
      <c r="FS1019" s="15">
        <v>197</v>
      </c>
      <c r="FT1019" s="15">
        <v>75</v>
      </c>
      <c r="FU1019" s="15">
        <v>29</v>
      </c>
      <c r="FV1019" s="15">
        <v>17</v>
      </c>
      <c r="FW1019" s="15">
        <v>166</v>
      </c>
      <c r="FX1019" s="15">
        <v>136</v>
      </c>
      <c r="FY1019" s="15">
        <v>55</v>
      </c>
      <c r="FZ1019" s="15">
        <v>148</v>
      </c>
      <c r="GA1019" s="15">
        <v>121</v>
      </c>
      <c r="GB1019" s="15">
        <v>35</v>
      </c>
      <c r="GC1019" s="15">
        <v>191</v>
      </c>
      <c r="GD1019" s="15">
        <v>163</v>
      </c>
      <c r="GE1019" s="15">
        <v>101</v>
      </c>
      <c r="GF1019" s="15">
        <v>10</v>
      </c>
      <c r="GG1019" s="15">
        <v>57</v>
      </c>
      <c r="GH1019" s="15">
        <v>42</v>
      </c>
      <c r="GI1019" s="15">
        <v>140</v>
      </c>
      <c r="GJ1019" s="15">
        <v>155</v>
      </c>
      <c r="GK1019" s="15">
        <v>187</v>
      </c>
      <c r="GL1019" s="15">
        <v>91</v>
      </c>
      <c r="GM1019" s="15">
        <v>48</v>
      </c>
      <c r="GN1019" s="15">
        <v>24</v>
      </c>
      <c r="GO1019" s="15">
        <v>124</v>
      </c>
      <c r="GP1019" s="15">
        <v>129</v>
      </c>
      <c r="GQ1019" s="15">
        <v>78</v>
      </c>
      <c r="GS1019" s="15">
        <v>63</v>
      </c>
      <c r="GT1019" s="15">
        <v>111</v>
      </c>
      <c r="GU1019" s="15">
        <v>170</v>
      </c>
      <c r="GV1019" s="15">
        <v>86</v>
      </c>
      <c r="GX1019" s="15">
        <v>128</v>
      </c>
      <c r="GY1019" s="15">
        <v>169</v>
      </c>
      <c r="GZ1019" s="15">
        <v>41</v>
      </c>
      <c r="HA1019" s="15">
        <v>26</v>
      </c>
      <c r="HC1019" s="15">
        <v>164</v>
      </c>
      <c r="HD1019" s="15">
        <v>160</v>
      </c>
      <c r="HE1019" s="15">
        <v>117</v>
      </c>
      <c r="HF1019" s="15">
        <v>108</v>
      </c>
    </row>
    <row r="1020" spans="4:214" s="15" customFormat="1">
      <c r="E1020" s="42" t="s">
        <v>352</v>
      </c>
      <c r="F1020" s="15">
        <v>194</v>
      </c>
      <c r="G1020" s="15">
        <v>108</v>
      </c>
      <c r="H1020" s="15">
        <v>159</v>
      </c>
      <c r="I1020" s="15">
        <v>37</v>
      </c>
      <c r="J1020" s="15">
        <v>133</v>
      </c>
      <c r="K1020" s="15">
        <v>135</v>
      </c>
      <c r="L1020" s="15">
        <v>180</v>
      </c>
      <c r="M1020" s="15">
        <v>2</v>
      </c>
      <c r="N1020" s="15">
        <v>22</v>
      </c>
      <c r="O1020" s="15">
        <v>119</v>
      </c>
      <c r="P1020" s="15">
        <v>113</v>
      </c>
      <c r="Q1020" s="15">
        <v>129</v>
      </c>
      <c r="R1020" s="15">
        <v>62</v>
      </c>
      <c r="S1020" s="15">
        <v>120</v>
      </c>
      <c r="T1020" s="15">
        <v>101</v>
      </c>
      <c r="U1020" s="15">
        <v>44</v>
      </c>
      <c r="V1020" s="15">
        <v>109</v>
      </c>
      <c r="W1020" s="15">
        <v>51</v>
      </c>
      <c r="X1020" s="15">
        <v>131</v>
      </c>
      <c r="Y1020" s="15">
        <v>116</v>
      </c>
      <c r="Z1020" s="15">
        <v>13</v>
      </c>
      <c r="AA1020" s="15">
        <v>33</v>
      </c>
      <c r="AB1020" s="15">
        <v>141</v>
      </c>
      <c r="AC1020" s="15">
        <v>165</v>
      </c>
      <c r="AD1020" s="15">
        <v>154</v>
      </c>
      <c r="AE1020" s="15">
        <v>152</v>
      </c>
      <c r="AF1020" s="15">
        <v>14</v>
      </c>
      <c r="AG1020" s="15">
        <v>29</v>
      </c>
      <c r="AH1020" s="15">
        <v>111</v>
      </c>
      <c r="AI1020" s="15">
        <v>77</v>
      </c>
      <c r="AJ1020" s="15">
        <v>115</v>
      </c>
      <c r="AK1020" s="15">
        <v>15</v>
      </c>
      <c r="AL1020" s="15">
        <v>145</v>
      </c>
      <c r="AM1020" s="15">
        <v>97</v>
      </c>
      <c r="AN1020" s="15">
        <v>56</v>
      </c>
      <c r="AO1020" s="15">
        <v>32</v>
      </c>
      <c r="AP1020" s="15">
        <v>69</v>
      </c>
      <c r="AQ1020" s="15">
        <v>50</v>
      </c>
      <c r="AR1020" s="15">
        <v>92</v>
      </c>
      <c r="AS1020" s="15">
        <v>187</v>
      </c>
      <c r="AT1020" s="15">
        <v>144</v>
      </c>
      <c r="AU1020" s="15">
        <v>48</v>
      </c>
      <c r="AV1020" s="15">
        <v>167</v>
      </c>
      <c r="AW1020" s="15">
        <v>132</v>
      </c>
      <c r="AX1020" s="15">
        <v>188</v>
      </c>
      <c r="AY1020" s="15">
        <v>67</v>
      </c>
      <c r="AZ1020" s="15">
        <v>140</v>
      </c>
      <c r="BA1020" s="15">
        <v>105</v>
      </c>
      <c r="BB1020" s="15">
        <v>71</v>
      </c>
      <c r="BC1020" s="15">
        <v>18</v>
      </c>
      <c r="BD1020" s="15">
        <v>23</v>
      </c>
      <c r="BE1020" s="15">
        <v>78</v>
      </c>
      <c r="BF1020" s="15">
        <v>39</v>
      </c>
      <c r="BG1020" s="15">
        <v>183</v>
      </c>
      <c r="BH1020" s="15">
        <v>17</v>
      </c>
      <c r="BI1020" s="15">
        <v>147</v>
      </c>
      <c r="BJ1020" s="15">
        <v>38</v>
      </c>
      <c r="BK1020" s="15">
        <v>59</v>
      </c>
      <c r="BL1020" s="15">
        <v>199</v>
      </c>
      <c r="BM1020" s="15">
        <v>9</v>
      </c>
      <c r="BN1020" s="15">
        <v>160</v>
      </c>
      <c r="BO1020" s="15">
        <v>94</v>
      </c>
      <c r="BP1020" s="15">
        <v>21</v>
      </c>
      <c r="BQ1020" s="15">
        <v>173</v>
      </c>
      <c r="BR1020" s="15">
        <v>146</v>
      </c>
      <c r="BS1020" s="15">
        <v>125</v>
      </c>
      <c r="BT1020" s="15">
        <v>178</v>
      </c>
      <c r="BU1020" s="15">
        <v>196</v>
      </c>
      <c r="BV1020" s="15">
        <v>65</v>
      </c>
      <c r="BW1020" s="15">
        <v>89</v>
      </c>
      <c r="BX1020" s="15">
        <v>169</v>
      </c>
      <c r="BY1020" s="15">
        <v>136</v>
      </c>
      <c r="BZ1020" s="15">
        <v>124</v>
      </c>
      <c r="CA1020" s="15">
        <v>153</v>
      </c>
      <c r="CB1020" s="15">
        <v>7</v>
      </c>
      <c r="CC1020" s="15">
        <v>58</v>
      </c>
      <c r="CD1020" s="15">
        <v>10</v>
      </c>
      <c r="CE1020" s="15">
        <v>185</v>
      </c>
      <c r="CF1020" s="15">
        <v>41</v>
      </c>
      <c r="CG1020" s="15">
        <v>82</v>
      </c>
      <c r="CH1020" s="15">
        <v>110</v>
      </c>
      <c r="CI1020" s="15">
        <v>4</v>
      </c>
      <c r="CJ1020" s="15">
        <v>75</v>
      </c>
      <c r="CK1020" s="15">
        <v>191</v>
      </c>
      <c r="CL1020" s="15">
        <v>151</v>
      </c>
      <c r="CM1020" s="15">
        <v>74</v>
      </c>
      <c r="CN1020" s="15">
        <v>168</v>
      </c>
      <c r="CO1020" s="15">
        <v>104</v>
      </c>
      <c r="CP1020" s="15">
        <v>70</v>
      </c>
      <c r="CQ1020" s="15">
        <v>164</v>
      </c>
      <c r="CR1020" s="15">
        <v>8</v>
      </c>
      <c r="CS1020" s="15">
        <v>64</v>
      </c>
      <c r="CT1020" s="15">
        <v>52</v>
      </c>
      <c r="CU1020" s="15">
        <v>11</v>
      </c>
      <c r="CV1020" s="15">
        <v>195</v>
      </c>
      <c r="CW1020" s="15">
        <v>85</v>
      </c>
      <c r="CX1020" s="15">
        <v>1</v>
      </c>
      <c r="CY1020" s="15">
        <v>179</v>
      </c>
      <c r="CZ1020" s="15">
        <v>55</v>
      </c>
      <c r="DA1020" s="15">
        <v>63</v>
      </c>
      <c r="DB1020" s="15">
        <v>205</v>
      </c>
      <c r="DC1020" s="15">
        <v>68</v>
      </c>
      <c r="DD1020" s="15">
        <v>130</v>
      </c>
      <c r="DE1020" s="15">
        <v>156</v>
      </c>
      <c r="DF1020" s="15">
        <v>117</v>
      </c>
      <c r="DG1020" s="15">
        <v>138</v>
      </c>
      <c r="DH1020" s="15">
        <v>93</v>
      </c>
      <c r="DI1020" s="15">
        <v>61</v>
      </c>
      <c r="DJ1020" s="15">
        <v>201</v>
      </c>
      <c r="DK1020" s="15">
        <v>86</v>
      </c>
      <c r="DL1020" s="15">
        <v>100</v>
      </c>
      <c r="DM1020" s="15">
        <v>46</v>
      </c>
      <c r="DN1020" s="15">
        <v>81</v>
      </c>
      <c r="DO1020" s="15">
        <v>127</v>
      </c>
      <c r="DP1020" s="15">
        <v>102</v>
      </c>
      <c r="DQ1020" s="15">
        <v>47</v>
      </c>
      <c r="DR1020" s="15">
        <v>40</v>
      </c>
      <c r="DS1020" s="15">
        <v>25</v>
      </c>
      <c r="DT1020" s="15">
        <v>161</v>
      </c>
      <c r="DU1020" s="15">
        <v>79</v>
      </c>
      <c r="DV1020" s="15">
        <v>80</v>
      </c>
      <c r="DW1020" s="15">
        <v>189</v>
      </c>
      <c r="DX1020" s="15">
        <v>198</v>
      </c>
      <c r="DY1020" s="15">
        <v>128</v>
      </c>
      <c r="DZ1020" s="15">
        <v>66</v>
      </c>
      <c r="EA1020" s="15">
        <v>90</v>
      </c>
      <c r="EB1020" s="15">
        <v>53</v>
      </c>
      <c r="EC1020" s="15">
        <v>150</v>
      </c>
      <c r="ED1020" s="15">
        <v>163</v>
      </c>
      <c r="EE1020" s="15">
        <v>137</v>
      </c>
      <c r="EF1020" s="15">
        <v>143</v>
      </c>
      <c r="EG1020" s="15">
        <v>3</v>
      </c>
      <c r="EH1020" s="15">
        <v>12</v>
      </c>
      <c r="EI1020" s="15">
        <v>88</v>
      </c>
      <c r="EJ1020" s="15">
        <v>6</v>
      </c>
      <c r="EK1020" s="15">
        <v>72</v>
      </c>
      <c r="EL1020" s="15">
        <v>166</v>
      </c>
      <c r="EM1020" s="15">
        <v>155</v>
      </c>
      <c r="EN1020" s="15">
        <v>200</v>
      </c>
      <c r="EO1020" s="15">
        <v>172</v>
      </c>
      <c r="EP1020" s="15">
        <v>190</v>
      </c>
      <c r="EQ1020" s="15">
        <v>28</v>
      </c>
      <c r="ER1020" s="15">
        <v>174</v>
      </c>
      <c r="ES1020" s="15">
        <v>148</v>
      </c>
      <c r="ET1020" s="15">
        <v>49</v>
      </c>
      <c r="EU1020" s="15">
        <v>170</v>
      </c>
      <c r="EV1020" s="15">
        <v>73</v>
      </c>
      <c r="EW1020" s="15">
        <v>175</v>
      </c>
      <c r="EX1020" s="15">
        <v>98</v>
      </c>
      <c r="EY1020" s="15">
        <v>126</v>
      </c>
      <c r="EZ1020" s="15">
        <v>42</v>
      </c>
      <c r="FA1020" s="15">
        <v>123</v>
      </c>
      <c r="FB1020" s="15">
        <v>91</v>
      </c>
      <c r="FC1020" s="15">
        <v>118</v>
      </c>
      <c r="FD1020" s="15">
        <v>177</v>
      </c>
      <c r="FE1020" s="15">
        <v>192</v>
      </c>
      <c r="FF1020" s="15">
        <v>45</v>
      </c>
      <c r="FG1020" s="15">
        <v>184</v>
      </c>
      <c r="FH1020" s="15">
        <v>186</v>
      </c>
      <c r="FI1020" s="15">
        <v>16</v>
      </c>
      <c r="FJ1020" s="15">
        <v>112</v>
      </c>
      <c r="FK1020" s="15">
        <v>203</v>
      </c>
      <c r="FL1020" s="15">
        <v>84</v>
      </c>
      <c r="FM1020" s="15">
        <v>76</v>
      </c>
      <c r="FN1020" s="15">
        <v>24</v>
      </c>
      <c r="FO1020" s="15">
        <v>35</v>
      </c>
      <c r="FP1020" s="15">
        <v>197</v>
      </c>
      <c r="FQ1020" s="15">
        <v>26</v>
      </c>
      <c r="FR1020" s="15">
        <v>204</v>
      </c>
      <c r="FS1020" s="15">
        <v>107</v>
      </c>
      <c r="FT1020" s="15">
        <v>206</v>
      </c>
      <c r="FU1020" s="15">
        <v>149</v>
      </c>
      <c r="FV1020" s="15">
        <v>122</v>
      </c>
      <c r="FW1020" s="15">
        <v>30</v>
      </c>
      <c r="FX1020" s="15">
        <v>31</v>
      </c>
      <c r="FY1020" s="15">
        <v>114</v>
      </c>
      <c r="FZ1020" s="15">
        <v>171</v>
      </c>
      <c r="GA1020" s="15">
        <v>139</v>
      </c>
      <c r="GB1020" s="15">
        <v>193</v>
      </c>
      <c r="GC1020" s="15">
        <v>182</v>
      </c>
      <c r="GD1020" s="15">
        <v>95</v>
      </c>
      <c r="GE1020" s="15">
        <v>83</v>
      </c>
      <c r="GF1020" s="15">
        <v>54</v>
      </c>
      <c r="GG1020" s="15">
        <v>158</v>
      </c>
      <c r="GH1020" s="15">
        <v>121</v>
      </c>
      <c r="GI1020" s="15">
        <v>87</v>
      </c>
      <c r="GJ1020" s="15">
        <v>202</v>
      </c>
      <c r="GK1020" s="15">
        <v>27</v>
      </c>
      <c r="GL1020" s="15">
        <v>96</v>
      </c>
      <c r="GM1020" s="15">
        <v>36</v>
      </c>
      <c r="GN1020" s="15">
        <v>5</v>
      </c>
      <c r="GO1020" s="15">
        <v>43</v>
      </c>
      <c r="GP1020" s="15">
        <v>57</v>
      </c>
      <c r="GQ1020" s="15">
        <v>181</v>
      </c>
      <c r="GS1020" s="15">
        <v>34</v>
      </c>
      <c r="GT1020" s="15">
        <v>99</v>
      </c>
      <c r="GU1020" s="15">
        <v>19</v>
      </c>
      <c r="GV1020" s="15">
        <v>103</v>
      </c>
      <c r="GX1020" s="15">
        <v>134</v>
      </c>
      <c r="GY1020" s="15">
        <v>20</v>
      </c>
      <c r="GZ1020" s="15">
        <v>142</v>
      </c>
      <c r="HA1020" s="15">
        <v>106</v>
      </c>
      <c r="HC1020" s="15">
        <v>162</v>
      </c>
      <c r="HD1020" s="15">
        <v>176</v>
      </c>
      <c r="HE1020" s="15">
        <v>157</v>
      </c>
      <c r="HF1020" s="15">
        <v>60</v>
      </c>
    </row>
    <row r="1021" spans="4:214" s="15" customFormat="1"/>
    <row r="1022" spans="4:214" s="15" customFormat="1">
      <c r="D1022" s="447">
        <v>207</v>
      </c>
      <c r="E1022" s="39" t="s">
        <v>379</v>
      </c>
    </row>
    <row r="1023" spans="4:214" s="15" customFormat="1">
      <c r="E1023" s="42" t="s">
        <v>322</v>
      </c>
      <c r="F1023" s="15">
        <v>1</v>
      </c>
      <c r="G1023" s="15">
        <v>2</v>
      </c>
      <c r="H1023" s="15">
        <v>3</v>
      </c>
      <c r="I1023" s="15">
        <v>4</v>
      </c>
      <c r="J1023" s="15">
        <v>5</v>
      </c>
      <c r="K1023" s="15">
        <v>6</v>
      </c>
      <c r="L1023" s="15">
        <v>7</v>
      </c>
      <c r="M1023" s="15">
        <v>8</v>
      </c>
      <c r="N1023" s="15">
        <v>9</v>
      </c>
      <c r="O1023" s="15">
        <v>10</v>
      </c>
      <c r="P1023" s="15">
        <v>11</v>
      </c>
      <c r="Q1023" s="15">
        <v>12</v>
      </c>
      <c r="R1023" s="15">
        <v>13</v>
      </c>
      <c r="S1023" s="15">
        <v>14</v>
      </c>
      <c r="T1023" s="15">
        <v>15</v>
      </c>
      <c r="U1023" s="15">
        <v>16</v>
      </c>
      <c r="V1023" s="15">
        <v>17</v>
      </c>
      <c r="W1023" s="15">
        <v>18</v>
      </c>
      <c r="X1023" s="15">
        <v>19</v>
      </c>
      <c r="Y1023" s="15">
        <v>20</v>
      </c>
      <c r="Z1023" s="15">
        <v>21</v>
      </c>
      <c r="AA1023" s="15">
        <v>22</v>
      </c>
      <c r="AB1023" s="15">
        <v>23</v>
      </c>
      <c r="AC1023" s="15">
        <v>24</v>
      </c>
      <c r="AD1023" s="15">
        <v>25</v>
      </c>
      <c r="AE1023" s="15">
        <v>26</v>
      </c>
      <c r="AF1023" s="15">
        <v>27</v>
      </c>
      <c r="AG1023" s="15">
        <v>28</v>
      </c>
      <c r="AH1023" s="15">
        <v>29</v>
      </c>
      <c r="AI1023" s="15">
        <v>30</v>
      </c>
      <c r="AJ1023" s="15">
        <v>31</v>
      </c>
      <c r="AK1023" s="15">
        <v>32</v>
      </c>
      <c r="AL1023" s="15">
        <v>33</v>
      </c>
      <c r="AM1023" s="15">
        <v>34</v>
      </c>
      <c r="AN1023" s="15">
        <v>35</v>
      </c>
      <c r="AO1023" s="15">
        <v>36</v>
      </c>
      <c r="AP1023" s="15">
        <v>37</v>
      </c>
      <c r="AQ1023" s="15">
        <v>38</v>
      </c>
      <c r="AR1023" s="15">
        <v>39</v>
      </c>
      <c r="AS1023" s="15">
        <v>40</v>
      </c>
      <c r="AT1023" s="15">
        <v>41</v>
      </c>
      <c r="AU1023" s="15">
        <v>42</v>
      </c>
      <c r="AV1023" s="15">
        <v>43</v>
      </c>
      <c r="AW1023" s="15">
        <v>44</v>
      </c>
      <c r="AX1023" s="15">
        <v>45</v>
      </c>
      <c r="AY1023" s="15">
        <v>46</v>
      </c>
      <c r="AZ1023" s="15">
        <v>47</v>
      </c>
      <c r="BA1023" s="15">
        <v>48</v>
      </c>
      <c r="BB1023" s="15">
        <v>49</v>
      </c>
      <c r="BC1023" s="15">
        <v>50</v>
      </c>
      <c r="BD1023" s="15">
        <v>51</v>
      </c>
      <c r="BE1023" s="15">
        <v>52</v>
      </c>
      <c r="BF1023" s="15">
        <v>53</v>
      </c>
      <c r="BG1023" s="15">
        <v>54</v>
      </c>
      <c r="BH1023" s="15">
        <v>55</v>
      </c>
      <c r="BI1023" s="15">
        <v>56</v>
      </c>
      <c r="BJ1023" s="15">
        <v>57</v>
      </c>
      <c r="BK1023" s="15">
        <v>58</v>
      </c>
      <c r="BL1023" s="15">
        <v>59</v>
      </c>
      <c r="BM1023" s="15">
        <v>60</v>
      </c>
      <c r="BN1023" s="15">
        <v>61</v>
      </c>
      <c r="BO1023" s="15">
        <v>62</v>
      </c>
      <c r="BP1023" s="15">
        <v>63</v>
      </c>
      <c r="BQ1023" s="15">
        <v>64</v>
      </c>
      <c r="BR1023" s="15">
        <v>65</v>
      </c>
      <c r="BS1023" s="15">
        <v>66</v>
      </c>
      <c r="BT1023" s="15">
        <v>67</v>
      </c>
      <c r="BU1023" s="15">
        <v>68</v>
      </c>
      <c r="BV1023" s="15">
        <v>69</v>
      </c>
      <c r="BW1023" s="15">
        <v>70</v>
      </c>
      <c r="BX1023" s="15">
        <v>71</v>
      </c>
      <c r="BY1023" s="15">
        <v>72</v>
      </c>
      <c r="BZ1023" s="15">
        <v>73</v>
      </c>
      <c r="CA1023" s="15">
        <v>74</v>
      </c>
      <c r="CB1023" s="15">
        <v>75</v>
      </c>
      <c r="CC1023" s="15">
        <v>76</v>
      </c>
      <c r="CD1023" s="15">
        <v>77</v>
      </c>
      <c r="CE1023" s="15">
        <v>78</v>
      </c>
      <c r="CF1023" s="15">
        <v>79</v>
      </c>
      <c r="CG1023" s="15">
        <v>80</v>
      </c>
      <c r="CH1023" s="15">
        <v>81</v>
      </c>
      <c r="CI1023" s="15">
        <v>82</v>
      </c>
      <c r="CJ1023" s="15">
        <v>83</v>
      </c>
      <c r="CK1023" s="15">
        <v>84</v>
      </c>
      <c r="CL1023" s="15">
        <v>85</v>
      </c>
      <c r="CM1023" s="15">
        <v>86</v>
      </c>
      <c r="CN1023" s="15">
        <v>87</v>
      </c>
      <c r="CO1023" s="15">
        <v>88</v>
      </c>
      <c r="CP1023" s="15">
        <v>89</v>
      </c>
      <c r="CQ1023" s="15">
        <v>90</v>
      </c>
      <c r="CR1023" s="15">
        <v>91</v>
      </c>
      <c r="CS1023" s="15">
        <v>92</v>
      </c>
      <c r="CT1023" s="15">
        <v>93</v>
      </c>
      <c r="CU1023" s="15">
        <v>94</v>
      </c>
      <c r="CV1023" s="15">
        <v>95</v>
      </c>
      <c r="CW1023" s="15">
        <v>96</v>
      </c>
      <c r="CX1023" s="15">
        <v>97</v>
      </c>
      <c r="CY1023" s="15">
        <v>98</v>
      </c>
      <c r="CZ1023" s="15">
        <v>99</v>
      </c>
      <c r="DA1023" s="15">
        <v>100</v>
      </c>
      <c r="DB1023" s="15">
        <v>101</v>
      </c>
      <c r="DC1023" s="15">
        <v>102</v>
      </c>
      <c r="DD1023" s="15">
        <v>103</v>
      </c>
      <c r="DE1023" s="15">
        <v>104</v>
      </c>
      <c r="DF1023" s="15">
        <v>105</v>
      </c>
      <c r="DG1023" s="15">
        <v>106</v>
      </c>
      <c r="DH1023" s="15">
        <v>107</v>
      </c>
      <c r="DI1023" s="15">
        <v>108</v>
      </c>
      <c r="DJ1023" s="15">
        <v>109</v>
      </c>
      <c r="DK1023" s="15">
        <v>110</v>
      </c>
      <c r="DL1023" s="15">
        <v>111</v>
      </c>
      <c r="DM1023" s="15">
        <v>112</v>
      </c>
      <c r="DN1023" s="15">
        <v>113</v>
      </c>
      <c r="DO1023" s="15">
        <v>114</v>
      </c>
      <c r="DP1023" s="15">
        <v>115</v>
      </c>
      <c r="DQ1023" s="15">
        <v>116</v>
      </c>
      <c r="DR1023" s="15">
        <v>117</v>
      </c>
      <c r="DS1023" s="15">
        <v>118</v>
      </c>
      <c r="DT1023" s="15">
        <v>119</v>
      </c>
      <c r="DU1023" s="15">
        <v>120</v>
      </c>
      <c r="DV1023" s="15">
        <v>121</v>
      </c>
      <c r="DW1023" s="15">
        <v>122</v>
      </c>
      <c r="DX1023" s="15">
        <v>123</v>
      </c>
      <c r="DY1023" s="15">
        <v>124</v>
      </c>
      <c r="DZ1023" s="15">
        <v>125</v>
      </c>
      <c r="EA1023" s="15">
        <v>126</v>
      </c>
      <c r="EB1023" s="15">
        <v>127</v>
      </c>
      <c r="EC1023" s="15">
        <v>128</v>
      </c>
      <c r="ED1023" s="15">
        <v>129</v>
      </c>
      <c r="EE1023" s="15">
        <v>130</v>
      </c>
      <c r="EF1023" s="15">
        <v>131</v>
      </c>
      <c r="EG1023" s="15">
        <v>132</v>
      </c>
      <c r="EH1023" s="15">
        <v>133</v>
      </c>
      <c r="EI1023" s="15">
        <v>134</v>
      </c>
      <c r="EJ1023" s="15">
        <v>135</v>
      </c>
      <c r="EK1023" s="15">
        <v>136</v>
      </c>
      <c r="EL1023" s="15">
        <v>137</v>
      </c>
      <c r="EM1023" s="15">
        <v>138</v>
      </c>
      <c r="EN1023" s="15">
        <v>139</v>
      </c>
      <c r="EO1023" s="15">
        <v>140</v>
      </c>
      <c r="EP1023" s="15">
        <v>141</v>
      </c>
      <c r="EQ1023" s="15">
        <v>142</v>
      </c>
      <c r="ER1023" s="15">
        <v>143</v>
      </c>
      <c r="ES1023" s="15">
        <v>144</v>
      </c>
      <c r="ET1023" s="15">
        <v>145</v>
      </c>
      <c r="EU1023" s="15">
        <v>146</v>
      </c>
      <c r="EV1023" s="15">
        <v>147</v>
      </c>
      <c r="EW1023" s="15">
        <v>148</v>
      </c>
      <c r="EX1023" s="15">
        <v>149</v>
      </c>
      <c r="EY1023" s="15">
        <v>150</v>
      </c>
      <c r="EZ1023" s="15">
        <v>151</v>
      </c>
      <c r="FA1023" s="15">
        <v>152</v>
      </c>
      <c r="FB1023" s="15">
        <v>153</v>
      </c>
      <c r="FC1023" s="15">
        <v>154</v>
      </c>
      <c r="FD1023" s="15">
        <v>155</v>
      </c>
      <c r="FE1023" s="15">
        <v>156</v>
      </c>
      <c r="FF1023" s="15">
        <v>157</v>
      </c>
      <c r="FG1023" s="15">
        <v>158</v>
      </c>
      <c r="FH1023" s="15">
        <v>159</v>
      </c>
      <c r="FI1023" s="15">
        <v>160</v>
      </c>
      <c r="FJ1023" s="15">
        <v>161</v>
      </c>
      <c r="FK1023" s="15">
        <v>162</v>
      </c>
      <c r="FL1023" s="15">
        <v>163</v>
      </c>
      <c r="FM1023" s="15">
        <v>164</v>
      </c>
      <c r="FN1023" s="15">
        <v>165</v>
      </c>
      <c r="FO1023" s="15">
        <v>166</v>
      </c>
      <c r="FP1023" s="15">
        <v>167</v>
      </c>
      <c r="FQ1023" s="15">
        <v>168</v>
      </c>
      <c r="FR1023" s="15">
        <v>169</v>
      </c>
      <c r="FS1023" s="15">
        <v>170</v>
      </c>
      <c r="FT1023" s="15">
        <v>171</v>
      </c>
      <c r="FU1023" s="15">
        <v>172</v>
      </c>
      <c r="FV1023" s="15">
        <v>173</v>
      </c>
      <c r="FW1023" s="15">
        <v>174</v>
      </c>
      <c r="FX1023" s="15">
        <v>175</v>
      </c>
      <c r="FY1023" s="15">
        <v>176</v>
      </c>
      <c r="FZ1023" s="15">
        <v>177</v>
      </c>
      <c r="GA1023" s="15">
        <v>178</v>
      </c>
      <c r="GB1023" s="15">
        <v>179</v>
      </c>
      <c r="GC1023" s="15">
        <v>180</v>
      </c>
      <c r="GD1023" s="15">
        <v>181</v>
      </c>
      <c r="GE1023" s="15">
        <v>182</v>
      </c>
      <c r="GF1023" s="15">
        <v>183</v>
      </c>
      <c r="GG1023" s="15">
        <v>184</v>
      </c>
      <c r="GH1023" s="15">
        <v>185</v>
      </c>
      <c r="GI1023" s="15">
        <v>186</v>
      </c>
      <c r="GJ1023" s="15">
        <v>187</v>
      </c>
      <c r="GK1023" s="15">
        <v>188</v>
      </c>
      <c r="GL1023" s="15">
        <v>189</v>
      </c>
      <c r="GM1023" s="15">
        <v>190</v>
      </c>
      <c r="GN1023" s="15">
        <v>191</v>
      </c>
      <c r="GO1023" s="15">
        <v>192</v>
      </c>
      <c r="GP1023" s="15">
        <v>193</v>
      </c>
      <c r="GQ1023" s="15">
        <v>194</v>
      </c>
      <c r="GR1023" s="15">
        <v>195</v>
      </c>
      <c r="GS1023" s="15">
        <v>196</v>
      </c>
      <c r="GT1023" s="15">
        <v>197</v>
      </c>
      <c r="GU1023" s="15">
        <v>198</v>
      </c>
      <c r="GV1023" s="15">
        <v>199</v>
      </c>
      <c r="GX1023" s="15">
        <v>200</v>
      </c>
      <c r="GY1023" s="15">
        <v>201</v>
      </c>
      <c r="GZ1023" s="15">
        <v>202</v>
      </c>
      <c r="HA1023" s="15">
        <v>203</v>
      </c>
      <c r="HC1023" s="15">
        <v>204</v>
      </c>
      <c r="HD1023" s="15">
        <v>205</v>
      </c>
      <c r="HE1023" s="15">
        <v>206</v>
      </c>
      <c r="HF1023" s="15">
        <v>207</v>
      </c>
    </row>
    <row r="1024" spans="4:214" s="15" customFormat="1">
      <c r="E1024" s="42" t="s">
        <v>350</v>
      </c>
      <c r="F1024" s="15">
        <v>159</v>
      </c>
      <c r="G1024" s="15">
        <v>140</v>
      </c>
      <c r="H1024" s="15">
        <v>30</v>
      </c>
      <c r="I1024" s="15">
        <v>141</v>
      </c>
      <c r="J1024" s="15">
        <v>24</v>
      </c>
      <c r="K1024" s="15">
        <v>10</v>
      </c>
      <c r="L1024" s="15">
        <v>130</v>
      </c>
      <c r="M1024" s="15">
        <v>147</v>
      </c>
      <c r="N1024" s="15">
        <v>107</v>
      </c>
      <c r="O1024" s="15">
        <v>96</v>
      </c>
      <c r="P1024" s="15">
        <v>73</v>
      </c>
      <c r="Q1024" s="15">
        <v>178</v>
      </c>
      <c r="R1024" s="15">
        <v>5</v>
      </c>
      <c r="S1024" s="15">
        <v>188</v>
      </c>
      <c r="T1024" s="15">
        <v>104</v>
      </c>
      <c r="U1024" s="15">
        <v>145</v>
      </c>
      <c r="V1024" s="15">
        <v>115</v>
      </c>
      <c r="W1024" s="15">
        <v>174</v>
      </c>
      <c r="X1024" s="15">
        <v>31</v>
      </c>
      <c r="Y1024" s="15">
        <v>88</v>
      </c>
      <c r="Z1024" s="15">
        <v>158</v>
      </c>
      <c r="AA1024" s="15">
        <v>108</v>
      </c>
      <c r="AB1024" s="15">
        <v>194</v>
      </c>
      <c r="AC1024" s="15">
        <v>117</v>
      </c>
      <c r="AD1024" s="15">
        <v>101</v>
      </c>
      <c r="AE1024" s="15">
        <v>199</v>
      </c>
      <c r="AF1024" s="15">
        <v>55</v>
      </c>
      <c r="AG1024" s="15">
        <v>110</v>
      </c>
      <c r="AH1024" s="15">
        <v>136</v>
      </c>
      <c r="AI1024" s="15">
        <v>143</v>
      </c>
      <c r="AJ1024" s="15">
        <v>53</v>
      </c>
      <c r="AK1024" s="15">
        <v>149</v>
      </c>
      <c r="AL1024" s="15">
        <v>132</v>
      </c>
      <c r="AM1024" s="15">
        <v>16</v>
      </c>
      <c r="AN1024" s="15">
        <v>126</v>
      </c>
      <c r="AO1024" s="15">
        <v>100</v>
      </c>
      <c r="AP1024" s="15">
        <v>207</v>
      </c>
      <c r="AQ1024" s="15">
        <v>155</v>
      </c>
      <c r="AR1024" s="15">
        <v>167</v>
      </c>
      <c r="AS1024" s="15">
        <v>18</v>
      </c>
      <c r="AT1024" s="15">
        <v>129</v>
      </c>
      <c r="AU1024" s="15">
        <v>3</v>
      </c>
      <c r="AV1024" s="15">
        <v>45</v>
      </c>
      <c r="AW1024" s="15">
        <v>76</v>
      </c>
      <c r="AX1024" s="15">
        <v>32</v>
      </c>
      <c r="AY1024" s="15">
        <v>13</v>
      </c>
      <c r="AZ1024" s="15">
        <v>168</v>
      </c>
      <c r="BA1024" s="15">
        <v>121</v>
      </c>
      <c r="BB1024" s="15">
        <v>153</v>
      </c>
      <c r="BC1024" s="15">
        <v>109</v>
      </c>
      <c r="BD1024" s="15">
        <v>67</v>
      </c>
      <c r="BE1024" s="15">
        <v>156</v>
      </c>
      <c r="BF1024" s="15">
        <v>74</v>
      </c>
      <c r="BG1024" s="15">
        <v>36</v>
      </c>
      <c r="BH1024" s="15">
        <v>103</v>
      </c>
      <c r="BI1024" s="15">
        <v>119</v>
      </c>
      <c r="BJ1024" s="15">
        <v>54</v>
      </c>
      <c r="BK1024" s="15">
        <v>81</v>
      </c>
      <c r="BL1024" s="15">
        <v>146</v>
      </c>
      <c r="BM1024" s="15">
        <v>14</v>
      </c>
      <c r="BN1024" s="15">
        <v>113</v>
      </c>
      <c r="BO1024" s="15">
        <v>89</v>
      </c>
      <c r="BP1024" s="15">
        <v>57</v>
      </c>
      <c r="BQ1024" s="15">
        <v>196</v>
      </c>
      <c r="BR1024" s="15">
        <v>38</v>
      </c>
      <c r="BS1024" s="15">
        <v>7</v>
      </c>
      <c r="BT1024" s="15">
        <v>170</v>
      </c>
      <c r="BU1024" s="15">
        <v>135</v>
      </c>
      <c r="BV1024" s="15">
        <v>187</v>
      </c>
      <c r="BW1024" s="15">
        <v>172</v>
      </c>
      <c r="BX1024" s="15">
        <v>125</v>
      </c>
      <c r="BY1024" s="15">
        <v>161</v>
      </c>
      <c r="BZ1024" s="15">
        <v>182</v>
      </c>
      <c r="CA1024" s="15">
        <v>41</v>
      </c>
      <c r="CB1024" s="15">
        <v>127</v>
      </c>
      <c r="CC1024" s="15">
        <v>59</v>
      </c>
      <c r="CD1024" s="15">
        <v>99</v>
      </c>
      <c r="CE1024" s="15">
        <v>87</v>
      </c>
      <c r="CF1024" s="15">
        <v>25</v>
      </c>
      <c r="CG1024" s="15">
        <v>179</v>
      </c>
      <c r="CH1024" s="15">
        <v>154</v>
      </c>
      <c r="CI1024" s="15">
        <v>90</v>
      </c>
      <c r="CJ1024" s="15">
        <v>44</v>
      </c>
      <c r="CK1024" s="15">
        <v>78</v>
      </c>
      <c r="CL1024" s="15">
        <v>64</v>
      </c>
      <c r="CM1024" s="15">
        <v>184</v>
      </c>
      <c r="CN1024" s="15">
        <v>50</v>
      </c>
      <c r="CO1024" s="15">
        <v>37</v>
      </c>
      <c r="CP1024" s="15">
        <v>95</v>
      </c>
      <c r="CQ1024" s="15">
        <v>137</v>
      </c>
      <c r="CR1024" s="15">
        <v>189</v>
      </c>
      <c r="CS1024" s="15">
        <v>94</v>
      </c>
      <c r="CT1024" s="15">
        <v>197</v>
      </c>
      <c r="CU1024" s="15">
        <v>111</v>
      </c>
      <c r="CV1024" s="15">
        <v>166</v>
      </c>
      <c r="CW1024" s="15">
        <v>148</v>
      </c>
      <c r="CX1024" s="15">
        <v>131</v>
      </c>
      <c r="CY1024" s="15">
        <v>175</v>
      </c>
      <c r="CZ1024" s="15">
        <v>26</v>
      </c>
      <c r="DA1024" s="15">
        <v>138</v>
      </c>
      <c r="DB1024" s="15">
        <v>120</v>
      </c>
      <c r="DC1024" s="15">
        <v>83</v>
      </c>
      <c r="DD1024" s="15">
        <v>27</v>
      </c>
      <c r="DE1024" s="15">
        <v>63</v>
      </c>
      <c r="DF1024" s="15">
        <v>56</v>
      </c>
      <c r="DG1024" s="15">
        <v>202</v>
      </c>
      <c r="DH1024" s="15">
        <v>185</v>
      </c>
      <c r="DI1024" s="15">
        <v>84</v>
      </c>
      <c r="DJ1024" s="15">
        <v>128</v>
      </c>
      <c r="DK1024" s="15">
        <v>47</v>
      </c>
      <c r="DL1024" s="15">
        <v>139</v>
      </c>
      <c r="DM1024" s="15">
        <v>93</v>
      </c>
      <c r="DN1024" s="15">
        <v>114</v>
      </c>
      <c r="DO1024" s="15">
        <v>118</v>
      </c>
      <c r="DP1024" s="15">
        <v>69</v>
      </c>
      <c r="DQ1024" s="15">
        <v>157</v>
      </c>
      <c r="DR1024" s="15">
        <v>71</v>
      </c>
      <c r="DS1024" s="15">
        <v>105</v>
      </c>
      <c r="DT1024" s="15">
        <v>152</v>
      </c>
      <c r="DU1024" s="15">
        <v>163</v>
      </c>
      <c r="DV1024" s="15">
        <v>34</v>
      </c>
      <c r="DW1024" s="15">
        <v>8</v>
      </c>
      <c r="DX1024" s="15">
        <v>164</v>
      </c>
      <c r="DY1024" s="15">
        <v>1</v>
      </c>
      <c r="DZ1024" s="15">
        <v>192</v>
      </c>
      <c r="EA1024" s="15">
        <v>180</v>
      </c>
      <c r="EB1024" s="15">
        <v>200</v>
      </c>
      <c r="EC1024" s="15">
        <v>11</v>
      </c>
      <c r="ED1024" s="15">
        <v>193</v>
      </c>
      <c r="EE1024" s="15">
        <v>124</v>
      </c>
      <c r="EF1024" s="15">
        <v>97</v>
      </c>
      <c r="EG1024" s="15">
        <v>75</v>
      </c>
      <c r="EH1024" s="15">
        <v>66</v>
      </c>
      <c r="EI1024" s="15">
        <v>191</v>
      </c>
      <c r="EJ1024" s="15">
        <v>33</v>
      </c>
      <c r="EK1024" s="15">
        <v>28</v>
      </c>
      <c r="EL1024" s="15">
        <v>21</v>
      </c>
      <c r="EM1024" s="15">
        <v>186</v>
      </c>
      <c r="EN1024" s="15">
        <v>206</v>
      </c>
      <c r="EO1024" s="15">
        <v>91</v>
      </c>
      <c r="EP1024" s="15">
        <v>4</v>
      </c>
      <c r="EQ1024" s="15">
        <v>49</v>
      </c>
      <c r="ER1024" s="15">
        <v>102</v>
      </c>
      <c r="ES1024" s="15">
        <v>177</v>
      </c>
      <c r="ET1024" s="15">
        <v>62</v>
      </c>
      <c r="EU1024" s="15">
        <v>165</v>
      </c>
      <c r="EV1024" s="15">
        <v>204</v>
      </c>
      <c r="EW1024" s="15">
        <v>12</v>
      </c>
      <c r="EX1024" s="15">
        <v>23</v>
      </c>
      <c r="EY1024" s="15">
        <v>203</v>
      </c>
      <c r="EZ1024" s="15">
        <v>70</v>
      </c>
      <c r="FA1024" s="15">
        <v>173</v>
      </c>
      <c r="FB1024" s="15">
        <v>176</v>
      </c>
      <c r="FC1024" s="15">
        <v>77</v>
      </c>
      <c r="FD1024" s="15">
        <v>133</v>
      </c>
      <c r="FE1024" s="15">
        <v>52</v>
      </c>
      <c r="FF1024" s="15">
        <v>144</v>
      </c>
      <c r="FG1024" s="15">
        <v>195</v>
      </c>
      <c r="FH1024" s="15">
        <v>68</v>
      </c>
      <c r="FI1024" s="15">
        <v>2</v>
      </c>
      <c r="FJ1024" s="15">
        <v>72</v>
      </c>
      <c r="FK1024" s="15">
        <v>183</v>
      </c>
      <c r="FL1024" s="15">
        <v>39</v>
      </c>
      <c r="FM1024" s="15">
        <v>35</v>
      </c>
      <c r="FN1024" s="15">
        <v>151</v>
      </c>
      <c r="FO1024" s="15">
        <v>48</v>
      </c>
      <c r="FP1024" s="15">
        <v>160</v>
      </c>
      <c r="FQ1024" s="15">
        <v>17</v>
      </c>
      <c r="FR1024" s="15">
        <v>82</v>
      </c>
      <c r="FS1024" s="15">
        <v>122</v>
      </c>
      <c r="FT1024" s="15">
        <v>198</v>
      </c>
      <c r="FU1024" s="15">
        <v>46</v>
      </c>
      <c r="FV1024" s="15">
        <v>19</v>
      </c>
      <c r="FW1024" s="15">
        <v>162</v>
      </c>
      <c r="FX1024" s="15">
        <v>61</v>
      </c>
      <c r="FY1024" s="15">
        <v>205</v>
      </c>
      <c r="FZ1024" s="15">
        <v>20</v>
      </c>
      <c r="GA1024" s="15">
        <v>15</v>
      </c>
      <c r="GB1024" s="15">
        <v>42</v>
      </c>
      <c r="GC1024" s="15">
        <v>92</v>
      </c>
      <c r="GD1024" s="15">
        <v>58</v>
      </c>
      <c r="GE1024" s="15">
        <v>80</v>
      </c>
      <c r="GF1024" s="15">
        <v>6</v>
      </c>
      <c r="GG1024" s="15">
        <v>86</v>
      </c>
      <c r="GH1024" s="15">
        <v>201</v>
      </c>
      <c r="GI1024" s="15">
        <v>190</v>
      </c>
      <c r="GJ1024" s="15">
        <v>29</v>
      </c>
      <c r="GK1024" s="15">
        <v>60</v>
      </c>
      <c r="GL1024" s="15">
        <v>106</v>
      </c>
      <c r="GM1024" s="15">
        <v>43</v>
      </c>
      <c r="GN1024" s="15">
        <v>134</v>
      </c>
      <c r="GO1024" s="15">
        <v>79</v>
      </c>
      <c r="GP1024" s="15">
        <v>51</v>
      </c>
      <c r="GQ1024" s="15">
        <v>85</v>
      </c>
      <c r="GR1024" s="15">
        <v>22</v>
      </c>
      <c r="GS1024" s="15">
        <v>150</v>
      </c>
      <c r="GT1024" s="15">
        <v>116</v>
      </c>
      <c r="GU1024" s="15">
        <v>171</v>
      </c>
      <c r="GV1024" s="15">
        <v>65</v>
      </c>
      <c r="GX1024" s="15">
        <v>40</v>
      </c>
      <c r="GY1024" s="15">
        <v>9</v>
      </c>
      <c r="GZ1024" s="15">
        <v>169</v>
      </c>
      <c r="HA1024" s="15">
        <v>112</v>
      </c>
      <c r="HC1024" s="15">
        <v>123</v>
      </c>
      <c r="HD1024" s="15">
        <v>98</v>
      </c>
      <c r="HE1024" s="15">
        <v>142</v>
      </c>
      <c r="HF1024" s="15">
        <v>181</v>
      </c>
    </row>
    <row r="1025" spans="4:215" s="15" customFormat="1">
      <c r="E1025" s="42" t="s">
        <v>352</v>
      </c>
      <c r="F1025" s="15">
        <v>124</v>
      </c>
      <c r="G1025" s="15">
        <v>128</v>
      </c>
      <c r="H1025" s="15">
        <v>134</v>
      </c>
      <c r="I1025" s="15">
        <v>168</v>
      </c>
      <c r="J1025" s="15">
        <v>53</v>
      </c>
      <c r="K1025" s="15">
        <v>203</v>
      </c>
      <c r="L1025" s="15">
        <v>206</v>
      </c>
      <c r="M1025" s="15">
        <v>49</v>
      </c>
      <c r="N1025" s="15">
        <v>198</v>
      </c>
      <c r="O1025" s="15">
        <v>73</v>
      </c>
      <c r="P1025" s="15">
        <v>15</v>
      </c>
      <c r="Q1025" s="15">
        <v>33</v>
      </c>
      <c r="R1025" s="15">
        <v>127</v>
      </c>
      <c r="S1025" s="15">
        <v>165</v>
      </c>
      <c r="T1025" s="15">
        <v>8</v>
      </c>
      <c r="U1025" s="15">
        <v>104</v>
      </c>
      <c r="V1025" s="15">
        <v>74</v>
      </c>
      <c r="W1025" s="15">
        <v>92</v>
      </c>
      <c r="X1025" s="15">
        <v>27</v>
      </c>
      <c r="Y1025" s="15">
        <v>41</v>
      </c>
      <c r="Z1025" s="15">
        <v>162</v>
      </c>
      <c r="AA1025" s="15">
        <v>63</v>
      </c>
      <c r="AB1025" s="15">
        <v>196</v>
      </c>
      <c r="AC1025" s="15">
        <v>142</v>
      </c>
      <c r="AD1025" s="15">
        <v>81</v>
      </c>
      <c r="AE1025" s="15">
        <v>107</v>
      </c>
      <c r="AF1025" s="15">
        <v>19</v>
      </c>
      <c r="AG1025" s="15">
        <v>149</v>
      </c>
      <c r="AH1025" s="15">
        <v>116</v>
      </c>
      <c r="AI1025" s="15">
        <v>72</v>
      </c>
      <c r="AJ1025" s="15">
        <v>90</v>
      </c>
      <c r="AK1025" s="15">
        <v>96</v>
      </c>
      <c r="AL1025" s="15">
        <v>101</v>
      </c>
      <c r="AM1025" s="15">
        <v>176</v>
      </c>
      <c r="AN1025" s="15">
        <v>36</v>
      </c>
      <c r="AO1025" s="15">
        <v>82</v>
      </c>
      <c r="AP1025" s="15">
        <v>175</v>
      </c>
      <c r="AQ1025" s="15">
        <v>187</v>
      </c>
      <c r="AR1025" s="15">
        <v>161</v>
      </c>
      <c r="AS1025" s="15">
        <v>183</v>
      </c>
      <c r="AT1025" s="15">
        <v>39</v>
      </c>
      <c r="AU1025" s="15">
        <v>110</v>
      </c>
      <c r="AV1025" s="15">
        <v>99</v>
      </c>
      <c r="AW1025" s="15">
        <v>126</v>
      </c>
      <c r="AX1025" s="15">
        <v>102</v>
      </c>
      <c r="AY1025" s="15">
        <v>25</v>
      </c>
      <c r="AZ1025" s="15">
        <v>146</v>
      </c>
      <c r="BA1025" s="15">
        <v>94</v>
      </c>
      <c r="BB1025" s="15">
        <v>132</v>
      </c>
      <c r="BC1025" s="15">
        <v>121</v>
      </c>
      <c r="BD1025" s="15">
        <v>135</v>
      </c>
      <c r="BE1025" s="15">
        <v>88</v>
      </c>
      <c r="BF1025" s="15">
        <v>20</v>
      </c>
      <c r="BG1025" s="15">
        <v>123</v>
      </c>
      <c r="BH1025" s="15">
        <v>46</v>
      </c>
      <c r="BI1025" s="15">
        <v>65</v>
      </c>
      <c r="BJ1025" s="15">
        <v>59</v>
      </c>
      <c r="BK1025" s="15">
        <v>50</v>
      </c>
      <c r="BL1025" s="15">
        <v>200</v>
      </c>
      <c r="BM1025" s="15">
        <v>83</v>
      </c>
      <c r="BN1025" s="15">
        <v>24</v>
      </c>
      <c r="BO1025" s="15">
        <v>166</v>
      </c>
      <c r="BP1025" s="15">
        <v>154</v>
      </c>
      <c r="BQ1025" s="15">
        <v>58</v>
      </c>
      <c r="BR1025" s="15">
        <v>12</v>
      </c>
      <c r="BS1025" s="15">
        <v>201</v>
      </c>
      <c r="BT1025" s="15">
        <v>138</v>
      </c>
      <c r="BU1025" s="15">
        <v>190</v>
      </c>
      <c r="BV1025" s="15">
        <v>87</v>
      </c>
      <c r="BW1025" s="15">
        <v>67</v>
      </c>
      <c r="BX1025" s="15">
        <v>85</v>
      </c>
      <c r="BY1025" s="15">
        <v>106</v>
      </c>
      <c r="BZ1025" s="15">
        <v>54</v>
      </c>
      <c r="CA1025" s="15">
        <v>145</v>
      </c>
      <c r="CB1025" s="15">
        <v>173</v>
      </c>
      <c r="CC1025" s="15">
        <v>5</v>
      </c>
      <c r="CD1025" s="15">
        <v>164</v>
      </c>
      <c r="CE1025" s="15">
        <v>177</v>
      </c>
      <c r="CF1025" s="15">
        <v>56</v>
      </c>
      <c r="CG1025" s="15">
        <v>7</v>
      </c>
      <c r="CH1025" s="15">
        <v>22</v>
      </c>
      <c r="CI1025" s="15">
        <v>18</v>
      </c>
      <c r="CJ1025" s="15">
        <v>75</v>
      </c>
      <c r="CK1025" s="15">
        <v>108</v>
      </c>
      <c r="CL1025" s="15">
        <v>57</v>
      </c>
      <c r="CM1025" s="15">
        <v>143</v>
      </c>
      <c r="CN1025" s="15">
        <v>114</v>
      </c>
      <c r="CO1025" s="15">
        <v>62</v>
      </c>
      <c r="CP1025" s="15">
        <v>52</v>
      </c>
      <c r="CQ1025" s="15">
        <v>76</v>
      </c>
      <c r="CR1025" s="15">
        <v>23</v>
      </c>
      <c r="CS1025" s="15">
        <v>84</v>
      </c>
      <c r="CT1025" s="15">
        <v>10</v>
      </c>
      <c r="CU1025" s="15">
        <v>120</v>
      </c>
      <c r="CV1025" s="15">
        <v>189</v>
      </c>
      <c r="CW1025" s="15">
        <v>32</v>
      </c>
      <c r="CX1025" s="15">
        <v>91</v>
      </c>
      <c r="CY1025" s="15">
        <v>79</v>
      </c>
      <c r="CZ1025" s="15">
        <v>100</v>
      </c>
      <c r="DA1025" s="15">
        <v>182</v>
      </c>
      <c r="DB1025" s="15">
        <v>137</v>
      </c>
      <c r="DC1025" s="15">
        <v>40</v>
      </c>
      <c r="DD1025" s="15">
        <v>47</v>
      </c>
      <c r="DE1025" s="15">
        <v>156</v>
      </c>
      <c r="DF1025" s="15">
        <v>178</v>
      </c>
      <c r="DG1025" s="15">
        <v>194</v>
      </c>
      <c r="DH1025" s="15">
        <v>4</v>
      </c>
      <c r="DI1025" s="15">
        <v>9</v>
      </c>
      <c r="DJ1025" s="15">
        <v>70</v>
      </c>
      <c r="DK1025" s="15">
        <v>147</v>
      </c>
      <c r="DL1025" s="15">
        <v>64</v>
      </c>
      <c r="DM1025" s="15">
        <v>103</v>
      </c>
      <c r="DN1025" s="15">
        <v>130</v>
      </c>
      <c r="DO1025" s="15">
        <v>93</v>
      </c>
      <c r="DP1025" s="15">
        <v>86</v>
      </c>
      <c r="DQ1025" s="15">
        <v>14</v>
      </c>
      <c r="DR1025" s="15">
        <v>181</v>
      </c>
      <c r="DS1025" s="15">
        <v>29</v>
      </c>
      <c r="DT1025" s="15">
        <v>125</v>
      </c>
      <c r="DU1025" s="15">
        <v>48</v>
      </c>
      <c r="DV1025" s="15">
        <v>69</v>
      </c>
      <c r="DW1025" s="15">
        <v>155</v>
      </c>
      <c r="DX1025" s="15">
        <v>180</v>
      </c>
      <c r="DY1025" s="15">
        <v>97</v>
      </c>
      <c r="DZ1025" s="15">
        <v>158</v>
      </c>
      <c r="EA1025" s="15">
        <v>192</v>
      </c>
      <c r="EB1025" s="15">
        <v>188</v>
      </c>
      <c r="EC1025" s="15">
        <v>2</v>
      </c>
      <c r="ED1025" s="15">
        <v>150</v>
      </c>
      <c r="EE1025" s="15">
        <v>184</v>
      </c>
      <c r="EF1025" s="15">
        <v>193</v>
      </c>
      <c r="EG1025" s="15">
        <v>44</v>
      </c>
      <c r="EH1025" s="15">
        <v>34</v>
      </c>
      <c r="EI1025" s="15">
        <v>157</v>
      </c>
      <c r="EJ1025" s="15">
        <v>51</v>
      </c>
      <c r="EK1025" s="15">
        <v>95</v>
      </c>
      <c r="EL1025" s="15">
        <v>43</v>
      </c>
      <c r="EM1025" s="15">
        <v>172</v>
      </c>
      <c r="EN1025" s="15">
        <v>66</v>
      </c>
      <c r="EO1025" s="15">
        <v>131</v>
      </c>
      <c r="EP1025" s="15">
        <v>153</v>
      </c>
      <c r="EQ1025" s="15">
        <v>119</v>
      </c>
      <c r="ER1025" s="15">
        <v>141</v>
      </c>
      <c r="ES1025" s="15">
        <v>204</v>
      </c>
      <c r="ET1025" s="15">
        <v>37</v>
      </c>
      <c r="EU1025" s="15">
        <v>167</v>
      </c>
      <c r="EV1025" s="15">
        <v>163</v>
      </c>
      <c r="EW1025" s="15">
        <v>80</v>
      </c>
      <c r="EX1025" s="15">
        <v>186</v>
      </c>
      <c r="EY1025" s="15">
        <v>199</v>
      </c>
      <c r="EZ1025" s="15">
        <v>140</v>
      </c>
      <c r="FA1025" s="15">
        <v>133</v>
      </c>
      <c r="FB1025" s="15">
        <v>170</v>
      </c>
      <c r="FC1025" s="15">
        <v>148</v>
      </c>
      <c r="FD1025" s="15">
        <v>1</v>
      </c>
      <c r="FE1025" s="15">
        <v>30</v>
      </c>
      <c r="FF1025" s="15">
        <v>169</v>
      </c>
      <c r="FG1025" s="15">
        <v>115</v>
      </c>
      <c r="FH1025" s="15">
        <v>98</v>
      </c>
      <c r="FI1025" s="15">
        <v>16</v>
      </c>
      <c r="FJ1025" s="15">
        <v>78</v>
      </c>
      <c r="FK1025" s="15">
        <v>118</v>
      </c>
      <c r="FL1025" s="15">
        <v>42</v>
      </c>
      <c r="FM1025" s="15">
        <v>21</v>
      </c>
      <c r="FN1025" s="15">
        <v>17</v>
      </c>
      <c r="FO1025" s="15">
        <v>122</v>
      </c>
      <c r="FP1025" s="15">
        <v>174</v>
      </c>
      <c r="FQ1025" s="15">
        <v>112</v>
      </c>
      <c r="FR1025" s="15">
        <v>13</v>
      </c>
      <c r="FS1025" s="15">
        <v>129</v>
      </c>
      <c r="FT1025" s="15">
        <v>207</v>
      </c>
      <c r="FU1025" s="15">
        <v>60</v>
      </c>
      <c r="FV1025" s="15">
        <v>185</v>
      </c>
      <c r="FW1025" s="15">
        <v>151</v>
      </c>
      <c r="FX1025" s="15">
        <v>3</v>
      </c>
      <c r="FY1025" s="15">
        <v>45</v>
      </c>
      <c r="FZ1025" s="15">
        <v>195</v>
      </c>
      <c r="GA1025" s="15">
        <v>77</v>
      </c>
      <c r="GB1025" s="15">
        <v>202</v>
      </c>
      <c r="GC1025" s="15">
        <v>159</v>
      </c>
      <c r="GD1025" s="15">
        <v>117</v>
      </c>
      <c r="GE1025" s="15">
        <v>26</v>
      </c>
      <c r="GF1025" s="15">
        <v>55</v>
      </c>
      <c r="GG1025" s="15">
        <v>71</v>
      </c>
      <c r="GH1025" s="15">
        <v>171</v>
      </c>
      <c r="GI1025" s="15">
        <v>109</v>
      </c>
      <c r="GJ1025" s="15">
        <v>38</v>
      </c>
      <c r="GK1025" s="15">
        <v>152</v>
      </c>
      <c r="GL1025" s="15">
        <v>205</v>
      </c>
      <c r="GM1025" s="15">
        <v>11</v>
      </c>
      <c r="GN1025" s="15">
        <v>144</v>
      </c>
      <c r="GO1025" s="15">
        <v>31</v>
      </c>
      <c r="GP1025" s="15">
        <v>160</v>
      </c>
      <c r="GQ1025" s="15">
        <v>197</v>
      </c>
      <c r="GR1025" s="15">
        <v>28</v>
      </c>
      <c r="GS1025" s="15">
        <v>35</v>
      </c>
      <c r="GT1025" s="15">
        <v>105</v>
      </c>
      <c r="GU1025" s="15">
        <v>139</v>
      </c>
      <c r="GV1025" s="15">
        <v>113</v>
      </c>
      <c r="GX1025" s="15">
        <v>89</v>
      </c>
      <c r="GY1025" s="15">
        <v>68</v>
      </c>
      <c r="GZ1025" s="15">
        <v>191</v>
      </c>
      <c r="HA1025" s="15">
        <v>6</v>
      </c>
      <c r="HC1025" s="15">
        <v>179</v>
      </c>
      <c r="HD1025" s="15">
        <v>136</v>
      </c>
      <c r="HE1025" s="15">
        <v>111</v>
      </c>
      <c r="HF1025" s="15">
        <v>61</v>
      </c>
    </row>
    <row r="1026" spans="4:215" s="15" customFormat="1"/>
    <row r="1027" spans="4:215" s="15" customFormat="1">
      <c r="D1027" s="447">
        <v>208</v>
      </c>
      <c r="E1027" s="39" t="s">
        <v>379</v>
      </c>
    </row>
    <row r="1028" spans="4:215" s="15" customFormat="1">
      <c r="E1028" s="42" t="s">
        <v>322</v>
      </c>
      <c r="F1028" s="15">
        <v>1</v>
      </c>
      <c r="G1028" s="15">
        <v>2</v>
      </c>
      <c r="H1028" s="15">
        <v>3</v>
      </c>
      <c r="I1028" s="15">
        <v>4</v>
      </c>
      <c r="J1028" s="15">
        <v>5</v>
      </c>
      <c r="K1028" s="15">
        <v>6</v>
      </c>
      <c r="L1028" s="15">
        <v>7</v>
      </c>
      <c r="M1028" s="15">
        <v>8</v>
      </c>
      <c r="N1028" s="15">
        <v>9</v>
      </c>
      <c r="O1028" s="15">
        <v>10</v>
      </c>
      <c r="P1028" s="15">
        <v>11</v>
      </c>
      <c r="Q1028" s="15">
        <v>12</v>
      </c>
      <c r="R1028" s="15">
        <v>13</v>
      </c>
      <c r="S1028" s="15">
        <v>14</v>
      </c>
      <c r="T1028" s="15">
        <v>15</v>
      </c>
      <c r="U1028" s="15">
        <v>16</v>
      </c>
      <c r="V1028" s="15">
        <v>17</v>
      </c>
      <c r="W1028" s="15">
        <v>18</v>
      </c>
      <c r="X1028" s="15">
        <v>19</v>
      </c>
      <c r="Y1028" s="15">
        <v>20</v>
      </c>
      <c r="Z1028" s="15">
        <v>21</v>
      </c>
      <c r="AA1028" s="15">
        <v>22</v>
      </c>
      <c r="AB1028" s="15">
        <v>23</v>
      </c>
      <c r="AC1028" s="15">
        <v>24</v>
      </c>
      <c r="AD1028" s="15">
        <v>25</v>
      </c>
      <c r="AE1028" s="15">
        <v>26</v>
      </c>
      <c r="AF1028" s="15">
        <v>27</v>
      </c>
      <c r="AG1028" s="15">
        <v>28</v>
      </c>
      <c r="AH1028" s="15">
        <v>29</v>
      </c>
      <c r="AI1028" s="15">
        <v>30</v>
      </c>
      <c r="AJ1028" s="15">
        <v>31</v>
      </c>
      <c r="AK1028" s="15">
        <v>32</v>
      </c>
      <c r="AL1028" s="15">
        <v>33</v>
      </c>
      <c r="AM1028" s="15">
        <v>34</v>
      </c>
      <c r="AN1028" s="15">
        <v>35</v>
      </c>
      <c r="AO1028" s="15">
        <v>36</v>
      </c>
      <c r="AP1028" s="15">
        <v>37</v>
      </c>
      <c r="AQ1028" s="15">
        <v>38</v>
      </c>
      <c r="AR1028" s="15">
        <v>39</v>
      </c>
      <c r="AS1028" s="15">
        <v>40</v>
      </c>
      <c r="AT1028" s="15">
        <v>41</v>
      </c>
      <c r="AU1028" s="15">
        <v>42</v>
      </c>
      <c r="AV1028" s="15">
        <v>43</v>
      </c>
      <c r="AW1028" s="15">
        <v>44</v>
      </c>
      <c r="AX1028" s="15">
        <v>45</v>
      </c>
      <c r="AY1028" s="15">
        <v>46</v>
      </c>
      <c r="AZ1028" s="15">
        <v>47</v>
      </c>
      <c r="BA1028" s="15">
        <v>48</v>
      </c>
      <c r="BB1028" s="15">
        <v>49</v>
      </c>
      <c r="BC1028" s="15">
        <v>50</v>
      </c>
      <c r="BD1028" s="15">
        <v>51</v>
      </c>
      <c r="BE1028" s="15">
        <v>52</v>
      </c>
      <c r="BF1028" s="15">
        <v>53</v>
      </c>
      <c r="BG1028" s="15">
        <v>54</v>
      </c>
      <c r="BH1028" s="15">
        <v>55</v>
      </c>
      <c r="BI1028" s="15">
        <v>56</v>
      </c>
      <c r="BJ1028" s="15">
        <v>57</v>
      </c>
      <c r="BK1028" s="15">
        <v>58</v>
      </c>
      <c r="BL1028" s="15">
        <v>59</v>
      </c>
      <c r="BM1028" s="15">
        <v>60</v>
      </c>
      <c r="BN1028" s="15">
        <v>61</v>
      </c>
      <c r="BO1028" s="15">
        <v>62</v>
      </c>
      <c r="BP1028" s="15">
        <v>63</v>
      </c>
      <c r="BQ1028" s="15">
        <v>64</v>
      </c>
      <c r="BR1028" s="15">
        <v>65</v>
      </c>
      <c r="BS1028" s="15">
        <v>66</v>
      </c>
      <c r="BT1028" s="15">
        <v>67</v>
      </c>
      <c r="BU1028" s="15">
        <v>68</v>
      </c>
      <c r="BV1028" s="15">
        <v>69</v>
      </c>
      <c r="BW1028" s="15">
        <v>70</v>
      </c>
      <c r="BX1028" s="15">
        <v>71</v>
      </c>
      <c r="BY1028" s="15">
        <v>72</v>
      </c>
      <c r="BZ1028" s="15">
        <v>73</v>
      </c>
      <c r="CA1028" s="15">
        <v>74</v>
      </c>
      <c r="CB1028" s="15">
        <v>75</v>
      </c>
      <c r="CC1028" s="15">
        <v>76</v>
      </c>
      <c r="CD1028" s="15">
        <v>77</v>
      </c>
      <c r="CE1028" s="15">
        <v>78</v>
      </c>
      <c r="CF1028" s="15">
        <v>79</v>
      </c>
      <c r="CG1028" s="15">
        <v>80</v>
      </c>
      <c r="CH1028" s="15">
        <v>81</v>
      </c>
      <c r="CI1028" s="15">
        <v>82</v>
      </c>
      <c r="CJ1028" s="15">
        <v>83</v>
      </c>
      <c r="CK1028" s="15">
        <v>84</v>
      </c>
      <c r="CL1028" s="15">
        <v>85</v>
      </c>
      <c r="CM1028" s="15">
        <v>86</v>
      </c>
      <c r="CN1028" s="15">
        <v>87</v>
      </c>
      <c r="CO1028" s="15">
        <v>88</v>
      </c>
      <c r="CP1028" s="15">
        <v>89</v>
      </c>
      <c r="CQ1028" s="15">
        <v>90</v>
      </c>
      <c r="CR1028" s="15">
        <v>91</v>
      </c>
      <c r="CS1028" s="15">
        <v>92</v>
      </c>
      <c r="CT1028" s="15">
        <v>93</v>
      </c>
      <c r="CU1028" s="15">
        <v>94</v>
      </c>
      <c r="CV1028" s="15">
        <v>95</v>
      </c>
      <c r="CW1028" s="15">
        <v>96</v>
      </c>
      <c r="CX1028" s="15">
        <v>97</v>
      </c>
      <c r="CY1028" s="15">
        <v>98</v>
      </c>
      <c r="CZ1028" s="15">
        <v>99</v>
      </c>
      <c r="DA1028" s="15">
        <v>100</v>
      </c>
      <c r="DB1028" s="15">
        <v>101</v>
      </c>
      <c r="DC1028" s="15">
        <v>102</v>
      </c>
      <c r="DD1028" s="15">
        <v>103</v>
      </c>
      <c r="DE1028" s="15">
        <v>104</v>
      </c>
      <c r="DF1028" s="15">
        <v>105</v>
      </c>
      <c r="DG1028" s="15">
        <v>106</v>
      </c>
      <c r="DH1028" s="15">
        <v>107</v>
      </c>
      <c r="DI1028" s="15">
        <v>108</v>
      </c>
      <c r="DJ1028" s="15">
        <v>109</v>
      </c>
      <c r="DK1028" s="15">
        <v>110</v>
      </c>
      <c r="DL1028" s="15">
        <v>111</v>
      </c>
      <c r="DM1028" s="15">
        <v>112</v>
      </c>
      <c r="DN1028" s="15">
        <v>113</v>
      </c>
      <c r="DO1028" s="15">
        <v>114</v>
      </c>
      <c r="DP1028" s="15">
        <v>115</v>
      </c>
      <c r="DQ1028" s="15">
        <v>116</v>
      </c>
      <c r="DR1028" s="15">
        <v>117</v>
      </c>
      <c r="DS1028" s="15">
        <v>118</v>
      </c>
      <c r="DT1028" s="15">
        <v>119</v>
      </c>
      <c r="DU1028" s="15">
        <v>120</v>
      </c>
      <c r="DV1028" s="15">
        <v>121</v>
      </c>
      <c r="DW1028" s="15">
        <v>122</v>
      </c>
      <c r="DX1028" s="15">
        <v>123</v>
      </c>
      <c r="DY1028" s="15">
        <v>124</v>
      </c>
      <c r="DZ1028" s="15">
        <v>125</v>
      </c>
      <c r="EA1028" s="15">
        <v>126</v>
      </c>
      <c r="EB1028" s="15">
        <v>127</v>
      </c>
      <c r="EC1028" s="15">
        <v>128</v>
      </c>
      <c r="ED1028" s="15">
        <v>129</v>
      </c>
      <c r="EE1028" s="15">
        <v>130</v>
      </c>
      <c r="EF1028" s="15">
        <v>131</v>
      </c>
      <c r="EG1028" s="15">
        <v>132</v>
      </c>
      <c r="EH1028" s="15">
        <v>133</v>
      </c>
      <c r="EI1028" s="15">
        <v>134</v>
      </c>
      <c r="EJ1028" s="15">
        <v>135</v>
      </c>
      <c r="EK1028" s="15">
        <v>136</v>
      </c>
      <c r="EL1028" s="15">
        <v>137</v>
      </c>
      <c r="EM1028" s="15">
        <v>138</v>
      </c>
      <c r="EN1028" s="15">
        <v>139</v>
      </c>
      <c r="EO1028" s="15">
        <v>140</v>
      </c>
      <c r="EP1028" s="15">
        <v>141</v>
      </c>
      <c r="EQ1028" s="15">
        <v>142</v>
      </c>
      <c r="ER1028" s="15">
        <v>143</v>
      </c>
      <c r="ES1028" s="15">
        <v>144</v>
      </c>
      <c r="ET1028" s="15">
        <v>145</v>
      </c>
      <c r="EU1028" s="15">
        <v>146</v>
      </c>
      <c r="EV1028" s="15">
        <v>147</v>
      </c>
      <c r="EW1028" s="15">
        <v>148</v>
      </c>
      <c r="EX1028" s="15">
        <v>149</v>
      </c>
      <c r="EY1028" s="15">
        <v>150</v>
      </c>
      <c r="EZ1028" s="15">
        <v>151</v>
      </c>
      <c r="FA1028" s="15">
        <v>152</v>
      </c>
      <c r="FB1028" s="15">
        <v>153</v>
      </c>
      <c r="FC1028" s="15">
        <v>154</v>
      </c>
      <c r="FD1028" s="15">
        <v>155</v>
      </c>
      <c r="FE1028" s="15">
        <v>156</v>
      </c>
      <c r="FF1028" s="15">
        <v>157</v>
      </c>
      <c r="FG1028" s="15">
        <v>158</v>
      </c>
      <c r="FH1028" s="15">
        <v>159</v>
      </c>
      <c r="FI1028" s="15">
        <v>160</v>
      </c>
      <c r="FJ1028" s="15">
        <v>161</v>
      </c>
      <c r="FK1028" s="15">
        <v>162</v>
      </c>
      <c r="FL1028" s="15">
        <v>163</v>
      </c>
      <c r="FM1028" s="15">
        <v>164</v>
      </c>
      <c r="FN1028" s="15">
        <v>165</v>
      </c>
      <c r="FO1028" s="15">
        <v>166</v>
      </c>
      <c r="FP1028" s="15">
        <v>167</v>
      </c>
      <c r="FQ1028" s="15">
        <v>168</v>
      </c>
      <c r="FR1028" s="15">
        <v>169</v>
      </c>
      <c r="FS1028" s="15">
        <v>170</v>
      </c>
      <c r="FT1028" s="15">
        <v>171</v>
      </c>
      <c r="FU1028" s="15">
        <v>172</v>
      </c>
      <c r="FV1028" s="15">
        <v>173</v>
      </c>
      <c r="FW1028" s="15">
        <v>174</v>
      </c>
      <c r="FX1028" s="15">
        <v>175</v>
      </c>
      <c r="FY1028" s="15">
        <v>176</v>
      </c>
      <c r="FZ1028" s="15">
        <v>177</v>
      </c>
      <c r="GA1028" s="15">
        <v>178</v>
      </c>
      <c r="GB1028" s="15">
        <v>179</v>
      </c>
      <c r="GC1028" s="15">
        <v>180</v>
      </c>
      <c r="GD1028" s="15">
        <v>181</v>
      </c>
      <c r="GE1028" s="15">
        <v>182</v>
      </c>
      <c r="GF1028" s="15">
        <v>183</v>
      </c>
      <c r="GG1028" s="15">
        <v>184</v>
      </c>
      <c r="GH1028" s="15">
        <v>185</v>
      </c>
      <c r="GI1028" s="15">
        <v>186</v>
      </c>
      <c r="GJ1028" s="15">
        <v>187</v>
      </c>
      <c r="GK1028" s="15">
        <v>188</v>
      </c>
      <c r="GL1028" s="15">
        <v>189</v>
      </c>
      <c r="GM1028" s="15">
        <v>190</v>
      </c>
      <c r="GN1028" s="15">
        <v>191</v>
      </c>
      <c r="GO1028" s="15">
        <v>192</v>
      </c>
      <c r="GP1028" s="15">
        <v>193</v>
      </c>
      <c r="GQ1028" s="15">
        <v>194</v>
      </c>
      <c r="GR1028" s="15">
        <v>195</v>
      </c>
      <c r="GS1028" s="15">
        <v>196</v>
      </c>
      <c r="GT1028" s="15">
        <v>197</v>
      </c>
      <c r="GU1028" s="15">
        <v>198</v>
      </c>
      <c r="GV1028" s="15">
        <v>199</v>
      </c>
      <c r="GW1028" s="15">
        <v>200</v>
      </c>
      <c r="GX1028" s="15">
        <v>201</v>
      </c>
      <c r="GY1028" s="15">
        <v>202</v>
      </c>
      <c r="GZ1028" s="15">
        <v>203</v>
      </c>
      <c r="HA1028" s="15">
        <v>204</v>
      </c>
      <c r="HC1028" s="15">
        <v>205</v>
      </c>
      <c r="HD1028" s="15">
        <v>206</v>
      </c>
      <c r="HE1028" s="15">
        <v>207</v>
      </c>
      <c r="HF1028" s="15">
        <v>208</v>
      </c>
    </row>
    <row r="1029" spans="4:215" s="15" customFormat="1">
      <c r="E1029" s="42" t="s">
        <v>350</v>
      </c>
      <c r="F1029" s="15">
        <v>203</v>
      </c>
      <c r="G1029" s="15">
        <v>65</v>
      </c>
      <c r="H1029" s="15">
        <v>137</v>
      </c>
      <c r="I1029" s="15">
        <v>42</v>
      </c>
      <c r="J1029" s="15">
        <v>151</v>
      </c>
      <c r="K1029" s="15">
        <v>115</v>
      </c>
      <c r="L1029" s="15">
        <v>18</v>
      </c>
      <c r="M1029" s="15">
        <v>45</v>
      </c>
      <c r="N1029" s="15">
        <v>52</v>
      </c>
      <c r="O1029" s="15">
        <v>47</v>
      </c>
      <c r="P1029" s="15">
        <v>40</v>
      </c>
      <c r="Q1029" s="15">
        <v>16</v>
      </c>
      <c r="R1029" s="15">
        <v>41</v>
      </c>
      <c r="S1029" s="15">
        <v>3</v>
      </c>
      <c r="T1029" s="15">
        <v>188</v>
      </c>
      <c r="U1029" s="15">
        <v>207</v>
      </c>
      <c r="V1029" s="15">
        <v>26</v>
      </c>
      <c r="W1029" s="15">
        <v>101</v>
      </c>
      <c r="X1029" s="15">
        <v>62</v>
      </c>
      <c r="Y1029" s="15">
        <v>11</v>
      </c>
      <c r="Z1029" s="15">
        <v>70</v>
      </c>
      <c r="AA1029" s="15">
        <v>8</v>
      </c>
      <c r="AB1029" s="15">
        <v>165</v>
      </c>
      <c r="AC1029" s="15">
        <v>198</v>
      </c>
      <c r="AD1029" s="15">
        <v>103</v>
      </c>
      <c r="AE1029" s="15">
        <v>69</v>
      </c>
      <c r="AF1029" s="15">
        <v>204</v>
      </c>
      <c r="AG1029" s="15">
        <v>189</v>
      </c>
      <c r="AH1029" s="15">
        <v>133</v>
      </c>
      <c r="AI1029" s="15">
        <v>46</v>
      </c>
      <c r="AJ1029" s="15">
        <v>155</v>
      </c>
      <c r="AK1029" s="15">
        <v>21</v>
      </c>
      <c r="AL1029" s="15">
        <v>112</v>
      </c>
      <c r="AM1029" s="15">
        <v>60</v>
      </c>
      <c r="AN1029" s="15">
        <v>98</v>
      </c>
      <c r="AO1029" s="15">
        <v>44</v>
      </c>
      <c r="AP1029" s="15">
        <v>160</v>
      </c>
      <c r="AQ1029" s="15">
        <v>141</v>
      </c>
      <c r="AR1029" s="15">
        <v>56</v>
      </c>
      <c r="AS1029" s="15">
        <v>104</v>
      </c>
      <c r="AT1029" s="15">
        <v>84</v>
      </c>
      <c r="AU1029" s="15">
        <v>76</v>
      </c>
      <c r="AV1029" s="15">
        <v>4</v>
      </c>
      <c r="AW1029" s="15">
        <v>148</v>
      </c>
      <c r="AX1029" s="15">
        <v>87</v>
      </c>
      <c r="AY1029" s="15">
        <v>90</v>
      </c>
      <c r="AZ1029" s="15">
        <v>48</v>
      </c>
      <c r="BA1029" s="15">
        <v>149</v>
      </c>
      <c r="BB1029" s="15">
        <v>68</v>
      </c>
      <c r="BC1029" s="15">
        <v>54</v>
      </c>
      <c r="BD1029" s="15">
        <v>83</v>
      </c>
      <c r="BE1029" s="15">
        <v>173</v>
      </c>
      <c r="BF1029" s="15">
        <v>99</v>
      </c>
      <c r="BG1029" s="15">
        <v>17</v>
      </c>
      <c r="BH1029" s="15">
        <v>167</v>
      </c>
      <c r="BI1029" s="15">
        <v>195</v>
      </c>
      <c r="BJ1029" s="15">
        <v>28</v>
      </c>
      <c r="BK1029" s="15">
        <v>77</v>
      </c>
      <c r="BL1029" s="15">
        <v>171</v>
      </c>
      <c r="BM1029" s="15">
        <v>162</v>
      </c>
      <c r="BN1029" s="15">
        <v>34</v>
      </c>
      <c r="BO1029" s="15">
        <v>78</v>
      </c>
      <c r="BP1029" s="15">
        <v>192</v>
      </c>
      <c r="BQ1029" s="15">
        <v>111</v>
      </c>
      <c r="BR1029" s="15">
        <v>36</v>
      </c>
      <c r="BS1029" s="15">
        <v>50</v>
      </c>
      <c r="BT1029" s="15">
        <v>119</v>
      </c>
      <c r="BU1029" s="15">
        <v>140</v>
      </c>
      <c r="BV1029" s="15">
        <v>176</v>
      </c>
      <c r="BW1029" s="15">
        <v>166</v>
      </c>
      <c r="BX1029" s="15">
        <v>27</v>
      </c>
      <c r="BY1029" s="15">
        <v>164</v>
      </c>
      <c r="BZ1029" s="15">
        <v>89</v>
      </c>
      <c r="CA1029" s="15">
        <v>107</v>
      </c>
      <c r="CB1029" s="15">
        <v>96</v>
      </c>
      <c r="CC1029" s="15">
        <v>129</v>
      </c>
      <c r="CD1029" s="15">
        <v>86</v>
      </c>
      <c r="CE1029" s="15">
        <v>19</v>
      </c>
      <c r="CF1029" s="15">
        <v>202</v>
      </c>
      <c r="CG1029" s="15">
        <v>169</v>
      </c>
      <c r="CH1029" s="15">
        <v>206</v>
      </c>
      <c r="CI1029" s="15">
        <v>199</v>
      </c>
      <c r="CJ1029" s="15">
        <v>139</v>
      </c>
      <c r="CK1029" s="15">
        <v>7</v>
      </c>
      <c r="CL1029" s="15">
        <v>109</v>
      </c>
      <c r="CM1029" s="15">
        <v>105</v>
      </c>
      <c r="CN1029" s="15">
        <v>110</v>
      </c>
      <c r="CO1029" s="15">
        <v>22</v>
      </c>
      <c r="CP1029" s="15">
        <v>73</v>
      </c>
      <c r="CQ1029" s="15">
        <v>144</v>
      </c>
      <c r="CR1029" s="15">
        <v>185</v>
      </c>
      <c r="CS1029" s="15">
        <v>128</v>
      </c>
      <c r="CT1029" s="15">
        <v>9</v>
      </c>
      <c r="CU1029" s="15">
        <v>138</v>
      </c>
      <c r="CV1029" s="15">
        <v>196</v>
      </c>
      <c r="CW1029" s="15">
        <v>75</v>
      </c>
      <c r="CX1029" s="15">
        <v>116</v>
      </c>
      <c r="CY1029" s="15">
        <v>1</v>
      </c>
      <c r="CZ1029" s="15">
        <v>131</v>
      </c>
      <c r="DA1029" s="15">
        <v>93</v>
      </c>
      <c r="DB1029" s="15">
        <v>184</v>
      </c>
      <c r="DC1029" s="15">
        <v>174</v>
      </c>
      <c r="DD1029" s="15">
        <v>102</v>
      </c>
      <c r="DE1029" s="15">
        <v>121</v>
      </c>
      <c r="DF1029" s="15">
        <v>71</v>
      </c>
      <c r="DG1029" s="15">
        <v>152</v>
      </c>
      <c r="DH1029" s="15">
        <v>201</v>
      </c>
      <c r="DI1029" s="15">
        <v>146</v>
      </c>
      <c r="DJ1029" s="15">
        <v>85</v>
      </c>
      <c r="DK1029" s="15">
        <v>31</v>
      </c>
      <c r="DL1029" s="15">
        <v>134</v>
      </c>
      <c r="DM1029" s="15">
        <v>49</v>
      </c>
      <c r="DN1029" s="15">
        <v>186</v>
      </c>
      <c r="DO1029" s="15">
        <v>123</v>
      </c>
      <c r="DP1029" s="15">
        <v>154</v>
      </c>
      <c r="DQ1029" s="15">
        <v>64</v>
      </c>
      <c r="DR1029" s="15">
        <v>74</v>
      </c>
      <c r="DS1029" s="15">
        <v>182</v>
      </c>
      <c r="DT1029" s="15">
        <v>205</v>
      </c>
      <c r="DU1029" s="15">
        <v>126</v>
      </c>
      <c r="DV1029" s="15">
        <v>124</v>
      </c>
      <c r="DW1029" s="15">
        <v>168</v>
      </c>
      <c r="DX1029" s="15">
        <v>114</v>
      </c>
      <c r="DY1029" s="15">
        <v>187</v>
      </c>
      <c r="DZ1029" s="15">
        <v>66</v>
      </c>
      <c r="EA1029" s="15">
        <v>95</v>
      </c>
      <c r="EB1029" s="15">
        <v>135</v>
      </c>
      <c r="EC1029" s="15">
        <v>150</v>
      </c>
      <c r="ED1029" s="15">
        <v>125</v>
      </c>
      <c r="EE1029" s="15">
        <v>32</v>
      </c>
      <c r="EF1029" s="15">
        <v>163</v>
      </c>
      <c r="EG1029" s="15">
        <v>180</v>
      </c>
      <c r="EH1029" s="15">
        <v>51</v>
      </c>
      <c r="EI1029" s="15">
        <v>172</v>
      </c>
      <c r="EJ1029" s="15">
        <v>2</v>
      </c>
      <c r="EK1029" s="15">
        <v>88</v>
      </c>
      <c r="EL1029" s="15">
        <v>79</v>
      </c>
      <c r="EM1029" s="15">
        <v>94</v>
      </c>
      <c r="EN1029" s="15">
        <v>57</v>
      </c>
      <c r="EO1029" s="15">
        <v>61</v>
      </c>
      <c r="EP1029" s="15">
        <v>38</v>
      </c>
      <c r="EQ1029" s="15">
        <v>208</v>
      </c>
      <c r="ER1029" s="15">
        <v>15</v>
      </c>
      <c r="ES1029" s="15">
        <v>193</v>
      </c>
      <c r="ET1029" s="15">
        <v>43</v>
      </c>
      <c r="EU1029" s="15">
        <v>113</v>
      </c>
      <c r="EV1029" s="15">
        <v>153</v>
      </c>
      <c r="EW1029" s="15">
        <v>29</v>
      </c>
      <c r="EX1029" s="15">
        <v>130</v>
      </c>
      <c r="EY1029" s="15">
        <v>37</v>
      </c>
      <c r="EZ1029" s="15">
        <v>170</v>
      </c>
      <c r="FA1029" s="15">
        <v>106</v>
      </c>
      <c r="FB1029" s="15">
        <v>147</v>
      </c>
      <c r="FC1029" s="15">
        <v>143</v>
      </c>
      <c r="FD1029" s="15">
        <v>91</v>
      </c>
      <c r="FE1029" s="15">
        <v>39</v>
      </c>
      <c r="FF1029" s="15">
        <v>20</v>
      </c>
      <c r="FG1029" s="15">
        <v>177</v>
      </c>
      <c r="FH1029" s="15">
        <v>145</v>
      </c>
      <c r="FI1029" s="15">
        <v>92</v>
      </c>
      <c r="FJ1029" s="15">
        <v>179</v>
      </c>
      <c r="FK1029" s="15">
        <v>175</v>
      </c>
      <c r="FL1029" s="15">
        <v>127</v>
      </c>
      <c r="FM1029" s="15">
        <v>67</v>
      </c>
      <c r="FN1029" s="15">
        <v>23</v>
      </c>
      <c r="FO1029" s="15">
        <v>13</v>
      </c>
      <c r="FP1029" s="15">
        <v>35</v>
      </c>
      <c r="FQ1029" s="15">
        <v>120</v>
      </c>
      <c r="FR1029" s="15">
        <v>53</v>
      </c>
      <c r="FS1029" s="15">
        <v>161</v>
      </c>
      <c r="FT1029" s="15">
        <v>117</v>
      </c>
      <c r="FU1029" s="15">
        <v>10</v>
      </c>
      <c r="FV1029" s="15">
        <v>100</v>
      </c>
      <c r="FW1029" s="15">
        <v>81</v>
      </c>
      <c r="FX1029" s="15">
        <v>72</v>
      </c>
      <c r="FY1029" s="15">
        <v>194</v>
      </c>
      <c r="FZ1029" s="15">
        <v>158</v>
      </c>
      <c r="GA1029" s="15">
        <v>14</v>
      </c>
      <c r="GB1029" s="15">
        <v>108</v>
      </c>
      <c r="GC1029" s="15">
        <v>136</v>
      </c>
      <c r="GD1029" s="15">
        <v>200</v>
      </c>
      <c r="GE1029" s="15">
        <v>25</v>
      </c>
      <c r="GF1029" s="15">
        <v>157</v>
      </c>
      <c r="GG1029" s="15">
        <v>80</v>
      </c>
      <c r="GH1029" s="15">
        <v>183</v>
      </c>
      <c r="GI1029" s="15">
        <v>12</v>
      </c>
      <c r="GJ1029" s="15">
        <v>58</v>
      </c>
      <c r="GK1029" s="15">
        <v>191</v>
      </c>
      <c r="GL1029" s="15">
        <v>6</v>
      </c>
      <c r="GM1029" s="15">
        <v>181</v>
      </c>
      <c r="GN1029" s="15">
        <v>24</v>
      </c>
      <c r="GO1029" s="15">
        <v>63</v>
      </c>
      <c r="GP1029" s="15">
        <v>97</v>
      </c>
      <c r="GQ1029" s="15">
        <v>142</v>
      </c>
      <c r="GR1029" s="15">
        <v>156</v>
      </c>
      <c r="GS1029" s="15">
        <v>159</v>
      </c>
      <c r="GT1029" s="15">
        <v>59</v>
      </c>
      <c r="GU1029" s="15">
        <v>190</v>
      </c>
      <c r="GV1029" s="15">
        <v>82</v>
      </c>
      <c r="GW1029" s="15">
        <v>122</v>
      </c>
      <c r="GX1029" s="15">
        <v>33</v>
      </c>
      <c r="GY1029" s="15">
        <v>178</v>
      </c>
      <c r="GZ1029" s="15">
        <v>132</v>
      </c>
      <c r="HA1029" s="15">
        <v>197</v>
      </c>
      <c r="HC1029" s="15">
        <v>30</v>
      </c>
      <c r="HD1029" s="15">
        <v>118</v>
      </c>
      <c r="HE1029" s="15">
        <v>55</v>
      </c>
      <c r="HF1029" s="15">
        <v>5</v>
      </c>
    </row>
    <row r="1030" spans="4:215" s="15" customFormat="1">
      <c r="E1030" s="42" t="s">
        <v>352</v>
      </c>
      <c r="F1030" s="15">
        <v>73</v>
      </c>
      <c r="G1030" s="15">
        <v>45</v>
      </c>
      <c r="H1030" s="15">
        <v>62</v>
      </c>
      <c r="I1030" s="15">
        <v>181</v>
      </c>
      <c r="J1030" s="15">
        <v>152</v>
      </c>
      <c r="K1030" s="15">
        <v>5</v>
      </c>
      <c r="L1030" s="15">
        <v>161</v>
      </c>
      <c r="M1030" s="15">
        <v>195</v>
      </c>
      <c r="N1030" s="15">
        <v>106</v>
      </c>
      <c r="O1030" s="15">
        <v>205</v>
      </c>
      <c r="P1030" s="15">
        <v>175</v>
      </c>
      <c r="Q1030" s="15">
        <v>140</v>
      </c>
      <c r="R1030" s="15">
        <v>142</v>
      </c>
      <c r="S1030" s="15">
        <v>18</v>
      </c>
      <c r="T1030" s="15">
        <v>102</v>
      </c>
      <c r="U1030" s="15">
        <v>183</v>
      </c>
      <c r="V1030" s="15">
        <v>143</v>
      </c>
      <c r="W1030" s="15">
        <v>2</v>
      </c>
      <c r="X1030" s="15">
        <v>12</v>
      </c>
      <c r="Y1030" s="15">
        <v>16</v>
      </c>
      <c r="Z1030" s="15">
        <v>80</v>
      </c>
      <c r="AA1030" s="15">
        <v>95</v>
      </c>
      <c r="AB1030" s="15">
        <v>159</v>
      </c>
      <c r="AC1030" s="15">
        <v>117</v>
      </c>
      <c r="AD1030" s="15">
        <v>84</v>
      </c>
      <c r="AE1030" s="15">
        <v>55</v>
      </c>
      <c r="AF1030" s="15">
        <v>94</v>
      </c>
      <c r="AG1030" s="15">
        <v>20</v>
      </c>
      <c r="AH1030" s="15">
        <v>86</v>
      </c>
      <c r="AI1030" s="15">
        <v>34</v>
      </c>
      <c r="AJ1030" s="15">
        <v>79</v>
      </c>
      <c r="AK1030" s="15">
        <v>108</v>
      </c>
      <c r="AL1030" s="15">
        <v>202</v>
      </c>
      <c r="AM1030" s="15">
        <v>41</v>
      </c>
      <c r="AN1030" s="15">
        <v>147</v>
      </c>
      <c r="AO1030" s="15">
        <v>133</v>
      </c>
      <c r="AP1030" s="15">
        <v>123</v>
      </c>
      <c r="AQ1030" s="15">
        <v>71</v>
      </c>
      <c r="AR1030" s="15">
        <v>28</v>
      </c>
      <c r="AS1030" s="15">
        <v>88</v>
      </c>
      <c r="AT1030" s="15">
        <v>197</v>
      </c>
      <c r="AU1030" s="15">
        <v>149</v>
      </c>
      <c r="AV1030" s="15">
        <v>96</v>
      </c>
      <c r="AW1030" s="15">
        <v>26</v>
      </c>
      <c r="AX1030" s="15">
        <v>192</v>
      </c>
      <c r="AY1030" s="15">
        <v>165</v>
      </c>
      <c r="AZ1030" s="15">
        <v>170</v>
      </c>
      <c r="BA1030" s="15">
        <v>59</v>
      </c>
      <c r="BB1030" s="15">
        <v>83</v>
      </c>
      <c r="BC1030" s="15">
        <v>97</v>
      </c>
      <c r="BD1030" s="15">
        <v>154</v>
      </c>
      <c r="BE1030" s="15">
        <v>124</v>
      </c>
      <c r="BF1030" s="15">
        <v>156</v>
      </c>
      <c r="BG1030" s="15">
        <v>51</v>
      </c>
      <c r="BH1030" s="15">
        <v>184</v>
      </c>
      <c r="BI1030" s="15">
        <v>145</v>
      </c>
      <c r="BJ1030" s="15">
        <v>29</v>
      </c>
      <c r="BK1030" s="15">
        <v>135</v>
      </c>
      <c r="BL1030" s="15">
        <v>201</v>
      </c>
      <c r="BM1030" s="15">
        <v>8</v>
      </c>
      <c r="BN1030" s="15">
        <v>107</v>
      </c>
      <c r="BO1030" s="15">
        <v>14</v>
      </c>
      <c r="BP1030" s="15">
        <v>171</v>
      </c>
      <c r="BQ1030" s="15">
        <v>112</v>
      </c>
      <c r="BR1030" s="15">
        <v>179</v>
      </c>
      <c r="BS1030" s="15">
        <v>122</v>
      </c>
      <c r="BT1030" s="15">
        <v>138</v>
      </c>
      <c r="BU1030" s="15">
        <v>44</v>
      </c>
      <c r="BV1030" s="15">
        <v>132</v>
      </c>
      <c r="BW1030" s="15">
        <v>206</v>
      </c>
      <c r="BX1030" s="15">
        <v>144</v>
      </c>
      <c r="BY1030" s="15">
        <v>4</v>
      </c>
      <c r="BZ1030" s="15">
        <v>32</v>
      </c>
      <c r="CA1030" s="15">
        <v>163</v>
      </c>
      <c r="CB1030" s="15">
        <v>13</v>
      </c>
      <c r="CC1030" s="15">
        <v>54</v>
      </c>
      <c r="CD1030" s="15">
        <v>30</v>
      </c>
      <c r="CE1030" s="15">
        <v>31</v>
      </c>
      <c r="CF1030" s="15">
        <v>78</v>
      </c>
      <c r="CG1030" s="15">
        <v>203</v>
      </c>
      <c r="CH1030" s="15">
        <v>130</v>
      </c>
      <c r="CI1030" s="15">
        <v>69</v>
      </c>
      <c r="CJ1030" s="15">
        <v>17</v>
      </c>
      <c r="CK1030" s="15">
        <v>105</v>
      </c>
      <c r="CL1030" s="15">
        <v>182</v>
      </c>
      <c r="CM1030" s="15">
        <v>167</v>
      </c>
      <c r="CN1030" s="15">
        <v>190</v>
      </c>
      <c r="CO1030" s="15">
        <v>47</v>
      </c>
      <c r="CP1030" s="15">
        <v>137</v>
      </c>
      <c r="CQ1030" s="15">
        <v>33</v>
      </c>
      <c r="CR1030" s="15">
        <v>19</v>
      </c>
      <c r="CS1030" s="15">
        <v>93</v>
      </c>
      <c r="CT1030" s="15">
        <v>180</v>
      </c>
      <c r="CU1030" s="15">
        <v>158</v>
      </c>
      <c r="CV1030" s="15">
        <v>207</v>
      </c>
      <c r="CW1030" s="15">
        <v>169</v>
      </c>
      <c r="CX1030" s="15">
        <v>9</v>
      </c>
      <c r="CY1030" s="15">
        <v>204</v>
      </c>
      <c r="CZ1030" s="15">
        <v>38</v>
      </c>
      <c r="DA1030" s="15">
        <v>58</v>
      </c>
      <c r="DB1030" s="15">
        <v>104</v>
      </c>
      <c r="DC1030" s="15">
        <v>15</v>
      </c>
      <c r="DD1030" s="15">
        <v>42</v>
      </c>
      <c r="DE1030" s="15">
        <v>178</v>
      </c>
      <c r="DF1030" s="15">
        <v>64</v>
      </c>
      <c r="DG1030" s="15">
        <v>125</v>
      </c>
      <c r="DH1030" s="15">
        <v>136</v>
      </c>
      <c r="DI1030" s="15">
        <v>92</v>
      </c>
      <c r="DJ1030" s="15">
        <v>116</v>
      </c>
      <c r="DK1030" s="15">
        <v>6</v>
      </c>
      <c r="DL1030" s="15">
        <v>67</v>
      </c>
      <c r="DM1030" s="15">
        <v>134</v>
      </c>
      <c r="DN1030" s="15">
        <v>61</v>
      </c>
      <c r="DO1030" s="15">
        <v>168</v>
      </c>
      <c r="DP1030" s="15">
        <v>121</v>
      </c>
      <c r="DQ1030" s="15">
        <v>87</v>
      </c>
      <c r="DR1030" s="15">
        <v>24</v>
      </c>
      <c r="DS1030" s="15">
        <v>35</v>
      </c>
      <c r="DT1030" s="15">
        <v>113</v>
      </c>
      <c r="DU1030" s="15">
        <v>191</v>
      </c>
      <c r="DV1030" s="15">
        <v>99</v>
      </c>
      <c r="DW1030" s="15">
        <v>200</v>
      </c>
      <c r="DX1030" s="15">
        <v>110</v>
      </c>
      <c r="DY1030" s="15">
        <v>76</v>
      </c>
      <c r="DZ1030" s="15">
        <v>118</v>
      </c>
      <c r="EA1030" s="15">
        <v>208</v>
      </c>
      <c r="EB1030" s="15">
        <v>155</v>
      </c>
      <c r="EC1030" s="15">
        <v>46</v>
      </c>
      <c r="ED1030" s="15">
        <v>90</v>
      </c>
      <c r="EE1030" s="15">
        <v>176</v>
      </c>
      <c r="EF1030" s="15">
        <v>120</v>
      </c>
      <c r="EG1030" s="15">
        <v>188</v>
      </c>
      <c r="EH1030" s="15">
        <v>174</v>
      </c>
      <c r="EI1030" s="15">
        <v>126</v>
      </c>
      <c r="EJ1030" s="15">
        <v>21</v>
      </c>
      <c r="EK1030" s="15">
        <v>82</v>
      </c>
      <c r="EL1030" s="15">
        <v>89</v>
      </c>
      <c r="EM1030" s="15">
        <v>74</v>
      </c>
      <c r="EN1030" s="15">
        <v>177</v>
      </c>
      <c r="EO1030" s="15">
        <v>101</v>
      </c>
      <c r="EP1030" s="15">
        <v>68</v>
      </c>
      <c r="EQ1030" s="15">
        <v>150</v>
      </c>
      <c r="ER1030" s="15">
        <v>49</v>
      </c>
      <c r="ES1030" s="15">
        <v>40</v>
      </c>
      <c r="ET1030" s="15">
        <v>56</v>
      </c>
      <c r="EU1030" s="15">
        <v>85</v>
      </c>
      <c r="EV1030" s="15">
        <v>53</v>
      </c>
      <c r="EW1030" s="15">
        <v>187</v>
      </c>
      <c r="EX1030" s="15">
        <v>70</v>
      </c>
      <c r="EY1030" s="15">
        <v>131</v>
      </c>
      <c r="EZ1030" s="15">
        <v>25</v>
      </c>
      <c r="FA1030" s="15">
        <v>98</v>
      </c>
      <c r="FB1030" s="15">
        <v>7</v>
      </c>
      <c r="FC1030" s="15">
        <v>48</v>
      </c>
      <c r="FD1030" s="15">
        <v>127</v>
      </c>
      <c r="FE1030" s="15">
        <v>37</v>
      </c>
      <c r="FF1030" s="15">
        <v>189</v>
      </c>
      <c r="FG1030" s="15">
        <v>66</v>
      </c>
      <c r="FH1030" s="15">
        <v>173</v>
      </c>
      <c r="FI1030" s="15">
        <v>81</v>
      </c>
      <c r="FJ1030" s="15">
        <v>3</v>
      </c>
      <c r="FK1030" s="15">
        <v>196</v>
      </c>
      <c r="FL1030" s="15">
        <v>111</v>
      </c>
      <c r="FM1030" s="15">
        <v>91</v>
      </c>
      <c r="FN1030" s="15">
        <v>129</v>
      </c>
      <c r="FO1030" s="15">
        <v>164</v>
      </c>
      <c r="FP1030" s="15">
        <v>193</v>
      </c>
      <c r="FQ1030" s="15">
        <v>10</v>
      </c>
      <c r="FR1030" s="15">
        <v>151</v>
      </c>
      <c r="FS1030" s="15">
        <v>146</v>
      </c>
      <c r="FT1030" s="15">
        <v>60</v>
      </c>
      <c r="FU1030" s="15">
        <v>43</v>
      </c>
      <c r="FV1030" s="15">
        <v>65</v>
      </c>
      <c r="FW1030" s="15">
        <v>75</v>
      </c>
      <c r="FX1030" s="15">
        <v>77</v>
      </c>
      <c r="FY1030" s="15">
        <v>109</v>
      </c>
      <c r="FZ1030" s="15">
        <v>103</v>
      </c>
      <c r="GA1030" s="15">
        <v>72</v>
      </c>
      <c r="GB1030" s="15">
        <v>1</v>
      </c>
      <c r="GC1030" s="15">
        <v>27</v>
      </c>
      <c r="GD1030" s="15">
        <v>100</v>
      </c>
      <c r="GE1030" s="15">
        <v>39</v>
      </c>
      <c r="GF1030" s="15">
        <v>199</v>
      </c>
      <c r="GG1030" s="15">
        <v>50</v>
      </c>
      <c r="GH1030" s="15">
        <v>63</v>
      </c>
      <c r="GI1030" s="15">
        <v>172</v>
      </c>
      <c r="GJ1030" s="15">
        <v>114</v>
      </c>
      <c r="GK1030" s="15">
        <v>52</v>
      </c>
      <c r="GL1030" s="15">
        <v>128</v>
      </c>
      <c r="GM1030" s="15">
        <v>153</v>
      </c>
      <c r="GN1030" s="15">
        <v>119</v>
      </c>
      <c r="GO1030" s="15">
        <v>23</v>
      </c>
      <c r="GP1030" s="15">
        <v>57</v>
      </c>
      <c r="GQ1030" s="15">
        <v>157</v>
      </c>
      <c r="GR1030" s="15">
        <v>186</v>
      </c>
      <c r="GS1030" s="15">
        <v>162</v>
      </c>
      <c r="GT1030" s="15">
        <v>11</v>
      </c>
      <c r="GU1030" s="15">
        <v>166</v>
      </c>
      <c r="GV1030" s="15">
        <v>36</v>
      </c>
      <c r="GW1030" s="15">
        <v>22</v>
      </c>
      <c r="GX1030" s="15">
        <v>160</v>
      </c>
      <c r="GY1030" s="15">
        <v>198</v>
      </c>
      <c r="GZ1030" s="15">
        <v>194</v>
      </c>
      <c r="HA1030" s="15">
        <v>115</v>
      </c>
      <c r="HC1030" s="15">
        <v>148</v>
      </c>
      <c r="HD1030" s="15">
        <v>139</v>
      </c>
      <c r="HE1030" s="15">
        <v>185</v>
      </c>
      <c r="HF1030" s="15">
        <v>141</v>
      </c>
    </row>
    <row r="1031" spans="4:215" s="15" customFormat="1"/>
    <row r="1032" spans="4:215" s="15" customFormat="1">
      <c r="D1032" s="447">
        <v>209</v>
      </c>
      <c r="E1032" s="39" t="s">
        <v>379</v>
      </c>
    </row>
    <row r="1033" spans="4:215" s="15" customFormat="1">
      <c r="E1033" s="42" t="s">
        <v>322</v>
      </c>
      <c r="F1033" s="15">
        <v>1</v>
      </c>
      <c r="G1033" s="15">
        <v>2</v>
      </c>
      <c r="H1033" s="15">
        <v>3</v>
      </c>
      <c r="I1033" s="15">
        <v>4</v>
      </c>
      <c r="J1033" s="15">
        <v>5</v>
      </c>
      <c r="K1033" s="15">
        <v>6</v>
      </c>
      <c r="L1033" s="15">
        <v>7</v>
      </c>
      <c r="M1033" s="15">
        <v>8</v>
      </c>
      <c r="N1033" s="15">
        <v>9</v>
      </c>
      <c r="O1033" s="15">
        <v>10</v>
      </c>
      <c r="P1033" s="15">
        <v>11</v>
      </c>
      <c r="Q1033" s="15">
        <v>12</v>
      </c>
      <c r="R1033" s="15">
        <v>13</v>
      </c>
      <c r="S1033" s="15">
        <v>14</v>
      </c>
      <c r="T1033" s="15">
        <v>15</v>
      </c>
      <c r="U1033" s="15">
        <v>16</v>
      </c>
      <c r="V1033" s="15">
        <v>17</v>
      </c>
      <c r="W1033" s="15">
        <v>18</v>
      </c>
      <c r="X1033" s="15">
        <v>19</v>
      </c>
      <c r="Y1033" s="15">
        <v>20</v>
      </c>
      <c r="Z1033" s="15">
        <v>21</v>
      </c>
      <c r="AA1033" s="15">
        <v>22</v>
      </c>
      <c r="AB1033" s="15">
        <v>23</v>
      </c>
      <c r="AC1033" s="15">
        <v>24</v>
      </c>
      <c r="AD1033" s="15">
        <v>25</v>
      </c>
      <c r="AE1033" s="15">
        <v>26</v>
      </c>
      <c r="AF1033" s="15">
        <v>27</v>
      </c>
      <c r="AG1033" s="15">
        <v>28</v>
      </c>
      <c r="AH1033" s="15">
        <v>29</v>
      </c>
      <c r="AI1033" s="15">
        <v>30</v>
      </c>
      <c r="AJ1033" s="15">
        <v>31</v>
      </c>
      <c r="AK1033" s="15">
        <v>32</v>
      </c>
      <c r="AL1033" s="15">
        <v>33</v>
      </c>
      <c r="AM1033" s="15">
        <v>34</v>
      </c>
      <c r="AN1033" s="15">
        <v>35</v>
      </c>
      <c r="AO1033" s="15">
        <v>36</v>
      </c>
      <c r="AP1033" s="15">
        <v>37</v>
      </c>
      <c r="AQ1033" s="15">
        <v>38</v>
      </c>
      <c r="AR1033" s="15">
        <v>39</v>
      </c>
      <c r="AS1033" s="15">
        <v>40</v>
      </c>
      <c r="AT1033" s="15">
        <v>41</v>
      </c>
      <c r="AU1033" s="15">
        <v>42</v>
      </c>
      <c r="AV1033" s="15">
        <v>43</v>
      </c>
      <c r="AW1033" s="15">
        <v>44</v>
      </c>
      <c r="AX1033" s="15">
        <v>45</v>
      </c>
      <c r="AY1033" s="15">
        <v>46</v>
      </c>
      <c r="AZ1033" s="15">
        <v>47</v>
      </c>
      <c r="BA1033" s="15">
        <v>48</v>
      </c>
      <c r="BB1033" s="15">
        <v>49</v>
      </c>
      <c r="BC1033" s="15">
        <v>50</v>
      </c>
      <c r="BD1033" s="15">
        <v>51</v>
      </c>
      <c r="BE1033" s="15">
        <v>52</v>
      </c>
      <c r="BF1033" s="15">
        <v>53</v>
      </c>
      <c r="BG1033" s="15">
        <v>54</v>
      </c>
      <c r="BH1033" s="15">
        <v>55</v>
      </c>
      <c r="BI1033" s="15">
        <v>56</v>
      </c>
      <c r="BJ1033" s="15">
        <v>57</v>
      </c>
      <c r="BK1033" s="15">
        <v>58</v>
      </c>
      <c r="BL1033" s="15">
        <v>59</v>
      </c>
      <c r="BM1033" s="15">
        <v>60</v>
      </c>
      <c r="BN1033" s="15">
        <v>61</v>
      </c>
      <c r="BO1033" s="15">
        <v>62</v>
      </c>
      <c r="BP1033" s="15">
        <v>63</v>
      </c>
      <c r="BQ1033" s="15">
        <v>64</v>
      </c>
      <c r="BR1033" s="15">
        <v>65</v>
      </c>
      <c r="BS1033" s="15">
        <v>66</v>
      </c>
      <c r="BT1033" s="15">
        <v>67</v>
      </c>
      <c r="BU1033" s="15">
        <v>68</v>
      </c>
      <c r="BV1033" s="15">
        <v>69</v>
      </c>
      <c r="BW1033" s="15">
        <v>70</v>
      </c>
      <c r="BX1033" s="15">
        <v>71</v>
      </c>
      <c r="BY1033" s="15">
        <v>72</v>
      </c>
      <c r="BZ1033" s="15">
        <v>73</v>
      </c>
      <c r="CA1033" s="15">
        <v>74</v>
      </c>
      <c r="CB1033" s="15">
        <v>75</v>
      </c>
      <c r="CC1033" s="15">
        <v>76</v>
      </c>
      <c r="CD1033" s="15">
        <v>77</v>
      </c>
      <c r="CE1033" s="15">
        <v>78</v>
      </c>
      <c r="CF1033" s="15">
        <v>79</v>
      </c>
      <c r="CG1033" s="15">
        <v>80</v>
      </c>
      <c r="CH1033" s="15">
        <v>81</v>
      </c>
      <c r="CI1033" s="15">
        <v>82</v>
      </c>
      <c r="CJ1033" s="15">
        <v>83</v>
      </c>
      <c r="CK1033" s="15">
        <v>84</v>
      </c>
      <c r="CL1033" s="15">
        <v>85</v>
      </c>
      <c r="CM1033" s="15">
        <v>86</v>
      </c>
      <c r="CN1033" s="15">
        <v>87</v>
      </c>
      <c r="CO1033" s="15">
        <v>88</v>
      </c>
      <c r="CP1033" s="15">
        <v>89</v>
      </c>
      <c r="CQ1033" s="15">
        <v>90</v>
      </c>
      <c r="CR1033" s="15">
        <v>91</v>
      </c>
      <c r="CS1033" s="15">
        <v>92</v>
      </c>
      <c r="CT1033" s="15">
        <v>93</v>
      </c>
      <c r="CU1033" s="15">
        <v>94</v>
      </c>
      <c r="CV1033" s="15">
        <v>95</v>
      </c>
      <c r="CW1033" s="15">
        <v>96</v>
      </c>
      <c r="CX1033" s="15">
        <v>97</v>
      </c>
      <c r="CY1033" s="15">
        <v>98</v>
      </c>
      <c r="CZ1033" s="15">
        <v>99</v>
      </c>
      <c r="DA1033" s="15">
        <v>100</v>
      </c>
      <c r="DB1033" s="15">
        <v>101</v>
      </c>
      <c r="DC1033" s="15">
        <v>102</v>
      </c>
      <c r="DD1033" s="15">
        <v>103</v>
      </c>
      <c r="DE1033" s="15">
        <v>104</v>
      </c>
      <c r="DF1033" s="15">
        <v>105</v>
      </c>
      <c r="DG1033" s="15">
        <v>106</v>
      </c>
      <c r="DH1033" s="15">
        <v>107</v>
      </c>
      <c r="DI1033" s="15">
        <v>108</v>
      </c>
      <c r="DJ1033" s="15">
        <v>109</v>
      </c>
      <c r="DK1033" s="15">
        <v>110</v>
      </c>
      <c r="DL1033" s="15">
        <v>111</v>
      </c>
      <c r="DM1033" s="15">
        <v>112</v>
      </c>
      <c r="DN1033" s="15">
        <v>113</v>
      </c>
      <c r="DO1033" s="15">
        <v>114</v>
      </c>
      <c r="DP1033" s="15">
        <v>115</v>
      </c>
      <c r="DQ1033" s="15">
        <v>116</v>
      </c>
      <c r="DR1033" s="15">
        <v>117</v>
      </c>
      <c r="DS1033" s="15">
        <v>118</v>
      </c>
      <c r="DT1033" s="15">
        <v>119</v>
      </c>
      <c r="DU1033" s="15">
        <v>120</v>
      </c>
      <c r="DV1033" s="15">
        <v>121</v>
      </c>
      <c r="DW1033" s="15">
        <v>122</v>
      </c>
      <c r="DX1033" s="15">
        <v>123</v>
      </c>
      <c r="DY1033" s="15">
        <v>124</v>
      </c>
      <c r="DZ1033" s="15">
        <v>125</v>
      </c>
      <c r="EA1033" s="15">
        <v>126</v>
      </c>
      <c r="EB1033" s="15">
        <v>127</v>
      </c>
      <c r="EC1033" s="15">
        <v>128</v>
      </c>
      <c r="ED1033" s="15">
        <v>129</v>
      </c>
      <c r="EE1033" s="15">
        <v>130</v>
      </c>
      <c r="EF1033" s="15">
        <v>131</v>
      </c>
      <c r="EG1033" s="15">
        <v>132</v>
      </c>
      <c r="EH1033" s="15">
        <v>133</v>
      </c>
      <c r="EI1033" s="15">
        <v>134</v>
      </c>
      <c r="EJ1033" s="15">
        <v>135</v>
      </c>
      <c r="EK1033" s="15">
        <v>136</v>
      </c>
      <c r="EL1033" s="15">
        <v>137</v>
      </c>
      <c r="EM1033" s="15">
        <v>138</v>
      </c>
      <c r="EN1033" s="15">
        <v>139</v>
      </c>
      <c r="EO1033" s="15">
        <v>140</v>
      </c>
      <c r="EP1033" s="15">
        <v>141</v>
      </c>
      <c r="EQ1033" s="15">
        <v>142</v>
      </c>
      <c r="ER1033" s="15">
        <v>143</v>
      </c>
      <c r="ES1033" s="15">
        <v>144</v>
      </c>
      <c r="ET1033" s="15">
        <v>145</v>
      </c>
      <c r="EU1033" s="15">
        <v>146</v>
      </c>
      <c r="EV1033" s="15">
        <v>147</v>
      </c>
      <c r="EW1033" s="15">
        <v>148</v>
      </c>
      <c r="EX1033" s="15">
        <v>149</v>
      </c>
      <c r="EY1033" s="15">
        <v>150</v>
      </c>
      <c r="EZ1033" s="15">
        <v>151</v>
      </c>
      <c r="FA1033" s="15">
        <v>152</v>
      </c>
      <c r="FB1033" s="15">
        <v>153</v>
      </c>
      <c r="FC1033" s="15">
        <v>154</v>
      </c>
      <c r="FD1033" s="15">
        <v>155</v>
      </c>
      <c r="FE1033" s="15">
        <v>156</v>
      </c>
      <c r="FF1033" s="15">
        <v>157</v>
      </c>
      <c r="FG1033" s="15">
        <v>158</v>
      </c>
      <c r="FH1033" s="15">
        <v>159</v>
      </c>
      <c r="FI1033" s="15">
        <v>160</v>
      </c>
      <c r="FJ1033" s="15">
        <v>161</v>
      </c>
      <c r="FK1033" s="15">
        <v>162</v>
      </c>
      <c r="FL1033" s="15">
        <v>163</v>
      </c>
      <c r="FM1033" s="15">
        <v>164</v>
      </c>
      <c r="FN1033" s="15">
        <v>165</v>
      </c>
      <c r="FO1033" s="15">
        <v>166</v>
      </c>
      <c r="FP1033" s="15">
        <v>167</v>
      </c>
      <c r="FQ1033" s="15">
        <v>168</v>
      </c>
      <c r="FR1033" s="15">
        <v>169</v>
      </c>
      <c r="FS1033" s="15">
        <v>170</v>
      </c>
      <c r="FT1033" s="15">
        <v>171</v>
      </c>
      <c r="FU1033" s="15">
        <v>172</v>
      </c>
      <c r="FV1033" s="15">
        <v>173</v>
      </c>
      <c r="FW1033" s="15">
        <v>174</v>
      </c>
      <c r="FX1033" s="15">
        <v>175</v>
      </c>
      <c r="FY1033" s="15">
        <v>176</v>
      </c>
      <c r="FZ1033" s="15">
        <v>177</v>
      </c>
      <c r="GA1033" s="15">
        <v>178</v>
      </c>
      <c r="GB1033" s="15">
        <v>179</v>
      </c>
      <c r="GC1033" s="15">
        <v>180</v>
      </c>
      <c r="GD1033" s="15">
        <v>181</v>
      </c>
      <c r="GE1033" s="15">
        <v>182</v>
      </c>
      <c r="GF1033" s="15">
        <v>183</v>
      </c>
      <c r="GG1033" s="15">
        <v>184</v>
      </c>
      <c r="GH1033" s="15">
        <v>185</v>
      </c>
      <c r="GI1033" s="15">
        <v>186</v>
      </c>
      <c r="GJ1033" s="15">
        <v>187</v>
      </c>
      <c r="GK1033" s="15">
        <v>188</v>
      </c>
      <c r="GL1033" s="15">
        <v>189</v>
      </c>
      <c r="GM1033" s="15">
        <v>190</v>
      </c>
      <c r="GN1033" s="15">
        <v>191</v>
      </c>
      <c r="GO1033" s="15">
        <v>192</v>
      </c>
      <c r="GP1033" s="15">
        <v>193</v>
      </c>
      <c r="GQ1033" s="15">
        <v>194</v>
      </c>
      <c r="GR1033" s="15">
        <v>195</v>
      </c>
      <c r="GS1033" s="15">
        <v>196</v>
      </c>
      <c r="GT1033" s="15">
        <v>197</v>
      </c>
      <c r="GU1033" s="15">
        <v>198</v>
      </c>
      <c r="GV1033" s="15">
        <v>199</v>
      </c>
      <c r="GW1033" s="15">
        <v>200</v>
      </c>
      <c r="GX1033" s="15">
        <v>201</v>
      </c>
      <c r="GY1033" s="15">
        <v>202</v>
      </c>
      <c r="GZ1033" s="15">
        <v>203</v>
      </c>
      <c r="HA1033" s="15">
        <v>204</v>
      </c>
      <c r="HB1033" s="15">
        <v>205</v>
      </c>
      <c r="HC1033" s="15">
        <v>206</v>
      </c>
      <c r="HD1033" s="15">
        <v>207</v>
      </c>
      <c r="HE1033" s="15">
        <v>208</v>
      </c>
      <c r="HF1033" s="15">
        <v>209</v>
      </c>
    </row>
    <row r="1034" spans="4:215" s="15" customFormat="1">
      <c r="E1034" s="42" t="s">
        <v>350</v>
      </c>
      <c r="F1034" s="15">
        <v>19</v>
      </c>
      <c r="G1034" s="15">
        <v>169</v>
      </c>
      <c r="H1034" s="15">
        <v>185</v>
      </c>
      <c r="I1034" s="15">
        <v>125</v>
      </c>
      <c r="J1034" s="15">
        <v>176</v>
      </c>
      <c r="K1034" s="15">
        <v>97</v>
      </c>
      <c r="L1034" s="15">
        <v>208</v>
      </c>
      <c r="M1034" s="15">
        <v>66</v>
      </c>
      <c r="N1034" s="15">
        <v>127</v>
      </c>
      <c r="O1034" s="15">
        <v>188</v>
      </c>
      <c r="P1034" s="15">
        <v>154</v>
      </c>
      <c r="Q1034" s="15">
        <v>171</v>
      </c>
      <c r="R1034" s="15">
        <v>205</v>
      </c>
      <c r="S1034" s="15">
        <v>163</v>
      </c>
      <c r="T1034" s="15">
        <v>32</v>
      </c>
      <c r="U1034" s="15">
        <v>112</v>
      </c>
      <c r="V1034" s="15">
        <v>161</v>
      </c>
      <c r="W1034" s="15">
        <v>106</v>
      </c>
      <c r="X1034" s="15">
        <v>101</v>
      </c>
      <c r="Y1034" s="15">
        <v>46</v>
      </c>
      <c r="Z1034" s="15">
        <v>18</v>
      </c>
      <c r="AA1034" s="15">
        <v>136</v>
      </c>
      <c r="AB1034" s="15">
        <v>167</v>
      </c>
      <c r="AC1034" s="15">
        <v>148</v>
      </c>
      <c r="AD1034" s="15">
        <v>59</v>
      </c>
      <c r="AE1034" s="15">
        <v>110</v>
      </c>
      <c r="AF1034" s="15">
        <v>98</v>
      </c>
      <c r="AG1034" s="15">
        <v>74</v>
      </c>
      <c r="AH1034" s="15">
        <v>141</v>
      </c>
      <c r="AI1034" s="15">
        <v>151</v>
      </c>
      <c r="AJ1034" s="15">
        <v>80</v>
      </c>
      <c r="AK1034" s="15">
        <v>15</v>
      </c>
      <c r="AL1034" s="15">
        <v>17</v>
      </c>
      <c r="AM1034" s="15">
        <v>152</v>
      </c>
      <c r="AN1034" s="15">
        <v>89</v>
      </c>
      <c r="AO1034" s="15">
        <v>5</v>
      </c>
      <c r="AP1034" s="15">
        <v>133</v>
      </c>
      <c r="AQ1034" s="15">
        <v>162</v>
      </c>
      <c r="AR1034" s="15">
        <v>108</v>
      </c>
      <c r="AS1034" s="15">
        <v>88</v>
      </c>
      <c r="AT1034" s="15">
        <v>3</v>
      </c>
      <c r="AU1034" s="15">
        <v>23</v>
      </c>
      <c r="AV1034" s="15">
        <v>86</v>
      </c>
      <c r="AW1034" s="15">
        <v>82</v>
      </c>
      <c r="AX1034" s="15">
        <v>187</v>
      </c>
      <c r="AY1034" s="15">
        <v>147</v>
      </c>
      <c r="AZ1034" s="15">
        <v>76</v>
      </c>
      <c r="BA1034" s="15">
        <v>120</v>
      </c>
      <c r="BB1034" s="15">
        <v>33</v>
      </c>
      <c r="BC1034" s="15">
        <v>159</v>
      </c>
      <c r="BD1034" s="15">
        <v>189</v>
      </c>
      <c r="BE1034" s="15">
        <v>93</v>
      </c>
      <c r="BF1034" s="15">
        <v>99</v>
      </c>
      <c r="BG1034" s="15">
        <v>172</v>
      </c>
      <c r="BH1034" s="15">
        <v>193</v>
      </c>
      <c r="BI1034" s="15">
        <v>52</v>
      </c>
      <c r="BJ1034" s="15">
        <v>146</v>
      </c>
      <c r="BK1034" s="15">
        <v>42</v>
      </c>
      <c r="BL1034" s="15">
        <v>25</v>
      </c>
      <c r="BM1034" s="15">
        <v>178</v>
      </c>
      <c r="BN1034" s="15">
        <v>195</v>
      </c>
      <c r="BO1034" s="15">
        <v>181</v>
      </c>
      <c r="BP1034" s="15">
        <v>207</v>
      </c>
      <c r="BQ1034" s="15">
        <v>8</v>
      </c>
      <c r="BR1034" s="15">
        <v>157</v>
      </c>
      <c r="BS1034" s="15">
        <v>29</v>
      </c>
      <c r="BT1034" s="15">
        <v>105</v>
      </c>
      <c r="BU1034" s="15">
        <v>85</v>
      </c>
      <c r="BV1034" s="15">
        <v>121</v>
      </c>
      <c r="BW1034" s="15">
        <v>2</v>
      </c>
      <c r="BX1034" s="15">
        <v>73</v>
      </c>
      <c r="BY1034" s="15">
        <v>43</v>
      </c>
      <c r="BZ1034" s="15">
        <v>192</v>
      </c>
      <c r="CA1034" s="15">
        <v>92</v>
      </c>
      <c r="CB1034" s="15">
        <v>113</v>
      </c>
      <c r="CC1034" s="15">
        <v>209</v>
      </c>
      <c r="CD1034" s="15">
        <v>183</v>
      </c>
      <c r="CE1034" s="15">
        <v>57</v>
      </c>
      <c r="CF1034" s="15">
        <v>100</v>
      </c>
      <c r="CG1034" s="15">
        <v>28</v>
      </c>
      <c r="CH1034" s="15">
        <v>190</v>
      </c>
      <c r="CI1034" s="15">
        <v>194</v>
      </c>
      <c r="CJ1034" s="15">
        <v>102</v>
      </c>
      <c r="CK1034" s="15">
        <v>131</v>
      </c>
      <c r="CL1034" s="15">
        <v>111</v>
      </c>
      <c r="CM1034" s="15">
        <v>34</v>
      </c>
      <c r="CN1034" s="15">
        <v>180</v>
      </c>
      <c r="CO1034" s="15">
        <v>124</v>
      </c>
      <c r="CP1034" s="15">
        <v>173</v>
      </c>
      <c r="CQ1034" s="15">
        <v>96</v>
      </c>
      <c r="CR1034" s="15">
        <v>38</v>
      </c>
      <c r="CS1034" s="15">
        <v>69</v>
      </c>
      <c r="CT1034" s="15">
        <v>65</v>
      </c>
      <c r="CU1034" s="15">
        <v>16</v>
      </c>
      <c r="CV1034" s="15">
        <v>6</v>
      </c>
      <c r="CW1034" s="15">
        <v>137</v>
      </c>
      <c r="CX1034" s="15">
        <v>50</v>
      </c>
      <c r="CY1034" s="15">
        <v>170</v>
      </c>
      <c r="CZ1034" s="15">
        <v>91</v>
      </c>
      <c r="DA1034" s="15">
        <v>79</v>
      </c>
      <c r="DB1034" s="15">
        <v>200</v>
      </c>
      <c r="DC1034" s="15">
        <v>21</v>
      </c>
      <c r="DD1034" s="15">
        <v>64</v>
      </c>
      <c r="DE1034" s="15">
        <v>138</v>
      </c>
      <c r="DF1034" s="15">
        <v>51</v>
      </c>
      <c r="DG1034" s="15">
        <v>12</v>
      </c>
      <c r="DH1034" s="15">
        <v>164</v>
      </c>
      <c r="DI1034" s="15">
        <v>182</v>
      </c>
      <c r="DJ1034" s="15">
        <v>60</v>
      </c>
      <c r="DK1034" s="15">
        <v>26</v>
      </c>
      <c r="DL1034" s="15">
        <v>179</v>
      </c>
      <c r="DM1034" s="15">
        <v>128</v>
      </c>
      <c r="DN1034" s="15">
        <v>1</v>
      </c>
      <c r="DO1034" s="15">
        <v>61</v>
      </c>
      <c r="DP1034" s="15">
        <v>144</v>
      </c>
      <c r="DQ1034" s="15">
        <v>150</v>
      </c>
      <c r="DR1034" s="15">
        <v>84</v>
      </c>
      <c r="DS1034" s="15">
        <v>54</v>
      </c>
      <c r="DT1034" s="15">
        <v>78</v>
      </c>
      <c r="DU1034" s="15">
        <v>174</v>
      </c>
      <c r="DV1034" s="15">
        <v>35</v>
      </c>
      <c r="DW1034" s="15">
        <v>153</v>
      </c>
      <c r="DX1034" s="15">
        <v>177</v>
      </c>
      <c r="DY1034" s="15">
        <v>70</v>
      </c>
      <c r="DZ1034" s="15">
        <v>4</v>
      </c>
      <c r="EA1034" s="15">
        <v>184</v>
      </c>
      <c r="EB1034" s="15">
        <v>9</v>
      </c>
      <c r="EC1034" s="15">
        <v>156</v>
      </c>
      <c r="ED1034" s="15">
        <v>175</v>
      </c>
      <c r="EE1034" s="15">
        <v>122</v>
      </c>
      <c r="EF1034" s="15">
        <v>145</v>
      </c>
      <c r="EG1034" s="15">
        <v>63</v>
      </c>
      <c r="EH1034" s="15">
        <v>24</v>
      </c>
      <c r="EI1034" s="15">
        <v>58</v>
      </c>
      <c r="EJ1034" s="15">
        <v>158</v>
      </c>
      <c r="EK1034" s="15">
        <v>55</v>
      </c>
      <c r="EL1034" s="15">
        <v>44</v>
      </c>
      <c r="EM1034" s="15">
        <v>67</v>
      </c>
      <c r="EN1034" s="15">
        <v>48</v>
      </c>
      <c r="EO1034" s="15">
        <v>87</v>
      </c>
      <c r="EP1034" s="15">
        <v>90</v>
      </c>
      <c r="EQ1034" s="15">
        <v>191</v>
      </c>
      <c r="ER1034" s="15">
        <v>81</v>
      </c>
      <c r="ES1034" s="15">
        <v>186</v>
      </c>
      <c r="ET1034" s="15">
        <v>114</v>
      </c>
      <c r="EU1034" s="15">
        <v>140</v>
      </c>
      <c r="EV1034" s="15">
        <v>45</v>
      </c>
      <c r="EW1034" s="15">
        <v>155</v>
      </c>
      <c r="EX1034" s="15">
        <v>203</v>
      </c>
      <c r="EY1034" s="15">
        <v>7</v>
      </c>
      <c r="EZ1034" s="15">
        <v>134</v>
      </c>
      <c r="FA1034" s="15">
        <v>198</v>
      </c>
      <c r="FB1034" s="15">
        <v>37</v>
      </c>
      <c r="FC1034" s="15">
        <v>123</v>
      </c>
      <c r="FD1034" s="15">
        <v>204</v>
      </c>
      <c r="FE1034" s="15">
        <v>13</v>
      </c>
      <c r="FF1034" s="15">
        <v>53</v>
      </c>
      <c r="FG1034" s="15">
        <v>202</v>
      </c>
      <c r="FH1034" s="15">
        <v>95</v>
      </c>
      <c r="FI1034" s="15">
        <v>129</v>
      </c>
      <c r="FJ1034" s="15">
        <v>199</v>
      </c>
      <c r="FK1034" s="15">
        <v>103</v>
      </c>
      <c r="FL1034" s="15">
        <v>135</v>
      </c>
      <c r="FM1034" s="15">
        <v>126</v>
      </c>
      <c r="FN1034" s="15">
        <v>201</v>
      </c>
      <c r="FO1034" s="15">
        <v>109</v>
      </c>
      <c r="FP1034" s="15">
        <v>115</v>
      </c>
      <c r="FQ1034" s="15">
        <v>56</v>
      </c>
      <c r="FR1034" s="15">
        <v>116</v>
      </c>
      <c r="FS1034" s="15">
        <v>196</v>
      </c>
      <c r="FT1034" s="15">
        <v>14</v>
      </c>
      <c r="FU1034" s="15">
        <v>139</v>
      </c>
      <c r="FV1034" s="15">
        <v>49</v>
      </c>
      <c r="FW1034" s="15">
        <v>160</v>
      </c>
      <c r="FX1034" s="15">
        <v>94</v>
      </c>
      <c r="FY1034" s="15">
        <v>83</v>
      </c>
      <c r="FZ1034" s="15">
        <v>39</v>
      </c>
      <c r="GA1034" s="15">
        <v>197</v>
      </c>
      <c r="GB1034" s="15">
        <v>117</v>
      </c>
      <c r="GC1034" s="15">
        <v>11</v>
      </c>
      <c r="GD1034" s="15">
        <v>40</v>
      </c>
      <c r="GE1034" s="15">
        <v>165</v>
      </c>
      <c r="GF1034" s="15">
        <v>75</v>
      </c>
      <c r="GG1034" s="15">
        <v>107</v>
      </c>
      <c r="GH1034" s="15">
        <v>41</v>
      </c>
      <c r="GI1034" s="15">
        <v>132</v>
      </c>
      <c r="GJ1034" s="15">
        <v>20</v>
      </c>
      <c r="GK1034" s="15">
        <v>30</v>
      </c>
      <c r="GL1034" s="15">
        <v>143</v>
      </c>
      <c r="GM1034" s="15">
        <v>31</v>
      </c>
      <c r="GN1034" s="15">
        <v>77</v>
      </c>
      <c r="GO1034" s="15">
        <v>71</v>
      </c>
      <c r="GP1034" s="15">
        <v>62</v>
      </c>
      <c r="GQ1034" s="15">
        <v>118</v>
      </c>
      <c r="GR1034" s="15">
        <v>206</v>
      </c>
      <c r="GS1034" s="15">
        <v>149</v>
      </c>
      <c r="GT1034" s="15">
        <v>68</v>
      </c>
      <c r="GU1034" s="15">
        <v>72</v>
      </c>
      <c r="GV1034" s="15">
        <v>166</v>
      </c>
      <c r="GW1034" s="15">
        <v>27</v>
      </c>
      <c r="GX1034" s="15">
        <v>119</v>
      </c>
      <c r="GY1034" s="15">
        <v>104</v>
      </c>
      <c r="GZ1034" s="15">
        <v>36</v>
      </c>
      <c r="HA1034" s="15">
        <v>130</v>
      </c>
      <c r="HB1034" s="15">
        <v>168</v>
      </c>
      <c r="HC1034" s="15">
        <v>142</v>
      </c>
      <c r="HD1034" s="15">
        <v>10</v>
      </c>
      <c r="HE1034" s="15">
        <v>22</v>
      </c>
      <c r="HF1034" s="15">
        <v>47</v>
      </c>
    </row>
    <row r="1035" spans="4:215" s="15" customFormat="1">
      <c r="E1035" s="42" t="s">
        <v>352</v>
      </c>
      <c r="F1035" s="15">
        <v>49</v>
      </c>
      <c r="G1035" s="15">
        <v>205</v>
      </c>
      <c r="H1035" s="15">
        <v>45</v>
      </c>
      <c r="I1035" s="15">
        <v>192</v>
      </c>
      <c r="J1035" s="15">
        <v>13</v>
      </c>
      <c r="K1035" s="15">
        <v>39</v>
      </c>
      <c r="L1035" s="15">
        <v>193</v>
      </c>
      <c r="M1035" s="15">
        <v>84</v>
      </c>
      <c r="N1035" s="15">
        <v>43</v>
      </c>
      <c r="O1035" s="15">
        <v>86</v>
      </c>
      <c r="P1035" s="15">
        <v>60</v>
      </c>
      <c r="Q1035" s="15">
        <v>124</v>
      </c>
      <c r="R1035" s="15">
        <v>166</v>
      </c>
      <c r="S1035" s="15">
        <v>197</v>
      </c>
      <c r="T1035" s="15">
        <v>106</v>
      </c>
      <c r="U1035" s="15">
        <v>180</v>
      </c>
      <c r="V1035" s="15">
        <v>85</v>
      </c>
      <c r="W1035" s="15">
        <v>107</v>
      </c>
      <c r="X1035" s="15">
        <v>162</v>
      </c>
      <c r="Y1035" s="15">
        <v>102</v>
      </c>
      <c r="Z1035" s="15">
        <v>95</v>
      </c>
      <c r="AA1035" s="15">
        <v>30</v>
      </c>
      <c r="AB1035" s="15">
        <v>82</v>
      </c>
      <c r="AC1035" s="15">
        <v>38</v>
      </c>
      <c r="AD1035" s="15">
        <v>181</v>
      </c>
      <c r="AE1035" s="15">
        <v>94</v>
      </c>
      <c r="AF1035" s="15">
        <v>209</v>
      </c>
      <c r="AG1035" s="15">
        <v>110</v>
      </c>
      <c r="AH1035" s="15">
        <v>161</v>
      </c>
      <c r="AI1035" s="15">
        <v>22</v>
      </c>
      <c r="AJ1035" s="15">
        <v>48</v>
      </c>
      <c r="AK1035" s="15">
        <v>33</v>
      </c>
      <c r="AL1035" s="15">
        <v>127</v>
      </c>
      <c r="AM1035" s="15">
        <v>73</v>
      </c>
      <c r="AN1035" s="15">
        <v>63</v>
      </c>
      <c r="AO1035" s="15">
        <v>173</v>
      </c>
      <c r="AP1035" s="15">
        <v>145</v>
      </c>
      <c r="AQ1035" s="15">
        <v>10</v>
      </c>
      <c r="AR1035" s="15">
        <v>42</v>
      </c>
      <c r="AS1035" s="15">
        <v>72</v>
      </c>
      <c r="AT1035" s="15">
        <v>174</v>
      </c>
      <c r="AU1035" s="15">
        <v>111</v>
      </c>
      <c r="AV1035" s="15">
        <v>9</v>
      </c>
      <c r="AW1035" s="15">
        <v>140</v>
      </c>
      <c r="AX1035" s="15">
        <v>18</v>
      </c>
      <c r="AY1035" s="15">
        <v>194</v>
      </c>
      <c r="AZ1035" s="15">
        <v>158</v>
      </c>
      <c r="BA1035" s="15">
        <v>139</v>
      </c>
      <c r="BB1035" s="15">
        <v>1</v>
      </c>
      <c r="BC1035" s="15">
        <v>121</v>
      </c>
      <c r="BD1035" s="15">
        <v>4</v>
      </c>
      <c r="BE1035" s="15">
        <v>6</v>
      </c>
      <c r="BF1035" s="15">
        <v>152</v>
      </c>
      <c r="BG1035" s="15">
        <v>67</v>
      </c>
      <c r="BH1035" s="15">
        <v>191</v>
      </c>
      <c r="BI1035" s="15">
        <v>144</v>
      </c>
      <c r="BJ1035" s="15">
        <v>99</v>
      </c>
      <c r="BK1035" s="15">
        <v>115</v>
      </c>
      <c r="BL1035" s="15">
        <v>23</v>
      </c>
      <c r="BM1035" s="15">
        <v>183</v>
      </c>
      <c r="BN1035" s="15">
        <v>187</v>
      </c>
      <c r="BO1035" s="15">
        <v>138</v>
      </c>
      <c r="BP1035" s="15">
        <v>7</v>
      </c>
      <c r="BQ1035" s="15">
        <v>112</v>
      </c>
      <c r="BR1035" s="15">
        <v>171</v>
      </c>
      <c r="BS1035" s="15">
        <v>130</v>
      </c>
      <c r="BT1035" s="15">
        <v>54</v>
      </c>
      <c r="BU1035" s="15">
        <v>189</v>
      </c>
      <c r="BV1035" s="15">
        <v>71</v>
      </c>
      <c r="BW1035" s="15">
        <v>133</v>
      </c>
      <c r="BX1035" s="15">
        <v>188</v>
      </c>
      <c r="BY1035" s="15">
        <v>119</v>
      </c>
      <c r="BZ1035" s="15">
        <v>92</v>
      </c>
      <c r="CA1035" s="15">
        <v>202</v>
      </c>
      <c r="CB1035" s="15">
        <v>156</v>
      </c>
      <c r="CC1035" s="15">
        <v>175</v>
      </c>
      <c r="CD1035" s="15">
        <v>149</v>
      </c>
      <c r="CE1035" s="15">
        <v>141</v>
      </c>
      <c r="CF1035" s="15">
        <v>97</v>
      </c>
      <c r="CG1035" s="15">
        <v>12</v>
      </c>
      <c r="CH1035" s="15">
        <v>100</v>
      </c>
      <c r="CI1035" s="15">
        <v>24</v>
      </c>
      <c r="CJ1035" s="15">
        <v>69</v>
      </c>
      <c r="CK1035" s="15">
        <v>201</v>
      </c>
      <c r="CL1035" s="15">
        <v>17</v>
      </c>
      <c r="CM1035" s="15">
        <v>88</v>
      </c>
      <c r="CN1035" s="15">
        <v>28</v>
      </c>
      <c r="CO1035" s="15">
        <v>169</v>
      </c>
      <c r="CP1035" s="15">
        <v>150</v>
      </c>
      <c r="CQ1035" s="15">
        <v>3</v>
      </c>
      <c r="CR1035" s="15">
        <v>25</v>
      </c>
      <c r="CS1035" s="15">
        <v>26</v>
      </c>
      <c r="CT1035" s="15">
        <v>5</v>
      </c>
      <c r="CU1035" s="15">
        <v>55</v>
      </c>
      <c r="CV1035" s="15">
        <v>101</v>
      </c>
      <c r="CW1035" s="15">
        <v>44</v>
      </c>
      <c r="CX1035" s="15">
        <v>206</v>
      </c>
      <c r="CY1035" s="15">
        <v>172</v>
      </c>
      <c r="CZ1035" s="15">
        <v>151</v>
      </c>
      <c r="DA1035" s="15">
        <v>136</v>
      </c>
      <c r="DB1035" s="15">
        <v>20</v>
      </c>
      <c r="DC1035" s="15">
        <v>40</v>
      </c>
      <c r="DD1035" s="15">
        <v>27</v>
      </c>
      <c r="DE1035" s="15">
        <v>142</v>
      </c>
      <c r="DF1035" s="15">
        <v>198</v>
      </c>
      <c r="DG1035" s="15">
        <v>2</v>
      </c>
      <c r="DH1035" s="15">
        <v>178</v>
      </c>
      <c r="DI1035" s="15">
        <v>90</v>
      </c>
      <c r="DJ1035" s="15">
        <v>41</v>
      </c>
      <c r="DK1035" s="15">
        <v>126</v>
      </c>
      <c r="DL1035" s="15">
        <v>58</v>
      </c>
      <c r="DM1035" s="15">
        <v>176</v>
      </c>
      <c r="DN1035" s="15">
        <v>190</v>
      </c>
      <c r="DO1035" s="15">
        <v>36</v>
      </c>
      <c r="DP1035" s="15">
        <v>199</v>
      </c>
      <c r="DQ1035" s="15">
        <v>70</v>
      </c>
      <c r="DR1035" s="15">
        <v>143</v>
      </c>
      <c r="DS1035" s="15">
        <v>154</v>
      </c>
      <c r="DT1035" s="15">
        <v>56</v>
      </c>
      <c r="DU1035" s="15">
        <v>62</v>
      </c>
      <c r="DV1035" s="15">
        <v>170</v>
      </c>
      <c r="DW1035" s="15">
        <v>123</v>
      </c>
      <c r="DX1035" s="15">
        <v>11</v>
      </c>
      <c r="DY1035" s="15">
        <v>80</v>
      </c>
      <c r="DZ1035" s="15">
        <v>16</v>
      </c>
      <c r="EA1035" s="15">
        <v>122</v>
      </c>
      <c r="EB1035" s="15">
        <v>8</v>
      </c>
      <c r="EC1035" s="15">
        <v>46</v>
      </c>
      <c r="ED1035" s="15">
        <v>137</v>
      </c>
      <c r="EE1035" s="15">
        <v>147</v>
      </c>
      <c r="EF1035" s="15">
        <v>164</v>
      </c>
      <c r="EG1035" s="15">
        <v>155</v>
      </c>
      <c r="EH1035" s="15">
        <v>196</v>
      </c>
      <c r="EI1035" s="15">
        <v>77</v>
      </c>
      <c r="EJ1035" s="15">
        <v>68</v>
      </c>
      <c r="EK1035" s="15">
        <v>159</v>
      </c>
      <c r="EL1035" s="15">
        <v>135</v>
      </c>
      <c r="EM1035" s="15">
        <v>117</v>
      </c>
      <c r="EN1035" s="15">
        <v>57</v>
      </c>
      <c r="EO1035" s="15">
        <v>53</v>
      </c>
      <c r="EP1035" s="15">
        <v>129</v>
      </c>
      <c r="EQ1035" s="15">
        <v>113</v>
      </c>
      <c r="ER1035" s="15">
        <v>200</v>
      </c>
      <c r="ES1035" s="15">
        <v>93</v>
      </c>
      <c r="ET1035" s="15">
        <v>37</v>
      </c>
      <c r="EU1035" s="15">
        <v>114</v>
      </c>
      <c r="EV1035" s="15">
        <v>203</v>
      </c>
      <c r="EW1035" s="15">
        <v>109</v>
      </c>
      <c r="EX1035" s="15">
        <v>177</v>
      </c>
      <c r="EY1035" s="15">
        <v>207</v>
      </c>
      <c r="EZ1035" s="15">
        <v>168</v>
      </c>
      <c r="FA1035" s="15">
        <v>74</v>
      </c>
      <c r="FB1035" s="15">
        <v>157</v>
      </c>
      <c r="FC1035" s="15">
        <v>182</v>
      </c>
      <c r="FD1035" s="15">
        <v>132</v>
      </c>
      <c r="FE1035" s="15">
        <v>75</v>
      </c>
      <c r="FF1035" s="15">
        <v>64</v>
      </c>
      <c r="FG1035" s="15">
        <v>116</v>
      </c>
      <c r="FH1035" s="15">
        <v>52</v>
      </c>
      <c r="FI1035" s="15">
        <v>98</v>
      </c>
      <c r="FJ1035" s="15">
        <v>32</v>
      </c>
      <c r="FK1035" s="15">
        <v>148</v>
      </c>
      <c r="FL1035" s="15">
        <v>50</v>
      </c>
      <c r="FM1035" s="15">
        <v>76</v>
      </c>
      <c r="FN1035" s="15">
        <v>208</v>
      </c>
      <c r="FO1035" s="15">
        <v>79</v>
      </c>
      <c r="FP1035" s="15">
        <v>163</v>
      </c>
      <c r="FQ1035" s="15">
        <v>19</v>
      </c>
      <c r="FR1035" s="15">
        <v>103</v>
      </c>
      <c r="FS1035" s="15">
        <v>128</v>
      </c>
      <c r="FT1035" s="15">
        <v>89</v>
      </c>
      <c r="FU1035" s="15">
        <v>91</v>
      </c>
      <c r="FV1035" s="15">
        <v>131</v>
      </c>
      <c r="FW1035" s="15">
        <v>153</v>
      </c>
      <c r="FX1035" s="15">
        <v>21</v>
      </c>
      <c r="FY1035" s="15">
        <v>118</v>
      </c>
      <c r="FZ1035" s="15">
        <v>96</v>
      </c>
      <c r="GA1035" s="15">
        <v>47</v>
      </c>
      <c r="GB1035" s="15">
        <v>195</v>
      </c>
      <c r="GC1035" s="15">
        <v>83</v>
      </c>
      <c r="GD1035" s="15">
        <v>87</v>
      </c>
      <c r="GE1035" s="15">
        <v>65</v>
      </c>
      <c r="GF1035" s="15">
        <v>104</v>
      </c>
      <c r="GG1035" s="15">
        <v>66</v>
      </c>
      <c r="GH1035" s="15">
        <v>186</v>
      </c>
      <c r="GI1035" s="15">
        <v>185</v>
      </c>
      <c r="GJ1035" s="15">
        <v>78</v>
      </c>
      <c r="GK1035" s="15">
        <v>15</v>
      </c>
      <c r="GL1035" s="15">
        <v>146</v>
      </c>
      <c r="GM1035" s="15">
        <v>34</v>
      </c>
      <c r="GN1035" s="15">
        <v>204</v>
      </c>
      <c r="GO1035" s="15">
        <v>120</v>
      </c>
      <c r="GP1035" s="15">
        <v>29</v>
      </c>
      <c r="GQ1035" s="15">
        <v>167</v>
      </c>
      <c r="GR1035" s="15">
        <v>179</v>
      </c>
      <c r="GS1035" s="15">
        <v>125</v>
      </c>
      <c r="GT1035" s="15">
        <v>134</v>
      </c>
      <c r="GU1035" s="15">
        <v>105</v>
      </c>
      <c r="GV1035" s="15">
        <v>31</v>
      </c>
      <c r="GW1035" s="15">
        <v>61</v>
      </c>
      <c r="GX1035" s="15">
        <v>160</v>
      </c>
      <c r="GY1035" s="15">
        <v>108</v>
      </c>
      <c r="GZ1035" s="15">
        <v>35</v>
      </c>
      <c r="HA1035" s="15">
        <v>51</v>
      </c>
      <c r="HB1035" s="15">
        <v>184</v>
      </c>
      <c r="HC1035" s="15">
        <v>59</v>
      </c>
      <c r="HD1035" s="15">
        <v>14</v>
      </c>
      <c r="HE1035" s="15">
        <v>165</v>
      </c>
      <c r="HF1035" s="15">
        <v>81</v>
      </c>
    </row>
    <row r="1036" spans="4:215" s="15" customFormat="1"/>
    <row r="1037" spans="4:215" s="15" customFormat="1">
      <c r="D1037" s="447">
        <v>210</v>
      </c>
      <c r="E1037" s="39" t="s">
        <v>379</v>
      </c>
    </row>
    <row r="1038" spans="4:215" s="15" customFormat="1">
      <c r="E1038" s="42" t="s">
        <v>322</v>
      </c>
      <c r="F1038" s="15">
        <v>1</v>
      </c>
      <c r="G1038" s="15">
        <v>2</v>
      </c>
      <c r="H1038" s="15">
        <v>3</v>
      </c>
      <c r="I1038" s="15">
        <v>4</v>
      </c>
      <c r="J1038" s="15">
        <v>5</v>
      </c>
      <c r="K1038" s="15">
        <v>6</v>
      </c>
      <c r="L1038" s="15">
        <v>7</v>
      </c>
      <c r="M1038" s="15">
        <v>8</v>
      </c>
      <c r="N1038" s="15">
        <v>9</v>
      </c>
      <c r="O1038" s="15">
        <v>10</v>
      </c>
      <c r="P1038" s="15">
        <v>11</v>
      </c>
      <c r="Q1038" s="15">
        <v>12</v>
      </c>
      <c r="R1038" s="15">
        <v>13</v>
      </c>
      <c r="S1038" s="15">
        <v>14</v>
      </c>
      <c r="T1038" s="15">
        <v>15</v>
      </c>
      <c r="U1038" s="15">
        <v>16</v>
      </c>
      <c r="V1038" s="15">
        <v>17</v>
      </c>
      <c r="W1038" s="15">
        <v>18</v>
      </c>
      <c r="X1038" s="15">
        <v>19</v>
      </c>
      <c r="Y1038" s="15">
        <v>20</v>
      </c>
      <c r="Z1038" s="15">
        <v>21</v>
      </c>
      <c r="AA1038" s="15">
        <v>22</v>
      </c>
      <c r="AB1038" s="15">
        <v>23</v>
      </c>
      <c r="AC1038" s="15">
        <v>24</v>
      </c>
      <c r="AD1038" s="15">
        <v>25</v>
      </c>
      <c r="AE1038" s="15">
        <v>26</v>
      </c>
      <c r="AF1038" s="15">
        <v>27</v>
      </c>
      <c r="AG1038" s="15">
        <v>28</v>
      </c>
      <c r="AH1038" s="15">
        <v>29</v>
      </c>
      <c r="AI1038" s="15">
        <v>30</v>
      </c>
      <c r="AJ1038" s="15">
        <v>31</v>
      </c>
      <c r="AK1038" s="15">
        <v>32</v>
      </c>
      <c r="AL1038" s="15">
        <v>33</v>
      </c>
      <c r="AM1038" s="15">
        <v>34</v>
      </c>
      <c r="AN1038" s="15">
        <v>35</v>
      </c>
      <c r="AO1038" s="15">
        <v>36</v>
      </c>
      <c r="AP1038" s="15">
        <v>37</v>
      </c>
      <c r="AQ1038" s="15">
        <v>38</v>
      </c>
      <c r="AR1038" s="15">
        <v>39</v>
      </c>
      <c r="AS1038" s="15">
        <v>40</v>
      </c>
      <c r="AT1038" s="15">
        <v>41</v>
      </c>
      <c r="AU1038" s="15">
        <v>42</v>
      </c>
      <c r="AV1038" s="15">
        <v>43</v>
      </c>
      <c r="AW1038" s="15">
        <v>44</v>
      </c>
      <c r="AX1038" s="15">
        <v>45</v>
      </c>
      <c r="AY1038" s="15">
        <v>46</v>
      </c>
      <c r="AZ1038" s="15">
        <v>47</v>
      </c>
      <c r="BA1038" s="15">
        <v>48</v>
      </c>
      <c r="BB1038" s="15">
        <v>49</v>
      </c>
      <c r="BC1038" s="15">
        <v>50</v>
      </c>
      <c r="BD1038" s="15">
        <v>51</v>
      </c>
      <c r="BE1038" s="15">
        <v>52</v>
      </c>
      <c r="BF1038" s="15">
        <v>53</v>
      </c>
      <c r="BG1038" s="15">
        <v>54</v>
      </c>
      <c r="BH1038" s="15">
        <v>55</v>
      </c>
      <c r="BI1038" s="15">
        <v>56</v>
      </c>
      <c r="BJ1038" s="15">
        <v>57</v>
      </c>
      <c r="BK1038" s="15">
        <v>58</v>
      </c>
      <c r="BL1038" s="15">
        <v>59</v>
      </c>
      <c r="BM1038" s="15">
        <v>60</v>
      </c>
      <c r="BN1038" s="15">
        <v>61</v>
      </c>
      <c r="BO1038" s="15">
        <v>62</v>
      </c>
      <c r="BP1038" s="15">
        <v>63</v>
      </c>
      <c r="BQ1038" s="15">
        <v>64</v>
      </c>
      <c r="BR1038" s="15">
        <v>65</v>
      </c>
      <c r="BS1038" s="15">
        <v>66</v>
      </c>
      <c r="BT1038" s="15">
        <v>67</v>
      </c>
      <c r="BU1038" s="15">
        <v>68</v>
      </c>
      <c r="BV1038" s="15">
        <v>69</v>
      </c>
      <c r="BW1038" s="15">
        <v>70</v>
      </c>
      <c r="BX1038" s="15">
        <v>71</v>
      </c>
      <c r="BY1038" s="15">
        <v>72</v>
      </c>
      <c r="BZ1038" s="15">
        <v>73</v>
      </c>
      <c r="CA1038" s="15">
        <v>74</v>
      </c>
      <c r="CB1038" s="15">
        <v>75</v>
      </c>
      <c r="CC1038" s="15">
        <v>76</v>
      </c>
      <c r="CD1038" s="15">
        <v>77</v>
      </c>
      <c r="CE1038" s="15">
        <v>78</v>
      </c>
      <c r="CF1038" s="15">
        <v>79</v>
      </c>
      <c r="CG1038" s="15">
        <v>80</v>
      </c>
      <c r="CH1038" s="15">
        <v>81</v>
      </c>
      <c r="CI1038" s="15">
        <v>82</v>
      </c>
      <c r="CJ1038" s="15">
        <v>83</v>
      </c>
      <c r="CK1038" s="15">
        <v>84</v>
      </c>
      <c r="CL1038" s="15">
        <v>85</v>
      </c>
      <c r="CM1038" s="15">
        <v>86</v>
      </c>
      <c r="CN1038" s="15">
        <v>87</v>
      </c>
      <c r="CO1038" s="15">
        <v>88</v>
      </c>
      <c r="CP1038" s="15">
        <v>89</v>
      </c>
      <c r="CQ1038" s="15">
        <v>90</v>
      </c>
      <c r="CR1038" s="15">
        <v>91</v>
      </c>
      <c r="CS1038" s="15">
        <v>92</v>
      </c>
      <c r="CT1038" s="15">
        <v>93</v>
      </c>
      <c r="CU1038" s="15">
        <v>94</v>
      </c>
      <c r="CV1038" s="15">
        <v>95</v>
      </c>
      <c r="CW1038" s="15">
        <v>96</v>
      </c>
      <c r="CX1038" s="15">
        <v>97</v>
      </c>
      <c r="CY1038" s="15">
        <v>98</v>
      </c>
      <c r="CZ1038" s="15">
        <v>99</v>
      </c>
      <c r="DA1038" s="15">
        <v>100</v>
      </c>
      <c r="DB1038" s="15">
        <v>101</v>
      </c>
      <c r="DC1038" s="15">
        <v>102</v>
      </c>
      <c r="DD1038" s="15">
        <v>103</v>
      </c>
      <c r="DE1038" s="15">
        <v>104</v>
      </c>
      <c r="DF1038" s="15">
        <v>105</v>
      </c>
      <c r="DG1038" s="15">
        <v>106</v>
      </c>
      <c r="DH1038" s="15">
        <v>107</v>
      </c>
      <c r="DI1038" s="15">
        <v>108</v>
      </c>
      <c r="DJ1038" s="15">
        <v>109</v>
      </c>
      <c r="DK1038" s="15">
        <v>110</v>
      </c>
      <c r="DL1038" s="15">
        <v>111</v>
      </c>
      <c r="DM1038" s="15">
        <v>112</v>
      </c>
      <c r="DN1038" s="15">
        <v>113</v>
      </c>
      <c r="DO1038" s="15">
        <v>114</v>
      </c>
      <c r="DP1038" s="15">
        <v>115</v>
      </c>
      <c r="DQ1038" s="15">
        <v>116</v>
      </c>
      <c r="DR1038" s="15">
        <v>117</v>
      </c>
      <c r="DS1038" s="15">
        <v>118</v>
      </c>
      <c r="DT1038" s="15">
        <v>119</v>
      </c>
      <c r="DU1038" s="15">
        <v>120</v>
      </c>
      <c r="DV1038" s="15">
        <v>121</v>
      </c>
      <c r="DW1038" s="15">
        <v>122</v>
      </c>
      <c r="DX1038" s="15">
        <v>123</v>
      </c>
      <c r="DY1038" s="15">
        <v>124</v>
      </c>
      <c r="DZ1038" s="15">
        <v>125</v>
      </c>
      <c r="EA1038" s="15">
        <v>126</v>
      </c>
      <c r="EB1038" s="15">
        <v>127</v>
      </c>
      <c r="EC1038" s="15">
        <v>128</v>
      </c>
      <c r="ED1038" s="15">
        <v>129</v>
      </c>
      <c r="EE1038" s="15">
        <v>130</v>
      </c>
      <c r="EF1038" s="15">
        <v>131</v>
      </c>
      <c r="EG1038" s="15">
        <v>132</v>
      </c>
      <c r="EH1038" s="15">
        <v>133</v>
      </c>
      <c r="EI1038" s="15">
        <v>134</v>
      </c>
      <c r="EJ1038" s="15">
        <v>135</v>
      </c>
      <c r="EK1038" s="15">
        <v>136</v>
      </c>
      <c r="EL1038" s="15">
        <v>137</v>
      </c>
      <c r="EM1038" s="15">
        <v>138</v>
      </c>
      <c r="EN1038" s="15">
        <v>139</v>
      </c>
      <c r="EO1038" s="15">
        <v>140</v>
      </c>
      <c r="EP1038" s="15">
        <v>141</v>
      </c>
      <c r="EQ1038" s="15">
        <v>142</v>
      </c>
      <c r="ER1038" s="15">
        <v>143</v>
      </c>
      <c r="ES1038" s="15">
        <v>144</v>
      </c>
      <c r="ET1038" s="15">
        <v>145</v>
      </c>
      <c r="EU1038" s="15">
        <v>146</v>
      </c>
      <c r="EV1038" s="15">
        <v>147</v>
      </c>
      <c r="EW1038" s="15">
        <v>148</v>
      </c>
      <c r="EX1038" s="15">
        <v>149</v>
      </c>
      <c r="EY1038" s="15">
        <v>150</v>
      </c>
      <c r="EZ1038" s="15">
        <v>151</v>
      </c>
      <c r="FA1038" s="15">
        <v>152</v>
      </c>
      <c r="FB1038" s="15">
        <v>153</v>
      </c>
      <c r="FC1038" s="15">
        <v>154</v>
      </c>
      <c r="FD1038" s="15">
        <v>155</v>
      </c>
      <c r="FE1038" s="15">
        <v>156</v>
      </c>
      <c r="FF1038" s="15">
        <v>157</v>
      </c>
      <c r="FG1038" s="15">
        <v>158</v>
      </c>
      <c r="FH1038" s="15">
        <v>159</v>
      </c>
      <c r="FI1038" s="15">
        <v>160</v>
      </c>
      <c r="FJ1038" s="15">
        <v>161</v>
      </c>
      <c r="FK1038" s="15">
        <v>162</v>
      </c>
      <c r="FL1038" s="15">
        <v>163</v>
      </c>
      <c r="FM1038" s="15">
        <v>164</v>
      </c>
      <c r="FN1038" s="15">
        <v>165</v>
      </c>
      <c r="FO1038" s="15">
        <v>166</v>
      </c>
      <c r="FP1038" s="15">
        <v>167</v>
      </c>
      <c r="FQ1038" s="15">
        <v>168</v>
      </c>
      <c r="FR1038" s="15">
        <v>169</v>
      </c>
      <c r="FS1038" s="15">
        <v>170</v>
      </c>
      <c r="FT1038" s="15">
        <v>171</v>
      </c>
      <c r="FU1038" s="15">
        <v>172</v>
      </c>
      <c r="FV1038" s="15">
        <v>173</v>
      </c>
      <c r="FW1038" s="15">
        <v>174</v>
      </c>
      <c r="FX1038" s="15">
        <v>175</v>
      </c>
      <c r="FY1038" s="15">
        <v>176</v>
      </c>
      <c r="FZ1038" s="15">
        <v>177</v>
      </c>
      <c r="GA1038" s="15">
        <v>178</v>
      </c>
      <c r="GB1038" s="15">
        <v>179</v>
      </c>
      <c r="GC1038" s="15">
        <v>180</v>
      </c>
      <c r="GD1038" s="15">
        <v>181</v>
      </c>
      <c r="GE1038" s="15">
        <v>182</v>
      </c>
      <c r="GF1038" s="15">
        <v>183</v>
      </c>
      <c r="GG1038" s="15">
        <v>184</v>
      </c>
      <c r="GH1038" s="15">
        <v>185</v>
      </c>
      <c r="GI1038" s="15">
        <v>186</v>
      </c>
      <c r="GJ1038" s="15">
        <v>187</v>
      </c>
      <c r="GK1038" s="15">
        <v>188</v>
      </c>
      <c r="GL1038" s="15">
        <v>189</v>
      </c>
      <c r="GM1038" s="15">
        <v>190</v>
      </c>
      <c r="GN1038" s="15">
        <v>191</v>
      </c>
      <c r="GO1038" s="15">
        <v>192</v>
      </c>
      <c r="GP1038" s="15">
        <v>193</v>
      </c>
      <c r="GQ1038" s="15">
        <v>194</v>
      </c>
      <c r="GR1038" s="15">
        <v>195</v>
      </c>
      <c r="GS1038" s="15">
        <v>196</v>
      </c>
      <c r="GT1038" s="15">
        <v>197</v>
      </c>
      <c r="GU1038" s="15">
        <v>198</v>
      </c>
      <c r="GV1038" s="15">
        <v>199</v>
      </c>
      <c r="GW1038" s="15">
        <v>200</v>
      </c>
      <c r="GX1038" s="15">
        <v>201</v>
      </c>
      <c r="GY1038" s="15">
        <v>202</v>
      </c>
      <c r="GZ1038" s="15">
        <v>203</v>
      </c>
      <c r="HA1038" s="15">
        <v>204</v>
      </c>
      <c r="HB1038" s="15">
        <v>205</v>
      </c>
      <c r="HC1038" s="15">
        <v>206</v>
      </c>
      <c r="HD1038" s="15">
        <v>207</v>
      </c>
      <c r="HE1038" s="15">
        <v>208</v>
      </c>
      <c r="HF1038" s="15">
        <v>209</v>
      </c>
      <c r="HG1038" s="15">
        <v>210</v>
      </c>
    </row>
    <row r="1039" spans="4:215" s="15" customFormat="1">
      <c r="E1039" s="42" t="s">
        <v>350</v>
      </c>
      <c r="F1039" s="15">
        <v>210</v>
      </c>
      <c r="G1039" s="15">
        <v>108</v>
      </c>
      <c r="H1039" s="15">
        <v>147</v>
      </c>
      <c r="I1039" s="15">
        <v>157</v>
      </c>
      <c r="J1039" s="15">
        <v>37</v>
      </c>
      <c r="K1039" s="15">
        <v>143</v>
      </c>
      <c r="L1039" s="15">
        <v>124</v>
      </c>
      <c r="M1039" s="15">
        <v>19</v>
      </c>
      <c r="N1039" s="15">
        <v>127</v>
      </c>
      <c r="O1039" s="15">
        <v>167</v>
      </c>
      <c r="P1039" s="15">
        <v>148</v>
      </c>
      <c r="Q1039" s="15">
        <v>9</v>
      </c>
      <c r="R1039" s="15">
        <v>72</v>
      </c>
      <c r="S1039" s="15">
        <v>122</v>
      </c>
      <c r="T1039" s="15">
        <v>68</v>
      </c>
      <c r="U1039" s="15">
        <v>94</v>
      </c>
      <c r="V1039" s="15">
        <v>26</v>
      </c>
      <c r="W1039" s="15">
        <v>120</v>
      </c>
      <c r="X1039" s="15">
        <v>97</v>
      </c>
      <c r="Y1039" s="15">
        <v>151</v>
      </c>
      <c r="Z1039" s="15">
        <v>145</v>
      </c>
      <c r="AA1039" s="15">
        <v>46</v>
      </c>
      <c r="AB1039" s="15">
        <v>189</v>
      </c>
      <c r="AC1039" s="15">
        <v>123</v>
      </c>
      <c r="AD1039" s="15">
        <v>96</v>
      </c>
      <c r="AE1039" s="15">
        <v>75</v>
      </c>
      <c r="AF1039" s="15">
        <v>161</v>
      </c>
      <c r="AG1039" s="15">
        <v>57</v>
      </c>
      <c r="AH1039" s="15">
        <v>187</v>
      </c>
      <c r="AI1039" s="15">
        <v>31</v>
      </c>
      <c r="AJ1039" s="15">
        <v>117</v>
      </c>
      <c r="AK1039" s="15">
        <v>74</v>
      </c>
      <c r="AL1039" s="15">
        <v>177</v>
      </c>
      <c r="AM1039" s="15">
        <v>76</v>
      </c>
      <c r="AN1039" s="15">
        <v>193</v>
      </c>
      <c r="AO1039" s="15">
        <v>4</v>
      </c>
      <c r="AP1039" s="15">
        <v>155</v>
      </c>
      <c r="AQ1039" s="15">
        <v>207</v>
      </c>
      <c r="AR1039" s="15">
        <v>53</v>
      </c>
      <c r="AS1039" s="15">
        <v>88</v>
      </c>
      <c r="AT1039" s="15">
        <v>164</v>
      </c>
      <c r="AU1039" s="15">
        <v>104</v>
      </c>
      <c r="AV1039" s="15">
        <v>197</v>
      </c>
      <c r="AW1039" s="15">
        <v>178</v>
      </c>
      <c r="AX1039" s="15">
        <v>137</v>
      </c>
      <c r="AY1039" s="15">
        <v>200</v>
      </c>
      <c r="AZ1039" s="15">
        <v>184</v>
      </c>
      <c r="BA1039" s="15">
        <v>89</v>
      </c>
      <c r="BB1039" s="15">
        <v>146</v>
      </c>
      <c r="BC1039" s="15">
        <v>118</v>
      </c>
      <c r="BD1039" s="15">
        <v>125</v>
      </c>
      <c r="BE1039" s="15">
        <v>115</v>
      </c>
      <c r="BF1039" s="15">
        <v>162</v>
      </c>
      <c r="BG1039" s="15">
        <v>98</v>
      </c>
      <c r="BH1039" s="15">
        <v>181</v>
      </c>
      <c r="BI1039" s="15">
        <v>39</v>
      </c>
      <c r="BJ1039" s="15">
        <v>130</v>
      </c>
      <c r="BK1039" s="15">
        <v>77</v>
      </c>
      <c r="BL1039" s="15">
        <v>185</v>
      </c>
      <c r="BM1039" s="15">
        <v>28</v>
      </c>
      <c r="BN1039" s="15">
        <v>169</v>
      </c>
      <c r="BO1039" s="15">
        <v>194</v>
      </c>
      <c r="BP1039" s="15">
        <v>56</v>
      </c>
      <c r="BQ1039" s="15">
        <v>126</v>
      </c>
      <c r="BR1039" s="15">
        <v>34</v>
      </c>
      <c r="BS1039" s="15">
        <v>85</v>
      </c>
      <c r="BT1039" s="15">
        <v>91</v>
      </c>
      <c r="BU1039" s="15">
        <v>114</v>
      </c>
      <c r="BV1039" s="15">
        <v>203</v>
      </c>
      <c r="BW1039" s="15">
        <v>103</v>
      </c>
      <c r="BX1039" s="15">
        <v>150</v>
      </c>
      <c r="BY1039" s="15">
        <v>168</v>
      </c>
      <c r="BZ1039" s="15">
        <v>21</v>
      </c>
      <c r="CA1039" s="15">
        <v>205</v>
      </c>
      <c r="CB1039" s="15">
        <v>17</v>
      </c>
      <c r="CC1039" s="15">
        <v>198</v>
      </c>
      <c r="CD1039" s="15">
        <v>201</v>
      </c>
      <c r="CE1039" s="15">
        <v>174</v>
      </c>
      <c r="CF1039" s="15">
        <v>1</v>
      </c>
      <c r="CG1039" s="15">
        <v>102</v>
      </c>
      <c r="CH1039" s="15">
        <v>78</v>
      </c>
      <c r="CI1039" s="15">
        <v>105</v>
      </c>
      <c r="CJ1039" s="15">
        <v>2</v>
      </c>
      <c r="CK1039" s="15">
        <v>171</v>
      </c>
      <c r="CL1039" s="15">
        <v>66</v>
      </c>
      <c r="CM1039" s="15">
        <v>134</v>
      </c>
      <c r="CN1039" s="15">
        <v>71</v>
      </c>
      <c r="CO1039" s="15">
        <v>32</v>
      </c>
      <c r="CP1039" s="15">
        <v>48</v>
      </c>
      <c r="CQ1039" s="15">
        <v>54</v>
      </c>
      <c r="CR1039" s="15">
        <v>70</v>
      </c>
      <c r="CS1039" s="15">
        <v>135</v>
      </c>
      <c r="CT1039" s="15">
        <v>202</v>
      </c>
      <c r="CU1039" s="15">
        <v>160</v>
      </c>
      <c r="CV1039" s="15">
        <v>153</v>
      </c>
      <c r="CW1039" s="15">
        <v>90</v>
      </c>
      <c r="CX1039" s="15">
        <v>183</v>
      </c>
      <c r="CY1039" s="15">
        <v>172</v>
      </c>
      <c r="CZ1039" s="15">
        <v>38</v>
      </c>
      <c r="DA1039" s="15">
        <v>113</v>
      </c>
      <c r="DB1039" s="15">
        <v>149</v>
      </c>
      <c r="DC1039" s="15">
        <v>186</v>
      </c>
      <c r="DD1039" s="15">
        <v>27</v>
      </c>
      <c r="DE1039" s="15">
        <v>42</v>
      </c>
      <c r="DF1039" s="15">
        <v>36</v>
      </c>
      <c r="DG1039" s="15">
        <v>52</v>
      </c>
      <c r="DH1039" s="15">
        <v>173</v>
      </c>
      <c r="DI1039" s="15">
        <v>119</v>
      </c>
      <c r="DJ1039" s="15">
        <v>106</v>
      </c>
      <c r="DK1039" s="15">
        <v>176</v>
      </c>
      <c r="DL1039" s="15">
        <v>142</v>
      </c>
      <c r="DM1039" s="15">
        <v>40</v>
      </c>
      <c r="DN1039" s="15">
        <v>132</v>
      </c>
      <c r="DO1039" s="15">
        <v>16</v>
      </c>
      <c r="DP1039" s="15">
        <v>129</v>
      </c>
      <c r="DQ1039" s="15">
        <v>95</v>
      </c>
      <c r="DR1039" s="15">
        <v>69</v>
      </c>
      <c r="DS1039" s="15">
        <v>29</v>
      </c>
      <c r="DT1039" s="15">
        <v>58</v>
      </c>
      <c r="DU1039" s="15">
        <v>138</v>
      </c>
      <c r="DV1039" s="15">
        <v>25</v>
      </c>
      <c r="DW1039" s="15">
        <v>14</v>
      </c>
      <c r="DX1039" s="15">
        <v>84</v>
      </c>
      <c r="DY1039" s="15">
        <v>7</v>
      </c>
      <c r="DZ1039" s="15">
        <v>63</v>
      </c>
      <c r="EA1039" s="15">
        <v>140</v>
      </c>
      <c r="EB1039" s="15">
        <v>24</v>
      </c>
      <c r="EC1039" s="15">
        <v>45</v>
      </c>
      <c r="ED1039" s="15">
        <v>182</v>
      </c>
      <c r="EE1039" s="15">
        <v>166</v>
      </c>
      <c r="EF1039" s="15">
        <v>199</v>
      </c>
      <c r="EG1039" s="15">
        <v>204</v>
      </c>
      <c r="EH1039" s="15">
        <v>116</v>
      </c>
      <c r="EI1039" s="15">
        <v>86</v>
      </c>
      <c r="EJ1039" s="15">
        <v>92</v>
      </c>
      <c r="EK1039" s="15">
        <v>154</v>
      </c>
      <c r="EL1039" s="15">
        <v>141</v>
      </c>
      <c r="EM1039" s="15">
        <v>170</v>
      </c>
      <c r="EN1039" s="15">
        <v>195</v>
      </c>
      <c r="EO1039" s="15">
        <v>99</v>
      </c>
      <c r="EP1039" s="15">
        <v>163</v>
      </c>
      <c r="EQ1039" s="15">
        <v>109</v>
      </c>
      <c r="ER1039" s="15">
        <v>6</v>
      </c>
      <c r="ES1039" s="15">
        <v>22</v>
      </c>
      <c r="ET1039" s="15">
        <v>111</v>
      </c>
      <c r="EU1039" s="15">
        <v>3</v>
      </c>
      <c r="EV1039" s="15">
        <v>50</v>
      </c>
      <c r="EW1039" s="15">
        <v>11</v>
      </c>
      <c r="EX1039" s="15">
        <v>101</v>
      </c>
      <c r="EY1039" s="15">
        <v>136</v>
      </c>
      <c r="EZ1039" s="15">
        <v>20</v>
      </c>
      <c r="FA1039" s="15">
        <v>30</v>
      </c>
      <c r="FB1039" s="15">
        <v>82</v>
      </c>
      <c r="FC1039" s="15">
        <v>158</v>
      </c>
      <c r="FD1039" s="15">
        <v>49</v>
      </c>
      <c r="FE1039" s="15">
        <v>73</v>
      </c>
      <c r="FF1039" s="15">
        <v>83</v>
      </c>
      <c r="FG1039" s="15">
        <v>80</v>
      </c>
      <c r="FH1039" s="15">
        <v>61</v>
      </c>
      <c r="FI1039" s="15">
        <v>206</v>
      </c>
      <c r="FJ1039" s="15">
        <v>12</v>
      </c>
      <c r="FK1039" s="15">
        <v>33</v>
      </c>
      <c r="FL1039" s="15">
        <v>59</v>
      </c>
      <c r="FM1039" s="15">
        <v>41</v>
      </c>
      <c r="FN1039" s="15">
        <v>192</v>
      </c>
      <c r="FO1039" s="15">
        <v>179</v>
      </c>
      <c r="FP1039" s="15">
        <v>139</v>
      </c>
      <c r="FQ1039" s="15">
        <v>10</v>
      </c>
      <c r="FR1039" s="15">
        <v>62</v>
      </c>
      <c r="FS1039" s="15">
        <v>208</v>
      </c>
      <c r="FT1039" s="15">
        <v>112</v>
      </c>
      <c r="FU1039" s="15">
        <v>55</v>
      </c>
      <c r="FV1039" s="15">
        <v>107</v>
      </c>
      <c r="FW1039" s="15">
        <v>87</v>
      </c>
      <c r="FX1039" s="15">
        <v>81</v>
      </c>
      <c r="FY1039" s="15">
        <v>13</v>
      </c>
      <c r="FZ1039" s="15">
        <v>190</v>
      </c>
      <c r="GA1039" s="15">
        <v>100</v>
      </c>
      <c r="GB1039" s="15">
        <v>60</v>
      </c>
      <c r="GC1039" s="15">
        <v>23</v>
      </c>
      <c r="GD1039" s="15">
        <v>152</v>
      </c>
      <c r="GE1039" s="15">
        <v>180</v>
      </c>
      <c r="GF1039" s="15">
        <v>15</v>
      </c>
      <c r="GG1039" s="15">
        <v>47</v>
      </c>
      <c r="GH1039" s="15">
        <v>128</v>
      </c>
      <c r="GI1039" s="15">
        <v>159</v>
      </c>
      <c r="GJ1039" s="15">
        <v>65</v>
      </c>
      <c r="GK1039" s="15">
        <v>121</v>
      </c>
      <c r="GL1039" s="15">
        <v>51</v>
      </c>
      <c r="GM1039" s="15">
        <v>131</v>
      </c>
      <c r="GN1039" s="15">
        <v>110</v>
      </c>
      <c r="GO1039" s="15">
        <v>5</v>
      </c>
      <c r="GP1039" s="15">
        <v>35</v>
      </c>
      <c r="GQ1039" s="15">
        <v>93</v>
      </c>
      <c r="GR1039" s="15">
        <v>44</v>
      </c>
      <c r="GS1039" s="15">
        <v>79</v>
      </c>
      <c r="GT1039" s="15">
        <v>43</v>
      </c>
      <c r="GU1039" s="15">
        <v>175</v>
      </c>
      <c r="GV1039" s="15">
        <v>165</v>
      </c>
      <c r="GW1039" s="15">
        <v>188</v>
      </c>
      <c r="GX1039" s="15">
        <v>209</v>
      </c>
      <c r="GY1039" s="15">
        <v>191</v>
      </c>
      <c r="GZ1039" s="15">
        <v>196</v>
      </c>
      <c r="HA1039" s="15">
        <v>18</v>
      </c>
      <c r="HB1039" s="15">
        <v>8</v>
      </c>
      <c r="HC1039" s="15">
        <v>144</v>
      </c>
      <c r="HD1039" s="15">
        <v>64</v>
      </c>
      <c r="HE1039" s="15">
        <v>67</v>
      </c>
      <c r="HF1039" s="15">
        <v>156</v>
      </c>
      <c r="HG1039" s="15">
        <v>133</v>
      </c>
    </row>
    <row r="1040" spans="4:215" s="15" customFormat="1">
      <c r="E1040" s="42" t="s">
        <v>352</v>
      </c>
      <c r="F1040" s="15">
        <v>180</v>
      </c>
      <c r="G1040" s="15">
        <v>84</v>
      </c>
      <c r="H1040" s="15">
        <v>124</v>
      </c>
      <c r="I1040" s="15">
        <v>142</v>
      </c>
      <c r="J1040" s="15">
        <v>4</v>
      </c>
      <c r="K1040" s="15">
        <v>80</v>
      </c>
      <c r="L1040" s="15">
        <v>23</v>
      </c>
      <c r="M1040" s="15">
        <v>122</v>
      </c>
      <c r="N1040" s="15">
        <v>20</v>
      </c>
      <c r="O1040" s="15">
        <v>186</v>
      </c>
      <c r="P1040" s="15">
        <v>174</v>
      </c>
      <c r="Q1040" s="15">
        <v>88</v>
      </c>
      <c r="R1040" s="15">
        <v>109</v>
      </c>
      <c r="S1040" s="15">
        <v>197</v>
      </c>
      <c r="T1040" s="15">
        <v>33</v>
      </c>
      <c r="U1040" s="15">
        <v>185</v>
      </c>
      <c r="V1040" s="15">
        <v>153</v>
      </c>
      <c r="W1040" s="15">
        <v>61</v>
      </c>
      <c r="X1040" s="15">
        <v>162</v>
      </c>
      <c r="Y1040" s="15">
        <v>134</v>
      </c>
      <c r="Z1040" s="15">
        <v>59</v>
      </c>
      <c r="AA1040" s="15">
        <v>89</v>
      </c>
      <c r="AB1040" s="15">
        <v>17</v>
      </c>
      <c r="AC1040" s="15">
        <v>96</v>
      </c>
      <c r="AD1040" s="15">
        <v>116</v>
      </c>
      <c r="AE1040" s="15">
        <v>195</v>
      </c>
      <c r="AF1040" s="15">
        <v>159</v>
      </c>
      <c r="AG1040" s="15">
        <v>150</v>
      </c>
      <c r="AH1040" s="15">
        <v>152</v>
      </c>
      <c r="AI1040" s="15">
        <v>183</v>
      </c>
      <c r="AJ1040" s="15">
        <v>129</v>
      </c>
      <c r="AK1040" s="15">
        <v>101</v>
      </c>
      <c r="AL1040" s="15">
        <v>145</v>
      </c>
      <c r="AM1040" s="15">
        <v>81</v>
      </c>
      <c r="AN1040" s="15">
        <v>52</v>
      </c>
      <c r="AO1040" s="15">
        <v>44</v>
      </c>
      <c r="AP1040" s="15">
        <v>28</v>
      </c>
      <c r="AQ1040" s="15">
        <v>115</v>
      </c>
      <c r="AR1040" s="15">
        <v>166</v>
      </c>
      <c r="AS1040" s="15">
        <v>12</v>
      </c>
      <c r="AT1040" s="15">
        <v>53</v>
      </c>
      <c r="AU1040" s="15">
        <v>200</v>
      </c>
      <c r="AV1040" s="15">
        <v>14</v>
      </c>
      <c r="AW1040" s="15">
        <v>57</v>
      </c>
      <c r="AX1040" s="15">
        <v>147</v>
      </c>
      <c r="AY1040" s="15">
        <v>203</v>
      </c>
      <c r="AZ1040" s="15">
        <v>100</v>
      </c>
      <c r="BA1040" s="15">
        <v>182</v>
      </c>
      <c r="BB1040" s="15">
        <v>43</v>
      </c>
      <c r="BC1040" s="15">
        <v>67</v>
      </c>
      <c r="BD1040" s="15">
        <v>189</v>
      </c>
      <c r="BE1040" s="15">
        <v>93</v>
      </c>
      <c r="BF1040" s="15">
        <v>62</v>
      </c>
      <c r="BG1040" s="15">
        <v>90</v>
      </c>
      <c r="BH1040" s="15">
        <v>27</v>
      </c>
      <c r="BI1040" s="15">
        <v>68</v>
      </c>
      <c r="BJ1040" s="15">
        <v>179</v>
      </c>
      <c r="BK1040" s="15">
        <v>47</v>
      </c>
      <c r="BL1040" s="15">
        <v>21</v>
      </c>
      <c r="BM1040" s="15">
        <v>78</v>
      </c>
      <c r="BN1040" s="15">
        <v>49</v>
      </c>
      <c r="BO1040" s="15">
        <v>98</v>
      </c>
      <c r="BP1040" s="15">
        <v>25</v>
      </c>
      <c r="BQ1040" s="15">
        <v>110</v>
      </c>
      <c r="BR1040" s="15">
        <v>71</v>
      </c>
      <c r="BS1040" s="15">
        <v>64</v>
      </c>
      <c r="BT1040" s="15">
        <v>8</v>
      </c>
      <c r="BU1040" s="15">
        <v>155</v>
      </c>
      <c r="BV1040" s="15">
        <v>143</v>
      </c>
      <c r="BW1040" s="15">
        <v>32</v>
      </c>
      <c r="BX1040" s="15">
        <v>65</v>
      </c>
      <c r="BY1040" s="15">
        <v>146</v>
      </c>
      <c r="BZ1040" s="15">
        <v>24</v>
      </c>
      <c r="CA1040" s="15">
        <v>73</v>
      </c>
      <c r="CB1040" s="15">
        <v>106</v>
      </c>
      <c r="CC1040" s="15">
        <v>60</v>
      </c>
      <c r="CD1040" s="15">
        <v>156</v>
      </c>
      <c r="CE1040" s="15">
        <v>40</v>
      </c>
      <c r="CF1040" s="15">
        <v>125</v>
      </c>
      <c r="CG1040" s="15">
        <v>6</v>
      </c>
      <c r="CH1040" s="15">
        <v>37</v>
      </c>
      <c r="CI1040" s="15">
        <v>123</v>
      </c>
      <c r="CJ1040" s="15">
        <v>151</v>
      </c>
      <c r="CK1040" s="15">
        <v>2</v>
      </c>
      <c r="CL1040" s="15">
        <v>117</v>
      </c>
      <c r="CM1040" s="15">
        <v>34</v>
      </c>
      <c r="CN1040" s="15">
        <v>16</v>
      </c>
      <c r="CO1040" s="15">
        <v>76</v>
      </c>
      <c r="CP1040" s="15">
        <v>131</v>
      </c>
      <c r="CQ1040" s="15">
        <v>112</v>
      </c>
      <c r="CR1040" s="15">
        <v>55</v>
      </c>
      <c r="CS1040" s="15">
        <v>175</v>
      </c>
      <c r="CT1040" s="15">
        <v>86</v>
      </c>
      <c r="CU1040" s="15">
        <v>26</v>
      </c>
      <c r="CV1040" s="15">
        <v>164</v>
      </c>
      <c r="CW1040" s="15">
        <v>138</v>
      </c>
      <c r="CX1040" s="15">
        <v>170</v>
      </c>
      <c r="CY1040" s="15">
        <v>75</v>
      </c>
      <c r="CZ1040" s="15">
        <v>77</v>
      </c>
      <c r="DA1040" s="15">
        <v>171</v>
      </c>
      <c r="DB1040" s="15">
        <v>48</v>
      </c>
      <c r="DC1040" s="15">
        <v>154</v>
      </c>
      <c r="DD1040" s="15">
        <v>30</v>
      </c>
      <c r="DE1040" s="15">
        <v>108</v>
      </c>
      <c r="DF1040" s="15">
        <v>39</v>
      </c>
      <c r="DG1040" s="15">
        <v>87</v>
      </c>
      <c r="DH1040" s="15">
        <v>119</v>
      </c>
      <c r="DI1040" s="15">
        <v>104</v>
      </c>
      <c r="DJ1040" s="15">
        <v>13</v>
      </c>
      <c r="DK1040" s="15">
        <v>1</v>
      </c>
      <c r="DL1040" s="15">
        <v>114</v>
      </c>
      <c r="DM1040" s="15">
        <v>140</v>
      </c>
      <c r="DN1040" s="15">
        <v>22</v>
      </c>
      <c r="DO1040" s="15">
        <v>95</v>
      </c>
      <c r="DP1040" s="15">
        <v>209</v>
      </c>
      <c r="DQ1040" s="15">
        <v>167</v>
      </c>
      <c r="DR1040" s="15">
        <v>31</v>
      </c>
      <c r="DS1040" s="15">
        <v>74</v>
      </c>
      <c r="DT1040" s="15">
        <v>198</v>
      </c>
      <c r="DU1040" s="15">
        <v>191</v>
      </c>
      <c r="DV1040" s="15">
        <v>158</v>
      </c>
      <c r="DW1040" s="15">
        <v>18</v>
      </c>
      <c r="DX1040" s="15">
        <v>139</v>
      </c>
      <c r="DY1040" s="15">
        <v>168</v>
      </c>
      <c r="DZ1040" s="15">
        <v>79</v>
      </c>
      <c r="EA1040" s="15">
        <v>50</v>
      </c>
      <c r="EB1040" s="15">
        <v>120</v>
      </c>
      <c r="EC1040" s="15">
        <v>102</v>
      </c>
      <c r="ED1040" s="15">
        <v>176</v>
      </c>
      <c r="EE1040" s="15">
        <v>207</v>
      </c>
      <c r="EF1040" s="15">
        <v>7</v>
      </c>
      <c r="EG1040" s="15">
        <v>188</v>
      </c>
      <c r="EH1040" s="15">
        <v>66</v>
      </c>
      <c r="EI1040" s="15">
        <v>210</v>
      </c>
      <c r="EJ1040" s="15">
        <v>177</v>
      </c>
      <c r="EK1040" s="15">
        <v>113</v>
      </c>
      <c r="EL1040" s="15">
        <v>128</v>
      </c>
      <c r="EM1040" s="15">
        <v>92</v>
      </c>
      <c r="EN1040" s="15">
        <v>196</v>
      </c>
      <c r="EO1040" s="15">
        <v>107</v>
      </c>
      <c r="EP1040" s="15">
        <v>103</v>
      </c>
      <c r="EQ1040" s="15">
        <v>10</v>
      </c>
      <c r="ER1040" s="15">
        <v>69</v>
      </c>
      <c r="ES1040" s="15">
        <v>161</v>
      </c>
      <c r="ET1040" s="15">
        <v>126</v>
      </c>
      <c r="EU1040" s="15">
        <v>9</v>
      </c>
      <c r="EV1040" s="15">
        <v>193</v>
      </c>
      <c r="EW1040" s="15">
        <v>5</v>
      </c>
      <c r="EX1040" s="15">
        <v>82</v>
      </c>
      <c r="EY1040" s="15">
        <v>56</v>
      </c>
      <c r="EZ1040" s="15">
        <v>54</v>
      </c>
      <c r="FA1040" s="15">
        <v>29</v>
      </c>
      <c r="FB1040" s="15">
        <v>127</v>
      </c>
      <c r="FC1040" s="15">
        <v>201</v>
      </c>
      <c r="FD1040" s="15">
        <v>148</v>
      </c>
      <c r="FE1040" s="15">
        <v>99</v>
      </c>
      <c r="FF1040" s="15">
        <v>15</v>
      </c>
      <c r="FG1040" s="15">
        <v>184</v>
      </c>
      <c r="FH1040" s="15">
        <v>85</v>
      </c>
      <c r="FI1040" s="15">
        <v>94</v>
      </c>
      <c r="FJ1040" s="15">
        <v>165</v>
      </c>
      <c r="FK1040" s="15">
        <v>181</v>
      </c>
      <c r="FL1040" s="15">
        <v>187</v>
      </c>
      <c r="FM1040" s="15">
        <v>111</v>
      </c>
      <c r="FN1040" s="15">
        <v>121</v>
      </c>
      <c r="FO1040" s="15">
        <v>204</v>
      </c>
      <c r="FP1040" s="15">
        <v>208</v>
      </c>
      <c r="FQ1040" s="15">
        <v>157</v>
      </c>
      <c r="FR1040" s="15">
        <v>36</v>
      </c>
      <c r="FS1040" s="15">
        <v>141</v>
      </c>
      <c r="FT1040" s="15">
        <v>118</v>
      </c>
      <c r="FU1040" s="15">
        <v>169</v>
      </c>
      <c r="FV1040" s="15">
        <v>192</v>
      </c>
      <c r="FW1040" s="15">
        <v>11</v>
      </c>
      <c r="FX1040" s="15">
        <v>132</v>
      </c>
      <c r="FY1040" s="15">
        <v>160</v>
      </c>
      <c r="FZ1040" s="15">
        <v>35</v>
      </c>
      <c r="GA1040" s="15">
        <v>137</v>
      </c>
      <c r="GB1040" s="15">
        <v>163</v>
      </c>
      <c r="GC1040" s="15">
        <v>172</v>
      </c>
      <c r="GD1040" s="15">
        <v>133</v>
      </c>
      <c r="GE1040" s="15">
        <v>58</v>
      </c>
      <c r="GF1040" s="15">
        <v>97</v>
      </c>
      <c r="GG1040" s="15">
        <v>202</v>
      </c>
      <c r="GH1040" s="15">
        <v>199</v>
      </c>
      <c r="GI1040" s="15">
        <v>135</v>
      </c>
      <c r="GJ1040" s="15">
        <v>38</v>
      </c>
      <c r="GK1040" s="15">
        <v>144</v>
      </c>
      <c r="GL1040" s="15">
        <v>206</v>
      </c>
      <c r="GM1040" s="15">
        <v>3</v>
      </c>
      <c r="GN1040" s="15">
        <v>190</v>
      </c>
      <c r="GO1040" s="15">
        <v>63</v>
      </c>
      <c r="GP1040" s="15">
        <v>130</v>
      </c>
      <c r="GQ1040" s="15">
        <v>46</v>
      </c>
      <c r="GR1040" s="15">
        <v>41</v>
      </c>
      <c r="GS1040" s="15">
        <v>19</v>
      </c>
      <c r="GT1040" s="15">
        <v>70</v>
      </c>
      <c r="GU1040" s="15">
        <v>42</v>
      </c>
      <c r="GV1040" s="15">
        <v>136</v>
      </c>
      <c r="GW1040" s="15">
        <v>83</v>
      </c>
      <c r="GX1040" s="15">
        <v>178</v>
      </c>
      <c r="GY1040" s="15">
        <v>51</v>
      </c>
      <c r="GZ1040" s="15">
        <v>105</v>
      </c>
      <c r="HA1040" s="15">
        <v>91</v>
      </c>
      <c r="HB1040" s="15">
        <v>149</v>
      </c>
      <c r="HC1040" s="15">
        <v>205</v>
      </c>
      <c r="HD1040" s="15">
        <v>45</v>
      </c>
      <c r="HE1040" s="15">
        <v>194</v>
      </c>
      <c r="HF1040" s="15">
        <v>72</v>
      </c>
      <c r="HG1040" s="15">
        <v>173</v>
      </c>
    </row>
    <row r="1041" spans="4:219" s="15" customFormat="1"/>
    <row r="1042" spans="4:219" s="15" customFormat="1">
      <c r="D1042" s="447">
        <v>211</v>
      </c>
      <c r="E1042" s="39" t="s">
        <v>379</v>
      </c>
    </row>
    <row r="1043" spans="4:219" s="15" customFormat="1">
      <c r="E1043" s="42" t="s">
        <v>322</v>
      </c>
      <c r="F1043" s="15">
        <v>1</v>
      </c>
      <c r="G1043" s="15">
        <v>2</v>
      </c>
      <c r="H1043" s="15">
        <v>3</v>
      </c>
      <c r="I1043" s="15">
        <v>4</v>
      </c>
      <c r="J1043" s="15">
        <v>5</v>
      </c>
      <c r="K1043" s="15">
        <v>6</v>
      </c>
      <c r="L1043" s="15">
        <v>7</v>
      </c>
      <c r="M1043" s="15">
        <v>8</v>
      </c>
      <c r="N1043" s="15">
        <v>9</v>
      </c>
      <c r="O1043" s="15">
        <v>10</v>
      </c>
      <c r="P1043" s="15">
        <v>11</v>
      </c>
      <c r="Q1043" s="15">
        <v>12</v>
      </c>
      <c r="R1043" s="15">
        <v>13</v>
      </c>
      <c r="S1043" s="15">
        <v>14</v>
      </c>
      <c r="T1043" s="15">
        <v>15</v>
      </c>
      <c r="U1043" s="15">
        <v>16</v>
      </c>
      <c r="V1043" s="15">
        <v>17</v>
      </c>
      <c r="W1043" s="15">
        <v>18</v>
      </c>
      <c r="X1043" s="15">
        <v>19</v>
      </c>
      <c r="Y1043" s="15">
        <v>20</v>
      </c>
      <c r="Z1043" s="15">
        <v>21</v>
      </c>
      <c r="AA1043" s="15">
        <v>22</v>
      </c>
      <c r="AB1043" s="15">
        <v>23</v>
      </c>
      <c r="AC1043" s="15">
        <v>24</v>
      </c>
      <c r="AD1043" s="15">
        <v>25</v>
      </c>
      <c r="AE1043" s="15">
        <v>26</v>
      </c>
      <c r="AF1043" s="15">
        <v>27</v>
      </c>
      <c r="AG1043" s="15">
        <v>28</v>
      </c>
      <c r="AH1043" s="15">
        <v>29</v>
      </c>
      <c r="AI1043" s="15">
        <v>30</v>
      </c>
      <c r="AJ1043" s="15">
        <v>31</v>
      </c>
      <c r="AK1043" s="15">
        <v>32</v>
      </c>
      <c r="AL1043" s="15">
        <v>33</v>
      </c>
      <c r="AM1043" s="15">
        <v>34</v>
      </c>
      <c r="AN1043" s="15">
        <v>35</v>
      </c>
      <c r="AO1043" s="15">
        <v>36</v>
      </c>
      <c r="AP1043" s="15">
        <v>37</v>
      </c>
      <c r="AQ1043" s="15">
        <v>38</v>
      </c>
      <c r="AR1043" s="15">
        <v>39</v>
      </c>
      <c r="AS1043" s="15">
        <v>40</v>
      </c>
      <c r="AT1043" s="15">
        <v>41</v>
      </c>
      <c r="AU1043" s="15">
        <v>42</v>
      </c>
      <c r="AV1043" s="15">
        <v>43</v>
      </c>
      <c r="AW1043" s="15">
        <v>44</v>
      </c>
      <c r="AX1043" s="15">
        <v>45</v>
      </c>
      <c r="AY1043" s="15">
        <v>46</v>
      </c>
      <c r="AZ1043" s="15">
        <v>47</v>
      </c>
      <c r="BA1043" s="15">
        <v>48</v>
      </c>
      <c r="BB1043" s="15">
        <v>49</v>
      </c>
      <c r="BC1043" s="15">
        <v>50</v>
      </c>
      <c r="BD1043" s="15">
        <v>51</v>
      </c>
      <c r="BE1043" s="15">
        <v>52</v>
      </c>
      <c r="BF1043" s="15">
        <v>53</v>
      </c>
      <c r="BG1043" s="15">
        <v>54</v>
      </c>
      <c r="BH1043" s="15">
        <v>55</v>
      </c>
      <c r="BI1043" s="15">
        <v>56</v>
      </c>
      <c r="BJ1043" s="15">
        <v>57</v>
      </c>
      <c r="BK1043" s="15">
        <v>58</v>
      </c>
      <c r="BL1043" s="15">
        <v>59</v>
      </c>
      <c r="BM1043" s="15">
        <v>60</v>
      </c>
      <c r="BN1043" s="15">
        <v>61</v>
      </c>
      <c r="BO1043" s="15">
        <v>62</v>
      </c>
      <c r="BP1043" s="15">
        <v>63</v>
      </c>
      <c r="BQ1043" s="15">
        <v>64</v>
      </c>
      <c r="BR1043" s="15">
        <v>65</v>
      </c>
      <c r="BS1043" s="15">
        <v>66</v>
      </c>
      <c r="BT1043" s="15">
        <v>67</v>
      </c>
      <c r="BU1043" s="15">
        <v>68</v>
      </c>
      <c r="BV1043" s="15">
        <v>69</v>
      </c>
      <c r="BW1043" s="15">
        <v>70</v>
      </c>
      <c r="BX1043" s="15">
        <v>71</v>
      </c>
      <c r="BY1043" s="15">
        <v>72</v>
      </c>
      <c r="BZ1043" s="15">
        <v>73</v>
      </c>
      <c r="CA1043" s="15">
        <v>74</v>
      </c>
      <c r="CB1043" s="15">
        <v>75</v>
      </c>
      <c r="CC1043" s="15">
        <v>76</v>
      </c>
      <c r="CD1043" s="15">
        <v>77</v>
      </c>
      <c r="CE1043" s="15">
        <v>78</v>
      </c>
      <c r="CF1043" s="15">
        <v>79</v>
      </c>
      <c r="CG1043" s="15">
        <v>80</v>
      </c>
      <c r="CH1043" s="15">
        <v>81</v>
      </c>
      <c r="CI1043" s="15">
        <v>82</v>
      </c>
      <c r="CJ1043" s="15">
        <v>83</v>
      </c>
      <c r="CK1043" s="15">
        <v>84</v>
      </c>
      <c r="CL1043" s="15">
        <v>85</v>
      </c>
      <c r="CM1043" s="15">
        <v>86</v>
      </c>
      <c r="CN1043" s="15">
        <v>87</v>
      </c>
      <c r="CO1043" s="15">
        <v>88</v>
      </c>
      <c r="CP1043" s="15">
        <v>89</v>
      </c>
      <c r="CQ1043" s="15">
        <v>90</v>
      </c>
      <c r="CR1043" s="15">
        <v>91</v>
      </c>
      <c r="CS1043" s="15">
        <v>92</v>
      </c>
      <c r="CT1043" s="15">
        <v>93</v>
      </c>
      <c r="CU1043" s="15">
        <v>94</v>
      </c>
      <c r="CV1043" s="15">
        <v>95</v>
      </c>
      <c r="CW1043" s="15">
        <v>96</v>
      </c>
      <c r="CX1043" s="15">
        <v>97</v>
      </c>
      <c r="CY1043" s="15">
        <v>98</v>
      </c>
      <c r="CZ1043" s="15">
        <v>99</v>
      </c>
      <c r="DA1043" s="15">
        <v>100</v>
      </c>
      <c r="DB1043" s="15">
        <v>101</v>
      </c>
      <c r="DC1043" s="15">
        <v>102</v>
      </c>
      <c r="DD1043" s="15">
        <v>103</v>
      </c>
      <c r="DE1043" s="15">
        <v>104</v>
      </c>
      <c r="DF1043" s="15">
        <v>105</v>
      </c>
      <c r="DG1043" s="15">
        <v>106</v>
      </c>
      <c r="DH1043" s="15">
        <v>107</v>
      </c>
      <c r="DI1043" s="15">
        <v>108</v>
      </c>
      <c r="DJ1043" s="15">
        <v>109</v>
      </c>
      <c r="DK1043" s="15">
        <v>110</v>
      </c>
      <c r="DL1043" s="15">
        <v>111</v>
      </c>
      <c r="DM1043" s="15">
        <v>112</v>
      </c>
      <c r="DN1043" s="15">
        <v>113</v>
      </c>
      <c r="DO1043" s="15">
        <v>114</v>
      </c>
      <c r="DP1043" s="15">
        <v>115</v>
      </c>
      <c r="DQ1043" s="15">
        <v>116</v>
      </c>
      <c r="DR1043" s="15">
        <v>117</v>
      </c>
      <c r="DS1043" s="15">
        <v>118</v>
      </c>
      <c r="DT1043" s="15">
        <v>119</v>
      </c>
      <c r="DU1043" s="15">
        <v>120</v>
      </c>
      <c r="DV1043" s="15">
        <v>121</v>
      </c>
      <c r="DW1043" s="15">
        <v>122</v>
      </c>
      <c r="DX1043" s="15">
        <v>123</v>
      </c>
      <c r="DY1043" s="15">
        <v>124</v>
      </c>
      <c r="DZ1043" s="15">
        <v>125</v>
      </c>
      <c r="EA1043" s="15">
        <v>126</v>
      </c>
      <c r="EB1043" s="15">
        <v>127</v>
      </c>
      <c r="EC1043" s="15">
        <v>128</v>
      </c>
      <c r="ED1043" s="15">
        <v>129</v>
      </c>
      <c r="EE1043" s="15">
        <v>130</v>
      </c>
      <c r="EF1043" s="15">
        <v>131</v>
      </c>
      <c r="EG1043" s="15">
        <v>132</v>
      </c>
      <c r="EH1043" s="15">
        <v>133</v>
      </c>
      <c r="EI1043" s="15">
        <v>134</v>
      </c>
      <c r="EJ1043" s="15">
        <v>135</v>
      </c>
      <c r="EK1043" s="15">
        <v>136</v>
      </c>
      <c r="EL1043" s="15">
        <v>137</v>
      </c>
      <c r="EM1043" s="15">
        <v>138</v>
      </c>
      <c r="EN1043" s="15">
        <v>139</v>
      </c>
      <c r="EO1043" s="15">
        <v>140</v>
      </c>
      <c r="EP1043" s="15">
        <v>141</v>
      </c>
      <c r="EQ1043" s="15">
        <v>142</v>
      </c>
      <c r="ER1043" s="15">
        <v>143</v>
      </c>
      <c r="ES1043" s="15">
        <v>144</v>
      </c>
      <c r="ET1043" s="15">
        <v>145</v>
      </c>
      <c r="EU1043" s="15">
        <v>146</v>
      </c>
      <c r="EV1043" s="15">
        <v>147</v>
      </c>
      <c r="EW1043" s="15">
        <v>148</v>
      </c>
      <c r="EX1043" s="15">
        <v>149</v>
      </c>
      <c r="EY1043" s="15">
        <v>150</v>
      </c>
      <c r="EZ1043" s="15">
        <v>151</v>
      </c>
      <c r="FA1043" s="15">
        <v>152</v>
      </c>
      <c r="FB1043" s="15">
        <v>153</v>
      </c>
      <c r="FC1043" s="15">
        <v>154</v>
      </c>
      <c r="FD1043" s="15">
        <v>155</v>
      </c>
      <c r="FE1043" s="15">
        <v>156</v>
      </c>
      <c r="FF1043" s="15">
        <v>157</v>
      </c>
      <c r="FG1043" s="15">
        <v>158</v>
      </c>
      <c r="FH1043" s="15">
        <v>159</v>
      </c>
      <c r="FI1043" s="15">
        <v>160</v>
      </c>
      <c r="FJ1043" s="15">
        <v>161</v>
      </c>
      <c r="FK1043" s="15">
        <v>162</v>
      </c>
      <c r="FL1043" s="15">
        <v>163</v>
      </c>
      <c r="FM1043" s="15">
        <v>164</v>
      </c>
      <c r="FN1043" s="15">
        <v>165</v>
      </c>
      <c r="FO1043" s="15">
        <v>166</v>
      </c>
      <c r="FP1043" s="15">
        <v>167</v>
      </c>
      <c r="FQ1043" s="15">
        <v>168</v>
      </c>
      <c r="FR1043" s="15">
        <v>169</v>
      </c>
      <c r="FS1043" s="15">
        <v>170</v>
      </c>
      <c r="FT1043" s="15">
        <v>171</v>
      </c>
      <c r="FU1043" s="15">
        <v>172</v>
      </c>
      <c r="FV1043" s="15">
        <v>173</v>
      </c>
      <c r="FW1043" s="15">
        <v>174</v>
      </c>
      <c r="FX1043" s="15">
        <v>175</v>
      </c>
      <c r="FY1043" s="15">
        <v>176</v>
      </c>
      <c r="FZ1043" s="15">
        <v>177</v>
      </c>
      <c r="GA1043" s="15">
        <v>178</v>
      </c>
      <c r="GB1043" s="15">
        <v>179</v>
      </c>
      <c r="GC1043" s="15">
        <v>180</v>
      </c>
      <c r="GD1043" s="15">
        <v>181</v>
      </c>
      <c r="GE1043" s="15">
        <v>182</v>
      </c>
      <c r="GF1043" s="15">
        <v>183</v>
      </c>
      <c r="GG1043" s="15">
        <v>184</v>
      </c>
      <c r="GH1043" s="15">
        <v>185</v>
      </c>
      <c r="GI1043" s="15">
        <v>186</v>
      </c>
      <c r="GJ1043" s="15">
        <v>187</v>
      </c>
      <c r="GK1043" s="15">
        <v>188</v>
      </c>
      <c r="GL1043" s="15">
        <v>189</v>
      </c>
      <c r="GM1043" s="15">
        <v>190</v>
      </c>
      <c r="GN1043" s="15">
        <v>191</v>
      </c>
      <c r="GO1043" s="15">
        <v>192</v>
      </c>
      <c r="GP1043" s="15">
        <v>193</v>
      </c>
      <c r="GQ1043" s="15">
        <v>194</v>
      </c>
      <c r="GR1043" s="15">
        <v>195</v>
      </c>
      <c r="GS1043" s="15">
        <v>196</v>
      </c>
      <c r="GT1043" s="15">
        <v>197</v>
      </c>
      <c r="GU1043" s="15">
        <v>198</v>
      </c>
      <c r="GV1043" s="15">
        <v>199</v>
      </c>
      <c r="GX1043" s="15">
        <v>200</v>
      </c>
      <c r="GY1043" s="15">
        <v>201</v>
      </c>
      <c r="GZ1043" s="15">
        <v>202</v>
      </c>
      <c r="HA1043" s="15">
        <v>203</v>
      </c>
      <c r="HC1043" s="15">
        <v>204</v>
      </c>
      <c r="HD1043" s="15">
        <v>205</v>
      </c>
      <c r="HE1043" s="15">
        <v>206</v>
      </c>
      <c r="HF1043" s="15">
        <v>207</v>
      </c>
      <c r="HH1043" s="15">
        <v>208</v>
      </c>
      <c r="HI1043" s="15">
        <v>209</v>
      </c>
      <c r="HJ1043" s="15">
        <v>210</v>
      </c>
      <c r="HK1043" s="15">
        <v>211</v>
      </c>
    </row>
    <row r="1044" spans="4:219" s="15" customFormat="1">
      <c r="E1044" s="42" t="s">
        <v>350</v>
      </c>
      <c r="F1044" s="15">
        <v>69</v>
      </c>
      <c r="G1044" s="15">
        <v>103</v>
      </c>
      <c r="H1044" s="15">
        <v>111</v>
      </c>
      <c r="I1044" s="15">
        <v>90</v>
      </c>
      <c r="J1044" s="15">
        <v>49</v>
      </c>
      <c r="K1044" s="15">
        <v>24</v>
      </c>
      <c r="L1044" s="15">
        <v>88</v>
      </c>
      <c r="M1044" s="15">
        <v>195</v>
      </c>
      <c r="N1044" s="15">
        <v>153</v>
      </c>
      <c r="O1044" s="15">
        <v>183</v>
      </c>
      <c r="P1044" s="15">
        <v>65</v>
      </c>
      <c r="Q1044" s="15">
        <v>56</v>
      </c>
      <c r="R1044" s="15">
        <v>14</v>
      </c>
      <c r="S1044" s="15">
        <v>198</v>
      </c>
      <c r="T1044" s="15">
        <v>71</v>
      </c>
      <c r="U1044" s="15">
        <v>3</v>
      </c>
      <c r="V1044" s="15">
        <v>118</v>
      </c>
      <c r="W1044" s="15">
        <v>196</v>
      </c>
      <c r="X1044" s="15">
        <v>26</v>
      </c>
      <c r="Y1044" s="15">
        <v>98</v>
      </c>
      <c r="Z1044" s="15">
        <v>130</v>
      </c>
      <c r="AA1044" s="15">
        <v>54</v>
      </c>
      <c r="AB1044" s="15">
        <v>15</v>
      </c>
      <c r="AC1044" s="15">
        <v>22</v>
      </c>
      <c r="AD1044" s="15">
        <v>108</v>
      </c>
      <c r="AE1044" s="15">
        <v>104</v>
      </c>
      <c r="AF1044" s="15">
        <v>25</v>
      </c>
      <c r="AG1044" s="15">
        <v>77</v>
      </c>
      <c r="AH1044" s="15">
        <v>125</v>
      </c>
      <c r="AI1044" s="15">
        <v>62</v>
      </c>
      <c r="AJ1044" s="15">
        <v>199</v>
      </c>
      <c r="AK1044" s="15">
        <v>66</v>
      </c>
      <c r="AL1044" s="15">
        <v>147</v>
      </c>
      <c r="AM1044" s="15">
        <v>35</v>
      </c>
      <c r="AN1044" s="15">
        <v>43</v>
      </c>
      <c r="AO1044" s="15">
        <v>154</v>
      </c>
      <c r="AP1044" s="15">
        <v>144</v>
      </c>
      <c r="AQ1044" s="15">
        <v>12</v>
      </c>
      <c r="AR1044" s="15">
        <v>86</v>
      </c>
      <c r="AS1044" s="15">
        <v>16</v>
      </c>
      <c r="AT1044" s="15">
        <v>138</v>
      </c>
      <c r="AU1044" s="15">
        <v>10</v>
      </c>
      <c r="AV1044" s="15">
        <v>82</v>
      </c>
      <c r="AW1044" s="15">
        <v>210</v>
      </c>
      <c r="AX1044" s="15">
        <v>32</v>
      </c>
      <c r="AY1044" s="15">
        <v>134</v>
      </c>
      <c r="AZ1044" s="15">
        <v>20</v>
      </c>
      <c r="BA1044" s="15">
        <v>109</v>
      </c>
      <c r="BB1044" s="15">
        <v>173</v>
      </c>
      <c r="BC1044" s="15">
        <v>204</v>
      </c>
      <c r="BD1044" s="15">
        <v>193</v>
      </c>
      <c r="BE1044" s="15">
        <v>9</v>
      </c>
      <c r="BF1044" s="15">
        <v>203</v>
      </c>
      <c r="BG1044" s="15">
        <v>156</v>
      </c>
      <c r="BH1044" s="15">
        <v>81</v>
      </c>
      <c r="BI1044" s="15">
        <v>45</v>
      </c>
      <c r="BJ1044" s="15">
        <v>50</v>
      </c>
      <c r="BK1044" s="15">
        <v>177</v>
      </c>
      <c r="BL1044" s="15">
        <v>160</v>
      </c>
      <c r="BM1044" s="15">
        <v>51</v>
      </c>
      <c r="BN1044" s="15">
        <v>190</v>
      </c>
      <c r="BO1044" s="15">
        <v>39</v>
      </c>
      <c r="BP1044" s="15">
        <v>60</v>
      </c>
      <c r="BQ1044" s="15">
        <v>116</v>
      </c>
      <c r="BR1044" s="15">
        <v>131</v>
      </c>
      <c r="BS1044" s="15">
        <v>70</v>
      </c>
      <c r="BT1044" s="15">
        <v>139</v>
      </c>
      <c r="BU1044" s="15">
        <v>122</v>
      </c>
      <c r="BV1044" s="15">
        <v>175</v>
      </c>
      <c r="BW1044" s="15">
        <v>133</v>
      </c>
      <c r="BX1044" s="15">
        <v>110</v>
      </c>
      <c r="BY1044" s="15">
        <v>18</v>
      </c>
      <c r="BZ1044" s="15">
        <v>72</v>
      </c>
      <c r="CA1044" s="15">
        <v>186</v>
      </c>
      <c r="CB1044" s="15">
        <v>209</v>
      </c>
      <c r="CC1044" s="15">
        <v>159</v>
      </c>
      <c r="CD1044" s="15">
        <v>13</v>
      </c>
      <c r="CE1044" s="15">
        <v>100</v>
      </c>
      <c r="CF1044" s="15">
        <v>191</v>
      </c>
      <c r="CG1044" s="15">
        <v>137</v>
      </c>
      <c r="CH1044" s="15">
        <v>55</v>
      </c>
      <c r="CI1044" s="15">
        <v>184</v>
      </c>
      <c r="CJ1044" s="15">
        <v>140</v>
      </c>
      <c r="CK1044" s="15">
        <v>170</v>
      </c>
      <c r="CL1044" s="15">
        <v>172</v>
      </c>
      <c r="CM1044" s="15">
        <v>5</v>
      </c>
      <c r="CN1044" s="15">
        <v>151</v>
      </c>
      <c r="CO1044" s="15">
        <v>7</v>
      </c>
      <c r="CP1044" s="15">
        <v>141</v>
      </c>
      <c r="CQ1044" s="15">
        <v>161</v>
      </c>
      <c r="CR1044" s="15">
        <v>37</v>
      </c>
      <c r="CS1044" s="15">
        <v>114</v>
      </c>
      <c r="CT1044" s="15">
        <v>61</v>
      </c>
      <c r="CU1044" s="15">
        <v>206</v>
      </c>
      <c r="CV1044" s="15">
        <v>4</v>
      </c>
      <c r="CW1044" s="15">
        <v>79</v>
      </c>
      <c r="CX1044" s="15">
        <v>126</v>
      </c>
      <c r="CY1044" s="15">
        <v>187</v>
      </c>
      <c r="CZ1044" s="15">
        <v>27</v>
      </c>
      <c r="DA1044" s="15">
        <v>202</v>
      </c>
      <c r="DB1044" s="15">
        <v>34</v>
      </c>
      <c r="DC1044" s="15">
        <v>64</v>
      </c>
      <c r="DD1044" s="15">
        <v>149</v>
      </c>
      <c r="DE1044" s="15">
        <v>165</v>
      </c>
      <c r="DF1044" s="15">
        <v>2</v>
      </c>
      <c r="DG1044" s="15">
        <v>169</v>
      </c>
      <c r="DH1044" s="15">
        <v>75</v>
      </c>
      <c r="DI1044" s="15">
        <v>59</v>
      </c>
      <c r="DJ1044" s="15">
        <v>48</v>
      </c>
      <c r="DK1044" s="15">
        <v>208</v>
      </c>
      <c r="DL1044" s="15">
        <v>99</v>
      </c>
      <c r="DM1044" s="15">
        <v>36</v>
      </c>
      <c r="DN1044" s="15">
        <v>201</v>
      </c>
      <c r="DO1044" s="15">
        <v>176</v>
      </c>
      <c r="DP1044" s="15">
        <v>73</v>
      </c>
      <c r="DQ1044" s="15">
        <v>74</v>
      </c>
      <c r="DR1044" s="15">
        <v>38</v>
      </c>
      <c r="DS1044" s="15">
        <v>17</v>
      </c>
      <c r="DT1044" s="15">
        <v>178</v>
      </c>
      <c r="DU1044" s="15">
        <v>200</v>
      </c>
      <c r="DV1044" s="15">
        <v>84</v>
      </c>
      <c r="DW1044" s="15">
        <v>93</v>
      </c>
      <c r="DX1044" s="15">
        <v>96</v>
      </c>
      <c r="DY1044" s="15">
        <v>101</v>
      </c>
      <c r="DZ1044" s="15">
        <v>112</v>
      </c>
      <c r="EA1044" s="15">
        <v>115</v>
      </c>
      <c r="EB1044" s="15">
        <v>189</v>
      </c>
      <c r="EC1044" s="15">
        <v>171</v>
      </c>
      <c r="ED1044" s="15">
        <v>127</v>
      </c>
      <c r="EE1044" s="15">
        <v>168</v>
      </c>
      <c r="EF1044" s="15">
        <v>89</v>
      </c>
      <c r="EG1044" s="15">
        <v>188</v>
      </c>
      <c r="EH1044" s="15">
        <v>167</v>
      </c>
      <c r="EI1044" s="15">
        <v>46</v>
      </c>
      <c r="EJ1044" s="15">
        <v>197</v>
      </c>
      <c r="EK1044" s="15">
        <v>185</v>
      </c>
      <c r="EL1044" s="15">
        <v>33</v>
      </c>
      <c r="EM1044" s="15">
        <v>142</v>
      </c>
      <c r="EN1044" s="15">
        <v>57</v>
      </c>
      <c r="EO1044" s="15">
        <v>83</v>
      </c>
      <c r="EP1044" s="15">
        <v>205</v>
      </c>
      <c r="EQ1044" s="15">
        <v>146</v>
      </c>
      <c r="ER1044" s="15">
        <v>120</v>
      </c>
      <c r="ES1044" s="15">
        <v>21</v>
      </c>
      <c r="ET1044" s="15">
        <v>162</v>
      </c>
      <c r="EU1044" s="15">
        <v>23</v>
      </c>
      <c r="EV1044" s="15">
        <v>155</v>
      </c>
      <c r="EW1044" s="15">
        <v>180</v>
      </c>
      <c r="EX1044" s="15">
        <v>67</v>
      </c>
      <c r="EY1044" s="15">
        <v>91</v>
      </c>
      <c r="EZ1044" s="15">
        <v>87</v>
      </c>
      <c r="FA1044" s="15">
        <v>163</v>
      </c>
      <c r="FB1044" s="15">
        <v>194</v>
      </c>
      <c r="FC1044" s="15">
        <v>158</v>
      </c>
      <c r="FD1044" s="15">
        <v>124</v>
      </c>
      <c r="FE1044" s="15">
        <v>40</v>
      </c>
      <c r="FF1044" s="15">
        <v>136</v>
      </c>
      <c r="FG1044" s="15">
        <v>29</v>
      </c>
      <c r="FH1044" s="15">
        <v>80</v>
      </c>
      <c r="FI1044" s="15">
        <v>157</v>
      </c>
      <c r="FJ1044" s="15">
        <v>150</v>
      </c>
      <c r="FK1044" s="15">
        <v>11</v>
      </c>
      <c r="FL1044" s="15">
        <v>6</v>
      </c>
      <c r="FM1044" s="15">
        <v>41</v>
      </c>
      <c r="FN1044" s="15">
        <v>52</v>
      </c>
      <c r="FO1044" s="15">
        <v>58</v>
      </c>
      <c r="FP1044" s="15">
        <v>76</v>
      </c>
      <c r="FQ1044" s="15">
        <v>105</v>
      </c>
      <c r="FR1044" s="15">
        <v>106</v>
      </c>
      <c r="FS1044" s="15">
        <v>97</v>
      </c>
      <c r="FT1044" s="15">
        <v>143</v>
      </c>
      <c r="FU1044" s="15">
        <v>119</v>
      </c>
      <c r="FV1044" s="15">
        <v>95</v>
      </c>
      <c r="FW1044" s="15">
        <v>30</v>
      </c>
      <c r="FX1044" s="15">
        <v>19</v>
      </c>
      <c r="FY1044" s="15">
        <v>123</v>
      </c>
      <c r="FZ1044" s="15">
        <v>164</v>
      </c>
      <c r="GA1044" s="15">
        <v>31</v>
      </c>
      <c r="GB1044" s="15">
        <v>128</v>
      </c>
      <c r="GC1044" s="15">
        <v>148</v>
      </c>
      <c r="GD1044" s="15">
        <v>68</v>
      </c>
      <c r="GE1044" s="15">
        <v>53</v>
      </c>
      <c r="GF1044" s="15">
        <v>92</v>
      </c>
      <c r="GG1044" s="15">
        <v>47</v>
      </c>
      <c r="GH1044" s="15">
        <v>152</v>
      </c>
      <c r="GI1044" s="15">
        <v>211</v>
      </c>
      <c r="GJ1044" s="15">
        <v>1</v>
      </c>
      <c r="GK1044" s="15">
        <v>132</v>
      </c>
      <c r="GL1044" s="15">
        <v>107</v>
      </c>
      <c r="GM1044" s="15">
        <v>192</v>
      </c>
      <c r="GN1044" s="15">
        <v>63</v>
      </c>
      <c r="GO1044" s="15">
        <v>174</v>
      </c>
      <c r="GP1044" s="15">
        <v>179</v>
      </c>
      <c r="GQ1044" s="15">
        <v>42</v>
      </c>
      <c r="GR1044" s="15">
        <v>207</v>
      </c>
      <c r="GS1044" s="15">
        <v>94</v>
      </c>
      <c r="GT1044" s="15">
        <v>121</v>
      </c>
      <c r="GU1044" s="15">
        <v>117</v>
      </c>
      <c r="GV1044" s="15">
        <v>182</v>
      </c>
      <c r="GX1044" s="15">
        <v>44</v>
      </c>
      <c r="GY1044" s="15">
        <v>113</v>
      </c>
      <c r="GZ1044" s="15">
        <v>85</v>
      </c>
      <c r="HA1044" s="15">
        <v>166</v>
      </c>
      <c r="HC1044" s="15">
        <v>129</v>
      </c>
      <c r="HD1044" s="15">
        <v>28</v>
      </c>
      <c r="HE1044" s="15">
        <v>145</v>
      </c>
      <c r="HF1044" s="15">
        <v>8</v>
      </c>
      <c r="HH1044" s="15">
        <v>102</v>
      </c>
      <c r="HI1044" s="15">
        <v>181</v>
      </c>
      <c r="HJ1044" s="15">
        <v>135</v>
      </c>
      <c r="HK1044" s="15">
        <v>78</v>
      </c>
    </row>
    <row r="1045" spans="4:219" s="15" customFormat="1">
      <c r="E1045" s="42" t="s">
        <v>352</v>
      </c>
      <c r="F1045" s="15">
        <v>180</v>
      </c>
      <c r="G1045" s="15">
        <v>44</v>
      </c>
      <c r="H1045" s="15">
        <v>39</v>
      </c>
      <c r="I1045" s="15">
        <v>121</v>
      </c>
      <c r="J1045" s="15">
        <v>34</v>
      </c>
      <c r="K1045" s="15">
        <v>170</v>
      </c>
      <c r="L1045" s="15">
        <v>91</v>
      </c>
      <c r="M1045" s="15">
        <v>57</v>
      </c>
      <c r="N1045" s="15">
        <v>150</v>
      </c>
      <c r="O1045" s="15">
        <v>106</v>
      </c>
      <c r="P1045" s="15">
        <v>109</v>
      </c>
      <c r="Q1045" s="15">
        <v>211</v>
      </c>
      <c r="R1045" s="15">
        <v>182</v>
      </c>
      <c r="S1045" s="15">
        <v>6</v>
      </c>
      <c r="T1045" s="15">
        <v>138</v>
      </c>
      <c r="U1045" s="15">
        <v>75</v>
      </c>
      <c r="V1045" s="15">
        <v>89</v>
      </c>
      <c r="W1045" s="15">
        <v>189</v>
      </c>
      <c r="X1045" s="15">
        <v>58</v>
      </c>
      <c r="Y1045" s="15">
        <v>191</v>
      </c>
      <c r="Z1045" s="15">
        <v>210</v>
      </c>
      <c r="AA1045" s="15">
        <v>198</v>
      </c>
      <c r="AB1045" s="15">
        <v>70</v>
      </c>
      <c r="AC1045" s="15">
        <v>76</v>
      </c>
      <c r="AD1045" s="15">
        <v>171</v>
      </c>
      <c r="AE1045" s="15">
        <v>19</v>
      </c>
      <c r="AF1045" s="15">
        <v>94</v>
      </c>
      <c r="AG1045" s="15">
        <v>197</v>
      </c>
      <c r="AH1045" s="15">
        <v>77</v>
      </c>
      <c r="AI1045" s="15">
        <v>141</v>
      </c>
      <c r="AJ1045" s="15">
        <v>54</v>
      </c>
      <c r="AK1045" s="15">
        <v>166</v>
      </c>
      <c r="AL1045" s="15">
        <v>157</v>
      </c>
      <c r="AM1045" s="15">
        <v>205</v>
      </c>
      <c r="AN1045" s="15">
        <v>28</v>
      </c>
      <c r="AO1045" s="15">
        <v>80</v>
      </c>
      <c r="AP1045" s="15">
        <v>115</v>
      </c>
      <c r="AQ1045" s="15">
        <v>26</v>
      </c>
      <c r="AR1045" s="15">
        <v>181</v>
      </c>
      <c r="AS1045" s="15">
        <v>122</v>
      </c>
      <c r="AT1045" s="15">
        <v>206</v>
      </c>
      <c r="AU1045" s="15">
        <v>202</v>
      </c>
      <c r="AV1045" s="15">
        <v>186</v>
      </c>
      <c r="AW1045" s="15">
        <v>11</v>
      </c>
      <c r="AX1045" s="15">
        <v>143</v>
      </c>
      <c r="AY1045" s="15">
        <v>165</v>
      </c>
      <c r="AZ1045" s="15">
        <v>156</v>
      </c>
      <c r="BA1045" s="15">
        <v>134</v>
      </c>
      <c r="BB1045" s="15">
        <v>33</v>
      </c>
      <c r="BC1045" s="15">
        <v>113</v>
      </c>
      <c r="BD1045" s="15">
        <v>158</v>
      </c>
      <c r="BE1045" s="15">
        <v>59</v>
      </c>
      <c r="BF1045" s="15">
        <v>107</v>
      </c>
      <c r="BG1045" s="15">
        <v>31</v>
      </c>
      <c r="BH1045" s="15">
        <v>88</v>
      </c>
      <c r="BI1045" s="15">
        <v>133</v>
      </c>
      <c r="BJ1045" s="15">
        <v>15</v>
      </c>
      <c r="BK1045" s="15">
        <v>164</v>
      </c>
      <c r="BL1045" s="15">
        <v>93</v>
      </c>
      <c r="BM1045" s="15">
        <v>66</v>
      </c>
      <c r="BN1045" s="15">
        <v>168</v>
      </c>
      <c r="BO1045" s="15">
        <v>83</v>
      </c>
      <c r="BP1045" s="15">
        <v>9</v>
      </c>
      <c r="BQ1045" s="15">
        <v>117</v>
      </c>
      <c r="BR1045" s="15">
        <v>129</v>
      </c>
      <c r="BS1045" s="15">
        <v>64</v>
      </c>
      <c r="BT1045" s="15">
        <v>154</v>
      </c>
      <c r="BU1045" s="15">
        <v>130</v>
      </c>
      <c r="BV1045" s="15">
        <v>53</v>
      </c>
      <c r="BW1045" s="15">
        <v>103</v>
      </c>
      <c r="BX1045" s="15">
        <v>183</v>
      </c>
      <c r="BY1045" s="15">
        <v>8</v>
      </c>
      <c r="BZ1045" s="15">
        <v>161</v>
      </c>
      <c r="CA1045" s="15">
        <v>177</v>
      </c>
      <c r="CB1045" s="15">
        <v>79</v>
      </c>
      <c r="CC1045" s="15">
        <v>125</v>
      </c>
      <c r="CD1045" s="15">
        <v>208</v>
      </c>
      <c r="CE1045" s="15">
        <v>45</v>
      </c>
      <c r="CF1045" s="15">
        <v>102</v>
      </c>
      <c r="CG1045" s="15">
        <v>24</v>
      </c>
      <c r="CH1045" s="15">
        <v>178</v>
      </c>
      <c r="CI1045" s="15">
        <v>140</v>
      </c>
      <c r="CJ1045" s="15">
        <v>62</v>
      </c>
      <c r="CK1045" s="15">
        <v>151</v>
      </c>
      <c r="CL1045" s="15">
        <v>46</v>
      </c>
      <c r="CM1045" s="15">
        <v>35</v>
      </c>
      <c r="CN1045" s="15">
        <v>98</v>
      </c>
      <c r="CO1045" s="15">
        <v>209</v>
      </c>
      <c r="CP1045" s="15">
        <v>146</v>
      </c>
      <c r="CQ1045" s="15">
        <v>87</v>
      </c>
      <c r="CR1045" s="15">
        <v>160</v>
      </c>
      <c r="CS1045" s="15">
        <v>135</v>
      </c>
      <c r="CT1045" s="15">
        <v>137</v>
      </c>
      <c r="CU1045" s="15">
        <v>18</v>
      </c>
      <c r="CV1045" s="15">
        <v>111</v>
      </c>
      <c r="CW1045" s="15">
        <v>32</v>
      </c>
      <c r="CX1045" s="15">
        <v>203</v>
      </c>
      <c r="CY1045" s="15">
        <v>114</v>
      </c>
      <c r="CZ1045" s="15">
        <v>136</v>
      </c>
      <c r="DA1045" s="15">
        <v>159</v>
      </c>
      <c r="DB1045" s="15">
        <v>207</v>
      </c>
      <c r="DC1045" s="15">
        <v>95</v>
      </c>
      <c r="DD1045" s="15">
        <v>101</v>
      </c>
      <c r="DE1045" s="15">
        <v>147</v>
      </c>
      <c r="DF1045" s="15">
        <v>169</v>
      </c>
      <c r="DG1045" s="15">
        <v>153</v>
      </c>
      <c r="DH1045" s="15">
        <v>69</v>
      </c>
      <c r="DI1045" s="15">
        <v>52</v>
      </c>
      <c r="DJ1045" s="15">
        <v>23</v>
      </c>
      <c r="DK1045" s="15">
        <v>63</v>
      </c>
      <c r="DL1045" s="15">
        <v>139</v>
      </c>
      <c r="DM1045" s="15">
        <v>100</v>
      </c>
      <c r="DN1045" s="15">
        <v>50</v>
      </c>
      <c r="DO1045" s="15">
        <v>16</v>
      </c>
      <c r="DP1045" s="15">
        <v>118</v>
      </c>
      <c r="DQ1045" s="15">
        <v>145</v>
      </c>
      <c r="DR1045" s="15">
        <v>60</v>
      </c>
      <c r="DS1045" s="15">
        <v>162</v>
      </c>
      <c r="DT1045" s="15">
        <v>61</v>
      </c>
      <c r="DU1045" s="15">
        <v>132</v>
      </c>
      <c r="DV1045" s="15">
        <v>4</v>
      </c>
      <c r="DW1045" s="15">
        <v>40</v>
      </c>
      <c r="DX1045" s="15">
        <v>174</v>
      </c>
      <c r="DY1045" s="15">
        <v>201</v>
      </c>
      <c r="DZ1045" s="15">
        <v>13</v>
      </c>
      <c r="EA1045" s="15">
        <v>30</v>
      </c>
      <c r="EB1045" s="15">
        <v>185</v>
      </c>
      <c r="EC1045" s="15">
        <v>112</v>
      </c>
      <c r="ED1045" s="15">
        <v>200</v>
      </c>
      <c r="EE1045" s="15">
        <v>193</v>
      </c>
      <c r="EF1045" s="15">
        <v>78</v>
      </c>
      <c r="EG1045" s="15">
        <v>120</v>
      </c>
      <c r="EH1045" s="15">
        <v>5</v>
      </c>
      <c r="EI1045" s="15">
        <v>126</v>
      </c>
      <c r="EJ1045" s="15">
        <v>38</v>
      </c>
      <c r="EK1045" s="15">
        <v>175</v>
      </c>
      <c r="EL1045" s="15">
        <v>148</v>
      </c>
      <c r="EM1045" s="15">
        <v>27</v>
      </c>
      <c r="EN1045" s="15">
        <v>51</v>
      </c>
      <c r="EO1045" s="15">
        <v>12</v>
      </c>
      <c r="EP1045" s="15">
        <v>144</v>
      </c>
      <c r="EQ1045" s="15">
        <v>48</v>
      </c>
      <c r="ER1045" s="15">
        <v>204</v>
      </c>
      <c r="ES1045" s="15">
        <v>131</v>
      </c>
      <c r="ET1045" s="15">
        <v>187</v>
      </c>
      <c r="EU1045" s="15">
        <v>184</v>
      </c>
      <c r="EV1045" s="15">
        <v>86</v>
      </c>
      <c r="EW1045" s="15">
        <v>25</v>
      </c>
      <c r="EX1045" s="15">
        <v>7</v>
      </c>
      <c r="EY1045" s="15">
        <v>196</v>
      </c>
      <c r="EZ1045" s="15">
        <v>155</v>
      </c>
      <c r="FA1045" s="15">
        <v>110</v>
      </c>
      <c r="FB1045" s="15">
        <v>2</v>
      </c>
      <c r="FC1045" s="15">
        <v>68</v>
      </c>
      <c r="FD1045" s="15">
        <v>123</v>
      </c>
      <c r="FE1045" s="15">
        <v>47</v>
      </c>
      <c r="FF1045" s="15">
        <v>71</v>
      </c>
      <c r="FG1045" s="15">
        <v>199</v>
      </c>
      <c r="FH1045" s="15">
        <v>163</v>
      </c>
      <c r="FI1045" s="15">
        <v>36</v>
      </c>
      <c r="FJ1045" s="15">
        <v>73</v>
      </c>
      <c r="FK1045" s="15">
        <v>179</v>
      </c>
      <c r="FL1045" s="15">
        <v>67</v>
      </c>
      <c r="FM1045" s="15">
        <v>37</v>
      </c>
      <c r="FN1045" s="15">
        <v>21</v>
      </c>
      <c r="FO1045" s="15">
        <v>152</v>
      </c>
      <c r="FP1045" s="15">
        <v>128</v>
      </c>
      <c r="FQ1045" s="15">
        <v>97</v>
      </c>
      <c r="FR1045" s="15">
        <v>190</v>
      </c>
      <c r="FS1045" s="15">
        <v>167</v>
      </c>
      <c r="FT1045" s="15">
        <v>90</v>
      </c>
      <c r="FU1045" s="15">
        <v>176</v>
      </c>
      <c r="FV1045" s="15">
        <v>84</v>
      </c>
      <c r="FW1045" s="15">
        <v>56</v>
      </c>
      <c r="FX1045" s="15">
        <v>104</v>
      </c>
      <c r="FY1045" s="15">
        <v>172</v>
      </c>
      <c r="FZ1045" s="15">
        <v>108</v>
      </c>
      <c r="GA1045" s="15">
        <v>127</v>
      </c>
      <c r="GB1045" s="15">
        <v>96</v>
      </c>
      <c r="GC1045" s="15">
        <v>1</v>
      </c>
      <c r="GD1045" s="15">
        <v>124</v>
      </c>
      <c r="GE1045" s="15">
        <v>85</v>
      </c>
      <c r="GF1045" s="15">
        <v>55</v>
      </c>
      <c r="GG1045" s="15">
        <v>17</v>
      </c>
      <c r="GH1045" s="15">
        <v>99</v>
      </c>
      <c r="GI1045" s="15">
        <v>105</v>
      </c>
      <c r="GJ1045" s="15">
        <v>116</v>
      </c>
      <c r="GK1045" s="15">
        <v>192</v>
      </c>
      <c r="GL1045" s="15">
        <v>92</v>
      </c>
      <c r="GM1045" s="15">
        <v>74</v>
      </c>
      <c r="GN1045" s="15">
        <v>194</v>
      </c>
      <c r="GO1045" s="15">
        <v>43</v>
      </c>
      <c r="GP1045" s="15">
        <v>119</v>
      </c>
      <c r="GQ1045" s="15">
        <v>82</v>
      </c>
      <c r="GR1045" s="15">
        <v>188</v>
      </c>
      <c r="GS1045" s="15">
        <v>173</v>
      </c>
      <c r="GT1045" s="15">
        <v>29</v>
      </c>
      <c r="GU1045" s="15">
        <v>22</v>
      </c>
      <c r="GV1045" s="15">
        <v>72</v>
      </c>
      <c r="GX1045" s="15">
        <v>10</v>
      </c>
      <c r="GY1045" s="15">
        <v>65</v>
      </c>
      <c r="GZ1045" s="15">
        <v>42</v>
      </c>
      <c r="HA1045" s="15">
        <v>3</v>
      </c>
      <c r="HC1045" s="15">
        <v>14</v>
      </c>
      <c r="HD1045" s="15">
        <v>195</v>
      </c>
      <c r="HE1045" s="15">
        <v>41</v>
      </c>
      <c r="HF1045" s="15">
        <v>81</v>
      </c>
      <c r="HH1045" s="15">
        <v>49</v>
      </c>
      <c r="HI1045" s="15">
        <v>149</v>
      </c>
      <c r="HJ1045" s="15">
        <v>20</v>
      </c>
      <c r="HK1045" s="15">
        <v>142</v>
      </c>
    </row>
    <row r="1046" spans="4:219" s="15" customFormat="1"/>
    <row r="1047" spans="4:219" s="15" customFormat="1">
      <c r="D1047" s="447">
        <v>212</v>
      </c>
      <c r="E1047" s="39" t="s">
        <v>379</v>
      </c>
    </row>
    <row r="1048" spans="4:219" s="15" customFormat="1">
      <c r="E1048" s="42" t="s">
        <v>322</v>
      </c>
      <c r="F1048" s="15">
        <v>1</v>
      </c>
      <c r="G1048" s="15">
        <v>2</v>
      </c>
      <c r="H1048" s="15">
        <v>3</v>
      </c>
      <c r="I1048" s="15">
        <v>4</v>
      </c>
      <c r="J1048" s="15">
        <v>5</v>
      </c>
      <c r="K1048" s="15">
        <v>6</v>
      </c>
      <c r="L1048" s="15">
        <v>7</v>
      </c>
      <c r="M1048" s="15">
        <v>8</v>
      </c>
      <c r="N1048" s="15">
        <v>9</v>
      </c>
      <c r="O1048" s="15">
        <v>10</v>
      </c>
      <c r="P1048" s="15">
        <v>11</v>
      </c>
      <c r="Q1048" s="15">
        <v>12</v>
      </c>
      <c r="R1048" s="15">
        <v>13</v>
      </c>
      <c r="S1048" s="15">
        <v>14</v>
      </c>
      <c r="T1048" s="15">
        <v>15</v>
      </c>
      <c r="U1048" s="15">
        <v>16</v>
      </c>
      <c r="V1048" s="15">
        <v>17</v>
      </c>
      <c r="W1048" s="15">
        <v>18</v>
      </c>
      <c r="X1048" s="15">
        <v>19</v>
      </c>
      <c r="Y1048" s="15">
        <v>20</v>
      </c>
      <c r="Z1048" s="15">
        <v>21</v>
      </c>
      <c r="AA1048" s="15">
        <v>22</v>
      </c>
      <c r="AB1048" s="15">
        <v>23</v>
      </c>
      <c r="AC1048" s="15">
        <v>24</v>
      </c>
      <c r="AD1048" s="15">
        <v>25</v>
      </c>
      <c r="AE1048" s="15">
        <v>26</v>
      </c>
      <c r="AF1048" s="15">
        <v>27</v>
      </c>
      <c r="AG1048" s="15">
        <v>28</v>
      </c>
      <c r="AH1048" s="15">
        <v>29</v>
      </c>
      <c r="AI1048" s="15">
        <v>30</v>
      </c>
      <c r="AJ1048" s="15">
        <v>31</v>
      </c>
      <c r="AK1048" s="15">
        <v>32</v>
      </c>
      <c r="AL1048" s="15">
        <v>33</v>
      </c>
      <c r="AM1048" s="15">
        <v>34</v>
      </c>
      <c r="AN1048" s="15">
        <v>35</v>
      </c>
      <c r="AO1048" s="15">
        <v>36</v>
      </c>
      <c r="AP1048" s="15">
        <v>37</v>
      </c>
      <c r="AQ1048" s="15">
        <v>38</v>
      </c>
      <c r="AR1048" s="15">
        <v>39</v>
      </c>
      <c r="AS1048" s="15">
        <v>40</v>
      </c>
      <c r="AT1048" s="15">
        <v>41</v>
      </c>
      <c r="AU1048" s="15">
        <v>42</v>
      </c>
      <c r="AV1048" s="15">
        <v>43</v>
      </c>
      <c r="AW1048" s="15">
        <v>44</v>
      </c>
      <c r="AX1048" s="15">
        <v>45</v>
      </c>
      <c r="AY1048" s="15">
        <v>46</v>
      </c>
      <c r="AZ1048" s="15">
        <v>47</v>
      </c>
      <c r="BA1048" s="15">
        <v>48</v>
      </c>
      <c r="BB1048" s="15">
        <v>49</v>
      </c>
      <c r="BC1048" s="15">
        <v>50</v>
      </c>
      <c r="BD1048" s="15">
        <v>51</v>
      </c>
      <c r="BE1048" s="15">
        <v>52</v>
      </c>
      <c r="BF1048" s="15">
        <v>53</v>
      </c>
      <c r="BG1048" s="15">
        <v>54</v>
      </c>
      <c r="BH1048" s="15">
        <v>55</v>
      </c>
      <c r="BI1048" s="15">
        <v>56</v>
      </c>
      <c r="BJ1048" s="15">
        <v>57</v>
      </c>
      <c r="BK1048" s="15">
        <v>58</v>
      </c>
      <c r="BL1048" s="15">
        <v>59</v>
      </c>
      <c r="BM1048" s="15">
        <v>60</v>
      </c>
      <c r="BN1048" s="15">
        <v>61</v>
      </c>
      <c r="BO1048" s="15">
        <v>62</v>
      </c>
      <c r="BP1048" s="15">
        <v>63</v>
      </c>
      <c r="BQ1048" s="15">
        <v>64</v>
      </c>
      <c r="BR1048" s="15">
        <v>65</v>
      </c>
      <c r="BS1048" s="15">
        <v>66</v>
      </c>
      <c r="BT1048" s="15">
        <v>67</v>
      </c>
      <c r="BU1048" s="15">
        <v>68</v>
      </c>
      <c r="BV1048" s="15">
        <v>69</v>
      </c>
      <c r="BW1048" s="15">
        <v>70</v>
      </c>
      <c r="BX1048" s="15">
        <v>71</v>
      </c>
      <c r="BY1048" s="15">
        <v>72</v>
      </c>
      <c r="BZ1048" s="15">
        <v>73</v>
      </c>
      <c r="CA1048" s="15">
        <v>74</v>
      </c>
      <c r="CB1048" s="15">
        <v>75</v>
      </c>
      <c r="CC1048" s="15">
        <v>76</v>
      </c>
      <c r="CD1048" s="15">
        <v>77</v>
      </c>
      <c r="CE1048" s="15">
        <v>78</v>
      </c>
      <c r="CF1048" s="15">
        <v>79</v>
      </c>
      <c r="CG1048" s="15">
        <v>80</v>
      </c>
      <c r="CH1048" s="15">
        <v>81</v>
      </c>
      <c r="CI1048" s="15">
        <v>82</v>
      </c>
      <c r="CJ1048" s="15">
        <v>83</v>
      </c>
      <c r="CK1048" s="15">
        <v>84</v>
      </c>
      <c r="CL1048" s="15">
        <v>85</v>
      </c>
      <c r="CM1048" s="15">
        <v>86</v>
      </c>
      <c r="CN1048" s="15">
        <v>87</v>
      </c>
      <c r="CO1048" s="15">
        <v>88</v>
      </c>
      <c r="CP1048" s="15">
        <v>89</v>
      </c>
      <c r="CQ1048" s="15">
        <v>90</v>
      </c>
      <c r="CR1048" s="15">
        <v>91</v>
      </c>
      <c r="CS1048" s="15">
        <v>92</v>
      </c>
      <c r="CT1048" s="15">
        <v>93</v>
      </c>
      <c r="CU1048" s="15">
        <v>94</v>
      </c>
      <c r="CV1048" s="15">
        <v>95</v>
      </c>
      <c r="CW1048" s="15">
        <v>96</v>
      </c>
      <c r="CX1048" s="15">
        <v>97</v>
      </c>
      <c r="CY1048" s="15">
        <v>98</v>
      </c>
      <c r="CZ1048" s="15">
        <v>99</v>
      </c>
      <c r="DA1048" s="15">
        <v>100</v>
      </c>
      <c r="DB1048" s="15">
        <v>101</v>
      </c>
      <c r="DC1048" s="15">
        <v>102</v>
      </c>
      <c r="DD1048" s="15">
        <v>103</v>
      </c>
      <c r="DE1048" s="15">
        <v>104</v>
      </c>
      <c r="DF1048" s="15">
        <v>105</v>
      </c>
      <c r="DG1048" s="15">
        <v>106</v>
      </c>
      <c r="DH1048" s="15">
        <v>107</v>
      </c>
      <c r="DI1048" s="15">
        <v>108</v>
      </c>
      <c r="DJ1048" s="15">
        <v>109</v>
      </c>
      <c r="DK1048" s="15">
        <v>110</v>
      </c>
      <c r="DL1048" s="15">
        <v>111</v>
      </c>
      <c r="DM1048" s="15">
        <v>112</v>
      </c>
      <c r="DN1048" s="15">
        <v>113</v>
      </c>
      <c r="DO1048" s="15">
        <v>114</v>
      </c>
      <c r="DP1048" s="15">
        <v>115</v>
      </c>
      <c r="DQ1048" s="15">
        <v>116</v>
      </c>
      <c r="DR1048" s="15">
        <v>117</v>
      </c>
      <c r="DS1048" s="15">
        <v>118</v>
      </c>
      <c r="DT1048" s="15">
        <v>119</v>
      </c>
      <c r="DU1048" s="15">
        <v>120</v>
      </c>
      <c r="DV1048" s="15">
        <v>121</v>
      </c>
      <c r="DW1048" s="15">
        <v>122</v>
      </c>
      <c r="DX1048" s="15">
        <v>123</v>
      </c>
      <c r="DY1048" s="15">
        <v>124</v>
      </c>
      <c r="DZ1048" s="15">
        <v>125</v>
      </c>
      <c r="EA1048" s="15">
        <v>126</v>
      </c>
      <c r="EB1048" s="15">
        <v>127</v>
      </c>
      <c r="EC1048" s="15">
        <v>128</v>
      </c>
      <c r="ED1048" s="15">
        <v>129</v>
      </c>
      <c r="EE1048" s="15">
        <v>130</v>
      </c>
      <c r="EF1048" s="15">
        <v>131</v>
      </c>
      <c r="EG1048" s="15">
        <v>132</v>
      </c>
      <c r="EH1048" s="15">
        <v>133</v>
      </c>
      <c r="EI1048" s="15">
        <v>134</v>
      </c>
      <c r="EJ1048" s="15">
        <v>135</v>
      </c>
      <c r="EK1048" s="15">
        <v>136</v>
      </c>
      <c r="EL1048" s="15">
        <v>137</v>
      </c>
      <c r="EM1048" s="15">
        <v>138</v>
      </c>
      <c r="EN1048" s="15">
        <v>139</v>
      </c>
      <c r="EO1048" s="15">
        <v>140</v>
      </c>
      <c r="EP1048" s="15">
        <v>141</v>
      </c>
      <c r="EQ1048" s="15">
        <v>142</v>
      </c>
      <c r="ER1048" s="15">
        <v>143</v>
      </c>
      <c r="ES1048" s="15">
        <v>144</v>
      </c>
      <c r="ET1048" s="15">
        <v>145</v>
      </c>
      <c r="EU1048" s="15">
        <v>146</v>
      </c>
      <c r="EV1048" s="15">
        <v>147</v>
      </c>
      <c r="EW1048" s="15">
        <v>148</v>
      </c>
      <c r="EX1048" s="15">
        <v>149</v>
      </c>
      <c r="EY1048" s="15">
        <v>150</v>
      </c>
      <c r="EZ1048" s="15">
        <v>151</v>
      </c>
      <c r="FA1048" s="15">
        <v>152</v>
      </c>
      <c r="FB1048" s="15">
        <v>153</v>
      </c>
      <c r="FC1048" s="15">
        <v>154</v>
      </c>
      <c r="FD1048" s="15">
        <v>155</v>
      </c>
      <c r="FE1048" s="15">
        <v>156</v>
      </c>
      <c r="FF1048" s="15">
        <v>157</v>
      </c>
      <c r="FG1048" s="15">
        <v>158</v>
      </c>
      <c r="FH1048" s="15">
        <v>159</v>
      </c>
      <c r="FI1048" s="15">
        <v>160</v>
      </c>
      <c r="FJ1048" s="15">
        <v>161</v>
      </c>
      <c r="FK1048" s="15">
        <v>162</v>
      </c>
      <c r="FL1048" s="15">
        <v>163</v>
      </c>
      <c r="FM1048" s="15">
        <v>164</v>
      </c>
      <c r="FN1048" s="15">
        <v>165</v>
      </c>
      <c r="FO1048" s="15">
        <v>166</v>
      </c>
      <c r="FP1048" s="15">
        <v>167</v>
      </c>
      <c r="FQ1048" s="15">
        <v>168</v>
      </c>
      <c r="FR1048" s="15">
        <v>169</v>
      </c>
      <c r="FS1048" s="15">
        <v>170</v>
      </c>
      <c r="FT1048" s="15">
        <v>171</v>
      </c>
      <c r="FU1048" s="15">
        <v>172</v>
      </c>
      <c r="FV1048" s="15">
        <v>173</v>
      </c>
      <c r="FW1048" s="15">
        <v>174</v>
      </c>
      <c r="FX1048" s="15">
        <v>175</v>
      </c>
      <c r="FY1048" s="15">
        <v>176</v>
      </c>
      <c r="FZ1048" s="15">
        <v>177</v>
      </c>
      <c r="GA1048" s="15">
        <v>178</v>
      </c>
      <c r="GB1048" s="15">
        <v>179</v>
      </c>
      <c r="GC1048" s="15">
        <v>180</v>
      </c>
      <c r="GD1048" s="15">
        <v>181</v>
      </c>
      <c r="GE1048" s="15">
        <v>182</v>
      </c>
      <c r="GF1048" s="15">
        <v>183</v>
      </c>
      <c r="GG1048" s="15">
        <v>184</v>
      </c>
      <c r="GH1048" s="15">
        <v>185</v>
      </c>
      <c r="GI1048" s="15">
        <v>186</v>
      </c>
      <c r="GJ1048" s="15">
        <v>187</v>
      </c>
      <c r="GK1048" s="15">
        <v>188</v>
      </c>
      <c r="GL1048" s="15">
        <v>189</v>
      </c>
      <c r="GM1048" s="15">
        <v>190</v>
      </c>
      <c r="GN1048" s="15">
        <v>191</v>
      </c>
      <c r="GO1048" s="15">
        <v>192</v>
      </c>
      <c r="GP1048" s="15">
        <v>193</v>
      </c>
      <c r="GQ1048" s="15">
        <v>194</v>
      </c>
      <c r="GR1048" s="15">
        <v>195</v>
      </c>
      <c r="GS1048" s="15">
        <v>196</v>
      </c>
      <c r="GT1048" s="15">
        <v>197</v>
      </c>
      <c r="GU1048" s="15">
        <v>198</v>
      </c>
      <c r="GV1048" s="15">
        <v>199</v>
      </c>
      <c r="GW1048" s="15">
        <v>200</v>
      </c>
      <c r="GX1048" s="15">
        <v>201</v>
      </c>
      <c r="GY1048" s="15">
        <v>202</v>
      </c>
      <c r="GZ1048" s="15">
        <v>203</v>
      </c>
      <c r="HA1048" s="15">
        <v>204</v>
      </c>
      <c r="HC1048" s="15">
        <v>205</v>
      </c>
      <c r="HD1048" s="15">
        <v>206</v>
      </c>
      <c r="HE1048" s="15">
        <v>207</v>
      </c>
      <c r="HF1048" s="15">
        <v>208</v>
      </c>
      <c r="HH1048" s="15">
        <v>209</v>
      </c>
      <c r="HI1048" s="15">
        <v>210</v>
      </c>
      <c r="HJ1048" s="15">
        <v>211</v>
      </c>
      <c r="HK1048" s="15">
        <v>212</v>
      </c>
    </row>
    <row r="1049" spans="4:219" s="15" customFormat="1">
      <c r="E1049" s="42" t="s">
        <v>350</v>
      </c>
      <c r="F1049" s="15">
        <v>145</v>
      </c>
      <c r="G1049" s="15">
        <v>148</v>
      </c>
      <c r="H1049" s="15">
        <v>67</v>
      </c>
      <c r="I1049" s="15">
        <v>36</v>
      </c>
      <c r="J1049" s="15">
        <v>8</v>
      </c>
      <c r="K1049" s="15">
        <v>69</v>
      </c>
      <c r="L1049" s="15">
        <v>48</v>
      </c>
      <c r="M1049" s="15">
        <v>42</v>
      </c>
      <c r="N1049" s="15">
        <v>31</v>
      </c>
      <c r="O1049" s="15">
        <v>146</v>
      </c>
      <c r="P1049" s="15">
        <v>158</v>
      </c>
      <c r="Q1049" s="15">
        <v>75</v>
      </c>
      <c r="R1049" s="15">
        <v>77</v>
      </c>
      <c r="S1049" s="15">
        <v>162</v>
      </c>
      <c r="T1049" s="15">
        <v>32</v>
      </c>
      <c r="U1049" s="15">
        <v>100</v>
      </c>
      <c r="V1049" s="15">
        <v>196</v>
      </c>
      <c r="W1049" s="15">
        <v>139</v>
      </c>
      <c r="X1049" s="15">
        <v>182</v>
      </c>
      <c r="Y1049" s="15">
        <v>51</v>
      </c>
      <c r="Z1049" s="15">
        <v>79</v>
      </c>
      <c r="AA1049" s="15">
        <v>140</v>
      </c>
      <c r="AB1049" s="15">
        <v>92</v>
      </c>
      <c r="AC1049" s="15">
        <v>131</v>
      </c>
      <c r="AD1049" s="15">
        <v>34</v>
      </c>
      <c r="AE1049" s="15">
        <v>202</v>
      </c>
      <c r="AF1049" s="15">
        <v>93</v>
      </c>
      <c r="AG1049" s="15">
        <v>45</v>
      </c>
      <c r="AH1049" s="15">
        <v>76</v>
      </c>
      <c r="AI1049" s="15">
        <v>163</v>
      </c>
      <c r="AJ1049" s="15">
        <v>138</v>
      </c>
      <c r="AK1049" s="15">
        <v>190</v>
      </c>
      <c r="AL1049" s="15">
        <v>62</v>
      </c>
      <c r="AM1049" s="15">
        <v>97</v>
      </c>
      <c r="AN1049" s="15">
        <v>23</v>
      </c>
      <c r="AO1049" s="15">
        <v>211</v>
      </c>
      <c r="AP1049" s="15">
        <v>168</v>
      </c>
      <c r="AQ1049" s="15">
        <v>186</v>
      </c>
      <c r="AR1049" s="15">
        <v>43</v>
      </c>
      <c r="AS1049" s="15">
        <v>13</v>
      </c>
      <c r="AT1049" s="15">
        <v>74</v>
      </c>
      <c r="AU1049" s="15">
        <v>95</v>
      </c>
      <c r="AV1049" s="15">
        <v>208</v>
      </c>
      <c r="AW1049" s="15">
        <v>178</v>
      </c>
      <c r="AX1049" s="15">
        <v>61</v>
      </c>
      <c r="AY1049" s="15">
        <v>135</v>
      </c>
      <c r="AZ1049" s="15">
        <v>109</v>
      </c>
      <c r="BA1049" s="15">
        <v>35</v>
      </c>
      <c r="BB1049" s="15">
        <v>118</v>
      </c>
      <c r="BC1049" s="15">
        <v>7</v>
      </c>
      <c r="BD1049" s="15">
        <v>20</v>
      </c>
      <c r="BE1049" s="15">
        <v>64</v>
      </c>
      <c r="BF1049" s="15">
        <v>41</v>
      </c>
      <c r="BG1049" s="15">
        <v>121</v>
      </c>
      <c r="BH1049" s="15">
        <v>179</v>
      </c>
      <c r="BI1049" s="15">
        <v>120</v>
      </c>
      <c r="BJ1049" s="15">
        <v>16</v>
      </c>
      <c r="BK1049" s="15">
        <v>199</v>
      </c>
      <c r="BL1049" s="15">
        <v>123</v>
      </c>
      <c r="BM1049" s="15">
        <v>171</v>
      </c>
      <c r="BN1049" s="15">
        <v>73</v>
      </c>
      <c r="BO1049" s="15">
        <v>195</v>
      </c>
      <c r="BP1049" s="15">
        <v>22</v>
      </c>
      <c r="BQ1049" s="15">
        <v>201</v>
      </c>
      <c r="BR1049" s="15">
        <v>38</v>
      </c>
      <c r="BS1049" s="15">
        <v>54</v>
      </c>
      <c r="BT1049" s="15">
        <v>180</v>
      </c>
      <c r="BU1049" s="15">
        <v>21</v>
      </c>
      <c r="BV1049" s="15">
        <v>83</v>
      </c>
      <c r="BW1049" s="15">
        <v>88</v>
      </c>
      <c r="BX1049" s="15">
        <v>128</v>
      </c>
      <c r="BY1049" s="15">
        <v>55</v>
      </c>
      <c r="BZ1049" s="15">
        <v>119</v>
      </c>
      <c r="CA1049" s="15">
        <v>173</v>
      </c>
      <c r="CB1049" s="15">
        <v>104</v>
      </c>
      <c r="CC1049" s="15">
        <v>155</v>
      </c>
      <c r="CD1049" s="15">
        <v>99</v>
      </c>
      <c r="CE1049" s="15">
        <v>10</v>
      </c>
      <c r="CF1049" s="15">
        <v>205</v>
      </c>
      <c r="CG1049" s="15">
        <v>174</v>
      </c>
      <c r="CH1049" s="15">
        <v>125</v>
      </c>
      <c r="CI1049" s="15">
        <v>143</v>
      </c>
      <c r="CJ1049" s="15">
        <v>127</v>
      </c>
      <c r="CK1049" s="15">
        <v>25</v>
      </c>
      <c r="CL1049" s="15">
        <v>181</v>
      </c>
      <c r="CM1049" s="15">
        <v>192</v>
      </c>
      <c r="CN1049" s="15">
        <v>209</v>
      </c>
      <c r="CO1049" s="15">
        <v>172</v>
      </c>
      <c r="CP1049" s="15">
        <v>207</v>
      </c>
      <c r="CQ1049" s="15">
        <v>159</v>
      </c>
      <c r="CR1049" s="15">
        <v>17</v>
      </c>
      <c r="CS1049" s="15">
        <v>124</v>
      </c>
      <c r="CT1049" s="15">
        <v>137</v>
      </c>
      <c r="CU1049" s="15">
        <v>91</v>
      </c>
      <c r="CV1049" s="15">
        <v>114</v>
      </c>
      <c r="CW1049" s="15">
        <v>108</v>
      </c>
      <c r="CX1049" s="15">
        <v>89</v>
      </c>
      <c r="CY1049" s="15">
        <v>85</v>
      </c>
      <c r="CZ1049" s="15">
        <v>47</v>
      </c>
      <c r="DA1049" s="15">
        <v>187</v>
      </c>
      <c r="DB1049" s="15">
        <v>15</v>
      </c>
      <c r="DC1049" s="15">
        <v>113</v>
      </c>
      <c r="DD1049" s="15">
        <v>170</v>
      </c>
      <c r="DE1049" s="15">
        <v>50</v>
      </c>
      <c r="DF1049" s="15">
        <v>33</v>
      </c>
      <c r="DG1049" s="15">
        <v>122</v>
      </c>
      <c r="DH1049" s="15">
        <v>53</v>
      </c>
      <c r="DI1049" s="15">
        <v>84</v>
      </c>
      <c r="DJ1049" s="15">
        <v>6</v>
      </c>
      <c r="DK1049" s="15">
        <v>72</v>
      </c>
      <c r="DL1049" s="15">
        <v>115</v>
      </c>
      <c r="DM1049" s="15">
        <v>141</v>
      </c>
      <c r="DN1049" s="15">
        <v>165</v>
      </c>
      <c r="DO1049" s="15">
        <v>56</v>
      </c>
      <c r="DP1049" s="15">
        <v>82</v>
      </c>
      <c r="DQ1049" s="15">
        <v>39</v>
      </c>
      <c r="DR1049" s="15">
        <v>71</v>
      </c>
      <c r="DS1049" s="15">
        <v>210</v>
      </c>
      <c r="DT1049" s="15">
        <v>136</v>
      </c>
      <c r="DU1049" s="15">
        <v>144</v>
      </c>
      <c r="DV1049" s="15">
        <v>167</v>
      </c>
      <c r="DW1049" s="15">
        <v>106</v>
      </c>
      <c r="DX1049" s="15">
        <v>156</v>
      </c>
      <c r="DY1049" s="15">
        <v>87</v>
      </c>
      <c r="DZ1049" s="15">
        <v>81</v>
      </c>
      <c r="EA1049" s="15">
        <v>59</v>
      </c>
      <c r="EB1049" s="15">
        <v>5</v>
      </c>
      <c r="EC1049" s="15">
        <v>102</v>
      </c>
      <c r="ED1049" s="15">
        <v>191</v>
      </c>
      <c r="EE1049" s="15">
        <v>117</v>
      </c>
      <c r="EF1049" s="15">
        <v>129</v>
      </c>
      <c r="EG1049" s="15">
        <v>58</v>
      </c>
      <c r="EH1049" s="15">
        <v>189</v>
      </c>
      <c r="EI1049" s="15">
        <v>96</v>
      </c>
      <c r="EJ1049" s="15">
        <v>203</v>
      </c>
      <c r="EK1049" s="15">
        <v>107</v>
      </c>
      <c r="EL1049" s="15">
        <v>70</v>
      </c>
      <c r="EM1049" s="15">
        <v>197</v>
      </c>
      <c r="EN1049" s="15">
        <v>11</v>
      </c>
      <c r="EO1049" s="15">
        <v>166</v>
      </c>
      <c r="EP1049" s="15">
        <v>60</v>
      </c>
      <c r="EQ1049" s="15">
        <v>154</v>
      </c>
      <c r="ER1049" s="15">
        <v>37</v>
      </c>
      <c r="ES1049" s="15">
        <v>1</v>
      </c>
      <c r="ET1049" s="15">
        <v>169</v>
      </c>
      <c r="EU1049" s="15">
        <v>78</v>
      </c>
      <c r="EV1049" s="15">
        <v>176</v>
      </c>
      <c r="EW1049" s="15">
        <v>4</v>
      </c>
      <c r="EX1049" s="15">
        <v>133</v>
      </c>
      <c r="EY1049" s="15">
        <v>151</v>
      </c>
      <c r="EZ1049" s="15">
        <v>150</v>
      </c>
      <c r="FA1049" s="15">
        <v>194</v>
      </c>
      <c r="FB1049" s="15">
        <v>206</v>
      </c>
      <c r="FC1049" s="15">
        <v>175</v>
      </c>
      <c r="FD1049" s="15">
        <v>52</v>
      </c>
      <c r="FE1049" s="15">
        <v>185</v>
      </c>
      <c r="FF1049" s="15">
        <v>204</v>
      </c>
      <c r="FG1049" s="15">
        <v>112</v>
      </c>
      <c r="FH1049" s="15">
        <v>161</v>
      </c>
      <c r="FI1049" s="15">
        <v>68</v>
      </c>
      <c r="FJ1049" s="15">
        <v>94</v>
      </c>
      <c r="FK1049" s="15">
        <v>3</v>
      </c>
      <c r="FL1049" s="15">
        <v>212</v>
      </c>
      <c r="FM1049" s="15">
        <v>183</v>
      </c>
      <c r="FN1049" s="15">
        <v>57</v>
      </c>
      <c r="FO1049" s="15">
        <v>149</v>
      </c>
      <c r="FP1049" s="15">
        <v>111</v>
      </c>
      <c r="FQ1049" s="15">
        <v>110</v>
      </c>
      <c r="FR1049" s="15">
        <v>2</v>
      </c>
      <c r="FS1049" s="15">
        <v>63</v>
      </c>
      <c r="FT1049" s="15">
        <v>18</v>
      </c>
      <c r="FU1049" s="15">
        <v>28</v>
      </c>
      <c r="FV1049" s="15">
        <v>126</v>
      </c>
      <c r="FW1049" s="15">
        <v>132</v>
      </c>
      <c r="FX1049" s="15">
        <v>142</v>
      </c>
      <c r="FY1049" s="15">
        <v>147</v>
      </c>
      <c r="FZ1049" s="15">
        <v>200</v>
      </c>
      <c r="GA1049" s="15">
        <v>9</v>
      </c>
      <c r="GB1049" s="15">
        <v>90</v>
      </c>
      <c r="GC1049" s="15">
        <v>12</v>
      </c>
      <c r="GD1049" s="15">
        <v>157</v>
      </c>
      <c r="GE1049" s="15">
        <v>19</v>
      </c>
      <c r="GF1049" s="15">
        <v>164</v>
      </c>
      <c r="GG1049" s="15">
        <v>130</v>
      </c>
      <c r="GH1049" s="15">
        <v>193</v>
      </c>
      <c r="GI1049" s="15">
        <v>24</v>
      </c>
      <c r="GJ1049" s="15">
        <v>105</v>
      </c>
      <c r="GK1049" s="15">
        <v>160</v>
      </c>
      <c r="GL1049" s="15">
        <v>66</v>
      </c>
      <c r="GM1049" s="15">
        <v>14</v>
      </c>
      <c r="GN1049" s="15">
        <v>49</v>
      </c>
      <c r="GO1049" s="15">
        <v>86</v>
      </c>
      <c r="GP1049" s="15">
        <v>44</v>
      </c>
      <c r="GQ1049" s="15">
        <v>116</v>
      </c>
      <c r="GR1049" s="15">
        <v>26</v>
      </c>
      <c r="GS1049" s="15">
        <v>30</v>
      </c>
      <c r="GT1049" s="15">
        <v>153</v>
      </c>
      <c r="GU1049" s="15">
        <v>80</v>
      </c>
      <c r="GV1049" s="15">
        <v>198</v>
      </c>
      <c r="GW1049" s="15">
        <v>177</v>
      </c>
      <c r="GX1049" s="15">
        <v>188</v>
      </c>
      <c r="GY1049" s="15">
        <v>103</v>
      </c>
      <c r="GZ1049" s="15">
        <v>29</v>
      </c>
      <c r="HA1049" s="15">
        <v>152</v>
      </c>
      <c r="HC1049" s="15">
        <v>134</v>
      </c>
      <c r="HD1049" s="15">
        <v>184</v>
      </c>
      <c r="HE1049" s="15">
        <v>40</v>
      </c>
      <c r="HF1049" s="15">
        <v>98</v>
      </c>
      <c r="HH1049" s="15">
        <v>65</v>
      </c>
      <c r="HI1049" s="15">
        <v>46</v>
      </c>
      <c r="HJ1049" s="15">
        <v>27</v>
      </c>
      <c r="HK1049" s="15">
        <v>101</v>
      </c>
    </row>
    <row r="1050" spans="4:219" s="15" customFormat="1">
      <c r="E1050" s="42" t="s">
        <v>352</v>
      </c>
      <c r="F1050" s="15">
        <v>29</v>
      </c>
      <c r="G1050" s="15">
        <v>201</v>
      </c>
      <c r="H1050" s="15">
        <v>184</v>
      </c>
      <c r="I1050" s="15">
        <v>61</v>
      </c>
      <c r="J1050" s="15">
        <v>18</v>
      </c>
      <c r="K1050" s="15">
        <v>38</v>
      </c>
      <c r="L1050" s="15">
        <v>183</v>
      </c>
      <c r="M1050" s="15">
        <v>109</v>
      </c>
      <c r="N1050" s="15">
        <v>71</v>
      </c>
      <c r="O1050" s="15">
        <v>69</v>
      </c>
      <c r="P1050" s="15">
        <v>50</v>
      </c>
      <c r="Q1050" s="15">
        <v>133</v>
      </c>
      <c r="R1050" s="15">
        <v>79</v>
      </c>
      <c r="S1050" s="15">
        <v>186</v>
      </c>
      <c r="T1050" s="15">
        <v>128</v>
      </c>
      <c r="U1050" s="15">
        <v>118</v>
      </c>
      <c r="V1050" s="15">
        <v>56</v>
      </c>
      <c r="W1050" s="15">
        <v>200</v>
      </c>
      <c r="X1050" s="15">
        <v>93</v>
      </c>
      <c r="Y1050" s="15">
        <v>54</v>
      </c>
      <c r="Z1050" s="15">
        <v>90</v>
      </c>
      <c r="AA1050" s="15">
        <v>181</v>
      </c>
      <c r="AB1050" s="15">
        <v>32</v>
      </c>
      <c r="AC1050" s="15">
        <v>202</v>
      </c>
      <c r="AD1050" s="15">
        <v>22</v>
      </c>
      <c r="AE1050" s="15">
        <v>139</v>
      </c>
      <c r="AF1050" s="15">
        <v>98</v>
      </c>
      <c r="AG1050" s="15">
        <v>124</v>
      </c>
      <c r="AH1050" s="15">
        <v>73</v>
      </c>
      <c r="AI1050" s="15">
        <v>94</v>
      </c>
      <c r="AJ1050" s="15">
        <v>207</v>
      </c>
      <c r="AK1050" s="15">
        <v>150</v>
      </c>
      <c r="AL1050" s="15">
        <v>95</v>
      </c>
      <c r="AM1050" s="15">
        <v>157</v>
      </c>
      <c r="AN1050" s="15">
        <v>48</v>
      </c>
      <c r="AO1050" s="15">
        <v>40</v>
      </c>
      <c r="AP1050" s="15">
        <v>4</v>
      </c>
      <c r="AQ1050" s="15">
        <v>152</v>
      </c>
      <c r="AR1050" s="15">
        <v>113</v>
      </c>
      <c r="AS1050" s="15">
        <v>31</v>
      </c>
      <c r="AT1050" s="15">
        <v>195</v>
      </c>
      <c r="AU1050" s="15">
        <v>8</v>
      </c>
      <c r="AV1050" s="15">
        <v>55</v>
      </c>
      <c r="AW1050" s="15">
        <v>37</v>
      </c>
      <c r="AX1050" s="15">
        <v>41</v>
      </c>
      <c r="AY1050" s="15">
        <v>160</v>
      </c>
      <c r="AZ1050" s="15">
        <v>212</v>
      </c>
      <c r="BA1050" s="15">
        <v>87</v>
      </c>
      <c r="BB1050" s="15">
        <v>137</v>
      </c>
      <c r="BC1050" s="15">
        <v>11</v>
      </c>
      <c r="BD1050" s="15">
        <v>174</v>
      </c>
      <c r="BE1050" s="15">
        <v>1</v>
      </c>
      <c r="BF1050" s="15">
        <v>132</v>
      </c>
      <c r="BG1050" s="15">
        <v>185</v>
      </c>
      <c r="BH1050" s="15">
        <v>192</v>
      </c>
      <c r="BI1050" s="15">
        <v>182</v>
      </c>
      <c r="BJ1050" s="15">
        <v>45</v>
      </c>
      <c r="BK1050" s="15">
        <v>177</v>
      </c>
      <c r="BL1050" s="15">
        <v>17</v>
      </c>
      <c r="BM1050" s="15">
        <v>127</v>
      </c>
      <c r="BN1050" s="15">
        <v>34</v>
      </c>
      <c r="BO1050" s="15">
        <v>85</v>
      </c>
      <c r="BP1050" s="15">
        <v>7</v>
      </c>
      <c r="BQ1050" s="15">
        <v>20</v>
      </c>
      <c r="BR1050" s="15">
        <v>59</v>
      </c>
      <c r="BS1050" s="15">
        <v>33</v>
      </c>
      <c r="BT1050" s="15">
        <v>80</v>
      </c>
      <c r="BU1050" s="15">
        <v>191</v>
      </c>
      <c r="BV1050" s="15">
        <v>112</v>
      </c>
      <c r="BW1050" s="15">
        <v>122</v>
      </c>
      <c r="BX1050" s="15">
        <v>144</v>
      </c>
      <c r="BY1050" s="15">
        <v>151</v>
      </c>
      <c r="BZ1050" s="15">
        <v>204</v>
      </c>
      <c r="CA1050" s="15">
        <v>172</v>
      </c>
      <c r="CB1050" s="15">
        <v>16</v>
      </c>
      <c r="CC1050" s="15">
        <v>179</v>
      </c>
      <c r="CD1050" s="15">
        <v>60</v>
      </c>
      <c r="CE1050" s="15">
        <v>75</v>
      </c>
      <c r="CF1050" s="15">
        <v>92</v>
      </c>
      <c r="CG1050" s="15">
        <v>147</v>
      </c>
      <c r="CH1050" s="15">
        <v>114</v>
      </c>
      <c r="CI1050" s="15">
        <v>116</v>
      </c>
      <c r="CJ1050" s="15">
        <v>180</v>
      </c>
      <c r="CK1050" s="15">
        <v>28</v>
      </c>
      <c r="CL1050" s="15">
        <v>138</v>
      </c>
      <c r="CM1050" s="15">
        <v>159</v>
      </c>
      <c r="CN1050" s="15">
        <v>35</v>
      </c>
      <c r="CO1050" s="15">
        <v>115</v>
      </c>
      <c r="CP1050" s="15">
        <v>15</v>
      </c>
      <c r="CQ1050" s="15">
        <v>211</v>
      </c>
      <c r="CR1050" s="15">
        <v>88</v>
      </c>
      <c r="CS1050" s="15">
        <v>131</v>
      </c>
      <c r="CT1050" s="15">
        <v>82</v>
      </c>
      <c r="CU1050" s="15">
        <v>77</v>
      </c>
      <c r="CV1050" s="15">
        <v>58</v>
      </c>
      <c r="CW1050" s="15">
        <v>163</v>
      </c>
      <c r="CX1050" s="15">
        <v>23</v>
      </c>
      <c r="CY1050" s="15">
        <v>194</v>
      </c>
      <c r="CZ1050" s="15">
        <v>153</v>
      </c>
      <c r="DA1050" s="15">
        <v>134</v>
      </c>
      <c r="DB1050" s="15">
        <v>25</v>
      </c>
      <c r="DC1050" s="15">
        <v>83</v>
      </c>
      <c r="DD1050" s="15">
        <v>166</v>
      </c>
      <c r="DE1050" s="15">
        <v>53</v>
      </c>
      <c r="DF1050" s="15">
        <v>156</v>
      </c>
      <c r="DG1050" s="15">
        <v>175</v>
      </c>
      <c r="DH1050" s="15">
        <v>123</v>
      </c>
      <c r="DI1050" s="15">
        <v>97</v>
      </c>
      <c r="DJ1050" s="15">
        <v>67</v>
      </c>
      <c r="DK1050" s="15">
        <v>167</v>
      </c>
      <c r="DL1050" s="15">
        <v>10</v>
      </c>
      <c r="DM1050" s="15">
        <v>30</v>
      </c>
      <c r="DN1050" s="15">
        <v>47</v>
      </c>
      <c r="DO1050" s="15">
        <v>206</v>
      </c>
      <c r="DP1050" s="15">
        <v>62</v>
      </c>
      <c r="DQ1050" s="15">
        <v>165</v>
      </c>
      <c r="DR1050" s="15">
        <v>110</v>
      </c>
      <c r="DS1050" s="15">
        <v>125</v>
      </c>
      <c r="DT1050" s="15">
        <v>135</v>
      </c>
      <c r="DU1050" s="15">
        <v>210</v>
      </c>
      <c r="DV1050" s="15">
        <v>203</v>
      </c>
      <c r="DW1050" s="15">
        <v>101</v>
      </c>
      <c r="DX1050" s="15">
        <v>89</v>
      </c>
      <c r="DY1050" s="15">
        <v>171</v>
      </c>
      <c r="DZ1050" s="15">
        <v>196</v>
      </c>
      <c r="EA1050" s="15">
        <v>154</v>
      </c>
      <c r="EB1050" s="15">
        <v>84</v>
      </c>
      <c r="EC1050" s="15">
        <v>36</v>
      </c>
      <c r="ED1050" s="15">
        <v>168</v>
      </c>
      <c r="EE1050" s="15">
        <v>188</v>
      </c>
      <c r="EF1050" s="15">
        <v>104</v>
      </c>
      <c r="EG1050" s="15">
        <v>51</v>
      </c>
      <c r="EH1050" s="15">
        <v>12</v>
      </c>
      <c r="EI1050" s="15">
        <v>27</v>
      </c>
      <c r="EJ1050" s="15">
        <v>74</v>
      </c>
      <c r="EK1050" s="15">
        <v>164</v>
      </c>
      <c r="EL1050" s="15">
        <v>13</v>
      </c>
      <c r="EM1050" s="15">
        <v>99</v>
      </c>
      <c r="EN1050" s="15">
        <v>106</v>
      </c>
      <c r="EO1050" s="15">
        <v>49</v>
      </c>
      <c r="EP1050" s="15">
        <v>189</v>
      </c>
      <c r="EQ1050" s="15">
        <v>63</v>
      </c>
      <c r="ER1050" s="15">
        <v>39</v>
      </c>
      <c r="ES1050" s="15">
        <v>176</v>
      </c>
      <c r="ET1050" s="15">
        <v>21</v>
      </c>
      <c r="EU1050" s="15">
        <v>57</v>
      </c>
      <c r="EV1050" s="15">
        <v>66</v>
      </c>
      <c r="EW1050" s="15">
        <v>190</v>
      </c>
      <c r="EX1050" s="15">
        <v>26</v>
      </c>
      <c r="EY1050" s="15">
        <v>149</v>
      </c>
      <c r="EZ1050" s="15">
        <v>70</v>
      </c>
      <c r="FA1050" s="15">
        <v>6</v>
      </c>
      <c r="FB1050" s="15">
        <v>117</v>
      </c>
      <c r="FC1050" s="15">
        <v>100</v>
      </c>
      <c r="FD1050" s="15">
        <v>42</v>
      </c>
      <c r="FE1050" s="15">
        <v>105</v>
      </c>
      <c r="FF1050" s="15">
        <v>96</v>
      </c>
      <c r="FG1050" s="15">
        <v>136</v>
      </c>
      <c r="FH1050" s="15">
        <v>86</v>
      </c>
      <c r="FI1050" s="15">
        <v>46</v>
      </c>
      <c r="FJ1050" s="15">
        <v>162</v>
      </c>
      <c r="FK1050" s="15">
        <v>44</v>
      </c>
      <c r="FL1050" s="15">
        <v>140</v>
      </c>
      <c r="FM1050" s="15">
        <v>143</v>
      </c>
      <c r="FN1050" s="15">
        <v>126</v>
      </c>
      <c r="FO1050" s="15">
        <v>14</v>
      </c>
      <c r="FP1050" s="15">
        <v>208</v>
      </c>
      <c r="FQ1050" s="15">
        <v>76</v>
      </c>
      <c r="FR1050" s="15">
        <v>145</v>
      </c>
      <c r="FS1050" s="15">
        <v>107</v>
      </c>
      <c r="FT1050" s="15">
        <v>130</v>
      </c>
      <c r="FU1050" s="15">
        <v>65</v>
      </c>
      <c r="FV1050" s="15">
        <v>72</v>
      </c>
      <c r="FW1050" s="15">
        <v>3</v>
      </c>
      <c r="FX1050" s="15">
        <v>158</v>
      </c>
      <c r="FY1050" s="15">
        <v>142</v>
      </c>
      <c r="FZ1050" s="15">
        <v>170</v>
      </c>
      <c r="GA1050" s="15">
        <v>2</v>
      </c>
      <c r="GB1050" s="15">
        <v>209</v>
      </c>
      <c r="GC1050" s="15">
        <v>108</v>
      </c>
      <c r="GD1050" s="15">
        <v>169</v>
      </c>
      <c r="GE1050" s="15">
        <v>199</v>
      </c>
      <c r="GF1050" s="15">
        <v>187</v>
      </c>
      <c r="GG1050" s="15">
        <v>146</v>
      </c>
      <c r="GH1050" s="15">
        <v>205</v>
      </c>
      <c r="GI1050" s="15">
        <v>119</v>
      </c>
      <c r="GJ1050" s="15">
        <v>9</v>
      </c>
      <c r="GK1050" s="15">
        <v>91</v>
      </c>
      <c r="GL1050" s="15">
        <v>197</v>
      </c>
      <c r="GM1050" s="15">
        <v>103</v>
      </c>
      <c r="GN1050" s="15">
        <v>68</v>
      </c>
      <c r="GO1050" s="15">
        <v>173</v>
      </c>
      <c r="GP1050" s="15">
        <v>64</v>
      </c>
      <c r="GQ1050" s="15">
        <v>148</v>
      </c>
      <c r="GR1050" s="15">
        <v>111</v>
      </c>
      <c r="GS1050" s="15">
        <v>52</v>
      </c>
      <c r="GT1050" s="15">
        <v>43</v>
      </c>
      <c r="GU1050" s="15">
        <v>161</v>
      </c>
      <c r="GV1050" s="15">
        <v>102</v>
      </c>
      <c r="GW1050" s="15">
        <v>121</v>
      </c>
      <c r="GX1050" s="15">
        <v>193</v>
      </c>
      <c r="GY1050" s="15">
        <v>24</v>
      </c>
      <c r="GZ1050" s="15">
        <v>5</v>
      </c>
      <c r="HA1050" s="15">
        <v>78</v>
      </c>
      <c r="HC1050" s="15">
        <v>198</v>
      </c>
      <c r="HD1050" s="15">
        <v>81</v>
      </c>
      <c r="HE1050" s="15">
        <v>19</v>
      </c>
      <c r="HF1050" s="15">
        <v>141</v>
      </c>
      <c r="HH1050" s="15">
        <v>178</v>
      </c>
      <c r="HI1050" s="15">
        <v>155</v>
      </c>
      <c r="HJ1050" s="15">
        <v>129</v>
      </c>
      <c r="HK1050" s="15">
        <v>120</v>
      </c>
    </row>
    <row r="1051" spans="4:219" s="15" customFormat="1"/>
    <row r="1052" spans="4:219" s="15" customFormat="1">
      <c r="D1052" s="447">
        <v>213</v>
      </c>
      <c r="E1052" s="39" t="s">
        <v>379</v>
      </c>
    </row>
    <row r="1053" spans="4:219" s="15" customFormat="1">
      <c r="E1053" s="42" t="s">
        <v>322</v>
      </c>
      <c r="F1053" s="15">
        <v>1</v>
      </c>
      <c r="G1053" s="15">
        <v>2</v>
      </c>
      <c r="H1053" s="15">
        <v>3</v>
      </c>
      <c r="I1053" s="15">
        <v>4</v>
      </c>
      <c r="J1053" s="15">
        <v>5</v>
      </c>
      <c r="K1053" s="15">
        <v>6</v>
      </c>
      <c r="L1053" s="15">
        <v>7</v>
      </c>
      <c r="M1053" s="15">
        <v>8</v>
      </c>
      <c r="N1053" s="15">
        <v>9</v>
      </c>
      <c r="O1053" s="15">
        <v>10</v>
      </c>
      <c r="P1053" s="15">
        <v>11</v>
      </c>
      <c r="Q1053" s="15">
        <v>12</v>
      </c>
      <c r="R1053" s="15">
        <v>13</v>
      </c>
      <c r="S1053" s="15">
        <v>14</v>
      </c>
      <c r="T1053" s="15">
        <v>15</v>
      </c>
      <c r="U1053" s="15">
        <v>16</v>
      </c>
      <c r="V1053" s="15">
        <v>17</v>
      </c>
      <c r="W1053" s="15">
        <v>18</v>
      </c>
      <c r="X1053" s="15">
        <v>19</v>
      </c>
      <c r="Y1053" s="15">
        <v>20</v>
      </c>
      <c r="Z1053" s="15">
        <v>21</v>
      </c>
      <c r="AA1053" s="15">
        <v>22</v>
      </c>
      <c r="AB1053" s="15">
        <v>23</v>
      </c>
      <c r="AC1053" s="15">
        <v>24</v>
      </c>
      <c r="AD1053" s="15">
        <v>25</v>
      </c>
      <c r="AE1053" s="15">
        <v>26</v>
      </c>
      <c r="AF1053" s="15">
        <v>27</v>
      </c>
      <c r="AG1053" s="15">
        <v>28</v>
      </c>
      <c r="AH1053" s="15">
        <v>29</v>
      </c>
      <c r="AI1053" s="15">
        <v>30</v>
      </c>
      <c r="AJ1053" s="15">
        <v>31</v>
      </c>
      <c r="AK1053" s="15">
        <v>32</v>
      </c>
      <c r="AL1053" s="15">
        <v>33</v>
      </c>
      <c r="AM1053" s="15">
        <v>34</v>
      </c>
      <c r="AN1053" s="15">
        <v>35</v>
      </c>
      <c r="AO1053" s="15">
        <v>36</v>
      </c>
      <c r="AP1053" s="15">
        <v>37</v>
      </c>
      <c r="AQ1053" s="15">
        <v>38</v>
      </c>
      <c r="AR1053" s="15">
        <v>39</v>
      </c>
      <c r="AS1053" s="15">
        <v>40</v>
      </c>
      <c r="AT1053" s="15">
        <v>41</v>
      </c>
      <c r="AU1053" s="15">
        <v>42</v>
      </c>
      <c r="AV1053" s="15">
        <v>43</v>
      </c>
      <c r="AW1053" s="15">
        <v>44</v>
      </c>
      <c r="AX1053" s="15">
        <v>45</v>
      </c>
      <c r="AY1053" s="15">
        <v>46</v>
      </c>
      <c r="AZ1053" s="15">
        <v>47</v>
      </c>
      <c r="BA1053" s="15">
        <v>48</v>
      </c>
      <c r="BB1053" s="15">
        <v>49</v>
      </c>
      <c r="BC1053" s="15">
        <v>50</v>
      </c>
      <c r="BD1053" s="15">
        <v>51</v>
      </c>
      <c r="BE1053" s="15">
        <v>52</v>
      </c>
      <c r="BF1053" s="15">
        <v>53</v>
      </c>
      <c r="BG1053" s="15">
        <v>54</v>
      </c>
      <c r="BH1053" s="15">
        <v>55</v>
      </c>
      <c r="BI1053" s="15">
        <v>56</v>
      </c>
      <c r="BJ1053" s="15">
        <v>57</v>
      </c>
      <c r="BK1053" s="15">
        <v>58</v>
      </c>
      <c r="BL1053" s="15">
        <v>59</v>
      </c>
      <c r="BM1053" s="15">
        <v>60</v>
      </c>
      <c r="BN1053" s="15">
        <v>61</v>
      </c>
      <c r="BO1053" s="15">
        <v>62</v>
      </c>
      <c r="BP1053" s="15">
        <v>63</v>
      </c>
      <c r="BQ1053" s="15">
        <v>64</v>
      </c>
      <c r="BR1053" s="15">
        <v>65</v>
      </c>
      <c r="BS1053" s="15">
        <v>66</v>
      </c>
      <c r="BT1053" s="15">
        <v>67</v>
      </c>
      <c r="BU1053" s="15">
        <v>68</v>
      </c>
      <c r="BV1053" s="15">
        <v>69</v>
      </c>
      <c r="BW1053" s="15">
        <v>70</v>
      </c>
      <c r="BX1053" s="15">
        <v>71</v>
      </c>
      <c r="BY1053" s="15">
        <v>72</v>
      </c>
      <c r="BZ1053" s="15">
        <v>73</v>
      </c>
      <c r="CA1053" s="15">
        <v>74</v>
      </c>
      <c r="CB1053" s="15">
        <v>75</v>
      </c>
      <c r="CC1053" s="15">
        <v>76</v>
      </c>
      <c r="CD1053" s="15">
        <v>77</v>
      </c>
      <c r="CE1053" s="15">
        <v>78</v>
      </c>
      <c r="CF1053" s="15">
        <v>79</v>
      </c>
      <c r="CG1053" s="15">
        <v>80</v>
      </c>
      <c r="CH1053" s="15">
        <v>81</v>
      </c>
      <c r="CI1053" s="15">
        <v>82</v>
      </c>
      <c r="CJ1053" s="15">
        <v>83</v>
      </c>
      <c r="CK1053" s="15">
        <v>84</v>
      </c>
      <c r="CL1053" s="15">
        <v>85</v>
      </c>
      <c r="CM1053" s="15">
        <v>86</v>
      </c>
      <c r="CN1053" s="15">
        <v>87</v>
      </c>
      <c r="CO1053" s="15">
        <v>88</v>
      </c>
      <c r="CP1053" s="15">
        <v>89</v>
      </c>
      <c r="CQ1053" s="15">
        <v>90</v>
      </c>
      <c r="CR1053" s="15">
        <v>91</v>
      </c>
      <c r="CS1053" s="15">
        <v>92</v>
      </c>
      <c r="CT1053" s="15">
        <v>93</v>
      </c>
      <c r="CU1053" s="15">
        <v>94</v>
      </c>
      <c r="CV1053" s="15">
        <v>95</v>
      </c>
      <c r="CW1053" s="15">
        <v>96</v>
      </c>
      <c r="CX1053" s="15">
        <v>97</v>
      </c>
      <c r="CY1053" s="15">
        <v>98</v>
      </c>
      <c r="CZ1053" s="15">
        <v>99</v>
      </c>
      <c r="DA1053" s="15">
        <v>100</v>
      </c>
      <c r="DB1053" s="15">
        <v>101</v>
      </c>
      <c r="DC1053" s="15">
        <v>102</v>
      </c>
      <c r="DD1053" s="15">
        <v>103</v>
      </c>
      <c r="DE1053" s="15">
        <v>104</v>
      </c>
      <c r="DF1053" s="15">
        <v>105</v>
      </c>
      <c r="DG1053" s="15">
        <v>106</v>
      </c>
      <c r="DH1053" s="15">
        <v>107</v>
      </c>
      <c r="DI1053" s="15">
        <v>108</v>
      </c>
      <c r="DJ1053" s="15">
        <v>109</v>
      </c>
      <c r="DK1053" s="15">
        <v>110</v>
      </c>
      <c r="DL1053" s="15">
        <v>111</v>
      </c>
      <c r="DM1053" s="15">
        <v>112</v>
      </c>
      <c r="DN1053" s="15">
        <v>113</v>
      </c>
      <c r="DO1053" s="15">
        <v>114</v>
      </c>
      <c r="DP1053" s="15">
        <v>115</v>
      </c>
      <c r="DQ1053" s="15">
        <v>116</v>
      </c>
      <c r="DR1053" s="15">
        <v>117</v>
      </c>
      <c r="DS1053" s="15">
        <v>118</v>
      </c>
      <c r="DT1053" s="15">
        <v>119</v>
      </c>
      <c r="DU1053" s="15">
        <v>120</v>
      </c>
      <c r="DV1053" s="15">
        <v>121</v>
      </c>
      <c r="DW1053" s="15">
        <v>122</v>
      </c>
      <c r="DX1053" s="15">
        <v>123</v>
      </c>
      <c r="DY1053" s="15">
        <v>124</v>
      </c>
      <c r="DZ1053" s="15">
        <v>125</v>
      </c>
      <c r="EA1053" s="15">
        <v>126</v>
      </c>
      <c r="EB1053" s="15">
        <v>127</v>
      </c>
      <c r="EC1053" s="15">
        <v>128</v>
      </c>
      <c r="ED1053" s="15">
        <v>129</v>
      </c>
      <c r="EE1053" s="15">
        <v>130</v>
      </c>
      <c r="EF1053" s="15">
        <v>131</v>
      </c>
      <c r="EG1053" s="15">
        <v>132</v>
      </c>
      <c r="EH1053" s="15">
        <v>133</v>
      </c>
      <c r="EI1053" s="15">
        <v>134</v>
      </c>
      <c r="EJ1053" s="15">
        <v>135</v>
      </c>
      <c r="EK1053" s="15">
        <v>136</v>
      </c>
      <c r="EL1053" s="15">
        <v>137</v>
      </c>
      <c r="EM1053" s="15">
        <v>138</v>
      </c>
      <c r="EN1053" s="15">
        <v>139</v>
      </c>
      <c r="EO1053" s="15">
        <v>140</v>
      </c>
      <c r="EP1053" s="15">
        <v>141</v>
      </c>
      <c r="EQ1053" s="15">
        <v>142</v>
      </c>
      <c r="ER1053" s="15">
        <v>143</v>
      </c>
      <c r="ES1053" s="15">
        <v>144</v>
      </c>
      <c r="ET1053" s="15">
        <v>145</v>
      </c>
      <c r="EU1053" s="15">
        <v>146</v>
      </c>
      <c r="EV1053" s="15">
        <v>147</v>
      </c>
      <c r="EW1053" s="15">
        <v>148</v>
      </c>
      <c r="EX1053" s="15">
        <v>149</v>
      </c>
      <c r="EY1053" s="15">
        <v>150</v>
      </c>
      <c r="EZ1053" s="15">
        <v>151</v>
      </c>
      <c r="FA1053" s="15">
        <v>152</v>
      </c>
      <c r="FB1053" s="15">
        <v>153</v>
      </c>
      <c r="FC1053" s="15">
        <v>154</v>
      </c>
      <c r="FD1053" s="15">
        <v>155</v>
      </c>
      <c r="FE1053" s="15">
        <v>156</v>
      </c>
      <c r="FF1053" s="15">
        <v>157</v>
      </c>
      <c r="FG1053" s="15">
        <v>158</v>
      </c>
      <c r="FH1053" s="15">
        <v>159</v>
      </c>
      <c r="FI1053" s="15">
        <v>160</v>
      </c>
      <c r="FJ1053" s="15">
        <v>161</v>
      </c>
      <c r="FK1053" s="15">
        <v>162</v>
      </c>
      <c r="FL1053" s="15">
        <v>163</v>
      </c>
      <c r="FM1053" s="15">
        <v>164</v>
      </c>
      <c r="FN1053" s="15">
        <v>165</v>
      </c>
      <c r="FO1053" s="15">
        <v>166</v>
      </c>
      <c r="FP1053" s="15">
        <v>167</v>
      </c>
      <c r="FQ1053" s="15">
        <v>168</v>
      </c>
      <c r="FR1053" s="15">
        <v>169</v>
      </c>
      <c r="FS1053" s="15">
        <v>170</v>
      </c>
      <c r="FT1053" s="15">
        <v>171</v>
      </c>
      <c r="FU1053" s="15">
        <v>172</v>
      </c>
      <c r="FV1053" s="15">
        <v>173</v>
      </c>
      <c r="FW1053" s="15">
        <v>174</v>
      </c>
      <c r="FX1053" s="15">
        <v>175</v>
      </c>
      <c r="FY1053" s="15">
        <v>176</v>
      </c>
      <c r="FZ1053" s="15">
        <v>177</v>
      </c>
      <c r="GA1053" s="15">
        <v>178</v>
      </c>
      <c r="GB1053" s="15">
        <v>179</v>
      </c>
      <c r="GC1053" s="15">
        <v>180</v>
      </c>
      <c r="GD1053" s="15">
        <v>181</v>
      </c>
      <c r="GE1053" s="15">
        <v>182</v>
      </c>
      <c r="GF1053" s="15">
        <v>183</v>
      </c>
      <c r="GG1053" s="15">
        <v>184</v>
      </c>
      <c r="GH1053" s="15">
        <v>185</v>
      </c>
      <c r="GI1053" s="15">
        <v>186</v>
      </c>
      <c r="GJ1053" s="15">
        <v>187</v>
      </c>
      <c r="GK1053" s="15">
        <v>188</v>
      </c>
      <c r="GL1053" s="15">
        <v>189</v>
      </c>
      <c r="GM1053" s="15">
        <v>190</v>
      </c>
      <c r="GN1053" s="15">
        <v>191</v>
      </c>
      <c r="GO1053" s="15">
        <v>192</v>
      </c>
      <c r="GP1053" s="15">
        <v>193</v>
      </c>
      <c r="GQ1053" s="15">
        <v>194</v>
      </c>
      <c r="GR1053" s="15">
        <v>195</v>
      </c>
      <c r="GS1053" s="15">
        <v>196</v>
      </c>
      <c r="GT1053" s="15">
        <v>197</v>
      </c>
      <c r="GU1053" s="15">
        <v>198</v>
      </c>
      <c r="GV1053" s="15">
        <v>199</v>
      </c>
      <c r="GW1053" s="15">
        <v>200</v>
      </c>
      <c r="GX1053" s="15">
        <v>201</v>
      </c>
      <c r="GY1053" s="15">
        <v>202</v>
      </c>
      <c r="GZ1053" s="15">
        <v>203</v>
      </c>
      <c r="HA1053" s="15">
        <v>204</v>
      </c>
      <c r="HB1053" s="15">
        <v>205</v>
      </c>
      <c r="HC1053" s="15">
        <v>206</v>
      </c>
      <c r="HD1053" s="15">
        <v>207</v>
      </c>
      <c r="HE1053" s="15">
        <v>208</v>
      </c>
      <c r="HF1053" s="15">
        <v>209</v>
      </c>
      <c r="HH1053" s="15">
        <v>210</v>
      </c>
      <c r="HI1053" s="15">
        <v>211</v>
      </c>
      <c r="HJ1053" s="15">
        <v>212</v>
      </c>
      <c r="HK1053" s="15">
        <v>213</v>
      </c>
    </row>
    <row r="1054" spans="4:219" s="15" customFormat="1">
      <c r="E1054" s="42" t="s">
        <v>350</v>
      </c>
      <c r="F1054" s="15">
        <v>85</v>
      </c>
      <c r="G1054" s="15">
        <v>3</v>
      </c>
      <c r="H1054" s="15">
        <v>127</v>
      </c>
      <c r="I1054" s="15">
        <v>133</v>
      </c>
      <c r="J1054" s="15">
        <v>101</v>
      </c>
      <c r="K1054" s="15">
        <v>67</v>
      </c>
      <c r="L1054" s="15">
        <v>109</v>
      </c>
      <c r="M1054" s="15">
        <v>17</v>
      </c>
      <c r="N1054" s="15">
        <v>173</v>
      </c>
      <c r="O1054" s="15">
        <v>49</v>
      </c>
      <c r="P1054" s="15">
        <v>172</v>
      </c>
      <c r="Q1054" s="15">
        <v>4</v>
      </c>
      <c r="R1054" s="15">
        <v>189</v>
      </c>
      <c r="S1054" s="15">
        <v>57</v>
      </c>
      <c r="T1054" s="15">
        <v>66</v>
      </c>
      <c r="U1054" s="15">
        <v>165</v>
      </c>
      <c r="V1054" s="15">
        <v>14</v>
      </c>
      <c r="W1054" s="15">
        <v>177</v>
      </c>
      <c r="X1054" s="15">
        <v>21</v>
      </c>
      <c r="Y1054" s="15">
        <v>196</v>
      </c>
      <c r="Z1054" s="15">
        <v>64</v>
      </c>
      <c r="AA1054" s="15">
        <v>24</v>
      </c>
      <c r="AB1054" s="15">
        <v>112</v>
      </c>
      <c r="AC1054" s="15">
        <v>105</v>
      </c>
      <c r="AD1054" s="15">
        <v>1</v>
      </c>
      <c r="AE1054" s="15">
        <v>55</v>
      </c>
      <c r="AF1054" s="15">
        <v>74</v>
      </c>
      <c r="AG1054" s="15">
        <v>135</v>
      </c>
      <c r="AH1054" s="15">
        <v>153</v>
      </c>
      <c r="AI1054" s="15">
        <v>114</v>
      </c>
      <c r="AJ1054" s="15">
        <v>178</v>
      </c>
      <c r="AK1054" s="15">
        <v>113</v>
      </c>
      <c r="AL1054" s="15">
        <v>192</v>
      </c>
      <c r="AM1054" s="15">
        <v>63</v>
      </c>
      <c r="AN1054" s="15">
        <v>151</v>
      </c>
      <c r="AO1054" s="15">
        <v>59</v>
      </c>
      <c r="AP1054" s="15">
        <v>183</v>
      </c>
      <c r="AQ1054" s="15">
        <v>22</v>
      </c>
      <c r="AR1054" s="15">
        <v>52</v>
      </c>
      <c r="AS1054" s="15">
        <v>11</v>
      </c>
      <c r="AT1054" s="15">
        <v>213</v>
      </c>
      <c r="AU1054" s="15">
        <v>9</v>
      </c>
      <c r="AV1054" s="15">
        <v>37</v>
      </c>
      <c r="AW1054" s="15">
        <v>202</v>
      </c>
      <c r="AX1054" s="15">
        <v>62</v>
      </c>
      <c r="AY1054" s="15">
        <v>188</v>
      </c>
      <c r="AZ1054" s="15">
        <v>89</v>
      </c>
      <c r="BA1054" s="15">
        <v>139</v>
      </c>
      <c r="BB1054" s="15">
        <v>91</v>
      </c>
      <c r="BC1054" s="15">
        <v>6</v>
      </c>
      <c r="BD1054" s="15">
        <v>10</v>
      </c>
      <c r="BE1054" s="15">
        <v>33</v>
      </c>
      <c r="BF1054" s="15">
        <v>44</v>
      </c>
      <c r="BG1054" s="15">
        <v>68</v>
      </c>
      <c r="BH1054" s="15">
        <v>26</v>
      </c>
      <c r="BI1054" s="15">
        <v>70</v>
      </c>
      <c r="BJ1054" s="15">
        <v>28</v>
      </c>
      <c r="BK1054" s="15">
        <v>95</v>
      </c>
      <c r="BL1054" s="15">
        <v>36</v>
      </c>
      <c r="BM1054" s="15">
        <v>148</v>
      </c>
      <c r="BN1054" s="15">
        <v>190</v>
      </c>
      <c r="BO1054" s="15">
        <v>203</v>
      </c>
      <c r="BP1054" s="15">
        <v>147</v>
      </c>
      <c r="BQ1054" s="15">
        <v>162</v>
      </c>
      <c r="BR1054" s="15">
        <v>191</v>
      </c>
      <c r="BS1054" s="15">
        <v>154</v>
      </c>
      <c r="BT1054" s="15">
        <v>198</v>
      </c>
      <c r="BU1054" s="15">
        <v>160</v>
      </c>
      <c r="BV1054" s="15">
        <v>87</v>
      </c>
      <c r="BW1054" s="15">
        <v>56</v>
      </c>
      <c r="BX1054" s="15">
        <v>159</v>
      </c>
      <c r="BY1054" s="15">
        <v>88</v>
      </c>
      <c r="BZ1054" s="15">
        <v>124</v>
      </c>
      <c r="CA1054" s="15">
        <v>27</v>
      </c>
      <c r="CB1054" s="15">
        <v>53</v>
      </c>
      <c r="CC1054" s="15">
        <v>69</v>
      </c>
      <c r="CD1054" s="15">
        <v>30</v>
      </c>
      <c r="CE1054" s="15">
        <v>96</v>
      </c>
      <c r="CF1054" s="15">
        <v>61</v>
      </c>
      <c r="CG1054" s="15">
        <v>13</v>
      </c>
      <c r="CH1054" s="15">
        <v>157</v>
      </c>
      <c r="CI1054" s="15">
        <v>131</v>
      </c>
      <c r="CJ1054" s="15">
        <v>79</v>
      </c>
      <c r="CK1054" s="15">
        <v>83</v>
      </c>
      <c r="CL1054" s="15">
        <v>146</v>
      </c>
      <c r="CM1054" s="15">
        <v>34</v>
      </c>
      <c r="CN1054" s="15">
        <v>171</v>
      </c>
      <c r="CO1054" s="15">
        <v>75</v>
      </c>
      <c r="CP1054" s="15">
        <v>115</v>
      </c>
      <c r="CQ1054" s="15">
        <v>116</v>
      </c>
      <c r="CR1054" s="15">
        <v>107</v>
      </c>
      <c r="CS1054" s="15">
        <v>119</v>
      </c>
      <c r="CT1054" s="15">
        <v>25</v>
      </c>
      <c r="CU1054" s="15">
        <v>111</v>
      </c>
      <c r="CV1054" s="15">
        <v>58</v>
      </c>
      <c r="CW1054" s="15">
        <v>100</v>
      </c>
      <c r="CX1054" s="15">
        <v>29</v>
      </c>
      <c r="CY1054" s="15">
        <v>20</v>
      </c>
      <c r="CZ1054" s="15">
        <v>38</v>
      </c>
      <c r="DA1054" s="15">
        <v>102</v>
      </c>
      <c r="DB1054" s="15">
        <v>155</v>
      </c>
      <c r="DC1054" s="15">
        <v>168</v>
      </c>
      <c r="DD1054" s="15">
        <v>82</v>
      </c>
      <c r="DE1054" s="15">
        <v>98</v>
      </c>
      <c r="DF1054" s="15">
        <v>187</v>
      </c>
      <c r="DG1054" s="15">
        <v>78</v>
      </c>
      <c r="DH1054" s="15">
        <v>121</v>
      </c>
      <c r="DI1054" s="15">
        <v>40</v>
      </c>
      <c r="DJ1054" s="15">
        <v>141</v>
      </c>
      <c r="DK1054" s="15">
        <v>94</v>
      </c>
      <c r="DL1054" s="15">
        <v>182</v>
      </c>
      <c r="DM1054" s="15">
        <v>43</v>
      </c>
      <c r="DN1054" s="15">
        <v>175</v>
      </c>
      <c r="DO1054" s="15">
        <v>72</v>
      </c>
      <c r="DP1054" s="15">
        <v>204</v>
      </c>
      <c r="DQ1054" s="15">
        <v>39</v>
      </c>
      <c r="DR1054" s="15">
        <v>163</v>
      </c>
      <c r="DS1054" s="15">
        <v>209</v>
      </c>
      <c r="DT1054" s="15">
        <v>51</v>
      </c>
      <c r="DU1054" s="15">
        <v>103</v>
      </c>
      <c r="DV1054" s="15">
        <v>2</v>
      </c>
      <c r="DW1054" s="15">
        <v>208</v>
      </c>
      <c r="DX1054" s="15">
        <v>150</v>
      </c>
      <c r="DY1054" s="15">
        <v>201</v>
      </c>
      <c r="DZ1054" s="15">
        <v>137</v>
      </c>
      <c r="EA1054" s="15">
        <v>143</v>
      </c>
      <c r="EB1054" s="15">
        <v>186</v>
      </c>
      <c r="EC1054" s="15">
        <v>134</v>
      </c>
      <c r="ED1054" s="15">
        <v>167</v>
      </c>
      <c r="EE1054" s="15">
        <v>206</v>
      </c>
      <c r="EF1054" s="15">
        <v>5</v>
      </c>
      <c r="EG1054" s="15">
        <v>200</v>
      </c>
      <c r="EH1054" s="15">
        <v>84</v>
      </c>
      <c r="EI1054" s="15">
        <v>128</v>
      </c>
      <c r="EJ1054" s="15">
        <v>179</v>
      </c>
      <c r="EK1054" s="15">
        <v>205</v>
      </c>
      <c r="EL1054" s="15">
        <v>110</v>
      </c>
      <c r="EM1054" s="15">
        <v>142</v>
      </c>
      <c r="EN1054" s="15">
        <v>193</v>
      </c>
      <c r="EO1054" s="15">
        <v>54</v>
      </c>
      <c r="EP1054" s="15">
        <v>12</v>
      </c>
      <c r="EQ1054" s="15">
        <v>156</v>
      </c>
      <c r="ER1054" s="15">
        <v>180</v>
      </c>
      <c r="ES1054" s="15">
        <v>32</v>
      </c>
      <c r="ET1054" s="15">
        <v>104</v>
      </c>
      <c r="EU1054" s="15">
        <v>197</v>
      </c>
      <c r="EV1054" s="15">
        <v>166</v>
      </c>
      <c r="EW1054" s="15">
        <v>15</v>
      </c>
      <c r="EX1054" s="15">
        <v>126</v>
      </c>
      <c r="EY1054" s="15">
        <v>161</v>
      </c>
      <c r="EZ1054" s="15">
        <v>174</v>
      </c>
      <c r="FA1054" s="15">
        <v>93</v>
      </c>
      <c r="FB1054" s="15">
        <v>97</v>
      </c>
      <c r="FC1054" s="15">
        <v>46</v>
      </c>
      <c r="FD1054" s="15">
        <v>31</v>
      </c>
      <c r="FE1054" s="15">
        <v>19</v>
      </c>
      <c r="FF1054" s="15">
        <v>145</v>
      </c>
      <c r="FG1054" s="15">
        <v>86</v>
      </c>
      <c r="FH1054" s="15">
        <v>50</v>
      </c>
      <c r="FI1054" s="15">
        <v>71</v>
      </c>
      <c r="FJ1054" s="15">
        <v>48</v>
      </c>
      <c r="FK1054" s="15">
        <v>138</v>
      </c>
      <c r="FL1054" s="15">
        <v>35</v>
      </c>
      <c r="FM1054" s="15">
        <v>80</v>
      </c>
      <c r="FN1054" s="15">
        <v>7</v>
      </c>
      <c r="FO1054" s="15">
        <v>60</v>
      </c>
      <c r="FP1054" s="15">
        <v>129</v>
      </c>
      <c r="FQ1054" s="15">
        <v>181</v>
      </c>
      <c r="FR1054" s="15">
        <v>81</v>
      </c>
      <c r="FS1054" s="15">
        <v>212</v>
      </c>
      <c r="FT1054" s="15">
        <v>207</v>
      </c>
      <c r="FU1054" s="15">
        <v>144</v>
      </c>
      <c r="FV1054" s="15">
        <v>77</v>
      </c>
      <c r="FW1054" s="15">
        <v>108</v>
      </c>
      <c r="FX1054" s="15">
        <v>42</v>
      </c>
      <c r="FY1054" s="15">
        <v>118</v>
      </c>
      <c r="FZ1054" s="15">
        <v>18</v>
      </c>
      <c r="GA1054" s="15">
        <v>65</v>
      </c>
      <c r="GB1054" s="15">
        <v>122</v>
      </c>
      <c r="GC1054" s="15">
        <v>210</v>
      </c>
      <c r="GD1054" s="15">
        <v>199</v>
      </c>
      <c r="GE1054" s="15">
        <v>8</v>
      </c>
      <c r="GF1054" s="15">
        <v>194</v>
      </c>
      <c r="GG1054" s="15">
        <v>125</v>
      </c>
      <c r="GH1054" s="15">
        <v>16</v>
      </c>
      <c r="GI1054" s="15">
        <v>164</v>
      </c>
      <c r="GJ1054" s="15">
        <v>99</v>
      </c>
      <c r="GK1054" s="15">
        <v>92</v>
      </c>
      <c r="GL1054" s="15">
        <v>123</v>
      </c>
      <c r="GM1054" s="15">
        <v>117</v>
      </c>
      <c r="GN1054" s="15">
        <v>140</v>
      </c>
      <c r="GO1054" s="15">
        <v>158</v>
      </c>
      <c r="GP1054" s="15">
        <v>47</v>
      </c>
      <c r="GQ1054" s="15">
        <v>185</v>
      </c>
      <c r="GR1054" s="15">
        <v>23</v>
      </c>
      <c r="GS1054" s="15">
        <v>169</v>
      </c>
      <c r="GT1054" s="15">
        <v>120</v>
      </c>
      <c r="GU1054" s="15">
        <v>211</v>
      </c>
      <c r="GV1054" s="15">
        <v>176</v>
      </c>
      <c r="GW1054" s="15">
        <v>106</v>
      </c>
      <c r="GX1054" s="15">
        <v>73</v>
      </c>
      <c r="GY1054" s="15">
        <v>184</v>
      </c>
      <c r="GZ1054" s="15">
        <v>195</v>
      </c>
      <c r="HA1054" s="15">
        <v>45</v>
      </c>
      <c r="HB1054" s="15">
        <v>136</v>
      </c>
      <c r="HC1054" s="15">
        <v>130</v>
      </c>
      <c r="HD1054" s="15">
        <v>76</v>
      </c>
      <c r="HE1054" s="15">
        <v>152</v>
      </c>
      <c r="HF1054" s="15">
        <v>132</v>
      </c>
      <c r="HH1054" s="15">
        <v>149</v>
      </c>
      <c r="HI1054" s="15">
        <v>90</v>
      </c>
      <c r="HJ1054" s="15">
        <v>170</v>
      </c>
      <c r="HK1054" s="15">
        <v>41</v>
      </c>
    </row>
    <row r="1055" spans="4:219" s="15" customFormat="1">
      <c r="E1055" s="42" t="s">
        <v>352</v>
      </c>
      <c r="F1055" s="15">
        <v>45</v>
      </c>
      <c r="G1055" s="15">
        <v>199</v>
      </c>
      <c r="H1055" s="15">
        <v>4</v>
      </c>
      <c r="I1055" s="15">
        <v>163</v>
      </c>
      <c r="J1055" s="15">
        <v>211</v>
      </c>
      <c r="K1055" s="15">
        <v>84</v>
      </c>
      <c r="L1055" s="15">
        <v>79</v>
      </c>
      <c r="M1055" s="15">
        <v>144</v>
      </c>
      <c r="N1055" s="15">
        <v>156</v>
      </c>
      <c r="O1055" s="15">
        <v>169</v>
      </c>
      <c r="P1055" s="15">
        <v>99</v>
      </c>
      <c r="Q1055" s="15">
        <v>151</v>
      </c>
      <c r="R1055" s="15">
        <v>52</v>
      </c>
      <c r="S1055" s="15">
        <v>116</v>
      </c>
      <c r="T1055" s="15">
        <v>158</v>
      </c>
      <c r="U1055" s="15">
        <v>102</v>
      </c>
      <c r="V1055" s="15">
        <v>135</v>
      </c>
      <c r="W1055" s="15">
        <v>205</v>
      </c>
      <c r="X1055" s="15">
        <v>161</v>
      </c>
      <c r="Y1055" s="15">
        <v>177</v>
      </c>
      <c r="Z1055" s="15">
        <v>187</v>
      </c>
      <c r="AA1055" s="15">
        <v>170</v>
      </c>
      <c r="AB1055" s="15">
        <v>85</v>
      </c>
      <c r="AC1055" s="15">
        <v>171</v>
      </c>
      <c r="AD1055" s="15">
        <v>207</v>
      </c>
      <c r="AE1055" s="15">
        <v>119</v>
      </c>
      <c r="AF1055" s="15">
        <v>210</v>
      </c>
      <c r="AG1055" s="15">
        <v>110</v>
      </c>
      <c r="AH1055" s="15">
        <v>31</v>
      </c>
      <c r="AI1055" s="15">
        <v>208</v>
      </c>
      <c r="AJ1055" s="15">
        <v>80</v>
      </c>
      <c r="AK1055" s="15">
        <v>103</v>
      </c>
      <c r="AL1055" s="15">
        <v>27</v>
      </c>
      <c r="AM1055" s="15">
        <v>113</v>
      </c>
      <c r="AN1055" s="15">
        <v>18</v>
      </c>
      <c r="AO1055" s="15">
        <v>117</v>
      </c>
      <c r="AP1055" s="15">
        <v>130</v>
      </c>
      <c r="AQ1055" s="15">
        <v>91</v>
      </c>
      <c r="AR1055" s="15">
        <v>82</v>
      </c>
      <c r="AS1055" s="15">
        <v>178</v>
      </c>
      <c r="AT1055" s="15">
        <v>189</v>
      </c>
      <c r="AU1055" s="15">
        <v>195</v>
      </c>
      <c r="AV1055" s="15">
        <v>120</v>
      </c>
      <c r="AW1055" s="15">
        <v>47</v>
      </c>
      <c r="AX1055" s="15">
        <v>131</v>
      </c>
      <c r="AY1055" s="15">
        <v>133</v>
      </c>
      <c r="AZ1055" s="15">
        <v>95</v>
      </c>
      <c r="BA1055" s="15">
        <v>60</v>
      </c>
      <c r="BB1055" s="15">
        <v>73</v>
      </c>
      <c r="BC1055" s="15">
        <v>12</v>
      </c>
      <c r="BD1055" s="15">
        <v>150</v>
      </c>
      <c r="BE1055" s="15">
        <v>36</v>
      </c>
      <c r="BF1055" s="15">
        <v>72</v>
      </c>
      <c r="BG1055" s="15">
        <v>140</v>
      </c>
      <c r="BH1055" s="15">
        <v>183</v>
      </c>
      <c r="BI1055" s="15">
        <v>104</v>
      </c>
      <c r="BJ1055" s="15">
        <v>148</v>
      </c>
      <c r="BK1055" s="15">
        <v>200</v>
      </c>
      <c r="BL1055" s="15">
        <v>206</v>
      </c>
      <c r="BM1055" s="15">
        <v>48</v>
      </c>
      <c r="BN1055" s="15">
        <v>14</v>
      </c>
      <c r="BO1055" s="15">
        <v>63</v>
      </c>
      <c r="BP1055" s="15">
        <v>26</v>
      </c>
      <c r="BQ1055" s="15">
        <v>143</v>
      </c>
      <c r="BR1055" s="15">
        <v>46</v>
      </c>
      <c r="BS1055" s="15">
        <v>25</v>
      </c>
      <c r="BT1055" s="15">
        <v>134</v>
      </c>
      <c r="BU1055" s="15">
        <v>202</v>
      </c>
      <c r="BV1055" s="15">
        <v>191</v>
      </c>
      <c r="BW1055" s="15">
        <v>8</v>
      </c>
      <c r="BX1055" s="15">
        <v>132</v>
      </c>
      <c r="BY1055" s="15">
        <v>209</v>
      </c>
      <c r="BZ1055" s="15">
        <v>41</v>
      </c>
      <c r="CA1055" s="15">
        <v>168</v>
      </c>
      <c r="CB1055" s="15">
        <v>112</v>
      </c>
      <c r="CC1055" s="15">
        <v>68</v>
      </c>
      <c r="CD1055" s="15">
        <v>154</v>
      </c>
      <c r="CE1055" s="15">
        <v>196</v>
      </c>
      <c r="CF1055" s="15">
        <v>138</v>
      </c>
      <c r="CG1055" s="15">
        <v>64</v>
      </c>
      <c r="CH1055" s="15">
        <v>13</v>
      </c>
      <c r="CI1055" s="15">
        <v>213</v>
      </c>
      <c r="CJ1055" s="15">
        <v>176</v>
      </c>
      <c r="CK1055" s="15">
        <v>3</v>
      </c>
      <c r="CL1055" s="15">
        <v>81</v>
      </c>
      <c r="CM1055" s="15">
        <v>122</v>
      </c>
      <c r="CN1055" s="15">
        <v>23</v>
      </c>
      <c r="CO1055" s="15">
        <v>145</v>
      </c>
      <c r="CP1055" s="15">
        <v>16</v>
      </c>
      <c r="CQ1055" s="15">
        <v>126</v>
      </c>
      <c r="CR1055" s="15">
        <v>32</v>
      </c>
      <c r="CS1055" s="15">
        <v>98</v>
      </c>
      <c r="CT1055" s="15">
        <v>39</v>
      </c>
      <c r="CU1055" s="15">
        <v>67</v>
      </c>
      <c r="CV1055" s="15">
        <v>43</v>
      </c>
      <c r="CW1055" s="15">
        <v>49</v>
      </c>
      <c r="CX1055" s="15">
        <v>194</v>
      </c>
      <c r="CY1055" s="15">
        <v>59</v>
      </c>
      <c r="CZ1055" s="15">
        <v>166</v>
      </c>
      <c r="DA1055" s="15">
        <v>182</v>
      </c>
      <c r="DB1055" s="15">
        <v>179</v>
      </c>
      <c r="DC1055" s="15">
        <v>160</v>
      </c>
      <c r="DD1055" s="15">
        <v>90</v>
      </c>
      <c r="DE1055" s="15">
        <v>190</v>
      </c>
      <c r="DF1055" s="15">
        <v>51</v>
      </c>
      <c r="DG1055" s="15">
        <v>105</v>
      </c>
      <c r="DH1055" s="15">
        <v>15</v>
      </c>
      <c r="DI1055" s="15">
        <v>146</v>
      </c>
      <c r="DJ1055" s="15">
        <v>88</v>
      </c>
      <c r="DK1055" s="15">
        <v>93</v>
      </c>
      <c r="DL1055" s="15">
        <v>54</v>
      </c>
      <c r="DM1055" s="15">
        <v>35</v>
      </c>
      <c r="DN1055" s="15">
        <v>111</v>
      </c>
      <c r="DO1055" s="15">
        <v>127</v>
      </c>
      <c r="DP1055" s="15">
        <v>197</v>
      </c>
      <c r="DQ1055" s="15">
        <v>115</v>
      </c>
      <c r="DR1055" s="15">
        <v>175</v>
      </c>
      <c r="DS1055" s="15">
        <v>184</v>
      </c>
      <c r="DT1055" s="15">
        <v>33</v>
      </c>
      <c r="DU1055" s="15">
        <v>141</v>
      </c>
      <c r="DV1055" s="15">
        <v>58</v>
      </c>
      <c r="DW1055" s="15">
        <v>65</v>
      </c>
      <c r="DX1055" s="15">
        <v>42</v>
      </c>
      <c r="DY1055" s="15">
        <v>181</v>
      </c>
      <c r="DZ1055" s="15">
        <v>142</v>
      </c>
      <c r="EA1055" s="15">
        <v>204</v>
      </c>
      <c r="EB1055" s="15">
        <v>66</v>
      </c>
      <c r="EC1055" s="15">
        <v>109</v>
      </c>
      <c r="ED1055" s="15">
        <v>198</v>
      </c>
      <c r="EE1055" s="15">
        <v>28</v>
      </c>
      <c r="EF1055" s="15">
        <v>89</v>
      </c>
      <c r="EG1055" s="15">
        <v>108</v>
      </c>
      <c r="EH1055" s="15">
        <v>11</v>
      </c>
      <c r="EI1055" s="15">
        <v>172</v>
      </c>
      <c r="EJ1055" s="15">
        <v>147</v>
      </c>
      <c r="EK1055" s="15">
        <v>53</v>
      </c>
      <c r="EL1055" s="15">
        <v>193</v>
      </c>
      <c r="EM1055" s="15">
        <v>71</v>
      </c>
      <c r="EN1055" s="15">
        <v>77</v>
      </c>
      <c r="EO1055" s="15">
        <v>186</v>
      </c>
      <c r="EP1055" s="15">
        <v>94</v>
      </c>
      <c r="EQ1055" s="15">
        <v>19</v>
      </c>
      <c r="ER1055" s="15">
        <v>34</v>
      </c>
      <c r="ES1055" s="15">
        <v>157</v>
      </c>
      <c r="ET1055" s="15">
        <v>188</v>
      </c>
      <c r="EU1055" s="15">
        <v>7</v>
      </c>
      <c r="EV1055" s="15">
        <v>106</v>
      </c>
      <c r="EW1055" s="15">
        <v>174</v>
      </c>
      <c r="EX1055" s="15">
        <v>136</v>
      </c>
      <c r="EY1055" s="15">
        <v>17</v>
      </c>
      <c r="EZ1055" s="15">
        <v>50</v>
      </c>
      <c r="FA1055" s="15">
        <v>149</v>
      </c>
      <c r="FB1055" s="15">
        <v>30</v>
      </c>
      <c r="FC1055" s="15">
        <v>55</v>
      </c>
      <c r="FD1055" s="15">
        <v>22</v>
      </c>
      <c r="FE1055" s="15">
        <v>128</v>
      </c>
      <c r="FF1055" s="15">
        <v>123</v>
      </c>
      <c r="FG1055" s="15">
        <v>87</v>
      </c>
      <c r="FH1055" s="15">
        <v>100</v>
      </c>
      <c r="FI1055" s="15">
        <v>107</v>
      </c>
      <c r="FJ1055" s="15">
        <v>125</v>
      </c>
      <c r="FK1055" s="15">
        <v>212</v>
      </c>
      <c r="FL1055" s="15">
        <v>70</v>
      </c>
      <c r="FM1055" s="15">
        <v>37</v>
      </c>
      <c r="FN1055" s="15">
        <v>76</v>
      </c>
      <c r="FO1055" s="15">
        <v>57</v>
      </c>
      <c r="FP1055" s="15">
        <v>83</v>
      </c>
      <c r="FQ1055" s="15">
        <v>74</v>
      </c>
      <c r="FR1055" s="15">
        <v>10</v>
      </c>
      <c r="FS1055" s="15">
        <v>152</v>
      </c>
      <c r="FT1055" s="15">
        <v>153</v>
      </c>
      <c r="FU1055" s="15">
        <v>56</v>
      </c>
      <c r="FV1055" s="15">
        <v>24</v>
      </c>
      <c r="FW1055" s="15">
        <v>121</v>
      </c>
      <c r="FX1055" s="15">
        <v>201</v>
      </c>
      <c r="FY1055" s="15">
        <v>167</v>
      </c>
      <c r="FZ1055" s="15">
        <v>20</v>
      </c>
      <c r="GA1055" s="15">
        <v>62</v>
      </c>
      <c r="GB1055" s="15">
        <v>101</v>
      </c>
      <c r="GC1055" s="15">
        <v>78</v>
      </c>
      <c r="GD1055" s="15">
        <v>124</v>
      </c>
      <c r="GE1055" s="15">
        <v>173</v>
      </c>
      <c r="GF1055" s="15">
        <v>69</v>
      </c>
      <c r="GG1055" s="15">
        <v>118</v>
      </c>
      <c r="GH1055" s="15">
        <v>164</v>
      </c>
      <c r="GI1055" s="15">
        <v>40</v>
      </c>
      <c r="GJ1055" s="15">
        <v>21</v>
      </c>
      <c r="GK1055" s="15">
        <v>9</v>
      </c>
      <c r="GL1055" s="15">
        <v>96</v>
      </c>
      <c r="GM1055" s="15">
        <v>192</v>
      </c>
      <c r="GN1055" s="15">
        <v>29</v>
      </c>
      <c r="GO1055" s="15">
        <v>44</v>
      </c>
      <c r="GP1055" s="15">
        <v>137</v>
      </c>
      <c r="GQ1055" s="15">
        <v>97</v>
      </c>
      <c r="GR1055" s="15">
        <v>61</v>
      </c>
      <c r="GS1055" s="15">
        <v>180</v>
      </c>
      <c r="GT1055" s="15">
        <v>75</v>
      </c>
      <c r="GU1055" s="15">
        <v>129</v>
      </c>
      <c r="GV1055" s="15">
        <v>2</v>
      </c>
      <c r="GW1055" s="15">
        <v>86</v>
      </c>
      <c r="GX1055" s="15">
        <v>162</v>
      </c>
      <c r="GY1055" s="15">
        <v>139</v>
      </c>
      <c r="GZ1055" s="15">
        <v>159</v>
      </c>
      <c r="HA1055" s="15">
        <v>1</v>
      </c>
      <c r="HB1055" s="15">
        <v>92</v>
      </c>
      <c r="HC1055" s="15">
        <v>114</v>
      </c>
      <c r="HD1055" s="15">
        <v>38</v>
      </c>
      <c r="HE1055" s="15">
        <v>165</v>
      </c>
      <c r="HF1055" s="15">
        <v>203</v>
      </c>
      <c r="HH1055" s="15">
        <v>185</v>
      </c>
      <c r="HI1055" s="15">
        <v>5</v>
      </c>
      <c r="HJ1055" s="15">
        <v>6</v>
      </c>
      <c r="HK1055" s="15">
        <v>155</v>
      </c>
    </row>
    <row r="1056" spans="4:219" s="15" customFormat="1"/>
    <row r="1057" spans="4:224" s="15" customFormat="1">
      <c r="D1057" s="447">
        <v>214</v>
      </c>
      <c r="E1057" s="39" t="s">
        <v>379</v>
      </c>
    </row>
    <row r="1058" spans="4:224" s="15" customFormat="1">
      <c r="E1058" s="42" t="s">
        <v>322</v>
      </c>
      <c r="F1058" s="15">
        <v>1</v>
      </c>
      <c r="G1058" s="15">
        <v>2</v>
      </c>
      <c r="H1058" s="15">
        <v>3</v>
      </c>
      <c r="I1058" s="15">
        <v>4</v>
      </c>
      <c r="J1058" s="15">
        <v>5</v>
      </c>
      <c r="K1058" s="15">
        <v>6</v>
      </c>
      <c r="L1058" s="15">
        <v>7</v>
      </c>
      <c r="M1058" s="15">
        <v>8</v>
      </c>
      <c r="N1058" s="15">
        <v>9</v>
      </c>
      <c r="O1058" s="15">
        <v>10</v>
      </c>
      <c r="P1058" s="15">
        <v>11</v>
      </c>
      <c r="Q1058" s="15">
        <v>12</v>
      </c>
      <c r="R1058" s="15">
        <v>13</v>
      </c>
      <c r="S1058" s="15">
        <v>14</v>
      </c>
      <c r="T1058" s="15">
        <v>15</v>
      </c>
      <c r="U1058" s="15">
        <v>16</v>
      </c>
      <c r="V1058" s="15">
        <v>17</v>
      </c>
      <c r="W1058" s="15">
        <v>18</v>
      </c>
      <c r="X1058" s="15">
        <v>19</v>
      </c>
      <c r="Y1058" s="15">
        <v>20</v>
      </c>
      <c r="Z1058" s="15">
        <v>21</v>
      </c>
      <c r="AA1058" s="15">
        <v>22</v>
      </c>
      <c r="AB1058" s="15">
        <v>23</v>
      </c>
      <c r="AC1058" s="15">
        <v>24</v>
      </c>
      <c r="AD1058" s="15">
        <v>25</v>
      </c>
      <c r="AE1058" s="15">
        <v>26</v>
      </c>
      <c r="AF1058" s="15">
        <v>27</v>
      </c>
      <c r="AG1058" s="15">
        <v>28</v>
      </c>
      <c r="AH1058" s="15">
        <v>29</v>
      </c>
      <c r="AI1058" s="15">
        <v>30</v>
      </c>
      <c r="AJ1058" s="15">
        <v>31</v>
      </c>
      <c r="AK1058" s="15">
        <v>32</v>
      </c>
      <c r="AL1058" s="15">
        <v>33</v>
      </c>
      <c r="AM1058" s="15">
        <v>34</v>
      </c>
      <c r="AN1058" s="15">
        <v>35</v>
      </c>
      <c r="AO1058" s="15">
        <v>36</v>
      </c>
      <c r="AP1058" s="15">
        <v>37</v>
      </c>
      <c r="AQ1058" s="15">
        <v>38</v>
      </c>
      <c r="AR1058" s="15">
        <v>39</v>
      </c>
      <c r="AS1058" s="15">
        <v>40</v>
      </c>
      <c r="AT1058" s="15">
        <v>41</v>
      </c>
      <c r="AU1058" s="15">
        <v>42</v>
      </c>
      <c r="AV1058" s="15">
        <v>43</v>
      </c>
      <c r="AW1058" s="15">
        <v>44</v>
      </c>
      <c r="AX1058" s="15">
        <v>45</v>
      </c>
      <c r="AY1058" s="15">
        <v>46</v>
      </c>
      <c r="AZ1058" s="15">
        <v>47</v>
      </c>
      <c r="BA1058" s="15">
        <v>48</v>
      </c>
      <c r="BB1058" s="15">
        <v>49</v>
      </c>
      <c r="BC1058" s="15">
        <v>50</v>
      </c>
      <c r="BD1058" s="15">
        <v>51</v>
      </c>
      <c r="BE1058" s="15">
        <v>52</v>
      </c>
      <c r="BF1058" s="15">
        <v>53</v>
      </c>
      <c r="BG1058" s="15">
        <v>54</v>
      </c>
      <c r="BH1058" s="15">
        <v>55</v>
      </c>
      <c r="BI1058" s="15">
        <v>56</v>
      </c>
      <c r="BJ1058" s="15">
        <v>57</v>
      </c>
      <c r="BK1058" s="15">
        <v>58</v>
      </c>
      <c r="BL1058" s="15">
        <v>59</v>
      </c>
      <c r="BM1058" s="15">
        <v>60</v>
      </c>
      <c r="BN1058" s="15">
        <v>61</v>
      </c>
      <c r="BO1058" s="15">
        <v>62</v>
      </c>
      <c r="BP1058" s="15">
        <v>63</v>
      </c>
      <c r="BQ1058" s="15">
        <v>64</v>
      </c>
      <c r="BR1058" s="15">
        <v>65</v>
      </c>
      <c r="BS1058" s="15">
        <v>66</v>
      </c>
      <c r="BT1058" s="15">
        <v>67</v>
      </c>
      <c r="BU1058" s="15">
        <v>68</v>
      </c>
      <c r="BV1058" s="15">
        <v>69</v>
      </c>
      <c r="BW1058" s="15">
        <v>70</v>
      </c>
      <c r="BX1058" s="15">
        <v>71</v>
      </c>
      <c r="BY1058" s="15">
        <v>72</v>
      </c>
      <c r="BZ1058" s="15">
        <v>73</v>
      </c>
      <c r="CA1058" s="15">
        <v>74</v>
      </c>
      <c r="CB1058" s="15">
        <v>75</v>
      </c>
      <c r="CC1058" s="15">
        <v>76</v>
      </c>
      <c r="CD1058" s="15">
        <v>77</v>
      </c>
      <c r="CE1058" s="15">
        <v>78</v>
      </c>
      <c r="CF1058" s="15">
        <v>79</v>
      </c>
      <c r="CG1058" s="15">
        <v>80</v>
      </c>
      <c r="CH1058" s="15">
        <v>81</v>
      </c>
      <c r="CI1058" s="15">
        <v>82</v>
      </c>
      <c r="CJ1058" s="15">
        <v>83</v>
      </c>
      <c r="CK1058" s="15">
        <v>84</v>
      </c>
      <c r="CL1058" s="15">
        <v>85</v>
      </c>
      <c r="CM1058" s="15">
        <v>86</v>
      </c>
      <c r="CN1058" s="15">
        <v>87</v>
      </c>
      <c r="CO1058" s="15">
        <v>88</v>
      </c>
      <c r="CP1058" s="15">
        <v>89</v>
      </c>
      <c r="CQ1058" s="15">
        <v>90</v>
      </c>
      <c r="CR1058" s="15">
        <v>91</v>
      </c>
      <c r="CS1058" s="15">
        <v>92</v>
      </c>
      <c r="CT1058" s="15">
        <v>93</v>
      </c>
      <c r="CU1058" s="15">
        <v>94</v>
      </c>
      <c r="CV1058" s="15">
        <v>95</v>
      </c>
      <c r="CW1058" s="15">
        <v>96</v>
      </c>
      <c r="CX1058" s="15">
        <v>97</v>
      </c>
      <c r="CY1058" s="15">
        <v>98</v>
      </c>
      <c r="CZ1058" s="15">
        <v>99</v>
      </c>
      <c r="DA1058" s="15">
        <v>100</v>
      </c>
      <c r="DB1058" s="15">
        <v>101</v>
      </c>
      <c r="DC1058" s="15">
        <v>102</v>
      </c>
      <c r="DD1058" s="15">
        <v>103</v>
      </c>
      <c r="DE1058" s="15">
        <v>104</v>
      </c>
      <c r="DF1058" s="15">
        <v>105</v>
      </c>
      <c r="DG1058" s="15">
        <v>106</v>
      </c>
      <c r="DH1058" s="15">
        <v>107</v>
      </c>
      <c r="DI1058" s="15">
        <v>108</v>
      </c>
      <c r="DJ1058" s="15">
        <v>109</v>
      </c>
      <c r="DK1058" s="15">
        <v>110</v>
      </c>
      <c r="DL1058" s="15">
        <v>111</v>
      </c>
      <c r="DM1058" s="15">
        <v>112</v>
      </c>
      <c r="DN1058" s="15">
        <v>113</v>
      </c>
      <c r="DO1058" s="15">
        <v>114</v>
      </c>
      <c r="DP1058" s="15">
        <v>115</v>
      </c>
      <c r="DQ1058" s="15">
        <v>116</v>
      </c>
      <c r="DR1058" s="15">
        <v>117</v>
      </c>
      <c r="DS1058" s="15">
        <v>118</v>
      </c>
      <c r="DT1058" s="15">
        <v>119</v>
      </c>
      <c r="DU1058" s="15">
        <v>120</v>
      </c>
      <c r="DV1058" s="15">
        <v>121</v>
      </c>
      <c r="DW1058" s="15">
        <v>122</v>
      </c>
      <c r="DX1058" s="15">
        <v>123</v>
      </c>
      <c r="DY1058" s="15">
        <v>124</v>
      </c>
      <c r="DZ1058" s="15">
        <v>125</v>
      </c>
      <c r="EA1058" s="15">
        <v>126</v>
      </c>
      <c r="EB1058" s="15">
        <v>127</v>
      </c>
      <c r="EC1058" s="15">
        <v>128</v>
      </c>
      <c r="ED1058" s="15">
        <v>129</v>
      </c>
      <c r="EE1058" s="15">
        <v>130</v>
      </c>
      <c r="EF1058" s="15">
        <v>131</v>
      </c>
      <c r="EG1058" s="15">
        <v>132</v>
      </c>
      <c r="EH1058" s="15">
        <v>133</v>
      </c>
      <c r="EI1058" s="15">
        <v>134</v>
      </c>
      <c r="EJ1058" s="15">
        <v>135</v>
      </c>
      <c r="EK1058" s="15">
        <v>136</v>
      </c>
      <c r="EL1058" s="15">
        <v>137</v>
      </c>
      <c r="EM1058" s="15">
        <v>138</v>
      </c>
      <c r="EN1058" s="15">
        <v>139</v>
      </c>
      <c r="EO1058" s="15">
        <v>140</v>
      </c>
      <c r="EP1058" s="15">
        <v>141</v>
      </c>
      <c r="EQ1058" s="15">
        <v>142</v>
      </c>
      <c r="ER1058" s="15">
        <v>143</v>
      </c>
      <c r="ES1058" s="15">
        <v>144</v>
      </c>
      <c r="ET1058" s="15">
        <v>145</v>
      </c>
      <c r="EU1058" s="15">
        <v>146</v>
      </c>
      <c r="EV1058" s="15">
        <v>147</v>
      </c>
      <c r="EW1058" s="15">
        <v>148</v>
      </c>
      <c r="EX1058" s="15">
        <v>149</v>
      </c>
      <c r="EY1058" s="15">
        <v>150</v>
      </c>
      <c r="EZ1058" s="15">
        <v>151</v>
      </c>
      <c r="FA1058" s="15">
        <v>152</v>
      </c>
      <c r="FB1058" s="15">
        <v>153</v>
      </c>
      <c r="FC1058" s="15">
        <v>154</v>
      </c>
      <c r="FD1058" s="15">
        <v>155</v>
      </c>
      <c r="FE1058" s="15">
        <v>156</v>
      </c>
      <c r="FF1058" s="15">
        <v>157</v>
      </c>
      <c r="FG1058" s="15">
        <v>158</v>
      </c>
      <c r="FH1058" s="15">
        <v>159</v>
      </c>
      <c r="FI1058" s="15">
        <v>160</v>
      </c>
      <c r="FJ1058" s="15">
        <v>161</v>
      </c>
      <c r="FK1058" s="15">
        <v>162</v>
      </c>
      <c r="FL1058" s="15">
        <v>163</v>
      </c>
      <c r="FM1058" s="15">
        <v>164</v>
      </c>
      <c r="FN1058" s="15">
        <v>165</v>
      </c>
      <c r="FO1058" s="15">
        <v>166</v>
      </c>
      <c r="FP1058" s="15">
        <v>167</v>
      </c>
      <c r="FQ1058" s="15">
        <v>168</v>
      </c>
      <c r="FR1058" s="15">
        <v>169</v>
      </c>
      <c r="FS1058" s="15">
        <v>170</v>
      </c>
      <c r="FT1058" s="15">
        <v>171</v>
      </c>
      <c r="FU1058" s="15">
        <v>172</v>
      </c>
      <c r="FV1058" s="15">
        <v>173</v>
      </c>
      <c r="FW1058" s="15">
        <v>174</v>
      </c>
      <c r="FX1058" s="15">
        <v>175</v>
      </c>
      <c r="FY1058" s="15">
        <v>176</v>
      </c>
      <c r="FZ1058" s="15">
        <v>177</v>
      </c>
      <c r="GA1058" s="15">
        <v>178</v>
      </c>
      <c r="GB1058" s="15">
        <v>179</v>
      </c>
      <c r="GC1058" s="15">
        <v>180</v>
      </c>
      <c r="GD1058" s="15">
        <v>181</v>
      </c>
      <c r="GE1058" s="15">
        <v>182</v>
      </c>
      <c r="GF1058" s="15">
        <v>183</v>
      </c>
      <c r="GG1058" s="15">
        <v>184</v>
      </c>
      <c r="GH1058" s="15">
        <v>185</v>
      </c>
      <c r="GI1058" s="15">
        <v>186</v>
      </c>
      <c r="GJ1058" s="15">
        <v>187</v>
      </c>
      <c r="GK1058" s="15">
        <v>188</v>
      </c>
      <c r="GL1058" s="15">
        <v>189</v>
      </c>
      <c r="GM1058" s="15">
        <v>190</v>
      </c>
      <c r="GN1058" s="15">
        <v>191</v>
      </c>
      <c r="GO1058" s="15">
        <v>192</v>
      </c>
      <c r="GP1058" s="15">
        <v>193</v>
      </c>
      <c r="GQ1058" s="15">
        <v>194</v>
      </c>
      <c r="GR1058" s="15">
        <v>195</v>
      </c>
      <c r="GS1058" s="15">
        <v>196</v>
      </c>
      <c r="GT1058" s="15">
        <v>197</v>
      </c>
      <c r="GU1058" s="15">
        <v>198</v>
      </c>
      <c r="GV1058" s="15">
        <v>199</v>
      </c>
      <c r="GW1058" s="15">
        <v>200</v>
      </c>
      <c r="GX1058" s="15">
        <v>201</v>
      </c>
      <c r="GY1058" s="15">
        <v>202</v>
      </c>
      <c r="GZ1058" s="15">
        <v>203</v>
      </c>
      <c r="HA1058" s="15">
        <v>204</v>
      </c>
      <c r="HB1058" s="15">
        <v>205</v>
      </c>
      <c r="HC1058" s="15">
        <v>206</v>
      </c>
      <c r="HD1058" s="15">
        <v>207</v>
      </c>
      <c r="HE1058" s="15">
        <v>208</v>
      </c>
      <c r="HF1058" s="15">
        <v>209</v>
      </c>
      <c r="HG1058" s="15">
        <v>210</v>
      </c>
      <c r="HH1058" s="15">
        <v>211</v>
      </c>
      <c r="HI1058" s="15">
        <v>212</v>
      </c>
      <c r="HJ1058" s="15">
        <v>213</v>
      </c>
      <c r="HK1058" s="15">
        <v>214</v>
      </c>
    </row>
    <row r="1059" spans="4:224" s="15" customFormat="1">
      <c r="E1059" s="42" t="s">
        <v>350</v>
      </c>
      <c r="F1059" s="15">
        <v>213</v>
      </c>
      <c r="G1059" s="15">
        <v>135</v>
      </c>
      <c r="H1059" s="15">
        <v>17</v>
      </c>
      <c r="I1059" s="15">
        <v>106</v>
      </c>
      <c r="J1059" s="15">
        <v>176</v>
      </c>
      <c r="K1059" s="15">
        <v>65</v>
      </c>
      <c r="L1059" s="15">
        <v>99</v>
      </c>
      <c r="M1059" s="15">
        <v>71</v>
      </c>
      <c r="N1059" s="15">
        <v>21</v>
      </c>
      <c r="O1059" s="15">
        <v>18</v>
      </c>
      <c r="P1059" s="15">
        <v>72</v>
      </c>
      <c r="Q1059" s="15">
        <v>101</v>
      </c>
      <c r="R1059" s="15">
        <v>34</v>
      </c>
      <c r="S1059" s="15">
        <v>111</v>
      </c>
      <c r="T1059" s="15">
        <v>97</v>
      </c>
      <c r="U1059" s="15">
        <v>3</v>
      </c>
      <c r="V1059" s="15">
        <v>109</v>
      </c>
      <c r="W1059" s="15">
        <v>40</v>
      </c>
      <c r="X1059" s="15">
        <v>31</v>
      </c>
      <c r="Y1059" s="15">
        <v>78</v>
      </c>
      <c r="Z1059" s="15">
        <v>9</v>
      </c>
      <c r="AA1059" s="15">
        <v>175</v>
      </c>
      <c r="AB1059" s="15">
        <v>55</v>
      </c>
      <c r="AC1059" s="15">
        <v>211</v>
      </c>
      <c r="AD1059" s="15">
        <v>157</v>
      </c>
      <c r="AE1059" s="15">
        <v>29</v>
      </c>
      <c r="AF1059" s="15">
        <v>118</v>
      </c>
      <c r="AG1059" s="15">
        <v>174</v>
      </c>
      <c r="AH1059" s="15">
        <v>85</v>
      </c>
      <c r="AI1059" s="15">
        <v>191</v>
      </c>
      <c r="AJ1059" s="15">
        <v>200</v>
      </c>
      <c r="AK1059" s="15">
        <v>124</v>
      </c>
      <c r="AL1059" s="15">
        <v>54</v>
      </c>
      <c r="AM1059" s="15">
        <v>137</v>
      </c>
      <c r="AN1059" s="15">
        <v>89</v>
      </c>
      <c r="AO1059" s="15">
        <v>68</v>
      </c>
      <c r="AP1059" s="15">
        <v>184</v>
      </c>
      <c r="AQ1059" s="15">
        <v>165</v>
      </c>
      <c r="AR1059" s="15">
        <v>80</v>
      </c>
      <c r="AS1059" s="15">
        <v>193</v>
      </c>
      <c r="AT1059" s="15">
        <v>134</v>
      </c>
      <c r="AU1059" s="15">
        <v>8</v>
      </c>
      <c r="AV1059" s="15">
        <v>214</v>
      </c>
      <c r="AW1059" s="15">
        <v>201</v>
      </c>
      <c r="AX1059" s="15">
        <v>73</v>
      </c>
      <c r="AY1059" s="15">
        <v>154</v>
      </c>
      <c r="AZ1059" s="15">
        <v>98</v>
      </c>
      <c r="BA1059" s="15">
        <v>4</v>
      </c>
      <c r="BB1059" s="15">
        <v>172</v>
      </c>
      <c r="BC1059" s="15">
        <v>24</v>
      </c>
      <c r="BD1059" s="15">
        <v>38</v>
      </c>
      <c r="BE1059" s="15">
        <v>170</v>
      </c>
      <c r="BF1059" s="15">
        <v>60</v>
      </c>
      <c r="BG1059" s="15">
        <v>138</v>
      </c>
      <c r="BH1059" s="15">
        <v>177</v>
      </c>
      <c r="BI1059" s="15">
        <v>194</v>
      </c>
      <c r="BJ1059" s="15">
        <v>48</v>
      </c>
      <c r="BK1059" s="15">
        <v>77</v>
      </c>
      <c r="BL1059" s="15">
        <v>146</v>
      </c>
      <c r="BM1059" s="15">
        <v>19</v>
      </c>
      <c r="BN1059" s="15">
        <v>140</v>
      </c>
      <c r="BO1059" s="15">
        <v>105</v>
      </c>
      <c r="BP1059" s="15">
        <v>12</v>
      </c>
      <c r="BQ1059" s="15">
        <v>212</v>
      </c>
      <c r="BR1059" s="15">
        <v>6</v>
      </c>
      <c r="BS1059" s="15">
        <v>62</v>
      </c>
      <c r="BT1059" s="15">
        <v>186</v>
      </c>
      <c r="BU1059" s="15">
        <v>167</v>
      </c>
      <c r="BV1059" s="15">
        <v>120</v>
      </c>
      <c r="BW1059" s="15">
        <v>156</v>
      </c>
      <c r="BX1059" s="15">
        <v>139</v>
      </c>
      <c r="BY1059" s="15">
        <v>41</v>
      </c>
      <c r="BZ1059" s="15">
        <v>161</v>
      </c>
      <c r="CA1059" s="15">
        <v>13</v>
      </c>
      <c r="CB1059" s="15">
        <v>51</v>
      </c>
      <c r="CC1059" s="15">
        <v>190</v>
      </c>
      <c r="CD1059" s="15">
        <v>180</v>
      </c>
      <c r="CE1059" s="15">
        <v>22</v>
      </c>
      <c r="CF1059" s="15">
        <v>26</v>
      </c>
      <c r="CG1059" s="15">
        <v>121</v>
      </c>
      <c r="CH1059" s="15">
        <v>10</v>
      </c>
      <c r="CI1059" s="15">
        <v>56</v>
      </c>
      <c r="CJ1059" s="15">
        <v>119</v>
      </c>
      <c r="CK1059" s="15">
        <v>28</v>
      </c>
      <c r="CL1059" s="15">
        <v>47</v>
      </c>
      <c r="CM1059" s="15">
        <v>150</v>
      </c>
      <c r="CN1059" s="15">
        <v>151</v>
      </c>
      <c r="CO1059" s="15">
        <v>100</v>
      </c>
      <c r="CP1059" s="15">
        <v>35</v>
      </c>
      <c r="CQ1059" s="15">
        <v>1</v>
      </c>
      <c r="CR1059" s="15">
        <v>144</v>
      </c>
      <c r="CS1059" s="15">
        <v>158</v>
      </c>
      <c r="CT1059" s="15">
        <v>117</v>
      </c>
      <c r="CU1059" s="15">
        <v>188</v>
      </c>
      <c r="CV1059" s="15">
        <v>91</v>
      </c>
      <c r="CW1059" s="15">
        <v>179</v>
      </c>
      <c r="CX1059" s="15">
        <v>75</v>
      </c>
      <c r="CY1059" s="15">
        <v>199</v>
      </c>
      <c r="CZ1059" s="15">
        <v>126</v>
      </c>
      <c r="DA1059" s="15">
        <v>207</v>
      </c>
      <c r="DB1059" s="15">
        <v>90</v>
      </c>
      <c r="DC1059" s="15">
        <v>169</v>
      </c>
      <c r="DD1059" s="15">
        <v>155</v>
      </c>
      <c r="DE1059" s="15">
        <v>187</v>
      </c>
      <c r="DF1059" s="15">
        <v>143</v>
      </c>
      <c r="DG1059" s="15">
        <v>93</v>
      </c>
      <c r="DH1059" s="15">
        <v>113</v>
      </c>
      <c r="DI1059" s="15">
        <v>86</v>
      </c>
      <c r="DJ1059" s="15">
        <v>148</v>
      </c>
      <c r="DK1059" s="15">
        <v>178</v>
      </c>
      <c r="DL1059" s="15">
        <v>59</v>
      </c>
      <c r="DM1059" s="15">
        <v>185</v>
      </c>
      <c r="DN1059" s="15">
        <v>27</v>
      </c>
      <c r="DO1059" s="15">
        <v>131</v>
      </c>
      <c r="DP1059" s="15">
        <v>128</v>
      </c>
      <c r="DQ1059" s="15">
        <v>69</v>
      </c>
      <c r="DR1059" s="15">
        <v>210</v>
      </c>
      <c r="DS1059" s="15">
        <v>14</v>
      </c>
      <c r="DT1059" s="15">
        <v>95</v>
      </c>
      <c r="DU1059" s="15">
        <v>162</v>
      </c>
      <c r="DV1059" s="15">
        <v>39</v>
      </c>
      <c r="DW1059" s="15">
        <v>76</v>
      </c>
      <c r="DX1059" s="15">
        <v>42</v>
      </c>
      <c r="DY1059" s="15">
        <v>88</v>
      </c>
      <c r="DZ1059" s="15">
        <v>166</v>
      </c>
      <c r="EA1059" s="15">
        <v>203</v>
      </c>
      <c r="EB1059" s="15">
        <v>43</v>
      </c>
      <c r="EC1059" s="15">
        <v>102</v>
      </c>
      <c r="ED1059" s="15">
        <v>67</v>
      </c>
      <c r="EE1059" s="15">
        <v>159</v>
      </c>
      <c r="EF1059" s="15">
        <v>25</v>
      </c>
      <c r="EG1059" s="15">
        <v>70</v>
      </c>
      <c r="EH1059" s="15">
        <v>37</v>
      </c>
      <c r="EI1059" s="15">
        <v>192</v>
      </c>
      <c r="EJ1059" s="15">
        <v>129</v>
      </c>
      <c r="EK1059" s="15">
        <v>195</v>
      </c>
      <c r="EL1059" s="15">
        <v>206</v>
      </c>
      <c r="EM1059" s="15">
        <v>205</v>
      </c>
      <c r="EN1059" s="15">
        <v>142</v>
      </c>
      <c r="EO1059" s="15">
        <v>66</v>
      </c>
      <c r="EP1059" s="15">
        <v>110</v>
      </c>
      <c r="EQ1059" s="15">
        <v>23</v>
      </c>
      <c r="ER1059" s="15">
        <v>61</v>
      </c>
      <c r="ES1059" s="15">
        <v>145</v>
      </c>
      <c r="ET1059" s="15">
        <v>46</v>
      </c>
      <c r="EU1059" s="15">
        <v>160</v>
      </c>
      <c r="EV1059" s="15">
        <v>64</v>
      </c>
      <c r="EW1059" s="15">
        <v>11</v>
      </c>
      <c r="EX1059" s="15">
        <v>57</v>
      </c>
      <c r="EY1059" s="15">
        <v>108</v>
      </c>
      <c r="EZ1059" s="15">
        <v>87</v>
      </c>
      <c r="FA1059" s="15">
        <v>173</v>
      </c>
      <c r="FB1059" s="15">
        <v>147</v>
      </c>
      <c r="FC1059" s="15">
        <v>202</v>
      </c>
      <c r="FD1059" s="15">
        <v>84</v>
      </c>
      <c r="FE1059" s="15">
        <v>132</v>
      </c>
      <c r="FF1059" s="15">
        <v>114</v>
      </c>
      <c r="FG1059" s="15">
        <v>92</v>
      </c>
      <c r="FH1059" s="15">
        <v>171</v>
      </c>
      <c r="FI1059" s="15">
        <v>208</v>
      </c>
      <c r="FJ1059" s="15">
        <v>125</v>
      </c>
      <c r="FK1059" s="15">
        <v>79</v>
      </c>
      <c r="FL1059" s="15">
        <v>164</v>
      </c>
      <c r="FM1059" s="15">
        <v>33</v>
      </c>
      <c r="FN1059" s="15">
        <v>198</v>
      </c>
      <c r="FO1059" s="15">
        <v>127</v>
      </c>
      <c r="FP1059" s="15">
        <v>83</v>
      </c>
      <c r="FQ1059" s="15">
        <v>5</v>
      </c>
      <c r="FR1059" s="15">
        <v>153</v>
      </c>
      <c r="FS1059" s="15">
        <v>36</v>
      </c>
      <c r="FT1059" s="15">
        <v>168</v>
      </c>
      <c r="FU1059" s="15">
        <v>15</v>
      </c>
      <c r="FV1059" s="15">
        <v>32</v>
      </c>
      <c r="FW1059" s="15">
        <v>133</v>
      </c>
      <c r="FX1059" s="15">
        <v>107</v>
      </c>
      <c r="FY1059" s="15">
        <v>20</v>
      </c>
      <c r="FZ1059" s="15">
        <v>130</v>
      </c>
      <c r="GA1059" s="15">
        <v>152</v>
      </c>
      <c r="GB1059" s="15">
        <v>2</v>
      </c>
      <c r="GC1059" s="15">
        <v>116</v>
      </c>
      <c r="GD1059" s="15">
        <v>45</v>
      </c>
      <c r="GE1059" s="15">
        <v>196</v>
      </c>
      <c r="GF1059" s="15">
        <v>7</v>
      </c>
      <c r="GG1059" s="15">
        <v>96</v>
      </c>
      <c r="GH1059" s="15">
        <v>112</v>
      </c>
      <c r="GI1059" s="15">
        <v>44</v>
      </c>
      <c r="GJ1059" s="15">
        <v>53</v>
      </c>
      <c r="GK1059" s="15">
        <v>204</v>
      </c>
      <c r="GL1059" s="15">
        <v>81</v>
      </c>
      <c r="GM1059" s="15">
        <v>94</v>
      </c>
      <c r="GN1059" s="15">
        <v>30</v>
      </c>
      <c r="GO1059" s="15">
        <v>209</v>
      </c>
      <c r="GP1059" s="15">
        <v>82</v>
      </c>
      <c r="GQ1059" s="15">
        <v>181</v>
      </c>
      <c r="GR1059" s="15">
        <v>136</v>
      </c>
      <c r="GS1059" s="15">
        <v>182</v>
      </c>
      <c r="GT1059" s="15">
        <v>104</v>
      </c>
      <c r="GU1059" s="15">
        <v>52</v>
      </c>
      <c r="GV1059" s="15">
        <v>58</v>
      </c>
      <c r="GW1059" s="15">
        <v>16</v>
      </c>
      <c r="GX1059" s="15">
        <v>49</v>
      </c>
      <c r="GY1059" s="15">
        <v>183</v>
      </c>
      <c r="GZ1059" s="15">
        <v>189</v>
      </c>
      <c r="HA1059" s="15">
        <v>123</v>
      </c>
      <c r="HB1059" s="15">
        <v>163</v>
      </c>
      <c r="HC1059" s="15">
        <v>197</v>
      </c>
      <c r="HD1059" s="15">
        <v>74</v>
      </c>
      <c r="HE1059" s="15">
        <v>149</v>
      </c>
      <c r="HF1059" s="15">
        <v>141</v>
      </c>
      <c r="HG1059" s="15">
        <v>63</v>
      </c>
      <c r="HH1059" s="15">
        <v>122</v>
      </c>
      <c r="HI1059" s="15">
        <v>103</v>
      </c>
      <c r="HJ1059" s="15">
        <v>50</v>
      </c>
      <c r="HK1059" s="15">
        <v>115</v>
      </c>
    </row>
    <row r="1060" spans="4:224" s="15" customFormat="1">
      <c r="E1060" s="42" t="s">
        <v>352</v>
      </c>
      <c r="F1060" s="15">
        <v>163</v>
      </c>
      <c r="G1060" s="15">
        <v>14</v>
      </c>
      <c r="H1060" s="15">
        <v>180</v>
      </c>
      <c r="I1060" s="15">
        <v>150</v>
      </c>
      <c r="J1060" s="15">
        <v>53</v>
      </c>
      <c r="K1060" s="15">
        <v>174</v>
      </c>
      <c r="L1060" s="15">
        <v>198</v>
      </c>
      <c r="M1060" s="15">
        <v>137</v>
      </c>
      <c r="N1060" s="15">
        <v>77</v>
      </c>
      <c r="O1060" s="15">
        <v>11</v>
      </c>
      <c r="P1060" s="15">
        <v>130</v>
      </c>
      <c r="Q1060" s="15">
        <v>140</v>
      </c>
      <c r="R1060" s="15">
        <v>187</v>
      </c>
      <c r="S1060" s="15">
        <v>101</v>
      </c>
      <c r="T1060" s="15">
        <v>132</v>
      </c>
      <c r="U1060" s="15">
        <v>80</v>
      </c>
      <c r="V1060" s="15">
        <v>188</v>
      </c>
      <c r="W1060" s="15">
        <v>9</v>
      </c>
      <c r="X1060" s="15">
        <v>116</v>
      </c>
      <c r="Y1060" s="15">
        <v>32</v>
      </c>
      <c r="Z1060" s="15">
        <v>54</v>
      </c>
      <c r="AA1060" s="15">
        <v>204</v>
      </c>
      <c r="AB1060" s="15">
        <v>106</v>
      </c>
      <c r="AC1060" s="15">
        <v>61</v>
      </c>
      <c r="AD1060" s="15">
        <v>7</v>
      </c>
      <c r="AE1060" s="15">
        <v>193</v>
      </c>
      <c r="AF1060" s="15">
        <v>69</v>
      </c>
      <c r="AG1060" s="15">
        <v>97</v>
      </c>
      <c r="AH1060" s="15">
        <v>43</v>
      </c>
      <c r="AI1060" s="15">
        <v>117</v>
      </c>
      <c r="AJ1060" s="15">
        <v>199</v>
      </c>
      <c r="AK1060" s="15">
        <v>149</v>
      </c>
      <c r="AL1060" s="15">
        <v>212</v>
      </c>
      <c r="AM1060" s="15">
        <v>22</v>
      </c>
      <c r="AN1060" s="15">
        <v>56</v>
      </c>
      <c r="AO1060" s="15">
        <v>35</v>
      </c>
      <c r="AP1060" s="15">
        <v>73</v>
      </c>
      <c r="AQ1060" s="15">
        <v>207</v>
      </c>
      <c r="AR1060" s="15">
        <v>195</v>
      </c>
      <c r="AS1060" s="15">
        <v>41</v>
      </c>
      <c r="AT1060" s="15">
        <v>47</v>
      </c>
      <c r="AU1060" s="15">
        <v>31</v>
      </c>
      <c r="AV1060" s="15">
        <v>57</v>
      </c>
      <c r="AW1060" s="15">
        <v>103</v>
      </c>
      <c r="AX1060" s="15">
        <v>81</v>
      </c>
      <c r="AY1060" s="15">
        <v>55</v>
      </c>
      <c r="AZ1060" s="15">
        <v>40</v>
      </c>
      <c r="BA1060" s="15">
        <v>112</v>
      </c>
      <c r="BB1060" s="15">
        <v>110</v>
      </c>
      <c r="BC1060" s="15">
        <v>151</v>
      </c>
      <c r="BD1060" s="15">
        <v>202</v>
      </c>
      <c r="BE1060" s="15">
        <v>148</v>
      </c>
      <c r="BF1060" s="15">
        <v>177</v>
      </c>
      <c r="BG1060" s="15">
        <v>161</v>
      </c>
      <c r="BH1060" s="15">
        <v>39</v>
      </c>
      <c r="BI1060" s="15">
        <v>2</v>
      </c>
      <c r="BJ1060" s="15">
        <v>166</v>
      </c>
      <c r="BK1060" s="15">
        <v>146</v>
      </c>
      <c r="BL1060" s="15">
        <v>71</v>
      </c>
      <c r="BM1060" s="15">
        <v>12</v>
      </c>
      <c r="BN1060" s="15">
        <v>123</v>
      </c>
      <c r="BO1060" s="15">
        <v>16</v>
      </c>
      <c r="BP1060" s="15">
        <v>114</v>
      </c>
      <c r="BQ1060" s="15">
        <v>93</v>
      </c>
      <c r="BR1060" s="15">
        <v>102</v>
      </c>
      <c r="BS1060" s="15">
        <v>89</v>
      </c>
      <c r="BT1060" s="15">
        <v>126</v>
      </c>
      <c r="BU1060" s="15">
        <v>134</v>
      </c>
      <c r="BV1060" s="15">
        <v>173</v>
      </c>
      <c r="BW1060" s="15">
        <v>111</v>
      </c>
      <c r="BX1060" s="15">
        <v>128</v>
      </c>
      <c r="BY1060" s="15">
        <v>6</v>
      </c>
      <c r="BZ1060" s="15">
        <v>192</v>
      </c>
      <c r="CA1060" s="15">
        <v>82</v>
      </c>
      <c r="CB1060" s="15">
        <v>158</v>
      </c>
      <c r="CC1060" s="15">
        <v>142</v>
      </c>
      <c r="CD1060" s="15">
        <v>18</v>
      </c>
      <c r="CE1060" s="15">
        <v>59</v>
      </c>
      <c r="CF1060" s="15">
        <v>46</v>
      </c>
      <c r="CG1060" s="15">
        <v>62</v>
      </c>
      <c r="CH1060" s="15">
        <v>210</v>
      </c>
      <c r="CI1060" s="15">
        <v>189</v>
      </c>
      <c r="CJ1060" s="15">
        <v>181</v>
      </c>
      <c r="CK1060" s="15">
        <v>197</v>
      </c>
      <c r="CL1060" s="15">
        <v>211</v>
      </c>
      <c r="CM1060" s="15">
        <v>100</v>
      </c>
      <c r="CN1060" s="15">
        <v>26</v>
      </c>
      <c r="CO1060" s="15">
        <v>172</v>
      </c>
      <c r="CP1060" s="15">
        <v>87</v>
      </c>
      <c r="CQ1060" s="15">
        <v>179</v>
      </c>
      <c r="CR1060" s="15">
        <v>115</v>
      </c>
      <c r="CS1060" s="15">
        <v>153</v>
      </c>
      <c r="CT1060" s="15">
        <v>121</v>
      </c>
      <c r="CU1060" s="15">
        <v>37</v>
      </c>
      <c r="CV1060" s="15">
        <v>213</v>
      </c>
      <c r="CW1060" s="15">
        <v>145</v>
      </c>
      <c r="CX1060" s="15">
        <v>171</v>
      </c>
      <c r="CY1060" s="15">
        <v>104</v>
      </c>
      <c r="CZ1060" s="15">
        <v>206</v>
      </c>
      <c r="DA1060" s="15">
        <v>86</v>
      </c>
      <c r="DB1060" s="15">
        <v>129</v>
      </c>
      <c r="DC1060" s="15">
        <v>165</v>
      </c>
      <c r="DD1060" s="15">
        <v>44</v>
      </c>
      <c r="DE1060" s="15">
        <v>10</v>
      </c>
      <c r="DF1060" s="15">
        <v>167</v>
      </c>
      <c r="DG1060" s="15">
        <v>19</v>
      </c>
      <c r="DH1060" s="15">
        <v>119</v>
      </c>
      <c r="DI1060" s="15">
        <v>135</v>
      </c>
      <c r="DJ1060" s="15">
        <v>25</v>
      </c>
      <c r="DK1060" s="15">
        <v>72</v>
      </c>
      <c r="DL1060" s="15">
        <v>214</v>
      </c>
      <c r="DM1060" s="15">
        <v>205</v>
      </c>
      <c r="DN1060" s="15">
        <v>79</v>
      </c>
      <c r="DO1060" s="15">
        <v>196</v>
      </c>
      <c r="DP1060" s="15">
        <v>147</v>
      </c>
      <c r="DQ1060" s="15">
        <v>4</v>
      </c>
      <c r="DR1060" s="15">
        <v>155</v>
      </c>
      <c r="DS1060" s="15">
        <v>170</v>
      </c>
      <c r="DT1060" s="15">
        <v>183</v>
      </c>
      <c r="DU1060" s="15">
        <v>141</v>
      </c>
      <c r="DV1060" s="15">
        <v>24</v>
      </c>
      <c r="DW1060" s="15">
        <v>136</v>
      </c>
      <c r="DX1060" s="15">
        <v>36</v>
      </c>
      <c r="DY1060" s="15">
        <v>156</v>
      </c>
      <c r="DZ1060" s="15">
        <v>17</v>
      </c>
      <c r="EA1060" s="15">
        <v>67</v>
      </c>
      <c r="EB1060" s="15">
        <v>154</v>
      </c>
      <c r="EC1060" s="15">
        <v>90</v>
      </c>
      <c r="ED1060" s="15">
        <v>65</v>
      </c>
      <c r="EE1060" s="15">
        <v>29</v>
      </c>
      <c r="EF1060" s="15">
        <v>34</v>
      </c>
      <c r="EG1060" s="15">
        <v>143</v>
      </c>
      <c r="EH1060" s="15">
        <v>105</v>
      </c>
      <c r="EI1060" s="15">
        <v>1</v>
      </c>
      <c r="EJ1060" s="15">
        <v>152</v>
      </c>
      <c r="EK1060" s="15">
        <v>175</v>
      </c>
      <c r="EL1060" s="15">
        <v>208</v>
      </c>
      <c r="EM1060" s="15">
        <v>74</v>
      </c>
      <c r="EN1060" s="15">
        <v>52</v>
      </c>
      <c r="EO1060" s="15">
        <v>98</v>
      </c>
      <c r="EP1060" s="15">
        <v>5</v>
      </c>
      <c r="EQ1060" s="15">
        <v>66</v>
      </c>
      <c r="ER1060" s="15">
        <v>15</v>
      </c>
      <c r="ES1060" s="15">
        <v>38</v>
      </c>
      <c r="ET1060" s="15">
        <v>8</v>
      </c>
      <c r="EU1060" s="15">
        <v>58</v>
      </c>
      <c r="EV1060" s="15">
        <v>108</v>
      </c>
      <c r="EW1060" s="15">
        <v>30</v>
      </c>
      <c r="EX1060" s="15">
        <v>168</v>
      </c>
      <c r="EY1060" s="15">
        <v>48</v>
      </c>
      <c r="EZ1060" s="15">
        <v>75</v>
      </c>
      <c r="FA1060" s="15">
        <v>178</v>
      </c>
      <c r="FB1060" s="15">
        <v>109</v>
      </c>
      <c r="FC1060" s="15">
        <v>68</v>
      </c>
      <c r="FD1060" s="15">
        <v>122</v>
      </c>
      <c r="FE1060" s="15">
        <v>124</v>
      </c>
      <c r="FF1060" s="15">
        <v>78</v>
      </c>
      <c r="FG1060" s="15">
        <v>107</v>
      </c>
      <c r="FH1060" s="15">
        <v>92</v>
      </c>
      <c r="FI1060" s="15">
        <v>201</v>
      </c>
      <c r="FJ1060" s="15">
        <v>63</v>
      </c>
      <c r="FK1060" s="15">
        <v>33</v>
      </c>
      <c r="FL1060" s="15">
        <v>209</v>
      </c>
      <c r="FM1060" s="15">
        <v>186</v>
      </c>
      <c r="FN1060" s="15">
        <v>83</v>
      </c>
      <c r="FO1060" s="15">
        <v>84</v>
      </c>
      <c r="FP1060" s="15">
        <v>60</v>
      </c>
      <c r="FQ1060" s="15">
        <v>184</v>
      </c>
      <c r="FR1060" s="15">
        <v>127</v>
      </c>
      <c r="FS1060" s="15">
        <v>139</v>
      </c>
      <c r="FT1060" s="15">
        <v>28</v>
      </c>
      <c r="FU1060" s="15">
        <v>88</v>
      </c>
      <c r="FV1060" s="15">
        <v>200</v>
      </c>
      <c r="FW1060" s="15">
        <v>182</v>
      </c>
      <c r="FX1060" s="15">
        <v>194</v>
      </c>
      <c r="FY1060" s="15">
        <v>85</v>
      </c>
      <c r="FZ1060" s="15">
        <v>51</v>
      </c>
      <c r="GA1060" s="15">
        <v>162</v>
      </c>
      <c r="GB1060" s="15">
        <v>160</v>
      </c>
      <c r="GC1060" s="15">
        <v>3</v>
      </c>
      <c r="GD1060" s="15">
        <v>94</v>
      </c>
      <c r="GE1060" s="15">
        <v>13</v>
      </c>
      <c r="GF1060" s="15">
        <v>70</v>
      </c>
      <c r="GG1060" s="15">
        <v>20</v>
      </c>
      <c r="GH1060" s="15">
        <v>118</v>
      </c>
      <c r="GI1060" s="15">
        <v>120</v>
      </c>
      <c r="GJ1060" s="15">
        <v>125</v>
      </c>
      <c r="GK1060" s="15">
        <v>64</v>
      </c>
      <c r="GL1060" s="15">
        <v>45</v>
      </c>
      <c r="GM1060" s="15">
        <v>131</v>
      </c>
      <c r="GN1060" s="15">
        <v>95</v>
      </c>
      <c r="GO1060" s="15">
        <v>50</v>
      </c>
      <c r="GP1060" s="15">
        <v>96</v>
      </c>
      <c r="GQ1060" s="15">
        <v>113</v>
      </c>
      <c r="GR1060" s="15">
        <v>21</v>
      </c>
      <c r="GS1060" s="15">
        <v>133</v>
      </c>
      <c r="GT1060" s="15">
        <v>190</v>
      </c>
      <c r="GU1060" s="15">
        <v>176</v>
      </c>
      <c r="GV1060" s="15">
        <v>42</v>
      </c>
      <c r="GW1060" s="15">
        <v>27</v>
      </c>
      <c r="GX1060" s="15">
        <v>169</v>
      </c>
      <c r="GY1060" s="15">
        <v>164</v>
      </c>
      <c r="GZ1060" s="15">
        <v>91</v>
      </c>
      <c r="HA1060" s="15">
        <v>203</v>
      </c>
      <c r="HB1060" s="15">
        <v>76</v>
      </c>
      <c r="HC1060" s="15">
        <v>99</v>
      </c>
      <c r="HD1060" s="15">
        <v>138</v>
      </c>
      <c r="HE1060" s="15">
        <v>157</v>
      </c>
      <c r="HF1060" s="15">
        <v>23</v>
      </c>
      <c r="HG1060" s="15">
        <v>144</v>
      </c>
      <c r="HH1060" s="15">
        <v>159</v>
      </c>
      <c r="HI1060" s="15">
        <v>49</v>
      </c>
      <c r="HJ1060" s="15">
        <v>185</v>
      </c>
      <c r="HK1060" s="15">
        <v>191</v>
      </c>
    </row>
    <row r="1061" spans="4:224" s="15" customFormat="1"/>
    <row r="1062" spans="4:224" s="15" customFormat="1">
      <c r="D1062" s="447">
        <v>215</v>
      </c>
      <c r="E1062" s="39" t="s">
        <v>379</v>
      </c>
    </row>
    <row r="1063" spans="4:224" s="15" customFormat="1">
      <c r="E1063" s="42" t="s">
        <v>322</v>
      </c>
      <c r="F1063" s="15">
        <v>1</v>
      </c>
      <c r="G1063" s="15">
        <v>2</v>
      </c>
      <c r="H1063" s="15">
        <v>3</v>
      </c>
      <c r="I1063" s="15">
        <v>4</v>
      </c>
      <c r="J1063" s="15">
        <v>5</v>
      </c>
      <c r="K1063" s="15">
        <v>6</v>
      </c>
      <c r="L1063" s="15">
        <v>7</v>
      </c>
      <c r="M1063" s="15">
        <v>8</v>
      </c>
      <c r="N1063" s="15">
        <v>9</v>
      </c>
      <c r="O1063" s="15">
        <v>10</v>
      </c>
      <c r="P1063" s="15">
        <v>11</v>
      </c>
      <c r="Q1063" s="15">
        <v>12</v>
      </c>
      <c r="R1063" s="15">
        <v>13</v>
      </c>
      <c r="S1063" s="15">
        <v>14</v>
      </c>
      <c r="T1063" s="15">
        <v>15</v>
      </c>
      <c r="U1063" s="15">
        <v>16</v>
      </c>
      <c r="V1063" s="15">
        <v>17</v>
      </c>
      <c r="W1063" s="15">
        <v>18</v>
      </c>
      <c r="X1063" s="15">
        <v>19</v>
      </c>
      <c r="Y1063" s="15">
        <v>20</v>
      </c>
      <c r="Z1063" s="15">
        <v>21</v>
      </c>
      <c r="AA1063" s="15">
        <v>22</v>
      </c>
      <c r="AB1063" s="15">
        <v>23</v>
      </c>
      <c r="AC1063" s="15">
        <v>24</v>
      </c>
      <c r="AD1063" s="15">
        <v>25</v>
      </c>
      <c r="AE1063" s="15">
        <v>26</v>
      </c>
      <c r="AF1063" s="15">
        <v>27</v>
      </c>
      <c r="AG1063" s="15">
        <v>28</v>
      </c>
      <c r="AH1063" s="15">
        <v>29</v>
      </c>
      <c r="AI1063" s="15">
        <v>30</v>
      </c>
      <c r="AJ1063" s="15">
        <v>31</v>
      </c>
      <c r="AK1063" s="15">
        <v>32</v>
      </c>
      <c r="AL1063" s="15">
        <v>33</v>
      </c>
      <c r="AM1063" s="15">
        <v>34</v>
      </c>
      <c r="AN1063" s="15">
        <v>35</v>
      </c>
      <c r="AO1063" s="15">
        <v>36</v>
      </c>
      <c r="AP1063" s="15">
        <v>37</v>
      </c>
      <c r="AQ1063" s="15">
        <v>38</v>
      </c>
      <c r="AR1063" s="15">
        <v>39</v>
      </c>
      <c r="AS1063" s="15">
        <v>40</v>
      </c>
      <c r="AT1063" s="15">
        <v>41</v>
      </c>
      <c r="AU1063" s="15">
        <v>42</v>
      </c>
      <c r="AV1063" s="15">
        <v>43</v>
      </c>
      <c r="AW1063" s="15">
        <v>44</v>
      </c>
      <c r="AX1063" s="15">
        <v>45</v>
      </c>
      <c r="AY1063" s="15">
        <v>46</v>
      </c>
      <c r="AZ1063" s="15">
        <v>47</v>
      </c>
      <c r="BA1063" s="15">
        <v>48</v>
      </c>
      <c r="BB1063" s="15">
        <v>49</v>
      </c>
      <c r="BC1063" s="15">
        <v>50</v>
      </c>
      <c r="BD1063" s="15">
        <v>51</v>
      </c>
      <c r="BE1063" s="15">
        <v>52</v>
      </c>
      <c r="BF1063" s="15">
        <v>53</v>
      </c>
      <c r="BG1063" s="15">
        <v>54</v>
      </c>
      <c r="BH1063" s="15">
        <v>55</v>
      </c>
      <c r="BI1063" s="15">
        <v>56</v>
      </c>
      <c r="BJ1063" s="15">
        <v>57</v>
      </c>
      <c r="BK1063" s="15">
        <v>58</v>
      </c>
      <c r="BL1063" s="15">
        <v>59</v>
      </c>
      <c r="BM1063" s="15">
        <v>60</v>
      </c>
      <c r="BN1063" s="15">
        <v>61</v>
      </c>
      <c r="BO1063" s="15">
        <v>62</v>
      </c>
      <c r="BP1063" s="15">
        <v>63</v>
      </c>
      <c r="BQ1063" s="15">
        <v>64</v>
      </c>
      <c r="BR1063" s="15">
        <v>65</v>
      </c>
      <c r="BS1063" s="15">
        <v>66</v>
      </c>
      <c r="BT1063" s="15">
        <v>67</v>
      </c>
      <c r="BU1063" s="15">
        <v>68</v>
      </c>
      <c r="BV1063" s="15">
        <v>69</v>
      </c>
      <c r="BW1063" s="15">
        <v>70</v>
      </c>
      <c r="BX1063" s="15">
        <v>71</v>
      </c>
      <c r="BY1063" s="15">
        <v>72</v>
      </c>
      <c r="BZ1063" s="15">
        <v>73</v>
      </c>
      <c r="CA1063" s="15">
        <v>74</v>
      </c>
      <c r="CB1063" s="15">
        <v>75</v>
      </c>
      <c r="CC1063" s="15">
        <v>76</v>
      </c>
      <c r="CD1063" s="15">
        <v>77</v>
      </c>
      <c r="CE1063" s="15">
        <v>78</v>
      </c>
      <c r="CF1063" s="15">
        <v>79</v>
      </c>
      <c r="CG1063" s="15">
        <v>80</v>
      </c>
      <c r="CH1063" s="15">
        <v>81</v>
      </c>
      <c r="CI1063" s="15">
        <v>82</v>
      </c>
      <c r="CJ1063" s="15">
        <v>83</v>
      </c>
      <c r="CK1063" s="15">
        <v>84</v>
      </c>
      <c r="CL1063" s="15">
        <v>85</v>
      </c>
      <c r="CM1063" s="15">
        <v>86</v>
      </c>
      <c r="CN1063" s="15">
        <v>87</v>
      </c>
      <c r="CO1063" s="15">
        <v>88</v>
      </c>
      <c r="CP1063" s="15">
        <v>89</v>
      </c>
      <c r="CQ1063" s="15">
        <v>90</v>
      </c>
      <c r="CR1063" s="15">
        <v>91</v>
      </c>
      <c r="CS1063" s="15">
        <v>92</v>
      </c>
      <c r="CT1063" s="15">
        <v>93</v>
      </c>
      <c r="CU1063" s="15">
        <v>94</v>
      </c>
      <c r="CV1063" s="15">
        <v>95</v>
      </c>
      <c r="CW1063" s="15">
        <v>96</v>
      </c>
      <c r="CX1063" s="15">
        <v>97</v>
      </c>
      <c r="CY1063" s="15">
        <v>98</v>
      </c>
      <c r="CZ1063" s="15">
        <v>99</v>
      </c>
      <c r="DA1063" s="15">
        <v>100</v>
      </c>
      <c r="DB1063" s="15">
        <v>101</v>
      </c>
      <c r="DC1063" s="15">
        <v>102</v>
      </c>
      <c r="DD1063" s="15">
        <v>103</v>
      </c>
      <c r="DE1063" s="15">
        <v>104</v>
      </c>
      <c r="DF1063" s="15">
        <v>105</v>
      </c>
      <c r="DG1063" s="15">
        <v>106</v>
      </c>
      <c r="DH1063" s="15">
        <v>107</v>
      </c>
      <c r="DI1063" s="15">
        <v>108</v>
      </c>
      <c r="DJ1063" s="15">
        <v>109</v>
      </c>
      <c r="DK1063" s="15">
        <v>110</v>
      </c>
      <c r="DL1063" s="15">
        <v>111</v>
      </c>
      <c r="DM1063" s="15">
        <v>112</v>
      </c>
      <c r="DN1063" s="15">
        <v>113</v>
      </c>
      <c r="DO1063" s="15">
        <v>114</v>
      </c>
      <c r="DP1063" s="15">
        <v>115</v>
      </c>
      <c r="DQ1063" s="15">
        <v>116</v>
      </c>
      <c r="DR1063" s="15">
        <v>117</v>
      </c>
      <c r="DS1063" s="15">
        <v>118</v>
      </c>
      <c r="DT1063" s="15">
        <v>119</v>
      </c>
      <c r="DU1063" s="15">
        <v>120</v>
      </c>
      <c r="DV1063" s="15">
        <v>121</v>
      </c>
      <c r="DW1063" s="15">
        <v>122</v>
      </c>
      <c r="DX1063" s="15">
        <v>123</v>
      </c>
      <c r="DY1063" s="15">
        <v>124</v>
      </c>
      <c r="DZ1063" s="15">
        <v>125</v>
      </c>
      <c r="EA1063" s="15">
        <v>126</v>
      </c>
      <c r="EB1063" s="15">
        <v>127</v>
      </c>
      <c r="EC1063" s="15">
        <v>128</v>
      </c>
      <c r="ED1063" s="15">
        <v>129</v>
      </c>
      <c r="EE1063" s="15">
        <v>130</v>
      </c>
      <c r="EF1063" s="15">
        <v>131</v>
      </c>
      <c r="EG1063" s="15">
        <v>132</v>
      </c>
      <c r="EH1063" s="15">
        <v>133</v>
      </c>
      <c r="EI1063" s="15">
        <v>134</v>
      </c>
      <c r="EJ1063" s="15">
        <v>135</v>
      </c>
      <c r="EK1063" s="15">
        <v>136</v>
      </c>
      <c r="EL1063" s="15">
        <v>137</v>
      </c>
      <c r="EM1063" s="15">
        <v>138</v>
      </c>
      <c r="EN1063" s="15">
        <v>139</v>
      </c>
      <c r="EO1063" s="15">
        <v>140</v>
      </c>
      <c r="EP1063" s="15">
        <v>141</v>
      </c>
      <c r="EQ1063" s="15">
        <v>142</v>
      </c>
      <c r="ER1063" s="15">
        <v>143</v>
      </c>
      <c r="ES1063" s="15">
        <v>144</v>
      </c>
      <c r="ET1063" s="15">
        <v>145</v>
      </c>
      <c r="EU1063" s="15">
        <v>146</v>
      </c>
      <c r="EV1063" s="15">
        <v>147</v>
      </c>
      <c r="EW1063" s="15">
        <v>148</v>
      </c>
      <c r="EX1063" s="15">
        <v>149</v>
      </c>
      <c r="EY1063" s="15">
        <v>150</v>
      </c>
      <c r="EZ1063" s="15">
        <v>151</v>
      </c>
      <c r="FA1063" s="15">
        <v>152</v>
      </c>
      <c r="FB1063" s="15">
        <v>153</v>
      </c>
      <c r="FC1063" s="15">
        <v>154</v>
      </c>
      <c r="FD1063" s="15">
        <v>155</v>
      </c>
      <c r="FE1063" s="15">
        <v>156</v>
      </c>
      <c r="FF1063" s="15">
        <v>157</v>
      </c>
      <c r="FG1063" s="15">
        <v>158</v>
      </c>
      <c r="FH1063" s="15">
        <v>159</v>
      </c>
      <c r="FI1063" s="15">
        <v>160</v>
      </c>
      <c r="FJ1063" s="15">
        <v>161</v>
      </c>
      <c r="FK1063" s="15">
        <v>162</v>
      </c>
      <c r="FL1063" s="15">
        <v>163</v>
      </c>
      <c r="FM1063" s="15">
        <v>164</v>
      </c>
      <c r="FN1063" s="15">
        <v>165</v>
      </c>
      <c r="FO1063" s="15">
        <v>166</v>
      </c>
      <c r="FP1063" s="15">
        <v>167</v>
      </c>
      <c r="FQ1063" s="15">
        <v>168</v>
      </c>
      <c r="FR1063" s="15">
        <v>169</v>
      </c>
      <c r="FS1063" s="15">
        <v>170</v>
      </c>
      <c r="FT1063" s="15">
        <v>171</v>
      </c>
      <c r="FU1063" s="15">
        <v>172</v>
      </c>
      <c r="FV1063" s="15">
        <v>173</v>
      </c>
      <c r="FW1063" s="15">
        <v>174</v>
      </c>
      <c r="FX1063" s="15">
        <v>175</v>
      </c>
      <c r="FY1063" s="15">
        <v>176</v>
      </c>
      <c r="FZ1063" s="15">
        <v>177</v>
      </c>
      <c r="GA1063" s="15">
        <v>178</v>
      </c>
      <c r="GB1063" s="15">
        <v>179</v>
      </c>
      <c r="GC1063" s="15">
        <v>180</v>
      </c>
      <c r="GD1063" s="15">
        <v>181</v>
      </c>
      <c r="GE1063" s="15">
        <v>182</v>
      </c>
      <c r="GF1063" s="15">
        <v>183</v>
      </c>
      <c r="GG1063" s="15">
        <v>184</v>
      </c>
      <c r="GH1063" s="15">
        <v>185</v>
      </c>
      <c r="GI1063" s="15">
        <v>186</v>
      </c>
      <c r="GJ1063" s="15">
        <v>187</v>
      </c>
      <c r="GK1063" s="15">
        <v>188</v>
      </c>
      <c r="GL1063" s="15">
        <v>189</v>
      </c>
      <c r="GM1063" s="15">
        <v>190</v>
      </c>
      <c r="GN1063" s="15">
        <v>191</v>
      </c>
      <c r="GO1063" s="15">
        <v>192</v>
      </c>
      <c r="GP1063" s="15">
        <v>193</v>
      </c>
      <c r="GQ1063" s="15">
        <v>194</v>
      </c>
      <c r="GR1063" s="15">
        <v>195</v>
      </c>
      <c r="GS1063" s="15">
        <v>196</v>
      </c>
      <c r="GT1063" s="15">
        <v>197</v>
      </c>
      <c r="GU1063" s="15">
        <v>198</v>
      </c>
      <c r="GV1063" s="15">
        <v>199</v>
      </c>
      <c r="GW1063" s="15">
        <v>200</v>
      </c>
      <c r="GX1063" s="15">
        <v>201</v>
      </c>
      <c r="GY1063" s="15">
        <v>202</v>
      </c>
      <c r="GZ1063" s="15">
        <v>203</v>
      </c>
      <c r="HA1063" s="15">
        <v>204</v>
      </c>
      <c r="HB1063" s="15">
        <v>205</v>
      </c>
      <c r="HC1063" s="15">
        <v>206</v>
      </c>
      <c r="HD1063" s="15">
        <v>207</v>
      </c>
      <c r="HE1063" s="15">
        <v>208</v>
      </c>
      <c r="HF1063" s="15">
        <v>209</v>
      </c>
      <c r="HG1063" s="15">
        <v>210</v>
      </c>
      <c r="HH1063" s="15">
        <v>211</v>
      </c>
      <c r="HI1063" s="15">
        <v>212</v>
      </c>
      <c r="HJ1063" s="15">
        <v>213</v>
      </c>
      <c r="HK1063" s="15">
        <v>214</v>
      </c>
      <c r="HL1063" s="15">
        <v>215</v>
      </c>
    </row>
    <row r="1064" spans="4:224" s="15" customFormat="1">
      <c r="E1064" s="42" t="s">
        <v>350</v>
      </c>
      <c r="F1064" s="15">
        <v>15</v>
      </c>
      <c r="G1064" s="15">
        <v>83</v>
      </c>
      <c r="H1064" s="15">
        <v>139</v>
      </c>
      <c r="I1064" s="15">
        <v>101</v>
      </c>
      <c r="J1064" s="15">
        <v>53</v>
      </c>
      <c r="K1064" s="15">
        <v>120</v>
      </c>
      <c r="L1064" s="15">
        <v>155</v>
      </c>
      <c r="M1064" s="15">
        <v>107</v>
      </c>
      <c r="N1064" s="15">
        <v>11</v>
      </c>
      <c r="O1064" s="15">
        <v>73</v>
      </c>
      <c r="P1064" s="15">
        <v>215</v>
      </c>
      <c r="Q1064" s="15">
        <v>164</v>
      </c>
      <c r="R1064" s="15">
        <v>2</v>
      </c>
      <c r="S1064" s="15">
        <v>18</v>
      </c>
      <c r="T1064" s="15">
        <v>197</v>
      </c>
      <c r="U1064" s="15">
        <v>189</v>
      </c>
      <c r="V1064" s="15">
        <v>140</v>
      </c>
      <c r="W1064" s="15">
        <v>55</v>
      </c>
      <c r="X1064" s="15">
        <v>21</v>
      </c>
      <c r="Y1064" s="15">
        <v>6</v>
      </c>
      <c r="Z1064" s="15">
        <v>160</v>
      </c>
      <c r="AA1064" s="15">
        <v>14</v>
      </c>
      <c r="AB1064" s="15">
        <v>211</v>
      </c>
      <c r="AC1064" s="15">
        <v>32</v>
      </c>
      <c r="AD1064" s="15">
        <v>179</v>
      </c>
      <c r="AE1064" s="15">
        <v>125</v>
      </c>
      <c r="AF1064" s="15">
        <v>136</v>
      </c>
      <c r="AG1064" s="15">
        <v>40</v>
      </c>
      <c r="AH1064" s="15">
        <v>27</v>
      </c>
      <c r="AI1064" s="15">
        <v>177</v>
      </c>
      <c r="AJ1064" s="15">
        <v>60</v>
      </c>
      <c r="AK1064" s="15">
        <v>118</v>
      </c>
      <c r="AL1064" s="15">
        <v>47</v>
      </c>
      <c r="AM1064" s="15">
        <v>51</v>
      </c>
      <c r="AN1064" s="15">
        <v>207</v>
      </c>
      <c r="AO1064" s="15">
        <v>209</v>
      </c>
      <c r="AP1064" s="15">
        <v>149</v>
      </c>
      <c r="AQ1064" s="15">
        <v>115</v>
      </c>
      <c r="AR1064" s="15">
        <v>153</v>
      </c>
      <c r="AS1064" s="15">
        <v>28</v>
      </c>
      <c r="AT1064" s="15">
        <v>64</v>
      </c>
      <c r="AU1064" s="15">
        <v>36</v>
      </c>
      <c r="AV1064" s="15">
        <v>31</v>
      </c>
      <c r="AW1064" s="15">
        <v>116</v>
      </c>
      <c r="AX1064" s="15">
        <v>184</v>
      </c>
      <c r="AY1064" s="15">
        <v>170</v>
      </c>
      <c r="AZ1064" s="15">
        <v>33</v>
      </c>
      <c r="BA1064" s="15">
        <v>126</v>
      </c>
      <c r="BB1064" s="15">
        <v>16</v>
      </c>
      <c r="BC1064" s="15">
        <v>66</v>
      </c>
      <c r="BD1064" s="15">
        <v>162</v>
      </c>
      <c r="BE1064" s="15">
        <v>114</v>
      </c>
      <c r="BF1064" s="15">
        <v>96</v>
      </c>
      <c r="BG1064" s="15">
        <v>133</v>
      </c>
      <c r="BH1064" s="15">
        <v>181</v>
      </c>
      <c r="BI1064" s="15">
        <v>100</v>
      </c>
      <c r="BJ1064" s="15">
        <v>9</v>
      </c>
      <c r="BK1064" s="15">
        <v>91</v>
      </c>
      <c r="BL1064" s="15">
        <v>42</v>
      </c>
      <c r="BM1064" s="15">
        <v>206</v>
      </c>
      <c r="BN1064" s="15">
        <v>135</v>
      </c>
      <c r="BO1064" s="15">
        <v>58</v>
      </c>
      <c r="BP1064" s="15">
        <v>145</v>
      </c>
      <c r="BQ1064" s="15">
        <v>108</v>
      </c>
      <c r="BR1064" s="15">
        <v>173</v>
      </c>
      <c r="BS1064" s="15">
        <v>70</v>
      </c>
      <c r="BT1064" s="15">
        <v>95</v>
      </c>
      <c r="BU1064" s="15">
        <v>56</v>
      </c>
      <c r="BV1064" s="15">
        <v>62</v>
      </c>
      <c r="BW1064" s="15">
        <v>128</v>
      </c>
      <c r="BX1064" s="15">
        <v>174</v>
      </c>
      <c r="BY1064" s="15">
        <v>124</v>
      </c>
      <c r="BZ1064" s="15">
        <v>106</v>
      </c>
      <c r="CA1064" s="15">
        <v>10</v>
      </c>
      <c r="CB1064" s="15">
        <v>196</v>
      </c>
      <c r="CC1064" s="15">
        <v>89</v>
      </c>
      <c r="CD1064" s="15">
        <v>24</v>
      </c>
      <c r="CE1064" s="15">
        <v>214</v>
      </c>
      <c r="CF1064" s="15">
        <v>183</v>
      </c>
      <c r="CG1064" s="15">
        <v>193</v>
      </c>
      <c r="CH1064" s="15">
        <v>69</v>
      </c>
      <c r="CI1064" s="15">
        <v>65</v>
      </c>
      <c r="CJ1064" s="15">
        <v>131</v>
      </c>
      <c r="CK1064" s="15">
        <v>102</v>
      </c>
      <c r="CL1064" s="15">
        <v>167</v>
      </c>
      <c r="CM1064" s="15">
        <v>5</v>
      </c>
      <c r="CN1064" s="15">
        <v>129</v>
      </c>
      <c r="CO1064" s="15">
        <v>144</v>
      </c>
      <c r="CP1064" s="15">
        <v>90</v>
      </c>
      <c r="CQ1064" s="15">
        <v>76</v>
      </c>
      <c r="CR1064" s="15">
        <v>48</v>
      </c>
      <c r="CS1064" s="15">
        <v>104</v>
      </c>
      <c r="CT1064" s="15">
        <v>92</v>
      </c>
      <c r="CU1064" s="15">
        <v>112</v>
      </c>
      <c r="CV1064" s="15">
        <v>187</v>
      </c>
      <c r="CW1064" s="15">
        <v>195</v>
      </c>
      <c r="CX1064" s="15">
        <v>54</v>
      </c>
      <c r="CY1064" s="15">
        <v>39</v>
      </c>
      <c r="CZ1064" s="15">
        <v>180</v>
      </c>
      <c r="DA1064" s="15">
        <v>1</v>
      </c>
      <c r="DB1064" s="15">
        <v>119</v>
      </c>
      <c r="DC1064" s="15">
        <v>71</v>
      </c>
      <c r="DD1064" s="15">
        <v>192</v>
      </c>
      <c r="DE1064" s="15">
        <v>198</v>
      </c>
      <c r="DF1064" s="15">
        <v>87</v>
      </c>
      <c r="DG1064" s="15">
        <v>185</v>
      </c>
      <c r="DH1064" s="15">
        <v>8</v>
      </c>
      <c r="DI1064" s="15">
        <v>41</v>
      </c>
      <c r="DJ1064" s="15">
        <v>166</v>
      </c>
      <c r="DK1064" s="15">
        <v>94</v>
      </c>
      <c r="DL1064" s="15">
        <v>105</v>
      </c>
      <c r="DM1064" s="15">
        <v>154</v>
      </c>
      <c r="DN1064" s="15">
        <v>130</v>
      </c>
      <c r="DO1064" s="15">
        <v>38</v>
      </c>
      <c r="DP1064" s="15">
        <v>68</v>
      </c>
      <c r="DQ1064" s="15">
        <v>44</v>
      </c>
      <c r="DR1064" s="15">
        <v>190</v>
      </c>
      <c r="DS1064" s="15">
        <v>77</v>
      </c>
      <c r="DT1064" s="15">
        <v>161</v>
      </c>
      <c r="DU1064" s="15">
        <v>142</v>
      </c>
      <c r="DV1064" s="15">
        <v>194</v>
      </c>
      <c r="DW1064" s="15">
        <v>210</v>
      </c>
      <c r="DX1064" s="15">
        <v>146</v>
      </c>
      <c r="DY1064" s="15">
        <v>57</v>
      </c>
      <c r="DZ1064" s="15">
        <v>103</v>
      </c>
      <c r="EA1064" s="15">
        <v>147</v>
      </c>
      <c r="EB1064" s="15">
        <v>75</v>
      </c>
      <c r="EC1064" s="15">
        <v>20</v>
      </c>
      <c r="ED1064" s="15">
        <v>3</v>
      </c>
      <c r="EE1064" s="15">
        <v>202</v>
      </c>
      <c r="EF1064" s="15">
        <v>59</v>
      </c>
      <c r="EG1064" s="15">
        <v>213</v>
      </c>
      <c r="EH1064" s="15">
        <v>157</v>
      </c>
      <c r="EI1064" s="15">
        <v>168</v>
      </c>
      <c r="EJ1064" s="15">
        <v>46</v>
      </c>
      <c r="EK1064" s="15">
        <v>30</v>
      </c>
      <c r="EL1064" s="15">
        <v>169</v>
      </c>
      <c r="EM1064" s="15">
        <v>122</v>
      </c>
      <c r="EN1064" s="15">
        <v>23</v>
      </c>
      <c r="EO1064" s="15">
        <v>97</v>
      </c>
      <c r="EP1064" s="15">
        <v>37</v>
      </c>
      <c r="EQ1064" s="15">
        <v>191</v>
      </c>
      <c r="ER1064" s="15">
        <v>85</v>
      </c>
      <c r="ES1064" s="15">
        <v>88</v>
      </c>
      <c r="ET1064" s="15">
        <v>79</v>
      </c>
      <c r="EU1064" s="15">
        <v>84</v>
      </c>
      <c r="EV1064" s="15">
        <v>150</v>
      </c>
      <c r="EW1064" s="15">
        <v>109</v>
      </c>
      <c r="EX1064" s="15">
        <v>52</v>
      </c>
      <c r="EY1064" s="15">
        <v>123</v>
      </c>
      <c r="EZ1064" s="15">
        <v>163</v>
      </c>
      <c r="FA1064" s="15">
        <v>19</v>
      </c>
      <c r="FB1064" s="15">
        <v>50</v>
      </c>
      <c r="FC1064" s="15">
        <v>78</v>
      </c>
      <c r="FD1064" s="15">
        <v>7</v>
      </c>
      <c r="FE1064" s="15">
        <v>35</v>
      </c>
      <c r="FF1064" s="15">
        <v>148</v>
      </c>
      <c r="FG1064" s="15">
        <v>26</v>
      </c>
      <c r="FH1064" s="15">
        <v>165</v>
      </c>
      <c r="FI1064" s="15">
        <v>111</v>
      </c>
      <c r="FJ1064" s="15">
        <v>134</v>
      </c>
      <c r="FK1064" s="15">
        <v>34</v>
      </c>
      <c r="FL1064" s="15">
        <v>200</v>
      </c>
      <c r="FM1064" s="15">
        <v>82</v>
      </c>
      <c r="FN1064" s="15">
        <v>72</v>
      </c>
      <c r="FO1064" s="15">
        <v>152</v>
      </c>
      <c r="FP1064" s="15">
        <v>204</v>
      </c>
      <c r="FQ1064" s="15">
        <v>159</v>
      </c>
      <c r="FR1064" s="15">
        <v>137</v>
      </c>
      <c r="FS1064" s="15">
        <v>188</v>
      </c>
      <c r="FT1064" s="15">
        <v>45</v>
      </c>
      <c r="FU1064" s="15">
        <v>93</v>
      </c>
      <c r="FV1064" s="15">
        <v>199</v>
      </c>
      <c r="FW1064" s="15">
        <v>182</v>
      </c>
      <c r="FX1064" s="15">
        <v>203</v>
      </c>
      <c r="FY1064" s="15">
        <v>49</v>
      </c>
      <c r="FZ1064" s="15">
        <v>156</v>
      </c>
      <c r="GA1064" s="15">
        <v>176</v>
      </c>
      <c r="GB1064" s="15">
        <v>17</v>
      </c>
      <c r="GC1064" s="15">
        <v>171</v>
      </c>
      <c r="GD1064" s="15">
        <v>4</v>
      </c>
      <c r="GE1064" s="15">
        <v>63</v>
      </c>
      <c r="GF1064" s="15">
        <v>151</v>
      </c>
      <c r="GG1064" s="15">
        <v>80</v>
      </c>
      <c r="GH1064" s="15">
        <v>74</v>
      </c>
      <c r="GI1064" s="15">
        <v>208</v>
      </c>
      <c r="GJ1064" s="15">
        <v>98</v>
      </c>
      <c r="GK1064" s="15">
        <v>12</v>
      </c>
      <c r="GL1064" s="15">
        <v>201</v>
      </c>
      <c r="GM1064" s="15">
        <v>117</v>
      </c>
      <c r="GN1064" s="15">
        <v>25</v>
      </c>
      <c r="GO1064" s="15">
        <v>175</v>
      </c>
      <c r="GP1064" s="15">
        <v>61</v>
      </c>
      <c r="GQ1064" s="15">
        <v>121</v>
      </c>
      <c r="GR1064" s="15">
        <v>141</v>
      </c>
      <c r="GS1064" s="15">
        <v>127</v>
      </c>
      <c r="GT1064" s="15">
        <v>43</v>
      </c>
      <c r="GU1064" s="15">
        <v>29</v>
      </c>
      <c r="GV1064" s="15">
        <v>81</v>
      </c>
      <c r="GW1064" s="15">
        <v>138</v>
      </c>
      <c r="GX1064" s="15">
        <v>178</v>
      </c>
      <c r="GY1064" s="15">
        <v>13</v>
      </c>
      <c r="GZ1064" s="15">
        <v>22</v>
      </c>
      <c r="HA1064" s="15">
        <v>158</v>
      </c>
      <c r="HB1064" s="15">
        <v>172</v>
      </c>
      <c r="HC1064" s="15">
        <v>110</v>
      </c>
      <c r="HD1064" s="15">
        <v>86</v>
      </c>
      <c r="HE1064" s="15">
        <v>205</v>
      </c>
      <c r="HF1064" s="15">
        <v>67</v>
      </c>
      <c r="HG1064" s="15">
        <v>99</v>
      </c>
      <c r="HH1064" s="15">
        <v>212</v>
      </c>
      <c r="HI1064" s="15">
        <v>113</v>
      </c>
      <c r="HJ1064" s="15">
        <v>132</v>
      </c>
      <c r="HK1064" s="15">
        <v>186</v>
      </c>
      <c r="HL1064" s="15">
        <v>143</v>
      </c>
    </row>
    <row r="1065" spans="4:224" s="15" customFormat="1">
      <c r="E1065" s="42" t="s">
        <v>352</v>
      </c>
      <c r="F1065" s="15">
        <v>65</v>
      </c>
      <c r="G1065" s="15">
        <v>55</v>
      </c>
      <c r="H1065" s="15">
        <v>150</v>
      </c>
      <c r="I1065" s="15">
        <v>93</v>
      </c>
      <c r="J1065" s="15">
        <v>116</v>
      </c>
      <c r="K1065" s="15">
        <v>117</v>
      </c>
      <c r="L1065" s="15">
        <v>73</v>
      </c>
      <c r="M1065" s="15">
        <v>7</v>
      </c>
      <c r="N1065" s="15">
        <v>157</v>
      </c>
      <c r="O1065" s="15">
        <v>58</v>
      </c>
      <c r="P1065" s="15">
        <v>198</v>
      </c>
      <c r="Q1065" s="15">
        <v>3</v>
      </c>
      <c r="R1065" s="15">
        <v>72</v>
      </c>
      <c r="S1065" s="15">
        <v>13</v>
      </c>
      <c r="T1065" s="15">
        <v>151</v>
      </c>
      <c r="U1065" s="15">
        <v>80</v>
      </c>
      <c r="V1065" s="15">
        <v>88</v>
      </c>
      <c r="W1065" s="15">
        <v>17</v>
      </c>
      <c r="X1065" s="15">
        <v>106</v>
      </c>
      <c r="Y1065" s="15">
        <v>131</v>
      </c>
      <c r="Z1065" s="15">
        <v>184</v>
      </c>
      <c r="AA1065" s="15">
        <v>141</v>
      </c>
      <c r="AB1065" s="15">
        <v>190</v>
      </c>
      <c r="AC1065" s="15">
        <v>118</v>
      </c>
      <c r="AD1065" s="15">
        <v>213</v>
      </c>
      <c r="AE1065" s="15">
        <v>108</v>
      </c>
      <c r="AF1065" s="15">
        <v>133</v>
      </c>
      <c r="AG1065" s="15">
        <v>97</v>
      </c>
      <c r="AH1065" s="15">
        <v>111</v>
      </c>
      <c r="AI1065" s="15">
        <v>194</v>
      </c>
      <c r="AJ1065" s="15">
        <v>32</v>
      </c>
      <c r="AK1065" s="15">
        <v>123</v>
      </c>
      <c r="AL1065" s="15">
        <v>87</v>
      </c>
      <c r="AM1065" s="15">
        <v>63</v>
      </c>
      <c r="AN1065" s="15">
        <v>146</v>
      </c>
      <c r="AO1065" s="15">
        <v>155</v>
      </c>
      <c r="AP1065" s="15">
        <v>160</v>
      </c>
      <c r="AQ1065" s="15">
        <v>45</v>
      </c>
      <c r="AR1065" s="15">
        <v>66</v>
      </c>
      <c r="AS1065" s="15">
        <v>121</v>
      </c>
      <c r="AT1065" s="15">
        <v>104</v>
      </c>
      <c r="AU1065" s="15">
        <v>159</v>
      </c>
      <c r="AV1065" s="15">
        <v>196</v>
      </c>
      <c r="AW1065" s="15">
        <v>8</v>
      </c>
      <c r="AX1065" s="15">
        <v>191</v>
      </c>
      <c r="AY1065" s="15">
        <v>94</v>
      </c>
      <c r="AZ1065" s="15">
        <v>4</v>
      </c>
      <c r="BA1065" s="15">
        <v>169</v>
      </c>
      <c r="BB1065" s="15">
        <v>206</v>
      </c>
      <c r="BC1065" s="15">
        <v>64</v>
      </c>
      <c r="BD1065" s="15">
        <v>172</v>
      </c>
      <c r="BE1065" s="15">
        <v>188</v>
      </c>
      <c r="BF1065" s="15">
        <v>9</v>
      </c>
      <c r="BG1065" s="15">
        <v>15</v>
      </c>
      <c r="BH1065" s="15">
        <v>43</v>
      </c>
      <c r="BI1065" s="15">
        <v>99</v>
      </c>
      <c r="BJ1065" s="15">
        <v>186</v>
      </c>
      <c r="BK1065" s="15">
        <v>57</v>
      </c>
      <c r="BL1065" s="15">
        <v>83</v>
      </c>
      <c r="BM1065" s="15">
        <v>92</v>
      </c>
      <c r="BN1065" s="15">
        <v>177</v>
      </c>
      <c r="BO1065" s="15">
        <v>84</v>
      </c>
      <c r="BP1065" s="15">
        <v>164</v>
      </c>
      <c r="BQ1065" s="15">
        <v>192</v>
      </c>
      <c r="BR1065" s="15">
        <v>48</v>
      </c>
      <c r="BS1065" s="15">
        <v>42</v>
      </c>
      <c r="BT1065" s="15">
        <v>23</v>
      </c>
      <c r="BU1065" s="15">
        <v>11</v>
      </c>
      <c r="BV1065" s="15">
        <v>208</v>
      </c>
      <c r="BW1065" s="15">
        <v>161</v>
      </c>
      <c r="BX1065" s="15">
        <v>214</v>
      </c>
      <c r="BY1065" s="15">
        <v>38</v>
      </c>
      <c r="BZ1065" s="15">
        <v>124</v>
      </c>
      <c r="CA1065" s="15">
        <v>5</v>
      </c>
      <c r="CB1065" s="15">
        <v>44</v>
      </c>
      <c r="CC1065" s="15">
        <v>207</v>
      </c>
      <c r="CD1065" s="15">
        <v>28</v>
      </c>
      <c r="CE1065" s="15">
        <v>182</v>
      </c>
      <c r="CF1065" s="15">
        <v>163</v>
      </c>
      <c r="CG1065" s="15">
        <v>81</v>
      </c>
      <c r="CH1065" s="15">
        <v>114</v>
      </c>
      <c r="CI1065" s="15">
        <v>125</v>
      </c>
      <c r="CJ1065" s="15">
        <v>59</v>
      </c>
      <c r="CK1065" s="15">
        <v>61</v>
      </c>
      <c r="CL1065" s="15">
        <v>21</v>
      </c>
      <c r="CM1065" s="15">
        <v>200</v>
      </c>
      <c r="CN1065" s="15">
        <v>195</v>
      </c>
      <c r="CO1065" s="15">
        <v>120</v>
      </c>
      <c r="CP1065" s="15">
        <v>127</v>
      </c>
      <c r="CQ1065" s="15">
        <v>174</v>
      </c>
      <c r="CR1065" s="15">
        <v>103</v>
      </c>
      <c r="CS1065" s="15">
        <v>60</v>
      </c>
      <c r="CT1065" s="15">
        <v>181</v>
      </c>
      <c r="CU1065" s="15">
        <v>132</v>
      </c>
      <c r="CV1065" s="15">
        <v>33</v>
      </c>
      <c r="CW1065" s="15">
        <v>202</v>
      </c>
      <c r="CX1065" s="15">
        <v>193</v>
      </c>
      <c r="CY1065" s="15">
        <v>19</v>
      </c>
      <c r="CZ1065" s="15">
        <v>76</v>
      </c>
      <c r="DA1065" s="15">
        <v>12</v>
      </c>
      <c r="DB1065" s="15">
        <v>165</v>
      </c>
      <c r="DC1065" s="15">
        <v>145</v>
      </c>
      <c r="DD1065" s="15">
        <v>137</v>
      </c>
      <c r="DE1065" s="15">
        <v>96</v>
      </c>
      <c r="DF1065" s="15">
        <v>147</v>
      </c>
      <c r="DG1065" s="15">
        <v>40</v>
      </c>
      <c r="DH1065" s="15">
        <v>173</v>
      </c>
      <c r="DI1065" s="15">
        <v>154</v>
      </c>
      <c r="DJ1065" s="15">
        <v>100</v>
      </c>
      <c r="DK1065" s="15">
        <v>107</v>
      </c>
      <c r="DL1065" s="15">
        <v>74</v>
      </c>
      <c r="DM1065" s="15">
        <v>29</v>
      </c>
      <c r="DN1065" s="15">
        <v>95</v>
      </c>
      <c r="DO1065" s="15">
        <v>152</v>
      </c>
      <c r="DP1065" s="15">
        <v>2</v>
      </c>
      <c r="DQ1065" s="15">
        <v>153</v>
      </c>
      <c r="DR1065" s="15">
        <v>201</v>
      </c>
      <c r="DS1065" s="15">
        <v>187</v>
      </c>
      <c r="DT1065" s="15">
        <v>122</v>
      </c>
      <c r="DU1065" s="15">
        <v>119</v>
      </c>
      <c r="DV1065" s="15">
        <v>109</v>
      </c>
      <c r="DW1065" s="15">
        <v>143</v>
      </c>
      <c r="DX1065" s="15">
        <v>1</v>
      </c>
      <c r="DY1065" s="15">
        <v>136</v>
      </c>
      <c r="DZ1065" s="15">
        <v>16</v>
      </c>
      <c r="EA1065" s="15">
        <v>79</v>
      </c>
      <c r="EB1065" s="15">
        <v>115</v>
      </c>
      <c r="EC1065" s="15">
        <v>52</v>
      </c>
      <c r="ED1065" s="15">
        <v>156</v>
      </c>
      <c r="EE1065" s="15">
        <v>69</v>
      </c>
      <c r="EF1065" s="15">
        <v>67</v>
      </c>
      <c r="EG1065" s="15">
        <v>18</v>
      </c>
      <c r="EH1065" s="15">
        <v>27</v>
      </c>
      <c r="EI1065" s="15">
        <v>77</v>
      </c>
      <c r="EJ1065" s="15">
        <v>209</v>
      </c>
      <c r="EK1065" s="15">
        <v>75</v>
      </c>
      <c r="EL1065" s="15">
        <v>89</v>
      </c>
      <c r="EM1065" s="15">
        <v>30</v>
      </c>
      <c r="EN1065" s="15">
        <v>25</v>
      </c>
      <c r="EO1065" s="15">
        <v>47</v>
      </c>
      <c r="EP1065" s="15">
        <v>180</v>
      </c>
      <c r="EQ1065" s="15">
        <v>85</v>
      </c>
      <c r="ER1065" s="15">
        <v>197</v>
      </c>
      <c r="ES1065" s="15">
        <v>22</v>
      </c>
      <c r="ET1065" s="15">
        <v>101</v>
      </c>
      <c r="EU1065" s="15">
        <v>90</v>
      </c>
      <c r="EV1065" s="15">
        <v>128</v>
      </c>
      <c r="EW1065" s="15">
        <v>110</v>
      </c>
      <c r="EX1065" s="15">
        <v>46</v>
      </c>
      <c r="EY1065" s="15">
        <v>166</v>
      </c>
      <c r="EZ1065" s="15">
        <v>24</v>
      </c>
      <c r="FA1065" s="15">
        <v>68</v>
      </c>
      <c r="FB1065" s="15">
        <v>102</v>
      </c>
      <c r="FC1065" s="15">
        <v>26</v>
      </c>
      <c r="FD1065" s="15">
        <v>36</v>
      </c>
      <c r="FE1065" s="15">
        <v>175</v>
      </c>
      <c r="FF1065" s="15">
        <v>105</v>
      </c>
      <c r="FG1065" s="15">
        <v>34</v>
      </c>
      <c r="FH1065" s="15">
        <v>56</v>
      </c>
      <c r="FI1065" s="15">
        <v>37</v>
      </c>
      <c r="FJ1065" s="15">
        <v>183</v>
      </c>
      <c r="FK1065" s="15">
        <v>205</v>
      </c>
      <c r="FL1065" s="15">
        <v>129</v>
      </c>
      <c r="FM1065" s="15">
        <v>170</v>
      </c>
      <c r="FN1065" s="15">
        <v>189</v>
      </c>
      <c r="FO1065" s="15">
        <v>130</v>
      </c>
      <c r="FP1065" s="15">
        <v>144</v>
      </c>
      <c r="FQ1065" s="15">
        <v>210</v>
      </c>
      <c r="FR1065" s="15">
        <v>35</v>
      </c>
      <c r="FS1065" s="15">
        <v>98</v>
      </c>
      <c r="FT1065" s="15">
        <v>167</v>
      </c>
      <c r="FU1065" s="15">
        <v>20</v>
      </c>
      <c r="FV1065" s="15">
        <v>54</v>
      </c>
      <c r="FW1065" s="15">
        <v>41</v>
      </c>
      <c r="FX1065" s="15">
        <v>126</v>
      </c>
      <c r="FY1065" s="15">
        <v>82</v>
      </c>
      <c r="FZ1065" s="15">
        <v>53</v>
      </c>
      <c r="GA1065" s="15">
        <v>135</v>
      </c>
      <c r="GB1065" s="15">
        <v>176</v>
      </c>
      <c r="GC1065" s="15">
        <v>212</v>
      </c>
      <c r="GD1065" s="15">
        <v>139</v>
      </c>
      <c r="GE1065" s="15">
        <v>158</v>
      </c>
      <c r="GF1065" s="15">
        <v>62</v>
      </c>
      <c r="GG1065" s="15">
        <v>185</v>
      </c>
      <c r="GH1065" s="15">
        <v>91</v>
      </c>
      <c r="GI1065" s="15">
        <v>10</v>
      </c>
      <c r="GJ1065" s="15">
        <v>39</v>
      </c>
      <c r="GK1065" s="15">
        <v>140</v>
      </c>
      <c r="GL1065" s="15">
        <v>171</v>
      </c>
      <c r="GM1065" s="15">
        <v>148</v>
      </c>
      <c r="GN1065" s="15">
        <v>199</v>
      </c>
      <c r="GO1065" s="15">
        <v>50</v>
      </c>
      <c r="GP1065" s="15">
        <v>149</v>
      </c>
      <c r="GQ1065" s="15">
        <v>178</v>
      </c>
      <c r="GR1065" s="15">
        <v>134</v>
      </c>
      <c r="GS1065" s="15">
        <v>78</v>
      </c>
      <c r="GT1065" s="15">
        <v>168</v>
      </c>
      <c r="GU1065" s="15">
        <v>112</v>
      </c>
      <c r="GV1065" s="15">
        <v>211</v>
      </c>
      <c r="GW1065" s="15">
        <v>49</v>
      </c>
      <c r="GX1065" s="15">
        <v>179</v>
      </c>
      <c r="GY1065" s="15">
        <v>70</v>
      </c>
      <c r="GZ1065" s="15">
        <v>51</v>
      </c>
      <c r="HA1065" s="15">
        <v>6</v>
      </c>
      <c r="HB1065" s="15">
        <v>162</v>
      </c>
      <c r="HC1065" s="15">
        <v>142</v>
      </c>
      <c r="HD1065" s="15">
        <v>138</v>
      </c>
      <c r="HE1065" s="15">
        <v>204</v>
      </c>
      <c r="HF1065" s="15">
        <v>113</v>
      </c>
      <c r="HG1065" s="15">
        <v>86</v>
      </c>
      <c r="HH1065" s="15">
        <v>14</v>
      </c>
      <c r="HI1065" s="15">
        <v>203</v>
      </c>
      <c r="HJ1065" s="15">
        <v>215</v>
      </c>
      <c r="HK1065" s="15">
        <v>71</v>
      </c>
      <c r="HL1065" s="15">
        <v>31</v>
      </c>
    </row>
    <row r="1066" spans="4:224" s="15" customFormat="1"/>
    <row r="1067" spans="4:224" s="15" customFormat="1">
      <c r="D1067" s="447">
        <v>216</v>
      </c>
      <c r="E1067" s="39" t="s">
        <v>379</v>
      </c>
    </row>
    <row r="1068" spans="4:224" s="15" customFormat="1">
      <c r="E1068" s="42" t="s">
        <v>322</v>
      </c>
      <c r="F1068" s="15">
        <v>1</v>
      </c>
      <c r="G1068" s="15">
        <v>2</v>
      </c>
      <c r="H1068" s="15">
        <v>3</v>
      </c>
      <c r="I1068" s="15">
        <v>4</v>
      </c>
      <c r="J1068" s="15">
        <v>5</v>
      </c>
      <c r="K1068" s="15">
        <v>6</v>
      </c>
      <c r="L1068" s="15">
        <v>7</v>
      </c>
      <c r="M1068" s="15">
        <v>8</v>
      </c>
      <c r="N1068" s="15">
        <v>9</v>
      </c>
      <c r="O1068" s="15">
        <v>10</v>
      </c>
      <c r="P1068" s="15">
        <v>11</v>
      </c>
      <c r="Q1068" s="15">
        <v>12</v>
      </c>
      <c r="R1068" s="15">
        <v>13</v>
      </c>
      <c r="S1068" s="15">
        <v>14</v>
      </c>
      <c r="T1068" s="15">
        <v>15</v>
      </c>
      <c r="U1068" s="15">
        <v>16</v>
      </c>
      <c r="V1068" s="15">
        <v>17</v>
      </c>
      <c r="W1068" s="15">
        <v>18</v>
      </c>
      <c r="X1068" s="15">
        <v>19</v>
      </c>
      <c r="Y1068" s="15">
        <v>20</v>
      </c>
      <c r="Z1068" s="15">
        <v>21</v>
      </c>
      <c r="AA1068" s="15">
        <v>22</v>
      </c>
      <c r="AB1068" s="15">
        <v>23</v>
      </c>
      <c r="AC1068" s="15">
        <v>24</v>
      </c>
      <c r="AD1068" s="15">
        <v>25</v>
      </c>
      <c r="AE1068" s="15">
        <v>26</v>
      </c>
      <c r="AF1068" s="15">
        <v>27</v>
      </c>
      <c r="AG1068" s="15">
        <v>28</v>
      </c>
      <c r="AH1068" s="15">
        <v>29</v>
      </c>
      <c r="AI1068" s="15">
        <v>30</v>
      </c>
      <c r="AJ1068" s="15">
        <v>31</v>
      </c>
      <c r="AK1068" s="15">
        <v>32</v>
      </c>
      <c r="AL1068" s="15">
        <v>33</v>
      </c>
      <c r="AM1068" s="15">
        <v>34</v>
      </c>
      <c r="AN1068" s="15">
        <v>35</v>
      </c>
      <c r="AO1068" s="15">
        <v>36</v>
      </c>
      <c r="AP1068" s="15">
        <v>37</v>
      </c>
      <c r="AQ1068" s="15">
        <v>38</v>
      </c>
      <c r="AR1068" s="15">
        <v>39</v>
      </c>
      <c r="AS1068" s="15">
        <v>40</v>
      </c>
      <c r="AT1068" s="15">
        <v>41</v>
      </c>
      <c r="AU1068" s="15">
        <v>42</v>
      </c>
      <c r="AV1068" s="15">
        <v>43</v>
      </c>
      <c r="AW1068" s="15">
        <v>44</v>
      </c>
      <c r="AX1068" s="15">
        <v>45</v>
      </c>
      <c r="AY1068" s="15">
        <v>46</v>
      </c>
      <c r="AZ1068" s="15">
        <v>47</v>
      </c>
      <c r="BA1068" s="15">
        <v>48</v>
      </c>
      <c r="BB1068" s="15">
        <v>49</v>
      </c>
      <c r="BC1068" s="15">
        <v>50</v>
      </c>
      <c r="BD1068" s="15">
        <v>51</v>
      </c>
      <c r="BE1068" s="15">
        <v>52</v>
      </c>
      <c r="BF1068" s="15">
        <v>53</v>
      </c>
      <c r="BG1068" s="15">
        <v>54</v>
      </c>
      <c r="BH1068" s="15">
        <v>55</v>
      </c>
      <c r="BI1068" s="15">
        <v>56</v>
      </c>
      <c r="BJ1068" s="15">
        <v>57</v>
      </c>
      <c r="BK1068" s="15">
        <v>58</v>
      </c>
      <c r="BL1068" s="15">
        <v>59</v>
      </c>
      <c r="BM1068" s="15">
        <v>60</v>
      </c>
      <c r="BN1068" s="15">
        <v>61</v>
      </c>
      <c r="BO1068" s="15">
        <v>62</v>
      </c>
      <c r="BP1068" s="15">
        <v>63</v>
      </c>
      <c r="BQ1068" s="15">
        <v>64</v>
      </c>
      <c r="BR1068" s="15">
        <v>65</v>
      </c>
      <c r="BS1068" s="15">
        <v>66</v>
      </c>
      <c r="BT1068" s="15">
        <v>67</v>
      </c>
      <c r="BU1068" s="15">
        <v>68</v>
      </c>
      <c r="BV1068" s="15">
        <v>69</v>
      </c>
      <c r="BW1068" s="15">
        <v>70</v>
      </c>
      <c r="BX1068" s="15">
        <v>71</v>
      </c>
      <c r="BY1068" s="15">
        <v>72</v>
      </c>
      <c r="BZ1068" s="15">
        <v>73</v>
      </c>
      <c r="CA1068" s="15">
        <v>74</v>
      </c>
      <c r="CB1068" s="15">
        <v>75</v>
      </c>
      <c r="CC1068" s="15">
        <v>76</v>
      </c>
      <c r="CD1068" s="15">
        <v>77</v>
      </c>
      <c r="CE1068" s="15">
        <v>78</v>
      </c>
      <c r="CF1068" s="15">
        <v>79</v>
      </c>
      <c r="CG1068" s="15">
        <v>80</v>
      </c>
      <c r="CH1068" s="15">
        <v>81</v>
      </c>
      <c r="CI1068" s="15">
        <v>82</v>
      </c>
      <c r="CJ1068" s="15">
        <v>83</v>
      </c>
      <c r="CK1068" s="15">
        <v>84</v>
      </c>
      <c r="CL1068" s="15">
        <v>85</v>
      </c>
      <c r="CM1068" s="15">
        <v>86</v>
      </c>
      <c r="CN1068" s="15">
        <v>87</v>
      </c>
      <c r="CO1068" s="15">
        <v>88</v>
      </c>
      <c r="CP1068" s="15">
        <v>89</v>
      </c>
      <c r="CQ1068" s="15">
        <v>90</v>
      </c>
      <c r="CR1068" s="15">
        <v>91</v>
      </c>
      <c r="CS1068" s="15">
        <v>92</v>
      </c>
      <c r="CT1068" s="15">
        <v>93</v>
      </c>
      <c r="CU1068" s="15">
        <v>94</v>
      </c>
      <c r="CV1068" s="15">
        <v>95</v>
      </c>
      <c r="CW1068" s="15">
        <v>96</v>
      </c>
      <c r="CX1068" s="15">
        <v>97</v>
      </c>
      <c r="CY1068" s="15">
        <v>98</v>
      </c>
      <c r="CZ1068" s="15">
        <v>99</v>
      </c>
      <c r="DA1068" s="15">
        <v>100</v>
      </c>
      <c r="DB1068" s="15">
        <v>101</v>
      </c>
      <c r="DC1068" s="15">
        <v>102</v>
      </c>
      <c r="DD1068" s="15">
        <v>103</v>
      </c>
      <c r="DE1068" s="15">
        <v>104</v>
      </c>
      <c r="DF1068" s="15">
        <v>105</v>
      </c>
      <c r="DG1068" s="15">
        <v>106</v>
      </c>
      <c r="DH1068" s="15">
        <v>107</v>
      </c>
      <c r="DI1068" s="15">
        <v>108</v>
      </c>
      <c r="DJ1068" s="15">
        <v>109</v>
      </c>
      <c r="DK1068" s="15">
        <v>110</v>
      </c>
      <c r="DL1068" s="15">
        <v>111</v>
      </c>
      <c r="DM1068" s="15">
        <v>112</v>
      </c>
      <c r="DN1068" s="15">
        <v>113</v>
      </c>
      <c r="DO1068" s="15">
        <v>114</v>
      </c>
      <c r="DP1068" s="15">
        <v>115</v>
      </c>
      <c r="DQ1068" s="15">
        <v>116</v>
      </c>
      <c r="DR1068" s="15">
        <v>117</v>
      </c>
      <c r="DS1068" s="15">
        <v>118</v>
      </c>
      <c r="DT1068" s="15">
        <v>119</v>
      </c>
      <c r="DU1068" s="15">
        <v>120</v>
      </c>
      <c r="DV1068" s="15">
        <v>121</v>
      </c>
      <c r="DW1068" s="15">
        <v>122</v>
      </c>
      <c r="DX1068" s="15">
        <v>123</v>
      </c>
      <c r="DY1068" s="15">
        <v>124</v>
      </c>
      <c r="DZ1068" s="15">
        <v>125</v>
      </c>
      <c r="EA1068" s="15">
        <v>126</v>
      </c>
      <c r="EB1068" s="15">
        <v>127</v>
      </c>
      <c r="EC1068" s="15">
        <v>128</v>
      </c>
      <c r="ED1068" s="15">
        <v>129</v>
      </c>
      <c r="EE1068" s="15">
        <v>130</v>
      </c>
      <c r="EF1068" s="15">
        <v>131</v>
      </c>
      <c r="EG1068" s="15">
        <v>132</v>
      </c>
      <c r="EH1068" s="15">
        <v>133</v>
      </c>
      <c r="EI1068" s="15">
        <v>134</v>
      </c>
      <c r="EJ1068" s="15">
        <v>135</v>
      </c>
      <c r="EK1068" s="15">
        <v>136</v>
      </c>
      <c r="EL1068" s="15">
        <v>137</v>
      </c>
      <c r="EM1068" s="15">
        <v>138</v>
      </c>
      <c r="EN1068" s="15">
        <v>139</v>
      </c>
      <c r="EO1068" s="15">
        <v>140</v>
      </c>
      <c r="EP1068" s="15">
        <v>141</v>
      </c>
      <c r="EQ1068" s="15">
        <v>142</v>
      </c>
      <c r="ER1068" s="15">
        <v>143</v>
      </c>
      <c r="ES1068" s="15">
        <v>144</v>
      </c>
      <c r="ET1068" s="15">
        <v>145</v>
      </c>
      <c r="EU1068" s="15">
        <v>146</v>
      </c>
      <c r="EV1068" s="15">
        <v>147</v>
      </c>
      <c r="EW1068" s="15">
        <v>148</v>
      </c>
      <c r="EX1068" s="15">
        <v>149</v>
      </c>
      <c r="EY1068" s="15">
        <v>150</v>
      </c>
      <c r="EZ1068" s="15">
        <v>151</v>
      </c>
      <c r="FA1068" s="15">
        <v>152</v>
      </c>
      <c r="FB1068" s="15">
        <v>153</v>
      </c>
      <c r="FC1068" s="15">
        <v>154</v>
      </c>
      <c r="FD1068" s="15">
        <v>155</v>
      </c>
      <c r="FE1068" s="15">
        <v>156</v>
      </c>
      <c r="FF1068" s="15">
        <v>157</v>
      </c>
      <c r="FG1068" s="15">
        <v>158</v>
      </c>
      <c r="FH1068" s="15">
        <v>159</v>
      </c>
      <c r="FI1068" s="15">
        <v>160</v>
      </c>
      <c r="FJ1068" s="15">
        <v>161</v>
      </c>
      <c r="FK1068" s="15">
        <v>162</v>
      </c>
      <c r="FL1068" s="15">
        <v>163</v>
      </c>
      <c r="FM1068" s="15">
        <v>164</v>
      </c>
      <c r="FN1068" s="15">
        <v>165</v>
      </c>
      <c r="FO1068" s="15">
        <v>166</v>
      </c>
      <c r="FP1068" s="15">
        <v>167</v>
      </c>
      <c r="FQ1068" s="15">
        <v>168</v>
      </c>
      <c r="FR1068" s="15">
        <v>169</v>
      </c>
      <c r="FS1068" s="15">
        <v>170</v>
      </c>
      <c r="FT1068" s="15">
        <v>171</v>
      </c>
      <c r="FU1068" s="15">
        <v>172</v>
      </c>
      <c r="FV1068" s="15">
        <v>173</v>
      </c>
      <c r="FW1068" s="15">
        <v>174</v>
      </c>
      <c r="FX1068" s="15">
        <v>175</v>
      </c>
      <c r="FY1068" s="15">
        <v>176</v>
      </c>
      <c r="FZ1068" s="15">
        <v>177</v>
      </c>
      <c r="GA1068" s="15">
        <v>178</v>
      </c>
      <c r="GB1068" s="15">
        <v>179</v>
      </c>
      <c r="GC1068" s="15">
        <v>180</v>
      </c>
      <c r="GD1068" s="15">
        <v>181</v>
      </c>
      <c r="GE1068" s="15">
        <v>182</v>
      </c>
      <c r="GF1068" s="15">
        <v>183</v>
      </c>
      <c r="GG1068" s="15">
        <v>184</v>
      </c>
      <c r="GH1068" s="15">
        <v>185</v>
      </c>
      <c r="GI1068" s="15">
        <v>186</v>
      </c>
      <c r="GJ1068" s="15">
        <v>187</v>
      </c>
      <c r="GK1068" s="15">
        <v>188</v>
      </c>
      <c r="GL1068" s="15">
        <v>189</v>
      </c>
      <c r="GM1068" s="15">
        <v>190</v>
      </c>
      <c r="GN1068" s="15">
        <v>191</v>
      </c>
      <c r="GO1068" s="15">
        <v>192</v>
      </c>
      <c r="GP1068" s="15">
        <v>193</v>
      </c>
      <c r="GQ1068" s="15">
        <v>194</v>
      </c>
      <c r="GR1068" s="15">
        <v>195</v>
      </c>
      <c r="GS1068" s="15">
        <v>196</v>
      </c>
      <c r="GT1068" s="15">
        <v>197</v>
      </c>
      <c r="GU1068" s="15">
        <v>198</v>
      </c>
      <c r="GV1068" s="15">
        <v>199</v>
      </c>
      <c r="GW1068" s="15">
        <v>200</v>
      </c>
      <c r="GX1068" s="15">
        <v>201</v>
      </c>
      <c r="GY1068" s="15">
        <v>202</v>
      </c>
      <c r="GZ1068" s="15">
        <v>203</v>
      </c>
      <c r="HA1068" s="15">
        <v>204</v>
      </c>
      <c r="HC1068" s="15">
        <v>205</v>
      </c>
      <c r="HD1068" s="15">
        <v>206</v>
      </c>
      <c r="HE1068" s="15">
        <v>207</v>
      </c>
      <c r="HF1068" s="15">
        <v>208</v>
      </c>
      <c r="HH1068" s="15">
        <v>209</v>
      </c>
      <c r="HI1068" s="15">
        <v>210</v>
      </c>
      <c r="HJ1068" s="15">
        <v>211</v>
      </c>
      <c r="HK1068" s="15">
        <v>212</v>
      </c>
      <c r="HM1068" s="15">
        <v>213</v>
      </c>
      <c r="HN1068" s="15">
        <v>214</v>
      </c>
      <c r="HO1068" s="15">
        <v>215</v>
      </c>
      <c r="HP1068" s="15">
        <v>216</v>
      </c>
    </row>
    <row r="1069" spans="4:224" s="15" customFormat="1">
      <c r="E1069" s="42" t="s">
        <v>350</v>
      </c>
      <c r="F1069" s="15">
        <v>15</v>
      </c>
      <c r="G1069" s="15">
        <v>10</v>
      </c>
      <c r="H1069" s="15">
        <v>35</v>
      </c>
      <c r="I1069" s="15">
        <v>26</v>
      </c>
      <c r="J1069" s="15">
        <v>139</v>
      </c>
      <c r="K1069" s="15">
        <v>185</v>
      </c>
      <c r="L1069" s="15">
        <v>25</v>
      </c>
      <c r="M1069" s="15">
        <v>105</v>
      </c>
      <c r="N1069" s="15">
        <v>166</v>
      </c>
      <c r="O1069" s="15">
        <v>142</v>
      </c>
      <c r="P1069" s="15">
        <v>113</v>
      </c>
      <c r="Q1069" s="15">
        <v>100</v>
      </c>
      <c r="R1069" s="15">
        <v>27</v>
      </c>
      <c r="S1069" s="15">
        <v>186</v>
      </c>
      <c r="T1069" s="15">
        <v>64</v>
      </c>
      <c r="U1069" s="15">
        <v>103</v>
      </c>
      <c r="V1069" s="15">
        <v>90</v>
      </c>
      <c r="W1069" s="15">
        <v>174</v>
      </c>
      <c r="X1069" s="15">
        <v>202</v>
      </c>
      <c r="Y1069" s="15">
        <v>71</v>
      </c>
      <c r="Z1069" s="15">
        <v>104</v>
      </c>
      <c r="AA1069" s="15">
        <v>201</v>
      </c>
      <c r="AB1069" s="15">
        <v>112</v>
      </c>
      <c r="AC1069" s="15">
        <v>53</v>
      </c>
      <c r="AD1069" s="15">
        <v>12</v>
      </c>
      <c r="AE1069" s="15">
        <v>78</v>
      </c>
      <c r="AF1069" s="15">
        <v>49</v>
      </c>
      <c r="AG1069" s="15">
        <v>7</v>
      </c>
      <c r="AH1069" s="15">
        <v>205</v>
      </c>
      <c r="AI1069" s="15">
        <v>66</v>
      </c>
      <c r="AJ1069" s="15">
        <v>59</v>
      </c>
      <c r="AK1069" s="15">
        <v>98</v>
      </c>
      <c r="AL1069" s="15">
        <v>135</v>
      </c>
      <c r="AM1069" s="15">
        <v>73</v>
      </c>
      <c r="AN1069" s="15">
        <v>84</v>
      </c>
      <c r="AO1069" s="15">
        <v>45</v>
      </c>
      <c r="AP1069" s="15">
        <v>109</v>
      </c>
      <c r="AQ1069" s="15">
        <v>161</v>
      </c>
      <c r="AR1069" s="15">
        <v>195</v>
      </c>
      <c r="AS1069" s="15">
        <v>138</v>
      </c>
      <c r="AT1069" s="15">
        <v>75</v>
      </c>
      <c r="AU1069" s="15">
        <v>148</v>
      </c>
      <c r="AV1069" s="15">
        <v>92</v>
      </c>
      <c r="AW1069" s="15">
        <v>28</v>
      </c>
      <c r="AX1069" s="15">
        <v>83</v>
      </c>
      <c r="AY1069" s="15">
        <v>62</v>
      </c>
      <c r="AZ1069" s="15">
        <v>14</v>
      </c>
      <c r="BA1069" s="15">
        <v>191</v>
      </c>
      <c r="BB1069" s="15">
        <v>80</v>
      </c>
      <c r="BC1069" s="15">
        <v>158</v>
      </c>
      <c r="BD1069" s="15">
        <v>194</v>
      </c>
      <c r="BE1069" s="15">
        <v>58</v>
      </c>
      <c r="BF1069" s="15">
        <v>47</v>
      </c>
      <c r="BG1069" s="15">
        <v>162</v>
      </c>
      <c r="BH1069" s="15">
        <v>159</v>
      </c>
      <c r="BI1069" s="15">
        <v>87</v>
      </c>
      <c r="BJ1069" s="15">
        <v>193</v>
      </c>
      <c r="BK1069" s="15">
        <v>179</v>
      </c>
      <c r="BL1069" s="15">
        <v>106</v>
      </c>
      <c r="BM1069" s="15">
        <v>72</v>
      </c>
      <c r="BN1069" s="15">
        <v>212</v>
      </c>
      <c r="BO1069" s="15">
        <v>1</v>
      </c>
      <c r="BP1069" s="15">
        <v>155</v>
      </c>
      <c r="BQ1069" s="15">
        <v>8</v>
      </c>
      <c r="BR1069" s="15">
        <v>169</v>
      </c>
      <c r="BS1069" s="15">
        <v>79</v>
      </c>
      <c r="BT1069" s="15">
        <v>65</v>
      </c>
      <c r="BU1069" s="15">
        <v>199</v>
      </c>
      <c r="BV1069" s="15">
        <v>121</v>
      </c>
      <c r="BW1069" s="15">
        <v>33</v>
      </c>
      <c r="BX1069" s="15">
        <v>9</v>
      </c>
      <c r="BY1069" s="15">
        <v>23</v>
      </c>
      <c r="BZ1069" s="15">
        <v>157</v>
      </c>
      <c r="CA1069" s="15">
        <v>127</v>
      </c>
      <c r="CB1069" s="15">
        <v>108</v>
      </c>
      <c r="CC1069" s="15">
        <v>172</v>
      </c>
      <c r="CD1069" s="15">
        <v>168</v>
      </c>
      <c r="CE1069" s="15">
        <v>130</v>
      </c>
      <c r="CF1069" s="15">
        <v>91</v>
      </c>
      <c r="CG1069" s="15">
        <v>213</v>
      </c>
      <c r="CH1069" s="15">
        <v>88</v>
      </c>
      <c r="CI1069" s="15">
        <v>81</v>
      </c>
      <c r="CJ1069" s="15">
        <v>37</v>
      </c>
      <c r="CK1069" s="15">
        <v>206</v>
      </c>
      <c r="CL1069" s="15">
        <v>18</v>
      </c>
      <c r="CM1069" s="15">
        <v>188</v>
      </c>
      <c r="CN1069" s="15">
        <v>56</v>
      </c>
      <c r="CO1069" s="15">
        <v>70</v>
      </c>
      <c r="CP1069" s="15">
        <v>41</v>
      </c>
      <c r="CQ1069" s="15">
        <v>17</v>
      </c>
      <c r="CR1069" s="15">
        <v>124</v>
      </c>
      <c r="CS1069" s="15">
        <v>171</v>
      </c>
      <c r="CT1069" s="15">
        <v>30</v>
      </c>
      <c r="CU1069" s="15">
        <v>156</v>
      </c>
      <c r="CV1069" s="15">
        <v>51</v>
      </c>
      <c r="CW1069" s="15">
        <v>5</v>
      </c>
      <c r="CX1069" s="15">
        <v>40</v>
      </c>
      <c r="CY1069" s="15">
        <v>115</v>
      </c>
      <c r="CZ1069" s="15">
        <v>203</v>
      </c>
      <c r="DA1069" s="15">
        <v>164</v>
      </c>
      <c r="DB1069" s="15">
        <v>48</v>
      </c>
      <c r="DC1069" s="15">
        <v>93</v>
      </c>
      <c r="DD1069" s="15">
        <v>97</v>
      </c>
      <c r="DE1069" s="15">
        <v>128</v>
      </c>
      <c r="DF1069" s="15">
        <v>132</v>
      </c>
      <c r="DG1069" s="15">
        <v>117</v>
      </c>
      <c r="DH1069" s="15">
        <v>50</v>
      </c>
      <c r="DI1069" s="15">
        <v>149</v>
      </c>
      <c r="DJ1069" s="15">
        <v>131</v>
      </c>
      <c r="DK1069" s="15">
        <v>42</v>
      </c>
      <c r="DL1069" s="15">
        <v>216</v>
      </c>
      <c r="DM1069" s="15">
        <v>110</v>
      </c>
      <c r="DN1069" s="15">
        <v>21</v>
      </c>
      <c r="DO1069" s="15">
        <v>63</v>
      </c>
      <c r="DP1069" s="15">
        <v>143</v>
      </c>
      <c r="DQ1069" s="15">
        <v>150</v>
      </c>
      <c r="DR1069" s="15">
        <v>163</v>
      </c>
      <c r="DS1069" s="15">
        <v>134</v>
      </c>
      <c r="DT1069" s="15">
        <v>107</v>
      </c>
      <c r="DU1069" s="15">
        <v>182</v>
      </c>
      <c r="DV1069" s="15">
        <v>39</v>
      </c>
      <c r="DW1069" s="15">
        <v>101</v>
      </c>
      <c r="DX1069" s="15">
        <v>151</v>
      </c>
      <c r="DY1069" s="15">
        <v>198</v>
      </c>
      <c r="DZ1069" s="15">
        <v>129</v>
      </c>
      <c r="EA1069" s="15">
        <v>197</v>
      </c>
      <c r="EB1069" s="15">
        <v>126</v>
      </c>
      <c r="EC1069" s="15">
        <v>122</v>
      </c>
      <c r="ED1069" s="15">
        <v>147</v>
      </c>
      <c r="EE1069" s="15">
        <v>76</v>
      </c>
      <c r="EF1069" s="15">
        <v>144</v>
      </c>
      <c r="EG1069" s="15">
        <v>13</v>
      </c>
      <c r="EH1069" s="15">
        <v>19</v>
      </c>
      <c r="EI1069" s="15">
        <v>123</v>
      </c>
      <c r="EJ1069" s="15">
        <v>74</v>
      </c>
      <c r="EK1069" s="15">
        <v>210</v>
      </c>
      <c r="EL1069" s="15">
        <v>16</v>
      </c>
      <c r="EM1069" s="15">
        <v>77</v>
      </c>
      <c r="EN1069" s="15">
        <v>214</v>
      </c>
      <c r="EO1069" s="15">
        <v>167</v>
      </c>
      <c r="EP1069" s="15">
        <v>175</v>
      </c>
      <c r="EQ1069" s="15">
        <v>116</v>
      </c>
      <c r="ER1069" s="15">
        <v>94</v>
      </c>
      <c r="ES1069" s="15">
        <v>38</v>
      </c>
      <c r="ET1069" s="15">
        <v>3</v>
      </c>
      <c r="EU1069" s="15">
        <v>145</v>
      </c>
      <c r="EV1069" s="15">
        <v>133</v>
      </c>
      <c r="EW1069" s="15">
        <v>189</v>
      </c>
      <c r="EX1069" s="15">
        <v>96</v>
      </c>
      <c r="EY1069" s="15">
        <v>173</v>
      </c>
      <c r="EZ1069" s="15">
        <v>118</v>
      </c>
      <c r="FA1069" s="15">
        <v>215</v>
      </c>
      <c r="FB1069" s="15">
        <v>177</v>
      </c>
      <c r="FC1069" s="15">
        <v>140</v>
      </c>
      <c r="FD1069" s="15">
        <v>114</v>
      </c>
      <c r="FE1069" s="15">
        <v>89</v>
      </c>
      <c r="FF1069" s="15">
        <v>160</v>
      </c>
      <c r="FG1069" s="15">
        <v>24</v>
      </c>
      <c r="FH1069" s="15">
        <v>211</v>
      </c>
      <c r="FI1069" s="15">
        <v>36</v>
      </c>
      <c r="FJ1069" s="15">
        <v>170</v>
      </c>
      <c r="FK1069" s="15">
        <v>111</v>
      </c>
      <c r="FL1069" s="15">
        <v>137</v>
      </c>
      <c r="FM1069" s="15">
        <v>95</v>
      </c>
      <c r="FN1069" s="15">
        <v>146</v>
      </c>
      <c r="FO1069" s="15">
        <v>29</v>
      </c>
      <c r="FP1069" s="15">
        <v>208</v>
      </c>
      <c r="FQ1069" s="15">
        <v>154</v>
      </c>
      <c r="FR1069" s="15">
        <v>82</v>
      </c>
      <c r="FS1069" s="15">
        <v>31</v>
      </c>
      <c r="FT1069" s="15">
        <v>2</v>
      </c>
      <c r="FU1069" s="15">
        <v>204</v>
      </c>
      <c r="FV1069" s="15">
        <v>57</v>
      </c>
      <c r="FW1069" s="15">
        <v>85</v>
      </c>
      <c r="FX1069" s="15">
        <v>32</v>
      </c>
      <c r="FY1069" s="15">
        <v>52</v>
      </c>
      <c r="FZ1069" s="15">
        <v>153</v>
      </c>
      <c r="GA1069" s="15">
        <v>34</v>
      </c>
      <c r="GB1069" s="15">
        <v>176</v>
      </c>
      <c r="GC1069" s="15">
        <v>196</v>
      </c>
      <c r="GD1069" s="15">
        <v>183</v>
      </c>
      <c r="GE1069" s="15">
        <v>120</v>
      </c>
      <c r="GF1069" s="15">
        <v>209</v>
      </c>
      <c r="GG1069" s="15">
        <v>178</v>
      </c>
      <c r="GH1069" s="15">
        <v>6</v>
      </c>
      <c r="GI1069" s="15">
        <v>119</v>
      </c>
      <c r="GJ1069" s="15">
        <v>4</v>
      </c>
      <c r="GK1069" s="15">
        <v>86</v>
      </c>
      <c r="GL1069" s="15">
        <v>68</v>
      </c>
      <c r="GM1069" s="15">
        <v>207</v>
      </c>
      <c r="GN1069" s="15">
        <v>44</v>
      </c>
      <c r="GO1069" s="15">
        <v>54</v>
      </c>
      <c r="GP1069" s="15">
        <v>192</v>
      </c>
      <c r="GQ1069" s="15">
        <v>22</v>
      </c>
      <c r="GR1069" s="15">
        <v>69</v>
      </c>
      <c r="GS1069" s="15">
        <v>165</v>
      </c>
      <c r="GT1069" s="15">
        <v>181</v>
      </c>
      <c r="GU1069" s="15">
        <v>152</v>
      </c>
      <c r="GV1069" s="15">
        <v>190</v>
      </c>
      <c r="GW1069" s="15">
        <v>136</v>
      </c>
      <c r="GX1069" s="15">
        <v>43</v>
      </c>
      <c r="GY1069" s="15">
        <v>11</v>
      </c>
      <c r="GZ1069" s="15">
        <v>99</v>
      </c>
      <c r="HA1069" s="15">
        <v>187</v>
      </c>
      <c r="HC1069" s="15">
        <v>200</v>
      </c>
      <c r="HD1069" s="15">
        <v>46</v>
      </c>
      <c r="HE1069" s="15">
        <v>20</v>
      </c>
      <c r="HF1069" s="15">
        <v>102</v>
      </c>
      <c r="HH1069" s="15">
        <v>60</v>
      </c>
      <c r="HI1069" s="15">
        <v>55</v>
      </c>
      <c r="HJ1069" s="15">
        <v>184</v>
      </c>
      <c r="HK1069" s="15">
        <v>61</v>
      </c>
      <c r="HM1069" s="15">
        <v>125</v>
      </c>
      <c r="HN1069" s="15">
        <v>180</v>
      </c>
      <c r="HO1069" s="15">
        <v>67</v>
      </c>
      <c r="HP1069" s="15">
        <v>141</v>
      </c>
    </row>
    <row r="1070" spans="4:224" s="15" customFormat="1">
      <c r="E1070" s="42" t="s">
        <v>352</v>
      </c>
      <c r="F1070" s="15">
        <v>54</v>
      </c>
      <c r="G1070" s="15">
        <v>29</v>
      </c>
      <c r="H1070" s="15">
        <v>202</v>
      </c>
      <c r="I1070" s="15">
        <v>101</v>
      </c>
      <c r="J1070" s="15">
        <v>112</v>
      </c>
      <c r="K1070" s="15">
        <v>190</v>
      </c>
      <c r="L1070" s="15">
        <v>30</v>
      </c>
      <c r="M1070" s="15">
        <v>109</v>
      </c>
      <c r="N1070" s="15">
        <v>157</v>
      </c>
      <c r="O1070" s="15">
        <v>176</v>
      </c>
      <c r="P1070" s="15">
        <v>110</v>
      </c>
      <c r="Q1070" s="15">
        <v>68</v>
      </c>
      <c r="R1070" s="15">
        <v>132</v>
      </c>
      <c r="S1070" s="15">
        <v>36</v>
      </c>
      <c r="T1070" s="15">
        <v>23</v>
      </c>
      <c r="U1070" s="15">
        <v>42</v>
      </c>
      <c r="V1070" s="15">
        <v>158</v>
      </c>
      <c r="W1070" s="15">
        <v>6</v>
      </c>
      <c r="X1070" s="15">
        <v>181</v>
      </c>
      <c r="Y1070" s="15">
        <v>106</v>
      </c>
      <c r="Z1070" s="15">
        <v>10</v>
      </c>
      <c r="AA1070" s="15">
        <v>216</v>
      </c>
      <c r="AB1070" s="15">
        <v>196</v>
      </c>
      <c r="AC1070" s="15">
        <v>37</v>
      </c>
      <c r="AD1070" s="15">
        <v>113</v>
      </c>
      <c r="AE1070" s="15">
        <v>85</v>
      </c>
      <c r="AF1070" s="15">
        <v>200</v>
      </c>
      <c r="AG1070" s="15">
        <v>50</v>
      </c>
      <c r="AH1070" s="15">
        <v>118</v>
      </c>
      <c r="AI1070" s="15">
        <v>43</v>
      </c>
      <c r="AJ1070" s="15">
        <v>149</v>
      </c>
      <c r="AK1070" s="15">
        <v>15</v>
      </c>
      <c r="AL1070" s="15">
        <v>44</v>
      </c>
      <c r="AM1070" s="15">
        <v>153</v>
      </c>
      <c r="AN1070" s="15">
        <v>188</v>
      </c>
      <c r="AO1070" s="15">
        <v>102</v>
      </c>
      <c r="AP1070" s="15">
        <v>115</v>
      </c>
      <c r="AQ1070" s="15">
        <v>150</v>
      </c>
      <c r="AR1070" s="15">
        <v>47</v>
      </c>
      <c r="AS1070" s="15">
        <v>183</v>
      </c>
      <c r="AT1070" s="15">
        <v>49</v>
      </c>
      <c r="AU1070" s="15">
        <v>186</v>
      </c>
      <c r="AV1070" s="15">
        <v>75</v>
      </c>
      <c r="AW1070" s="15">
        <v>122</v>
      </c>
      <c r="AX1070" s="15">
        <v>16</v>
      </c>
      <c r="AY1070" s="15">
        <v>74</v>
      </c>
      <c r="AZ1070" s="15">
        <v>39</v>
      </c>
      <c r="BA1070" s="15">
        <v>206</v>
      </c>
      <c r="BB1070" s="15">
        <v>209</v>
      </c>
      <c r="BC1070" s="15">
        <v>192</v>
      </c>
      <c r="BD1070" s="15">
        <v>108</v>
      </c>
      <c r="BE1070" s="15">
        <v>199</v>
      </c>
      <c r="BF1070" s="15">
        <v>17</v>
      </c>
      <c r="BG1070" s="15">
        <v>45</v>
      </c>
      <c r="BH1070" s="15">
        <v>48</v>
      </c>
      <c r="BI1070" s="15">
        <v>164</v>
      </c>
      <c r="BJ1070" s="15">
        <v>63</v>
      </c>
      <c r="BK1070" s="15">
        <v>66</v>
      </c>
      <c r="BL1070" s="15">
        <v>137</v>
      </c>
      <c r="BM1070" s="15">
        <v>58</v>
      </c>
      <c r="BN1070" s="15">
        <v>80</v>
      </c>
      <c r="BO1070" s="15">
        <v>125</v>
      </c>
      <c r="BP1070" s="15">
        <v>204</v>
      </c>
      <c r="BQ1070" s="15">
        <v>81</v>
      </c>
      <c r="BR1070" s="15">
        <v>161</v>
      </c>
      <c r="BS1070" s="15">
        <v>69</v>
      </c>
      <c r="BT1070" s="15">
        <v>83</v>
      </c>
      <c r="BU1070" s="15">
        <v>185</v>
      </c>
      <c r="BV1070" s="15">
        <v>133</v>
      </c>
      <c r="BW1070" s="15">
        <v>152</v>
      </c>
      <c r="BX1070" s="15">
        <v>211</v>
      </c>
      <c r="BY1070" s="15">
        <v>9</v>
      </c>
      <c r="BZ1070" s="15">
        <v>55</v>
      </c>
      <c r="CA1070" s="15">
        <v>77</v>
      </c>
      <c r="CB1070" s="15">
        <v>191</v>
      </c>
      <c r="CC1070" s="15">
        <v>195</v>
      </c>
      <c r="CD1070" s="15">
        <v>155</v>
      </c>
      <c r="CE1070" s="15">
        <v>100</v>
      </c>
      <c r="CF1070" s="15">
        <v>31</v>
      </c>
      <c r="CG1070" s="15">
        <v>86</v>
      </c>
      <c r="CH1070" s="15">
        <v>182</v>
      </c>
      <c r="CI1070" s="15">
        <v>174</v>
      </c>
      <c r="CJ1070" s="15">
        <v>160</v>
      </c>
      <c r="CK1070" s="15">
        <v>148</v>
      </c>
      <c r="CL1070" s="15">
        <v>104</v>
      </c>
      <c r="CM1070" s="15">
        <v>140</v>
      </c>
      <c r="CN1070" s="15">
        <v>189</v>
      </c>
      <c r="CO1070" s="15">
        <v>72</v>
      </c>
      <c r="CP1070" s="15">
        <v>52</v>
      </c>
      <c r="CQ1070" s="15">
        <v>163</v>
      </c>
      <c r="CR1070" s="15">
        <v>143</v>
      </c>
      <c r="CS1070" s="15">
        <v>135</v>
      </c>
      <c r="CT1070" s="15">
        <v>32</v>
      </c>
      <c r="CU1070" s="15">
        <v>56</v>
      </c>
      <c r="CV1070" s="15">
        <v>172</v>
      </c>
      <c r="CW1070" s="15">
        <v>138</v>
      </c>
      <c r="CX1070" s="15">
        <v>8</v>
      </c>
      <c r="CY1070" s="15">
        <v>14</v>
      </c>
      <c r="CZ1070" s="15">
        <v>5</v>
      </c>
      <c r="DA1070" s="15">
        <v>166</v>
      </c>
      <c r="DB1070" s="15">
        <v>129</v>
      </c>
      <c r="DC1070" s="15">
        <v>194</v>
      </c>
      <c r="DD1070" s="15">
        <v>121</v>
      </c>
      <c r="DE1070" s="15">
        <v>46</v>
      </c>
      <c r="DF1070" s="15">
        <v>210</v>
      </c>
      <c r="DG1070" s="15">
        <v>22</v>
      </c>
      <c r="DH1070" s="15">
        <v>20</v>
      </c>
      <c r="DI1070" s="15">
        <v>119</v>
      </c>
      <c r="DJ1070" s="15">
        <v>57</v>
      </c>
      <c r="DK1070" s="15">
        <v>11</v>
      </c>
      <c r="DL1070" s="15">
        <v>73</v>
      </c>
      <c r="DM1070" s="15">
        <v>35</v>
      </c>
      <c r="DN1070" s="15">
        <v>25</v>
      </c>
      <c r="DO1070" s="15">
        <v>97</v>
      </c>
      <c r="DP1070" s="15">
        <v>89</v>
      </c>
      <c r="DQ1070" s="15">
        <v>139</v>
      </c>
      <c r="DR1070" s="15">
        <v>38</v>
      </c>
      <c r="DS1070" s="15">
        <v>212</v>
      </c>
      <c r="DT1070" s="15">
        <v>93</v>
      </c>
      <c r="DU1070" s="15">
        <v>215</v>
      </c>
      <c r="DV1070" s="15">
        <v>114</v>
      </c>
      <c r="DW1070" s="15">
        <v>41</v>
      </c>
      <c r="DX1070" s="15">
        <v>142</v>
      </c>
      <c r="DY1070" s="15">
        <v>175</v>
      </c>
      <c r="DZ1070" s="15">
        <v>62</v>
      </c>
      <c r="EA1070" s="15">
        <v>33</v>
      </c>
      <c r="EB1070" s="15">
        <v>94</v>
      </c>
      <c r="EC1070" s="15">
        <v>61</v>
      </c>
      <c r="ED1070" s="15">
        <v>21</v>
      </c>
      <c r="EE1070" s="15">
        <v>13</v>
      </c>
      <c r="EF1070" s="15">
        <v>147</v>
      </c>
      <c r="EG1070" s="15">
        <v>131</v>
      </c>
      <c r="EH1070" s="15">
        <v>96</v>
      </c>
      <c r="EI1070" s="15">
        <v>171</v>
      </c>
      <c r="EJ1070" s="15">
        <v>26</v>
      </c>
      <c r="EK1070" s="15">
        <v>3</v>
      </c>
      <c r="EL1070" s="15">
        <v>123</v>
      </c>
      <c r="EM1070" s="15">
        <v>167</v>
      </c>
      <c r="EN1070" s="15">
        <v>78</v>
      </c>
      <c r="EO1070" s="15">
        <v>193</v>
      </c>
      <c r="EP1070" s="15">
        <v>162</v>
      </c>
      <c r="EQ1070" s="15">
        <v>198</v>
      </c>
      <c r="ER1070" s="15">
        <v>180</v>
      </c>
      <c r="ES1070" s="15">
        <v>92</v>
      </c>
      <c r="ET1070" s="15">
        <v>116</v>
      </c>
      <c r="EU1070" s="15">
        <v>90</v>
      </c>
      <c r="EV1070" s="15">
        <v>28</v>
      </c>
      <c r="EW1070" s="15">
        <v>205</v>
      </c>
      <c r="EX1070" s="15">
        <v>145</v>
      </c>
      <c r="EY1070" s="15">
        <v>168</v>
      </c>
      <c r="EZ1070" s="15">
        <v>18</v>
      </c>
      <c r="FA1070" s="15">
        <v>154</v>
      </c>
      <c r="FB1070" s="15">
        <v>213</v>
      </c>
      <c r="FC1070" s="15">
        <v>170</v>
      </c>
      <c r="FD1070" s="15">
        <v>201</v>
      </c>
      <c r="FE1070" s="15">
        <v>24</v>
      </c>
      <c r="FF1070" s="15">
        <v>179</v>
      </c>
      <c r="FG1070" s="15">
        <v>82</v>
      </c>
      <c r="FH1070" s="15">
        <v>151</v>
      </c>
      <c r="FI1070" s="15">
        <v>98</v>
      </c>
      <c r="FJ1070" s="15">
        <v>159</v>
      </c>
      <c r="FK1070" s="15">
        <v>141</v>
      </c>
      <c r="FL1070" s="15">
        <v>187</v>
      </c>
      <c r="FM1070" s="15">
        <v>51</v>
      </c>
      <c r="FN1070" s="15">
        <v>88</v>
      </c>
      <c r="FO1070" s="15">
        <v>130</v>
      </c>
      <c r="FP1070" s="15">
        <v>207</v>
      </c>
      <c r="FQ1070" s="15">
        <v>156</v>
      </c>
      <c r="FR1070" s="15">
        <v>60</v>
      </c>
      <c r="FS1070" s="15">
        <v>103</v>
      </c>
      <c r="FT1070" s="15">
        <v>95</v>
      </c>
      <c r="FU1070" s="15">
        <v>165</v>
      </c>
      <c r="FV1070" s="15">
        <v>12</v>
      </c>
      <c r="FW1070" s="15">
        <v>126</v>
      </c>
      <c r="FX1070" s="15">
        <v>124</v>
      </c>
      <c r="FY1070" s="15">
        <v>178</v>
      </c>
      <c r="FZ1070" s="15">
        <v>203</v>
      </c>
      <c r="GA1070" s="15">
        <v>136</v>
      </c>
      <c r="GB1070" s="15">
        <v>117</v>
      </c>
      <c r="GC1070" s="15">
        <v>59</v>
      </c>
      <c r="GD1070" s="15">
        <v>208</v>
      </c>
      <c r="GE1070" s="15">
        <v>99</v>
      </c>
      <c r="GF1070" s="15">
        <v>40</v>
      </c>
      <c r="GG1070" s="15">
        <v>197</v>
      </c>
      <c r="GH1070" s="15">
        <v>1</v>
      </c>
      <c r="GI1070" s="15">
        <v>169</v>
      </c>
      <c r="GJ1070" s="15">
        <v>146</v>
      </c>
      <c r="GK1070" s="15">
        <v>214</v>
      </c>
      <c r="GL1070" s="15">
        <v>87</v>
      </c>
      <c r="GM1070" s="15">
        <v>144</v>
      </c>
      <c r="GN1070" s="15">
        <v>53</v>
      </c>
      <c r="GO1070" s="15">
        <v>70</v>
      </c>
      <c r="GP1070" s="15">
        <v>127</v>
      </c>
      <c r="GQ1070" s="15">
        <v>111</v>
      </c>
      <c r="GR1070" s="15">
        <v>79</v>
      </c>
      <c r="GS1070" s="15">
        <v>128</v>
      </c>
      <c r="GT1070" s="15">
        <v>184</v>
      </c>
      <c r="GU1070" s="15">
        <v>4</v>
      </c>
      <c r="GV1070" s="15">
        <v>67</v>
      </c>
      <c r="GW1070" s="15">
        <v>27</v>
      </c>
      <c r="GX1070" s="15">
        <v>64</v>
      </c>
      <c r="GY1070" s="15">
        <v>19</v>
      </c>
      <c r="GZ1070" s="15">
        <v>107</v>
      </c>
      <c r="HA1070" s="15">
        <v>7</v>
      </c>
      <c r="HC1070" s="15">
        <v>84</v>
      </c>
      <c r="HD1070" s="15">
        <v>105</v>
      </c>
      <c r="HE1070" s="15">
        <v>65</v>
      </c>
      <c r="HF1070" s="15">
        <v>76</v>
      </c>
      <c r="HH1070" s="15">
        <v>34</v>
      </c>
      <c r="HI1070" s="15">
        <v>134</v>
      </c>
      <c r="HJ1070" s="15">
        <v>71</v>
      </c>
      <c r="HK1070" s="15">
        <v>2</v>
      </c>
      <c r="HM1070" s="15">
        <v>173</v>
      </c>
      <c r="HN1070" s="15">
        <v>91</v>
      </c>
      <c r="HO1070" s="15">
        <v>120</v>
      </c>
      <c r="HP1070" s="15">
        <v>177</v>
      </c>
    </row>
    <row r="1071" spans="4:224" s="15" customFormat="1"/>
    <row r="1072" spans="4:224" s="15" customFormat="1">
      <c r="D1072" s="447">
        <v>217</v>
      </c>
      <c r="E1072" s="39" t="s">
        <v>379</v>
      </c>
    </row>
    <row r="1073" spans="4:225" s="15" customFormat="1">
      <c r="E1073" s="42" t="s">
        <v>322</v>
      </c>
      <c r="F1073" s="15">
        <v>1</v>
      </c>
      <c r="G1073" s="15">
        <v>2</v>
      </c>
      <c r="H1073" s="15">
        <v>3</v>
      </c>
      <c r="I1073" s="15">
        <v>4</v>
      </c>
      <c r="J1073" s="15">
        <v>5</v>
      </c>
      <c r="K1073" s="15">
        <v>6</v>
      </c>
      <c r="L1073" s="15">
        <v>7</v>
      </c>
      <c r="M1073" s="15">
        <v>8</v>
      </c>
      <c r="N1073" s="15">
        <v>9</v>
      </c>
      <c r="O1073" s="15">
        <v>10</v>
      </c>
      <c r="P1073" s="15">
        <v>11</v>
      </c>
      <c r="Q1073" s="15">
        <v>12</v>
      </c>
      <c r="R1073" s="15">
        <v>13</v>
      </c>
      <c r="S1073" s="15">
        <v>14</v>
      </c>
      <c r="T1073" s="15">
        <v>15</v>
      </c>
      <c r="U1073" s="15">
        <v>16</v>
      </c>
      <c r="V1073" s="15">
        <v>17</v>
      </c>
      <c r="W1073" s="15">
        <v>18</v>
      </c>
      <c r="X1073" s="15">
        <v>19</v>
      </c>
      <c r="Y1073" s="15">
        <v>20</v>
      </c>
      <c r="Z1073" s="15">
        <v>21</v>
      </c>
      <c r="AA1073" s="15">
        <v>22</v>
      </c>
      <c r="AB1073" s="15">
        <v>23</v>
      </c>
      <c r="AC1073" s="15">
        <v>24</v>
      </c>
      <c r="AD1073" s="15">
        <v>25</v>
      </c>
      <c r="AE1073" s="15">
        <v>26</v>
      </c>
      <c r="AF1073" s="15">
        <v>27</v>
      </c>
      <c r="AG1073" s="15">
        <v>28</v>
      </c>
      <c r="AH1073" s="15">
        <v>29</v>
      </c>
      <c r="AI1073" s="15">
        <v>30</v>
      </c>
      <c r="AJ1073" s="15">
        <v>31</v>
      </c>
      <c r="AK1073" s="15">
        <v>32</v>
      </c>
      <c r="AL1073" s="15">
        <v>33</v>
      </c>
      <c r="AM1073" s="15">
        <v>34</v>
      </c>
      <c r="AN1073" s="15">
        <v>35</v>
      </c>
      <c r="AO1073" s="15">
        <v>36</v>
      </c>
      <c r="AP1073" s="15">
        <v>37</v>
      </c>
      <c r="AQ1073" s="15">
        <v>38</v>
      </c>
      <c r="AR1073" s="15">
        <v>39</v>
      </c>
      <c r="AS1073" s="15">
        <v>40</v>
      </c>
      <c r="AT1073" s="15">
        <v>41</v>
      </c>
      <c r="AU1073" s="15">
        <v>42</v>
      </c>
      <c r="AV1073" s="15">
        <v>43</v>
      </c>
      <c r="AW1073" s="15">
        <v>44</v>
      </c>
      <c r="AX1073" s="15">
        <v>45</v>
      </c>
      <c r="AY1073" s="15">
        <v>46</v>
      </c>
      <c r="AZ1073" s="15">
        <v>47</v>
      </c>
      <c r="BA1073" s="15">
        <v>48</v>
      </c>
      <c r="BB1073" s="15">
        <v>49</v>
      </c>
      <c r="BC1073" s="15">
        <v>50</v>
      </c>
      <c r="BD1073" s="15">
        <v>51</v>
      </c>
      <c r="BE1073" s="15">
        <v>52</v>
      </c>
      <c r="BF1073" s="15">
        <v>53</v>
      </c>
      <c r="BG1073" s="15">
        <v>54</v>
      </c>
      <c r="BH1073" s="15">
        <v>55</v>
      </c>
      <c r="BI1073" s="15">
        <v>56</v>
      </c>
      <c r="BJ1073" s="15">
        <v>57</v>
      </c>
      <c r="BK1073" s="15">
        <v>58</v>
      </c>
      <c r="BL1073" s="15">
        <v>59</v>
      </c>
      <c r="BM1073" s="15">
        <v>60</v>
      </c>
      <c r="BN1073" s="15">
        <v>61</v>
      </c>
      <c r="BO1073" s="15">
        <v>62</v>
      </c>
      <c r="BP1073" s="15">
        <v>63</v>
      </c>
      <c r="BQ1073" s="15">
        <v>64</v>
      </c>
      <c r="BR1073" s="15">
        <v>65</v>
      </c>
      <c r="BS1073" s="15">
        <v>66</v>
      </c>
      <c r="BT1073" s="15">
        <v>67</v>
      </c>
      <c r="BU1073" s="15">
        <v>68</v>
      </c>
      <c r="BV1073" s="15">
        <v>69</v>
      </c>
      <c r="BW1073" s="15">
        <v>70</v>
      </c>
      <c r="BX1073" s="15">
        <v>71</v>
      </c>
      <c r="BY1073" s="15">
        <v>72</v>
      </c>
      <c r="BZ1073" s="15">
        <v>73</v>
      </c>
      <c r="CA1073" s="15">
        <v>74</v>
      </c>
      <c r="CB1073" s="15">
        <v>75</v>
      </c>
      <c r="CC1073" s="15">
        <v>76</v>
      </c>
      <c r="CD1073" s="15">
        <v>77</v>
      </c>
      <c r="CE1073" s="15">
        <v>78</v>
      </c>
      <c r="CF1073" s="15">
        <v>79</v>
      </c>
      <c r="CG1073" s="15">
        <v>80</v>
      </c>
      <c r="CH1073" s="15">
        <v>81</v>
      </c>
      <c r="CI1073" s="15">
        <v>82</v>
      </c>
      <c r="CJ1073" s="15">
        <v>83</v>
      </c>
      <c r="CK1073" s="15">
        <v>84</v>
      </c>
      <c r="CL1073" s="15">
        <v>85</v>
      </c>
      <c r="CM1073" s="15">
        <v>86</v>
      </c>
      <c r="CN1073" s="15">
        <v>87</v>
      </c>
      <c r="CO1073" s="15">
        <v>88</v>
      </c>
      <c r="CP1073" s="15">
        <v>89</v>
      </c>
      <c r="CQ1073" s="15">
        <v>90</v>
      </c>
      <c r="CR1073" s="15">
        <v>91</v>
      </c>
      <c r="CS1073" s="15">
        <v>92</v>
      </c>
      <c r="CT1073" s="15">
        <v>93</v>
      </c>
      <c r="CU1073" s="15">
        <v>94</v>
      </c>
      <c r="CV1073" s="15">
        <v>95</v>
      </c>
      <c r="CW1073" s="15">
        <v>96</v>
      </c>
      <c r="CX1073" s="15">
        <v>97</v>
      </c>
      <c r="CY1073" s="15">
        <v>98</v>
      </c>
      <c r="CZ1073" s="15">
        <v>99</v>
      </c>
      <c r="DA1073" s="15">
        <v>100</v>
      </c>
      <c r="DB1073" s="15">
        <v>101</v>
      </c>
      <c r="DC1073" s="15">
        <v>102</v>
      </c>
      <c r="DD1073" s="15">
        <v>103</v>
      </c>
      <c r="DE1073" s="15">
        <v>104</v>
      </c>
      <c r="DF1073" s="15">
        <v>105</v>
      </c>
      <c r="DG1073" s="15">
        <v>106</v>
      </c>
      <c r="DH1073" s="15">
        <v>107</v>
      </c>
      <c r="DI1073" s="15">
        <v>108</v>
      </c>
      <c r="DJ1073" s="15">
        <v>109</v>
      </c>
      <c r="DK1073" s="15">
        <v>110</v>
      </c>
      <c r="DL1073" s="15">
        <v>111</v>
      </c>
      <c r="DM1073" s="15">
        <v>112</v>
      </c>
      <c r="DN1073" s="15">
        <v>113</v>
      </c>
      <c r="DO1073" s="15">
        <v>114</v>
      </c>
      <c r="DP1073" s="15">
        <v>115</v>
      </c>
      <c r="DQ1073" s="15">
        <v>116</v>
      </c>
      <c r="DR1073" s="15">
        <v>117</v>
      </c>
      <c r="DS1073" s="15">
        <v>118</v>
      </c>
      <c r="DT1073" s="15">
        <v>119</v>
      </c>
      <c r="DU1073" s="15">
        <v>120</v>
      </c>
      <c r="DV1073" s="15">
        <v>121</v>
      </c>
      <c r="DW1073" s="15">
        <v>122</v>
      </c>
      <c r="DX1073" s="15">
        <v>123</v>
      </c>
      <c r="DY1073" s="15">
        <v>124</v>
      </c>
      <c r="DZ1073" s="15">
        <v>125</v>
      </c>
      <c r="EA1073" s="15">
        <v>126</v>
      </c>
      <c r="EB1073" s="15">
        <v>127</v>
      </c>
      <c r="EC1073" s="15">
        <v>128</v>
      </c>
      <c r="ED1073" s="15">
        <v>129</v>
      </c>
      <c r="EE1073" s="15">
        <v>130</v>
      </c>
      <c r="EF1073" s="15">
        <v>131</v>
      </c>
      <c r="EG1073" s="15">
        <v>132</v>
      </c>
      <c r="EH1073" s="15">
        <v>133</v>
      </c>
      <c r="EI1073" s="15">
        <v>134</v>
      </c>
      <c r="EJ1073" s="15">
        <v>135</v>
      </c>
      <c r="EK1073" s="15">
        <v>136</v>
      </c>
      <c r="EL1073" s="15">
        <v>137</v>
      </c>
      <c r="EM1073" s="15">
        <v>138</v>
      </c>
      <c r="EN1073" s="15">
        <v>139</v>
      </c>
      <c r="EO1073" s="15">
        <v>140</v>
      </c>
      <c r="EP1073" s="15">
        <v>141</v>
      </c>
      <c r="EQ1073" s="15">
        <v>142</v>
      </c>
      <c r="ER1073" s="15">
        <v>143</v>
      </c>
      <c r="ES1073" s="15">
        <v>144</v>
      </c>
      <c r="ET1073" s="15">
        <v>145</v>
      </c>
      <c r="EU1073" s="15">
        <v>146</v>
      </c>
      <c r="EV1073" s="15">
        <v>147</v>
      </c>
      <c r="EW1073" s="15">
        <v>148</v>
      </c>
      <c r="EX1073" s="15">
        <v>149</v>
      </c>
      <c r="EY1073" s="15">
        <v>150</v>
      </c>
      <c r="EZ1073" s="15">
        <v>151</v>
      </c>
      <c r="FA1073" s="15">
        <v>152</v>
      </c>
      <c r="FB1073" s="15">
        <v>153</v>
      </c>
      <c r="FC1073" s="15">
        <v>154</v>
      </c>
      <c r="FD1073" s="15">
        <v>155</v>
      </c>
      <c r="FE1073" s="15">
        <v>156</v>
      </c>
      <c r="FF1073" s="15">
        <v>157</v>
      </c>
      <c r="FG1073" s="15">
        <v>158</v>
      </c>
      <c r="FH1073" s="15">
        <v>159</v>
      </c>
      <c r="FI1073" s="15">
        <v>160</v>
      </c>
      <c r="FJ1073" s="15">
        <v>161</v>
      </c>
      <c r="FK1073" s="15">
        <v>162</v>
      </c>
      <c r="FL1073" s="15">
        <v>163</v>
      </c>
      <c r="FM1073" s="15">
        <v>164</v>
      </c>
      <c r="FN1073" s="15">
        <v>165</v>
      </c>
      <c r="FO1073" s="15">
        <v>166</v>
      </c>
      <c r="FP1073" s="15">
        <v>167</v>
      </c>
      <c r="FQ1073" s="15">
        <v>168</v>
      </c>
      <c r="FR1073" s="15">
        <v>169</v>
      </c>
      <c r="FS1073" s="15">
        <v>170</v>
      </c>
      <c r="FT1073" s="15">
        <v>171</v>
      </c>
      <c r="FU1073" s="15">
        <v>172</v>
      </c>
      <c r="FV1073" s="15">
        <v>173</v>
      </c>
      <c r="FW1073" s="15">
        <v>174</v>
      </c>
      <c r="FX1073" s="15">
        <v>175</v>
      </c>
      <c r="FY1073" s="15">
        <v>176</v>
      </c>
      <c r="FZ1073" s="15">
        <v>177</v>
      </c>
      <c r="GA1073" s="15">
        <v>178</v>
      </c>
      <c r="GB1073" s="15">
        <v>179</v>
      </c>
      <c r="GC1073" s="15">
        <v>180</v>
      </c>
      <c r="GD1073" s="15">
        <v>181</v>
      </c>
      <c r="GE1073" s="15">
        <v>182</v>
      </c>
      <c r="GF1073" s="15">
        <v>183</v>
      </c>
      <c r="GG1073" s="15">
        <v>184</v>
      </c>
      <c r="GH1073" s="15">
        <v>185</v>
      </c>
      <c r="GI1073" s="15">
        <v>186</v>
      </c>
      <c r="GJ1073" s="15">
        <v>187</v>
      </c>
      <c r="GK1073" s="15">
        <v>188</v>
      </c>
      <c r="GL1073" s="15">
        <v>189</v>
      </c>
      <c r="GM1073" s="15">
        <v>190</v>
      </c>
      <c r="GN1073" s="15">
        <v>191</v>
      </c>
      <c r="GO1073" s="15">
        <v>192</v>
      </c>
      <c r="GP1073" s="15">
        <v>193</v>
      </c>
      <c r="GQ1073" s="15">
        <v>194</v>
      </c>
      <c r="GR1073" s="15">
        <v>195</v>
      </c>
      <c r="GS1073" s="15">
        <v>196</v>
      </c>
      <c r="GT1073" s="15">
        <v>197</v>
      </c>
      <c r="GU1073" s="15">
        <v>198</v>
      </c>
      <c r="GV1073" s="15">
        <v>199</v>
      </c>
      <c r="GW1073" s="15">
        <v>200</v>
      </c>
      <c r="GX1073" s="15">
        <v>201</v>
      </c>
      <c r="GY1073" s="15">
        <v>202</v>
      </c>
      <c r="GZ1073" s="15">
        <v>203</v>
      </c>
      <c r="HA1073" s="15">
        <v>204</v>
      </c>
      <c r="HB1073" s="15">
        <v>205</v>
      </c>
      <c r="HC1073" s="15">
        <v>206</v>
      </c>
      <c r="HD1073" s="15">
        <v>207</v>
      </c>
      <c r="HE1073" s="15">
        <v>208</v>
      </c>
      <c r="HF1073" s="15">
        <v>209</v>
      </c>
      <c r="HH1073" s="15">
        <v>210</v>
      </c>
      <c r="HI1073" s="15">
        <v>211</v>
      </c>
      <c r="HJ1073" s="15">
        <v>212</v>
      </c>
      <c r="HK1073" s="15">
        <v>213</v>
      </c>
      <c r="HM1073" s="15">
        <v>214</v>
      </c>
      <c r="HN1073" s="15">
        <v>215</v>
      </c>
      <c r="HO1073" s="15">
        <v>216</v>
      </c>
      <c r="HP1073" s="15">
        <v>217</v>
      </c>
    </row>
    <row r="1074" spans="4:225" s="15" customFormat="1">
      <c r="E1074" s="42" t="s">
        <v>350</v>
      </c>
      <c r="F1074" s="15">
        <v>212</v>
      </c>
      <c r="G1074" s="15">
        <v>73</v>
      </c>
      <c r="H1074" s="15">
        <v>49</v>
      </c>
      <c r="I1074" s="15">
        <v>127</v>
      </c>
      <c r="J1074" s="15">
        <v>168</v>
      </c>
      <c r="K1074" s="15">
        <v>142</v>
      </c>
      <c r="L1074" s="15">
        <v>95</v>
      </c>
      <c r="M1074" s="15">
        <v>207</v>
      </c>
      <c r="N1074" s="15">
        <v>148</v>
      </c>
      <c r="O1074" s="15">
        <v>32</v>
      </c>
      <c r="P1074" s="15">
        <v>34</v>
      </c>
      <c r="Q1074" s="15">
        <v>30</v>
      </c>
      <c r="R1074" s="15">
        <v>196</v>
      </c>
      <c r="S1074" s="15">
        <v>107</v>
      </c>
      <c r="T1074" s="15">
        <v>128</v>
      </c>
      <c r="U1074" s="15">
        <v>160</v>
      </c>
      <c r="V1074" s="15">
        <v>36</v>
      </c>
      <c r="W1074" s="15">
        <v>167</v>
      </c>
      <c r="X1074" s="15">
        <v>106</v>
      </c>
      <c r="Y1074" s="15">
        <v>154</v>
      </c>
      <c r="Z1074" s="15">
        <v>104</v>
      </c>
      <c r="AA1074" s="15">
        <v>150</v>
      </c>
      <c r="AB1074" s="15">
        <v>172</v>
      </c>
      <c r="AC1074" s="15">
        <v>1</v>
      </c>
      <c r="AD1074" s="15">
        <v>214</v>
      </c>
      <c r="AE1074" s="15">
        <v>158</v>
      </c>
      <c r="AF1074" s="15">
        <v>120</v>
      </c>
      <c r="AG1074" s="15">
        <v>64</v>
      </c>
      <c r="AH1074" s="15">
        <v>102</v>
      </c>
      <c r="AI1074" s="15">
        <v>131</v>
      </c>
      <c r="AJ1074" s="15">
        <v>90</v>
      </c>
      <c r="AK1074" s="15">
        <v>10</v>
      </c>
      <c r="AL1074" s="15">
        <v>117</v>
      </c>
      <c r="AM1074" s="15">
        <v>17</v>
      </c>
      <c r="AN1074" s="15">
        <v>178</v>
      </c>
      <c r="AO1074" s="15">
        <v>140</v>
      </c>
      <c r="AP1074" s="15">
        <v>209</v>
      </c>
      <c r="AQ1074" s="15">
        <v>134</v>
      </c>
      <c r="AR1074" s="15">
        <v>182</v>
      </c>
      <c r="AS1074" s="15">
        <v>109</v>
      </c>
      <c r="AT1074" s="15">
        <v>169</v>
      </c>
      <c r="AU1074" s="15">
        <v>13</v>
      </c>
      <c r="AV1074" s="15">
        <v>52</v>
      </c>
      <c r="AW1074" s="15">
        <v>123</v>
      </c>
      <c r="AX1074" s="15">
        <v>41</v>
      </c>
      <c r="AY1074" s="15">
        <v>3</v>
      </c>
      <c r="AZ1074" s="15">
        <v>86</v>
      </c>
      <c r="BA1074" s="15">
        <v>94</v>
      </c>
      <c r="BB1074" s="15">
        <v>61</v>
      </c>
      <c r="BC1074" s="15">
        <v>66</v>
      </c>
      <c r="BD1074" s="15">
        <v>145</v>
      </c>
      <c r="BE1074" s="15">
        <v>113</v>
      </c>
      <c r="BF1074" s="15">
        <v>137</v>
      </c>
      <c r="BG1074" s="15">
        <v>83</v>
      </c>
      <c r="BH1074" s="15">
        <v>161</v>
      </c>
      <c r="BI1074" s="15">
        <v>153</v>
      </c>
      <c r="BJ1074" s="15">
        <v>201</v>
      </c>
      <c r="BK1074" s="15">
        <v>121</v>
      </c>
      <c r="BL1074" s="15">
        <v>35</v>
      </c>
      <c r="BM1074" s="15">
        <v>194</v>
      </c>
      <c r="BN1074" s="15">
        <v>27</v>
      </c>
      <c r="BO1074" s="15">
        <v>159</v>
      </c>
      <c r="BP1074" s="15">
        <v>115</v>
      </c>
      <c r="BQ1074" s="15">
        <v>43</v>
      </c>
      <c r="BR1074" s="15">
        <v>6</v>
      </c>
      <c r="BS1074" s="15">
        <v>197</v>
      </c>
      <c r="BT1074" s="15">
        <v>203</v>
      </c>
      <c r="BU1074" s="15">
        <v>152</v>
      </c>
      <c r="BV1074" s="15">
        <v>72</v>
      </c>
      <c r="BW1074" s="15">
        <v>143</v>
      </c>
      <c r="BX1074" s="15">
        <v>59</v>
      </c>
      <c r="BY1074" s="15">
        <v>199</v>
      </c>
      <c r="BZ1074" s="15">
        <v>139</v>
      </c>
      <c r="CA1074" s="15">
        <v>175</v>
      </c>
      <c r="CB1074" s="15">
        <v>46</v>
      </c>
      <c r="CC1074" s="15">
        <v>217</v>
      </c>
      <c r="CD1074" s="15">
        <v>28</v>
      </c>
      <c r="CE1074" s="15">
        <v>177</v>
      </c>
      <c r="CF1074" s="15">
        <v>151</v>
      </c>
      <c r="CG1074" s="15">
        <v>206</v>
      </c>
      <c r="CH1074" s="15">
        <v>211</v>
      </c>
      <c r="CI1074" s="15">
        <v>40</v>
      </c>
      <c r="CJ1074" s="15">
        <v>82</v>
      </c>
      <c r="CK1074" s="15">
        <v>183</v>
      </c>
      <c r="CL1074" s="15">
        <v>149</v>
      </c>
      <c r="CM1074" s="15">
        <v>105</v>
      </c>
      <c r="CN1074" s="15">
        <v>8</v>
      </c>
      <c r="CO1074" s="15">
        <v>84</v>
      </c>
      <c r="CP1074" s="15">
        <v>80</v>
      </c>
      <c r="CQ1074" s="15">
        <v>98</v>
      </c>
      <c r="CR1074" s="15">
        <v>157</v>
      </c>
      <c r="CS1074" s="15">
        <v>11</v>
      </c>
      <c r="CT1074" s="15">
        <v>130</v>
      </c>
      <c r="CU1074" s="15">
        <v>48</v>
      </c>
      <c r="CV1074" s="15">
        <v>188</v>
      </c>
      <c r="CW1074" s="15">
        <v>18</v>
      </c>
      <c r="CX1074" s="15">
        <v>118</v>
      </c>
      <c r="CY1074" s="15">
        <v>100</v>
      </c>
      <c r="CZ1074" s="15">
        <v>93</v>
      </c>
      <c r="DA1074" s="15">
        <v>213</v>
      </c>
      <c r="DB1074" s="15">
        <v>70</v>
      </c>
      <c r="DC1074" s="15">
        <v>124</v>
      </c>
      <c r="DD1074" s="15">
        <v>176</v>
      </c>
      <c r="DE1074" s="15">
        <v>21</v>
      </c>
      <c r="DF1074" s="15">
        <v>74</v>
      </c>
      <c r="DG1074" s="15">
        <v>216</v>
      </c>
      <c r="DH1074" s="15">
        <v>184</v>
      </c>
      <c r="DI1074" s="15">
        <v>76</v>
      </c>
      <c r="DJ1074" s="15">
        <v>108</v>
      </c>
      <c r="DK1074" s="15">
        <v>132</v>
      </c>
      <c r="DL1074" s="15">
        <v>77</v>
      </c>
      <c r="DM1074" s="15">
        <v>119</v>
      </c>
      <c r="DN1074" s="15">
        <v>91</v>
      </c>
      <c r="DO1074" s="15">
        <v>215</v>
      </c>
      <c r="DP1074" s="15">
        <v>81</v>
      </c>
      <c r="DQ1074" s="15">
        <v>15</v>
      </c>
      <c r="DR1074" s="15">
        <v>189</v>
      </c>
      <c r="DS1074" s="15">
        <v>204</v>
      </c>
      <c r="DT1074" s="15">
        <v>198</v>
      </c>
      <c r="DU1074" s="15">
        <v>71</v>
      </c>
      <c r="DV1074" s="15">
        <v>192</v>
      </c>
      <c r="DW1074" s="15">
        <v>68</v>
      </c>
      <c r="DX1074" s="15">
        <v>187</v>
      </c>
      <c r="DY1074" s="15">
        <v>65</v>
      </c>
      <c r="DZ1074" s="15">
        <v>162</v>
      </c>
      <c r="EA1074" s="15">
        <v>165</v>
      </c>
      <c r="EB1074" s="15">
        <v>69</v>
      </c>
      <c r="EC1074" s="15">
        <v>29</v>
      </c>
      <c r="ED1074" s="15">
        <v>92</v>
      </c>
      <c r="EE1074" s="15">
        <v>2</v>
      </c>
      <c r="EF1074" s="15">
        <v>114</v>
      </c>
      <c r="EG1074" s="15">
        <v>193</v>
      </c>
      <c r="EH1074" s="15">
        <v>79</v>
      </c>
      <c r="EI1074" s="15">
        <v>38</v>
      </c>
      <c r="EJ1074" s="15">
        <v>156</v>
      </c>
      <c r="EK1074" s="15">
        <v>195</v>
      </c>
      <c r="EL1074" s="15">
        <v>164</v>
      </c>
      <c r="EM1074" s="15">
        <v>22</v>
      </c>
      <c r="EN1074" s="15">
        <v>12</v>
      </c>
      <c r="EO1074" s="15">
        <v>39</v>
      </c>
      <c r="EP1074" s="15">
        <v>7</v>
      </c>
      <c r="EQ1074" s="15">
        <v>5</v>
      </c>
      <c r="ER1074" s="15">
        <v>14</v>
      </c>
      <c r="ES1074" s="15">
        <v>208</v>
      </c>
      <c r="ET1074" s="15">
        <v>136</v>
      </c>
      <c r="EU1074" s="15">
        <v>185</v>
      </c>
      <c r="EV1074" s="15">
        <v>205</v>
      </c>
      <c r="EW1074" s="15">
        <v>20</v>
      </c>
      <c r="EX1074" s="15">
        <v>122</v>
      </c>
      <c r="EY1074" s="15">
        <v>33</v>
      </c>
      <c r="EZ1074" s="15">
        <v>88</v>
      </c>
      <c r="FA1074" s="15">
        <v>144</v>
      </c>
      <c r="FB1074" s="15">
        <v>56</v>
      </c>
      <c r="FC1074" s="15">
        <v>42</v>
      </c>
      <c r="FD1074" s="15">
        <v>111</v>
      </c>
      <c r="FE1074" s="15">
        <v>57</v>
      </c>
      <c r="FF1074" s="15">
        <v>186</v>
      </c>
      <c r="FG1074" s="15">
        <v>26</v>
      </c>
      <c r="FH1074" s="15">
        <v>62</v>
      </c>
      <c r="FI1074" s="15">
        <v>53</v>
      </c>
      <c r="FJ1074" s="15">
        <v>99</v>
      </c>
      <c r="FK1074" s="15">
        <v>133</v>
      </c>
      <c r="FL1074" s="15">
        <v>54</v>
      </c>
      <c r="FM1074" s="15">
        <v>138</v>
      </c>
      <c r="FN1074" s="15">
        <v>126</v>
      </c>
      <c r="FO1074" s="15">
        <v>125</v>
      </c>
      <c r="FP1074" s="15">
        <v>173</v>
      </c>
      <c r="FQ1074" s="15">
        <v>202</v>
      </c>
      <c r="FR1074" s="15">
        <v>146</v>
      </c>
      <c r="FS1074" s="15">
        <v>112</v>
      </c>
      <c r="FT1074" s="15">
        <v>87</v>
      </c>
      <c r="FU1074" s="15">
        <v>23</v>
      </c>
      <c r="FV1074" s="15">
        <v>19</v>
      </c>
      <c r="FW1074" s="15">
        <v>171</v>
      </c>
      <c r="FX1074" s="15">
        <v>9</v>
      </c>
      <c r="FY1074" s="15">
        <v>58</v>
      </c>
      <c r="FZ1074" s="15">
        <v>78</v>
      </c>
      <c r="GA1074" s="15">
        <v>190</v>
      </c>
      <c r="GB1074" s="15">
        <v>96</v>
      </c>
      <c r="GC1074" s="15">
        <v>44</v>
      </c>
      <c r="GD1074" s="15">
        <v>89</v>
      </c>
      <c r="GE1074" s="15">
        <v>75</v>
      </c>
      <c r="GF1074" s="15">
        <v>166</v>
      </c>
      <c r="GG1074" s="15">
        <v>47</v>
      </c>
      <c r="GH1074" s="15">
        <v>191</v>
      </c>
      <c r="GI1074" s="15">
        <v>179</v>
      </c>
      <c r="GJ1074" s="15">
        <v>181</v>
      </c>
      <c r="GK1074" s="15">
        <v>101</v>
      </c>
      <c r="GL1074" s="15">
        <v>31</v>
      </c>
      <c r="GM1074" s="15">
        <v>116</v>
      </c>
      <c r="GN1074" s="15">
        <v>4</v>
      </c>
      <c r="GO1074" s="15">
        <v>16</v>
      </c>
      <c r="GP1074" s="15">
        <v>45</v>
      </c>
      <c r="GQ1074" s="15">
        <v>141</v>
      </c>
      <c r="GR1074" s="15">
        <v>97</v>
      </c>
      <c r="GS1074" s="15">
        <v>174</v>
      </c>
      <c r="GT1074" s="15">
        <v>50</v>
      </c>
      <c r="GU1074" s="15">
        <v>147</v>
      </c>
      <c r="GV1074" s="15">
        <v>103</v>
      </c>
      <c r="GW1074" s="15">
        <v>210</v>
      </c>
      <c r="GX1074" s="15">
        <v>25</v>
      </c>
      <c r="GY1074" s="15">
        <v>60</v>
      </c>
      <c r="GZ1074" s="15">
        <v>110</v>
      </c>
      <c r="HA1074" s="15">
        <v>63</v>
      </c>
      <c r="HB1074" s="15">
        <v>51</v>
      </c>
      <c r="HC1074" s="15">
        <v>129</v>
      </c>
      <c r="HD1074" s="15">
        <v>163</v>
      </c>
      <c r="HE1074" s="15">
        <v>135</v>
      </c>
      <c r="HF1074" s="15">
        <v>37</v>
      </c>
      <c r="HH1074" s="15">
        <v>200</v>
      </c>
      <c r="HI1074" s="15">
        <v>85</v>
      </c>
      <c r="HJ1074" s="15">
        <v>180</v>
      </c>
      <c r="HK1074" s="15">
        <v>170</v>
      </c>
      <c r="HM1074" s="15">
        <v>55</v>
      </c>
      <c r="HN1074" s="15">
        <v>155</v>
      </c>
      <c r="HO1074" s="15">
        <v>24</v>
      </c>
      <c r="HP1074" s="15">
        <v>67</v>
      </c>
    </row>
    <row r="1075" spans="4:225" s="15" customFormat="1">
      <c r="E1075" s="42" t="s">
        <v>352</v>
      </c>
      <c r="F1075" s="15">
        <v>14</v>
      </c>
      <c r="G1075" s="15">
        <v>45</v>
      </c>
      <c r="H1075" s="15">
        <v>162</v>
      </c>
      <c r="I1075" s="15">
        <v>23</v>
      </c>
      <c r="J1075" s="15">
        <v>181</v>
      </c>
      <c r="K1075" s="15">
        <v>10</v>
      </c>
      <c r="L1075" s="15">
        <v>110</v>
      </c>
      <c r="M1075" s="15">
        <v>151</v>
      </c>
      <c r="N1075" s="15">
        <v>52</v>
      </c>
      <c r="O1075" s="15">
        <v>121</v>
      </c>
      <c r="P1075" s="15">
        <v>43</v>
      </c>
      <c r="Q1075" s="15">
        <v>200</v>
      </c>
      <c r="R1075" s="15">
        <v>50</v>
      </c>
      <c r="S1075" s="15">
        <v>126</v>
      </c>
      <c r="T1075" s="15">
        <v>192</v>
      </c>
      <c r="U1075" s="15">
        <v>190</v>
      </c>
      <c r="V1075" s="15">
        <v>214</v>
      </c>
      <c r="W1075" s="15">
        <v>17</v>
      </c>
      <c r="X1075" s="15">
        <v>212</v>
      </c>
      <c r="Y1075" s="15">
        <v>77</v>
      </c>
      <c r="Z1075" s="15">
        <v>9</v>
      </c>
      <c r="AA1075" s="15">
        <v>66</v>
      </c>
      <c r="AB1075" s="15">
        <v>127</v>
      </c>
      <c r="AC1075" s="15">
        <v>158</v>
      </c>
      <c r="AD1075" s="15">
        <v>114</v>
      </c>
      <c r="AE1075" s="15">
        <v>143</v>
      </c>
      <c r="AF1075" s="15">
        <v>136</v>
      </c>
      <c r="AG1075" s="15">
        <v>62</v>
      </c>
      <c r="AH1075" s="15">
        <v>147</v>
      </c>
      <c r="AI1075" s="15">
        <v>34</v>
      </c>
      <c r="AJ1075" s="15">
        <v>189</v>
      </c>
      <c r="AK1075" s="15">
        <v>93</v>
      </c>
      <c r="AL1075" s="15">
        <v>107</v>
      </c>
      <c r="AM1075" s="15">
        <v>27</v>
      </c>
      <c r="AN1075" s="15">
        <v>101</v>
      </c>
      <c r="AO1075" s="15">
        <v>85</v>
      </c>
      <c r="AP1075" s="15">
        <v>206</v>
      </c>
      <c r="AQ1075" s="15">
        <v>97</v>
      </c>
      <c r="AR1075" s="15">
        <v>118</v>
      </c>
      <c r="AS1075" s="15">
        <v>78</v>
      </c>
      <c r="AT1075" s="15">
        <v>98</v>
      </c>
      <c r="AU1075" s="15">
        <v>130</v>
      </c>
      <c r="AV1075" s="15">
        <v>1</v>
      </c>
      <c r="AW1075" s="15">
        <v>68</v>
      </c>
      <c r="AX1075" s="15">
        <v>186</v>
      </c>
      <c r="AY1075" s="15">
        <v>155</v>
      </c>
      <c r="AZ1075" s="15">
        <v>104</v>
      </c>
      <c r="BA1075" s="15">
        <v>90</v>
      </c>
      <c r="BB1075" s="15">
        <v>203</v>
      </c>
      <c r="BC1075" s="15">
        <v>31</v>
      </c>
      <c r="BD1075" s="15">
        <v>64</v>
      </c>
      <c r="BE1075" s="15">
        <v>169</v>
      </c>
      <c r="BF1075" s="15">
        <v>122</v>
      </c>
      <c r="BG1075" s="15">
        <v>195</v>
      </c>
      <c r="BH1075" s="15">
        <v>141</v>
      </c>
      <c r="BI1075" s="15">
        <v>39</v>
      </c>
      <c r="BJ1075" s="15">
        <v>106</v>
      </c>
      <c r="BK1075" s="15">
        <v>105</v>
      </c>
      <c r="BL1075" s="15">
        <v>76</v>
      </c>
      <c r="BM1075" s="15">
        <v>217</v>
      </c>
      <c r="BN1075" s="15">
        <v>194</v>
      </c>
      <c r="BO1075" s="15">
        <v>123</v>
      </c>
      <c r="BP1075" s="15">
        <v>95</v>
      </c>
      <c r="BQ1075" s="15">
        <v>133</v>
      </c>
      <c r="BR1075" s="15">
        <v>172</v>
      </c>
      <c r="BS1075" s="15">
        <v>135</v>
      </c>
      <c r="BT1075" s="15">
        <v>168</v>
      </c>
      <c r="BU1075" s="15">
        <v>210</v>
      </c>
      <c r="BV1075" s="15">
        <v>161</v>
      </c>
      <c r="BW1075" s="15">
        <v>3</v>
      </c>
      <c r="BX1075" s="15">
        <v>65</v>
      </c>
      <c r="BY1075" s="15">
        <v>79</v>
      </c>
      <c r="BZ1075" s="15">
        <v>2</v>
      </c>
      <c r="CA1075" s="15">
        <v>87</v>
      </c>
      <c r="CB1075" s="15">
        <v>196</v>
      </c>
      <c r="CC1075" s="15">
        <v>53</v>
      </c>
      <c r="CD1075" s="15">
        <v>191</v>
      </c>
      <c r="CE1075" s="15">
        <v>40</v>
      </c>
      <c r="CF1075" s="15">
        <v>117</v>
      </c>
      <c r="CG1075" s="15">
        <v>99</v>
      </c>
      <c r="CH1075" s="15">
        <v>37</v>
      </c>
      <c r="CI1075" s="15">
        <v>100</v>
      </c>
      <c r="CJ1075" s="15">
        <v>72</v>
      </c>
      <c r="CK1075" s="15">
        <v>113</v>
      </c>
      <c r="CL1075" s="15">
        <v>176</v>
      </c>
      <c r="CM1075" s="15">
        <v>35</v>
      </c>
      <c r="CN1075" s="15">
        <v>24</v>
      </c>
      <c r="CO1075" s="15">
        <v>42</v>
      </c>
      <c r="CP1075" s="15">
        <v>91</v>
      </c>
      <c r="CQ1075" s="15">
        <v>157</v>
      </c>
      <c r="CR1075" s="15">
        <v>29</v>
      </c>
      <c r="CS1075" s="15">
        <v>128</v>
      </c>
      <c r="CT1075" s="15">
        <v>89</v>
      </c>
      <c r="CU1075" s="15">
        <v>57</v>
      </c>
      <c r="CV1075" s="15">
        <v>211</v>
      </c>
      <c r="CW1075" s="15">
        <v>74</v>
      </c>
      <c r="CX1075" s="15">
        <v>103</v>
      </c>
      <c r="CY1075" s="15">
        <v>150</v>
      </c>
      <c r="CZ1075" s="15">
        <v>22</v>
      </c>
      <c r="DA1075" s="15">
        <v>82</v>
      </c>
      <c r="DB1075" s="15">
        <v>213</v>
      </c>
      <c r="DC1075" s="15">
        <v>146</v>
      </c>
      <c r="DD1075" s="15">
        <v>30</v>
      </c>
      <c r="DE1075" s="15">
        <v>7</v>
      </c>
      <c r="DF1075" s="15">
        <v>21</v>
      </c>
      <c r="DG1075" s="15">
        <v>120</v>
      </c>
      <c r="DH1075" s="15">
        <v>49</v>
      </c>
      <c r="DI1075" s="15">
        <v>184</v>
      </c>
      <c r="DJ1075" s="15">
        <v>137</v>
      </c>
      <c r="DK1075" s="15">
        <v>4</v>
      </c>
      <c r="DL1075" s="15">
        <v>94</v>
      </c>
      <c r="DM1075" s="15">
        <v>139</v>
      </c>
      <c r="DN1075" s="15">
        <v>174</v>
      </c>
      <c r="DO1075" s="15">
        <v>25</v>
      </c>
      <c r="DP1075" s="15">
        <v>177</v>
      </c>
      <c r="DQ1075" s="15">
        <v>175</v>
      </c>
      <c r="DR1075" s="15">
        <v>83</v>
      </c>
      <c r="DS1075" s="15">
        <v>60</v>
      </c>
      <c r="DT1075" s="15">
        <v>71</v>
      </c>
      <c r="DU1075" s="15">
        <v>11</v>
      </c>
      <c r="DV1075" s="15">
        <v>44</v>
      </c>
      <c r="DW1075" s="15">
        <v>70</v>
      </c>
      <c r="DX1075" s="15">
        <v>75</v>
      </c>
      <c r="DY1075" s="15">
        <v>140</v>
      </c>
      <c r="DZ1075" s="15">
        <v>202</v>
      </c>
      <c r="EA1075" s="15">
        <v>149</v>
      </c>
      <c r="EB1075" s="15">
        <v>178</v>
      </c>
      <c r="EC1075" s="15">
        <v>164</v>
      </c>
      <c r="ED1075" s="15">
        <v>18</v>
      </c>
      <c r="EE1075" s="15">
        <v>193</v>
      </c>
      <c r="EF1075" s="15">
        <v>109</v>
      </c>
      <c r="EG1075" s="15">
        <v>6</v>
      </c>
      <c r="EH1075" s="15">
        <v>132</v>
      </c>
      <c r="EI1075" s="15">
        <v>156</v>
      </c>
      <c r="EJ1075" s="15">
        <v>129</v>
      </c>
      <c r="EK1075" s="15">
        <v>19</v>
      </c>
      <c r="EL1075" s="15">
        <v>54</v>
      </c>
      <c r="EM1075" s="15">
        <v>209</v>
      </c>
      <c r="EN1075" s="15">
        <v>13</v>
      </c>
      <c r="EO1075" s="15">
        <v>59</v>
      </c>
      <c r="EP1075" s="15">
        <v>102</v>
      </c>
      <c r="EQ1075" s="15">
        <v>204</v>
      </c>
      <c r="ER1075" s="15">
        <v>111</v>
      </c>
      <c r="ES1075" s="15">
        <v>152</v>
      </c>
      <c r="ET1075" s="15">
        <v>26</v>
      </c>
      <c r="EU1075" s="15">
        <v>183</v>
      </c>
      <c r="EV1075" s="15">
        <v>108</v>
      </c>
      <c r="EW1075" s="15">
        <v>51</v>
      </c>
      <c r="EX1075" s="15">
        <v>36</v>
      </c>
      <c r="EY1075" s="15">
        <v>73</v>
      </c>
      <c r="EZ1075" s="15">
        <v>20</v>
      </c>
      <c r="FA1075" s="15">
        <v>198</v>
      </c>
      <c r="FB1075" s="15">
        <v>182</v>
      </c>
      <c r="FC1075" s="15">
        <v>81</v>
      </c>
      <c r="FD1075" s="15">
        <v>201</v>
      </c>
      <c r="FE1075" s="15">
        <v>134</v>
      </c>
      <c r="FF1075" s="15">
        <v>15</v>
      </c>
      <c r="FG1075" s="15">
        <v>159</v>
      </c>
      <c r="FH1075" s="15">
        <v>58</v>
      </c>
      <c r="FI1075" s="15">
        <v>153</v>
      </c>
      <c r="FJ1075" s="15">
        <v>69</v>
      </c>
      <c r="FK1075" s="15">
        <v>180</v>
      </c>
      <c r="FL1075" s="15">
        <v>199</v>
      </c>
      <c r="FM1075" s="15">
        <v>28</v>
      </c>
      <c r="FN1075" s="15">
        <v>207</v>
      </c>
      <c r="FO1075" s="15">
        <v>92</v>
      </c>
      <c r="FP1075" s="15">
        <v>38</v>
      </c>
      <c r="FQ1075" s="15">
        <v>205</v>
      </c>
      <c r="FR1075" s="15">
        <v>86</v>
      </c>
      <c r="FS1075" s="15">
        <v>187</v>
      </c>
      <c r="FT1075" s="15">
        <v>48</v>
      </c>
      <c r="FU1075" s="15">
        <v>160</v>
      </c>
      <c r="FV1075" s="15">
        <v>119</v>
      </c>
      <c r="FW1075" s="15">
        <v>173</v>
      </c>
      <c r="FX1075" s="15">
        <v>8</v>
      </c>
      <c r="FY1075" s="15">
        <v>188</v>
      </c>
      <c r="FZ1075" s="15">
        <v>115</v>
      </c>
      <c r="GA1075" s="15">
        <v>47</v>
      </c>
      <c r="GB1075" s="15">
        <v>55</v>
      </c>
      <c r="GC1075" s="15">
        <v>56</v>
      </c>
      <c r="GD1075" s="15">
        <v>170</v>
      </c>
      <c r="GE1075" s="15">
        <v>33</v>
      </c>
      <c r="GF1075" s="15">
        <v>124</v>
      </c>
      <c r="GG1075" s="15">
        <v>216</v>
      </c>
      <c r="GH1075" s="15">
        <v>142</v>
      </c>
      <c r="GI1075" s="15">
        <v>67</v>
      </c>
      <c r="GJ1075" s="15">
        <v>148</v>
      </c>
      <c r="GK1075" s="15">
        <v>215</v>
      </c>
      <c r="GL1075" s="15">
        <v>88</v>
      </c>
      <c r="GM1075" s="15">
        <v>16</v>
      </c>
      <c r="GN1075" s="15">
        <v>63</v>
      </c>
      <c r="GO1075" s="15">
        <v>179</v>
      </c>
      <c r="GP1075" s="15">
        <v>131</v>
      </c>
      <c r="GQ1075" s="15">
        <v>166</v>
      </c>
      <c r="GR1075" s="15">
        <v>197</v>
      </c>
      <c r="GS1075" s="15">
        <v>32</v>
      </c>
      <c r="GT1075" s="15">
        <v>208</v>
      </c>
      <c r="GU1075" s="15">
        <v>185</v>
      </c>
      <c r="GV1075" s="15">
        <v>163</v>
      </c>
      <c r="GW1075" s="15">
        <v>96</v>
      </c>
      <c r="GX1075" s="15">
        <v>80</v>
      </c>
      <c r="GY1075" s="15">
        <v>125</v>
      </c>
      <c r="GZ1075" s="15">
        <v>171</v>
      </c>
      <c r="HA1075" s="15">
        <v>167</v>
      </c>
      <c r="HB1075" s="15">
        <v>61</v>
      </c>
      <c r="HC1075" s="15">
        <v>154</v>
      </c>
      <c r="HD1075" s="15">
        <v>165</v>
      </c>
      <c r="HE1075" s="15">
        <v>144</v>
      </c>
      <c r="HF1075" s="15">
        <v>46</v>
      </c>
      <c r="HH1075" s="15">
        <v>112</v>
      </c>
      <c r="HI1075" s="15">
        <v>145</v>
      </c>
      <c r="HJ1075" s="15">
        <v>5</v>
      </c>
      <c r="HK1075" s="15">
        <v>41</v>
      </c>
      <c r="HM1075" s="15">
        <v>138</v>
      </c>
      <c r="HN1075" s="15">
        <v>84</v>
      </c>
      <c r="HO1075" s="15">
        <v>12</v>
      </c>
      <c r="HP1075" s="15">
        <v>116</v>
      </c>
    </row>
    <row r="1076" spans="4:225" s="15" customFormat="1"/>
    <row r="1077" spans="4:225" s="15" customFormat="1">
      <c r="D1077" s="447">
        <v>218</v>
      </c>
      <c r="E1077" s="39" t="s">
        <v>379</v>
      </c>
    </row>
    <row r="1078" spans="4:225" s="15" customFormat="1">
      <c r="E1078" s="42" t="s">
        <v>322</v>
      </c>
      <c r="F1078" s="15">
        <v>1</v>
      </c>
      <c r="G1078" s="15">
        <v>2</v>
      </c>
      <c r="H1078" s="15">
        <v>3</v>
      </c>
      <c r="I1078" s="15">
        <v>4</v>
      </c>
      <c r="J1078" s="15">
        <v>5</v>
      </c>
      <c r="K1078" s="15">
        <v>6</v>
      </c>
      <c r="L1078" s="15">
        <v>7</v>
      </c>
      <c r="M1078" s="15">
        <v>8</v>
      </c>
      <c r="N1078" s="15">
        <v>9</v>
      </c>
      <c r="O1078" s="15">
        <v>10</v>
      </c>
      <c r="P1078" s="15">
        <v>11</v>
      </c>
      <c r="Q1078" s="15">
        <v>12</v>
      </c>
      <c r="R1078" s="15">
        <v>13</v>
      </c>
      <c r="S1078" s="15">
        <v>14</v>
      </c>
      <c r="T1078" s="15">
        <v>15</v>
      </c>
      <c r="U1078" s="15">
        <v>16</v>
      </c>
      <c r="V1078" s="15">
        <v>17</v>
      </c>
      <c r="W1078" s="15">
        <v>18</v>
      </c>
      <c r="X1078" s="15">
        <v>19</v>
      </c>
      <c r="Y1078" s="15">
        <v>20</v>
      </c>
      <c r="Z1078" s="15">
        <v>21</v>
      </c>
      <c r="AA1078" s="15">
        <v>22</v>
      </c>
      <c r="AB1078" s="15">
        <v>23</v>
      </c>
      <c r="AC1078" s="15">
        <v>24</v>
      </c>
      <c r="AD1078" s="15">
        <v>25</v>
      </c>
      <c r="AE1078" s="15">
        <v>26</v>
      </c>
      <c r="AF1078" s="15">
        <v>27</v>
      </c>
      <c r="AG1078" s="15">
        <v>28</v>
      </c>
      <c r="AH1078" s="15">
        <v>29</v>
      </c>
      <c r="AI1078" s="15">
        <v>30</v>
      </c>
      <c r="AJ1078" s="15">
        <v>31</v>
      </c>
      <c r="AK1078" s="15">
        <v>32</v>
      </c>
      <c r="AL1078" s="15">
        <v>33</v>
      </c>
      <c r="AM1078" s="15">
        <v>34</v>
      </c>
      <c r="AN1078" s="15">
        <v>35</v>
      </c>
      <c r="AO1078" s="15">
        <v>36</v>
      </c>
      <c r="AP1078" s="15">
        <v>37</v>
      </c>
      <c r="AQ1078" s="15">
        <v>38</v>
      </c>
      <c r="AR1078" s="15">
        <v>39</v>
      </c>
      <c r="AS1078" s="15">
        <v>40</v>
      </c>
      <c r="AT1078" s="15">
        <v>41</v>
      </c>
      <c r="AU1078" s="15">
        <v>42</v>
      </c>
      <c r="AV1078" s="15">
        <v>43</v>
      </c>
      <c r="AW1078" s="15">
        <v>44</v>
      </c>
      <c r="AX1078" s="15">
        <v>45</v>
      </c>
      <c r="AY1078" s="15">
        <v>46</v>
      </c>
      <c r="AZ1078" s="15">
        <v>47</v>
      </c>
      <c r="BA1078" s="15">
        <v>48</v>
      </c>
      <c r="BB1078" s="15">
        <v>49</v>
      </c>
      <c r="BC1078" s="15">
        <v>50</v>
      </c>
      <c r="BD1078" s="15">
        <v>51</v>
      </c>
      <c r="BE1078" s="15">
        <v>52</v>
      </c>
      <c r="BF1078" s="15">
        <v>53</v>
      </c>
      <c r="BG1078" s="15">
        <v>54</v>
      </c>
      <c r="BH1078" s="15">
        <v>55</v>
      </c>
      <c r="BI1078" s="15">
        <v>56</v>
      </c>
      <c r="BJ1078" s="15">
        <v>57</v>
      </c>
      <c r="BK1078" s="15">
        <v>58</v>
      </c>
      <c r="BL1078" s="15">
        <v>59</v>
      </c>
      <c r="BM1078" s="15">
        <v>60</v>
      </c>
      <c r="BN1078" s="15">
        <v>61</v>
      </c>
      <c r="BO1078" s="15">
        <v>62</v>
      </c>
      <c r="BP1078" s="15">
        <v>63</v>
      </c>
      <c r="BQ1078" s="15">
        <v>64</v>
      </c>
      <c r="BR1078" s="15">
        <v>65</v>
      </c>
      <c r="BS1078" s="15">
        <v>66</v>
      </c>
      <c r="BT1078" s="15">
        <v>67</v>
      </c>
      <c r="BU1078" s="15">
        <v>68</v>
      </c>
      <c r="BV1078" s="15">
        <v>69</v>
      </c>
      <c r="BW1078" s="15">
        <v>70</v>
      </c>
      <c r="BX1078" s="15">
        <v>71</v>
      </c>
      <c r="BY1078" s="15">
        <v>72</v>
      </c>
      <c r="BZ1078" s="15">
        <v>73</v>
      </c>
      <c r="CA1078" s="15">
        <v>74</v>
      </c>
      <c r="CB1078" s="15">
        <v>75</v>
      </c>
      <c r="CC1078" s="15">
        <v>76</v>
      </c>
      <c r="CD1078" s="15">
        <v>77</v>
      </c>
      <c r="CE1078" s="15">
        <v>78</v>
      </c>
      <c r="CF1078" s="15">
        <v>79</v>
      </c>
      <c r="CG1078" s="15">
        <v>80</v>
      </c>
      <c r="CH1078" s="15">
        <v>81</v>
      </c>
      <c r="CI1078" s="15">
        <v>82</v>
      </c>
      <c r="CJ1078" s="15">
        <v>83</v>
      </c>
      <c r="CK1078" s="15">
        <v>84</v>
      </c>
      <c r="CL1078" s="15">
        <v>85</v>
      </c>
      <c r="CM1078" s="15">
        <v>86</v>
      </c>
      <c r="CN1078" s="15">
        <v>87</v>
      </c>
      <c r="CO1078" s="15">
        <v>88</v>
      </c>
      <c r="CP1078" s="15">
        <v>89</v>
      </c>
      <c r="CQ1078" s="15">
        <v>90</v>
      </c>
      <c r="CR1078" s="15">
        <v>91</v>
      </c>
      <c r="CS1078" s="15">
        <v>92</v>
      </c>
      <c r="CT1078" s="15">
        <v>93</v>
      </c>
      <c r="CU1078" s="15">
        <v>94</v>
      </c>
      <c r="CV1078" s="15">
        <v>95</v>
      </c>
      <c r="CW1078" s="15">
        <v>96</v>
      </c>
      <c r="CX1078" s="15">
        <v>97</v>
      </c>
      <c r="CY1078" s="15">
        <v>98</v>
      </c>
      <c r="CZ1078" s="15">
        <v>99</v>
      </c>
      <c r="DA1078" s="15">
        <v>100</v>
      </c>
      <c r="DB1078" s="15">
        <v>101</v>
      </c>
      <c r="DC1078" s="15">
        <v>102</v>
      </c>
      <c r="DD1078" s="15">
        <v>103</v>
      </c>
      <c r="DE1078" s="15">
        <v>104</v>
      </c>
      <c r="DF1078" s="15">
        <v>105</v>
      </c>
      <c r="DG1078" s="15">
        <v>106</v>
      </c>
      <c r="DH1078" s="15">
        <v>107</v>
      </c>
      <c r="DI1078" s="15">
        <v>108</v>
      </c>
      <c r="DJ1078" s="15">
        <v>109</v>
      </c>
      <c r="DK1078" s="15">
        <v>110</v>
      </c>
      <c r="DL1078" s="15">
        <v>111</v>
      </c>
      <c r="DM1078" s="15">
        <v>112</v>
      </c>
      <c r="DN1078" s="15">
        <v>113</v>
      </c>
      <c r="DO1078" s="15">
        <v>114</v>
      </c>
      <c r="DP1078" s="15">
        <v>115</v>
      </c>
      <c r="DQ1078" s="15">
        <v>116</v>
      </c>
      <c r="DR1078" s="15">
        <v>117</v>
      </c>
      <c r="DS1078" s="15">
        <v>118</v>
      </c>
      <c r="DT1078" s="15">
        <v>119</v>
      </c>
      <c r="DU1078" s="15">
        <v>120</v>
      </c>
      <c r="DV1078" s="15">
        <v>121</v>
      </c>
      <c r="DW1078" s="15">
        <v>122</v>
      </c>
      <c r="DX1078" s="15">
        <v>123</v>
      </c>
      <c r="DY1078" s="15">
        <v>124</v>
      </c>
      <c r="DZ1078" s="15">
        <v>125</v>
      </c>
      <c r="EA1078" s="15">
        <v>126</v>
      </c>
      <c r="EB1078" s="15">
        <v>127</v>
      </c>
      <c r="EC1078" s="15">
        <v>128</v>
      </c>
      <c r="ED1078" s="15">
        <v>129</v>
      </c>
      <c r="EE1078" s="15">
        <v>130</v>
      </c>
      <c r="EF1078" s="15">
        <v>131</v>
      </c>
      <c r="EG1078" s="15">
        <v>132</v>
      </c>
      <c r="EH1078" s="15">
        <v>133</v>
      </c>
      <c r="EI1078" s="15">
        <v>134</v>
      </c>
      <c r="EJ1078" s="15">
        <v>135</v>
      </c>
      <c r="EK1078" s="15">
        <v>136</v>
      </c>
      <c r="EL1078" s="15">
        <v>137</v>
      </c>
      <c r="EM1078" s="15">
        <v>138</v>
      </c>
      <c r="EN1078" s="15">
        <v>139</v>
      </c>
      <c r="EO1078" s="15">
        <v>140</v>
      </c>
      <c r="EP1078" s="15">
        <v>141</v>
      </c>
      <c r="EQ1078" s="15">
        <v>142</v>
      </c>
      <c r="ER1078" s="15">
        <v>143</v>
      </c>
      <c r="ES1078" s="15">
        <v>144</v>
      </c>
      <c r="ET1078" s="15">
        <v>145</v>
      </c>
      <c r="EU1078" s="15">
        <v>146</v>
      </c>
      <c r="EV1078" s="15">
        <v>147</v>
      </c>
      <c r="EW1078" s="15">
        <v>148</v>
      </c>
      <c r="EX1078" s="15">
        <v>149</v>
      </c>
      <c r="EY1078" s="15">
        <v>150</v>
      </c>
      <c r="EZ1078" s="15">
        <v>151</v>
      </c>
      <c r="FA1078" s="15">
        <v>152</v>
      </c>
      <c r="FB1078" s="15">
        <v>153</v>
      </c>
      <c r="FC1078" s="15">
        <v>154</v>
      </c>
      <c r="FD1078" s="15">
        <v>155</v>
      </c>
      <c r="FE1078" s="15">
        <v>156</v>
      </c>
      <c r="FF1078" s="15">
        <v>157</v>
      </c>
      <c r="FG1078" s="15">
        <v>158</v>
      </c>
      <c r="FH1078" s="15">
        <v>159</v>
      </c>
      <c r="FI1078" s="15">
        <v>160</v>
      </c>
      <c r="FJ1078" s="15">
        <v>161</v>
      </c>
      <c r="FK1078" s="15">
        <v>162</v>
      </c>
      <c r="FL1078" s="15">
        <v>163</v>
      </c>
      <c r="FM1078" s="15">
        <v>164</v>
      </c>
      <c r="FN1078" s="15">
        <v>165</v>
      </c>
      <c r="FO1078" s="15">
        <v>166</v>
      </c>
      <c r="FP1078" s="15">
        <v>167</v>
      </c>
      <c r="FQ1078" s="15">
        <v>168</v>
      </c>
      <c r="FR1078" s="15">
        <v>169</v>
      </c>
      <c r="FS1078" s="15">
        <v>170</v>
      </c>
      <c r="FT1078" s="15">
        <v>171</v>
      </c>
      <c r="FU1078" s="15">
        <v>172</v>
      </c>
      <c r="FV1078" s="15">
        <v>173</v>
      </c>
      <c r="FW1078" s="15">
        <v>174</v>
      </c>
      <c r="FX1078" s="15">
        <v>175</v>
      </c>
      <c r="FY1078" s="15">
        <v>176</v>
      </c>
      <c r="FZ1078" s="15">
        <v>177</v>
      </c>
      <c r="GA1078" s="15">
        <v>178</v>
      </c>
      <c r="GB1078" s="15">
        <v>179</v>
      </c>
      <c r="GC1078" s="15">
        <v>180</v>
      </c>
      <c r="GD1078" s="15">
        <v>181</v>
      </c>
      <c r="GE1078" s="15">
        <v>182</v>
      </c>
      <c r="GF1078" s="15">
        <v>183</v>
      </c>
      <c r="GG1078" s="15">
        <v>184</v>
      </c>
      <c r="GH1078" s="15">
        <v>185</v>
      </c>
      <c r="GI1078" s="15">
        <v>186</v>
      </c>
      <c r="GJ1078" s="15">
        <v>187</v>
      </c>
      <c r="GK1078" s="15">
        <v>188</v>
      </c>
      <c r="GL1078" s="15">
        <v>189</v>
      </c>
      <c r="GM1078" s="15">
        <v>190</v>
      </c>
      <c r="GN1078" s="15">
        <v>191</v>
      </c>
      <c r="GO1078" s="15">
        <v>192</v>
      </c>
      <c r="GP1078" s="15">
        <v>193</v>
      </c>
      <c r="GQ1078" s="15">
        <v>194</v>
      </c>
      <c r="GR1078" s="15">
        <v>195</v>
      </c>
      <c r="GS1078" s="15">
        <v>196</v>
      </c>
      <c r="GT1078" s="15">
        <v>197</v>
      </c>
      <c r="GU1078" s="15">
        <v>198</v>
      </c>
      <c r="GV1078" s="15">
        <v>199</v>
      </c>
      <c r="GW1078" s="15">
        <v>200</v>
      </c>
      <c r="GX1078" s="15">
        <v>201</v>
      </c>
      <c r="GY1078" s="15">
        <v>202</v>
      </c>
      <c r="GZ1078" s="15">
        <v>203</v>
      </c>
      <c r="HA1078" s="15">
        <v>204</v>
      </c>
      <c r="HB1078" s="15">
        <v>205</v>
      </c>
      <c r="HC1078" s="15">
        <v>206</v>
      </c>
      <c r="HD1078" s="15">
        <v>207</v>
      </c>
      <c r="HE1078" s="15">
        <v>208</v>
      </c>
      <c r="HF1078" s="15">
        <v>209</v>
      </c>
      <c r="HG1078" s="15">
        <v>210</v>
      </c>
      <c r="HH1078" s="15">
        <v>211</v>
      </c>
      <c r="HI1078" s="15">
        <v>212</v>
      </c>
      <c r="HJ1078" s="15">
        <v>213</v>
      </c>
      <c r="HK1078" s="15">
        <v>214</v>
      </c>
      <c r="HM1078" s="15">
        <v>215</v>
      </c>
      <c r="HN1078" s="15">
        <v>216</v>
      </c>
      <c r="HO1078" s="15">
        <v>217</v>
      </c>
      <c r="HP1078" s="15">
        <v>218</v>
      </c>
    </row>
    <row r="1079" spans="4:225" s="15" customFormat="1">
      <c r="E1079" s="42" t="s">
        <v>350</v>
      </c>
      <c r="F1079" s="15">
        <v>19</v>
      </c>
      <c r="G1079" s="15">
        <v>218</v>
      </c>
      <c r="H1079" s="15">
        <v>192</v>
      </c>
      <c r="I1079" s="15">
        <v>6</v>
      </c>
      <c r="J1079" s="15">
        <v>52</v>
      </c>
      <c r="K1079" s="15">
        <v>4</v>
      </c>
      <c r="L1079" s="15">
        <v>29</v>
      </c>
      <c r="M1079" s="15">
        <v>82</v>
      </c>
      <c r="N1079" s="15">
        <v>197</v>
      </c>
      <c r="O1079" s="15">
        <v>157</v>
      </c>
      <c r="P1079" s="15">
        <v>104</v>
      </c>
      <c r="Q1079" s="15">
        <v>93</v>
      </c>
      <c r="R1079" s="15">
        <v>27</v>
      </c>
      <c r="S1079" s="15">
        <v>20</v>
      </c>
      <c r="T1079" s="15">
        <v>21</v>
      </c>
      <c r="U1079" s="15">
        <v>209</v>
      </c>
      <c r="V1079" s="15">
        <v>43</v>
      </c>
      <c r="W1079" s="15">
        <v>202</v>
      </c>
      <c r="X1079" s="15">
        <v>178</v>
      </c>
      <c r="Y1079" s="15">
        <v>14</v>
      </c>
      <c r="Z1079" s="15">
        <v>137</v>
      </c>
      <c r="AA1079" s="15">
        <v>160</v>
      </c>
      <c r="AB1079" s="15">
        <v>176</v>
      </c>
      <c r="AC1079" s="15">
        <v>18</v>
      </c>
      <c r="AD1079" s="15">
        <v>116</v>
      </c>
      <c r="AE1079" s="15">
        <v>177</v>
      </c>
      <c r="AF1079" s="15">
        <v>90</v>
      </c>
      <c r="AG1079" s="15">
        <v>207</v>
      </c>
      <c r="AH1079" s="15">
        <v>68</v>
      </c>
      <c r="AI1079" s="15">
        <v>17</v>
      </c>
      <c r="AJ1079" s="15">
        <v>70</v>
      </c>
      <c r="AK1079" s="15">
        <v>58</v>
      </c>
      <c r="AL1079" s="15">
        <v>126</v>
      </c>
      <c r="AM1079" s="15">
        <v>41</v>
      </c>
      <c r="AN1079" s="15">
        <v>71</v>
      </c>
      <c r="AO1079" s="15">
        <v>30</v>
      </c>
      <c r="AP1079" s="15">
        <v>121</v>
      </c>
      <c r="AQ1079" s="15">
        <v>144</v>
      </c>
      <c r="AR1079" s="15">
        <v>181</v>
      </c>
      <c r="AS1079" s="15">
        <v>23</v>
      </c>
      <c r="AT1079" s="15">
        <v>34</v>
      </c>
      <c r="AU1079" s="15">
        <v>168</v>
      </c>
      <c r="AV1079" s="15">
        <v>36</v>
      </c>
      <c r="AW1079" s="15">
        <v>77</v>
      </c>
      <c r="AX1079" s="15">
        <v>213</v>
      </c>
      <c r="AY1079" s="15">
        <v>179</v>
      </c>
      <c r="AZ1079" s="15">
        <v>135</v>
      </c>
      <c r="BA1079" s="15">
        <v>191</v>
      </c>
      <c r="BB1079" s="15">
        <v>100</v>
      </c>
      <c r="BC1079" s="15">
        <v>214</v>
      </c>
      <c r="BD1079" s="15">
        <v>75</v>
      </c>
      <c r="BE1079" s="15">
        <v>204</v>
      </c>
      <c r="BF1079" s="15">
        <v>200</v>
      </c>
      <c r="BG1079" s="15">
        <v>131</v>
      </c>
      <c r="BH1079" s="15">
        <v>62</v>
      </c>
      <c r="BI1079" s="15">
        <v>24</v>
      </c>
      <c r="BJ1079" s="15">
        <v>45</v>
      </c>
      <c r="BK1079" s="15">
        <v>47</v>
      </c>
      <c r="BL1079" s="15">
        <v>106</v>
      </c>
      <c r="BM1079" s="15">
        <v>51</v>
      </c>
      <c r="BN1079" s="15">
        <v>69</v>
      </c>
      <c r="BO1079" s="15">
        <v>140</v>
      </c>
      <c r="BP1079" s="15">
        <v>89</v>
      </c>
      <c r="BQ1079" s="15">
        <v>78</v>
      </c>
      <c r="BR1079" s="15">
        <v>182</v>
      </c>
      <c r="BS1079" s="15">
        <v>193</v>
      </c>
      <c r="BT1079" s="15">
        <v>175</v>
      </c>
      <c r="BU1079" s="15">
        <v>154</v>
      </c>
      <c r="BV1079" s="15">
        <v>61</v>
      </c>
      <c r="BW1079" s="15">
        <v>107</v>
      </c>
      <c r="BX1079" s="15">
        <v>165</v>
      </c>
      <c r="BY1079" s="15">
        <v>146</v>
      </c>
      <c r="BZ1079" s="15">
        <v>10</v>
      </c>
      <c r="CA1079" s="15">
        <v>96</v>
      </c>
      <c r="CB1079" s="15">
        <v>184</v>
      </c>
      <c r="CC1079" s="15">
        <v>133</v>
      </c>
      <c r="CD1079" s="15">
        <v>105</v>
      </c>
      <c r="CE1079" s="15">
        <v>22</v>
      </c>
      <c r="CF1079" s="15">
        <v>108</v>
      </c>
      <c r="CG1079" s="15">
        <v>12</v>
      </c>
      <c r="CH1079" s="15">
        <v>167</v>
      </c>
      <c r="CI1079" s="15">
        <v>31</v>
      </c>
      <c r="CJ1079" s="15">
        <v>114</v>
      </c>
      <c r="CK1079" s="15">
        <v>147</v>
      </c>
      <c r="CL1079" s="15">
        <v>132</v>
      </c>
      <c r="CM1079" s="15">
        <v>97</v>
      </c>
      <c r="CN1079" s="15">
        <v>203</v>
      </c>
      <c r="CO1079" s="15">
        <v>129</v>
      </c>
      <c r="CP1079" s="15">
        <v>63</v>
      </c>
      <c r="CQ1079" s="15">
        <v>13</v>
      </c>
      <c r="CR1079" s="15">
        <v>102</v>
      </c>
      <c r="CS1079" s="15">
        <v>16</v>
      </c>
      <c r="CT1079" s="15">
        <v>115</v>
      </c>
      <c r="CU1079" s="15">
        <v>1</v>
      </c>
      <c r="CV1079" s="15">
        <v>26</v>
      </c>
      <c r="CW1079" s="15">
        <v>119</v>
      </c>
      <c r="CX1079" s="15">
        <v>164</v>
      </c>
      <c r="CY1079" s="15">
        <v>57</v>
      </c>
      <c r="CZ1079" s="15">
        <v>103</v>
      </c>
      <c r="DA1079" s="15">
        <v>174</v>
      </c>
      <c r="DB1079" s="15">
        <v>55</v>
      </c>
      <c r="DC1079" s="15">
        <v>183</v>
      </c>
      <c r="DD1079" s="15">
        <v>215</v>
      </c>
      <c r="DE1079" s="15">
        <v>148</v>
      </c>
      <c r="DF1079" s="15">
        <v>7</v>
      </c>
      <c r="DG1079" s="15">
        <v>210</v>
      </c>
      <c r="DH1079" s="15">
        <v>123</v>
      </c>
      <c r="DI1079" s="15">
        <v>155</v>
      </c>
      <c r="DJ1079" s="15">
        <v>28</v>
      </c>
      <c r="DK1079" s="15">
        <v>48</v>
      </c>
      <c r="DL1079" s="15">
        <v>189</v>
      </c>
      <c r="DM1079" s="15">
        <v>161</v>
      </c>
      <c r="DN1079" s="15">
        <v>169</v>
      </c>
      <c r="DO1079" s="15">
        <v>118</v>
      </c>
      <c r="DP1079" s="15">
        <v>171</v>
      </c>
      <c r="DQ1079" s="15">
        <v>95</v>
      </c>
      <c r="DR1079" s="15">
        <v>188</v>
      </c>
      <c r="DS1079" s="15">
        <v>65</v>
      </c>
      <c r="DT1079" s="15">
        <v>87</v>
      </c>
      <c r="DU1079" s="15">
        <v>172</v>
      </c>
      <c r="DV1079" s="15">
        <v>190</v>
      </c>
      <c r="DW1079" s="15">
        <v>170</v>
      </c>
      <c r="DX1079" s="15">
        <v>134</v>
      </c>
      <c r="DY1079" s="15">
        <v>111</v>
      </c>
      <c r="DZ1079" s="15">
        <v>173</v>
      </c>
      <c r="EA1079" s="15">
        <v>32</v>
      </c>
      <c r="EB1079" s="15">
        <v>208</v>
      </c>
      <c r="EC1079" s="15">
        <v>122</v>
      </c>
      <c r="ED1079" s="15">
        <v>88</v>
      </c>
      <c r="EE1079" s="15">
        <v>59</v>
      </c>
      <c r="EF1079" s="15">
        <v>54</v>
      </c>
      <c r="EG1079" s="15">
        <v>85</v>
      </c>
      <c r="EH1079" s="15">
        <v>159</v>
      </c>
      <c r="EI1079" s="15">
        <v>127</v>
      </c>
      <c r="EJ1079" s="15">
        <v>201</v>
      </c>
      <c r="EK1079" s="15">
        <v>50</v>
      </c>
      <c r="EL1079" s="15">
        <v>74</v>
      </c>
      <c r="EM1079" s="15">
        <v>56</v>
      </c>
      <c r="EN1079" s="15">
        <v>187</v>
      </c>
      <c r="EO1079" s="15">
        <v>149</v>
      </c>
      <c r="EP1079" s="15">
        <v>195</v>
      </c>
      <c r="EQ1079" s="15">
        <v>138</v>
      </c>
      <c r="ER1079" s="15">
        <v>81</v>
      </c>
      <c r="ES1079" s="15">
        <v>91</v>
      </c>
      <c r="ET1079" s="15">
        <v>124</v>
      </c>
      <c r="EU1079" s="15">
        <v>205</v>
      </c>
      <c r="EV1079" s="15">
        <v>156</v>
      </c>
      <c r="EW1079" s="15">
        <v>39</v>
      </c>
      <c r="EX1079" s="15">
        <v>166</v>
      </c>
      <c r="EY1079" s="15">
        <v>99</v>
      </c>
      <c r="EZ1079" s="15">
        <v>35</v>
      </c>
      <c r="FA1079" s="15">
        <v>73</v>
      </c>
      <c r="FB1079" s="15">
        <v>151</v>
      </c>
      <c r="FC1079" s="15">
        <v>112</v>
      </c>
      <c r="FD1079" s="15">
        <v>98</v>
      </c>
      <c r="FE1079" s="15">
        <v>153</v>
      </c>
      <c r="FF1079" s="15">
        <v>38</v>
      </c>
      <c r="FG1079" s="15">
        <v>125</v>
      </c>
      <c r="FH1079" s="15">
        <v>76</v>
      </c>
      <c r="FI1079" s="15">
        <v>199</v>
      </c>
      <c r="FJ1079" s="15">
        <v>79</v>
      </c>
      <c r="FK1079" s="15">
        <v>145</v>
      </c>
      <c r="FL1079" s="15">
        <v>152</v>
      </c>
      <c r="FM1079" s="15">
        <v>8</v>
      </c>
      <c r="FN1079" s="15">
        <v>217</v>
      </c>
      <c r="FO1079" s="15">
        <v>40</v>
      </c>
      <c r="FP1079" s="15">
        <v>163</v>
      </c>
      <c r="FQ1079" s="15">
        <v>84</v>
      </c>
      <c r="FR1079" s="15">
        <v>128</v>
      </c>
      <c r="FS1079" s="15">
        <v>9</v>
      </c>
      <c r="FT1079" s="15">
        <v>80</v>
      </c>
      <c r="FU1079" s="15">
        <v>120</v>
      </c>
      <c r="FV1079" s="15">
        <v>44</v>
      </c>
      <c r="FW1079" s="15">
        <v>67</v>
      </c>
      <c r="FX1079" s="15">
        <v>101</v>
      </c>
      <c r="FY1079" s="15">
        <v>139</v>
      </c>
      <c r="FZ1079" s="15">
        <v>15</v>
      </c>
      <c r="GA1079" s="15">
        <v>2</v>
      </c>
      <c r="GB1079" s="15">
        <v>66</v>
      </c>
      <c r="GC1079" s="15">
        <v>94</v>
      </c>
      <c r="GD1079" s="15">
        <v>150</v>
      </c>
      <c r="GE1079" s="15">
        <v>113</v>
      </c>
      <c r="GF1079" s="15">
        <v>162</v>
      </c>
      <c r="GG1079" s="15">
        <v>143</v>
      </c>
      <c r="GH1079" s="15">
        <v>186</v>
      </c>
      <c r="GI1079" s="15">
        <v>109</v>
      </c>
      <c r="GJ1079" s="15">
        <v>83</v>
      </c>
      <c r="GK1079" s="15">
        <v>180</v>
      </c>
      <c r="GL1079" s="15">
        <v>211</v>
      </c>
      <c r="GM1079" s="15">
        <v>136</v>
      </c>
      <c r="GN1079" s="15">
        <v>142</v>
      </c>
      <c r="GO1079" s="15">
        <v>3</v>
      </c>
      <c r="GP1079" s="15">
        <v>42</v>
      </c>
      <c r="GQ1079" s="15">
        <v>86</v>
      </c>
      <c r="GR1079" s="15">
        <v>11</v>
      </c>
      <c r="GS1079" s="15">
        <v>110</v>
      </c>
      <c r="GT1079" s="15">
        <v>141</v>
      </c>
      <c r="GU1079" s="15">
        <v>130</v>
      </c>
      <c r="GV1079" s="15">
        <v>72</v>
      </c>
      <c r="GW1079" s="15">
        <v>53</v>
      </c>
      <c r="GX1079" s="15">
        <v>25</v>
      </c>
      <c r="GY1079" s="15">
        <v>194</v>
      </c>
      <c r="GZ1079" s="15">
        <v>185</v>
      </c>
      <c r="HA1079" s="15">
        <v>212</v>
      </c>
      <c r="HB1079" s="15">
        <v>196</v>
      </c>
      <c r="HC1079" s="15">
        <v>33</v>
      </c>
      <c r="HD1079" s="15">
        <v>49</v>
      </c>
      <c r="HE1079" s="15">
        <v>117</v>
      </c>
      <c r="HF1079" s="15">
        <v>158</v>
      </c>
      <c r="HG1079" s="15">
        <v>216</v>
      </c>
      <c r="HH1079" s="15">
        <v>60</v>
      </c>
      <c r="HI1079" s="15">
        <v>46</v>
      </c>
      <c r="HJ1079" s="15">
        <v>37</v>
      </c>
      <c r="HK1079" s="15">
        <v>5</v>
      </c>
      <c r="HM1079" s="15">
        <v>64</v>
      </c>
      <c r="HN1079" s="15">
        <v>198</v>
      </c>
      <c r="HO1079" s="15">
        <v>92</v>
      </c>
      <c r="HP1079" s="15">
        <v>206</v>
      </c>
    </row>
    <row r="1080" spans="4:225" s="15" customFormat="1">
      <c r="E1080" s="42" t="s">
        <v>352</v>
      </c>
      <c r="F1080" s="15">
        <v>78</v>
      </c>
      <c r="G1080" s="15">
        <v>206</v>
      </c>
      <c r="H1080" s="15">
        <v>218</v>
      </c>
      <c r="I1080" s="15">
        <v>156</v>
      </c>
      <c r="J1080" s="15">
        <v>138</v>
      </c>
      <c r="K1080" s="15">
        <v>100</v>
      </c>
      <c r="L1080" s="15">
        <v>131</v>
      </c>
      <c r="M1080" s="15">
        <v>60</v>
      </c>
      <c r="N1080" s="15">
        <v>27</v>
      </c>
      <c r="O1080" s="15">
        <v>38</v>
      </c>
      <c r="P1080" s="15">
        <v>10</v>
      </c>
      <c r="Q1080" s="15">
        <v>61</v>
      </c>
      <c r="R1080" s="15">
        <v>211</v>
      </c>
      <c r="S1080" s="15">
        <v>210</v>
      </c>
      <c r="T1080" s="15">
        <v>16</v>
      </c>
      <c r="U1080" s="15">
        <v>9</v>
      </c>
      <c r="V1080" s="15">
        <v>48</v>
      </c>
      <c r="W1080" s="15">
        <v>62</v>
      </c>
      <c r="X1080" s="15">
        <v>152</v>
      </c>
      <c r="Y1080" s="15">
        <v>177</v>
      </c>
      <c r="Z1080" s="15">
        <v>94</v>
      </c>
      <c r="AA1080" s="15">
        <v>63</v>
      </c>
      <c r="AB1080" s="15">
        <v>120</v>
      </c>
      <c r="AC1080" s="15">
        <v>165</v>
      </c>
      <c r="AD1080" s="15">
        <v>46</v>
      </c>
      <c r="AE1080" s="15">
        <v>173</v>
      </c>
      <c r="AF1080" s="15">
        <v>68</v>
      </c>
      <c r="AG1080" s="15">
        <v>74</v>
      </c>
      <c r="AH1080" s="15">
        <v>101</v>
      </c>
      <c r="AI1080" s="15">
        <v>133</v>
      </c>
      <c r="AJ1080" s="15">
        <v>199</v>
      </c>
      <c r="AK1080" s="15">
        <v>69</v>
      </c>
      <c r="AL1080" s="15">
        <v>112</v>
      </c>
      <c r="AM1080" s="15">
        <v>201</v>
      </c>
      <c r="AN1080" s="15">
        <v>93</v>
      </c>
      <c r="AO1080" s="15">
        <v>200</v>
      </c>
      <c r="AP1080" s="15">
        <v>119</v>
      </c>
      <c r="AQ1080" s="15">
        <v>104</v>
      </c>
      <c r="AR1080" s="15">
        <v>192</v>
      </c>
      <c r="AS1080" s="15">
        <v>121</v>
      </c>
      <c r="AT1080" s="15">
        <v>155</v>
      </c>
      <c r="AU1080" s="15">
        <v>110</v>
      </c>
      <c r="AV1080" s="15">
        <v>34</v>
      </c>
      <c r="AW1080" s="15">
        <v>25</v>
      </c>
      <c r="AX1080" s="15">
        <v>57</v>
      </c>
      <c r="AY1080" s="15">
        <v>184</v>
      </c>
      <c r="AZ1080" s="15">
        <v>136</v>
      </c>
      <c r="BA1080" s="15">
        <v>76</v>
      </c>
      <c r="BB1080" s="15">
        <v>167</v>
      </c>
      <c r="BC1080" s="15">
        <v>37</v>
      </c>
      <c r="BD1080" s="15">
        <v>90</v>
      </c>
      <c r="BE1080" s="15">
        <v>209</v>
      </c>
      <c r="BF1080" s="15">
        <v>52</v>
      </c>
      <c r="BG1080" s="15">
        <v>117</v>
      </c>
      <c r="BH1080" s="15">
        <v>22</v>
      </c>
      <c r="BI1080" s="15">
        <v>59</v>
      </c>
      <c r="BJ1080" s="15">
        <v>196</v>
      </c>
      <c r="BK1080" s="15">
        <v>160</v>
      </c>
      <c r="BL1080" s="15">
        <v>92</v>
      </c>
      <c r="BM1080" s="15">
        <v>141</v>
      </c>
      <c r="BN1080" s="15">
        <v>20</v>
      </c>
      <c r="BO1080" s="15">
        <v>4</v>
      </c>
      <c r="BP1080" s="15">
        <v>204</v>
      </c>
      <c r="BQ1080" s="15">
        <v>188</v>
      </c>
      <c r="BR1080" s="15">
        <v>33</v>
      </c>
      <c r="BS1080" s="15">
        <v>182</v>
      </c>
      <c r="BT1080" s="15">
        <v>66</v>
      </c>
      <c r="BU1080" s="15">
        <v>87</v>
      </c>
      <c r="BV1080" s="15">
        <v>122</v>
      </c>
      <c r="BW1080" s="15">
        <v>193</v>
      </c>
      <c r="BX1080" s="15">
        <v>128</v>
      </c>
      <c r="BY1080" s="15">
        <v>28</v>
      </c>
      <c r="BZ1080" s="15">
        <v>187</v>
      </c>
      <c r="CA1080" s="15">
        <v>51</v>
      </c>
      <c r="CB1080" s="15">
        <v>168</v>
      </c>
      <c r="CC1080" s="15">
        <v>108</v>
      </c>
      <c r="CD1080" s="15">
        <v>91</v>
      </c>
      <c r="CE1080" s="15">
        <v>96</v>
      </c>
      <c r="CF1080" s="15">
        <v>83</v>
      </c>
      <c r="CG1080" s="15">
        <v>31</v>
      </c>
      <c r="CH1080" s="15">
        <v>53</v>
      </c>
      <c r="CI1080" s="15">
        <v>6</v>
      </c>
      <c r="CJ1080" s="15">
        <v>79</v>
      </c>
      <c r="CK1080" s="15">
        <v>40</v>
      </c>
      <c r="CL1080" s="15">
        <v>153</v>
      </c>
      <c r="CM1080" s="15">
        <v>157</v>
      </c>
      <c r="CN1080" s="15">
        <v>80</v>
      </c>
      <c r="CO1080" s="15">
        <v>71</v>
      </c>
      <c r="CP1080" s="15">
        <v>162</v>
      </c>
      <c r="CQ1080" s="15">
        <v>176</v>
      </c>
      <c r="CR1080" s="15">
        <v>88</v>
      </c>
      <c r="CS1080" s="15">
        <v>217</v>
      </c>
      <c r="CT1080" s="15">
        <v>49</v>
      </c>
      <c r="CU1080" s="15">
        <v>207</v>
      </c>
      <c r="CV1080" s="15">
        <v>181</v>
      </c>
      <c r="CW1080" s="15">
        <v>174</v>
      </c>
      <c r="CX1080" s="15">
        <v>50</v>
      </c>
      <c r="CY1080" s="15">
        <v>17</v>
      </c>
      <c r="CZ1080" s="15">
        <v>208</v>
      </c>
      <c r="DA1080" s="15">
        <v>3</v>
      </c>
      <c r="DB1080" s="15">
        <v>127</v>
      </c>
      <c r="DC1080" s="15">
        <v>114</v>
      </c>
      <c r="DD1080" s="15">
        <v>11</v>
      </c>
      <c r="DE1080" s="15">
        <v>150</v>
      </c>
      <c r="DF1080" s="15">
        <v>82</v>
      </c>
      <c r="DG1080" s="15">
        <v>44</v>
      </c>
      <c r="DH1080" s="15">
        <v>189</v>
      </c>
      <c r="DI1080" s="15">
        <v>12</v>
      </c>
      <c r="DJ1080" s="15">
        <v>203</v>
      </c>
      <c r="DK1080" s="15">
        <v>81</v>
      </c>
      <c r="DL1080" s="15">
        <v>212</v>
      </c>
      <c r="DM1080" s="15">
        <v>65</v>
      </c>
      <c r="DN1080" s="15">
        <v>216</v>
      </c>
      <c r="DO1080" s="15">
        <v>195</v>
      </c>
      <c r="DP1080" s="15">
        <v>166</v>
      </c>
      <c r="DQ1080" s="15">
        <v>15</v>
      </c>
      <c r="DR1080" s="15">
        <v>180</v>
      </c>
      <c r="DS1080" s="15">
        <v>45</v>
      </c>
      <c r="DT1080" s="15">
        <v>97</v>
      </c>
      <c r="DU1080" s="15">
        <v>202</v>
      </c>
      <c r="DV1080" s="15">
        <v>132</v>
      </c>
      <c r="DW1080" s="15">
        <v>130</v>
      </c>
      <c r="DX1080" s="15">
        <v>109</v>
      </c>
      <c r="DY1080" s="15">
        <v>70</v>
      </c>
      <c r="DZ1080" s="15">
        <v>161</v>
      </c>
      <c r="EA1080" s="15">
        <v>143</v>
      </c>
      <c r="EB1080" s="15">
        <v>115</v>
      </c>
      <c r="EC1080" s="15">
        <v>77</v>
      </c>
      <c r="ED1080" s="15">
        <v>205</v>
      </c>
      <c r="EE1080" s="15">
        <v>64</v>
      </c>
      <c r="EF1080" s="15">
        <v>213</v>
      </c>
      <c r="EG1080" s="15">
        <v>158</v>
      </c>
      <c r="EH1080" s="15">
        <v>29</v>
      </c>
      <c r="EI1080" s="15">
        <v>146</v>
      </c>
      <c r="EJ1080" s="15">
        <v>102</v>
      </c>
      <c r="EK1080" s="15">
        <v>5</v>
      </c>
      <c r="EL1080" s="15">
        <v>103</v>
      </c>
      <c r="EM1080" s="15">
        <v>145</v>
      </c>
      <c r="EN1080" s="15">
        <v>116</v>
      </c>
      <c r="EO1080" s="15">
        <v>42</v>
      </c>
      <c r="EP1080" s="15">
        <v>8</v>
      </c>
      <c r="EQ1080" s="15">
        <v>129</v>
      </c>
      <c r="ER1080" s="15">
        <v>26</v>
      </c>
      <c r="ES1080" s="15">
        <v>21</v>
      </c>
      <c r="ET1080" s="15">
        <v>41</v>
      </c>
      <c r="EU1080" s="15">
        <v>175</v>
      </c>
      <c r="EV1080" s="15">
        <v>30</v>
      </c>
      <c r="EW1080" s="15">
        <v>135</v>
      </c>
      <c r="EX1080" s="15">
        <v>43</v>
      </c>
      <c r="EY1080" s="15">
        <v>198</v>
      </c>
      <c r="EZ1080" s="15">
        <v>124</v>
      </c>
      <c r="FA1080" s="15">
        <v>23</v>
      </c>
      <c r="FB1080" s="15">
        <v>85</v>
      </c>
      <c r="FC1080" s="15">
        <v>47</v>
      </c>
      <c r="FD1080" s="15">
        <v>56</v>
      </c>
      <c r="FE1080" s="15">
        <v>214</v>
      </c>
      <c r="FF1080" s="15">
        <v>86</v>
      </c>
      <c r="FG1080" s="15">
        <v>67</v>
      </c>
      <c r="FH1080" s="15">
        <v>215</v>
      </c>
      <c r="FI1080" s="15">
        <v>58</v>
      </c>
      <c r="FJ1080" s="15">
        <v>197</v>
      </c>
      <c r="FK1080" s="15">
        <v>89</v>
      </c>
      <c r="FL1080" s="15">
        <v>170</v>
      </c>
      <c r="FM1080" s="15">
        <v>186</v>
      </c>
      <c r="FN1080" s="15">
        <v>137</v>
      </c>
      <c r="FO1080" s="15">
        <v>148</v>
      </c>
      <c r="FP1080" s="15">
        <v>54</v>
      </c>
      <c r="FQ1080" s="15">
        <v>139</v>
      </c>
      <c r="FR1080" s="15">
        <v>171</v>
      </c>
      <c r="FS1080" s="15">
        <v>163</v>
      </c>
      <c r="FT1080" s="15">
        <v>134</v>
      </c>
      <c r="FU1080" s="15">
        <v>185</v>
      </c>
      <c r="FV1080" s="15">
        <v>172</v>
      </c>
      <c r="FW1080" s="15">
        <v>73</v>
      </c>
      <c r="FX1080" s="15">
        <v>191</v>
      </c>
      <c r="FY1080" s="15">
        <v>84</v>
      </c>
      <c r="FZ1080" s="15">
        <v>154</v>
      </c>
      <c r="GA1080" s="15">
        <v>194</v>
      </c>
      <c r="GB1080" s="15">
        <v>113</v>
      </c>
      <c r="GC1080" s="15">
        <v>126</v>
      </c>
      <c r="GD1080" s="15">
        <v>147</v>
      </c>
      <c r="GE1080" s="15">
        <v>19</v>
      </c>
      <c r="GF1080" s="15">
        <v>107</v>
      </c>
      <c r="GG1080" s="15">
        <v>32</v>
      </c>
      <c r="GH1080" s="15">
        <v>2</v>
      </c>
      <c r="GI1080" s="15">
        <v>18</v>
      </c>
      <c r="GJ1080" s="15">
        <v>159</v>
      </c>
      <c r="GK1080" s="15">
        <v>164</v>
      </c>
      <c r="GL1080" s="15">
        <v>151</v>
      </c>
      <c r="GM1080" s="15">
        <v>1</v>
      </c>
      <c r="GN1080" s="15">
        <v>13</v>
      </c>
      <c r="GO1080" s="15">
        <v>39</v>
      </c>
      <c r="GP1080" s="15">
        <v>105</v>
      </c>
      <c r="GQ1080" s="15">
        <v>35</v>
      </c>
      <c r="GR1080" s="15">
        <v>183</v>
      </c>
      <c r="GS1080" s="15">
        <v>118</v>
      </c>
      <c r="GT1080" s="15">
        <v>125</v>
      </c>
      <c r="GU1080" s="15">
        <v>140</v>
      </c>
      <c r="GV1080" s="15">
        <v>55</v>
      </c>
      <c r="GW1080" s="15">
        <v>36</v>
      </c>
      <c r="GX1080" s="15">
        <v>149</v>
      </c>
      <c r="GY1080" s="15">
        <v>98</v>
      </c>
      <c r="GZ1080" s="15">
        <v>106</v>
      </c>
      <c r="HA1080" s="15">
        <v>95</v>
      </c>
      <c r="HB1080" s="15">
        <v>123</v>
      </c>
      <c r="HC1080" s="15">
        <v>14</v>
      </c>
      <c r="HD1080" s="15">
        <v>179</v>
      </c>
      <c r="HE1080" s="15">
        <v>72</v>
      </c>
      <c r="HF1080" s="15">
        <v>190</v>
      </c>
      <c r="HG1080" s="15">
        <v>24</v>
      </c>
      <c r="HH1080" s="15">
        <v>99</v>
      </c>
      <c r="HI1080" s="15">
        <v>169</v>
      </c>
      <c r="HJ1080" s="15">
        <v>7</v>
      </c>
      <c r="HK1080" s="15">
        <v>142</v>
      </c>
      <c r="HM1080" s="15">
        <v>178</v>
      </c>
      <c r="HN1080" s="15">
        <v>144</v>
      </c>
      <c r="HO1080" s="15">
        <v>111</v>
      </c>
      <c r="HP1080" s="15">
        <v>75</v>
      </c>
    </row>
    <row r="1081" spans="4:225" s="15" customFormat="1"/>
    <row r="1082" spans="4:225" s="15" customFormat="1">
      <c r="D1082" s="447">
        <v>219</v>
      </c>
      <c r="E1082" s="39" t="s">
        <v>379</v>
      </c>
    </row>
    <row r="1083" spans="4:225" s="15" customFormat="1">
      <c r="E1083" s="42" t="s">
        <v>322</v>
      </c>
      <c r="F1083" s="15">
        <v>1</v>
      </c>
      <c r="G1083" s="15">
        <v>2</v>
      </c>
      <c r="H1083" s="15">
        <v>3</v>
      </c>
      <c r="I1083" s="15">
        <v>4</v>
      </c>
      <c r="J1083" s="15">
        <v>5</v>
      </c>
      <c r="K1083" s="15">
        <v>6</v>
      </c>
      <c r="L1083" s="15">
        <v>7</v>
      </c>
      <c r="M1083" s="15">
        <v>8</v>
      </c>
      <c r="N1083" s="15">
        <v>9</v>
      </c>
      <c r="O1083" s="15">
        <v>10</v>
      </c>
      <c r="P1083" s="15">
        <v>11</v>
      </c>
      <c r="Q1083" s="15">
        <v>12</v>
      </c>
      <c r="R1083" s="15">
        <v>13</v>
      </c>
      <c r="S1083" s="15">
        <v>14</v>
      </c>
      <c r="T1083" s="15">
        <v>15</v>
      </c>
      <c r="U1083" s="15">
        <v>16</v>
      </c>
      <c r="V1083" s="15">
        <v>17</v>
      </c>
      <c r="W1083" s="15">
        <v>18</v>
      </c>
      <c r="X1083" s="15">
        <v>19</v>
      </c>
      <c r="Y1083" s="15">
        <v>20</v>
      </c>
      <c r="Z1083" s="15">
        <v>21</v>
      </c>
      <c r="AA1083" s="15">
        <v>22</v>
      </c>
      <c r="AB1083" s="15">
        <v>23</v>
      </c>
      <c r="AC1083" s="15">
        <v>24</v>
      </c>
      <c r="AD1083" s="15">
        <v>25</v>
      </c>
      <c r="AE1083" s="15">
        <v>26</v>
      </c>
      <c r="AF1083" s="15">
        <v>27</v>
      </c>
      <c r="AG1083" s="15">
        <v>28</v>
      </c>
      <c r="AH1083" s="15">
        <v>29</v>
      </c>
      <c r="AI1083" s="15">
        <v>30</v>
      </c>
      <c r="AJ1083" s="15">
        <v>31</v>
      </c>
      <c r="AK1083" s="15">
        <v>32</v>
      </c>
      <c r="AL1083" s="15">
        <v>33</v>
      </c>
      <c r="AM1083" s="15">
        <v>34</v>
      </c>
      <c r="AN1083" s="15">
        <v>35</v>
      </c>
      <c r="AO1083" s="15">
        <v>36</v>
      </c>
      <c r="AP1083" s="15">
        <v>37</v>
      </c>
      <c r="AQ1083" s="15">
        <v>38</v>
      </c>
      <c r="AR1083" s="15">
        <v>39</v>
      </c>
      <c r="AS1083" s="15">
        <v>40</v>
      </c>
      <c r="AT1083" s="15">
        <v>41</v>
      </c>
      <c r="AU1083" s="15">
        <v>42</v>
      </c>
      <c r="AV1083" s="15">
        <v>43</v>
      </c>
      <c r="AW1083" s="15">
        <v>44</v>
      </c>
      <c r="AX1083" s="15">
        <v>45</v>
      </c>
      <c r="AY1083" s="15">
        <v>46</v>
      </c>
      <c r="AZ1083" s="15">
        <v>47</v>
      </c>
      <c r="BA1083" s="15">
        <v>48</v>
      </c>
      <c r="BB1083" s="15">
        <v>49</v>
      </c>
      <c r="BC1083" s="15">
        <v>50</v>
      </c>
      <c r="BD1083" s="15">
        <v>51</v>
      </c>
      <c r="BE1083" s="15">
        <v>52</v>
      </c>
      <c r="BF1083" s="15">
        <v>53</v>
      </c>
      <c r="BG1083" s="15">
        <v>54</v>
      </c>
      <c r="BH1083" s="15">
        <v>55</v>
      </c>
      <c r="BI1083" s="15">
        <v>56</v>
      </c>
      <c r="BJ1083" s="15">
        <v>57</v>
      </c>
      <c r="BK1083" s="15">
        <v>58</v>
      </c>
      <c r="BL1083" s="15">
        <v>59</v>
      </c>
      <c r="BM1083" s="15">
        <v>60</v>
      </c>
      <c r="BN1083" s="15">
        <v>61</v>
      </c>
      <c r="BO1083" s="15">
        <v>62</v>
      </c>
      <c r="BP1083" s="15">
        <v>63</v>
      </c>
      <c r="BQ1083" s="15">
        <v>64</v>
      </c>
      <c r="BR1083" s="15">
        <v>65</v>
      </c>
      <c r="BS1083" s="15">
        <v>66</v>
      </c>
      <c r="BT1083" s="15">
        <v>67</v>
      </c>
      <c r="BU1083" s="15">
        <v>68</v>
      </c>
      <c r="BV1083" s="15">
        <v>69</v>
      </c>
      <c r="BW1083" s="15">
        <v>70</v>
      </c>
      <c r="BX1083" s="15">
        <v>71</v>
      </c>
      <c r="BY1083" s="15">
        <v>72</v>
      </c>
      <c r="BZ1083" s="15">
        <v>73</v>
      </c>
      <c r="CA1083" s="15">
        <v>74</v>
      </c>
      <c r="CB1083" s="15">
        <v>75</v>
      </c>
      <c r="CC1083" s="15">
        <v>76</v>
      </c>
      <c r="CD1083" s="15">
        <v>77</v>
      </c>
      <c r="CE1083" s="15">
        <v>78</v>
      </c>
      <c r="CF1083" s="15">
        <v>79</v>
      </c>
      <c r="CG1083" s="15">
        <v>80</v>
      </c>
      <c r="CH1083" s="15">
        <v>81</v>
      </c>
      <c r="CI1083" s="15">
        <v>82</v>
      </c>
      <c r="CJ1083" s="15">
        <v>83</v>
      </c>
      <c r="CK1083" s="15">
        <v>84</v>
      </c>
      <c r="CL1083" s="15">
        <v>85</v>
      </c>
      <c r="CM1083" s="15">
        <v>86</v>
      </c>
      <c r="CN1083" s="15">
        <v>87</v>
      </c>
      <c r="CO1083" s="15">
        <v>88</v>
      </c>
      <c r="CP1083" s="15">
        <v>89</v>
      </c>
      <c r="CQ1083" s="15">
        <v>90</v>
      </c>
      <c r="CR1083" s="15">
        <v>91</v>
      </c>
      <c r="CS1083" s="15">
        <v>92</v>
      </c>
      <c r="CT1083" s="15">
        <v>93</v>
      </c>
      <c r="CU1083" s="15">
        <v>94</v>
      </c>
      <c r="CV1083" s="15">
        <v>95</v>
      </c>
      <c r="CW1083" s="15">
        <v>96</v>
      </c>
      <c r="CX1083" s="15">
        <v>97</v>
      </c>
      <c r="CY1083" s="15">
        <v>98</v>
      </c>
      <c r="CZ1083" s="15">
        <v>99</v>
      </c>
      <c r="DA1083" s="15">
        <v>100</v>
      </c>
      <c r="DB1083" s="15">
        <v>101</v>
      </c>
      <c r="DC1083" s="15">
        <v>102</v>
      </c>
      <c r="DD1083" s="15">
        <v>103</v>
      </c>
      <c r="DE1083" s="15">
        <v>104</v>
      </c>
      <c r="DF1083" s="15">
        <v>105</v>
      </c>
      <c r="DG1083" s="15">
        <v>106</v>
      </c>
      <c r="DH1083" s="15">
        <v>107</v>
      </c>
      <c r="DI1083" s="15">
        <v>108</v>
      </c>
      <c r="DJ1083" s="15">
        <v>109</v>
      </c>
      <c r="DK1083" s="15">
        <v>110</v>
      </c>
      <c r="DL1083" s="15">
        <v>111</v>
      </c>
      <c r="DM1083" s="15">
        <v>112</v>
      </c>
      <c r="DN1083" s="15">
        <v>113</v>
      </c>
      <c r="DO1083" s="15">
        <v>114</v>
      </c>
      <c r="DP1083" s="15">
        <v>115</v>
      </c>
      <c r="DQ1083" s="15">
        <v>116</v>
      </c>
      <c r="DR1083" s="15">
        <v>117</v>
      </c>
      <c r="DS1083" s="15">
        <v>118</v>
      </c>
      <c r="DT1083" s="15">
        <v>119</v>
      </c>
      <c r="DU1083" s="15">
        <v>120</v>
      </c>
      <c r="DV1083" s="15">
        <v>121</v>
      </c>
      <c r="DW1083" s="15">
        <v>122</v>
      </c>
      <c r="DX1083" s="15">
        <v>123</v>
      </c>
      <c r="DY1083" s="15">
        <v>124</v>
      </c>
      <c r="DZ1083" s="15">
        <v>125</v>
      </c>
      <c r="EA1083" s="15">
        <v>126</v>
      </c>
      <c r="EB1083" s="15">
        <v>127</v>
      </c>
      <c r="EC1083" s="15">
        <v>128</v>
      </c>
      <c r="ED1083" s="15">
        <v>129</v>
      </c>
      <c r="EE1083" s="15">
        <v>130</v>
      </c>
      <c r="EF1083" s="15">
        <v>131</v>
      </c>
      <c r="EG1083" s="15">
        <v>132</v>
      </c>
      <c r="EH1083" s="15">
        <v>133</v>
      </c>
      <c r="EI1083" s="15">
        <v>134</v>
      </c>
      <c r="EJ1083" s="15">
        <v>135</v>
      </c>
      <c r="EK1083" s="15">
        <v>136</v>
      </c>
      <c r="EL1083" s="15">
        <v>137</v>
      </c>
      <c r="EM1083" s="15">
        <v>138</v>
      </c>
      <c r="EN1083" s="15">
        <v>139</v>
      </c>
      <c r="EO1083" s="15">
        <v>140</v>
      </c>
      <c r="EP1083" s="15">
        <v>141</v>
      </c>
      <c r="EQ1083" s="15">
        <v>142</v>
      </c>
      <c r="ER1083" s="15">
        <v>143</v>
      </c>
      <c r="ES1083" s="15">
        <v>144</v>
      </c>
      <c r="ET1083" s="15">
        <v>145</v>
      </c>
      <c r="EU1083" s="15">
        <v>146</v>
      </c>
      <c r="EV1083" s="15">
        <v>147</v>
      </c>
      <c r="EW1083" s="15">
        <v>148</v>
      </c>
      <c r="EX1083" s="15">
        <v>149</v>
      </c>
      <c r="EY1083" s="15">
        <v>150</v>
      </c>
      <c r="EZ1083" s="15">
        <v>151</v>
      </c>
      <c r="FA1083" s="15">
        <v>152</v>
      </c>
      <c r="FB1083" s="15">
        <v>153</v>
      </c>
      <c r="FC1083" s="15">
        <v>154</v>
      </c>
      <c r="FD1083" s="15">
        <v>155</v>
      </c>
      <c r="FE1083" s="15">
        <v>156</v>
      </c>
      <c r="FF1083" s="15">
        <v>157</v>
      </c>
      <c r="FG1083" s="15">
        <v>158</v>
      </c>
      <c r="FH1083" s="15">
        <v>159</v>
      </c>
      <c r="FI1083" s="15">
        <v>160</v>
      </c>
      <c r="FJ1083" s="15">
        <v>161</v>
      </c>
      <c r="FK1083" s="15">
        <v>162</v>
      </c>
      <c r="FL1083" s="15">
        <v>163</v>
      </c>
      <c r="FM1083" s="15">
        <v>164</v>
      </c>
      <c r="FN1083" s="15">
        <v>165</v>
      </c>
      <c r="FO1083" s="15">
        <v>166</v>
      </c>
      <c r="FP1083" s="15">
        <v>167</v>
      </c>
      <c r="FQ1083" s="15">
        <v>168</v>
      </c>
      <c r="FR1083" s="15">
        <v>169</v>
      </c>
      <c r="FS1083" s="15">
        <v>170</v>
      </c>
      <c r="FT1083" s="15">
        <v>171</v>
      </c>
      <c r="FU1083" s="15">
        <v>172</v>
      </c>
      <c r="FV1083" s="15">
        <v>173</v>
      </c>
      <c r="FW1083" s="15">
        <v>174</v>
      </c>
      <c r="FX1083" s="15">
        <v>175</v>
      </c>
      <c r="FY1083" s="15">
        <v>176</v>
      </c>
      <c r="FZ1083" s="15">
        <v>177</v>
      </c>
      <c r="GA1083" s="15">
        <v>178</v>
      </c>
      <c r="GB1083" s="15">
        <v>179</v>
      </c>
      <c r="GC1083" s="15">
        <v>180</v>
      </c>
      <c r="GD1083" s="15">
        <v>181</v>
      </c>
      <c r="GE1083" s="15">
        <v>182</v>
      </c>
      <c r="GF1083" s="15">
        <v>183</v>
      </c>
      <c r="GG1083" s="15">
        <v>184</v>
      </c>
      <c r="GH1083" s="15">
        <v>185</v>
      </c>
      <c r="GI1083" s="15">
        <v>186</v>
      </c>
      <c r="GJ1083" s="15">
        <v>187</v>
      </c>
      <c r="GK1083" s="15">
        <v>188</v>
      </c>
      <c r="GL1083" s="15">
        <v>189</v>
      </c>
      <c r="GM1083" s="15">
        <v>190</v>
      </c>
      <c r="GN1083" s="15">
        <v>191</v>
      </c>
      <c r="GO1083" s="15">
        <v>192</v>
      </c>
      <c r="GP1083" s="15">
        <v>193</v>
      </c>
      <c r="GQ1083" s="15">
        <v>194</v>
      </c>
      <c r="GR1083" s="15">
        <v>195</v>
      </c>
      <c r="GS1083" s="15">
        <v>196</v>
      </c>
      <c r="GT1083" s="15">
        <v>197</v>
      </c>
      <c r="GU1083" s="15">
        <v>198</v>
      </c>
      <c r="GV1083" s="15">
        <v>199</v>
      </c>
      <c r="GW1083" s="15">
        <v>200</v>
      </c>
      <c r="GX1083" s="15">
        <v>201</v>
      </c>
      <c r="GY1083" s="15">
        <v>202</v>
      </c>
      <c r="GZ1083" s="15">
        <v>203</v>
      </c>
      <c r="HA1083" s="15">
        <v>204</v>
      </c>
      <c r="HB1083" s="15">
        <v>205</v>
      </c>
      <c r="HC1083" s="15">
        <v>206</v>
      </c>
      <c r="HD1083" s="15">
        <v>207</v>
      </c>
      <c r="HE1083" s="15">
        <v>208</v>
      </c>
      <c r="HF1083" s="15">
        <v>209</v>
      </c>
      <c r="HG1083" s="15">
        <v>210</v>
      </c>
      <c r="HH1083" s="15">
        <v>211</v>
      </c>
      <c r="HI1083" s="15">
        <v>212</v>
      </c>
      <c r="HJ1083" s="15">
        <v>213</v>
      </c>
      <c r="HK1083" s="15">
        <v>214</v>
      </c>
      <c r="HL1083" s="15">
        <v>215</v>
      </c>
      <c r="HM1083" s="15">
        <v>216</v>
      </c>
      <c r="HN1083" s="15">
        <v>217</v>
      </c>
      <c r="HO1083" s="15">
        <v>218</v>
      </c>
      <c r="HP1083" s="15">
        <v>219</v>
      </c>
    </row>
    <row r="1084" spans="4:225" s="15" customFormat="1">
      <c r="E1084" s="42" t="s">
        <v>350</v>
      </c>
      <c r="F1084" s="15">
        <v>215</v>
      </c>
      <c r="G1084" s="15">
        <v>153</v>
      </c>
      <c r="H1084" s="15">
        <v>180</v>
      </c>
      <c r="I1084" s="15">
        <v>51</v>
      </c>
      <c r="J1084" s="15">
        <v>18</v>
      </c>
      <c r="K1084" s="15">
        <v>32</v>
      </c>
      <c r="L1084" s="15">
        <v>84</v>
      </c>
      <c r="M1084" s="15">
        <v>164</v>
      </c>
      <c r="N1084" s="15">
        <v>160</v>
      </c>
      <c r="O1084" s="15">
        <v>138</v>
      </c>
      <c r="P1084" s="15">
        <v>40</v>
      </c>
      <c r="Q1084" s="15">
        <v>165</v>
      </c>
      <c r="R1084" s="15">
        <v>186</v>
      </c>
      <c r="S1084" s="15">
        <v>206</v>
      </c>
      <c r="T1084" s="15">
        <v>178</v>
      </c>
      <c r="U1084" s="15">
        <v>70</v>
      </c>
      <c r="V1084" s="15">
        <v>83</v>
      </c>
      <c r="W1084" s="15">
        <v>57</v>
      </c>
      <c r="X1084" s="15">
        <v>27</v>
      </c>
      <c r="Y1084" s="15">
        <v>16</v>
      </c>
      <c r="Z1084" s="15">
        <v>39</v>
      </c>
      <c r="AA1084" s="15">
        <v>111</v>
      </c>
      <c r="AB1084" s="15">
        <v>64</v>
      </c>
      <c r="AC1084" s="15">
        <v>158</v>
      </c>
      <c r="AD1084" s="15">
        <v>103</v>
      </c>
      <c r="AE1084" s="15">
        <v>13</v>
      </c>
      <c r="AF1084" s="15">
        <v>100</v>
      </c>
      <c r="AG1084" s="15">
        <v>30</v>
      </c>
      <c r="AH1084" s="15">
        <v>78</v>
      </c>
      <c r="AI1084" s="15">
        <v>179</v>
      </c>
      <c r="AJ1084" s="15">
        <v>134</v>
      </c>
      <c r="AK1084" s="15">
        <v>149</v>
      </c>
      <c r="AL1084" s="15">
        <v>1</v>
      </c>
      <c r="AM1084" s="15">
        <v>37</v>
      </c>
      <c r="AN1084" s="15">
        <v>44</v>
      </c>
      <c r="AO1084" s="15">
        <v>87</v>
      </c>
      <c r="AP1084" s="15">
        <v>193</v>
      </c>
      <c r="AQ1084" s="15">
        <v>184</v>
      </c>
      <c r="AR1084" s="15">
        <v>212</v>
      </c>
      <c r="AS1084" s="15">
        <v>167</v>
      </c>
      <c r="AT1084" s="15">
        <v>195</v>
      </c>
      <c r="AU1084" s="15">
        <v>10</v>
      </c>
      <c r="AV1084" s="15">
        <v>85</v>
      </c>
      <c r="AW1084" s="15">
        <v>190</v>
      </c>
      <c r="AX1084" s="15">
        <v>21</v>
      </c>
      <c r="AY1084" s="15">
        <v>119</v>
      </c>
      <c r="AZ1084" s="15">
        <v>129</v>
      </c>
      <c r="BA1084" s="15">
        <v>12</v>
      </c>
      <c r="BB1084" s="15">
        <v>171</v>
      </c>
      <c r="BC1084" s="15">
        <v>208</v>
      </c>
      <c r="BD1084" s="15">
        <v>162</v>
      </c>
      <c r="BE1084" s="15">
        <v>23</v>
      </c>
      <c r="BF1084" s="15">
        <v>144</v>
      </c>
      <c r="BG1084" s="15">
        <v>17</v>
      </c>
      <c r="BH1084" s="15">
        <v>128</v>
      </c>
      <c r="BI1084" s="15">
        <v>127</v>
      </c>
      <c r="BJ1084" s="15">
        <v>163</v>
      </c>
      <c r="BK1084" s="15">
        <v>109</v>
      </c>
      <c r="BL1084" s="15">
        <v>97</v>
      </c>
      <c r="BM1084" s="15">
        <v>196</v>
      </c>
      <c r="BN1084" s="15">
        <v>130</v>
      </c>
      <c r="BO1084" s="15">
        <v>46</v>
      </c>
      <c r="BP1084" s="15">
        <v>154</v>
      </c>
      <c r="BQ1084" s="15">
        <v>26</v>
      </c>
      <c r="BR1084" s="15">
        <v>106</v>
      </c>
      <c r="BS1084" s="15">
        <v>59</v>
      </c>
      <c r="BT1084" s="15">
        <v>65</v>
      </c>
      <c r="BU1084" s="15">
        <v>89</v>
      </c>
      <c r="BV1084" s="15">
        <v>211</v>
      </c>
      <c r="BW1084" s="15">
        <v>217</v>
      </c>
      <c r="BX1084" s="15">
        <v>185</v>
      </c>
      <c r="BY1084" s="15">
        <v>199</v>
      </c>
      <c r="BZ1084" s="15">
        <v>52</v>
      </c>
      <c r="CA1084" s="15">
        <v>82</v>
      </c>
      <c r="CB1084" s="15">
        <v>147</v>
      </c>
      <c r="CC1084" s="15">
        <v>135</v>
      </c>
      <c r="CD1084" s="15">
        <v>3</v>
      </c>
      <c r="CE1084" s="15">
        <v>192</v>
      </c>
      <c r="CF1084" s="15">
        <v>113</v>
      </c>
      <c r="CG1084" s="15">
        <v>146</v>
      </c>
      <c r="CH1084" s="15">
        <v>214</v>
      </c>
      <c r="CI1084" s="15">
        <v>74</v>
      </c>
      <c r="CJ1084" s="15">
        <v>161</v>
      </c>
      <c r="CK1084" s="15">
        <v>7</v>
      </c>
      <c r="CL1084" s="15">
        <v>58</v>
      </c>
      <c r="CM1084" s="15">
        <v>53</v>
      </c>
      <c r="CN1084" s="15">
        <v>63</v>
      </c>
      <c r="CO1084" s="15">
        <v>42</v>
      </c>
      <c r="CP1084" s="15">
        <v>150</v>
      </c>
      <c r="CQ1084" s="15">
        <v>92</v>
      </c>
      <c r="CR1084" s="15">
        <v>174</v>
      </c>
      <c r="CS1084" s="15">
        <v>188</v>
      </c>
      <c r="CT1084" s="15">
        <v>122</v>
      </c>
      <c r="CU1084" s="15">
        <v>182</v>
      </c>
      <c r="CV1084" s="15">
        <v>169</v>
      </c>
      <c r="CW1084" s="15">
        <v>94</v>
      </c>
      <c r="CX1084" s="15">
        <v>96</v>
      </c>
      <c r="CY1084" s="15">
        <v>194</v>
      </c>
      <c r="CZ1084" s="15">
        <v>86</v>
      </c>
      <c r="DA1084" s="15">
        <v>6</v>
      </c>
      <c r="DB1084" s="15">
        <v>54</v>
      </c>
      <c r="DC1084" s="15">
        <v>145</v>
      </c>
      <c r="DD1084" s="15">
        <v>159</v>
      </c>
      <c r="DE1084" s="15">
        <v>126</v>
      </c>
      <c r="DF1084" s="15">
        <v>136</v>
      </c>
      <c r="DG1084" s="15">
        <v>124</v>
      </c>
      <c r="DH1084" s="15">
        <v>139</v>
      </c>
      <c r="DI1084" s="15">
        <v>116</v>
      </c>
      <c r="DJ1084" s="15">
        <v>170</v>
      </c>
      <c r="DK1084" s="15">
        <v>197</v>
      </c>
      <c r="DL1084" s="15">
        <v>152</v>
      </c>
      <c r="DM1084" s="15">
        <v>43</v>
      </c>
      <c r="DN1084" s="15">
        <v>102</v>
      </c>
      <c r="DO1084" s="15">
        <v>38</v>
      </c>
      <c r="DP1084" s="15">
        <v>72</v>
      </c>
      <c r="DQ1084" s="15">
        <v>132</v>
      </c>
      <c r="DR1084" s="15">
        <v>173</v>
      </c>
      <c r="DS1084" s="15">
        <v>15</v>
      </c>
      <c r="DT1084" s="15">
        <v>88</v>
      </c>
      <c r="DU1084" s="15">
        <v>48</v>
      </c>
      <c r="DV1084" s="15">
        <v>168</v>
      </c>
      <c r="DW1084" s="15">
        <v>156</v>
      </c>
      <c r="DX1084" s="15">
        <v>71</v>
      </c>
      <c r="DY1084" s="15">
        <v>202</v>
      </c>
      <c r="DZ1084" s="15">
        <v>62</v>
      </c>
      <c r="EA1084" s="15">
        <v>210</v>
      </c>
      <c r="EB1084" s="15">
        <v>66</v>
      </c>
      <c r="EC1084" s="15">
        <v>107</v>
      </c>
      <c r="ED1084" s="15">
        <v>47</v>
      </c>
      <c r="EE1084" s="15">
        <v>183</v>
      </c>
      <c r="EF1084" s="15">
        <v>200</v>
      </c>
      <c r="EG1084" s="15">
        <v>176</v>
      </c>
      <c r="EH1084" s="15">
        <v>11</v>
      </c>
      <c r="EI1084" s="15">
        <v>31</v>
      </c>
      <c r="EJ1084" s="15">
        <v>209</v>
      </c>
      <c r="EK1084" s="15">
        <v>5</v>
      </c>
      <c r="EL1084" s="15">
        <v>108</v>
      </c>
      <c r="EM1084" s="15">
        <v>177</v>
      </c>
      <c r="EN1084" s="15">
        <v>143</v>
      </c>
      <c r="EO1084" s="15">
        <v>133</v>
      </c>
      <c r="EP1084" s="15">
        <v>95</v>
      </c>
      <c r="EQ1084" s="15">
        <v>148</v>
      </c>
      <c r="ER1084" s="15">
        <v>9</v>
      </c>
      <c r="ES1084" s="15">
        <v>117</v>
      </c>
      <c r="ET1084" s="15">
        <v>123</v>
      </c>
      <c r="EU1084" s="15">
        <v>80</v>
      </c>
      <c r="EV1084" s="15">
        <v>68</v>
      </c>
      <c r="EW1084" s="15">
        <v>172</v>
      </c>
      <c r="EX1084" s="15">
        <v>61</v>
      </c>
      <c r="EY1084" s="15">
        <v>81</v>
      </c>
      <c r="EZ1084" s="15">
        <v>189</v>
      </c>
      <c r="FA1084" s="15">
        <v>4</v>
      </c>
      <c r="FB1084" s="15">
        <v>90</v>
      </c>
      <c r="FC1084" s="15">
        <v>22</v>
      </c>
      <c r="FD1084" s="15">
        <v>56</v>
      </c>
      <c r="FE1084" s="15">
        <v>93</v>
      </c>
      <c r="FF1084" s="15">
        <v>36</v>
      </c>
      <c r="FG1084" s="15">
        <v>55</v>
      </c>
      <c r="FH1084" s="15">
        <v>8</v>
      </c>
      <c r="FI1084" s="15">
        <v>204</v>
      </c>
      <c r="FJ1084" s="15">
        <v>207</v>
      </c>
      <c r="FK1084" s="15">
        <v>166</v>
      </c>
      <c r="FL1084" s="15">
        <v>75</v>
      </c>
      <c r="FM1084" s="15">
        <v>181</v>
      </c>
      <c r="FN1084" s="15">
        <v>19</v>
      </c>
      <c r="FO1084" s="15">
        <v>67</v>
      </c>
      <c r="FP1084" s="15">
        <v>110</v>
      </c>
      <c r="FQ1084" s="15">
        <v>79</v>
      </c>
      <c r="FR1084" s="15">
        <v>101</v>
      </c>
      <c r="FS1084" s="15">
        <v>141</v>
      </c>
      <c r="FT1084" s="15">
        <v>213</v>
      </c>
      <c r="FU1084" s="15">
        <v>34</v>
      </c>
      <c r="FV1084" s="15">
        <v>50</v>
      </c>
      <c r="FW1084" s="15">
        <v>28</v>
      </c>
      <c r="FX1084" s="15">
        <v>99</v>
      </c>
      <c r="FY1084" s="15">
        <v>73</v>
      </c>
      <c r="FZ1084" s="15">
        <v>115</v>
      </c>
      <c r="GA1084" s="15">
        <v>155</v>
      </c>
      <c r="GB1084" s="15">
        <v>91</v>
      </c>
      <c r="GC1084" s="15">
        <v>77</v>
      </c>
      <c r="GD1084" s="15">
        <v>104</v>
      </c>
      <c r="GE1084" s="15">
        <v>69</v>
      </c>
      <c r="GF1084" s="15">
        <v>157</v>
      </c>
      <c r="GG1084" s="15">
        <v>33</v>
      </c>
      <c r="GH1084" s="15">
        <v>24</v>
      </c>
      <c r="GI1084" s="15">
        <v>35</v>
      </c>
      <c r="GJ1084" s="15">
        <v>203</v>
      </c>
      <c r="GK1084" s="15">
        <v>20</v>
      </c>
      <c r="GL1084" s="15">
        <v>151</v>
      </c>
      <c r="GM1084" s="15">
        <v>216</v>
      </c>
      <c r="GN1084" s="15">
        <v>98</v>
      </c>
      <c r="GO1084" s="15">
        <v>105</v>
      </c>
      <c r="GP1084" s="15">
        <v>25</v>
      </c>
      <c r="GQ1084" s="15">
        <v>201</v>
      </c>
      <c r="GR1084" s="15">
        <v>187</v>
      </c>
      <c r="GS1084" s="15">
        <v>114</v>
      </c>
      <c r="GT1084" s="15">
        <v>218</v>
      </c>
      <c r="GU1084" s="15">
        <v>175</v>
      </c>
      <c r="GV1084" s="15">
        <v>76</v>
      </c>
      <c r="GW1084" s="15">
        <v>131</v>
      </c>
      <c r="GX1084" s="15">
        <v>205</v>
      </c>
      <c r="GY1084" s="15">
        <v>29</v>
      </c>
      <c r="GZ1084" s="15">
        <v>137</v>
      </c>
      <c r="HA1084" s="15">
        <v>112</v>
      </c>
      <c r="HB1084" s="15">
        <v>14</v>
      </c>
      <c r="HC1084" s="15">
        <v>198</v>
      </c>
      <c r="HD1084" s="15">
        <v>219</v>
      </c>
      <c r="HE1084" s="15">
        <v>121</v>
      </c>
      <c r="HF1084" s="15">
        <v>41</v>
      </c>
      <c r="HG1084" s="15">
        <v>191</v>
      </c>
      <c r="HH1084" s="15">
        <v>142</v>
      </c>
      <c r="HI1084" s="15">
        <v>45</v>
      </c>
      <c r="HJ1084" s="15">
        <v>120</v>
      </c>
      <c r="HK1084" s="15">
        <v>2</v>
      </c>
      <c r="HL1084" s="15">
        <v>49</v>
      </c>
      <c r="HM1084" s="15">
        <v>125</v>
      </c>
      <c r="HN1084" s="15">
        <v>118</v>
      </c>
      <c r="HO1084" s="15">
        <v>60</v>
      </c>
      <c r="HP1084" s="15">
        <v>140</v>
      </c>
    </row>
    <row r="1085" spans="4:225" s="15" customFormat="1">
      <c r="E1085" s="42" t="s">
        <v>352</v>
      </c>
      <c r="F1085" s="15">
        <v>217</v>
      </c>
      <c r="G1085" s="15">
        <v>210</v>
      </c>
      <c r="H1085" s="15">
        <v>171</v>
      </c>
      <c r="I1085" s="15">
        <v>146</v>
      </c>
      <c r="J1085" s="15">
        <v>121</v>
      </c>
      <c r="K1085" s="15">
        <v>109</v>
      </c>
      <c r="L1085" s="15">
        <v>133</v>
      </c>
      <c r="M1085" s="15">
        <v>149</v>
      </c>
      <c r="N1085" s="15">
        <v>6</v>
      </c>
      <c r="O1085" s="15">
        <v>71</v>
      </c>
      <c r="P1085" s="15">
        <v>170</v>
      </c>
      <c r="Q1085" s="15">
        <v>138</v>
      </c>
      <c r="R1085" s="15">
        <v>74</v>
      </c>
      <c r="S1085" s="15">
        <v>163</v>
      </c>
      <c r="T1085" s="15">
        <v>211</v>
      </c>
      <c r="U1085" s="15">
        <v>44</v>
      </c>
      <c r="V1085" s="15">
        <v>164</v>
      </c>
      <c r="W1085" s="15">
        <v>181</v>
      </c>
      <c r="X1085" s="15">
        <v>177</v>
      </c>
      <c r="Y1085" s="15">
        <v>122</v>
      </c>
      <c r="Z1085" s="15">
        <v>99</v>
      </c>
      <c r="AA1085" s="15">
        <v>143</v>
      </c>
      <c r="AB1085" s="15">
        <v>86</v>
      </c>
      <c r="AC1085" s="15">
        <v>111</v>
      </c>
      <c r="AD1085" s="15">
        <v>68</v>
      </c>
      <c r="AE1085" s="15">
        <v>4</v>
      </c>
      <c r="AF1085" s="15">
        <v>31</v>
      </c>
      <c r="AG1085" s="15">
        <v>84</v>
      </c>
      <c r="AH1085" s="15">
        <v>118</v>
      </c>
      <c r="AI1085" s="15">
        <v>107</v>
      </c>
      <c r="AJ1085" s="15">
        <v>27</v>
      </c>
      <c r="AK1085" s="15">
        <v>33</v>
      </c>
      <c r="AL1085" s="15">
        <v>59</v>
      </c>
      <c r="AM1085" s="15">
        <v>205</v>
      </c>
      <c r="AN1085" s="15">
        <v>166</v>
      </c>
      <c r="AO1085" s="15">
        <v>17</v>
      </c>
      <c r="AP1085" s="15">
        <v>79</v>
      </c>
      <c r="AQ1085" s="15">
        <v>10</v>
      </c>
      <c r="AR1085" s="15">
        <v>215</v>
      </c>
      <c r="AS1085" s="15">
        <v>91</v>
      </c>
      <c r="AT1085" s="15">
        <v>69</v>
      </c>
      <c r="AU1085" s="15">
        <v>144</v>
      </c>
      <c r="AV1085" s="15">
        <v>200</v>
      </c>
      <c r="AW1085" s="15">
        <v>83</v>
      </c>
      <c r="AX1085" s="15">
        <v>43</v>
      </c>
      <c r="AY1085" s="15">
        <v>208</v>
      </c>
      <c r="AZ1085" s="15">
        <v>15</v>
      </c>
      <c r="BA1085" s="15">
        <v>105</v>
      </c>
      <c r="BB1085" s="15">
        <v>218</v>
      </c>
      <c r="BC1085" s="15">
        <v>203</v>
      </c>
      <c r="BD1085" s="15">
        <v>72</v>
      </c>
      <c r="BE1085" s="15">
        <v>51</v>
      </c>
      <c r="BF1085" s="15">
        <v>139</v>
      </c>
      <c r="BG1085" s="15">
        <v>87</v>
      </c>
      <c r="BH1085" s="15">
        <v>26</v>
      </c>
      <c r="BI1085" s="15">
        <v>160</v>
      </c>
      <c r="BJ1085" s="15">
        <v>154</v>
      </c>
      <c r="BK1085" s="15">
        <v>54</v>
      </c>
      <c r="BL1085" s="15">
        <v>67</v>
      </c>
      <c r="BM1085" s="15">
        <v>63</v>
      </c>
      <c r="BN1085" s="15">
        <v>97</v>
      </c>
      <c r="BO1085" s="15">
        <v>135</v>
      </c>
      <c r="BP1085" s="15">
        <v>7</v>
      </c>
      <c r="BQ1085" s="15">
        <v>106</v>
      </c>
      <c r="BR1085" s="15">
        <v>142</v>
      </c>
      <c r="BS1085" s="15">
        <v>49</v>
      </c>
      <c r="BT1085" s="15">
        <v>64</v>
      </c>
      <c r="BU1085" s="15">
        <v>22</v>
      </c>
      <c r="BV1085" s="15">
        <v>137</v>
      </c>
      <c r="BW1085" s="15">
        <v>104</v>
      </c>
      <c r="BX1085" s="15">
        <v>47</v>
      </c>
      <c r="BY1085" s="15">
        <v>155</v>
      </c>
      <c r="BZ1085" s="15">
        <v>129</v>
      </c>
      <c r="CA1085" s="15">
        <v>141</v>
      </c>
      <c r="CB1085" s="15">
        <v>39</v>
      </c>
      <c r="CC1085" s="15">
        <v>24</v>
      </c>
      <c r="CD1085" s="15">
        <v>88</v>
      </c>
      <c r="CE1085" s="15">
        <v>182</v>
      </c>
      <c r="CF1085" s="15">
        <v>66</v>
      </c>
      <c r="CG1085" s="15">
        <v>214</v>
      </c>
      <c r="CH1085" s="15">
        <v>158</v>
      </c>
      <c r="CI1085" s="15">
        <v>40</v>
      </c>
      <c r="CJ1085" s="15">
        <v>16</v>
      </c>
      <c r="CK1085" s="15">
        <v>116</v>
      </c>
      <c r="CL1085" s="15">
        <v>42</v>
      </c>
      <c r="CM1085" s="15">
        <v>128</v>
      </c>
      <c r="CN1085" s="15">
        <v>58</v>
      </c>
      <c r="CO1085" s="15">
        <v>112</v>
      </c>
      <c r="CP1085" s="15">
        <v>213</v>
      </c>
      <c r="CQ1085" s="15">
        <v>207</v>
      </c>
      <c r="CR1085" s="15">
        <v>30</v>
      </c>
      <c r="CS1085" s="15">
        <v>103</v>
      </c>
      <c r="CT1085" s="15">
        <v>92</v>
      </c>
      <c r="CU1085" s="15">
        <v>173</v>
      </c>
      <c r="CV1085" s="15">
        <v>98</v>
      </c>
      <c r="CW1085" s="15">
        <v>14</v>
      </c>
      <c r="CX1085" s="15">
        <v>178</v>
      </c>
      <c r="CY1085" s="15">
        <v>197</v>
      </c>
      <c r="CZ1085" s="15">
        <v>21</v>
      </c>
      <c r="DA1085" s="15">
        <v>41</v>
      </c>
      <c r="DB1085" s="15">
        <v>29</v>
      </c>
      <c r="DC1085" s="15">
        <v>194</v>
      </c>
      <c r="DD1085" s="15">
        <v>2</v>
      </c>
      <c r="DE1085" s="15">
        <v>161</v>
      </c>
      <c r="DF1085" s="15">
        <v>172</v>
      </c>
      <c r="DG1085" s="15">
        <v>19</v>
      </c>
      <c r="DH1085" s="15">
        <v>8</v>
      </c>
      <c r="DI1085" s="15">
        <v>45</v>
      </c>
      <c r="DJ1085" s="15">
        <v>195</v>
      </c>
      <c r="DK1085" s="15">
        <v>206</v>
      </c>
      <c r="DL1085" s="15">
        <v>209</v>
      </c>
      <c r="DM1085" s="15">
        <v>48</v>
      </c>
      <c r="DN1085" s="15">
        <v>191</v>
      </c>
      <c r="DO1085" s="15">
        <v>148</v>
      </c>
      <c r="DP1085" s="15">
        <v>12</v>
      </c>
      <c r="DQ1085" s="15">
        <v>113</v>
      </c>
      <c r="DR1085" s="15">
        <v>216</v>
      </c>
      <c r="DS1085" s="15">
        <v>62</v>
      </c>
      <c r="DT1085" s="15">
        <v>153</v>
      </c>
      <c r="DU1085" s="15">
        <v>157</v>
      </c>
      <c r="DV1085" s="15">
        <v>115</v>
      </c>
      <c r="DW1085" s="15">
        <v>20</v>
      </c>
      <c r="DX1085" s="15">
        <v>136</v>
      </c>
      <c r="DY1085" s="15">
        <v>93</v>
      </c>
      <c r="DZ1085" s="15">
        <v>76</v>
      </c>
      <c r="EA1085" s="15">
        <v>204</v>
      </c>
      <c r="EB1085" s="15">
        <v>185</v>
      </c>
      <c r="EC1085" s="15">
        <v>94</v>
      </c>
      <c r="ED1085" s="15">
        <v>23</v>
      </c>
      <c r="EE1085" s="15">
        <v>1</v>
      </c>
      <c r="EF1085" s="15">
        <v>212</v>
      </c>
      <c r="EG1085" s="15">
        <v>9</v>
      </c>
      <c r="EH1085" s="15">
        <v>65</v>
      </c>
      <c r="EI1085" s="15">
        <v>56</v>
      </c>
      <c r="EJ1085" s="15">
        <v>174</v>
      </c>
      <c r="EK1085" s="15">
        <v>77</v>
      </c>
      <c r="EL1085" s="15">
        <v>18</v>
      </c>
      <c r="EM1085" s="15">
        <v>130</v>
      </c>
      <c r="EN1085" s="15">
        <v>53</v>
      </c>
      <c r="EO1085" s="15">
        <v>132</v>
      </c>
      <c r="EP1085" s="15">
        <v>150</v>
      </c>
      <c r="EQ1085" s="15">
        <v>89</v>
      </c>
      <c r="ER1085" s="15">
        <v>187</v>
      </c>
      <c r="ES1085" s="15">
        <v>168</v>
      </c>
      <c r="ET1085" s="15">
        <v>192</v>
      </c>
      <c r="EU1085" s="15">
        <v>28</v>
      </c>
      <c r="EV1085" s="15">
        <v>120</v>
      </c>
      <c r="EW1085" s="15">
        <v>114</v>
      </c>
      <c r="EX1085" s="15">
        <v>95</v>
      </c>
      <c r="EY1085" s="15">
        <v>193</v>
      </c>
      <c r="EZ1085" s="15">
        <v>183</v>
      </c>
      <c r="FA1085" s="15">
        <v>85</v>
      </c>
      <c r="FB1085" s="15">
        <v>119</v>
      </c>
      <c r="FC1085" s="15">
        <v>57</v>
      </c>
      <c r="FD1085" s="15">
        <v>108</v>
      </c>
      <c r="FE1085" s="15">
        <v>219</v>
      </c>
      <c r="FF1085" s="15">
        <v>184</v>
      </c>
      <c r="FG1085" s="15">
        <v>81</v>
      </c>
      <c r="FH1085" s="15">
        <v>102</v>
      </c>
      <c r="FI1085" s="15">
        <v>188</v>
      </c>
      <c r="FJ1085" s="15">
        <v>55</v>
      </c>
      <c r="FK1085" s="15">
        <v>123</v>
      </c>
      <c r="FL1085" s="15">
        <v>202</v>
      </c>
      <c r="FM1085" s="15">
        <v>162</v>
      </c>
      <c r="FN1085" s="15">
        <v>3</v>
      </c>
      <c r="FO1085" s="15">
        <v>169</v>
      </c>
      <c r="FP1085" s="15">
        <v>175</v>
      </c>
      <c r="FQ1085" s="15">
        <v>82</v>
      </c>
      <c r="FR1085" s="15">
        <v>152</v>
      </c>
      <c r="FS1085" s="15">
        <v>11</v>
      </c>
      <c r="FT1085" s="15">
        <v>165</v>
      </c>
      <c r="FU1085" s="15">
        <v>201</v>
      </c>
      <c r="FV1085" s="15">
        <v>100</v>
      </c>
      <c r="FW1085" s="15">
        <v>127</v>
      </c>
      <c r="FX1085" s="15">
        <v>134</v>
      </c>
      <c r="FY1085" s="15">
        <v>34</v>
      </c>
      <c r="FZ1085" s="15">
        <v>60</v>
      </c>
      <c r="GA1085" s="15">
        <v>61</v>
      </c>
      <c r="GB1085" s="15">
        <v>198</v>
      </c>
      <c r="GC1085" s="15">
        <v>124</v>
      </c>
      <c r="GD1085" s="15">
        <v>38</v>
      </c>
      <c r="GE1085" s="15">
        <v>78</v>
      </c>
      <c r="GF1085" s="15">
        <v>199</v>
      </c>
      <c r="GG1085" s="15">
        <v>46</v>
      </c>
      <c r="GH1085" s="15">
        <v>176</v>
      </c>
      <c r="GI1085" s="15">
        <v>167</v>
      </c>
      <c r="GJ1085" s="15">
        <v>75</v>
      </c>
      <c r="GK1085" s="15">
        <v>196</v>
      </c>
      <c r="GL1085" s="15">
        <v>186</v>
      </c>
      <c r="GM1085" s="15">
        <v>52</v>
      </c>
      <c r="GN1085" s="15">
        <v>140</v>
      </c>
      <c r="GO1085" s="15">
        <v>50</v>
      </c>
      <c r="GP1085" s="15">
        <v>147</v>
      </c>
      <c r="GQ1085" s="15">
        <v>131</v>
      </c>
      <c r="GR1085" s="15">
        <v>126</v>
      </c>
      <c r="GS1085" s="15">
        <v>190</v>
      </c>
      <c r="GT1085" s="15">
        <v>125</v>
      </c>
      <c r="GU1085" s="15">
        <v>70</v>
      </c>
      <c r="GV1085" s="15">
        <v>80</v>
      </c>
      <c r="GW1085" s="15">
        <v>151</v>
      </c>
      <c r="GX1085" s="15">
        <v>179</v>
      </c>
      <c r="GY1085" s="15">
        <v>189</v>
      </c>
      <c r="GZ1085" s="15">
        <v>145</v>
      </c>
      <c r="HA1085" s="15">
        <v>5</v>
      </c>
      <c r="HB1085" s="15">
        <v>32</v>
      </c>
      <c r="HC1085" s="15">
        <v>90</v>
      </c>
      <c r="HD1085" s="15">
        <v>159</v>
      </c>
      <c r="HE1085" s="15">
        <v>37</v>
      </c>
      <c r="HF1085" s="15">
        <v>13</v>
      </c>
      <c r="HG1085" s="15">
        <v>73</v>
      </c>
      <c r="HH1085" s="15">
        <v>180</v>
      </c>
      <c r="HI1085" s="15">
        <v>101</v>
      </c>
      <c r="HJ1085" s="15">
        <v>35</v>
      </c>
      <c r="HK1085" s="15">
        <v>96</v>
      </c>
      <c r="HL1085" s="15">
        <v>36</v>
      </c>
      <c r="HM1085" s="15">
        <v>117</v>
      </c>
      <c r="HN1085" s="15">
        <v>25</v>
      </c>
      <c r="HO1085" s="15">
        <v>110</v>
      </c>
      <c r="HP1085" s="15">
        <v>156</v>
      </c>
    </row>
    <row r="1086" spans="4:225" s="15" customFormat="1"/>
    <row r="1087" spans="4:225" s="15" customFormat="1">
      <c r="D1087" s="447">
        <v>220</v>
      </c>
      <c r="E1087" s="39" t="s">
        <v>379</v>
      </c>
    </row>
    <row r="1088" spans="4:225" s="15" customFormat="1">
      <c r="E1088" s="42" t="s">
        <v>322</v>
      </c>
      <c r="F1088" s="15">
        <v>1</v>
      </c>
      <c r="G1088" s="15">
        <v>2</v>
      </c>
      <c r="H1088" s="15">
        <v>3</v>
      </c>
      <c r="I1088" s="15">
        <v>4</v>
      </c>
      <c r="J1088" s="15">
        <v>5</v>
      </c>
      <c r="K1088" s="15">
        <v>6</v>
      </c>
      <c r="L1088" s="15">
        <v>7</v>
      </c>
      <c r="M1088" s="15">
        <v>8</v>
      </c>
      <c r="N1088" s="15">
        <v>9</v>
      </c>
      <c r="O1088" s="15">
        <v>10</v>
      </c>
      <c r="P1088" s="15">
        <v>11</v>
      </c>
      <c r="Q1088" s="15">
        <v>12</v>
      </c>
      <c r="R1088" s="15">
        <v>13</v>
      </c>
      <c r="S1088" s="15">
        <v>14</v>
      </c>
      <c r="T1088" s="15">
        <v>15</v>
      </c>
      <c r="U1088" s="15">
        <v>16</v>
      </c>
      <c r="V1088" s="15">
        <v>17</v>
      </c>
      <c r="W1088" s="15">
        <v>18</v>
      </c>
      <c r="X1088" s="15">
        <v>19</v>
      </c>
      <c r="Y1088" s="15">
        <v>20</v>
      </c>
      <c r="Z1088" s="15">
        <v>21</v>
      </c>
      <c r="AA1088" s="15">
        <v>22</v>
      </c>
      <c r="AB1088" s="15">
        <v>23</v>
      </c>
      <c r="AC1088" s="15">
        <v>24</v>
      </c>
      <c r="AD1088" s="15">
        <v>25</v>
      </c>
      <c r="AE1088" s="15">
        <v>26</v>
      </c>
      <c r="AF1088" s="15">
        <v>27</v>
      </c>
      <c r="AG1088" s="15">
        <v>28</v>
      </c>
      <c r="AH1088" s="15">
        <v>29</v>
      </c>
      <c r="AI1088" s="15">
        <v>30</v>
      </c>
      <c r="AJ1088" s="15">
        <v>31</v>
      </c>
      <c r="AK1088" s="15">
        <v>32</v>
      </c>
      <c r="AL1088" s="15">
        <v>33</v>
      </c>
      <c r="AM1088" s="15">
        <v>34</v>
      </c>
      <c r="AN1088" s="15">
        <v>35</v>
      </c>
      <c r="AO1088" s="15">
        <v>36</v>
      </c>
      <c r="AP1088" s="15">
        <v>37</v>
      </c>
      <c r="AQ1088" s="15">
        <v>38</v>
      </c>
      <c r="AR1088" s="15">
        <v>39</v>
      </c>
      <c r="AS1088" s="15">
        <v>40</v>
      </c>
      <c r="AT1088" s="15">
        <v>41</v>
      </c>
      <c r="AU1088" s="15">
        <v>42</v>
      </c>
      <c r="AV1088" s="15">
        <v>43</v>
      </c>
      <c r="AW1088" s="15">
        <v>44</v>
      </c>
      <c r="AX1088" s="15">
        <v>45</v>
      </c>
      <c r="AY1088" s="15">
        <v>46</v>
      </c>
      <c r="AZ1088" s="15">
        <v>47</v>
      </c>
      <c r="BA1088" s="15">
        <v>48</v>
      </c>
      <c r="BB1088" s="15">
        <v>49</v>
      </c>
      <c r="BC1088" s="15">
        <v>50</v>
      </c>
      <c r="BD1088" s="15">
        <v>51</v>
      </c>
      <c r="BE1088" s="15">
        <v>52</v>
      </c>
      <c r="BF1088" s="15">
        <v>53</v>
      </c>
      <c r="BG1088" s="15">
        <v>54</v>
      </c>
      <c r="BH1088" s="15">
        <v>55</v>
      </c>
      <c r="BI1088" s="15">
        <v>56</v>
      </c>
      <c r="BJ1088" s="15">
        <v>57</v>
      </c>
      <c r="BK1088" s="15">
        <v>58</v>
      </c>
      <c r="BL1088" s="15">
        <v>59</v>
      </c>
      <c r="BM1088" s="15">
        <v>60</v>
      </c>
      <c r="BN1088" s="15">
        <v>61</v>
      </c>
      <c r="BO1088" s="15">
        <v>62</v>
      </c>
      <c r="BP1088" s="15">
        <v>63</v>
      </c>
      <c r="BQ1088" s="15">
        <v>64</v>
      </c>
      <c r="BR1088" s="15">
        <v>65</v>
      </c>
      <c r="BS1088" s="15">
        <v>66</v>
      </c>
      <c r="BT1088" s="15">
        <v>67</v>
      </c>
      <c r="BU1088" s="15">
        <v>68</v>
      </c>
      <c r="BV1088" s="15">
        <v>69</v>
      </c>
      <c r="BW1088" s="15">
        <v>70</v>
      </c>
      <c r="BX1088" s="15">
        <v>71</v>
      </c>
      <c r="BY1088" s="15">
        <v>72</v>
      </c>
      <c r="BZ1088" s="15">
        <v>73</v>
      </c>
      <c r="CA1088" s="15">
        <v>74</v>
      </c>
      <c r="CB1088" s="15">
        <v>75</v>
      </c>
      <c r="CC1088" s="15">
        <v>76</v>
      </c>
      <c r="CD1088" s="15">
        <v>77</v>
      </c>
      <c r="CE1088" s="15">
        <v>78</v>
      </c>
      <c r="CF1088" s="15">
        <v>79</v>
      </c>
      <c r="CG1088" s="15">
        <v>80</v>
      </c>
      <c r="CH1088" s="15">
        <v>81</v>
      </c>
      <c r="CI1088" s="15">
        <v>82</v>
      </c>
      <c r="CJ1088" s="15">
        <v>83</v>
      </c>
      <c r="CK1088" s="15">
        <v>84</v>
      </c>
      <c r="CL1088" s="15">
        <v>85</v>
      </c>
      <c r="CM1088" s="15">
        <v>86</v>
      </c>
      <c r="CN1088" s="15">
        <v>87</v>
      </c>
      <c r="CO1088" s="15">
        <v>88</v>
      </c>
      <c r="CP1088" s="15">
        <v>89</v>
      </c>
      <c r="CQ1088" s="15">
        <v>90</v>
      </c>
      <c r="CR1088" s="15">
        <v>91</v>
      </c>
      <c r="CS1088" s="15">
        <v>92</v>
      </c>
      <c r="CT1088" s="15">
        <v>93</v>
      </c>
      <c r="CU1088" s="15">
        <v>94</v>
      </c>
      <c r="CV1088" s="15">
        <v>95</v>
      </c>
      <c r="CW1088" s="15">
        <v>96</v>
      </c>
      <c r="CX1088" s="15">
        <v>97</v>
      </c>
      <c r="CY1088" s="15">
        <v>98</v>
      </c>
      <c r="CZ1088" s="15">
        <v>99</v>
      </c>
      <c r="DA1088" s="15">
        <v>100</v>
      </c>
      <c r="DB1088" s="15">
        <v>101</v>
      </c>
      <c r="DC1088" s="15">
        <v>102</v>
      </c>
      <c r="DD1088" s="15">
        <v>103</v>
      </c>
      <c r="DE1088" s="15">
        <v>104</v>
      </c>
      <c r="DF1088" s="15">
        <v>105</v>
      </c>
      <c r="DG1088" s="15">
        <v>106</v>
      </c>
      <c r="DH1088" s="15">
        <v>107</v>
      </c>
      <c r="DI1088" s="15">
        <v>108</v>
      </c>
      <c r="DJ1088" s="15">
        <v>109</v>
      </c>
      <c r="DK1088" s="15">
        <v>110</v>
      </c>
      <c r="DL1088" s="15">
        <v>111</v>
      </c>
      <c r="DM1088" s="15">
        <v>112</v>
      </c>
      <c r="DN1088" s="15">
        <v>113</v>
      </c>
      <c r="DO1088" s="15">
        <v>114</v>
      </c>
      <c r="DP1088" s="15">
        <v>115</v>
      </c>
      <c r="DQ1088" s="15">
        <v>116</v>
      </c>
      <c r="DR1088" s="15">
        <v>117</v>
      </c>
      <c r="DS1088" s="15">
        <v>118</v>
      </c>
      <c r="DT1088" s="15">
        <v>119</v>
      </c>
      <c r="DU1088" s="15">
        <v>120</v>
      </c>
      <c r="DV1088" s="15">
        <v>121</v>
      </c>
      <c r="DW1088" s="15">
        <v>122</v>
      </c>
      <c r="DX1088" s="15">
        <v>123</v>
      </c>
      <c r="DY1088" s="15">
        <v>124</v>
      </c>
      <c r="DZ1088" s="15">
        <v>125</v>
      </c>
      <c r="EA1088" s="15">
        <v>126</v>
      </c>
      <c r="EB1088" s="15">
        <v>127</v>
      </c>
      <c r="EC1088" s="15">
        <v>128</v>
      </c>
      <c r="ED1088" s="15">
        <v>129</v>
      </c>
      <c r="EE1088" s="15">
        <v>130</v>
      </c>
      <c r="EF1088" s="15">
        <v>131</v>
      </c>
      <c r="EG1088" s="15">
        <v>132</v>
      </c>
      <c r="EH1088" s="15">
        <v>133</v>
      </c>
      <c r="EI1088" s="15">
        <v>134</v>
      </c>
      <c r="EJ1088" s="15">
        <v>135</v>
      </c>
      <c r="EK1088" s="15">
        <v>136</v>
      </c>
      <c r="EL1088" s="15">
        <v>137</v>
      </c>
      <c r="EM1088" s="15">
        <v>138</v>
      </c>
      <c r="EN1088" s="15">
        <v>139</v>
      </c>
      <c r="EO1088" s="15">
        <v>140</v>
      </c>
      <c r="EP1088" s="15">
        <v>141</v>
      </c>
      <c r="EQ1088" s="15">
        <v>142</v>
      </c>
      <c r="ER1088" s="15">
        <v>143</v>
      </c>
      <c r="ES1088" s="15">
        <v>144</v>
      </c>
      <c r="ET1088" s="15">
        <v>145</v>
      </c>
      <c r="EU1088" s="15">
        <v>146</v>
      </c>
      <c r="EV1088" s="15">
        <v>147</v>
      </c>
      <c r="EW1088" s="15">
        <v>148</v>
      </c>
      <c r="EX1088" s="15">
        <v>149</v>
      </c>
      <c r="EY1088" s="15">
        <v>150</v>
      </c>
      <c r="EZ1088" s="15">
        <v>151</v>
      </c>
      <c r="FA1088" s="15">
        <v>152</v>
      </c>
      <c r="FB1088" s="15">
        <v>153</v>
      </c>
      <c r="FC1088" s="15">
        <v>154</v>
      </c>
      <c r="FD1088" s="15">
        <v>155</v>
      </c>
      <c r="FE1088" s="15">
        <v>156</v>
      </c>
      <c r="FF1088" s="15">
        <v>157</v>
      </c>
      <c r="FG1088" s="15">
        <v>158</v>
      </c>
      <c r="FH1088" s="15">
        <v>159</v>
      </c>
      <c r="FI1088" s="15">
        <v>160</v>
      </c>
      <c r="FJ1088" s="15">
        <v>161</v>
      </c>
      <c r="FK1088" s="15">
        <v>162</v>
      </c>
      <c r="FL1088" s="15">
        <v>163</v>
      </c>
      <c r="FM1088" s="15">
        <v>164</v>
      </c>
      <c r="FN1088" s="15">
        <v>165</v>
      </c>
      <c r="FO1088" s="15">
        <v>166</v>
      </c>
      <c r="FP1088" s="15">
        <v>167</v>
      </c>
      <c r="FQ1088" s="15">
        <v>168</v>
      </c>
      <c r="FR1088" s="15">
        <v>169</v>
      </c>
      <c r="FS1088" s="15">
        <v>170</v>
      </c>
      <c r="FT1088" s="15">
        <v>171</v>
      </c>
      <c r="FU1088" s="15">
        <v>172</v>
      </c>
      <c r="FV1088" s="15">
        <v>173</v>
      </c>
      <c r="FW1088" s="15">
        <v>174</v>
      </c>
      <c r="FX1088" s="15">
        <v>175</v>
      </c>
      <c r="FY1088" s="15">
        <v>176</v>
      </c>
      <c r="FZ1088" s="15">
        <v>177</v>
      </c>
      <c r="GA1088" s="15">
        <v>178</v>
      </c>
      <c r="GB1088" s="15">
        <v>179</v>
      </c>
      <c r="GC1088" s="15">
        <v>180</v>
      </c>
      <c r="GD1088" s="15">
        <v>181</v>
      </c>
      <c r="GE1088" s="15">
        <v>182</v>
      </c>
      <c r="GF1088" s="15">
        <v>183</v>
      </c>
      <c r="GG1088" s="15">
        <v>184</v>
      </c>
      <c r="GH1088" s="15">
        <v>185</v>
      </c>
      <c r="GI1088" s="15">
        <v>186</v>
      </c>
      <c r="GJ1088" s="15">
        <v>187</v>
      </c>
      <c r="GK1088" s="15">
        <v>188</v>
      </c>
      <c r="GL1088" s="15">
        <v>189</v>
      </c>
      <c r="GM1088" s="15">
        <v>190</v>
      </c>
      <c r="GN1088" s="15">
        <v>191</v>
      </c>
      <c r="GO1088" s="15">
        <v>192</v>
      </c>
      <c r="GP1088" s="15">
        <v>193</v>
      </c>
      <c r="GQ1088" s="15">
        <v>194</v>
      </c>
      <c r="GR1088" s="15">
        <v>195</v>
      </c>
      <c r="GS1088" s="15">
        <v>196</v>
      </c>
      <c r="GT1088" s="15">
        <v>197</v>
      </c>
      <c r="GU1088" s="15">
        <v>198</v>
      </c>
      <c r="GV1088" s="15">
        <v>199</v>
      </c>
      <c r="GW1088" s="15">
        <v>200</v>
      </c>
      <c r="GX1088" s="15">
        <v>201</v>
      </c>
      <c r="GY1088" s="15">
        <v>202</v>
      </c>
      <c r="GZ1088" s="15">
        <v>203</v>
      </c>
      <c r="HA1088" s="15">
        <v>204</v>
      </c>
      <c r="HB1088" s="15">
        <v>205</v>
      </c>
      <c r="HC1088" s="15">
        <v>206</v>
      </c>
      <c r="HD1088" s="15">
        <v>207</v>
      </c>
      <c r="HE1088" s="15">
        <v>208</v>
      </c>
      <c r="HF1088" s="15">
        <v>209</v>
      </c>
      <c r="HG1088" s="15">
        <v>210</v>
      </c>
      <c r="HH1088" s="15">
        <v>211</v>
      </c>
      <c r="HI1088" s="15">
        <v>212</v>
      </c>
      <c r="HJ1088" s="15">
        <v>213</v>
      </c>
      <c r="HK1088" s="15">
        <v>214</v>
      </c>
      <c r="HL1088" s="15">
        <v>215</v>
      </c>
      <c r="HM1088" s="15">
        <v>216</v>
      </c>
      <c r="HN1088" s="15">
        <v>217</v>
      </c>
      <c r="HO1088" s="15">
        <v>218</v>
      </c>
      <c r="HP1088" s="15">
        <v>219</v>
      </c>
      <c r="HQ1088" s="15">
        <v>220</v>
      </c>
    </row>
    <row r="1089" spans="5:225" s="15" customFormat="1">
      <c r="E1089" s="42" t="s">
        <v>350</v>
      </c>
      <c r="F1089" s="15">
        <v>72</v>
      </c>
      <c r="G1089" s="15">
        <v>60</v>
      </c>
      <c r="H1089" s="15">
        <v>206</v>
      </c>
      <c r="I1089" s="15">
        <v>103</v>
      </c>
      <c r="J1089" s="15">
        <v>121</v>
      </c>
      <c r="K1089" s="15">
        <v>174</v>
      </c>
      <c r="L1089" s="15">
        <v>79</v>
      </c>
      <c r="M1089" s="15">
        <v>162</v>
      </c>
      <c r="N1089" s="15">
        <v>83</v>
      </c>
      <c r="O1089" s="15">
        <v>187</v>
      </c>
      <c r="P1089" s="15">
        <v>9</v>
      </c>
      <c r="Q1089" s="15">
        <v>124</v>
      </c>
      <c r="R1089" s="15">
        <v>65</v>
      </c>
      <c r="S1089" s="15">
        <v>92</v>
      </c>
      <c r="T1089" s="15">
        <v>134</v>
      </c>
      <c r="U1089" s="15">
        <v>183</v>
      </c>
      <c r="V1089" s="15">
        <v>130</v>
      </c>
      <c r="W1089" s="15">
        <v>24</v>
      </c>
      <c r="X1089" s="15">
        <v>31</v>
      </c>
      <c r="Y1089" s="15">
        <v>62</v>
      </c>
      <c r="Z1089" s="15">
        <v>189</v>
      </c>
      <c r="AA1089" s="15">
        <v>165</v>
      </c>
      <c r="AB1089" s="15">
        <v>99</v>
      </c>
      <c r="AC1089" s="15">
        <v>46</v>
      </c>
      <c r="AD1089" s="15">
        <v>151</v>
      </c>
      <c r="AE1089" s="15">
        <v>85</v>
      </c>
      <c r="AF1089" s="15">
        <v>196</v>
      </c>
      <c r="AG1089" s="15">
        <v>204</v>
      </c>
      <c r="AH1089" s="15">
        <v>146</v>
      </c>
      <c r="AI1089" s="15">
        <v>138</v>
      </c>
      <c r="AJ1089" s="15">
        <v>115</v>
      </c>
      <c r="AK1089" s="15">
        <v>75</v>
      </c>
      <c r="AL1089" s="15">
        <v>132</v>
      </c>
      <c r="AM1089" s="15">
        <v>141</v>
      </c>
      <c r="AN1089" s="15">
        <v>36</v>
      </c>
      <c r="AO1089" s="15">
        <v>148</v>
      </c>
      <c r="AP1089" s="15">
        <v>163</v>
      </c>
      <c r="AQ1089" s="15">
        <v>219</v>
      </c>
      <c r="AR1089" s="15">
        <v>211</v>
      </c>
      <c r="AS1089" s="15">
        <v>159</v>
      </c>
      <c r="AT1089" s="15">
        <v>188</v>
      </c>
      <c r="AU1089" s="15">
        <v>104</v>
      </c>
      <c r="AV1089" s="15">
        <v>30</v>
      </c>
      <c r="AW1089" s="15">
        <v>51</v>
      </c>
      <c r="AX1089" s="15">
        <v>119</v>
      </c>
      <c r="AY1089" s="15">
        <v>34</v>
      </c>
      <c r="AZ1089" s="15">
        <v>63</v>
      </c>
      <c r="BA1089" s="15">
        <v>84</v>
      </c>
      <c r="BB1089" s="15">
        <v>13</v>
      </c>
      <c r="BC1089" s="15">
        <v>86</v>
      </c>
      <c r="BD1089" s="15">
        <v>4</v>
      </c>
      <c r="BE1089" s="15">
        <v>144</v>
      </c>
      <c r="BF1089" s="15">
        <v>94</v>
      </c>
      <c r="BG1089" s="15">
        <v>76</v>
      </c>
      <c r="BH1089" s="15">
        <v>111</v>
      </c>
      <c r="BI1089" s="15">
        <v>180</v>
      </c>
      <c r="BJ1089" s="15">
        <v>93</v>
      </c>
      <c r="BK1089" s="15">
        <v>184</v>
      </c>
      <c r="BL1089" s="15">
        <v>21</v>
      </c>
      <c r="BM1089" s="15">
        <v>149</v>
      </c>
      <c r="BN1089" s="15">
        <v>200</v>
      </c>
      <c r="BO1089" s="15">
        <v>191</v>
      </c>
      <c r="BP1089" s="15">
        <v>169</v>
      </c>
      <c r="BQ1089" s="15">
        <v>8</v>
      </c>
      <c r="BR1089" s="15">
        <v>113</v>
      </c>
      <c r="BS1089" s="15">
        <v>139</v>
      </c>
      <c r="BT1089" s="15">
        <v>35</v>
      </c>
      <c r="BU1089" s="15">
        <v>10</v>
      </c>
      <c r="BV1089" s="15">
        <v>26</v>
      </c>
      <c r="BW1089" s="15">
        <v>39</v>
      </c>
      <c r="BX1089" s="15">
        <v>154</v>
      </c>
      <c r="BY1089" s="15">
        <v>74</v>
      </c>
      <c r="BZ1089" s="15">
        <v>205</v>
      </c>
      <c r="CA1089" s="15">
        <v>48</v>
      </c>
      <c r="CB1089" s="15">
        <v>67</v>
      </c>
      <c r="CC1089" s="15">
        <v>167</v>
      </c>
      <c r="CD1089" s="15">
        <v>54</v>
      </c>
      <c r="CE1089" s="15">
        <v>50</v>
      </c>
      <c r="CF1089" s="15">
        <v>97</v>
      </c>
      <c r="CG1089" s="15">
        <v>172</v>
      </c>
      <c r="CH1089" s="15">
        <v>220</v>
      </c>
      <c r="CI1089" s="15">
        <v>69</v>
      </c>
      <c r="CJ1089" s="15">
        <v>19</v>
      </c>
      <c r="CK1089" s="15">
        <v>123</v>
      </c>
      <c r="CL1089" s="15">
        <v>133</v>
      </c>
      <c r="CM1089" s="15">
        <v>90</v>
      </c>
      <c r="CN1089" s="15">
        <v>153</v>
      </c>
      <c r="CO1089" s="15">
        <v>107</v>
      </c>
      <c r="CP1089" s="15">
        <v>142</v>
      </c>
      <c r="CQ1089" s="15">
        <v>212</v>
      </c>
      <c r="CR1089" s="15">
        <v>37</v>
      </c>
      <c r="CS1089" s="15">
        <v>14</v>
      </c>
      <c r="CT1089" s="15">
        <v>70</v>
      </c>
      <c r="CU1089" s="15">
        <v>78</v>
      </c>
      <c r="CV1089" s="15">
        <v>168</v>
      </c>
      <c r="CW1089" s="15">
        <v>120</v>
      </c>
      <c r="CX1089" s="15">
        <v>173</v>
      </c>
      <c r="CY1089" s="15">
        <v>140</v>
      </c>
      <c r="CZ1089" s="15">
        <v>68</v>
      </c>
      <c r="DA1089" s="15">
        <v>52</v>
      </c>
      <c r="DB1089" s="15">
        <v>143</v>
      </c>
      <c r="DC1089" s="15">
        <v>56</v>
      </c>
      <c r="DD1089" s="15">
        <v>77</v>
      </c>
      <c r="DE1089" s="15">
        <v>117</v>
      </c>
      <c r="DF1089" s="15">
        <v>108</v>
      </c>
      <c r="DG1089" s="15">
        <v>199</v>
      </c>
      <c r="DH1089" s="15">
        <v>49</v>
      </c>
      <c r="DI1089" s="15">
        <v>201</v>
      </c>
      <c r="DJ1089" s="15">
        <v>110</v>
      </c>
      <c r="DK1089" s="15">
        <v>101</v>
      </c>
      <c r="DL1089" s="15">
        <v>109</v>
      </c>
      <c r="DM1089" s="15">
        <v>216</v>
      </c>
      <c r="DN1089" s="15">
        <v>116</v>
      </c>
      <c r="DO1089" s="15">
        <v>213</v>
      </c>
      <c r="DP1089" s="15">
        <v>177</v>
      </c>
      <c r="DQ1089" s="15">
        <v>129</v>
      </c>
      <c r="DR1089" s="15">
        <v>45</v>
      </c>
      <c r="DS1089" s="15">
        <v>87</v>
      </c>
      <c r="DT1089" s="15">
        <v>33</v>
      </c>
      <c r="DU1089" s="15">
        <v>202</v>
      </c>
      <c r="DV1089" s="15">
        <v>5</v>
      </c>
      <c r="DW1089" s="15">
        <v>64</v>
      </c>
      <c r="DX1089" s="15">
        <v>127</v>
      </c>
      <c r="DY1089" s="15">
        <v>207</v>
      </c>
      <c r="DZ1089" s="15">
        <v>164</v>
      </c>
      <c r="EA1089" s="15">
        <v>190</v>
      </c>
      <c r="EB1089" s="15">
        <v>128</v>
      </c>
      <c r="EC1089" s="15">
        <v>22</v>
      </c>
      <c r="ED1089" s="15">
        <v>41</v>
      </c>
      <c r="EE1089" s="15">
        <v>17</v>
      </c>
      <c r="EF1089" s="15">
        <v>25</v>
      </c>
      <c r="EG1089" s="15">
        <v>95</v>
      </c>
      <c r="EH1089" s="15">
        <v>89</v>
      </c>
      <c r="EI1089" s="15">
        <v>27</v>
      </c>
      <c r="EJ1089" s="15">
        <v>147</v>
      </c>
      <c r="EK1089" s="15">
        <v>135</v>
      </c>
      <c r="EL1089" s="15">
        <v>156</v>
      </c>
      <c r="EM1089" s="15">
        <v>82</v>
      </c>
      <c r="EN1089" s="15">
        <v>66</v>
      </c>
      <c r="EO1089" s="15">
        <v>181</v>
      </c>
      <c r="EP1089" s="15">
        <v>145</v>
      </c>
      <c r="EQ1089" s="15">
        <v>198</v>
      </c>
      <c r="ER1089" s="15">
        <v>210</v>
      </c>
      <c r="ES1089" s="15">
        <v>100</v>
      </c>
      <c r="ET1089" s="15">
        <v>1</v>
      </c>
      <c r="EU1089" s="15">
        <v>20</v>
      </c>
      <c r="EV1089" s="15">
        <v>208</v>
      </c>
      <c r="EW1089" s="15">
        <v>197</v>
      </c>
      <c r="EX1089" s="15">
        <v>2</v>
      </c>
      <c r="EY1089" s="15">
        <v>32</v>
      </c>
      <c r="EZ1089" s="15">
        <v>150</v>
      </c>
      <c r="FA1089" s="15">
        <v>179</v>
      </c>
      <c r="FB1089" s="15">
        <v>217</v>
      </c>
      <c r="FC1089" s="15">
        <v>102</v>
      </c>
      <c r="FD1089" s="15">
        <v>186</v>
      </c>
      <c r="FE1089" s="15">
        <v>137</v>
      </c>
      <c r="FF1089" s="15">
        <v>106</v>
      </c>
      <c r="FG1089" s="15">
        <v>12</v>
      </c>
      <c r="FH1089" s="15">
        <v>203</v>
      </c>
      <c r="FI1089" s="15">
        <v>29</v>
      </c>
      <c r="FJ1089" s="15">
        <v>53</v>
      </c>
      <c r="FK1089" s="15">
        <v>23</v>
      </c>
      <c r="FL1089" s="15">
        <v>152</v>
      </c>
      <c r="FM1089" s="15">
        <v>158</v>
      </c>
      <c r="FN1089" s="15">
        <v>176</v>
      </c>
      <c r="FO1089" s="15">
        <v>125</v>
      </c>
      <c r="FP1089" s="15">
        <v>193</v>
      </c>
      <c r="FQ1089" s="15">
        <v>55</v>
      </c>
      <c r="FR1089" s="15">
        <v>166</v>
      </c>
      <c r="FS1089" s="15">
        <v>44</v>
      </c>
      <c r="FT1089" s="15">
        <v>88</v>
      </c>
      <c r="FU1089" s="15">
        <v>170</v>
      </c>
      <c r="FV1089" s="15">
        <v>160</v>
      </c>
      <c r="FW1089" s="15">
        <v>6</v>
      </c>
      <c r="FX1089" s="15">
        <v>43</v>
      </c>
      <c r="FY1089" s="15">
        <v>57</v>
      </c>
      <c r="FZ1089" s="15">
        <v>175</v>
      </c>
      <c r="GA1089" s="15">
        <v>16</v>
      </c>
      <c r="GB1089" s="15">
        <v>11</v>
      </c>
      <c r="GC1089" s="15">
        <v>178</v>
      </c>
      <c r="GD1089" s="15">
        <v>215</v>
      </c>
      <c r="GE1089" s="15">
        <v>209</v>
      </c>
      <c r="GF1089" s="15">
        <v>192</v>
      </c>
      <c r="GG1089" s="15">
        <v>58</v>
      </c>
      <c r="GH1089" s="15">
        <v>171</v>
      </c>
      <c r="GI1089" s="15">
        <v>155</v>
      </c>
      <c r="GJ1089" s="15">
        <v>185</v>
      </c>
      <c r="GK1089" s="15">
        <v>42</v>
      </c>
      <c r="GL1089" s="15">
        <v>157</v>
      </c>
      <c r="GM1089" s="15">
        <v>59</v>
      </c>
      <c r="GN1089" s="15">
        <v>214</v>
      </c>
      <c r="GO1089" s="15">
        <v>80</v>
      </c>
      <c r="GP1089" s="15">
        <v>105</v>
      </c>
      <c r="GQ1089" s="15">
        <v>131</v>
      </c>
      <c r="GR1089" s="15">
        <v>91</v>
      </c>
      <c r="GS1089" s="15">
        <v>218</v>
      </c>
      <c r="GT1089" s="15">
        <v>3</v>
      </c>
      <c r="GU1089" s="15">
        <v>96</v>
      </c>
      <c r="GV1089" s="15">
        <v>71</v>
      </c>
      <c r="GW1089" s="15">
        <v>61</v>
      </c>
      <c r="GX1089" s="15">
        <v>194</v>
      </c>
      <c r="GY1089" s="15">
        <v>28</v>
      </c>
      <c r="GZ1089" s="15">
        <v>112</v>
      </c>
      <c r="HA1089" s="15">
        <v>47</v>
      </c>
      <c r="HB1089" s="15">
        <v>122</v>
      </c>
      <c r="HC1089" s="15">
        <v>18</v>
      </c>
      <c r="HD1089" s="15">
        <v>15</v>
      </c>
      <c r="HE1089" s="15">
        <v>7</v>
      </c>
      <c r="HF1089" s="15">
        <v>182</v>
      </c>
      <c r="HG1089" s="15">
        <v>136</v>
      </c>
      <c r="HH1089" s="15">
        <v>73</v>
      </c>
      <c r="HI1089" s="15">
        <v>126</v>
      </c>
      <c r="HJ1089" s="15">
        <v>161</v>
      </c>
      <c r="HK1089" s="15">
        <v>38</v>
      </c>
      <c r="HL1089" s="15">
        <v>98</v>
      </c>
      <c r="HM1089" s="15">
        <v>40</v>
      </c>
      <c r="HN1089" s="15">
        <v>118</v>
      </c>
      <c r="HO1089" s="15">
        <v>114</v>
      </c>
      <c r="HP1089" s="15">
        <v>195</v>
      </c>
      <c r="HQ1089" s="15">
        <v>81</v>
      </c>
    </row>
    <row r="1090" spans="5:225" s="15" customFormat="1">
      <c r="E1090" s="42" t="s">
        <v>352</v>
      </c>
      <c r="F1090" s="15">
        <v>58</v>
      </c>
      <c r="G1090" s="15">
        <v>108</v>
      </c>
      <c r="H1090" s="15">
        <v>141</v>
      </c>
      <c r="I1090" s="15">
        <v>156</v>
      </c>
      <c r="J1090" s="15">
        <v>93</v>
      </c>
      <c r="K1090" s="15">
        <v>69</v>
      </c>
      <c r="L1090" s="15">
        <v>10</v>
      </c>
      <c r="M1090" s="15">
        <v>182</v>
      </c>
      <c r="N1090" s="15">
        <v>155</v>
      </c>
      <c r="O1090" s="15">
        <v>194</v>
      </c>
      <c r="P1090" s="15">
        <v>100</v>
      </c>
      <c r="Q1090" s="15">
        <v>160</v>
      </c>
      <c r="R1090" s="15">
        <v>214</v>
      </c>
      <c r="S1090" s="15">
        <v>20</v>
      </c>
      <c r="T1090" s="15">
        <v>161</v>
      </c>
      <c r="U1090" s="15">
        <v>43</v>
      </c>
      <c r="V1090" s="15">
        <v>76</v>
      </c>
      <c r="W1090" s="15">
        <v>187</v>
      </c>
      <c r="X1090" s="15">
        <v>180</v>
      </c>
      <c r="Y1090" s="15">
        <v>129</v>
      </c>
      <c r="Z1090" s="15">
        <v>158</v>
      </c>
      <c r="AA1090" s="15">
        <v>114</v>
      </c>
      <c r="AB1090" s="15">
        <v>35</v>
      </c>
      <c r="AC1090" s="15">
        <v>61</v>
      </c>
      <c r="AD1090" s="15">
        <v>173</v>
      </c>
      <c r="AE1090" s="15">
        <v>2</v>
      </c>
      <c r="AF1090" s="15">
        <v>65</v>
      </c>
      <c r="AG1090" s="15">
        <v>15</v>
      </c>
      <c r="AH1090" s="15">
        <v>16</v>
      </c>
      <c r="AI1090" s="15">
        <v>106</v>
      </c>
      <c r="AJ1090" s="15">
        <v>29</v>
      </c>
      <c r="AK1090" s="15">
        <v>178</v>
      </c>
      <c r="AL1090" s="15">
        <v>157</v>
      </c>
      <c r="AM1090" s="15">
        <v>101</v>
      </c>
      <c r="AN1090" s="15">
        <v>23</v>
      </c>
      <c r="AO1090" s="15">
        <v>17</v>
      </c>
      <c r="AP1090" s="15">
        <v>189</v>
      </c>
      <c r="AQ1090" s="15">
        <v>212</v>
      </c>
      <c r="AR1090" s="15">
        <v>176</v>
      </c>
      <c r="AS1090" s="15">
        <v>34</v>
      </c>
      <c r="AT1090" s="15">
        <v>134</v>
      </c>
      <c r="AU1090" s="15">
        <v>31</v>
      </c>
      <c r="AV1090" s="15">
        <v>144</v>
      </c>
      <c r="AW1090" s="15">
        <v>90</v>
      </c>
      <c r="AX1090" s="15">
        <v>216</v>
      </c>
      <c r="AY1090" s="15">
        <v>44</v>
      </c>
      <c r="AZ1090" s="15">
        <v>50</v>
      </c>
      <c r="BA1090" s="15">
        <v>142</v>
      </c>
      <c r="BB1090" s="15">
        <v>121</v>
      </c>
      <c r="BC1090" s="15">
        <v>198</v>
      </c>
      <c r="BD1090" s="15">
        <v>168</v>
      </c>
      <c r="BE1090" s="15">
        <v>174</v>
      </c>
      <c r="BF1090" s="15">
        <v>215</v>
      </c>
      <c r="BG1090" s="15">
        <v>188</v>
      </c>
      <c r="BH1090" s="15">
        <v>201</v>
      </c>
      <c r="BI1090" s="15">
        <v>184</v>
      </c>
      <c r="BJ1090" s="15">
        <v>136</v>
      </c>
      <c r="BK1090" s="15">
        <v>179</v>
      </c>
      <c r="BL1090" s="15">
        <v>125</v>
      </c>
      <c r="BM1090" s="15">
        <v>197</v>
      </c>
      <c r="BN1090" s="15">
        <v>172</v>
      </c>
      <c r="BO1090" s="15">
        <v>204</v>
      </c>
      <c r="BP1090" s="15">
        <v>52</v>
      </c>
      <c r="BQ1090" s="15">
        <v>87</v>
      </c>
      <c r="BR1090" s="15">
        <v>162</v>
      </c>
      <c r="BS1090" s="15">
        <v>175</v>
      </c>
      <c r="BT1090" s="15">
        <v>169</v>
      </c>
      <c r="BU1090" s="15">
        <v>60</v>
      </c>
      <c r="BV1090" s="15">
        <v>120</v>
      </c>
      <c r="BW1090" s="15">
        <v>131</v>
      </c>
      <c r="BX1090" s="15">
        <v>13</v>
      </c>
      <c r="BY1090" s="15">
        <v>213</v>
      </c>
      <c r="BZ1090" s="15">
        <v>200</v>
      </c>
      <c r="CA1090" s="15">
        <v>127</v>
      </c>
      <c r="CB1090" s="15">
        <v>208</v>
      </c>
      <c r="CC1090" s="15">
        <v>59</v>
      </c>
      <c r="CD1090" s="15">
        <v>84</v>
      </c>
      <c r="CE1090" s="15">
        <v>11</v>
      </c>
      <c r="CF1090" s="15">
        <v>167</v>
      </c>
      <c r="CG1090" s="15">
        <v>96</v>
      </c>
      <c r="CH1090" s="15">
        <v>70</v>
      </c>
      <c r="CI1090" s="15">
        <v>103</v>
      </c>
      <c r="CJ1090" s="15">
        <v>32</v>
      </c>
      <c r="CK1090" s="15">
        <v>1</v>
      </c>
      <c r="CL1090" s="15">
        <v>6</v>
      </c>
      <c r="CM1090" s="15">
        <v>110</v>
      </c>
      <c r="CN1090" s="15">
        <v>24</v>
      </c>
      <c r="CO1090" s="15">
        <v>97</v>
      </c>
      <c r="CP1090" s="15">
        <v>171</v>
      </c>
      <c r="CQ1090" s="15">
        <v>53</v>
      </c>
      <c r="CR1090" s="15">
        <v>164</v>
      </c>
      <c r="CS1090" s="15">
        <v>111</v>
      </c>
      <c r="CT1090" s="15">
        <v>62</v>
      </c>
      <c r="CU1090" s="15">
        <v>150</v>
      </c>
      <c r="CV1090" s="15">
        <v>66</v>
      </c>
      <c r="CW1090" s="15">
        <v>80</v>
      </c>
      <c r="CX1090" s="15">
        <v>203</v>
      </c>
      <c r="CY1090" s="15">
        <v>95</v>
      </c>
      <c r="CZ1090" s="15">
        <v>218</v>
      </c>
      <c r="DA1090" s="15">
        <v>4</v>
      </c>
      <c r="DB1090" s="15">
        <v>67</v>
      </c>
      <c r="DC1090" s="15">
        <v>123</v>
      </c>
      <c r="DD1090" s="15">
        <v>9</v>
      </c>
      <c r="DE1090" s="15">
        <v>112</v>
      </c>
      <c r="DF1090" s="15">
        <v>118</v>
      </c>
      <c r="DG1090" s="15">
        <v>195</v>
      </c>
      <c r="DH1090" s="15">
        <v>199</v>
      </c>
      <c r="DI1090" s="15">
        <v>145</v>
      </c>
      <c r="DJ1090" s="15">
        <v>135</v>
      </c>
      <c r="DK1090" s="15">
        <v>77</v>
      </c>
      <c r="DL1090" s="15">
        <v>92</v>
      </c>
      <c r="DM1090" s="15">
        <v>30</v>
      </c>
      <c r="DN1090" s="15">
        <v>211</v>
      </c>
      <c r="DO1090" s="15">
        <v>220</v>
      </c>
      <c r="DP1090" s="15">
        <v>137</v>
      </c>
      <c r="DQ1090" s="15">
        <v>99</v>
      </c>
      <c r="DR1090" s="15">
        <v>186</v>
      </c>
      <c r="DS1090" s="15">
        <v>130</v>
      </c>
      <c r="DT1090" s="15">
        <v>73</v>
      </c>
      <c r="DU1090" s="15">
        <v>109</v>
      </c>
      <c r="DV1090" s="15">
        <v>117</v>
      </c>
      <c r="DW1090" s="15">
        <v>89</v>
      </c>
      <c r="DX1090" s="15">
        <v>102</v>
      </c>
      <c r="DY1090" s="15">
        <v>183</v>
      </c>
      <c r="DZ1090" s="15">
        <v>152</v>
      </c>
      <c r="EA1090" s="15">
        <v>159</v>
      </c>
      <c r="EB1090" s="15">
        <v>78</v>
      </c>
      <c r="EC1090" s="15">
        <v>181</v>
      </c>
      <c r="ED1090" s="15">
        <v>12</v>
      </c>
      <c r="EE1090" s="15">
        <v>42</v>
      </c>
      <c r="EF1090" s="15">
        <v>64</v>
      </c>
      <c r="EG1090" s="15">
        <v>68</v>
      </c>
      <c r="EH1090" s="15">
        <v>74</v>
      </c>
      <c r="EI1090" s="15">
        <v>91</v>
      </c>
      <c r="EJ1090" s="15">
        <v>46</v>
      </c>
      <c r="EK1090" s="15">
        <v>133</v>
      </c>
      <c r="EL1090" s="15">
        <v>205</v>
      </c>
      <c r="EM1090" s="15">
        <v>104</v>
      </c>
      <c r="EN1090" s="15">
        <v>151</v>
      </c>
      <c r="EO1090" s="15">
        <v>126</v>
      </c>
      <c r="EP1090" s="15">
        <v>49</v>
      </c>
      <c r="EQ1090" s="15">
        <v>113</v>
      </c>
      <c r="ER1090" s="15">
        <v>185</v>
      </c>
      <c r="ES1090" s="15">
        <v>36</v>
      </c>
      <c r="ET1090" s="15">
        <v>154</v>
      </c>
      <c r="EU1090" s="15">
        <v>48</v>
      </c>
      <c r="EV1090" s="15">
        <v>55</v>
      </c>
      <c r="EW1090" s="15">
        <v>27</v>
      </c>
      <c r="EX1090" s="15">
        <v>196</v>
      </c>
      <c r="EY1090" s="15">
        <v>82</v>
      </c>
      <c r="EZ1090" s="15">
        <v>207</v>
      </c>
      <c r="FA1090" s="15">
        <v>86</v>
      </c>
      <c r="FB1090" s="15">
        <v>146</v>
      </c>
      <c r="FC1090" s="15">
        <v>163</v>
      </c>
      <c r="FD1090" s="15">
        <v>116</v>
      </c>
      <c r="FE1090" s="15">
        <v>209</v>
      </c>
      <c r="FF1090" s="15">
        <v>190</v>
      </c>
      <c r="FG1090" s="15">
        <v>85</v>
      </c>
      <c r="FH1090" s="15">
        <v>57</v>
      </c>
      <c r="FI1090" s="15">
        <v>7</v>
      </c>
      <c r="FJ1090" s="15">
        <v>210</v>
      </c>
      <c r="FK1090" s="15">
        <v>115</v>
      </c>
      <c r="FL1090" s="15">
        <v>54</v>
      </c>
      <c r="FM1090" s="15">
        <v>192</v>
      </c>
      <c r="FN1090" s="15">
        <v>128</v>
      </c>
      <c r="FO1090" s="15">
        <v>47</v>
      </c>
      <c r="FP1090" s="15">
        <v>94</v>
      </c>
      <c r="FQ1090" s="15">
        <v>51</v>
      </c>
      <c r="FR1090" s="15">
        <v>18</v>
      </c>
      <c r="FS1090" s="15">
        <v>56</v>
      </c>
      <c r="FT1090" s="15">
        <v>33</v>
      </c>
      <c r="FU1090" s="15">
        <v>40</v>
      </c>
      <c r="FV1090" s="15">
        <v>14</v>
      </c>
      <c r="FW1090" s="15">
        <v>63</v>
      </c>
      <c r="FX1090" s="15">
        <v>191</v>
      </c>
      <c r="FY1090" s="15">
        <v>39</v>
      </c>
      <c r="FZ1090" s="15">
        <v>140</v>
      </c>
      <c r="GA1090" s="15">
        <v>41</v>
      </c>
      <c r="GB1090" s="15">
        <v>193</v>
      </c>
      <c r="GC1090" s="15">
        <v>153</v>
      </c>
      <c r="GD1090" s="15">
        <v>165</v>
      </c>
      <c r="GE1090" s="15">
        <v>8</v>
      </c>
      <c r="GF1090" s="15">
        <v>124</v>
      </c>
      <c r="GG1090" s="15">
        <v>88</v>
      </c>
      <c r="GH1090" s="15">
        <v>143</v>
      </c>
      <c r="GI1090" s="15">
        <v>149</v>
      </c>
      <c r="GJ1090" s="15">
        <v>105</v>
      </c>
      <c r="GK1090" s="15">
        <v>79</v>
      </c>
      <c r="GL1090" s="15">
        <v>22</v>
      </c>
      <c r="GM1090" s="15">
        <v>139</v>
      </c>
      <c r="GN1090" s="15">
        <v>83</v>
      </c>
      <c r="GO1090" s="15">
        <v>38</v>
      </c>
      <c r="GP1090" s="15">
        <v>147</v>
      </c>
      <c r="GQ1090" s="15">
        <v>72</v>
      </c>
      <c r="GR1090" s="15">
        <v>3</v>
      </c>
      <c r="GS1090" s="15">
        <v>119</v>
      </c>
      <c r="GT1090" s="15">
        <v>138</v>
      </c>
      <c r="GU1090" s="15">
        <v>71</v>
      </c>
      <c r="GV1090" s="15">
        <v>217</v>
      </c>
      <c r="GW1090" s="15">
        <v>37</v>
      </c>
      <c r="GX1090" s="15">
        <v>122</v>
      </c>
      <c r="GY1090" s="15">
        <v>19</v>
      </c>
      <c r="GZ1090" s="15">
        <v>202</v>
      </c>
      <c r="HA1090" s="15">
        <v>5</v>
      </c>
      <c r="HB1090" s="15">
        <v>132</v>
      </c>
      <c r="HC1090" s="15">
        <v>177</v>
      </c>
      <c r="HD1090" s="15">
        <v>98</v>
      </c>
      <c r="HE1090" s="15">
        <v>75</v>
      </c>
      <c r="HF1090" s="15">
        <v>107</v>
      </c>
      <c r="HG1090" s="15">
        <v>28</v>
      </c>
      <c r="HH1090" s="15">
        <v>170</v>
      </c>
      <c r="HI1090" s="15">
        <v>219</v>
      </c>
      <c r="HJ1090" s="15">
        <v>26</v>
      </c>
      <c r="HK1090" s="15">
        <v>206</v>
      </c>
      <c r="HL1090" s="15">
        <v>21</v>
      </c>
      <c r="HM1090" s="15">
        <v>45</v>
      </c>
      <c r="HN1090" s="15">
        <v>81</v>
      </c>
      <c r="HO1090" s="15">
        <v>166</v>
      </c>
      <c r="HP1090" s="15">
        <v>25</v>
      </c>
      <c r="HQ1090" s="15">
        <v>148</v>
      </c>
    </row>
  </sheetData>
  <sheetProtection sheet="1" objects="1" scenarios="1"/>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153C9-5719-4CF5-98BE-2458268A4A82}">
  <dimension ref="A1:AMJ589"/>
  <sheetViews>
    <sheetView topLeftCell="D1" workbookViewId="0"/>
  </sheetViews>
  <sheetFormatPr defaultRowHeight="12.75"/>
  <cols>
    <col min="1" max="1" width="5.140625" style="455" hidden="1" customWidth="1"/>
    <col min="2" max="2" width="4.5703125" style="455" hidden="1" customWidth="1"/>
    <col min="3" max="3" width="6.5703125" style="455" hidden="1" customWidth="1"/>
    <col min="4" max="4" width="4.140625" style="455" customWidth="1"/>
    <col min="5" max="5" width="10" style="455" customWidth="1"/>
    <col min="6" max="1024" width="3.85546875" style="455" customWidth="1"/>
  </cols>
  <sheetData>
    <row r="1" spans="1:28" ht="25.5">
      <c r="D1" s="456" t="s">
        <v>375</v>
      </c>
    </row>
    <row r="2" spans="1:28">
      <c r="E2" s="457" t="s">
        <v>2</v>
      </c>
    </row>
    <row r="3" spans="1:28">
      <c r="E3" s="458" t="s">
        <v>376</v>
      </c>
    </row>
    <row r="4" spans="1:28">
      <c r="E4" s="458" t="s">
        <v>377</v>
      </c>
    </row>
    <row r="5" spans="1:28">
      <c r="A5" s="455">
        <f>IF(OR(NOT(ISNUMBER('Tournament Info'!B11)),'Tournament Info'!B11=3),Methuselahs!$A$4,0)</f>
        <v>48</v>
      </c>
      <c r="E5" s="458" t="s">
        <v>378</v>
      </c>
    </row>
    <row r="6" spans="1:28">
      <c r="A6" s="455">
        <f>IF(A5&gt;200,1,IF(A5&gt;=4,(A5-4)*5+ROW(F8),1))</f>
        <v>228</v>
      </c>
      <c r="B6" s="455">
        <f>A6+1</f>
        <v>229</v>
      </c>
    </row>
    <row r="7" spans="1:28">
      <c r="A7" s="455">
        <f t="shared" ref="A7:B26" ca="1" si="0">IF(INDIRECT(ADDRESS(A$6,ROW()-ROW(A$6)-1+COLUMN($F$8)))&gt;0,INDIRECT(ADDRESS(A$6,ROW()-ROW(A$6)-1+COLUMN($F$8))),"")</f>
        <v>1</v>
      </c>
      <c r="B7" s="455">
        <f t="shared" ca="1" si="0"/>
        <v>48</v>
      </c>
      <c r="D7" s="318">
        <v>4</v>
      </c>
      <c r="E7" s="459" t="s">
        <v>379</v>
      </c>
      <c r="L7" s="455" t="s">
        <v>381</v>
      </c>
    </row>
    <row r="8" spans="1:28">
      <c r="A8" s="455">
        <f t="shared" ca="1" si="0"/>
        <v>2</v>
      </c>
      <c r="B8" s="455">
        <f t="shared" ca="1" si="0"/>
        <v>28</v>
      </c>
      <c r="E8" s="455" t="s">
        <v>322</v>
      </c>
      <c r="F8" s="460">
        <v>1</v>
      </c>
      <c r="G8" s="461">
        <v>2</v>
      </c>
      <c r="H8" s="461">
        <v>3</v>
      </c>
      <c r="I8" s="462">
        <v>4</v>
      </c>
      <c r="L8" s="455" t="s">
        <v>382</v>
      </c>
    </row>
    <row r="9" spans="1:28">
      <c r="A9" s="455">
        <f t="shared" ca="1" si="0"/>
        <v>3</v>
      </c>
      <c r="B9" s="455">
        <f t="shared" ca="1" si="0"/>
        <v>22</v>
      </c>
      <c r="E9" s="455" t="s">
        <v>350</v>
      </c>
      <c r="F9" s="460">
        <v>3</v>
      </c>
      <c r="G9" s="461">
        <v>1</v>
      </c>
      <c r="H9" s="461">
        <v>4</v>
      </c>
      <c r="I9" s="462">
        <v>2</v>
      </c>
      <c r="L9" s="455" t="s">
        <v>383</v>
      </c>
      <c r="AB9" s="463" t="s">
        <v>384</v>
      </c>
    </row>
    <row r="10" spans="1:28">
      <c r="A10" s="455">
        <f t="shared" ca="1" si="0"/>
        <v>4</v>
      </c>
      <c r="B10" s="455">
        <f t="shared" ca="1" si="0"/>
        <v>42</v>
      </c>
    </row>
    <row r="11" spans="1:28">
      <c r="A11" s="455">
        <f t="shared" ca="1" si="0"/>
        <v>5</v>
      </c>
      <c r="B11" s="455">
        <f t="shared" ca="1" si="0"/>
        <v>32</v>
      </c>
      <c r="AB11" s="464" t="s">
        <v>385</v>
      </c>
    </row>
    <row r="12" spans="1:28">
      <c r="A12" s="455">
        <f t="shared" ca="1" si="0"/>
        <v>6</v>
      </c>
      <c r="B12" s="455">
        <f t="shared" ca="1" si="0"/>
        <v>5</v>
      </c>
      <c r="D12" s="318">
        <v>5</v>
      </c>
      <c r="E12" s="459" t="s">
        <v>379</v>
      </c>
      <c r="AB12" s="465" t="s">
        <v>386</v>
      </c>
    </row>
    <row r="13" spans="1:28">
      <c r="A13" s="455">
        <f t="shared" ca="1" si="0"/>
        <v>7</v>
      </c>
      <c r="B13" s="455">
        <f t="shared" ca="1" si="0"/>
        <v>24</v>
      </c>
      <c r="E13" s="455" t="s">
        <v>322</v>
      </c>
      <c r="F13" s="460">
        <v>1</v>
      </c>
      <c r="G13" s="461">
        <v>2</v>
      </c>
      <c r="H13" s="461">
        <v>3</v>
      </c>
      <c r="I13" s="461">
        <v>4</v>
      </c>
      <c r="J13" s="462">
        <v>5</v>
      </c>
    </row>
    <row r="14" spans="1:28">
      <c r="A14" s="455">
        <f t="shared" ca="1" si="0"/>
        <v>8</v>
      </c>
      <c r="B14" s="455">
        <f t="shared" ca="1" si="0"/>
        <v>29</v>
      </c>
      <c r="E14" s="455" t="s">
        <v>350</v>
      </c>
      <c r="F14" s="460">
        <v>2</v>
      </c>
      <c r="G14" s="461">
        <v>5</v>
      </c>
      <c r="H14" s="461">
        <v>3</v>
      </c>
      <c r="I14" s="461">
        <v>1</v>
      </c>
      <c r="J14" s="462">
        <v>4</v>
      </c>
      <c r="AB14" s="466" t="s">
        <v>387</v>
      </c>
    </row>
    <row r="15" spans="1:28">
      <c r="A15" s="455">
        <f t="shared" ca="1" si="0"/>
        <v>9</v>
      </c>
      <c r="B15" s="455">
        <f t="shared" ca="1" si="0"/>
        <v>36</v>
      </c>
    </row>
    <row r="16" spans="1:28">
      <c r="A16" s="455">
        <f t="shared" ca="1" si="0"/>
        <v>10</v>
      </c>
      <c r="B16" s="455">
        <f t="shared" ca="1" si="0"/>
        <v>46</v>
      </c>
    </row>
    <row r="17" spans="1:28">
      <c r="A17" s="455">
        <f t="shared" ca="1" si="0"/>
        <v>11</v>
      </c>
      <c r="B17" s="455">
        <f t="shared" ca="1" si="0"/>
        <v>30</v>
      </c>
      <c r="D17" s="318">
        <v>6</v>
      </c>
      <c r="E17" s="459" t="s">
        <v>380</v>
      </c>
      <c r="AB17" s="464" t="s">
        <v>388</v>
      </c>
    </row>
    <row r="18" spans="1:28">
      <c r="A18" s="455">
        <f t="shared" ca="1" si="0"/>
        <v>12</v>
      </c>
      <c r="B18" s="455">
        <f t="shared" ca="1" si="0"/>
        <v>38</v>
      </c>
      <c r="E18" s="455" t="s">
        <v>322</v>
      </c>
      <c r="F18" s="460">
        <v>1</v>
      </c>
      <c r="G18" s="461">
        <v>2</v>
      </c>
      <c r="H18" s="461">
        <v>3</v>
      </c>
      <c r="I18" s="462">
        <v>4</v>
      </c>
      <c r="AB18" s="467" t="s">
        <v>389</v>
      </c>
    </row>
    <row r="19" spans="1:28">
      <c r="A19" s="455">
        <f t="shared" ca="1" si="0"/>
        <v>13</v>
      </c>
      <c r="B19" s="455">
        <f t="shared" ca="1" si="0"/>
        <v>10</v>
      </c>
      <c r="E19" s="455" t="s">
        <v>350</v>
      </c>
      <c r="F19" s="468">
        <v>5</v>
      </c>
      <c r="G19" s="461">
        <v>1</v>
      </c>
      <c r="H19" s="461">
        <v>6</v>
      </c>
      <c r="I19" s="462">
        <v>2</v>
      </c>
      <c r="AB19" s="464" t="s">
        <v>390</v>
      </c>
    </row>
    <row r="20" spans="1:28">
      <c r="A20" s="455">
        <f t="shared" ca="1" si="0"/>
        <v>14</v>
      </c>
      <c r="B20" s="455">
        <f t="shared" ca="1" si="0"/>
        <v>21</v>
      </c>
      <c r="E20" s="455" t="s">
        <v>352</v>
      </c>
      <c r="F20" s="460">
        <v>6</v>
      </c>
      <c r="G20" s="469">
        <v>4</v>
      </c>
      <c r="H20" s="469">
        <v>5</v>
      </c>
      <c r="I20" s="462">
        <v>3</v>
      </c>
      <c r="AB20" s="464" t="s">
        <v>391</v>
      </c>
    </row>
    <row r="21" spans="1:28">
      <c r="A21" s="455">
        <f t="shared" ca="1" si="0"/>
        <v>15</v>
      </c>
      <c r="B21" s="455">
        <f t="shared" ca="1" si="0"/>
        <v>3</v>
      </c>
      <c r="AB21" s="464" t="s">
        <v>392</v>
      </c>
    </row>
    <row r="22" spans="1:28">
      <c r="A22" s="455">
        <f t="shared" ca="1" si="0"/>
        <v>16</v>
      </c>
      <c r="B22" s="455">
        <f t="shared" ca="1" si="0"/>
        <v>20</v>
      </c>
      <c r="D22" s="318">
        <v>7</v>
      </c>
      <c r="E22" s="459" t="s">
        <v>380</v>
      </c>
      <c r="AB22" s="464" t="s">
        <v>393</v>
      </c>
    </row>
    <row r="23" spans="1:28">
      <c r="A23" s="455">
        <f t="shared" ca="1" si="0"/>
        <v>17</v>
      </c>
      <c r="B23" s="455">
        <f t="shared" ca="1" si="0"/>
        <v>43</v>
      </c>
      <c r="E23" s="455" t="s">
        <v>322</v>
      </c>
      <c r="F23" s="460">
        <v>1</v>
      </c>
      <c r="G23" s="461">
        <v>2</v>
      </c>
      <c r="H23" s="461">
        <v>3</v>
      </c>
      <c r="I23" s="461">
        <v>4</v>
      </c>
      <c r="J23" s="462">
        <v>5</v>
      </c>
      <c r="AB23" s="464" t="s">
        <v>394</v>
      </c>
    </row>
    <row r="24" spans="1:28">
      <c r="A24" s="455">
        <f t="shared" ca="1" si="0"/>
        <v>18</v>
      </c>
      <c r="B24" s="455">
        <f t="shared" ca="1" si="0"/>
        <v>27</v>
      </c>
      <c r="E24" s="455" t="s">
        <v>350</v>
      </c>
      <c r="F24" s="470">
        <v>6</v>
      </c>
      <c r="G24" s="471">
        <v>1</v>
      </c>
      <c r="H24" s="471">
        <v>7</v>
      </c>
      <c r="I24" s="472">
        <v>2</v>
      </c>
      <c r="AB24" s="464" t="s">
        <v>395</v>
      </c>
    </row>
    <row r="25" spans="1:28">
      <c r="A25" s="455">
        <f t="shared" ca="1" si="0"/>
        <v>19</v>
      </c>
      <c r="B25" s="455">
        <f t="shared" ca="1" si="0"/>
        <v>8</v>
      </c>
      <c r="E25" s="455" t="s">
        <v>352</v>
      </c>
      <c r="F25" s="460">
        <v>5</v>
      </c>
      <c r="G25" s="469">
        <v>7</v>
      </c>
      <c r="H25" s="469">
        <v>4</v>
      </c>
      <c r="I25" s="469">
        <v>6</v>
      </c>
      <c r="J25" s="462">
        <v>3</v>
      </c>
      <c r="AB25" s="464" t="s">
        <v>396</v>
      </c>
    </row>
    <row r="26" spans="1:28">
      <c r="A26" s="455">
        <f t="shared" ca="1" si="0"/>
        <v>20</v>
      </c>
      <c r="B26" s="455">
        <f t="shared" ca="1" si="0"/>
        <v>45</v>
      </c>
    </row>
    <row r="27" spans="1:28">
      <c r="A27" s="455">
        <f t="shared" ref="A27:B46" ca="1" si="1">IF(INDIRECT(ADDRESS(A$6,ROW()-ROW(A$6)-1+COLUMN($F$8)))&gt;0,INDIRECT(ADDRESS(A$6,ROW()-ROW(A$6)-1+COLUMN($F$8))),"")</f>
        <v>21</v>
      </c>
      <c r="B27" s="455">
        <f t="shared" ca="1" si="1"/>
        <v>34</v>
      </c>
      <c r="D27" s="318">
        <v>8</v>
      </c>
      <c r="E27" s="459" t="s">
        <v>379</v>
      </c>
      <c r="AB27" s="464" t="s">
        <v>397</v>
      </c>
    </row>
    <row r="28" spans="1:28">
      <c r="A28" s="455">
        <f t="shared" ca="1" si="1"/>
        <v>22</v>
      </c>
      <c r="B28" s="455">
        <f t="shared" ca="1" si="1"/>
        <v>15</v>
      </c>
      <c r="E28" s="455" t="s">
        <v>322</v>
      </c>
      <c r="F28" s="460">
        <v>1</v>
      </c>
      <c r="G28" s="461">
        <v>2</v>
      </c>
      <c r="H28" s="461">
        <v>3</v>
      </c>
      <c r="I28" s="462">
        <v>4</v>
      </c>
      <c r="K28" s="460">
        <v>5</v>
      </c>
      <c r="L28" s="461">
        <v>6</v>
      </c>
      <c r="M28" s="461">
        <v>7</v>
      </c>
      <c r="N28" s="462">
        <v>8</v>
      </c>
    </row>
    <row r="29" spans="1:28">
      <c r="A29" s="455">
        <f t="shared" ca="1" si="1"/>
        <v>23</v>
      </c>
      <c r="B29" s="455">
        <f t="shared" ca="1" si="1"/>
        <v>37</v>
      </c>
      <c r="E29" s="455" t="s">
        <v>350</v>
      </c>
      <c r="F29" s="460">
        <v>7</v>
      </c>
      <c r="G29" s="469">
        <v>1</v>
      </c>
      <c r="H29" s="469">
        <v>8</v>
      </c>
      <c r="I29" s="462">
        <v>2</v>
      </c>
      <c r="K29" s="460">
        <v>3</v>
      </c>
      <c r="L29" s="469">
        <v>5</v>
      </c>
      <c r="M29" s="469">
        <v>4</v>
      </c>
      <c r="N29" s="462">
        <v>6</v>
      </c>
      <c r="AB29" s="464" t="s">
        <v>398</v>
      </c>
    </row>
    <row r="30" spans="1:28">
      <c r="A30" s="455">
        <f t="shared" ca="1" si="1"/>
        <v>24</v>
      </c>
      <c r="B30" s="455">
        <f t="shared" ca="1" si="1"/>
        <v>41</v>
      </c>
      <c r="AB30" s="464" t="s">
        <v>399</v>
      </c>
    </row>
    <row r="31" spans="1:28">
      <c r="A31" s="455">
        <f t="shared" ca="1" si="1"/>
        <v>25</v>
      </c>
      <c r="B31" s="455">
        <f t="shared" ca="1" si="1"/>
        <v>26</v>
      </c>
      <c r="AB31" s="464" t="s">
        <v>400</v>
      </c>
    </row>
    <row r="32" spans="1:28">
      <c r="A32" s="455">
        <f t="shared" ca="1" si="1"/>
        <v>26</v>
      </c>
      <c r="B32" s="455">
        <f t="shared" ca="1" si="1"/>
        <v>39</v>
      </c>
      <c r="D32" s="318">
        <v>9</v>
      </c>
      <c r="E32" s="459" t="s">
        <v>379</v>
      </c>
      <c r="AB32" s="464" t="s">
        <v>401</v>
      </c>
    </row>
    <row r="33" spans="1:28">
      <c r="A33" s="455">
        <f t="shared" ca="1" si="1"/>
        <v>27</v>
      </c>
      <c r="B33" s="455">
        <f t="shared" ca="1" si="1"/>
        <v>35</v>
      </c>
      <c r="E33" s="455" t="s">
        <v>322</v>
      </c>
      <c r="F33" s="460">
        <v>1</v>
      </c>
      <c r="G33" s="461">
        <v>2</v>
      </c>
      <c r="H33" s="461">
        <v>3</v>
      </c>
      <c r="I33" s="461">
        <v>4</v>
      </c>
      <c r="J33" s="462">
        <v>5</v>
      </c>
      <c r="K33" s="460">
        <v>6</v>
      </c>
      <c r="L33" s="461">
        <v>7</v>
      </c>
      <c r="M33" s="461">
        <v>8</v>
      </c>
      <c r="N33" s="462">
        <v>9</v>
      </c>
      <c r="AB33" s="464" t="s">
        <v>402</v>
      </c>
    </row>
    <row r="34" spans="1:28">
      <c r="A34" s="455">
        <f t="shared" ca="1" si="1"/>
        <v>28</v>
      </c>
      <c r="B34" s="455">
        <f t="shared" ca="1" si="1"/>
        <v>2</v>
      </c>
      <c r="E34" s="455" t="s">
        <v>350</v>
      </c>
      <c r="F34" s="460">
        <v>9</v>
      </c>
      <c r="G34" s="469">
        <v>4</v>
      </c>
      <c r="H34" s="469">
        <v>2</v>
      </c>
      <c r="I34" s="469">
        <v>5</v>
      </c>
      <c r="J34" s="462">
        <v>6</v>
      </c>
      <c r="K34" s="460">
        <v>8</v>
      </c>
      <c r="L34" s="469">
        <v>3</v>
      </c>
      <c r="M34" s="469">
        <v>7</v>
      </c>
      <c r="N34" s="462">
        <v>1</v>
      </c>
    </row>
    <row r="35" spans="1:28">
      <c r="A35" s="455">
        <f t="shared" ca="1" si="1"/>
        <v>29</v>
      </c>
      <c r="B35" s="455">
        <f t="shared" ca="1" si="1"/>
        <v>6</v>
      </c>
      <c r="AB35" s="464" t="s">
        <v>403</v>
      </c>
    </row>
    <row r="36" spans="1:28">
      <c r="A36" s="455">
        <f t="shared" ca="1" si="1"/>
        <v>30</v>
      </c>
      <c r="B36" s="455">
        <f t="shared" ca="1" si="1"/>
        <v>11</v>
      </c>
    </row>
    <row r="37" spans="1:28">
      <c r="A37" s="455">
        <f t="shared" ca="1" si="1"/>
        <v>31</v>
      </c>
      <c r="B37" s="455">
        <f t="shared" ca="1" si="1"/>
        <v>44</v>
      </c>
      <c r="D37" s="318">
        <v>10</v>
      </c>
      <c r="E37" s="459" t="s">
        <v>379</v>
      </c>
      <c r="AB37" s="464" t="s">
        <v>404</v>
      </c>
    </row>
    <row r="38" spans="1:28">
      <c r="A38" s="455">
        <f t="shared" ca="1" si="1"/>
        <v>32</v>
      </c>
      <c r="B38" s="455">
        <f t="shared" ca="1" si="1"/>
        <v>23</v>
      </c>
      <c r="E38" s="455" t="s">
        <v>322</v>
      </c>
      <c r="F38" s="460">
        <v>1</v>
      </c>
      <c r="G38" s="461">
        <v>2</v>
      </c>
      <c r="H38" s="461">
        <v>3</v>
      </c>
      <c r="I38" s="461">
        <v>4</v>
      </c>
      <c r="J38" s="462">
        <v>5</v>
      </c>
      <c r="K38" s="473">
        <v>6</v>
      </c>
      <c r="L38" s="461">
        <v>7</v>
      </c>
      <c r="M38" s="461">
        <v>8</v>
      </c>
      <c r="N38" s="461">
        <v>9</v>
      </c>
      <c r="O38" s="462">
        <v>10</v>
      </c>
    </row>
    <row r="39" spans="1:28">
      <c r="A39" s="455">
        <f t="shared" ca="1" si="1"/>
        <v>33</v>
      </c>
      <c r="B39" s="455">
        <f t="shared" ca="1" si="1"/>
        <v>12</v>
      </c>
      <c r="E39" s="455" t="s">
        <v>350</v>
      </c>
      <c r="F39" s="460">
        <v>4</v>
      </c>
      <c r="G39" s="469">
        <v>9</v>
      </c>
      <c r="H39" s="469">
        <v>2</v>
      </c>
      <c r="I39" s="469">
        <v>7</v>
      </c>
      <c r="J39" s="462">
        <v>1</v>
      </c>
      <c r="K39" s="473">
        <v>10</v>
      </c>
      <c r="L39" s="469">
        <v>3</v>
      </c>
      <c r="M39" s="469">
        <v>5</v>
      </c>
      <c r="N39" s="469">
        <v>6</v>
      </c>
      <c r="O39" s="462">
        <v>8</v>
      </c>
    </row>
    <row r="40" spans="1:28">
      <c r="A40" s="455">
        <f t="shared" ca="1" si="1"/>
        <v>34</v>
      </c>
      <c r="B40" s="455">
        <f t="shared" ca="1" si="1"/>
        <v>1</v>
      </c>
      <c r="AB40" s="464" t="s">
        <v>405</v>
      </c>
    </row>
    <row r="41" spans="1:28">
      <c r="A41" s="455">
        <f t="shared" ca="1" si="1"/>
        <v>35</v>
      </c>
      <c r="B41" s="455">
        <f t="shared" ca="1" si="1"/>
        <v>17</v>
      </c>
      <c r="AB41" s="464" t="s">
        <v>406</v>
      </c>
    </row>
    <row r="42" spans="1:28">
      <c r="A42" s="455">
        <f t="shared" ca="1" si="1"/>
        <v>36</v>
      </c>
      <c r="B42" s="455">
        <f t="shared" ca="1" si="1"/>
        <v>9</v>
      </c>
      <c r="D42" s="318">
        <v>11</v>
      </c>
      <c r="E42" s="459" t="s">
        <v>380</v>
      </c>
    </row>
    <row r="43" spans="1:28">
      <c r="A43" s="455">
        <f t="shared" ca="1" si="1"/>
        <v>37</v>
      </c>
      <c r="B43" s="455">
        <f t="shared" ca="1" si="1"/>
        <v>47</v>
      </c>
      <c r="E43" s="455" t="s">
        <v>322</v>
      </c>
      <c r="F43" s="460">
        <v>1</v>
      </c>
      <c r="G43" s="461">
        <v>2</v>
      </c>
      <c r="H43" s="461">
        <v>3</v>
      </c>
      <c r="I43" s="461">
        <v>4</v>
      </c>
      <c r="J43" s="462">
        <v>5</v>
      </c>
      <c r="K43" s="473">
        <v>6</v>
      </c>
      <c r="L43" s="461">
        <v>7</v>
      </c>
      <c r="M43" s="461">
        <v>8</v>
      </c>
      <c r="N43" s="462">
        <v>9</v>
      </c>
      <c r="AB43" s="464" t="s">
        <v>407</v>
      </c>
    </row>
    <row r="44" spans="1:28">
      <c r="A44" s="455">
        <f t="shared" ca="1" si="1"/>
        <v>38</v>
      </c>
      <c r="B44" s="455">
        <f t="shared" ca="1" si="1"/>
        <v>40</v>
      </c>
      <c r="E44" s="455" t="s">
        <v>350</v>
      </c>
      <c r="F44" s="468">
        <v>7</v>
      </c>
      <c r="G44" s="461">
        <v>9</v>
      </c>
      <c r="H44" s="461">
        <v>11</v>
      </c>
      <c r="I44" s="461">
        <v>8</v>
      </c>
      <c r="J44" s="462">
        <v>10</v>
      </c>
      <c r="AB44" s="464" t="s">
        <v>408</v>
      </c>
    </row>
    <row r="45" spans="1:28">
      <c r="A45" s="455">
        <f t="shared" ca="1" si="1"/>
        <v>39</v>
      </c>
      <c r="B45" s="455">
        <f t="shared" ca="1" si="1"/>
        <v>31</v>
      </c>
      <c r="E45" s="455" t="s">
        <v>352</v>
      </c>
      <c r="F45" s="460">
        <v>10</v>
      </c>
      <c r="G45" s="469">
        <v>1</v>
      </c>
      <c r="H45" s="469">
        <v>4</v>
      </c>
      <c r="I45" s="462">
        <v>2</v>
      </c>
      <c r="K45" s="473">
        <v>11</v>
      </c>
      <c r="L45" s="469">
        <v>6</v>
      </c>
      <c r="M45" s="469">
        <v>5</v>
      </c>
      <c r="N45" s="474">
        <v>3</v>
      </c>
      <c r="AB45" s="464" t="s">
        <v>409</v>
      </c>
    </row>
    <row r="46" spans="1:28" ht="15">
      <c r="A46" s="455">
        <f t="shared" ca="1" si="1"/>
        <v>40</v>
      </c>
      <c r="B46" s="455">
        <f t="shared" ca="1" si="1"/>
        <v>18</v>
      </c>
      <c r="AB46" s="475" t="s">
        <v>410</v>
      </c>
    </row>
    <row r="47" spans="1:28">
      <c r="A47" s="455">
        <f t="shared" ref="A47:B66" ca="1" si="2">IF(INDIRECT(ADDRESS(A$6,ROW()-ROW(A$6)-1+COLUMN($F$8)))&gt;0,INDIRECT(ADDRESS(A$6,ROW()-ROW(A$6)-1+COLUMN($F$8))),"")</f>
        <v>41</v>
      </c>
      <c r="B47" s="455">
        <f t="shared" ca="1" si="2"/>
        <v>14</v>
      </c>
      <c r="D47" s="318">
        <v>12</v>
      </c>
      <c r="E47" s="459" t="s">
        <v>379</v>
      </c>
      <c r="AB47" s="476" t="s">
        <v>411</v>
      </c>
    </row>
    <row r="48" spans="1:28">
      <c r="A48" s="455">
        <f t="shared" ca="1" si="2"/>
        <v>42</v>
      </c>
      <c r="B48" s="455">
        <f t="shared" ca="1" si="2"/>
        <v>33</v>
      </c>
      <c r="E48" s="455" t="s">
        <v>322</v>
      </c>
      <c r="F48" s="460">
        <v>1</v>
      </c>
      <c r="G48" s="461">
        <v>2</v>
      </c>
      <c r="H48" s="461">
        <v>3</v>
      </c>
      <c r="I48" s="462">
        <v>4</v>
      </c>
      <c r="K48" s="460">
        <v>5</v>
      </c>
      <c r="L48" s="461">
        <v>6</v>
      </c>
      <c r="M48" s="461">
        <v>7</v>
      </c>
      <c r="N48" s="462">
        <v>8</v>
      </c>
      <c r="P48" s="460">
        <v>9</v>
      </c>
      <c r="Q48" s="461">
        <v>10</v>
      </c>
      <c r="R48" s="461">
        <v>11</v>
      </c>
      <c r="S48" s="462">
        <v>12</v>
      </c>
    </row>
    <row r="49" spans="1:20">
      <c r="A49" s="455">
        <f t="shared" ca="1" si="2"/>
        <v>43</v>
      </c>
      <c r="B49" s="455">
        <f t="shared" ca="1" si="2"/>
        <v>7</v>
      </c>
      <c r="E49" s="455" t="s">
        <v>350</v>
      </c>
      <c r="F49" s="460">
        <v>4</v>
      </c>
      <c r="G49" s="469">
        <v>11</v>
      </c>
      <c r="H49" s="469">
        <v>9</v>
      </c>
      <c r="I49" s="462">
        <v>5</v>
      </c>
      <c r="K49" s="460">
        <v>8</v>
      </c>
      <c r="L49" s="469">
        <v>3</v>
      </c>
      <c r="M49" s="469">
        <v>1</v>
      </c>
      <c r="N49" s="462">
        <v>10</v>
      </c>
      <c r="P49" s="460">
        <v>12</v>
      </c>
      <c r="Q49" s="469">
        <v>7</v>
      </c>
      <c r="R49" s="469">
        <v>2</v>
      </c>
      <c r="S49" s="462">
        <v>6</v>
      </c>
    </row>
    <row r="50" spans="1:20">
      <c r="A50" s="455">
        <f t="shared" ca="1" si="2"/>
        <v>44</v>
      </c>
      <c r="B50" s="455">
        <f t="shared" ca="1" si="2"/>
        <v>16</v>
      </c>
    </row>
    <row r="51" spans="1:20">
      <c r="A51" s="455" t="str">
        <f t="shared" ca="1" si="2"/>
        <v/>
      </c>
      <c r="B51" s="455" t="str">
        <f t="shared" ca="1" si="2"/>
        <v/>
      </c>
    </row>
    <row r="52" spans="1:20">
      <c r="A52" s="455">
        <f t="shared" ca="1" si="2"/>
        <v>45</v>
      </c>
      <c r="B52" s="455">
        <f t="shared" ca="1" si="2"/>
        <v>25</v>
      </c>
      <c r="D52" s="318">
        <v>13</v>
      </c>
      <c r="E52" s="459" t="s">
        <v>379</v>
      </c>
    </row>
    <row r="53" spans="1:20">
      <c r="A53" s="455">
        <f t="shared" ca="1" si="2"/>
        <v>46</v>
      </c>
      <c r="B53" s="455">
        <f t="shared" ca="1" si="2"/>
        <v>4</v>
      </c>
      <c r="E53" s="455" t="s">
        <v>322</v>
      </c>
      <c r="F53" s="460">
        <v>1</v>
      </c>
      <c r="G53" s="461">
        <v>2</v>
      </c>
      <c r="H53" s="461">
        <v>3</v>
      </c>
      <c r="I53" s="461">
        <v>4</v>
      </c>
      <c r="J53" s="462">
        <v>5</v>
      </c>
      <c r="K53" s="473">
        <v>6</v>
      </c>
      <c r="L53" s="461">
        <v>7</v>
      </c>
      <c r="M53" s="461">
        <v>8</v>
      </c>
      <c r="N53" s="462">
        <v>9</v>
      </c>
      <c r="P53" s="460">
        <v>10</v>
      </c>
      <c r="Q53" s="461">
        <v>11</v>
      </c>
      <c r="R53" s="461">
        <v>12</v>
      </c>
      <c r="S53" s="462">
        <v>13</v>
      </c>
    </row>
    <row r="54" spans="1:20">
      <c r="A54" s="455">
        <f t="shared" ca="1" si="2"/>
        <v>47</v>
      </c>
      <c r="B54" s="455">
        <f t="shared" ca="1" si="2"/>
        <v>19</v>
      </c>
      <c r="E54" s="455" t="s">
        <v>350</v>
      </c>
      <c r="F54" s="460">
        <v>4</v>
      </c>
      <c r="G54" s="469">
        <v>13</v>
      </c>
      <c r="H54" s="469">
        <v>6</v>
      </c>
      <c r="I54" s="469">
        <v>12</v>
      </c>
      <c r="J54" s="462">
        <v>7</v>
      </c>
      <c r="K54" s="473">
        <v>3</v>
      </c>
      <c r="L54" s="469">
        <v>8</v>
      </c>
      <c r="M54" s="469">
        <v>2</v>
      </c>
      <c r="N54" s="462">
        <v>10</v>
      </c>
      <c r="P54" s="460">
        <v>11</v>
      </c>
      <c r="Q54" s="469">
        <v>5</v>
      </c>
      <c r="R54" s="469">
        <v>9</v>
      </c>
      <c r="S54" s="462">
        <v>1</v>
      </c>
    </row>
    <row r="55" spans="1:20">
      <c r="A55" s="455">
        <f t="shared" ca="1" si="2"/>
        <v>48</v>
      </c>
      <c r="B55" s="455">
        <f t="shared" ca="1" si="2"/>
        <v>13</v>
      </c>
    </row>
    <row r="56" spans="1:20">
      <c r="A56" s="455" t="str">
        <f t="shared" ca="1" si="2"/>
        <v/>
      </c>
      <c r="B56" s="455" t="str">
        <f t="shared" ca="1" si="2"/>
        <v/>
      </c>
    </row>
    <row r="57" spans="1:20">
      <c r="A57" s="455" t="str">
        <f t="shared" ca="1" si="2"/>
        <v/>
      </c>
      <c r="B57" s="455" t="str">
        <f t="shared" ca="1" si="2"/>
        <v/>
      </c>
      <c r="D57" s="318">
        <v>14</v>
      </c>
      <c r="E57" s="459" t="s">
        <v>379</v>
      </c>
    </row>
    <row r="58" spans="1:20">
      <c r="A58" s="455" t="str">
        <f t="shared" ca="1" si="2"/>
        <v/>
      </c>
      <c r="B58" s="455" t="str">
        <f t="shared" ca="1" si="2"/>
        <v/>
      </c>
      <c r="E58" s="455" t="s">
        <v>322</v>
      </c>
      <c r="F58" s="460">
        <v>1</v>
      </c>
      <c r="G58" s="461">
        <v>2</v>
      </c>
      <c r="H58" s="461">
        <v>3</v>
      </c>
      <c r="I58" s="461">
        <v>4</v>
      </c>
      <c r="J58" s="462">
        <v>5</v>
      </c>
      <c r="K58" s="473">
        <v>6</v>
      </c>
      <c r="L58" s="461">
        <v>7</v>
      </c>
      <c r="M58" s="461">
        <v>8</v>
      </c>
      <c r="N58" s="461">
        <v>9</v>
      </c>
      <c r="O58" s="462">
        <v>10</v>
      </c>
      <c r="P58" s="473">
        <v>11</v>
      </c>
      <c r="Q58" s="461">
        <v>12</v>
      </c>
      <c r="R58" s="461">
        <v>13</v>
      </c>
      <c r="S58" s="462">
        <v>14</v>
      </c>
    </row>
    <row r="59" spans="1:20">
      <c r="A59" s="455" t="str">
        <f t="shared" ca="1" si="2"/>
        <v/>
      </c>
      <c r="B59" s="455" t="str">
        <f t="shared" ca="1" si="2"/>
        <v/>
      </c>
      <c r="E59" s="455" t="s">
        <v>350</v>
      </c>
      <c r="F59" s="460">
        <v>5</v>
      </c>
      <c r="G59" s="469">
        <v>3</v>
      </c>
      <c r="H59" s="469">
        <v>12</v>
      </c>
      <c r="I59" s="469">
        <v>7</v>
      </c>
      <c r="J59" s="462">
        <v>11</v>
      </c>
      <c r="K59" s="473">
        <v>9</v>
      </c>
      <c r="L59" s="469">
        <v>13</v>
      </c>
      <c r="M59" s="469">
        <v>2</v>
      </c>
      <c r="N59" s="469">
        <v>8</v>
      </c>
      <c r="O59" s="462">
        <v>1</v>
      </c>
      <c r="P59" s="473">
        <v>14</v>
      </c>
      <c r="Q59" s="469">
        <v>10</v>
      </c>
      <c r="R59" s="469">
        <v>4</v>
      </c>
      <c r="S59" s="462">
        <v>6</v>
      </c>
    </row>
    <row r="60" spans="1:20">
      <c r="A60" s="455" t="str">
        <f t="shared" ca="1" si="2"/>
        <v/>
      </c>
      <c r="B60" s="455" t="str">
        <f t="shared" ca="1" si="2"/>
        <v/>
      </c>
    </row>
    <row r="61" spans="1:20">
      <c r="A61" s="455" t="str">
        <f t="shared" ca="1" si="2"/>
        <v/>
      </c>
      <c r="B61" s="455" t="str">
        <f t="shared" ca="1" si="2"/>
        <v/>
      </c>
    </row>
    <row r="62" spans="1:20">
      <c r="A62" s="455" t="str">
        <f t="shared" ca="1" si="2"/>
        <v/>
      </c>
      <c r="B62" s="455" t="str">
        <f t="shared" ca="1" si="2"/>
        <v/>
      </c>
      <c r="D62" s="318">
        <v>15</v>
      </c>
      <c r="E62" s="459" t="s">
        <v>379</v>
      </c>
    </row>
    <row r="63" spans="1:20">
      <c r="A63" s="455" t="str">
        <f t="shared" ca="1" si="2"/>
        <v/>
      </c>
      <c r="B63" s="455" t="str">
        <f t="shared" ca="1" si="2"/>
        <v/>
      </c>
      <c r="E63" s="455" t="s">
        <v>322</v>
      </c>
      <c r="F63" s="460">
        <v>1</v>
      </c>
      <c r="G63" s="461">
        <v>2</v>
      </c>
      <c r="H63" s="461">
        <v>3</v>
      </c>
      <c r="I63" s="461">
        <v>4</v>
      </c>
      <c r="J63" s="462">
        <v>5</v>
      </c>
      <c r="K63" s="473">
        <v>6</v>
      </c>
      <c r="L63" s="461">
        <v>7</v>
      </c>
      <c r="M63" s="461">
        <v>8</v>
      </c>
      <c r="N63" s="461">
        <v>9</v>
      </c>
      <c r="O63" s="462">
        <v>10</v>
      </c>
      <c r="P63" s="473">
        <v>11</v>
      </c>
      <c r="Q63" s="461">
        <v>12</v>
      </c>
      <c r="R63" s="461">
        <v>13</v>
      </c>
      <c r="S63" s="461">
        <v>14</v>
      </c>
      <c r="T63" s="462">
        <v>15</v>
      </c>
    </row>
    <row r="64" spans="1:20">
      <c r="A64" s="455" t="str">
        <f t="shared" ca="1" si="2"/>
        <v/>
      </c>
      <c r="B64" s="455" t="str">
        <f t="shared" ca="1" si="2"/>
        <v/>
      </c>
      <c r="E64" s="455" t="s">
        <v>350</v>
      </c>
      <c r="F64" s="460">
        <v>9</v>
      </c>
      <c r="G64" s="469">
        <v>13</v>
      </c>
      <c r="H64" s="469">
        <v>7</v>
      </c>
      <c r="I64" s="469">
        <v>11</v>
      </c>
      <c r="J64" s="462">
        <v>1</v>
      </c>
      <c r="K64" s="473">
        <v>14</v>
      </c>
      <c r="L64" s="469">
        <v>5</v>
      </c>
      <c r="M64" s="469">
        <v>12</v>
      </c>
      <c r="N64" s="469">
        <v>6</v>
      </c>
      <c r="O64" s="462">
        <v>2</v>
      </c>
      <c r="P64" s="473">
        <v>15</v>
      </c>
      <c r="Q64" s="469">
        <v>4</v>
      </c>
      <c r="R64" s="469">
        <v>10</v>
      </c>
      <c r="S64" s="469">
        <v>8</v>
      </c>
      <c r="T64" s="462">
        <v>3</v>
      </c>
    </row>
    <row r="65" spans="1:24">
      <c r="A65" s="455" t="str">
        <f t="shared" ca="1" si="2"/>
        <v/>
      </c>
      <c r="B65" s="455" t="str">
        <f t="shared" ca="1" si="2"/>
        <v/>
      </c>
    </row>
    <row r="66" spans="1:24">
      <c r="A66" s="455" t="str">
        <f t="shared" ca="1" si="2"/>
        <v/>
      </c>
      <c r="B66" s="455" t="str">
        <f t="shared" ca="1" si="2"/>
        <v/>
      </c>
    </row>
    <row r="67" spans="1:24">
      <c r="A67" s="455" t="str">
        <f t="shared" ref="A67:B86" ca="1" si="3">IF(INDIRECT(ADDRESS(A$6,ROW()-ROW(A$6)-1+COLUMN($F$8)))&gt;0,INDIRECT(ADDRESS(A$6,ROW()-ROW(A$6)-1+COLUMN($F$8))),"")</f>
        <v/>
      </c>
      <c r="B67" s="455" t="str">
        <f t="shared" ca="1" si="3"/>
        <v/>
      </c>
      <c r="D67" s="318">
        <v>16</v>
      </c>
      <c r="E67" s="459" t="s">
        <v>379</v>
      </c>
    </row>
    <row r="68" spans="1:24">
      <c r="A68" s="455" t="str">
        <f t="shared" ca="1" si="3"/>
        <v/>
      </c>
      <c r="B68" s="455" t="str">
        <f t="shared" ca="1" si="3"/>
        <v/>
      </c>
      <c r="E68" s="455" t="s">
        <v>322</v>
      </c>
      <c r="F68" s="460">
        <v>1</v>
      </c>
      <c r="G68" s="461">
        <v>2</v>
      </c>
      <c r="H68" s="461">
        <v>3</v>
      </c>
      <c r="I68" s="462">
        <v>4</v>
      </c>
      <c r="K68" s="460">
        <v>5</v>
      </c>
      <c r="L68" s="461">
        <v>6</v>
      </c>
      <c r="M68" s="461">
        <v>7</v>
      </c>
      <c r="N68" s="462">
        <v>8</v>
      </c>
      <c r="P68" s="460">
        <v>9</v>
      </c>
      <c r="Q68" s="461">
        <v>10</v>
      </c>
      <c r="R68" s="461">
        <v>11</v>
      </c>
      <c r="S68" s="462">
        <v>12</v>
      </c>
      <c r="U68" s="460">
        <v>13</v>
      </c>
      <c r="V68" s="461">
        <v>14</v>
      </c>
      <c r="W68" s="461">
        <v>15</v>
      </c>
      <c r="X68" s="462">
        <v>16</v>
      </c>
    </row>
    <row r="69" spans="1:24">
      <c r="A69" s="455" t="str">
        <f t="shared" ca="1" si="3"/>
        <v/>
      </c>
      <c r="B69" s="455" t="str">
        <f t="shared" ca="1" si="3"/>
        <v/>
      </c>
      <c r="E69" s="455" t="s">
        <v>350</v>
      </c>
      <c r="F69" s="460">
        <v>16</v>
      </c>
      <c r="G69" s="469">
        <v>11</v>
      </c>
      <c r="H69" s="469">
        <v>6</v>
      </c>
      <c r="I69" s="462">
        <v>1</v>
      </c>
      <c r="K69" s="460">
        <v>12</v>
      </c>
      <c r="L69" s="469">
        <v>15</v>
      </c>
      <c r="M69" s="469">
        <v>2</v>
      </c>
      <c r="N69" s="462">
        <v>5</v>
      </c>
      <c r="P69" s="460">
        <v>8</v>
      </c>
      <c r="Q69" s="469">
        <v>3</v>
      </c>
      <c r="R69" s="469">
        <v>14</v>
      </c>
      <c r="S69" s="462">
        <v>9</v>
      </c>
      <c r="U69" s="460">
        <v>4</v>
      </c>
      <c r="V69" s="469">
        <v>7</v>
      </c>
      <c r="W69" s="469">
        <v>10</v>
      </c>
      <c r="X69" s="462">
        <v>13</v>
      </c>
    </row>
    <row r="70" spans="1:24">
      <c r="A70" s="455" t="str">
        <f t="shared" ca="1" si="3"/>
        <v/>
      </c>
      <c r="B70" s="455" t="str">
        <f t="shared" ca="1" si="3"/>
        <v/>
      </c>
    </row>
    <row r="71" spans="1:24">
      <c r="A71" s="455" t="str">
        <f t="shared" ca="1" si="3"/>
        <v/>
      </c>
      <c r="B71" s="455" t="str">
        <f t="shared" ca="1" si="3"/>
        <v/>
      </c>
    </row>
    <row r="72" spans="1:24">
      <c r="A72" s="455" t="str">
        <f t="shared" ca="1" si="3"/>
        <v/>
      </c>
      <c r="B72" s="455" t="str">
        <f t="shared" ca="1" si="3"/>
        <v/>
      </c>
      <c r="D72" s="318">
        <v>17</v>
      </c>
      <c r="E72" s="459" t="s">
        <v>379</v>
      </c>
    </row>
    <row r="73" spans="1:24">
      <c r="A73" s="455" t="str">
        <f t="shared" ca="1" si="3"/>
        <v/>
      </c>
      <c r="B73" s="455" t="str">
        <f t="shared" ca="1" si="3"/>
        <v/>
      </c>
      <c r="E73" s="455" t="s">
        <v>322</v>
      </c>
      <c r="F73" s="460">
        <v>1</v>
      </c>
      <c r="G73" s="461">
        <v>2</v>
      </c>
      <c r="H73" s="461">
        <v>3</v>
      </c>
      <c r="I73" s="461">
        <v>4</v>
      </c>
      <c r="J73" s="462">
        <v>5</v>
      </c>
      <c r="K73" s="473">
        <v>6</v>
      </c>
      <c r="L73" s="461">
        <v>7</v>
      </c>
      <c r="M73" s="461">
        <v>8</v>
      </c>
      <c r="N73" s="462">
        <v>9</v>
      </c>
      <c r="P73" s="460">
        <v>10</v>
      </c>
      <c r="Q73" s="461">
        <v>11</v>
      </c>
      <c r="R73" s="461">
        <v>12</v>
      </c>
      <c r="S73" s="462">
        <v>13</v>
      </c>
      <c r="U73" s="460">
        <v>14</v>
      </c>
      <c r="V73" s="461">
        <v>15</v>
      </c>
      <c r="W73" s="461">
        <v>16</v>
      </c>
      <c r="X73" s="462">
        <v>17</v>
      </c>
    </row>
    <row r="74" spans="1:24">
      <c r="A74" s="455" t="str">
        <f t="shared" ca="1" si="3"/>
        <v/>
      </c>
      <c r="B74" s="455" t="str">
        <f t="shared" ca="1" si="3"/>
        <v/>
      </c>
      <c r="E74" s="455" t="s">
        <v>350</v>
      </c>
      <c r="F74" s="460">
        <v>5</v>
      </c>
      <c r="G74" s="469">
        <v>3</v>
      </c>
      <c r="H74" s="469">
        <v>7</v>
      </c>
      <c r="I74" s="469">
        <v>14</v>
      </c>
      <c r="J74" s="462">
        <v>10</v>
      </c>
      <c r="K74" s="473">
        <v>4</v>
      </c>
      <c r="L74" s="469">
        <v>12</v>
      </c>
      <c r="M74" s="469">
        <v>15</v>
      </c>
      <c r="N74" s="462">
        <v>6</v>
      </c>
      <c r="P74" s="460">
        <v>9</v>
      </c>
      <c r="Q74" s="469">
        <v>16</v>
      </c>
      <c r="R74" s="469">
        <v>11</v>
      </c>
      <c r="S74" s="462">
        <v>1</v>
      </c>
      <c r="U74" s="460">
        <v>17</v>
      </c>
      <c r="V74" s="469">
        <v>13</v>
      </c>
      <c r="W74" s="469">
        <v>2</v>
      </c>
      <c r="X74" s="462">
        <v>8</v>
      </c>
    </row>
    <row r="75" spans="1:24">
      <c r="A75" s="455" t="str">
        <f t="shared" ca="1" si="3"/>
        <v/>
      </c>
      <c r="B75" s="455" t="str">
        <f t="shared" ca="1" si="3"/>
        <v/>
      </c>
    </row>
    <row r="76" spans="1:24">
      <c r="A76" s="455" t="str">
        <f t="shared" ca="1" si="3"/>
        <v/>
      </c>
      <c r="B76" s="455" t="str">
        <f t="shared" ca="1" si="3"/>
        <v/>
      </c>
    </row>
    <row r="77" spans="1:24">
      <c r="A77" s="455" t="str">
        <f t="shared" ca="1" si="3"/>
        <v/>
      </c>
      <c r="B77" s="455" t="str">
        <f t="shared" ca="1" si="3"/>
        <v/>
      </c>
      <c r="D77" s="318">
        <v>18</v>
      </c>
      <c r="E77" s="459" t="s">
        <v>379</v>
      </c>
    </row>
    <row r="78" spans="1:24">
      <c r="A78" s="455" t="str">
        <f t="shared" ca="1" si="3"/>
        <v/>
      </c>
      <c r="B78" s="455" t="str">
        <f t="shared" ca="1" si="3"/>
        <v/>
      </c>
      <c r="E78" s="455" t="s">
        <v>322</v>
      </c>
      <c r="F78" s="460">
        <v>1</v>
      </c>
      <c r="G78" s="461">
        <v>2</v>
      </c>
      <c r="H78" s="461">
        <v>3</v>
      </c>
      <c r="I78" s="461">
        <v>4</v>
      </c>
      <c r="J78" s="462">
        <v>5</v>
      </c>
      <c r="K78" s="473">
        <v>6</v>
      </c>
      <c r="L78" s="461">
        <v>7</v>
      </c>
      <c r="M78" s="461">
        <v>8</v>
      </c>
      <c r="N78" s="461">
        <v>9</v>
      </c>
      <c r="O78" s="462">
        <v>10</v>
      </c>
      <c r="P78" s="473">
        <v>11</v>
      </c>
      <c r="Q78" s="461">
        <v>12</v>
      </c>
      <c r="R78" s="461">
        <v>13</v>
      </c>
      <c r="S78" s="462">
        <v>14</v>
      </c>
      <c r="U78" s="460">
        <v>15</v>
      </c>
      <c r="V78" s="461">
        <v>16</v>
      </c>
      <c r="W78" s="461">
        <v>17</v>
      </c>
      <c r="X78" s="462">
        <v>18</v>
      </c>
    </row>
    <row r="79" spans="1:24">
      <c r="A79" s="455" t="str">
        <f t="shared" ca="1" si="3"/>
        <v/>
      </c>
      <c r="B79" s="455" t="str">
        <f t="shared" ca="1" si="3"/>
        <v/>
      </c>
      <c r="E79" s="455" t="s">
        <v>350</v>
      </c>
      <c r="F79" s="460">
        <v>9</v>
      </c>
      <c r="G79" s="469">
        <v>5</v>
      </c>
      <c r="H79" s="469">
        <v>7</v>
      </c>
      <c r="I79" s="469">
        <v>15</v>
      </c>
      <c r="J79" s="462">
        <v>11</v>
      </c>
      <c r="K79" s="473">
        <v>4</v>
      </c>
      <c r="L79" s="469">
        <v>13</v>
      </c>
      <c r="M79" s="469">
        <v>16</v>
      </c>
      <c r="N79" s="469">
        <v>6</v>
      </c>
      <c r="O79" s="462">
        <v>1</v>
      </c>
      <c r="P79" s="473">
        <v>10</v>
      </c>
      <c r="Q79" s="469">
        <v>17</v>
      </c>
      <c r="R79" s="469">
        <v>12</v>
      </c>
      <c r="S79" s="462">
        <v>2</v>
      </c>
      <c r="U79" s="460">
        <v>18</v>
      </c>
      <c r="V79" s="469">
        <v>8</v>
      </c>
      <c r="W79" s="469">
        <v>14</v>
      </c>
      <c r="X79" s="462">
        <v>3</v>
      </c>
    </row>
    <row r="80" spans="1:24">
      <c r="A80" s="455" t="str">
        <f t="shared" ca="1" si="3"/>
        <v/>
      </c>
      <c r="B80" s="455" t="str">
        <f t="shared" ca="1" si="3"/>
        <v/>
      </c>
    </row>
    <row r="81" spans="1:29">
      <c r="A81" s="455" t="str">
        <f t="shared" ca="1" si="3"/>
        <v/>
      </c>
      <c r="B81" s="455" t="str">
        <f t="shared" ca="1" si="3"/>
        <v/>
      </c>
    </row>
    <row r="82" spans="1:29">
      <c r="A82" s="455" t="str">
        <f t="shared" ca="1" si="3"/>
        <v/>
      </c>
      <c r="B82" s="455" t="str">
        <f t="shared" ca="1" si="3"/>
        <v/>
      </c>
      <c r="D82" s="318">
        <v>19</v>
      </c>
      <c r="E82" s="459" t="s">
        <v>379</v>
      </c>
    </row>
    <row r="83" spans="1:29">
      <c r="A83" s="455" t="str">
        <f t="shared" ca="1" si="3"/>
        <v/>
      </c>
      <c r="B83" s="455" t="str">
        <f t="shared" ca="1" si="3"/>
        <v/>
      </c>
      <c r="E83" s="455" t="s">
        <v>322</v>
      </c>
      <c r="F83" s="460">
        <v>1</v>
      </c>
      <c r="G83" s="461">
        <v>2</v>
      </c>
      <c r="H83" s="461">
        <v>3</v>
      </c>
      <c r="I83" s="461">
        <v>4</v>
      </c>
      <c r="J83" s="462">
        <v>5</v>
      </c>
      <c r="K83" s="473">
        <v>6</v>
      </c>
      <c r="L83" s="461">
        <v>7</v>
      </c>
      <c r="M83" s="461">
        <v>8</v>
      </c>
      <c r="N83" s="461">
        <v>9</v>
      </c>
      <c r="O83" s="462">
        <v>10</v>
      </c>
      <c r="P83" s="473">
        <v>11</v>
      </c>
      <c r="Q83" s="461">
        <v>12</v>
      </c>
      <c r="R83" s="461">
        <v>13</v>
      </c>
      <c r="S83" s="461">
        <v>14</v>
      </c>
      <c r="T83" s="462">
        <v>15</v>
      </c>
      <c r="U83" s="473">
        <v>16</v>
      </c>
      <c r="V83" s="461">
        <v>17</v>
      </c>
      <c r="W83" s="461">
        <v>18</v>
      </c>
      <c r="X83" s="462">
        <v>19</v>
      </c>
    </row>
    <row r="84" spans="1:29">
      <c r="A84" s="455" t="str">
        <f t="shared" ca="1" si="3"/>
        <v/>
      </c>
      <c r="B84" s="455" t="str">
        <f t="shared" ca="1" si="3"/>
        <v/>
      </c>
      <c r="E84" s="455" t="s">
        <v>350</v>
      </c>
      <c r="F84" s="460">
        <v>4</v>
      </c>
      <c r="G84" s="469">
        <v>18</v>
      </c>
      <c r="H84" s="469">
        <v>7</v>
      </c>
      <c r="I84" s="469">
        <v>11</v>
      </c>
      <c r="J84" s="462">
        <v>6</v>
      </c>
      <c r="K84" s="473">
        <v>19</v>
      </c>
      <c r="L84" s="469">
        <v>9</v>
      </c>
      <c r="M84" s="469">
        <v>12</v>
      </c>
      <c r="N84" s="469">
        <v>3</v>
      </c>
      <c r="O84" s="462">
        <v>1</v>
      </c>
      <c r="P84" s="473">
        <v>15</v>
      </c>
      <c r="Q84" s="469">
        <v>13</v>
      </c>
      <c r="R84" s="469">
        <v>17</v>
      </c>
      <c r="S84" s="469">
        <v>2</v>
      </c>
      <c r="T84" s="462">
        <v>8</v>
      </c>
      <c r="U84" s="473">
        <v>14</v>
      </c>
      <c r="V84" s="469">
        <v>10</v>
      </c>
      <c r="W84" s="469">
        <v>5</v>
      </c>
      <c r="X84" s="462">
        <v>16</v>
      </c>
    </row>
    <row r="85" spans="1:29">
      <c r="A85" s="455" t="str">
        <f t="shared" ca="1" si="3"/>
        <v/>
      </c>
      <c r="B85" s="455" t="str">
        <f t="shared" ca="1" si="3"/>
        <v/>
      </c>
    </row>
    <row r="86" spans="1:29">
      <c r="A86" s="455" t="str">
        <f t="shared" ca="1" si="3"/>
        <v/>
      </c>
      <c r="B86" s="455" t="str">
        <f t="shared" ca="1" si="3"/>
        <v/>
      </c>
    </row>
    <row r="87" spans="1:29">
      <c r="A87" s="455" t="str">
        <f t="shared" ref="A87:B106" ca="1" si="4">IF(INDIRECT(ADDRESS(A$6,ROW()-ROW(A$6)-1+COLUMN($F$8)))&gt;0,INDIRECT(ADDRESS(A$6,ROW()-ROW(A$6)-1+COLUMN($F$8))),"")</f>
        <v/>
      </c>
      <c r="B87" s="455" t="str">
        <f t="shared" ca="1" si="4"/>
        <v/>
      </c>
      <c r="D87" s="318">
        <v>20</v>
      </c>
      <c r="E87" s="459" t="s">
        <v>379</v>
      </c>
    </row>
    <row r="88" spans="1:29">
      <c r="A88" s="455" t="str">
        <f t="shared" ca="1" si="4"/>
        <v/>
      </c>
      <c r="B88" s="455" t="str">
        <f t="shared" ca="1" si="4"/>
        <v/>
      </c>
      <c r="E88" s="455" t="s">
        <v>322</v>
      </c>
      <c r="F88" s="460">
        <v>1</v>
      </c>
      <c r="G88" s="461">
        <v>2</v>
      </c>
      <c r="H88" s="461">
        <v>3</v>
      </c>
      <c r="I88" s="461">
        <v>4</v>
      </c>
      <c r="J88" s="462">
        <v>5</v>
      </c>
      <c r="K88" s="473">
        <v>6</v>
      </c>
      <c r="L88" s="461">
        <v>7</v>
      </c>
      <c r="M88" s="461">
        <v>8</v>
      </c>
      <c r="N88" s="461">
        <v>9</v>
      </c>
      <c r="O88" s="462">
        <v>10</v>
      </c>
      <c r="P88" s="473">
        <v>11</v>
      </c>
      <c r="Q88" s="461">
        <v>12</v>
      </c>
      <c r="R88" s="461">
        <v>13</v>
      </c>
      <c r="S88" s="461">
        <v>14</v>
      </c>
      <c r="T88" s="462">
        <v>15</v>
      </c>
      <c r="U88" s="473">
        <v>16</v>
      </c>
      <c r="V88" s="461">
        <v>17</v>
      </c>
      <c r="W88" s="461">
        <v>18</v>
      </c>
      <c r="X88" s="461">
        <v>19</v>
      </c>
      <c r="Y88" s="462">
        <v>20</v>
      </c>
    </row>
    <row r="89" spans="1:29">
      <c r="A89" s="455" t="str">
        <f t="shared" ca="1" si="4"/>
        <v/>
      </c>
      <c r="B89" s="455" t="str">
        <f t="shared" ca="1" si="4"/>
        <v/>
      </c>
      <c r="E89" s="455" t="s">
        <v>350</v>
      </c>
      <c r="F89" s="460">
        <v>9</v>
      </c>
      <c r="G89" s="469">
        <v>4</v>
      </c>
      <c r="H89" s="469">
        <v>12</v>
      </c>
      <c r="I89" s="469">
        <v>16</v>
      </c>
      <c r="J89" s="462">
        <v>11</v>
      </c>
      <c r="K89" s="473">
        <v>14</v>
      </c>
      <c r="L89" s="469">
        <v>18</v>
      </c>
      <c r="M89" s="469">
        <v>7</v>
      </c>
      <c r="N89" s="469">
        <v>2</v>
      </c>
      <c r="O89" s="462">
        <v>6</v>
      </c>
      <c r="P89" s="473">
        <v>19</v>
      </c>
      <c r="Q89" s="469">
        <v>10</v>
      </c>
      <c r="R89" s="469">
        <v>17</v>
      </c>
      <c r="S89" s="469">
        <v>13</v>
      </c>
      <c r="T89" s="462">
        <v>1</v>
      </c>
      <c r="U89" s="473">
        <v>20</v>
      </c>
      <c r="V89" s="469">
        <v>15</v>
      </c>
      <c r="W89" s="469">
        <v>5</v>
      </c>
      <c r="X89" s="469">
        <v>8</v>
      </c>
      <c r="Y89" s="462">
        <v>3</v>
      </c>
    </row>
    <row r="90" spans="1:29">
      <c r="A90" s="455" t="str">
        <f t="shared" ca="1" si="4"/>
        <v/>
      </c>
      <c r="B90" s="455" t="str">
        <f t="shared" ca="1" si="4"/>
        <v/>
      </c>
    </row>
    <row r="91" spans="1:29">
      <c r="A91" s="455" t="str">
        <f t="shared" ca="1" si="4"/>
        <v/>
      </c>
      <c r="B91" s="455" t="str">
        <f t="shared" ca="1" si="4"/>
        <v/>
      </c>
    </row>
    <row r="92" spans="1:29">
      <c r="A92" s="455" t="str">
        <f t="shared" ca="1" si="4"/>
        <v/>
      </c>
      <c r="B92" s="455" t="str">
        <f t="shared" ca="1" si="4"/>
        <v/>
      </c>
      <c r="D92" s="318">
        <v>21</v>
      </c>
      <c r="E92" s="318" t="s">
        <v>379</v>
      </c>
    </row>
    <row r="93" spans="1:29">
      <c r="A93" s="455" t="str">
        <f t="shared" ca="1" si="4"/>
        <v/>
      </c>
      <c r="B93" s="455" t="str">
        <f t="shared" ca="1" si="4"/>
        <v/>
      </c>
      <c r="E93" s="455" t="s">
        <v>322</v>
      </c>
      <c r="F93" s="460">
        <v>1</v>
      </c>
      <c r="G93" s="461">
        <v>2</v>
      </c>
      <c r="H93" s="461">
        <v>3</v>
      </c>
      <c r="I93" s="461">
        <v>4</v>
      </c>
      <c r="J93" s="462">
        <v>5</v>
      </c>
      <c r="K93" s="460">
        <v>6</v>
      </c>
      <c r="L93" s="461">
        <v>7</v>
      </c>
      <c r="M93" s="461">
        <v>8</v>
      </c>
      <c r="N93" s="462">
        <v>9</v>
      </c>
      <c r="P93" s="460">
        <v>10</v>
      </c>
      <c r="Q93" s="461">
        <v>11</v>
      </c>
      <c r="R93" s="461">
        <v>12</v>
      </c>
      <c r="S93" s="462">
        <v>13</v>
      </c>
      <c r="U93" s="460">
        <v>14</v>
      </c>
      <c r="V93" s="461">
        <v>15</v>
      </c>
      <c r="W93" s="461">
        <v>16</v>
      </c>
      <c r="X93" s="462">
        <v>17</v>
      </c>
      <c r="Z93" s="460">
        <v>18</v>
      </c>
      <c r="AA93" s="461">
        <v>19</v>
      </c>
      <c r="AB93" s="461">
        <v>20</v>
      </c>
      <c r="AC93" s="462">
        <v>21</v>
      </c>
    </row>
    <row r="94" spans="1:29">
      <c r="A94" s="455" t="str">
        <f t="shared" ca="1" si="4"/>
        <v/>
      </c>
      <c r="B94" s="455" t="str">
        <f t="shared" ca="1" si="4"/>
        <v/>
      </c>
      <c r="E94" s="455" t="s">
        <v>350</v>
      </c>
      <c r="F94" s="460">
        <v>4</v>
      </c>
      <c r="G94" s="461">
        <v>16</v>
      </c>
      <c r="H94" s="461">
        <v>19</v>
      </c>
      <c r="I94" s="461">
        <v>10</v>
      </c>
      <c r="J94" s="462">
        <v>8</v>
      </c>
      <c r="K94" s="460">
        <v>5</v>
      </c>
      <c r="L94" s="461">
        <v>12</v>
      </c>
      <c r="M94" s="461">
        <v>7</v>
      </c>
      <c r="N94" s="462">
        <v>18</v>
      </c>
      <c r="P94" s="460">
        <v>13</v>
      </c>
      <c r="Q94" s="461">
        <v>20</v>
      </c>
      <c r="R94" s="461">
        <v>2</v>
      </c>
      <c r="S94" s="462">
        <v>14</v>
      </c>
      <c r="U94" s="460">
        <v>21</v>
      </c>
      <c r="V94" s="461">
        <v>9</v>
      </c>
      <c r="W94" s="461">
        <v>15</v>
      </c>
      <c r="X94" s="462">
        <v>1</v>
      </c>
      <c r="Z94" s="460">
        <v>17</v>
      </c>
      <c r="AA94" s="461">
        <v>3</v>
      </c>
      <c r="AB94" s="461">
        <v>11</v>
      </c>
      <c r="AC94" s="462">
        <v>6</v>
      </c>
    </row>
    <row r="95" spans="1:29">
      <c r="A95" s="455" t="str">
        <f t="shared" ca="1" si="4"/>
        <v/>
      </c>
      <c r="B95" s="455" t="str">
        <f t="shared" ca="1" si="4"/>
        <v/>
      </c>
    </row>
    <row r="96" spans="1:29" s="477" customFormat="1">
      <c r="A96" s="455" t="str">
        <f t="shared" ca="1" si="4"/>
        <v/>
      </c>
      <c r="B96" s="455" t="str">
        <f t="shared" ca="1" si="4"/>
        <v/>
      </c>
    </row>
    <row r="97" spans="1:29">
      <c r="A97" s="455" t="str">
        <f t="shared" ca="1" si="4"/>
        <v/>
      </c>
      <c r="B97" s="455" t="str">
        <f t="shared" ca="1" si="4"/>
        <v/>
      </c>
      <c r="D97" s="318">
        <v>22</v>
      </c>
      <c r="E97" s="318" t="s">
        <v>379</v>
      </c>
    </row>
    <row r="98" spans="1:29">
      <c r="A98" s="455" t="str">
        <f t="shared" ca="1" si="4"/>
        <v/>
      </c>
      <c r="B98" s="455" t="str">
        <f t="shared" ca="1" si="4"/>
        <v/>
      </c>
      <c r="E98" s="455" t="s">
        <v>322</v>
      </c>
      <c r="F98" s="460">
        <v>1</v>
      </c>
      <c r="G98" s="461">
        <v>2</v>
      </c>
      <c r="H98" s="461">
        <v>3</v>
      </c>
      <c r="I98" s="461">
        <v>4</v>
      </c>
      <c r="J98" s="462">
        <v>5</v>
      </c>
      <c r="K98" s="460">
        <v>6</v>
      </c>
      <c r="L98" s="461">
        <v>7</v>
      </c>
      <c r="M98" s="461">
        <v>8</v>
      </c>
      <c r="N98" s="461">
        <v>9</v>
      </c>
      <c r="O98" s="462">
        <v>10</v>
      </c>
      <c r="P98" s="460">
        <v>11</v>
      </c>
      <c r="Q98" s="461">
        <v>12</v>
      </c>
      <c r="R98" s="461">
        <v>13</v>
      </c>
      <c r="S98" s="462">
        <v>14</v>
      </c>
      <c r="U98" s="460">
        <v>15</v>
      </c>
      <c r="V98" s="461">
        <v>16</v>
      </c>
      <c r="W98" s="461">
        <v>17</v>
      </c>
      <c r="X98" s="462">
        <v>18</v>
      </c>
      <c r="Z98" s="460">
        <v>19</v>
      </c>
      <c r="AA98" s="461">
        <v>20</v>
      </c>
      <c r="AB98" s="461">
        <v>21</v>
      </c>
      <c r="AC98" s="462">
        <v>22</v>
      </c>
    </row>
    <row r="99" spans="1:29">
      <c r="A99" s="455" t="str">
        <f t="shared" ca="1" si="4"/>
        <v/>
      </c>
      <c r="B99" s="455" t="str">
        <f t="shared" ca="1" si="4"/>
        <v/>
      </c>
      <c r="E99" s="455" t="s">
        <v>350</v>
      </c>
      <c r="F99" s="460">
        <v>5</v>
      </c>
      <c r="G99" s="461">
        <v>17</v>
      </c>
      <c r="H99" s="461">
        <v>7</v>
      </c>
      <c r="I99" s="461">
        <v>19</v>
      </c>
      <c r="J99" s="462">
        <v>11</v>
      </c>
      <c r="K99" s="460">
        <v>14</v>
      </c>
      <c r="L99" s="461">
        <v>8</v>
      </c>
      <c r="M99" s="461">
        <v>20</v>
      </c>
      <c r="N99" s="461">
        <v>1</v>
      </c>
      <c r="O99" s="462">
        <v>15</v>
      </c>
      <c r="P99" s="460">
        <v>22</v>
      </c>
      <c r="Q99" s="461">
        <v>13</v>
      </c>
      <c r="R99" s="461">
        <v>4</v>
      </c>
      <c r="S99" s="462">
        <v>6</v>
      </c>
      <c r="U99" s="460">
        <v>18</v>
      </c>
      <c r="V99" s="461">
        <v>21</v>
      </c>
      <c r="W99" s="461">
        <v>10</v>
      </c>
      <c r="X99" s="462">
        <v>2</v>
      </c>
      <c r="Z99" s="460">
        <v>9</v>
      </c>
      <c r="AA99" s="461">
        <v>3</v>
      </c>
      <c r="AB99" s="461">
        <v>16</v>
      </c>
      <c r="AC99" s="462">
        <v>12</v>
      </c>
    </row>
    <row r="100" spans="1:29">
      <c r="A100" s="455" t="str">
        <f t="shared" ca="1" si="4"/>
        <v/>
      </c>
      <c r="B100" s="455" t="str">
        <f t="shared" ca="1" si="4"/>
        <v/>
      </c>
    </row>
    <row r="101" spans="1:29" s="477" customFormat="1">
      <c r="A101" s="455" t="str">
        <f t="shared" ca="1" si="4"/>
        <v/>
      </c>
      <c r="B101" s="455" t="str">
        <f t="shared" ca="1" si="4"/>
        <v/>
      </c>
    </row>
    <row r="102" spans="1:29">
      <c r="A102" s="455" t="str">
        <f t="shared" ca="1" si="4"/>
        <v/>
      </c>
      <c r="B102" s="455" t="str">
        <f t="shared" ca="1" si="4"/>
        <v/>
      </c>
      <c r="D102" s="318">
        <v>23</v>
      </c>
      <c r="E102" s="318" t="s">
        <v>379</v>
      </c>
    </row>
    <row r="103" spans="1:29">
      <c r="A103" s="455" t="str">
        <f t="shared" ca="1" si="4"/>
        <v/>
      </c>
      <c r="B103" s="455" t="str">
        <f t="shared" ca="1" si="4"/>
        <v/>
      </c>
      <c r="E103" s="455" t="s">
        <v>322</v>
      </c>
      <c r="F103" s="460">
        <v>1</v>
      </c>
      <c r="G103" s="461">
        <v>2</v>
      </c>
      <c r="H103" s="461">
        <v>3</v>
      </c>
      <c r="I103" s="461">
        <v>4</v>
      </c>
      <c r="J103" s="462">
        <v>5</v>
      </c>
      <c r="K103" s="460">
        <v>6</v>
      </c>
      <c r="L103" s="461">
        <v>7</v>
      </c>
      <c r="M103" s="461">
        <v>8</v>
      </c>
      <c r="N103" s="461">
        <v>9</v>
      </c>
      <c r="O103" s="462">
        <v>10</v>
      </c>
      <c r="P103" s="460">
        <v>11</v>
      </c>
      <c r="Q103" s="461">
        <v>12</v>
      </c>
      <c r="R103" s="461">
        <v>13</v>
      </c>
      <c r="S103" s="461">
        <v>14</v>
      </c>
      <c r="T103" s="462">
        <v>15</v>
      </c>
      <c r="U103" s="460">
        <v>16</v>
      </c>
      <c r="V103" s="461">
        <v>17</v>
      </c>
      <c r="W103" s="461">
        <v>18</v>
      </c>
      <c r="X103" s="462">
        <v>19</v>
      </c>
      <c r="Z103" s="460">
        <v>20</v>
      </c>
      <c r="AA103" s="461">
        <v>21</v>
      </c>
      <c r="AB103" s="461">
        <v>22</v>
      </c>
      <c r="AC103" s="462">
        <v>23</v>
      </c>
    </row>
    <row r="104" spans="1:29">
      <c r="A104" s="455" t="str">
        <f t="shared" ca="1" si="4"/>
        <v/>
      </c>
      <c r="B104" s="455" t="str">
        <f t="shared" ca="1" si="4"/>
        <v/>
      </c>
      <c r="E104" s="455" t="s">
        <v>350</v>
      </c>
      <c r="F104" s="460">
        <v>5</v>
      </c>
      <c r="G104" s="461">
        <v>22</v>
      </c>
      <c r="H104" s="461">
        <v>7</v>
      </c>
      <c r="I104" s="461">
        <v>11</v>
      </c>
      <c r="J104" s="462">
        <v>16</v>
      </c>
      <c r="K104" s="460">
        <v>19</v>
      </c>
      <c r="L104" s="461">
        <v>9</v>
      </c>
      <c r="M104" s="461">
        <v>12</v>
      </c>
      <c r="N104" s="461">
        <v>20</v>
      </c>
      <c r="O104" s="462">
        <v>1</v>
      </c>
      <c r="P104" s="460">
        <v>4</v>
      </c>
      <c r="Q104" s="461">
        <v>8</v>
      </c>
      <c r="R104" s="461">
        <v>15</v>
      </c>
      <c r="S104" s="461">
        <v>18</v>
      </c>
      <c r="T104" s="462">
        <v>21</v>
      </c>
      <c r="U104" s="460">
        <v>14</v>
      </c>
      <c r="V104" s="461">
        <v>3</v>
      </c>
      <c r="W104" s="461">
        <v>23</v>
      </c>
      <c r="X104" s="462">
        <v>6</v>
      </c>
      <c r="Z104" s="460">
        <v>10</v>
      </c>
      <c r="AA104" s="461">
        <v>13</v>
      </c>
      <c r="AB104" s="461">
        <v>17</v>
      </c>
      <c r="AC104" s="462">
        <v>2</v>
      </c>
    </row>
    <row r="105" spans="1:29">
      <c r="A105" s="455" t="str">
        <f t="shared" ca="1" si="4"/>
        <v/>
      </c>
      <c r="B105" s="455" t="str">
        <f t="shared" ca="1" si="4"/>
        <v/>
      </c>
    </row>
    <row r="106" spans="1:29" s="477" customFormat="1">
      <c r="A106" s="455" t="str">
        <f t="shared" ca="1" si="4"/>
        <v/>
      </c>
      <c r="B106" s="455" t="str">
        <f t="shared" ca="1" si="4"/>
        <v/>
      </c>
    </row>
    <row r="107" spans="1:29">
      <c r="A107" s="455" t="str">
        <f t="shared" ref="A107:B126" ca="1" si="5">IF(INDIRECT(ADDRESS(A$6,ROW()-ROW(A$6)-1+COLUMN($F$8)))&gt;0,INDIRECT(ADDRESS(A$6,ROW()-ROW(A$6)-1+COLUMN($F$8))),"")</f>
        <v/>
      </c>
      <c r="B107" s="455" t="str">
        <f t="shared" ca="1" si="5"/>
        <v/>
      </c>
      <c r="D107" s="318">
        <v>24</v>
      </c>
      <c r="E107" s="318" t="s">
        <v>379</v>
      </c>
    </row>
    <row r="108" spans="1:29">
      <c r="A108" s="455" t="str">
        <f t="shared" ca="1" si="5"/>
        <v/>
      </c>
      <c r="B108" s="455" t="str">
        <f t="shared" ca="1" si="5"/>
        <v/>
      </c>
      <c r="E108" s="455" t="s">
        <v>322</v>
      </c>
      <c r="F108" s="460">
        <v>1</v>
      </c>
      <c r="G108" s="461">
        <v>2</v>
      </c>
      <c r="H108" s="461">
        <v>3</v>
      </c>
      <c r="I108" s="461">
        <v>4</v>
      </c>
      <c r="J108" s="462">
        <v>5</v>
      </c>
      <c r="K108" s="460">
        <v>6</v>
      </c>
      <c r="L108" s="461">
        <v>7</v>
      </c>
      <c r="M108" s="461">
        <v>8</v>
      </c>
      <c r="N108" s="461">
        <v>9</v>
      </c>
      <c r="O108" s="462">
        <v>10</v>
      </c>
      <c r="P108" s="460">
        <v>11</v>
      </c>
      <c r="Q108" s="461">
        <v>12</v>
      </c>
      <c r="R108" s="461">
        <v>13</v>
      </c>
      <c r="S108" s="461">
        <v>14</v>
      </c>
      <c r="T108" s="462">
        <v>15</v>
      </c>
      <c r="U108" s="460">
        <v>16</v>
      </c>
      <c r="V108" s="461">
        <v>17</v>
      </c>
      <c r="W108" s="461">
        <v>18</v>
      </c>
      <c r="X108" s="461">
        <v>19</v>
      </c>
      <c r="Y108" s="462">
        <v>20</v>
      </c>
      <c r="Z108" s="460">
        <v>21</v>
      </c>
      <c r="AA108" s="461">
        <v>22</v>
      </c>
      <c r="AB108" s="461">
        <v>23</v>
      </c>
      <c r="AC108" s="462">
        <v>24</v>
      </c>
    </row>
    <row r="109" spans="1:29">
      <c r="A109" s="455" t="str">
        <f t="shared" ca="1" si="5"/>
        <v/>
      </c>
      <c r="B109" s="455" t="str">
        <f t="shared" ca="1" si="5"/>
        <v/>
      </c>
      <c r="E109" s="455" t="s">
        <v>350</v>
      </c>
      <c r="F109" s="460">
        <v>10</v>
      </c>
      <c r="G109" s="461">
        <v>23</v>
      </c>
      <c r="H109" s="461">
        <v>17</v>
      </c>
      <c r="I109" s="461">
        <v>1</v>
      </c>
      <c r="J109" s="462">
        <v>11</v>
      </c>
      <c r="K109" s="460">
        <v>4</v>
      </c>
      <c r="L109" s="461">
        <v>9</v>
      </c>
      <c r="M109" s="461">
        <v>15</v>
      </c>
      <c r="N109" s="461">
        <v>18</v>
      </c>
      <c r="O109" s="462">
        <v>21</v>
      </c>
      <c r="P109" s="460">
        <v>5</v>
      </c>
      <c r="Q109" s="461">
        <v>20</v>
      </c>
      <c r="R109" s="461">
        <v>22</v>
      </c>
      <c r="S109" s="461">
        <v>6</v>
      </c>
      <c r="T109" s="462">
        <v>13</v>
      </c>
      <c r="U109" s="460">
        <v>24</v>
      </c>
      <c r="V109" s="461">
        <v>3</v>
      </c>
      <c r="W109" s="461">
        <v>12</v>
      </c>
      <c r="X109" s="461">
        <v>16</v>
      </c>
      <c r="Y109" s="462">
        <v>8</v>
      </c>
      <c r="Z109" s="460">
        <v>14</v>
      </c>
      <c r="AA109" s="461">
        <v>19</v>
      </c>
      <c r="AB109" s="461">
        <v>2</v>
      </c>
      <c r="AC109" s="462">
        <v>7</v>
      </c>
    </row>
    <row r="110" spans="1:29">
      <c r="A110" s="455" t="str">
        <f t="shared" ca="1" si="5"/>
        <v/>
      </c>
      <c r="B110" s="455" t="str">
        <f t="shared" ca="1" si="5"/>
        <v/>
      </c>
    </row>
    <row r="111" spans="1:29" s="477" customFormat="1">
      <c r="A111" s="455" t="str">
        <f t="shared" ca="1" si="5"/>
        <v/>
      </c>
      <c r="B111" s="455" t="str">
        <f t="shared" ca="1" si="5"/>
        <v/>
      </c>
    </row>
    <row r="112" spans="1:29">
      <c r="A112" s="455" t="str">
        <f t="shared" ca="1" si="5"/>
        <v/>
      </c>
      <c r="B112" s="455" t="str">
        <f t="shared" ca="1" si="5"/>
        <v/>
      </c>
      <c r="D112" s="318">
        <v>25</v>
      </c>
      <c r="E112" s="318" t="s">
        <v>379</v>
      </c>
    </row>
    <row r="113" spans="1:34">
      <c r="A113" s="455" t="str">
        <f t="shared" ca="1" si="5"/>
        <v/>
      </c>
      <c r="B113" s="455" t="str">
        <f t="shared" ca="1" si="5"/>
        <v/>
      </c>
      <c r="E113" s="455" t="s">
        <v>322</v>
      </c>
      <c r="F113" s="460">
        <v>1</v>
      </c>
      <c r="G113" s="461">
        <v>2</v>
      </c>
      <c r="H113" s="461">
        <v>3</v>
      </c>
      <c r="I113" s="461">
        <v>4</v>
      </c>
      <c r="J113" s="462">
        <v>5</v>
      </c>
      <c r="K113" s="460">
        <v>6</v>
      </c>
      <c r="L113" s="461">
        <v>7</v>
      </c>
      <c r="M113" s="461">
        <v>8</v>
      </c>
      <c r="N113" s="461">
        <v>9</v>
      </c>
      <c r="O113" s="462">
        <v>10</v>
      </c>
      <c r="P113" s="460">
        <v>11</v>
      </c>
      <c r="Q113" s="461">
        <v>12</v>
      </c>
      <c r="R113" s="461">
        <v>13</v>
      </c>
      <c r="S113" s="461">
        <v>14</v>
      </c>
      <c r="T113" s="462">
        <v>15</v>
      </c>
      <c r="U113" s="460">
        <v>16</v>
      </c>
      <c r="V113" s="461">
        <v>17</v>
      </c>
      <c r="W113" s="461">
        <v>18</v>
      </c>
      <c r="X113" s="461">
        <v>19</v>
      </c>
      <c r="Y113" s="462">
        <v>20</v>
      </c>
      <c r="Z113" s="460">
        <v>21</v>
      </c>
      <c r="AA113" s="461">
        <v>22</v>
      </c>
      <c r="AB113" s="461">
        <v>23</v>
      </c>
      <c r="AC113" s="461">
        <v>24</v>
      </c>
      <c r="AD113" s="462">
        <v>25</v>
      </c>
    </row>
    <row r="114" spans="1:34">
      <c r="A114" s="455" t="str">
        <f t="shared" ca="1" si="5"/>
        <v/>
      </c>
      <c r="B114" s="455" t="str">
        <f t="shared" ca="1" si="5"/>
        <v/>
      </c>
      <c r="E114" s="455" t="s">
        <v>350</v>
      </c>
      <c r="F114" s="460">
        <v>10</v>
      </c>
      <c r="G114" s="461">
        <v>14</v>
      </c>
      <c r="H114" s="461">
        <v>22</v>
      </c>
      <c r="I114" s="461">
        <v>18</v>
      </c>
      <c r="J114" s="462">
        <v>1</v>
      </c>
      <c r="K114" s="460">
        <v>15</v>
      </c>
      <c r="L114" s="461">
        <v>19</v>
      </c>
      <c r="M114" s="461">
        <v>2</v>
      </c>
      <c r="N114" s="461">
        <v>23</v>
      </c>
      <c r="O114" s="462">
        <v>6</v>
      </c>
      <c r="P114" s="460">
        <v>20</v>
      </c>
      <c r="Q114" s="461">
        <v>24</v>
      </c>
      <c r="R114" s="461">
        <v>7</v>
      </c>
      <c r="S114" s="461">
        <v>3</v>
      </c>
      <c r="T114" s="462">
        <v>11</v>
      </c>
      <c r="U114" s="460">
        <v>25</v>
      </c>
      <c r="V114" s="461">
        <v>4</v>
      </c>
      <c r="W114" s="461">
        <v>12</v>
      </c>
      <c r="X114" s="461">
        <v>8</v>
      </c>
      <c r="Y114" s="462">
        <v>16</v>
      </c>
      <c r="Z114" s="460">
        <v>5</v>
      </c>
      <c r="AA114" s="461">
        <v>9</v>
      </c>
      <c r="AB114" s="461">
        <v>17</v>
      </c>
      <c r="AC114" s="461">
        <v>13</v>
      </c>
      <c r="AD114" s="462">
        <v>21</v>
      </c>
    </row>
    <row r="115" spans="1:34">
      <c r="A115" s="455" t="str">
        <f t="shared" ca="1" si="5"/>
        <v/>
      </c>
      <c r="B115" s="455" t="str">
        <f t="shared" ca="1" si="5"/>
        <v/>
      </c>
    </row>
    <row r="116" spans="1:34" s="477" customFormat="1">
      <c r="A116" s="455" t="str">
        <f t="shared" ca="1" si="5"/>
        <v/>
      </c>
      <c r="B116" s="455" t="str">
        <f t="shared" ca="1" si="5"/>
        <v/>
      </c>
    </row>
    <row r="117" spans="1:34">
      <c r="A117" s="455" t="str">
        <f t="shared" ca="1" si="5"/>
        <v/>
      </c>
      <c r="B117" s="455" t="str">
        <f t="shared" ca="1" si="5"/>
        <v/>
      </c>
      <c r="D117" s="318">
        <v>26</v>
      </c>
      <c r="E117" s="318" t="s">
        <v>379</v>
      </c>
    </row>
    <row r="118" spans="1:34">
      <c r="A118" s="455" t="str">
        <f t="shared" ca="1" si="5"/>
        <v/>
      </c>
      <c r="B118" s="455" t="str">
        <f t="shared" ca="1" si="5"/>
        <v/>
      </c>
      <c r="E118" s="455" t="s">
        <v>322</v>
      </c>
      <c r="F118" s="460">
        <v>1</v>
      </c>
      <c r="G118" s="461">
        <v>2</v>
      </c>
      <c r="H118" s="461">
        <v>3</v>
      </c>
      <c r="I118" s="461">
        <v>4</v>
      </c>
      <c r="J118" s="462">
        <v>5</v>
      </c>
      <c r="K118" s="460">
        <v>6</v>
      </c>
      <c r="L118" s="461">
        <v>7</v>
      </c>
      <c r="M118" s="461">
        <v>8</v>
      </c>
      <c r="N118" s="461">
        <v>9</v>
      </c>
      <c r="O118" s="462">
        <v>10</v>
      </c>
      <c r="P118" s="460">
        <v>11</v>
      </c>
      <c r="Q118" s="461">
        <v>12</v>
      </c>
      <c r="R118" s="461">
        <v>13</v>
      </c>
      <c r="S118" s="462">
        <v>14</v>
      </c>
      <c r="U118" s="460">
        <v>15</v>
      </c>
      <c r="V118" s="461">
        <v>16</v>
      </c>
      <c r="W118" s="461">
        <v>17</v>
      </c>
      <c r="X118" s="462">
        <v>18</v>
      </c>
      <c r="Z118" s="460">
        <v>19</v>
      </c>
      <c r="AA118" s="461">
        <v>20</v>
      </c>
      <c r="AB118" s="461">
        <v>21</v>
      </c>
      <c r="AC118" s="462">
        <v>22</v>
      </c>
      <c r="AE118" s="460">
        <v>23</v>
      </c>
      <c r="AF118" s="461">
        <v>24</v>
      </c>
      <c r="AG118" s="461">
        <v>25</v>
      </c>
      <c r="AH118" s="462">
        <v>26</v>
      </c>
    </row>
    <row r="119" spans="1:34">
      <c r="A119" s="455" t="str">
        <f t="shared" ca="1" si="5"/>
        <v/>
      </c>
      <c r="B119" s="455" t="str">
        <f t="shared" ca="1" si="5"/>
        <v/>
      </c>
      <c r="E119" s="455" t="s">
        <v>350</v>
      </c>
      <c r="F119" s="460">
        <v>26</v>
      </c>
      <c r="G119" s="461">
        <v>21</v>
      </c>
      <c r="H119" s="461">
        <v>7</v>
      </c>
      <c r="I119" s="461">
        <v>11</v>
      </c>
      <c r="J119" s="462">
        <v>15</v>
      </c>
      <c r="K119" s="460">
        <v>5</v>
      </c>
      <c r="L119" s="461">
        <v>25</v>
      </c>
      <c r="M119" s="461">
        <v>12</v>
      </c>
      <c r="N119" s="461">
        <v>19</v>
      </c>
      <c r="O119" s="462">
        <v>16</v>
      </c>
      <c r="P119" s="460">
        <v>4</v>
      </c>
      <c r="Q119" s="461">
        <v>22</v>
      </c>
      <c r="R119" s="461">
        <v>10</v>
      </c>
      <c r="S119" s="462">
        <v>23</v>
      </c>
      <c r="U119" s="460">
        <v>18</v>
      </c>
      <c r="V119" s="461">
        <v>13</v>
      </c>
      <c r="W119" s="461">
        <v>2</v>
      </c>
      <c r="X119" s="462">
        <v>6</v>
      </c>
      <c r="Z119" s="460">
        <v>9</v>
      </c>
      <c r="AA119" s="461">
        <v>17</v>
      </c>
      <c r="AB119" s="461">
        <v>24</v>
      </c>
      <c r="AC119" s="462">
        <v>3</v>
      </c>
      <c r="AE119" s="460">
        <v>14</v>
      </c>
      <c r="AF119" s="461">
        <v>8</v>
      </c>
      <c r="AG119" s="461">
        <v>20</v>
      </c>
      <c r="AH119" s="462">
        <v>1</v>
      </c>
    </row>
    <row r="120" spans="1:34">
      <c r="A120" s="455" t="str">
        <f t="shared" ca="1" si="5"/>
        <v/>
      </c>
      <c r="B120" s="455" t="str">
        <f t="shared" ca="1" si="5"/>
        <v/>
      </c>
    </row>
    <row r="121" spans="1:34" s="477" customFormat="1">
      <c r="A121" s="455" t="str">
        <f t="shared" ca="1" si="5"/>
        <v/>
      </c>
      <c r="B121" s="455" t="str">
        <f t="shared" ca="1" si="5"/>
        <v/>
      </c>
    </row>
    <row r="122" spans="1:34">
      <c r="A122" s="455" t="str">
        <f t="shared" ca="1" si="5"/>
        <v/>
      </c>
      <c r="B122" s="455" t="str">
        <f t="shared" ca="1" si="5"/>
        <v/>
      </c>
      <c r="D122" s="318">
        <v>27</v>
      </c>
      <c r="E122" s="318" t="s">
        <v>379</v>
      </c>
    </row>
    <row r="123" spans="1:34">
      <c r="A123" s="455" t="str">
        <f t="shared" ca="1" si="5"/>
        <v/>
      </c>
      <c r="B123" s="455" t="str">
        <f t="shared" ca="1" si="5"/>
        <v/>
      </c>
      <c r="E123" s="455" t="s">
        <v>322</v>
      </c>
      <c r="F123" s="460">
        <v>1</v>
      </c>
      <c r="G123" s="461">
        <v>2</v>
      </c>
      <c r="H123" s="461">
        <v>3</v>
      </c>
      <c r="I123" s="461">
        <v>4</v>
      </c>
      <c r="J123" s="462">
        <v>5</v>
      </c>
      <c r="K123" s="460">
        <v>6</v>
      </c>
      <c r="L123" s="461">
        <v>7</v>
      </c>
      <c r="M123" s="461">
        <v>8</v>
      </c>
      <c r="N123" s="461">
        <v>9</v>
      </c>
      <c r="O123" s="462">
        <v>10</v>
      </c>
      <c r="P123" s="460">
        <v>11</v>
      </c>
      <c r="Q123" s="461">
        <v>12</v>
      </c>
      <c r="R123" s="461">
        <v>13</v>
      </c>
      <c r="S123" s="461">
        <v>14</v>
      </c>
      <c r="T123" s="462">
        <v>15</v>
      </c>
      <c r="U123" s="460">
        <v>16</v>
      </c>
      <c r="V123" s="461">
        <v>17</v>
      </c>
      <c r="W123" s="461">
        <v>18</v>
      </c>
      <c r="X123" s="462">
        <v>19</v>
      </c>
      <c r="Z123" s="460">
        <v>20</v>
      </c>
      <c r="AA123" s="461">
        <v>21</v>
      </c>
      <c r="AB123" s="461">
        <v>22</v>
      </c>
      <c r="AC123" s="462">
        <v>23</v>
      </c>
      <c r="AE123" s="460">
        <v>24</v>
      </c>
      <c r="AF123" s="461">
        <v>25</v>
      </c>
      <c r="AG123" s="461">
        <v>26</v>
      </c>
      <c r="AH123" s="462">
        <v>27</v>
      </c>
    </row>
    <row r="124" spans="1:34">
      <c r="A124" s="455" t="str">
        <f t="shared" ca="1" si="5"/>
        <v/>
      </c>
      <c r="B124" s="455" t="str">
        <f t="shared" ca="1" si="5"/>
        <v/>
      </c>
      <c r="E124" s="455" t="s">
        <v>350</v>
      </c>
      <c r="F124" s="460">
        <v>23</v>
      </c>
      <c r="G124" s="461">
        <v>8</v>
      </c>
      <c r="H124" s="461">
        <v>4</v>
      </c>
      <c r="I124" s="461">
        <v>16</v>
      </c>
      <c r="J124" s="462">
        <v>24</v>
      </c>
      <c r="K124" s="460">
        <v>10</v>
      </c>
      <c r="L124" s="461">
        <v>19</v>
      </c>
      <c r="M124" s="461">
        <v>12</v>
      </c>
      <c r="N124" s="461">
        <v>26</v>
      </c>
      <c r="O124" s="462">
        <v>20</v>
      </c>
      <c r="P124" s="460">
        <v>15</v>
      </c>
      <c r="Q124" s="461">
        <v>18</v>
      </c>
      <c r="R124" s="461">
        <v>27</v>
      </c>
      <c r="S124" s="461">
        <v>2</v>
      </c>
      <c r="T124" s="462">
        <v>21</v>
      </c>
      <c r="U124" s="460">
        <v>9</v>
      </c>
      <c r="V124" s="461">
        <v>3</v>
      </c>
      <c r="W124" s="461">
        <v>17</v>
      </c>
      <c r="X124" s="462">
        <v>11</v>
      </c>
      <c r="Z124" s="460">
        <v>22</v>
      </c>
      <c r="AA124" s="461">
        <v>14</v>
      </c>
      <c r="AB124" s="461">
        <v>7</v>
      </c>
      <c r="AC124" s="462">
        <v>1</v>
      </c>
      <c r="AE124" s="460">
        <v>5</v>
      </c>
      <c r="AF124" s="461">
        <v>13</v>
      </c>
      <c r="AG124" s="461">
        <v>25</v>
      </c>
      <c r="AH124" s="462">
        <v>6</v>
      </c>
    </row>
    <row r="125" spans="1:34">
      <c r="A125" s="455" t="str">
        <f t="shared" ca="1" si="5"/>
        <v/>
      </c>
      <c r="B125" s="455" t="str">
        <f t="shared" ca="1" si="5"/>
        <v/>
      </c>
    </row>
    <row r="126" spans="1:34" s="477" customFormat="1">
      <c r="A126" s="455" t="str">
        <f t="shared" ca="1" si="5"/>
        <v/>
      </c>
      <c r="B126" s="455" t="str">
        <f t="shared" ca="1" si="5"/>
        <v/>
      </c>
    </row>
    <row r="127" spans="1:34">
      <c r="A127" s="455" t="str">
        <f t="shared" ref="A127:B146" ca="1" si="6">IF(INDIRECT(ADDRESS(A$6,ROW()-ROW(A$6)-1+COLUMN($F$8)))&gt;0,INDIRECT(ADDRESS(A$6,ROW()-ROW(A$6)-1+COLUMN($F$8))),"")</f>
        <v/>
      </c>
      <c r="B127" s="455" t="str">
        <f t="shared" ca="1" si="6"/>
        <v/>
      </c>
      <c r="D127" s="318">
        <v>28</v>
      </c>
      <c r="E127" s="318" t="s">
        <v>379</v>
      </c>
    </row>
    <row r="128" spans="1:34">
      <c r="A128" s="455" t="str">
        <f t="shared" ca="1" si="6"/>
        <v/>
      </c>
      <c r="B128" s="455" t="str">
        <f t="shared" ca="1" si="6"/>
        <v/>
      </c>
      <c r="E128" s="455" t="s">
        <v>322</v>
      </c>
      <c r="F128" s="460">
        <v>1</v>
      </c>
      <c r="G128" s="461">
        <v>2</v>
      </c>
      <c r="H128" s="461">
        <v>3</v>
      </c>
      <c r="I128" s="461">
        <v>4</v>
      </c>
      <c r="J128" s="462">
        <v>5</v>
      </c>
      <c r="K128" s="460">
        <v>6</v>
      </c>
      <c r="L128" s="461">
        <v>7</v>
      </c>
      <c r="M128" s="461">
        <v>8</v>
      </c>
      <c r="N128" s="461">
        <v>9</v>
      </c>
      <c r="O128" s="462">
        <v>10</v>
      </c>
      <c r="P128" s="460">
        <v>11</v>
      </c>
      <c r="Q128" s="461">
        <v>12</v>
      </c>
      <c r="R128" s="461">
        <v>13</v>
      </c>
      <c r="S128" s="461">
        <v>14</v>
      </c>
      <c r="T128" s="462">
        <v>15</v>
      </c>
      <c r="U128" s="460">
        <v>16</v>
      </c>
      <c r="V128" s="461">
        <v>17</v>
      </c>
      <c r="W128" s="461">
        <v>18</v>
      </c>
      <c r="X128" s="461">
        <v>19</v>
      </c>
      <c r="Y128" s="462">
        <v>20</v>
      </c>
      <c r="Z128" s="460">
        <v>21</v>
      </c>
      <c r="AA128" s="461">
        <v>22</v>
      </c>
      <c r="AB128" s="461">
        <v>23</v>
      </c>
      <c r="AC128" s="462">
        <v>24</v>
      </c>
      <c r="AE128" s="460">
        <v>25</v>
      </c>
      <c r="AF128" s="461">
        <v>26</v>
      </c>
      <c r="AG128" s="461">
        <v>27</v>
      </c>
      <c r="AH128" s="462">
        <v>28</v>
      </c>
    </row>
    <row r="129" spans="1:39">
      <c r="A129" s="455" t="str">
        <f t="shared" ca="1" si="6"/>
        <v/>
      </c>
      <c r="B129" s="455" t="str">
        <f t="shared" ca="1" si="6"/>
        <v/>
      </c>
      <c r="E129" s="455" t="s">
        <v>350</v>
      </c>
      <c r="F129" s="460">
        <v>4</v>
      </c>
      <c r="G129" s="461">
        <v>27</v>
      </c>
      <c r="H129" s="461">
        <v>7</v>
      </c>
      <c r="I129" s="461">
        <v>21</v>
      </c>
      <c r="J129" s="462">
        <v>13</v>
      </c>
      <c r="K129" s="460">
        <v>19</v>
      </c>
      <c r="L129" s="461">
        <v>24</v>
      </c>
      <c r="M129" s="461">
        <v>14</v>
      </c>
      <c r="N129" s="461">
        <v>26</v>
      </c>
      <c r="O129" s="462">
        <v>1</v>
      </c>
      <c r="P129" s="460">
        <v>15</v>
      </c>
      <c r="Q129" s="461">
        <v>23</v>
      </c>
      <c r="R129" s="461">
        <v>17</v>
      </c>
      <c r="S129" s="461">
        <v>25</v>
      </c>
      <c r="T129" s="462">
        <v>6</v>
      </c>
      <c r="U129" s="460">
        <v>9</v>
      </c>
      <c r="V129" s="461">
        <v>5</v>
      </c>
      <c r="W129" s="461">
        <v>28</v>
      </c>
      <c r="X129" s="461">
        <v>22</v>
      </c>
      <c r="Y129" s="462">
        <v>16</v>
      </c>
      <c r="Z129" s="460">
        <v>20</v>
      </c>
      <c r="AA129" s="461">
        <v>8</v>
      </c>
      <c r="AB129" s="461">
        <v>12</v>
      </c>
      <c r="AC129" s="462">
        <v>3</v>
      </c>
      <c r="AE129" s="460">
        <v>10</v>
      </c>
      <c r="AF129" s="461">
        <v>18</v>
      </c>
      <c r="AG129" s="461">
        <v>2</v>
      </c>
      <c r="AH129" s="462">
        <v>11</v>
      </c>
    </row>
    <row r="130" spans="1:39">
      <c r="A130" s="455" t="str">
        <f t="shared" ca="1" si="6"/>
        <v/>
      </c>
      <c r="B130" s="455" t="str">
        <f t="shared" ca="1" si="6"/>
        <v/>
      </c>
    </row>
    <row r="131" spans="1:39" s="477" customFormat="1">
      <c r="A131" s="455" t="str">
        <f t="shared" ca="1" si="6"/>
        <v/>
      </c>
      <c r="B131" s="455" t="str">
        <f t="shared" ca="1" si="6"/>
        <v/>
      </c>
    </row>
    <row r="132" spans="1:39">
      <c r="A132" s="455" t="str">
        <f t="shared" ca="1" si="6"/>
        <v/>
      </c>
      <c r="B132" s="455" t="str">
        <f t="shared" ca="1" si="6"/>
        <v/>
      </c>
      <c r="D132" s="318">
        <v>29</v>
      </c>
      <c r="E132" s="318" t="s">
        <v>379</v>
      </c>
    </row>
    <row r="133" spans="1:39">
      <c r="A133" s="455" t="str">
        <f t="shared" ca="1" si="6"/>
        <v/>
      </c>
      <c r="B133" s="455" t="str">
        <f t="shared" ca="1" si="6"/>
        <v/>
      </c>
      <c r="E133" s="455" t="s">
        <v>322</v>
      </c>
      <c r="F133" s="460">
        <v>1</v>
      </c>
      <c r="G133" s="461">
        <v>2</v>
      </c>
      <c r="H133" s="461">
        <v>3</v>
      </c>
      <c r="I133" s="461">
        <v>4</v>
      </c>
      <c r="J133" s="462">
        <v>5</v>
      </c>
      <c r="K133" s="460">
        <v>6</v>
      </c>
      <c r="L133" s="461">
        <v>7</v>
      </c>
      <c r="M133" s="461">
        <v>8</v>
      </c>
      <c r="N133" s="461">
        <v>9</v>
      </c>
      <c r="O133" s="462">
        <v>10</v>
      </c>
      <c r="P133" s="460">
        <v>11</v>
      </c>
      <c r="Q133" s="461">
        <v>12</v>
      </c>
      <c r="R133" s="461">
        <v>13</v>
      </c>
      <c r="S133" s="461">
        <v>14</v>
      </c>
      <c r="T133" s="462">
        <v>15</v>
      </c>
      <c r="U133" s="460">
        <v>16</v>
      </c>
      <c r="V133" s="461">
        <v>17</v>
      </c>
      <c r="W133" s="461">
        <v>18</v>
      </c>
      <c r="X133" s="461">
        <v>19</v>
      </c>
      <c r="Y133" s="462">
        <v>20</v>
      </c>
      <c r="Z133" s="460">
        <v>21</v>
      </c>
      <c r="AA133" s="461">
        <v>22</v>
      </c>
      <c r="AB133" s="461">
        <v>23</v>
      </c>
      <c r="AC133" s="461">
        <v>24</v>
      </c>
      <c r="AD133" s="462">
        <v>25</v>
      </c>
      <c r="AE133" s="460">
        <v>26</v>
      </c>
      <c r="AF133" s="461">
        <v>27</v>
      </c>
      <c r="AG133" s="461">
        <v>28</v>
      </c>
      <c r="AH133" s="462">
        <v>29</v>
      </c>
    </row>
    <row r="134" spans="1:39">
      <c r="A134" s="455" t="str">
        <f t="shared" ca="1" si="6"/>
        <v/>
      </c>
      <c r="B134" s="455" t="str">
        <f t="shared" ca="1" si="6"/>
        <v/>
      </c>
      <c r="E134" s="455" t="s">
        <v>350</v>
      </c>
      <c r="F134" s="460">
        <v>20</v>
      </c>
      <c r="G134" s="461">
        <v>25</v>
      </c>
      <c r="H134" s="461">
        <v>5</v>
      </c>
      <c r="I134" s="461">
        <v>12</v>
      </c>
      <c r="J134" s="462">
        <v>6</v>
      </c>
      <c r="K134" s="460">
        <v>10</v>
      </c>
      <c r="L134" s="461">
        <v>18</v>
      </c>
      <c r="M134" s="461">
        <v>14</v>
      </c>
      <c r="N134" s="461">
        <v>22</v>
      </c>
      <c r="O134" s="462">
        <v>28</v>
      </c>
      <c r="P134" s="460">
        <v>19</v>
      </c>
      <c r="Q134" s="461">
        <v>4</v>
      </c>
      <c r="R134" s="461">
        <v>27</v>
      </c>
      <c r="S134" s="461">
        <v>8</v>
      </c>
      <c r="T134" s="462">
        <v>21</v>
      </c>
      <c r="U134" s="460">
        <v>29</v>
      </c>
      <c r="V134" s="461">
        <v>23</v>
      </c>
      <c r="W134" s="461">
        <v>2</v>
      </c>
      <c r="X134" s="461">
        <v>16</v>
      </c>
      <c r="Y134" s="462">
        <v>13</v>
      </c>
      <c r="Z134" s="460">
        <v>15</v>
      </c>
      <c r="AA134" s="461">
        <v>9</v>
      </c>
      <c r="AB134" s="461">
        <v>17</v>
      </c>
      <c r="AC134" s="461">
        <v>1</v>
      </c>
      <c r="AD134" s="462">
        <v>26</v>
      </c>
      <c r="AE134" s="460">
        <v>24</v>
      </c>
      <c r="AF134" s="461">
        <v>3</v>
      </c>
      <c r="AG134" s="461">
        <v>7</v>
      </c>
      <c r="AH134" s="462">
        <v>11</v>
      </c>
    </row>
    <row r="135" spans="1:39">
      <c r="A135" s="455" t="str">
        <f t="shared" ca="1" si="6"/>
        <v/>
      </c>
      <c r="B135" s="455" t="str">
        <f t="shared" ca="1" si="6"/>
        <v/>
      </c>
    </row>
    <row r="136" spans="1:39" s="477" customFormat="1">
      <c r="A136" s="455" t="str">
        <f t="shared" ca="1" si="6"/>
        <v/>
      </c>
      <c r="B136" s="455" t="str">
        <f t="shared" ca="1" si="6"/>
        <v/>
      </c>
    </row>
    <row r="137" spans="1:39">
      <c r="A137" s="455" t="str">
        <f t="shared" ca="1" si="6"/>
        <v/>
      </c>
      <c r="B137" s="455" t="str">
        <f t="shared" ca="1" si="6"/>
        <v/>
      </c>
      <c r="D137" s="318">
        <v>30</v>
      </c>
      <c r="E137" s="318" t="s">
        <v>379</v>
      </c>
    </row>
    <row r="138" spans="1:39">
      <c r="A138" s="455" t="str">
        <f t="shared" ca="1" si="6"/>
        <v/>
      </c>
      <c r="B138" s="455" t="str">
        <f t="shared" ca="1" si="6"/>
        <v/>
      </c>
      <c r="E138" s="455" t="s">
        <v>322</v>
      </c>
      <c r="F138" s="460">
        <v>1</v>
      </c>
      <c r="G138" s="461">
        <v>2</v>
      </c>
      <c r="H138" s="461">
        <v>3</v>
      </c>
      <c r="I138" s="461">
        <v>4</v>
      </c>
      <c r="J138" s="462">
        <v>5</v>
      </c>
      <c r="K138" s="460">
        <v>6</v>
      </c>
      <c r="L138" s="461">
        <v>7</v>
      </c>
      <c r="M138" s="461">
        <v>8</v>
      </c>
      <c r="N138" s="461">
        <v>9</v>
      </c>
      <c r="O138" s="462">
        <v>10</v>
      </c>
      <c r="P138" s="460">
        <v>11</v>
      </c>
      <c r="Q138" s="461">
        <v>12</v>
      </c>
      <c r="R138" s="461">
        <v>13</v>
      </c>
      <c r="S138" s="461">
        <v>14</v>
      </c>
      <c r="T138" s="462">
        <v>15</v>
      </c>
      <c r="U138" s="460">
        <v>16</v>
      </c>
      <c r="V138" s="461">
        <v>17</v>
      </c>
      <c r="W138" s="461">
        <v>18</v>
      </c>
      <c r="X138" s="461">
        <v>19</v>
      </c>
      <c r="Y138" s="462">
        <v>20</v>
      </c>
      <c r="Z138" s="460">
        <v>21</v>
      </c>
      <c r="AA138" s="461">
        <v>22</v>
      </c>
      <c r="AB138" s="461">
        <v>23</v>
      </c>
      <c r="AC138" s="461">
        <v>24</v>
      </c>
      <c r="AD138" s="462">
        <v>25</v>
      </c>
      <c r="AE138" s="460">
        <v>26</v>
      </c>
      <c r="AF138" s="461">
        <v>27</v>
      </c>
      <c r="AG138" s="461">
        <v>28</v>
      </c>
      <c r="AH138" s="461">
        <v>29</v>
      </c>
      <c r="AI138" s="462">
        <v>30</v>
      </c>
    </row>
    <row r="139" spans="1:39">
      <c r="A139" s="455" t="str">
        <f t="shared" ca="1" si="6"/>
        <v/>
      </c>
      <c r="B139" s="455" t="str">
        <f t="shared" ca="1" si="6"/>
        <v/>
      </c>
      <c r="E139" s="455" t="s">
        <v>350</v>
      </c>
      <c r="F139" s="460">
        <v>5</v>
      </c>
      <c r="G139" s="461">
        <v>18</v>
      </c>
      <c r="H139" s="461">
        <v>12</v>
      </c>
      <c r="I139" s="461">
        <v>21</v>
      </c>
      <c r="J139" s="462">
        <v>8</v>
      </c>
      <c r="K139" s="460">
        <v>10</v>
      </c>
      <c r="L139" s="461">
        <v>14</v>
      </c>
      <c r="M139" s="461">
        <v>17</v>
      </c>
      <c r="N139" s="461">
        <v>1</v>
      </c>
      <c r="O139" s="462">
        <v>26</v>
      </c>
      <c r="P139" s="460">
        <v>20</v>
      </c>
      <c r="Q139" s="461">
        <v>25</v>
      </c>
      <c r="R139" s="461">
        <v>30</v>
      </c>
      <c r="S139" s="461">
        <v>6</v>
      </c>
      <c r="T139" s="462">
        <v>3</v>
      </c>
      <c r="U139" s="460">
        <v>9</v>
      </c>
      <c r="V139" s="461">
        <v>23</v>
      </c>
      <c r="W139" s="461">
        <v>29</v>
      </c>
      <c r="X139" s="461">
        <v>16</v>
      </c>
      <c r="Y139" s="462">
        <v>11</v>
      </c>
      <c r="Z139" s="460">
        <v>15</v>
      </c>
      <c r="AA139" s="461">
        <v>28</v>
      </c>
      <c r="AB139" s="461">
        <v>19</v>
      </c>
      <c r="AC139" s="461">
        <v>22</v>
      </c>
      <c r="AD139" s="462">
        <v>2</v>
      </c>
      <c r="AE139" s="460">
        <v>24</v>
      </c>
      <c r="AF139" s="461">
        <v>4</v>
      </c>
      <c r="AG139" s="461">
        <v>7</v>
      </c>
      <c r="AH139" s="461">
        <v>27</v>
      </c>
      <c r="AI139" s="462">
        <v>13</v>
      </c>
    </row>
    <row r="140" spans="1:39">
      <c r="A140" s="455" t="str">
        <f t="shared" ca="1" si="6"/>
        <v/>
      </c>
      <c r="B140" s="455" t="str">
        <f t="shared" ca="1" si="6"/>
        <v/>
      </c>
    </row>
    <row r="141" spans="1:39" s="477" customFormat="1">
      <c r="A141" s="455" t="str">
        <f t="shared" ca="1" si="6"/>
        <v/>
      </c>
      <c r="B141" s="455" t="str">
        <f t="shared" ca="1" si="6"/>
        <v/>
      </c>
    </row>
    <row r="142" spans="1:39">
      <c r="A142" s="455" t="str">
        <f t="shared" ca="1" si="6"/>
        <v/>
      </c>
      <c r="B142" s="455" t="str">
        <f t="shared" ca="1" si="6"/>
        <v/>
      </c>
      <c r="D142" s="318">
        <v>31</v>
      </c>
      <c r="E142" s="318" t="s">
        <v>379</v>
      </c>
    </row>
    <row r="143" spans="1:39">
      <c r="A143" s="455" t="str">
        <f t="shared" ca="1" si="6"/>
        <v/>
      </c>
      <c r="B143" s="455" t="str">
        <f t="shared" ca="1" si="6"/>
        <v/>
      </c>
      <c r="E143" s="455" t="s">
        <v>322</v>
      </c>
      <c r="F143" s="460">
        <v>1</v>
      </c>
      <c r="G143" s="461">
        <v>2</v>
      </c>
      <c r="H143" s="461">
        <v>3</v>
      </c>
      <c r="I143" s="461">
        <v>4</v>
      </c>
      <c r="J143" s="462">
        <v>5</v>
      </c>
      <c r="K143" s="460">
        <v>6</v>
      </c>
      <c r="L143" s="461">
        <v>7</v>
      </c>
      <c r="M143" s="461">
        <v>8</v>
      </c>
      <c r="N143" s="461">
        <v>9</v>
      </c>
      <c r="O143" s="462">
        <v>10</v>
      </c>
      <c r="P143" s="460">
        <v>11</v>
      </c>
      <c r="Q143" s="461">
        <v>12</v>
      </c>
      <c r="R143" s="461">
        <v>13</v>
      </c>
      <c r="S143" s="461">
        <v>14</v>
      </c>
      <c r="T143" s="462">
        <v>15</v>
      </c>
      <c r="U143" s="460">
        <v>16</v>
      </c>
      <c r="V143" s="461">
        <v>17</v>
      </c>
      <c r="W143" s="461">
        <v>18</v>
      </c>
      <c r="X143" s="462">
        <v>19</v>
      </c>
      <c r="Z143" s="460">
        <v>20</v>
      </c>
      <c r="AA143" s="461">
        <v>21</v>
      </c>
      <c r="AB143" s="461">
        <v>22</v>
      </c>
      <c r="AC143" s="462">
        <v>23</v>
      </c>
      <c r="AE143" s="460">
        <v>24</v>
      </c>
      <c r="AF143" s="461">
        <v>25</v>
      </c>
      <c r="AG143" s="461">
        <v>26</v>
      </c>
      <c r="AH143" s="462">
        <v>27</v>
      </c>
      <c r="AJ143" s="460">
        <v>28</v>
      </c>
      <c r="AK143" s="461">
        <v>29</v>
      </c>
      <c r="AL143" s="461">
        <v>30</v>
      </c>
      <c r="AM143" s="462">
        <v>31</v>
      </c>
    </row>
    <row r="144" spans="1:39">
      <c r="A144" s="455" t="str">
        <f t="shared" ca="1" si="6"/>
        <v/>
      </c>
      <c r="B144" s="455" t="str">
        <f t="shared" ca="1" si="6"/>
        <v/>
      </c>
      <c r="E144" s="455" t="s">
        <v>350</v>
      </c>
      <c r="F144" s="460">
        <v>27</v>
      </c>
      <c r="G144" s="461">
        <v>22</v>
      </c>
      <c r="H144" s="461">
        <v>7</v>
      </c>
      <c r="I144" s="461">
        <v>16</v>
      </c>
      <c r="J144" s="462">
        <v>30</v>
      </c>
      <c r="K144" s="460">
        <v>31</v>
      </c>
      <c r="L144" s="461">
        <v>18</v>
      </c>
      <c r="M144" s="461">
        <v>15</v>
      </c>
      <c r="N144" s="461">
        <v>20</v>
      </c>
      <c r="O144" s="462">
        <v>25</v>
      </c>
      <c r="P144" s="460">
        <v>5</v>
      </c>
      <c r="Q144" s="461">
        <v>26</v>
      </c>
      <c r="R144" s="461">
        <v>21</v>
      </c>
      <c r="S144" s="461">
        <v>17</v>
      </c>
      <c r="T144" s="462">
        <v>28</v>
      </c>
      <c r="U144" s="460">
        <v>4</v>
      </c>
      <c r="V144" s="461">
        <v>19</v>
      </c>
      <c r="W144" s="461">
        <v>11</v>
      </c>
      <c r="X144" s="462">
        <v>6</v>
      </c>
      <c r="Z144" s="460">
        <v>9</v>
      </c>
      <c r="AA144" s="461">
        <v>13</v>
      </c>
      <c r="AB144" s="461">
        <v>24</v>
      </c>
      <c r="AC144" s="462">
        <v>3</v>
      </c>
      <c r="AE144" s="460">
        <v>14</v>
      </c>
      <c r="AF144" s="461">
        <v>10</v>
      </c>
      <c r="AG144" s="461">
        <v>29</v>
      </c>
      <c r="AH144" s="462">
        <v>1</v>
      </c>
      <c r="AJ144" s="460">
        <v>23</v>
      </c>
      <c r="AK144" s="461">
        <v>8</v>
      </c>
      <c r="AL144" s="461">
        <v>12</v>
      </c>
      <c r="AM144" s="462">
        <v>2</v>
      </c>
    </row>
    <row r="145" spans="1:39">
      <c r="A145" s="455" t="str">
        <f t="shared" ca="1" si="6"/>
        <v/>
      </c>
      <c r="B145" s="455" t="str">
        <f t="shared" ca="1" si="6"/>
        <v/>
      </c>
    </row>
    <row r="146" spans="1:39" s="477" customFormat="1">
      <c r="A146" s="455" t="str">
        <f t="shared" ca="1" si="6"/>
        <v/>
      </c>
      <c r="B146" s="455" t="str">
        <f t="shared" ca="1" si="6"/>
        <v/>
      </c>
    </row>
    <row r="147" spans="1:39">
      <c r="A147" s="455" t="str">
        <f t="shared" ref="A147:B166" ca="1" si="7">IF(INDIRECT(ADDRESS(A$6,ROW()-ROW(A$6)-1+COLUMN($F$8)))&gt;0,INDIRECT(ADDRESS(A$6,ROW()-ROW(A$6)-1+COLUMN($F$8))),"")</f>
        <v/>
      </c>
      <c r="B147" s="455" t="str">
        <f t="shared" ca="1" si="7"/>
        <v/>
      </c>
      <c r="D147" s="318">
        <v>32</v>
      </c>
      <c r="E147" s="318" t="s">
        <v>379</v>
      </c>
    </row>
    <row r="148" spans="1:39">
      <c r="A148" s="455" t="str">
        <f t="shared" ca="1" si="7"/>
        <v/>
      </c>
      <c r="B148" s="455" t="str">
        <f t="shared" ca="1" si="7"/>
        <v/>
      </c>
      <c r="E148" s="455" t="s">
        <v>322</v>
      </c>
      <c r="F148" s="460">
        <v>1</v>
      </c>
      <c r="G148" s="461">
        <v>2</v>
      </c>
      <c r="H148" s="461">
        <v>3</v>
      </c>
      <c r="I148" s="461">
        <v>4</v>
      </c>
      <c r="J148" s="462">
        <v>5</v>
      </c>
      <c r="K148" s="460">
        <v>6</v>
      </c>
      <c r="L148" s="461">
        <v>7</v>
      </c>
      <c r="M148" s="461">
        <v>8</v>
      </c>
      <c r="N148" s="461">
        <v>9</v>
      </c>
      <c r="O148" s="462">
        <v>10</v>
      </c>
      <c r="P148" s="460">
        <v>11</v>
      </c>
      <c r="Q148" s="461">
        <v>12</v>
      </c>
      <c r="R148" s="461">
        <v>13</v>
      </c>
      <c r="S148" s="461">
        <v>14</v>
      </c>
      <c r="T148" s="462">
        <v>15</v>
      </c>
      <c r="U148" s="460">
        <v>16</v>
      </c>
      <c r="V148" s="461">
        <v>17</v>
      </c>
      <c r="W148" s="461">
        <v>18</v>
      </c>
      <c r="X148" s="461">
        <v>19</v>
      </c>
      <c r="Y148" s="462">
        <v>20</v>
      </c>
      <c r="Z148" s="460">
        <v>21</v>
      </c>
      <c r="AA148" s="461">
        <v>22</v>
      </c>
      <c r="AB148" s="461">
        <v>23</v>
      </c>
      <c r="AC148" s="462">
        <v>24</v>
      </c>
      <c r="AE148" s="460">
        <v>25</v>
      </c>
      <c r="AF148" s="461">
        <v>26</v>
      </c>
      <c r="AG148" s="461">
        <v>27</v>
      </c>
      <c r="AH148" s="462">
        <v>28</v>
      </c>
      <c r="AJ148" s="460">
        <v>29</v>
      </c>
      <c r="AK148" s="461">
        <v>30</v>
      </c>
      <c r="AL148" s="461">
        <v>31</v>
      </c>
      <c r="AM148" s="462">
        <v>32</v>
      </c>
    </row>
    <row r="149" spans="1:39">
      <c r="A149" s="455" t="str">
        <f t="shared" ca="1" si="7"/>
        <v/>
      </c>
      <c r="B149" s="455" t="str">
        <f t="shared" ca="1" si="7"/>
        <v/>
      </c>
      <c r="E149" s="455" t="s">
        <v>350</v>
      </c>
      <c r="F149" s="460">
        <v>24</v>
      </c>
      <c r="G149" s="461">
        <v>19</v>
      </c>
      <c r="H149" s="461">
        <v>12</v>
      </c>
      <c r="I149" s="461">
        <v>31</v>
      </c>
      <c r="J149" s="462">
        <v>26</v>
      </c>
      <c r="K149" s="460">
        <v>28</v>
      </c>
      <c r="L149" s="461">
        <v>9</v>
      </c>
      <c r="M149" s="461">
        <v>22</v>
      </c>
      <c r="N149" s="461">
        <v>29</v>
      </c>
      <c r="O149" s="462">
        <v>16</v>
      </c>
      <c r="P149" s="460">
        <v>10</v>
      </c>
      <c r="Q149" s="461">
        <v>3</v>
      </c>
      <c r="R149" s="461">
        <v>32</v>
      </c>
      <c r="S149" s="461">
        <v>27</v>
      </c>
      <c r="T149" s="462">
        <v>21</v>
      </c>
      <c r="U149" s="460">
        <v>14</v>
      </c>
      <c r="V149" s="461">
        <v>23</v>
      </c>
      <c r="W149" s="461">
        <v>30</v>
      </c>
      <c r="X149" s="461">
        <v>2</v>
      </c>
      <c r="Y149" s="462">
        <v>25</v>
      </c>
      <c r="Z149" s="460">
        <v>5</v>
      </c>
      <c r="AA149" s="461">
        <v>8</v>
      </c>
      <c r="AB149" s="461">
        <v>17</v>
      </c>
      <c r="AC149" s="462">
        <v>11</v>
      </c>
      <c r="AE149" s="460">
        <v>4</v>
      </c>
      <c r="AF149" s="461">
        <v>15</v>
      </c>
      <c r="AG149" s="461">
        <v>7</v>
      </c>
      <c r="AH149" s="462">
        <v>18</v>
      </c>
      <c r="AJ149" s="460">
        <v>20</v>
      </c>
      <c r="AK149" s="461">
        <v>13</v>
      </c>
      <c r="AL149" s="461">
        <v>1</v>
      </c>
      <c r="AM149" s="462">
        <v>6</v>
      </c>
    </row>
    <row r="150" spans="1:39">
      <c r="A150" s="455" t="str">
        <f t="shared" ca="1" si="7"/>
        <v/>
      </c>
      <c r="B150" s="455" t="str">
        <f t="shared" ca="1" si="7"/>
        <v/>
      </c>
    </row>
    <row r="151" spans="1:39" s="477" customFormat="1">
      <c r="A151" s="455" t="str">
        <f t="shared" ca="1" si="7"/>
        <v/>
      </c>
      <c r="B151" s="455" t="str">
        <f t="shared" ca="1" si="7"/>
        <v/>
      </c>
    </row>
    <row r="152" spans="1:39">
      <c r="A152" s="455" t="str">
        <f t="shared" ca="1" si="7"/>
        <v/>
      </c>
      <c r="B152" s="455" t="str">
        <f t="shared" ca="1" si="7"/>
        <v/>
      </c>
      <c r="D152" s="318">
        <v>33</v>
      </c>
      <c r="E152" s="318" t="s">
        <v>379</v>
      </c>
    </row>
    <row r="153" spans="1:39">
      <c r="A153" s="455" t="str">
        <f t="shared" ca="1" si="7"/>
        <v/>
      </c>
      <c r="B153" s="455" t="str">
        <f t="shared" ca="1" si="7"/>
        <v/>
      </c>
      <c r="E153" s="455" t="s">
        <v>322</v>
      </c>
      <c r="F153" s="460">
        <v>1</v>
      </c>
      <c r="G153" s="461">
        <v>2</v>
      </c>
      <c r="H153" s="461">
        <v>3</v>
      </c>
      <c r="I153" s="461">
        <v>4</v>
      </c>
      <c r="J153" s="462">
        <v>5</v>
      </c>
      <c r="K153" s="460">
        <v>6</v>
      </c>
      <c r="L153" s="461">
        <v>7</v>
      </c>
      <c r="M153" s="461">
        <v>8</v>
      </c>
      <c r="N153" s="461">
        <v>9</v>
      </c>
      <c r="O153" s="462">
        <v>10</v>
      </c>
      <c r="P153" s="460">
        <v>11</v>
      </c>
      <c r="Q153" s="461">
        <v>12</v>
      </c>
      <c r="R153" s="461">
        <v>13</v>
      </c>
      <c r="S153" s="461">
        <v>14</v>
      </c>
      <c r="T153" s="462">
        <v>15</v>
      </c>
      <c r="U153" s="460">
        <v>16</v>
      </c>
      <c r="V153" s="461">
        <v>17</v>
      </c>
      <c r="W153" s="461">
        <v>18</v>
      </c>
      <c r="X153" s="461">
        <v>19</v>
      </c>
      <c r="Y153" s="462">
        <v>20</v>
      </c>
      <c r="Z153" s="460">
        <v>21</v>
      </c>
      <c r="AA153" s="461">
        <v>22</v>
      </c>
      <c r="AB153" s="461">
        <v>23</v>
      </c>
      <c r="AC153" s="461">
        <v>24</v>
      </c>
      <c r="AD153" s="462">
        <v>25</v>
      </c>
      <c r="AE153" s="460">
        <v>26</v>
      </c>
      <c r="AF153" s="461">
        <v>27</v>
      </c>
      <c r="AG153" s="461">
        <v>28</v>
      </c>
      <c r="AH153" s="462">
        <v>29</v>
      </c>
      <c r="AJ153" s="460">
        <v>30</v>
      </c>
      <c r="AK153" s="461">
        <v>31</v>
      </c>
      <c r="AL153" s="461">
        <v>32</v>
      </c>
      <c r="AM153" s="462">
        <v>33</v>
      </c>
    </row>
    <row r="154" spans="1:39">
      <c r="A154" s="455" t="str">
        <f t="shared" ca="1" si="7"/>
        <v/>
      </c>
      <c r="B154" s="455" t="str">
        <f t="shared" ca="1" si="7"/>
        <v/>
      </c>
      <c r="E154" s="455" t="s">
        <v>350</v>
      </c>
      <c r="F154" s="460">
        <v>24</v>
      </c>
      <c r="G154" s="461">
        <v>20</v>
      </c>
      <c r="H154" s="461">
        <v>27</v>
      </c>
      <c r="I154" s="461">
        <v>30</v>
      </c>
      <c r="J154" s="462">
        <v>1</v>
      </c>
      <c r="K154" s="460">
        <v>10</v>
      </c>
      <c r="L154" s="461">
        <v>32</v>
      </c>
      <c r="M154" s="461">
        <v>29</v>
      </c>
      <c r="N154" s="461">
        <v>17</v>
      </c>
      <c r="O154" s="462">
        <v>12</v>
      </c>
      <c r="P154" s="460">
        <v>19</v>
      </c>
      <c r="Q154" s="461">
        <v>8</v>
      </c>
      <c r="R154" s="461">
        <v>31</v>
      </c>
      <c r="S154" s="461">
        <v>2</v>
      </c>
      <c r="T154" s="462">
        <v>23</v>
      </c>
      <c r="U154" s="460">
        <v>25</v>
      </c>
      <c r="V154" s="461">
        <v>18</v>
      </c>
      <c r="W154" s="461">
        <v>7</v>
      </c>
      <c r="X154" s="461">
        <v>28</v>
      </c>
      <c r="Y154" s="462">
        <v>11</v>
      </c>
      <c r="Z154" s="460">
        <v>5</v>
      </c>
      <c r="AA154" s="461">
        <v>33</v>
      </c>
      <c r="AB154" s="461">
        <v>15</v>
      </c>
      <c r="AC154" s="461">
        <v>21</v>
      </c>
      <c r="AD154" s="462">
        <v>26</v>
      </c>
      <c r="AE154" s="460">
        <v>14</v>
      </c>
      <c r="AF154" s="461">
        <v>3</v>
      </c>
      <c r="AG154" s="461">
        <v>22</v>
      </c>
      <c r="AH154" s="462">
        <v>6</v>
      </c>
      <c r="AJ154" s="460">
        <v>9</v>
      </c>
      <c r="AK154" s="461">
        <v>13</v>
      </c>
      <c r="AL154" s="461">
        <v>4</v>
      </c>
      <c r="AM154" s="462">
        <v>16</v>
      </c>
    </row>
    <row r="155" spans="1:39">
      <c r="A155" s="455" t="str">
        <f t="shared" ca="1" si="7"/>
        <v/>
      </c>
      <c r="B155" s="455" t="str">
        <f t="shared" ca="1" si="7"/>
        <v/>
      </c>
    </row>
    <row r="156" spans="1:39" s="477" customFormat="1">
      <c r="A156" s="455" t="str">
        <f t="shared" ca="1" si="7"/>
        <v/>
      </c>
      <c r="B156" s="455" t="str">
        <f t="shared" ca="1" si="7"/>
        <v/>
      </c>
    </row>
    <row r="157" spans="1:39">
      <c r="A157" s="455" t="str">
        <f t="shared" ca="1" si="7"/>
        <v/>
      </c>
      <c r="B157" s="455" t="str">
        <f t="shared" ca="1" si="7"/>
        <v/>
      </c>
      <c r="D157" s="318">
        <v>34</v>
      </c>
      <c r="E157" s="318" t="s">
        <v>379</v>
      </c>
    </row>
    <row r="158" spans="1:39">
      <c r="A158" s="455" t="str">
        <f t="shared" ca="1" si="7"/>
        <v/>
      </c>
      <c r="B158" s="455" t="str">
        <f t="shared" ca="1" si="7"/>
        <v/>
      </c>
      <c r="E158" s="455" t="s">
        <v>322</v>
      </c>
      <c r="F158" s="460">
        <v>1</v>
      </c>
      <c r="G158" s="461">
        <v>2</v>
      </c>
      <c r="H158" s="461">
        <v>3</v>
      </c>
      <c r="I158" s="461">
        <v>4</v>
      </c>
      <c r="J158" s="462">
        <v>5</v>
      </c>
      <c r="K158" s="460">
        <v>6</v>
      </c>
      <c r="L158" s="461">
        <v>7</v>
      </c>
      <c r="M158" s="461">
        <v>8</v>
      </c>
      <c r="N158" s="461">
        <v>9</v>
      </c>
      <c r="O158" s="462">
        <v>10</v>
      </c>
      <c r="P158" s="460">
        <v>11</v>
      </c>
      <c r="Q158" s="461">
        <v>12</v>
      </c>
      <c r="R158" s="461">
        <v>13</v>
      </c>
      <c r="S158" s="461">
        <v>14</v>
      </c>
      <c r="T158" s="462">
        <v>15</v>
      </c>
      <c r="U158" s="460">
        <v>16</v>
      </c>
      <c r="V158" s="461">
        <v>17</v>
      </c>
      <c r="W158" s="461">
        <v>18</v>
      </c>
      <c r="X158" s="461">
        <v>19</v>
      </c>
      <c r="Y158" s="462">
        <v>20</v>
      </c>
      <c r="Z158" s="460">
        <v>21</v>
      </c>
      <c r="AA158" s="461">
        <v>22</v>
      </c>
      <c r="AB158" s="461">
        <v>23</v>
      </c>
      <c r="AC158" s="461">
        <v>24</v>
      </c>
      <c r="AD158" s="462">
        <v>25</v>
      </c>
      <c r="AE158" s="460">
        <v>26</v>
      </c>
      <c r="AF158" s="461">
        <v>27</v>
      </c>
      <c r="AG158" s="461">
        <v>28</v>
      </c>
      <c r="AH158" s="461">
        <v>29</v>
      </c>
      <c r="AI158" s="462">
        <v>30</v>
      </c>
      <c r="AJ158" s="460">
        <v>31</v>
      </c>
      <c r="AK158" s="461">
        <v>32</v>
      </c>
      <c r="AL158" s="461">
        <v>33</v>
      </c>
      <c r="AM158" s="462">
        <v>34</v>
      </c>
    </row>
    <row r="159" spans="1:39">
      <c r="A159" s="455" t="str">
        <f t="shared" ca="1" si="7"/>
        <v/>
      </c>
      <c r="B159" s="455" t="str">
        <f t="shared" ca="1" si="7"/>
        <v/>
      </c>
      <c r="E159" s="455" t="s">
        <v>350</v>
      </c>
      <c r="F159" s="460">
        <v>24</v>
      </c>
      <c r="G159" s="461">
        <v>8</v>
      </c>
      <c r="H159" s="461">
        <v>30</v>
      </c>
      <c r="I159" s="461">
        <v>33</v>
      </c>
      <c r="J159" s="462">
        <v>1</v>
      </c>
      <c r="K159" s="460">
        <v>10</v>
      </c>
      <c r="L159" s="461">
        <v>29</v>
      </c>
      <c r="M159" s="461">
        <v>12</v>
      </c>
      <c r="N159" s="461">
        <v>31</v>
      </c>
      <c r="O159" s="462">
        <v>17</v>
      </c>
      <c r="P159" s="460">
        <v>4</v>
      </c>
      <c r="Q159" s="461">
        <v>14</v>
      </c>
      <c r="R159" s="461">
        <v>7</v>
      </c>
      <c r="S159" s="461">
        <v>21</v>
      </c>
      <c r="T159" s="462">
        <v>26</v>
      </c>
      <c r="U159" s="460">
        <v>34</v>
      </c>
      <c r="V159" s="461">
        <v>13</v>
      </c>
      <c r="W159" s="461">
        <v>9</v>
      </c>
      <c r="X159" s="461">
        <v>28</v>
      </c>
      <c r="Y159" s="462">
        <v>16</v>
      </c>
      <c r="Z159" s="460">
        <v>5</v>
      </c>
      <c r="AA159" s="461">
        <v>19</v>
      </c>
      <c r="AB159" s="461">
        <v>27</v>
      </c>
      <c r="AC159" s="461">
        <v>23</v>
      </c>
      <c r="AD159" s="462">
        <v>11</v>
      </c>
      <c r="AE159" s="460">
        <v>25</v>
      </c>
      <c r="AF159" s="461">
        <v>18</v>
      </c>
      <c r="AG159" s="461">
        <v>15</v>
      </c>
      <c r="AH159" s="461">
        <v>2</v>
      </c>
      <c r="AI159" s="462">
        <v>32</v>
      </c>
      <c r="AJ159" s="460">
        <v>20</v>
      </c>
      <c r="AK159" s="461">
        <v>3</v>
      </c>
      <c r="AL159" s="461">
        <v>22</v>
      </c>
      <c r="AM159" s="462">
        <v>6</v>
      </c>
    </row>
    <row r="160" spans="1:39">
      <c r="A160" s="455" t="str">
        <f t="shared" ca="1" si="7"/>
        <v/>
      </c>
      <c r="B160" s="455" t="str">
        <f t="shared" ca="1" si="7"/>
        <v/>
      </c>
    </row>
    <row r="161" spans="1:44" s="477" customFormat="1">
      <c r="A161" s="455" t="str">
        <f t="shared" ca="1" si="7"/>
        <v/>
      </c>
      <c r="B161" s="455" t="str">
        <f t="shared" ca="1" si="7"/>
        <v/>
      </c>
    </row>
    <row r="162" spans="1:44">
      <c r="A162" s="455" t="str">
        <f t="shared" ca="1" si="7"/>
        <v/>
      </c>
      <c r="B162" s="455" t="str">
        <f t="shared" ca="1" si="7"/>
        <v/>
      </c>
      <c r="D162" s="318">
        <v>35</v>
      </c>
      <c r="E162" s="318" t="s">
        <v>379</v>
      </c>
    </row>
    <row r="163" spans="1:44">
      <c r="A163" s="455" t="str">
        <f t="shared" ca="1" si="7"/>
        <v/>
      </c>
      <c r="B163" s="455" t="str">
        <f t="shared" ca="1" si="7"/>
        <v/>
      </c>
      <c r="E163" s="455" t="s">
        <v>322</v>
      </c>
      <c r="F163" s="460">
        <v>1</v>
      </c>
      <c r="G163" s="461">
        <v>2</v>
      </c>
      <c r="H163" s="461">
        <v>3</v>
      </c>
      <c r="I163" s="461">
        <v>4</v>
      </c>
      <c r="J163" s="462">
        <v>5</v>
      </c>
      <c r="K163" s="460">
        <v>6</v>
      </c>
      <c r="L163" s="461">
        <v>7</v>
      </c>
      <c r="M163" s="461">
        <v>8</v>
      </c>
      <c r="N163" s="461">
        <v>9</v>
      </c>
      <c r="O163" s="462">
        <v>10</v>
      </c>
      <c r="P163" s="460">
        <v>11</v>
      </c>
      <c r="Q163" s="461">
        <v>12</v>
      </c>
      <c r="R163" s="461">
        <v>13</v>
      </c>
      <c r="S163" s="461">
        <v>14</v>
      </c>
      <c r="T163" s="462">
        <v>15</v>
      </c>
      <c r="U163" s="460">
        <v>16</v>
      </c>
      <c r="V163" s="461">
        <v>17</v>
      </c>
      <c r="W163" s="461">
        <v>18</v>
      </c>
      <c r="X163" s="461">
        <v>19</v>
      </c>
      <c r="Y163" s="462">
        <v>20</v>
      </c>
      <c r="Z163" s="460">
        <v>21</v>
      </c>
      <c r="AA163" s="461">
        <v>22</v>
      </c>
      <c r="AB163" s="461">
        <v>23</v>
      </c>
      <c r="AC163" s="461">
        <v>24</v>
      </c>
      <c r="AD163" s="462">
        <v>25</v>
      </c>
      <c r="AE163" s="460">
        <v>26</v>
      </c>
      <c r="AF163" s="461">
        <v>27</v>
      </c>
      <c r="AG163" s="461">
        <v>28</v>
      </c>
      <c r="AH163" s="461">
        <v>29</v>
      </c>
      <c r="AI163" s="462">
        <v>30</v>
      </c>
      <c r="AJ163" s="460">
        <v>31</v>
      </c>
      <c r="AK163" s="461">
        <v>32</v>
      </c>
      <c r="AL163" s="461">
        <v>33</v>
      </c>
      <c r="AM163" s="461">
        <v>34</v>
      </c>
      <c r="AN163" s="462">
        <v>35</v>
      </c>
    </row>
    <row r="164" spans="1:44">
      <c r="A164" s="455" t="str">
        <f t="shared" ca="1" si="7"/>
        <v/>
      </c>
      <c r="B164" s="455" t="str">
        <f t="shared" ca="1" si="7"/>
        <v/>
      </c>
      <c r="E164" s="455" t="s">
        <v>350</v>
      </c>
      <c r="F164" s="460">
        <v>34</v>
      </c>
      <c r="G164" s="461">
        <v>20</v>
      </c>
      <c r="H164" s="461">
        <v>30</v>
      </c>
      <c r="I164" s="461">
        <v>1</v>
      </c>
      <c r="J164" s="462">
        <v>13</v>
      </c>
      <c r="K164" s="460">
        <v>24</v>
      </c>
      <c r="L164" s="461">
        <v>18</v>
      </c>
      <c r="M164" s="461">
        <v>7</v>
      </c>
      <c r="N164" s="461">
        <v>26</v>
      </c>
      <c r="O164" s="462">
        <v>31</v>
      </c>
      <c r="P164" s="460">
        <v>14</v>
      </c>
      <c r="Q164" s="461">
        <v>25</v>
      </c>
      <c r="R164" s="461">
        <v>5</v>
      </c>
      <c r="S164" s="461">
        <v>6</v>
      </c>
      <c r="T164" s="462">
        <v>28</v>
      </c>
      <c r="U164" s="460">
        <v>35</v>
      </c>
      <c r="V164" s="461">
        <v>15</v>
      </c>
      <c r="W164" s="461">
        <v>27</v>
      </c>
      <c r="X164" s="461">
        <v>16</v>
      </c>
      <c r="Y164" s="462">
        <v>22</v>
      </c>
      <c r="Z164" s="460">
        <v>29</v>
      </c>
      <c r="AA164" s="461">
        <v>33</v>
      </c>
      <c r="AB164" s="461">
        <v>2</v>
      </c>
      <c r="AC164" s="461">
        <v>8</v>
      </c>
      <c r="AD164" s="462">
        <v>17</v>
      </c>
      <c r="AE164" s="460">
        <v>19</v>
      </c>
      <c r="AF164" s="461">
        <v>3</v>
      </c>
      <c r="AG164" s="461">
        <v>9</v>
      </c>
      <c r="AH164" s="461">
        <v>23</v>
      </c>
      <c r="AI164" s="462">
        <v>12</v>
      </c>
      <c r="AJ164" s="460">
        <v>10</v>
      </c>
      <c r="AK164" s="461">
        <v>4</v>
      </c>
      <c r="AL164" s="461">
        <v>32</v>
      </c>
      <c r="AM164" s="461">
        <v>11</v>
      </c>
      <c r="AN164" s="462">
        <v>21</v>
      </c>
    </row>
    <row r="165" spans="1:44">
      <c r="A165" s="455" t="str">
        <f t="shared" ca="1" si="7"/>
        <v/>
      </c>
      <c r="B165" s="455" t="str">
        <f t="shared" ca="1" si="7"/>
        <v/>
      </c>
    </row>
    <row r="166" spans="1:44" s="477" customFormat="1">
      <c r="A166" s="455" t="str">
        <f t="shared" ca="1" si="7"/>
        <v/>
      </c>
      <c r="B166" s="455" t="str">
        <f t="shared" ca="1" si="7"/>
        <v/>
      </c>
    </row>
    <row r="167" spans="1:44">
      <c r="A167" s="455" t="str">
        <f t="shared" ref="A167:B186" ca="1" si="8">IF(INDIRECT(ADDRESS(A$6,ROW()-ROW(A$6)-1+COLUMN($F$8)))&gt;0,INDIRECT(ADDRESS(A$6,ROW()-ROW(A$6)-1+COLUMN($F$8))),"")</f>
        <v/>
      </c>
      <c r="B167" s="455" t="str">
        <f t="shared" ca="1" si="8"/>
        <v/>
      </c>
      <c r="D167" s="318">
        <v>36</v>
      </c>
      <c r="E167" s="318" t="s">
        <v>379</v>
      </c>
    </row>
    <row r="168" spans="1:44">
      <c r="A168" s="455" t="str">
        <f t="shared" ca="1" si="8"/>
        <v/>
      </c>
      <c r="B168" s="455" t="str">
        <f t="shared" ca="1" si="8"/>
        <v/>
      </c>
      <c r="E168" s="455" t="s">
        <v>322</v>
      </c>
      <c r="F168" s="460">
        <v>1</v>
      </c>
      <c r="G168" s="461">
        <v>2</v>
      </c>
      <c r="H168" s="461">
        <v>3</v>
      </c>
      <c r="I168" s="461">
        <v>4</v>
      </c>
      <c r="J168" s="462">
        <v>5</v>
      </c>
      <c r="K168" s="460">
        <v>6</v>
      </c>
      <c r="L168" s="461">
        <v>7</v>
      </c>
      <c r="M168" s="461">
        <v>8</v>
      </c>
      <c r="N168" s="461">
        <v>9</v>
      </c>
      <c r="O168" s="462">
        <v>10</v>
      </c>
      <c r="P168" s="460">
        <v>11</v>
      </c>
      <c r="Q168" s="461">
        <v>12</v>
      </c>
      <c r="R168" s="461">
        <v>13</v>
      </c>
      <c r="S168" s="461">
        <v>14</v>
      </c>
      <c r="T168" s="462">
        <v>15</v>
      </c>
      <c r="U168" s="460">
        <v>16</v>
      </c>
      <c r="V168" s="461">
        <v>17</v>
      </c>
      <c r="W168" s="461">
        <v>18</v>
      </c>
      <c r="X168" s="461">
        <v>19</v>
      </c>
      <c r="Y168" s="462">
        <v>20</v>
      </c>
      <c r="Z168" s="460">
        <v>21</v>
      </c>
      <c r="AA168" s="461">
        <v>22</v>
      </c>
      <c r="AB168" s="461">
        <v>23</v>
      </c>
      <c r="AC168" s="462">
        <v>24</v>
      </c>
      <c r="AE168" s="460">
        <v>25</v>
      </c>
      <c r="AF168" s="461">
        <v>26</v>
      </c>
      <c r="AG168" s="461">
        <v>27</v>
      </c>
      <c r="AH168" s="462">
        <v>28</v>
      </c>
      <c r="AJ168" s="460">
        <v>29</v>
      </c>
      <c r="AK168" s="461">
        <v>30</v>
      </c>
      <c r="AL168" s="461">
        <v>31</v>
      </c>
      <c r="AM168" s="462">
        <v>32</v>
      </c>
      <c r="AO168" s="460">
        <v>33</v>
      </c>
      <c r="AP168" s="461">
        <v>34</v>
      </c>
      <c r="AQ168" s="461">
        <v>35</v>
      </c>
      <c r="AR168" s="462">
        <v>36</v>
      </c>
    </row>
    <row r="169" spans="1:44">
      <c r="A169" s="455" t="str">
        <f t="shared" ca="1" si="8"/>
        <v/>
      </c>
      <c r="B169" s="455" t="str">
        <f t="shared" ca="1" si="8"/>
        <v/>
      </c>
      <c r="E169" s="455" t="s">
        <v>350</v>
      </c>
      <c r="F169" s="460">
        <v>36</v>
      </c>
      <c r="G169" s="461">
        <v>24</v>
      </c>
      <c r="H169" s="461">
        <v>30</v>
      </c>
      <c r="I169" s="461">
        <v>12</v>
      </c>
      <c r="J169" s="462">
        <v>25</v>
      </c>
      <c r="K169" s="460">
        <v>32</v>
      </c>
      <c r="L169" s="461">
        <v>35</v>
      </c>
      <c r="M169" s="461">
        <v>26</v>
      </c>
      <c r="N169" s="461">
        <v>16</v>
      </c>
      <c r="O169" s="462">
        <v>21</v>
      </c>
      <c r="P169" s="460">
        <v>27</v>
      </c>
      <c r="Q169" s="461">
        <v>4</v>
      </c>
      <c r="R169" s="461">
        <v>29</v>
      </c>
      <c r="S169" s="461">
        <v>22</v>
      </c>
      <c r="T169" s="462">
        <v>33</v>
      </c>
      <c r="U169" s="460">
        <v>28</v>
      </c>
      <c r="V169" s="461">
        <v>9</v>
      </c>
      <c r="W169" s="461">
        <v>34</v>
      </c>
      <c r="X169" s="461">
        <v>31</v>
      </c>
      <c r="Y169" s="462">
        <v>23</v>
      </c>
      <c r="Z169" s="460">
        <v>5</v>
      </c>
      <c r="AA169" s="461">
        <v>14</v>
      </c>
      <c r="AB169" s="461">
        <v>17</v>
      </c>
      <c r="AC169" s="462">
        <v>8</v>
      </c>
      <c r="AE169" s="460">
        <v>13</v>
      </c>
      <c r="AF169" s="461">
        <v>18</v>
      </c>
      <c r="AG169" s="461">
        <v>1</v>
      </c>
      <c r="AH169" s="462">
        <v>6</v>
      </c>
      <c r="AJ169" s="460">
        <v>19</v>
      </c>
      <c r="AK169" s="461">
        <v>3</v>
      </c>
      <c r="AL169" s="461">
        <v>10</v>
      </c>
      <c r="AM169" s="462">
        <v>11</v>
      </c>
      <c r="AO169" s="460">
        <v>15</v>
      </c>
      <c r="AP169" s="461">
        <v>20</v>
      </c>
      <c r="AQ169" s="461">
        <v>7</v>
      </c>
      <c r="AR169" s="462">
        <v>2</v>
      </c>
    </row>
    <row r="170" spans="1:44">
      <c r="A170" s="455" t="str">
        <f t="shared" ca="1" si="8"/>
        <v/>
      </c>
      <c r="B170" s="455" t="str">
        <f t="shared" ca="1" si="8"/>
        <v/>
      </c>
    </row>
    <row r="171" spans="1:44" s="477" customFormat="1">
      <c r="A171" s="455" t="str">
        <f t="shared" ca="1" si="8"/>
        <v/>
      </c>
      <c r="B171" s="455" t="str">
        <f t="shared" ca="1" si="8"/>
        <v/>
      </c>
    </row>
    <row r="172" spans="1:44">
      <c r="A172" s="455" t="str">
        <f t="shared" ca="1" si="8"/>
        <v/>
      </c>
      <c r="B172" s="455" t="str">
        <f t="shared" ca="1" si="8"/>
        <v/>
      </c>
      <c r="D172" s="318">
        <v>37</v>
      </c>
      <c r="E172" s="318" t="s">
        <v>379</v>
      </c>
    </row>
    <row r="173" spans="1:44">
      <c r="A173" s="455" t="str">
        <f t="shared" ca="1" si="8"/>
        <v/>
      </c>
      <c r="B173" s="455" t="str">
        <f t="shared" ca="1" si="8"/>
        <v/>
      </c>
      <c r="E173" s="455" t="s">
        <v>322</v>
      </c>
      <c r="F173" s="460">
        <v>1</v>
      </c>
      <c r="G173" s="461">
        <v>2</v>
      </c>
      <c r="H173" s="461">
        <v>3</v>
      </c>
      <c r="I173" s="461">
        <v>4</v>
      </c>
      <c r="J173" s="462">
        <v>5</v>
      </c>
      <c r="K173" s="460">
        <v>6</v>
      </c>
      <c r="L173" s="461">
        <v>7</v>
      </c>
      <c r="M173" s="461">
        <v>8</v>
      </c>
      <c r="N173" s="461">
        <v>9</v>
      </c>
      <c r="O173" s="462">
        <v>10</v>
      </c>
      <c r="P173" s="460">
        <v>11</v>
      </c>
      <c r="Q173" s="461">
        <v>12</v>
      </c>
      <c r="R173" s="461">
        <v>13</v>
      </c>
      <c r="S173" s="461">
        <v>14</v>
      </c>
      <c r="T173" s="462">
        <v>15</v>
      </c>
      <c r="U173" s="460">
        <v>16</v>
      </c>
      <c r="V173" s="461">
        <v>17</v>
      </c>
      <c r="W173" s="461">
        <v>18</v>
      </c>
      <c r="X173" s="461">
        <v>19</v>
      </c>
      <c r="Y173" s="462">
        <v>20</v>
      </c>
      <c r="Z173" s="460">
        <v>21</v>
      </c>
      <c r="AA173" s="461">
        <v>22</v>
      </c>
      <c r="AB173" s="461">
        <v>23</v>
      </c>
      <c r="AC173" s="461">
        <v>24</v>
      </c>
      <c r="AD173" s="462">
        <v>25</v>
      </c>
      <c r="AE173" s="460">
        <v>26</v>
      </c>
      <c r="AF173" s="461">
        <v>27</v>
      </c>
      <c r="AG173" s="461">
        <v>28</v>
      </c>
      <c r="AH173" s="462">
        <v>29</v>
      </c>
      <c r="AJ173" s="460">
        <v>30</v>
      </c>
      <c r="AK173" s="461">
        <v>31</v>
      </c>
      <c r="AL173" s="461">
        <v>32</v>
      </c>
      <c r="AM173" s="462">
        <v>33</v>
      </c>
      <c r="AO173" s="460">
        <v>34</v>
      </c>
      <c r="AP173" s="461">
        <v>35</v>
      </c>
      <c r="AQ173" s="461">
        <v>36</v>
      </c>
      <c r="AR173" s="462">
        <v>37</v>
      </c>
    </row>
    <row r="174" spans="1:44">
      <c r="A174" s="455" t="str">
        <f t="shared" ca="1" si="8"/>
        <v/>
      </c>
      <c r="B174" s="455" t="str">
        <f t="shared" ca="1" si="8"/>
        <v/>
      </c>
      <c r="E174" s="455" t="s">
        <v>350</v>
      </c>
      <c r="F174" s="460">
        <v>9</v>
      </c>
      <c r="G174" s="461">
        <v>36</v>
      </c>
      <c r="H174" s="461">
        <v>31</v>
      </c>
      <c r="I174" s="461">
        <v>1</v>
      </c>
      <c r="J174" s="462">
        <v>28</v>
      </c>
      <c r="K174" s="460">
        <v>14</v>
      </c>
      <c r="L174" s="461">
        <v>23</v>
      </c>
      <c r="M174" s="461">
        <v>10</v>
      </c>
      <c r="N174" s="461">
        <v>34</v>
      </c>
      <c r="O174" s="462">
        <v>26</v>
      </c>
      <c r="P174" s="460">
        <v>25</v>
      </c>
      <c r="Q174" s="461">
        <v>29</v>
      </c>
      <c r="R174" s="461">
        <v>12</v>
      </c>
      <c r="S174" s="461">
        <v>6</v>
      </c>
      <c r="T174" s="462">
        <v>30</v>
      </c>
      <c r="U174" s="460">
        <v>37</v>
      </c>
      <c r="V174" s="461">
        <v>32</v>
      </c>
      <c r="W174" s="461">
        <v>27</v>
      </c>
      <c r="X174" s="461">
        <v>18</v>
      </c>
      <c r="Y174" s="462">
        <v>11</v>
      </c>
      <c r="Z174" s="460">
        <v>33</v>
      </c>
      <c r="AA174" s="461">
        <v>3</v>
      </c>
      <c r="AB174" s="461">
        <v>7</v>
      </c>
      <c r="AC174" s="461">
        <v>35</v>
      </c>
      <c r="AD174" s="462">
        <v>17</v>
      </c>
      <c r="AE174" s="460">
        <v>5</v>
      </c>
      <c r="AF174" s="461">
        <v>8</v>
      </c>
      <c r="AG174" s="461">
        <v>19</v>
      </c>
      <c r="AH174" s="462">
        <v>21</v>
      </c>
      <c r="AJ174" s="460">
        <v>15</v>
      </c>
      <c r="AK174" s="461">
        <v>20</v>
      </c>
      <c r="AL174" s="461">
        <v>2</v>
      </c>
      <c r="AM174" s="462">
        <v>22</v>
      </c>
      <c r="AO174" s="460">
        <v>4</v>
      </c>
      <c r="AP174" s="461">
        <v>13</v>
      </c>
      <c r="AQ174" s="461">
        <v>24</v>
      </c>
      <c r="AR174" s="462">
        <v>16</v>
      </c>
    </row>
    <row r="175" spans="1:44">
      <c r="A175" s="455" t="str">
        <f t="shared" ca="1" si="8"/>
        <v/>
      </c>
      <c r="B175" s="455" t="str">
        <f t="shared" ca="1" si="8"/>
        <v/>
      </c>
    </row>
    <row r="176" spans="1:44" s="477" customFormat="1">
      <c r="A176" s="455" t="str">
        <f t="shared" ca="1" si="8"/>
        <v/>
      </c>
      <c r="B176" s="455" t="str">
        <f t="shared" ca="1" si="8"/>
        <v/>
      </c>
    </row>
    <row r="177" spans="1:45">
      <c r="A177" s="455" t="str">
        <f t="shared" ca="1" si="8"/>
        <v/>
      </c>
      <c r="B177" s="455" t="str">
        <f t="shared" ca="1" si="8"/>
        <v/>
      </c>
      <c r="D177" s="318">
        <v>38</v>
      </c>
      <c r="E177" s="318" t="s">
        <v>379</v>
      </c>
    </row>
    <row r="178" spans="1:45">
      <c r="A178" s="455" t="str">
        <f t="shared" ca="1" si="8"/>
        <v/>
      </c>
      <c r="B178" s="455" t="str">
        <f t="shared" ca="1" si="8"/>
        <v/>
      </c>
      <c r="E178" s="455" t="s">
        <v>322</v>
      </c>
      <c r="F178" s="460">
        <v>1</v>
      </c>
      <c r="G178" s="461">
        <v>2</v>
      </c>
      <c r="H178" s="461">
        <v>3</v>
      </c>
      <c r="I178" s="461">
        <v>4</v>
      </c>
      <c r="J178" s="462">
        <v>5</v>
      </c>
      <c r="K178" s="460">
        <v>6</v>
      </c>
      <c r="L178" s="461">
        <v>7</v>
      </c>
      <c r="M178" s="461">
        <v>8</v>
      </c>
      <c r="N178" s="461">
        <v>9</v>
      </c>
      <c r="O178" s="462">
        <v>10</v>
      </c>
      <c r="P178" s="460">
        <v>11</v>
      </c>
      <c r="Q178" s="461">
        <v>12</v>
      </c>
      <c r="R178" s="461">
        <v>13</v>
      </c>
      <c r="S178" s="461">
        <v>14</v>
      </c>
      <c r="T178" s="462">
        <v>15</v>
      </c>
      <c r="U178" s="460">
        <v>16</v>
      </c>
      <c r="V178" s="461">
        <v>17</v>
      </c>
      <c r="W178" s="461">
        <v>18</v>
      </c>
      <c r="X178" s="461">
        <v>19</v>
      </c>
      <c r="Y178" s="462">
        <v>20</v>
      </c>
      <c r="Z178" s="460">
        <v>21</v>
      </c>
      <c r="AA178" s="461">
        <v>22</v>
      </c>
      <c r="AB178" s="461">
        <v>23</v>
      </c>
      <c r="AC178" s="461">
        <v>24</v>
      </c>
      <c r="AD178" s="462">
        <v>25</v>
      </c>
      <c r="AE178" s="460">
        <v>26</v>
      </c>
      <c r="AF178" s="461">
        <v>27</v>
      </c>
      <c r="AG178" s="461">
        <v>28</v>
      </c>
      <c r="AH178" s="461">
        <v>29</v>
      </c>
      <c r="AI178" s="462">
        <v>30</v>
      </c>
      <c r="AJ178" s="460">
        <v>31</v>
      </c>
      <c r="AK178" s="461">
        <v>32</v>
      </c>
      <c r="AL178" s="461">
        <v>33</v>
      </c>
      <c r="AM178" s="462">
        <v>34</v>
      </c>
      <c r="AO178" s="460">
        <v>35</v>
      </c>
      <c r="AP178" s="461">
        <v>36</v>
      </c>
      <c r="AQ178" s="461">
        <v>37</v>
      </c>
      <c r="AR178" s="462">
        <v>38</v>
      </c>
    </row>
    <row r="179" spans="1:45">
      <c r="A179" s="455" t="str">
        <f t="shared" ca="1" si="8"/>
        <v/>
      </c>
      <c r="B179" s="455" t="str">
        <f t="shared" ca="1" si="8"/>
        <v/>
      </c>
      <c r="E179" s="455" t="s">
        <v>350</v>
      </c>
      <c r="F179" s="460">
        <v>20</v>
      </c>
      <c r="G179" s="461">
        <v>8</v>
      </c>
      <c r="H179" s="461">
        <v>22</v>
      </c>
      <c r="I179" s="461">
        <v>11</v>
      </c>
      <c r="J179" s="462">
        <v>26</v>
      </c>
      <c r="K179" s="460">
        <v>10</v>
      </c>
      <c r="L179" s="461">
        <v>25</v>
      </c>
      <c r="M179" s="461">
        <v>38</v>
      </c>
      <c r="N179" s="461">
        <v>1</v>
      </c>
      <c r="O179" s="462">
        <v>31</v>
      </c>
      <c r="P179" s="460">
        <v>4</v>
      </c>
      <c r="Q179" s="461">
        <v>15</v>
      </c>
      <c r="R179" s="461">
        <v>36</v>
      </c>
      <c r="S179" s="461">
        <v>6</v>
      </c>
      <c r="T179" s="462">
        <v>16</v>
      </c>
      <c r="U179" s="460">
        <v>14</v>
      </c>
      <c r="V179" s="461">
        <v>23</v>
      </c>
      <c r="W179" s="461">
        <v>30</v>
      </c>
      <c r="X179" s="461">
        <v>33</v>
      </c>
      <c r="Y179" s="462">
        <v>37</v>
      </c>
      <c r="Z179" s="460">
        <v>29</v>
      </c>
      <c r="AA179" s="461">
        <v>24</v>
      </c>
      <c r="AB179" s="461">
        <v>32</v>
      </c>
      <c r="AC179" s="461">
        <v>12</v>
      </c>
      <c r="AD179" s="462">
        <v>17</v>
      </c>
      <c r="AE179" s="460">
        <v>5</v>
      </c>
      <c r="AF179" s="461">
        <v>13</v>
      </c>
      <c r="AG179" s="461">
        <v>34</v>
      </c>
      <c r="AH179" s="461">
        <v>27</v>
      </c>
      <c r="AI179" s="462">
        <v>35</v>
      </c>
      <c r="AJ179" s="460">
        <v>19</v>
      </c>
      <c r="AK179" s="461">
        <v>3</v>
      </c>
      <c r="AL179" s="461">
        <v>7</v>
      </c>
      <c r="AM179" s="462">
        <v>21</v>
      </c>
      <c r="AO179" s="460">
        <v>9</v>
      </c>
      <c r="AP179" s="461">
        <v>28</v>
      </c>
      <c r="AQ179" s="461">
        <v>2</v>
      </c>
      <c r="AR179" s="462">
        <v>18</v>
      </c>
    </row>
    <row r="180" spans="1:45">
      <c r="A180" s="455" t="str">
        <f t="shared" ca="1" si="8"/>
        <v/>
      </c>
      <c r="B180" s="455" t="str">
        <f t="shared" ca="1" si="8"/>
        <v/>
      </c>
    </row>
    <row r="181" spans="1:45" s="477" customFormat="1">
      <c r="A181" s="455" t="str">
        <f t="shared" ca="1" si="8"/>
        <v/>
      </c>
      <c r="B181" s="455" t="str">
        <f t="shared" ca="1" si="8"/>
        <v/>
      </c>
    </row>
    <row r="182" spans="1:45">
      <c r="A182" s="455" t="str">
        <f t="shared" ca="1" si="8"/>
        <v/>
      </c>
      <c r="B182" s="455" t="str">
        <f t="shared" ca="1" si="8"/>
        <v/>
      </c>
      <c r="D182" s="318">
        <v>39</v>
      </c>
      <c r="E182" s="318" t="s">
        <v>379</v>
      </c>
    </row>
    <row r="183" spans="1:45">
      <c r="A183" s="455" t="str">
        <f t="shared" ca="1" si="8"/>
        <v/>
      </c>
      <c r="B183" s="455" t="str">
        <f t="shared" ca="1" si="8"/>
        <v/>
      </c>
      <c r="E183" s="455" t="s">
        <v>322</v>
      </c>
      <c r="F183" s="460">
        <v>1</v>
      </c>
      <c r="G183" s="461">
        <v>2</v>
      </c>
      <c r="H183" s="461">
        <v>3</v>
      </c>
      <c r="I183" s="461">
        <v>4</v>
      </c>
      <c r="J183" s="462">
        <v>5</v>
      </c>
      <c r="K183" s="460">
        <v>6</v>
      </c>
      <c r="L183" s="461">
        <v>7</v>
      </c>
      <c r="M183" s="461">
        <v>8</v>
      </c>
      <c r="N183" s="461">
        <v>9</v>
      </c>
      <c r="O183" s="462">
        <v>10</v>
      </c>
      <c r="P183" s="460">
        <v>11</v>
      </c>
      <c r="Q183" s="461">
        <v>12</v>
      </c>
      <c r="R183" s="461">
        <v>13</v>
      </c>
      <c r="S183" s="461">
        <v>14</v>
      </c>
      <c r="T183" s="462">
        <v>15</v>
      </c>
      <c r="U183" s="460">
        <v>16</v>
      </c>
      <c r="V183" s="461">
        <v>17</v>
      </c>
      <c r="W183" s="461">
        <v>18</v>
      </c>
      <c r="X183" s="461">
        <v>19</v>
      </c>
      <c r="Y183" s="462">
        <v>20</v>
      </c>
      <c r="Z183" s="460">
        <v>21</v>
      </c>
      <c r="AA183" s="461">
        <v>22</v>
      </c>
      <c r="AB183" s="461">
        <v>23</v>
      </c>
      <c r="AC183" s="461">
        <v>24</v>
      </c>
      <c r="AD183" s="462">
        <v>25</v>
      </c>
      <c r="AE183" s="460">
        <v>26</v>
      </c>
      <c r="AF183" s="461">
        <v>27</v>
      </c>
      <c r="AG183" s="461">
        <v>28</v>
      </c>
      <c r="AH183" s="461">
        <v>29</v>
      </c>
      <c r="AI183" s="462">
        <v>30</v>
      </c>
      <c r="AJ183" s="460">
        <v>31</v>
      </c>
      <c r="AK183" s="461">
        <v>32</v>
      </c>
      <c r="AL183" s="461">
        <v>33</v>
      </c>
      <c r="AM183" s="461">
        <v>34</v>
      </c>
      <c r="AN183" s="462">
        <v>35</v>
      </c>
      <c r="AO183" s="460">
        <v>36</v>
      </c>
      <c r="AP183" s="461">
        <v>37</v>
      </c>
      <c r="AQ183" s="461">
        <v>38</v>
      </c>
      <c r="AR183" s="462">
        <v>39</v>
      </c>
    </row>
    <row r="184" spans="1:45">
      <c r="A184" s="455" t="str">
        <f t="shared" ca="1" si="8"/>
        <v/>
      </c>
      <c r="B184" s="455" t="str">
        <f t="shared" ca="1" si="8"/>
        <v/>
      </c>
      <c r="E184" s="455" t="s">
        <v>350</v>
      </c>
      <c r="F184" s="460">
        <v>19</v>
      </c>
      <c r="G184" s="461">
        <v>30</v>
      </c>
      <c r="H184" s="461">
        <v>4</v>
      </c>
      <c r="I184" s="461">
        <v>36</v>
      </c>
      <c r="J184" s="462">
        <v>21</v>
      </c>
      <c r="K184" s="460">
        <v>29</v>
      </c>
      <c r="L184" s="461">
        <v>14</v>
      </c>
      <c r="M184" s="461">
        <v>37</v>
      </c>
      <c r="N184" s="461">
        <v>23</v>
      </c>
      <c r="O184" s="462">
        <v>6</v>
      </c>
      <c r="P184" s="460">
        <v>35</v>
      </c>
      <c r="Q184" s="461">
        <v>25</v>
      </c>
      <c r="R184" s="461">
        <v>17</v>
      </c>
      <c r="S184" s="461">
        <v>11</v>
      </c>
      <c r="T184" s="462">
        <v>8</v>
      </c>
      <c r="U184" s="460">
        <v>15</v>
      </c>
      <c r="V184" s="461">
        <v>18</v>
      </c>
      <c r="W184" s="461">
        <v>5</v>
      </c>
      <c r="X184" s="461">
        <v>27</v>
      </c>
      <c r="Y184" s="462">
        <v>32</v>
      </c>
      <c r="Z184" s="460">
        <v>9</v>
      </c>
      <c r="AA184" s="461">
        <v>33</v>
      </c>
      <c r="AB184" s="461">
        <v>22</v>
      </c>
      <c r="AC184" s="461">
        <v>16</v>
      </c>
      <c r="AD184" s="462">
        <v>1</v>
      </c>
      <c r="AE184" s="460">
        <v>24</v>
      </c>
      <c r="AF184" s="461">
        <v>39</v>
      </c>
      <c r="AG184" s="461">
        <v>12</v>
      </c>
      <c r="AH184" s="461">
        <v>7</v>
      </c>
      <c r="AI184" s="462">
        <v>31</v>
      </c>
      <c r="AJ184" s="460">
        <v>10</v>
      </c>
      <c r="AK184" s="461">
        <v>13</v>
      </c>
      <c r="AL184" s="461">
        <v>2</v>
      </c>
      <c r="AM184" s="461">
        <v>26</v>
      </c>
      <c r="AN184" s="462">
        <v>38</v>
      </c>
      <c r="AO184" s="460">
        <v>34</v>
      </c>
      <c r="AP184" s="461">
        <v>3</v>
      </c>
      <c r="AQ184" s="461">
        <v>20</v>
      </c>
      <c r="AR184" s="462">
        <v>28</v>
      </c>
    </row>
    <row r="185" spans="1:45">
      <c r="A185" s="455" t="str">
        <f t="shared" ca="1" si="8"/>
        <v/>
      </c>
      <c r="B185" s="455" t="str">
        <f t="shared" ca="1" si="8"/>
        <v/>
      </c>
    </row>
    <row r="186" spans="1:45" s="477" customFormat="1">
      <c r="A186" s="455" t="str">
        <f t="shared" ca="1" si="8"/>
        <v/>
      </c>
      <c r="B186" s="455" t="str">
        <f t="shared" ca="1" si="8"/>
        <v/>
      </c>
    </row>
    <row r="187" spans="1:45">
      <c r="A187" s="455" t="str">
        <f t="shared" ref="A187:B206" ca="1" si="9">IF(INDIRECT(ADDRESS(A$6,ROW()-ROW(A$6)-1+COLUMN($F$8)))&gt;0,INDIRECT(ADDRESS(A$6,ROW()-ROW(A$6)-1+COLUMN($F$8))),"")</f>
        <v/>
      </c>
      <c r="B187" s="455" t="str">
        <f t="shared" ca="1" si="9"/>
        <v/>
      </c>
      <c r="D187" s="318">
        <v>40</v>
      </c>
      <c r="E187" s="318" t="s">
        <v>379</v>
      </c>
    </row>
    <row r="188" spans="1:45">
      <c r="A188" s="455" t="str">
        <f t="shared" ca="1" si="9"/>
        <v/>
      </c>
      <c r="B188" s="455" t="str">
        <f t="shared" ca="1" si="9"/>
        <v/>
      </c>
      <c r="E188" s="455" t="s">
        <v>322</v>
      </c>
      <c r="F188" s="460">
        <v>1</v>
      </c>
      <c r="G188" s="461">
        <v>2</v>
      </c>
      <c r="H188" s="461">
        <v>3</v>
      </c>
      <c r="I188" s="461">
        <v>4</v>
      </c>
      <c r="J188" s="462">
        <v>5</v>
      </c>
      <c r="K188" s="460">
        <v>6</v>
      </c>
      <c r="L188" s="461">
        <v>7</v>
      </c>
      <c r="M188" s="461">
        <v>8</v>
      </c>
      <c r="N188" s="461">
        <v>9</v>
      </c>
      <c r="O188" s="462">
        <v>10</v>
      </c>
      <c r="P188" s="460">
        <v>11</v>
      </c>
      <c r="Q188" s="461">
        <v>12</v>
      </c>
      <c r="R188" s="461">
        <v>13</v>
      </c>
      <c r="S188" s="461">
        <v>14</v>
      </c>
      <c r="T188" s="462">
        <v>15</v>
      </c>
      <c r="U188" s="460">
        <v>16</v>
      </c>
      <c r="V188" s="461">
        <v>17</v>
      </c>
      <c r="W188" s="461">
        <v>18</v>
      </c>
      <c r="X188" s="461">
        <v>19</v>
      </c>
      <c r="Y188" s="462">
        <v>20</v>
      </c>
      <c r="Z188" s="460">
        <v>21</v>
      </c>
      <c r="AA188" s="461">
        <v>22</v>
      </c>
      <c r="AB188" s="461">
        <v>23</v>
      </c>
      <c r="AC188" s="461">
        <v>24</v>
      </c>
      <c r="AD188" s="462">
        <v>25</v>
      </c>
      <c r="AE188" s="460">
        <v>26</v>
      </c>
      <c r="AF188" s="461">
        <v>27</v>
      </c>
      <c r="AG188" s="461">
        <v>28</v>
      </c>
      <c r="AH188" s="461">
        <v>29</v>
      </c>
      <c r="AI188" s="462">
        <v>30</v>
      </c>
      <c r="AJ188" s="460">
        <v>31</v>
      </c>
      <c r="AK188" s="461">
        <v>32</v>
      </c>
      <c r="AL188" s="461">
        <v>33</v>
      </c>
      <c r="AM188" s="461">
        <v>34</v>
      </c>
      <c r="AN188" s="462">
        <v>35</v>
      </c>
      <c r="AO188" s="460">
        <v>36</v>
      </c>
      <c r="AP188" s="461">
        <v>37</v>
      </c>
      <c r="AQ188" s="461">
        <v>38</v>
      </c>
      <c r="AR188" s="461">
        <v>39</v>
      </c>
      <c r="AS188" s="462">
        <v>40</v>
      </c>
    </row>
    <row r="189" spans="1:45">
      <c r="A189" s="455" t="str">
        <f t="shared" ca="1" si="9"/>
        <v/>
      </c>
      <c r="B189" s="455" t="str">
        <f t="shared" ca="1" si="9"/>
        <v/>
      </c>
      <c r="E189" s="455" t="s">
        <v>350</v>
      </c>
      <c r="F189" s="460">
        <v>39</v>
      </c>
      <c r="G189" s="461">
        <v>13</v>
      </c>
      <c r="H189" s="461">
        <v>34</v>
      </c>
      <c r="I189" s="461">
        <v>1</v>
      </c>
      <c r="J189" s="462">
        <v>6</v>
      </c>
      <c r="K189" s="460">
        <v>5</v>
      </c>
      <c r="L189" s="461">
        <v>38</v>
      </c>
      <c r="M189" s="461">
        <v>30</v>
      </c>
      <c r="N189" s="461">
        <v>7</v>
      </c>
      <c r="O189" s="462">
        <v>21</v>
      </c>
      <c r="P189" s="460">
        <v>4</v>
      </c>
      <c r="Q189" s="461">
        <v>8</v>
      </c>
      <c r="R189" s="461">
        <v>32</v>
      </c>
      <c r="S189" s="461">
        <v>12</v>
      </c>
      <c r="T189" s="462">
        <v>18</v>
      </c>
      <c r="U189" s="460">
        <v>19</v>
      </c>
      <c r="V189" s="461">
        <v>28</v>
      </c>
      <c r="W189" s="461">
        <v>9</v>
      </c>
      <c r="X189" s="461">
        <v>2</v>
      </c>
      <c r="Y189" s="462">
        <v>22</v>
      </c>
      <c r="Z189" s="460">
        <v>10</v>
      </c>
      <c r="AA189" s="461">
        <v>29</v>
      </c>
      <c r="AB189" s="461">
        <v>20</v>
      </c>
      <c r="AC189" s="461">
        <v>31</v>
      </c>
      <c r="AD189" s="462">
        <v>37</v>
      </c>
      <c r="AE189" s="460">
        <v>24</v>
      </c>
      <c r="AF189" s="461">
        <v>14</v>
      </c>
      <c r="AG189" s="461">
        <v>17</v>
      </c>
      <c r="AH189" s="461">
        <v>36</v>
      </c>
      <c r="AI189" s="462">
        <v>26</v>
      </c>
      <c r="AJ189" s="460">
        <v>15</v>
      </c>
      <c r="AK189" s="461">
        <v>33</v>
      </c>
      <c r="AL189" s="461">
        <v>40</v>
      </c>
      <c r="AM189" s="461">
        <v>3</v>
      </c>
      <c r="AN189" s="462">
        <v>23</v>
      </c>
      <c r="AO189" s="460">
        <v>35</v>
      </c>
      <c r="AP189" s="461">
        <v>25</v>
      </c>
      <c r="AQ189" s="461">
        <v>27</v>
      </c>
      <c r="AR189" s="461">
        <v>11</v>
      </c>
      <c r="AS189" s="462">
        <v>16</v>
      </c>
    </row>
    <row r="190" spans="1:45">
      <c r="A190" s="455" t="str">
        <f t="shared" ca="1" si="9"/>
        <v/>
      </c>
      <c r="B190" s="455" t="str">
        <f t="shared" ca="1" si="9"/>
        <v/>
      </c>
    </row>
    <row r="191" spans="1:45" s="477" customFormat="1">
      <c r="A191" s="455" t="str">
        <f t="shared" ca="1" si="9"/>
        <v/>
      </c>
      <c r="B191" s="455" t="str">
        <f t="shared" ca="1" si="9"/>
        <v/>
      </c>
    </row>
    <row r="192" spans="1:45">
      <c r="A192" s="455" t="str">
        <f t="shared" ca="1" si="9"/>
        <v/>
      </c>
      <c r="B192" s="455" t="str">
        <f t="shared" ca="1" si="9"/>
        <v/>
      </c>
      <c r="D192" s="318">
        <v>41</v>
      </c>
      <c r="E192" s="318" t="s">
        <v>379</v>
      </c>
    </row>
    <row r="193" spans="1:49">
      <c r="A193" s="455" t="str">
        <f t="shared" ca="1" si="9"/>
        <v/>
      </c>
      <c r="B193" s="455" t="str">
        <f t="shared" ca="1" si="9"/>
        <v/>
      </c>
      <c r="E193" s="455" t="s">
        <v>322</v>
      </c>
      <c r="F193" s="460">
        <v>1</v>
      </c>
      <c r="G193" s="461">
        <v>2</v>
      </c>
      <c r="H193" s="461">
        <v>3</v>
      </c>
      <c r="I193" s="461">
        <v>4</v>
      </c>
      <c r="J193" s="462">
        <v>5</v>
      </c>
      <c r="K193" s="460">
        <v>6</v>
      </c>
      <c r="L193" s="461">
        <v>7</v>
      </c>
      <c r="M193" s="461">
        <v>8</v>
      </c>
      <c r="N193" s="461">
        <v>9</v>
      </c>
      <c r="O193" s="462">
        <v>10</v>
      </c>
      <c r="P193" s="460">
        <v>11</v>
      </c>
      <c r="Q193" s="461">
        <v>12</v>
      </c>
      <c r="R193" s="461">
        <v>13</v>
      </c>
      <c r="S193" s="461">
        <v>14</v>
      </c>
      <c r="T193" s="462">
        <v>15</v>
      </c>
      <c r="U193" s="460">
        <v>16</v>
      </c>
      <c r="V193" s="461">
        <v>17</v>
      </c>
      <c r="W193" s="461">
        <v>18</v>
      </c>
      <c r="X193" s="461">
        <v>19</v>
      </c>
      <c r="Y193" s="462">
        <v>20</v>
      </c>
      <c r="Z193" s="460">
        <v>21</v>
      </c>
      <c r="AA193" s="461">
        <v>22</v>
      </c>
      <c r="AB193" s="461">
        <v>23</v>
      </c>
      <c r="AC193" s="461">
        <v>24</v>
      </c>
      <c r="AD193" s="462">
        <v>25</v>
      </c>
      <c r="AE193" s="460">
        <v>26</v>
      </c>
      <c r="AF193" s="461">
        <v>27</v>
      </c>
      <c r="AG193" s="461">
        <v>28</v>
      </c>
      <c r="AH193" s="462">
        <v>29</v>
      </c>
      <c r="AJ193" s="460">
        <v>30</v>
      </c>
      <c r="AK193" s="461">
        <v>31</v>
      </c>
      <c r="AL193" s="461">
        <v>32</v>
      </c>
      <c r="AM193" s="462">
        <v>33</v>
      </c>
      <c r="AO193" s="460">
        <v>34</v>
      </c>
      <c r="AP193" s="461">
        <v>35</v>
      </c>
      <c r="AQ193" s="461">
        <v>36</v>
      </c>
      <c r="AR193" s="462">
        <v>37</v>
      </c>
      <c r="AT193" s="460">
        <v>38</v>
      </c>
      <c r="AU193" s="461">
        <v>39</v>
      </c>
      <c r="AV193" s="461">
        <v>40</v>
      </c>
      <c r="AW193" s="462">
        <v>41</v>
      </c>
    </row>
    <row r="194" spans="1:49">
      <c r="A194" s="455" t="str">
        <f t="shared" ca="1" si="9"/>
        <v/>
      </c>
      <c r="B194" s="455" t="str">
        <f t="shared" ca="1" si="9"/>
        <v/>
      </c>
      <c r="E194" s="455" t="s">
        <v>350</v>
      </c>
      <c r="F194" s="460">
        <v>24</v>
      </c>
      <c r="G194" s="461">
        <v>33</v>
      </c>
      <c r="H194" s="461">
        <v>39</v>
      </c>
      <c r="I194" s="461">
        <v>26</v>
      </c>
      <c r="J194" s="462">
        <v>11</v>
      </c>
      <c r="K194" s="460">
        <v>37</v>
      </c>
      <c r="L194" s="461">
        <v>23</v>
      </c>
      <c r="M194" s="461">
        <v>27</v>
      </c>
      <c r="N194" s="461">
        <v>38</v>
      </c>
      <c r="O194" s="462">
        <v>30</v>
      </c>
      <c r="P194" s="460">
        <v>14</v>
      </c>
      <c r="Q194" s="461">
        <v>28</v>
      </c>
      <c r="R194" s="461">
        <v>5</v>
      </c>
      <c r="S194" s="461">
        <v>40</v>
      </c>
      <c r="T194" s="462">
        <v>36</v>
      </c>
      <c r="U194" s="460">
        <v>41</v>
      </c>
      <c r="V194" s="461">
        <v>29</v>
      </c>
      <c r="W194" s="461">
        <v>2</v>
      </c>
      <c r="X194" s="461">
        <v>31</v>
      </c>
      <c r="Y194" s="462">
        <v>34</v>
      </c>
      <c r="Z194" s="460">
        <v>10</v>
      </c>
      <c r="AA194" s="461">
        <v>32</v>
      </c>
      <c r="AB194" s="461">
        <v>20</v>
      </c>
      <c r="AC194" s="461">
        <v>1</v>
      </c>
      <c r="AD194" s="462">
        <v>35</v>
      </c>
      <c r="AE194" s="460">
        <v>4</v>
      </c>
      <c r="AF194" s="461">
        <v>13</v>
      </c>
      <c r="AG194" s="461">
        <v>17</v>
      </c>
      <c r="AH194" s="462">
        <v>6</v>
      </c>
      <c r="AJ194" s="460">
        <v>19</v>
      </c>
      <c r="AK194" s="461">
        <v>3</v>
      </c>
      <c r="AL194" s="461">
        <v>7</v>
      </c>
      <c r="AM194" s="462">
        <v>21</v>
      </c>
      <c r="AO194" s="460">
        <v>15</v>
      </c>
      <c r="AP194" s="461">
        <v>18</v>
      </c>
      <c r="AQ194" s="461">
        <v>22</v>
      </c>
      <c r="AR194" s="462">
        <v>8</v>
      </c>
      <c r="AT194" s="460">
        <v>9</v>
      </c>
      <c r="AU194" s="461">
        <v>25</v>
      </c>
      <c r="AV194" s="461">
        <v>12</v>
      </c>
      <c r="AW194" s="462">
        <v>16</v>
      </c>
    </row>
    <row r="195" spans="1:49">
      <c r="A195" s="455" t="str">
        <f t="shared" ca="1" si="9"/>
        <v/>
      </c>
      <c r="B195" s="455" t="str">
        <f t="shared" ca="1" si="9"/>
        <v/>
      </c>
    </row>
    <row r="196" spans="1:49" s="477" customFormat="1">
      <c r="A196" s="455" t="str">
        <f t="shared" ca="1" si="9"/>
        <v/>
      </c>
      <c r="B196" s="455" t="str">
        <f t="shared" ca="1" si="9"/>
        <v/>
      </c>
    </row>
    <row r="197" spans="1:49">
      <c r="A197" s="455" t="str">
        <f t="shared" ca="1" si="9"/>
        <v/>
      </c>
      <c r="B197" s="455" t="str">
        <f t="shared" ca="1" si="9"/>
        <v/>
      </c>
      <c r="D197" s="318">
        <v>42</v>
      </c>
      <c r="E197" s="318" t="s">
        <v>379</v>
      </c>
    </row>
    <row r="198" spans="1:49">
      <c r="A198" s="455" t="str">
        <f t="shared" ca="1" si="9"/>
        <v/>
      </c>
      <c r="B198" s="455" t="str">
        <f t="shared" ca="1" si="9"/>
        <v/>
      </c>
      <c r="E198" s="455" t="s">
        <v>322</v>
      </c>
      <c r="F198" s="460">
        <v>1</v>
      </c>
      <c r="G198" s="461">
        <v>2</v>
      </c>
      <c r="H198" s="461">
        <v>3</v>
      </c>
      <c r="I198" s="461">
        <v>4</v>
      </c>
      <c r="J198" s="462">
        <v>5</v>
      </c>
      <c r="K198" s="460">
        <v>6</v>
      </c>
      <c r="L198" s="461">
        <v>7</v>
      </c>
      <c r="M198" s="461">
        <v>8</v>
      </c>
      <c r="N198" s="461">
        <v>9</v>
      </c>
      <c r="O198" s="462">
        <v>10</v>
      </c>
      <c r="P198" s="460">
        <v>11</v>
      </c>
      <c r="Q198" s="461">
        <v>12</v>
      </c>
      <c r="R198" s="461">
        <v>13</v>
      </c>
      <c r="S198" s="461">
        <v>14</v>
      </c>
      <c r="T198" s="462">
        <v>15</v>
      </c>
      <c r="U198" s="460">
        <v>16</v>
      </c>
      <c r="V198" s="461">
        <v>17</v>
      </c>
      <c r="W198" s="461">
        <v>18</v>
      </c>
      <c r="X198" s="461">
        <v>19</v>
      </c>
      <c r="Y198" s="462">
        <v>20</v>
      </c>
      <c r="Z198" s="460">
        <v>21</v>
      </c>
      <c r="AA198" s="461">
        <v>22</v>
      </c>
      <c r="AB198" s="461">
        <v>23</v>
      </c>
      <c r="AC198" s="461">
        <v>24</v>
      </c>
      <c r="AD198" s="462">
        <v>25</v>
      </c>
      <c r="AE198" s="460">
        <v>26</v>
      </c>
      <c r="AF198" s="461">
        <v>27</v>
      </c>
      <c r="AG198" s="461">
        <v>28</v>
      </c>
      <c r="AH198" s="461">
        <v>29</v>
      </c>
      <c r="AI198" s="462">
        <v>30</v>
      </c>
      <c r="AJ198" s="460">
        <v>31</v>
      </c>
      <c r="AK198" s="461">
        <v>32</v>
      </c>
      <c r="AL198" s="461">
        <v>33</v>
      </c>
      <c r="AM198" s="462">
        <v>34</v>
      </c>
      <c r="AO198" s="460">
        <v>35</v>
      </c>
      <c r="AP198" s="461">
        <v>36</v>
      </c>
      <c r="AQ198" s="461">
        <v>37</v>
      </c>
      <c r="AR198" s="462">
        <v>38</v>
      </c>
      <c r="AT198" s="460">
        <v>39</v>
      </c>
      <c r="AU198" s="461">
        <v>40</v>
      </c>
      <c r="AV198" s="461">
        <v>41</v>
      </c>
      <c r="AW198" s="462">
        <v>42</v>
      </c>
    </row>
    <row r="199" spans="1:49">
      <c r="A199" s="455" t="str">
        <f t="shared" ca="1" si="9"/>
        <v/>
      </c>
      <c r="B199" s="455" t="str">
        <f t="shared" ca="1" si="9"/>
        <v/>
      </c>
      <c r="E199" s="455" t="s">
        <v>350</v>
      </c>
      <c r="F199" s="460">
        <v>42</v>
      </c>
      <c r="G199" s="461">
        <v>25</v>
      </c>
      <c r="H199" s="461">
        <v>34</v>
      </c>
      <c r="I199" s="461">
        <v>16</v>
      </c>
      <c r="J199" s="462">
        <v>35</v>
      </c>
      <c r="K199" s="460">
        <v>9</v>
      </c>
      <c r="L199" s="461">
        <v>33</v>
      </c>
      <c r="M199" s="461">
        <v>36</v>
      </c>
      <c r="N199" s="461">
        <v>13</v>
      </c>
      <c r="O199" s="462">
        <v>28</v>
      </c>
      <c r="P199" s="460">
        <v>19</v>
      </c>
      <c r="Q199" s="461">
        <v>37</v>
      </c>
      <c r="R199" s="461">
        <v>12</v>
      </c>
      <c r="S199" s="461">
        <v>3</v>
      </c>
      <c r="T199" s="462">
        <v>26</v>
      </c>
      <c r="U199" s="460">
        <v>38</v>
      </c>
      <c r="V199" s="461">
        <v>41</v>
      </c>
      <c r="W199" s="461">
        <v>27</v>
      </c>
      <c r="X199" s="461">
        <v>32</v>
      </c>
      <c r="Y199" s="462">
        <v>6</v>
      </c>
      <c r="Z199" s="460">
        <v>30</v>
      </c>
      <c r="AA199" s="461">
        <v>8</v>
      </c>
      <c r="AB199" s="461">
        <v>22</v>
      </c>
      <c r="AC199" s="461">
        <v>39</v>
      </c>
      <c r="AD199" s="462">
        <v>31</v>
      </c>
      <c r="AE199" s="460">
        <v>5</v>
      </c>
      <c r="AF199" s="461">
        <v>29</v>
      </c>
      <c r="AG199" s="461">
        <v>40</v>
      </c>
      <c r="AH199" s="461">
        <v>18</v>
      </c>
      <c r="AI199" s="462">
        <v>23</v>
      </c>
      <c r="AJ199" s="460">
        <v>10</v>
      </c>
      <c r="AK199" s="461">
        <v>4</v>
      </c>
      <c r="AL199" s="461">
        <v>17</v>
      </c>
      <c r="AM199" s="462">
        <v>11</v>
      </c>
      <c r="AO199" s="460">
        <v>15</v>
      </c>
      <c r="AP199" s="461">
        <v>20</v>
      </c>
      <c r="AQ199" s="461">
        <v>2</v>
      </c>
      <c r="AR199" s="462">
        <v>21</v>
      </c>
      <c r="AT199" s="460">
        <v>14</v>
      </c>
      <c r="AU199" s="461">
        <v>24</v>
      </c>
      <c r="AV199" s="461">
        <v>7</v>
      </c>
      <c r="AW199" s="462">
        <v>1</v>
      </c>
    </row>
    <row r="200" spans="1:49">
      <c r="A200" s="455" t="str">
        <f t="shared" ca="1" si="9"/>
        <v/>
      </c>
      <c r="B200" s="455" t="str">
        <f t="shared" ca="1" si="9"/>
        <v/>
      </c>
    </row>
    <row r="201" spans="1:49" s="477" customFormat="1">
      <c r="A201" s="455" t="str">
        <f t="shared" ca="1" si="9"/>
        <v/>
      </c>
      <c r="B201" s="455" t="str">
        <f t="shared" ca="1" si="9"/>
        <v/>
      </c>
    </row>
    <row r="202" spans="1:49">
      <c r="A202" s="455" t="str">
        <f t="shared" ca="1" si="9"/>
        <v/>
      </c>
      <c r="B202" s="455" t="str">
        <f t="shared" ca="1" si="9"/>
        <v/>
      </c>
      <c r="D202" s="318">
        <v>43</v>
      </c>
      <c r="E202" s="318" t="s">
        <v>379</v>
      </c>
    </row>
    <row r="203" spans="1:49">
      <c r="A203" s="455" t="str">
        <f t="shared" ca="1" si="9"/>
        <v/>
      </c>
      <c r="B203" s="455" t="str">
        <f t="shared" ca="1" si="9"/>
        <v/>
      </c>
      <c r="E203" s="455" t="s">
        <v>322</v>
      </c>
      <c r="F203" s="460">
        <v>1</v>
      </c>
      <c r="G203" s="461">
        <v>2</v>
      </c>
      <c r="H203" s="461">
        <v>3</v>
      </c>
      <c r="I203" s="461">
        <v>4</v>
      </c>
      <c r="J203" s="462">
        <v>5</v>
      </c>
      <c r="K203" s="460">
        <v>6</v>
      </c>
      <c r="L203" s="461">
        <v>7</v>
      </c>
      <c r="M203" s="461">
        <v>8</v>
      </c>
      <c r="N203" s="461">
        <v>9</v>
      </c>
      <c r="O203" s="462">
        <v>10</v>
      </c>
      <c r="P203" s="460">
        <v>11</v>
      </c>
      <c r="Q203" s="461">
        <v>12</v>
      </c>
      <c r="R203" s="461">
        <v>13</v>
      </c>
      <c r="S203" s="461">
        <v>14</v>
      </c>
      <c r="T203" s="462">
        <v>15</v>
      </c>
      <c r="U203" s="460">
        <v>16</v>
      </c>
      <c r="V203" s="461">
        <v>17</v>
      </c>
      <c r="W203" s="461">
        <v>18</v>
      </c>
      <c r="X203" s="461">
        <v>19</v>
      </c>
      <c r="Y203" s="462">
        <v>20</v>
      </c>
      <c r="Z203" s="460">
        <v>21</v>
      </c>
      <c r="AA203" s="461">
        <v>22</v>
      </c>
      <c r="AB203" s="461">
        <v>23</v>
      </c>
      <c r="AC203" s="461">
        <v>24</v>
      </c>
      <c r="AD203" s="462">
        <v>25</v>
      </c>
      <c r="AE203" s="460">
        <v>26</v>
      </c>
      <c r="AF203" s="461">
        <v>27</v>
      </c>
      <c r="AG203" s="461">
        <v>28</v>
      </c>
      <c r="AH203" s="461">
        <v>29</v>
      </c>
      <c r="AI203" s="462">
        <v>30</v>
      </c>
      <c r="AJ203" s="460">
        <v>31</v>
      </c>
      <c r="AK203" s="461">
        <v>32</v>
      </c>
      <c r="AL203" s="461">
        <v>33</v>
      </c>
      <c r="AM203" s="461">
        <v>34</v>
      </c>
      <c r="AN203" s="462">
        <v>35</v>
      </c>
      <c r="AO203" s="460">
        <v>36</v>
      </c>
      <c r="AP203" s="461">
        <v>37</v>
      </c>
      <c r="AQ203" s="461">
        <v>38</v>
      </c>
      <c r="AR203" s="462">
        <v>39</v>
      </c>
      <c r="AT203" s="460">
        <v>40</v>
      </c>
      <c r="AU203" s="461">
        <v>41</v>
      </c>
      <c r="AV203" s="461">
        <v>42</v>
      </c>
      <c r="AW203" s="462">
        <v>43</v>
      </c>
    </row>
    <row r="204" spans="1:49">
      <c r="A204" s="455" t="str">
        <f t="shared" ca="1" si="9"/>
        <v/>
      </c>
      <c r="B204" s="455" t="str">
        <f t="shared" ca="1" si="9"/>
        <v/>
      </c>
      <c r="E204" s="455" t="s">
        <v>350</v>
      </c>
      <c r="F204" s="460">
        <v>19</v>
      </c>
      <c r="G204" s="461">
        <v>35</v>
      </c>
      <c r="H204" s="461">
        <v>27</v>
      </c>
      <c r="I204" s="461">
        <v>11</v>
      </c>
      <c r="J204" s="462">
        <v>36</v>
      </c>
      <c r="K204" s="460">
        <v>5</v>
      </c>
      <c r="L204" s="461">
        <v>42</v>
      </c>
      <c r="M204" s="461">
        <v>7</v>
      </c>
      <c r="N204" s="461">
        <v>21</v>
      </c>
      <c r="O204" s="462">
        <v>17</v>
      </c>
      <c r="P204" s="460">
        <v>4</v>
      </c>
      <c r="Q204" s="461">
        <v>38</v>
      </c>
      <c r="R204" s="461">
        <v>15</v>
      </c>
      <c r="S204" s="461">
        <v>18</v>
      </c>
      <c r="T204" s="462">
        <v>6</v>
      </c>
      <c r="U204" s="460">
        <v>39</v>
      </c>
      <c r="V204" s="461">
        <v>23</v>
      </c>
      <c r="W204" s="461">
        <v>14</v>
      </c>
      <c r="X204" s="461">
        <v>1</v>
      </c>
      <c r="Y204" s="462">
        <v>16</v>
      </c>
      <c r="Z204" s="460">
        <v>9</v>
      </c>
      <c r="AA204" s="461">
        <v>28</v>
      </c>
      <c r="AB204" s="461">
        <v>12</v>
      </c>
      <c r="AC204" s="461">
        <v>40</v>
      </c>
      <c r="AD204" s="462">
        <v>31</v>
      </c>
      <c r="AE204" s="460">
        <v>10</v>
      </c>
      <c r="AF204" s="461">
        <v>33</v>
      </c>
      <c r="AG204" s="461">
        <v>43</v>
      </c>
      <c r="AH204" s="461">
        <v>22</v>
      </c>
      <c r="AI204" s="462">
        <v>37</v>
      </c>
      <c r="AJ204" s="460">
        <v>25</v>
      </c>
      <c r="AK204" s="461">
        <v>3</v>
      </c>
      <c r="AL204" s="461">
        <v>34</v>
      </c>
      <c r="AM204" s="461">
        <v>41</v>
      </c>
      <c r="AN204" s="462">
        <v>26</v>
      </c>
      <c r="AO204" s="460">
        <v>30</v>
      </c>
      <c r="AP204" s="461">
        <v>13</v>
      </c>
      <c r="AQ204" s="461">
        <v>20</v>
      </c>
      <c r="AR204" s="462">
        <v>8</v>
      </c>
      <c r="AT204" s="460">
        <v>24</v>
      </c>
      <c r="AU204" s="461">
        <v>29</v>
      </c>
      <c r="AV204" s="461">
        <v>2</v>
      </c>
      <c r="AW204" s="462">
        <v>32</v>
      </c>
    </row>
    <row r="205" spans="1:49">
      <c r="A205" s="455" t="str">
        <f t="shared" ca="1" si="9"/>
        <v/>
      </c>
      <c r="B205" s="455" t="str">
        <f t="shared" ca="1" si="9"/>
        <v/>
      </c>
    </row>
    <row r="206" spans="1:49" s="477" customFormat="1">
      <c r="A206" s="455" t="str">
        <f t="shared" ca="1" si="9"/>
        <v/>
      </c>
      <c r="B206" s="455" t="str">
        <f t="shared" ca="1" si="9"/>
        <v/>
      </c>
    </row>
    <row r="207" spans="1:49">
      <c r="A207" s="455" t="str">
        <f t="shared" ref="A207:B226" ca="1" si="10">IF(INDIRECT(ADDRESS(A$6,ROW()-ROW(A$6)-1+COLUMN($F$8)))&gt;0,INDIRECT(ADDRESS(A$6,ROW()-ROW(A$6)-1+COLUMN($F$8))),"")</f>
        <v/>
      </c>
      <c r="B207" s="455" t="str">
        <f t="shared" ca="1" si="10"/>
        <v/>
      </c>
      <c r="D207" s="318">
        <v>44</v>
      </c>
      <c r="E207" s="318" t="s">
        <v>379</v>
      </c>
    </row>
    <row r="208" spans="1:49">
      <c r="A208" s="455" t="str">
        <f t="shared" ca="1" si="10"/>
        <v/>
      </c>
      <c r="B208" s="455" t="str">
        <f t="shared" ca="1" si="10"/>
        <v/>
      </c>
      <c r="E208" s="455" t="s">
        <v>322</v>
      </c>
      <c r="F208" s="460">
        <v>1</v>
      </c>
      <c r="G208" s="461">
        <v>2</v>
      </c>
      <c r="H208" s="461">
        <v>3</v>
      </c>
      <c r="I208" s="461">
        <v>4</v>
      </c>
      <c r="J208" s="462">
        <v>5</v>
      </c>
      <c r="K208" s="460">
        <v>6</v>
      </c>
      <c r="L208" s="461">
        <v>7</v>
      </c>
      <c r="M208" s="461">
        <v>8</v>
      </c>
      <c r="N208" s="461">
        <v>9</v>
      </c>
      <c r="O208" s="462">
        <v>10</v>
      </c>
      <c r="P208" s="460">
        <v>11</v>
      </c>
      <c r="Q208" s="461">
        <v>12</v>
      </c>
      <c r="R208" s="461">
        <v>13</v>
      </c>
      <c r="S208" s="461">
        <v>14</v>
      </c>
      <c r="T208" s="462">
        <v>15</v>
      </c>
      <c r="U208" s="460">
        <v>16</v>
      </c>
      <c r="V208" s="461">
        <v>17</v>
      </c>
      <c r="W208" s="461">
        <v>18</v>
      </c>
      <c r="X208" s="461">
        <v>19</v>
      </c>
      <c r="Y208" s="462">
        <v>20</v>
      </c>
      <c r="Z208" s="460">
        <v>21</v>
      </c>
      <c r="AA208" s="461">
        <v>22</v>
      </c>
      <c r="AB208" s="461">
        <v>23</v>
      </c>
      <c r="AC208" s="461">
        <v>24</v>
      </c>
      <c r="AD208" s="462">
        <v>25</v>
      </c>
      <c r="AE208" s="460">
        <v>26</v>
      </c>
      <c r="AF208" s="461">
        <v>27</v>
      </c>
      <c r="AG208" s="461">
        <v>28</v>
      </c>
      <c r="AH208" s="461">
        <v>29</v>
      </c>
      <c r="AI208" s="462">
        <v>30</v>
      </c>
      <c r="AJ208" s="460">
        <v>31</v>
      </c>
      <c r="AK208" s="461">
        <v>32</v>
      </c>
      <c r="AL208" s="461">
        <v>33</v>
      </c>
      <c r="AM208" s="461">
        <v>34</v>
      </c>
      <c r="AN208" s="462">
        <v>35</v>
      </c>
      <c r="AO208" s="460">
        <v>36</v>
      </c>
      <c r="AP208" s="461">
        <v>37</v>
      </c>
      <c r="AQ208" s="461">
        <v>38</v>
      </c>
      <c r="AR208" s="461">
        <v>39</v>
      </c>
      <c r="AS208" s="462">
        <v>40</v>
      </c>
      <c r="AT208" s="460">
        <v>41</v>
      </c>
      <c r="AU208" s="461">
        <v>42</v>
      </c>
      <c r="AV208" s="461">
        <v>43</v>
      </c>
      <c r="AW208" s="462">
        <v>44</v>
      </c>
    </row>
    <row r="209" spans="1:54">
      <c r="A209" s="455" t="str">
        <f t="shared" ca="1" si="10"/>
        <v/>
      </c>
      <c r="B209" s="455" t="str">
        <f t="shared" ca="1" si="10"/>
        <v/>
      </c>
      <c r="E209" s="455" t="s">
        <v>350</v>
      </c>
      <c r="F209" s="460">
        <v>30</v>
      </c>
      <c r="G209" s="461">
        <v>1</v>
      </c>
      <c r="H209" s="461">
        <v>42</v>
      </c>
      <c r="I209" s="461">
        <v>38</v>
      </c>
      <c r="J209" s="462">
        <v>34</v>
      </c>
      <c r="K209" s="460">
        <v>35</v>
      </c>
      <c r="L209" s="461">
        <v>6</v>
      </c>
      <c r="M209" s="461">
        <v>2</v>
      </c>
      <c r="N209" s="461">
        <v>43</v>
      </c>
      <c r="O209" s="462">
        <v>39</v>
      </c>
      <c r="P209" s="460">
        <v>40</v>
      </c>
      <c r="Q209" s="461">
        <v>11</v>
      </c>
      <c r="R209" s="461">
        <v>7</v>
      </c>
      <c r="S209" s="461">
        <v>3</v>
      </c>
      <c r="T209" s="462">
        <v>44</v>
      </c>
      <c r="U209" s="460">
        <v>25</v>
      </c>
      <c r="V209" s="461">
        <v>41</v>
      </c>
      <c r="W209" s="461">
        <v>37</v>
      </c>
      <c r="X209" s="461">
        <v>33</v>
      </c>
      <c r="Y209" s="462">
        <v>29</v>
      </c>
      <c r="Z209" s="460">
        <v>5</v>
      </c>
      <c r="AA209" s="461">
        <v>21</v>
      </c>
      <c r="AB209" s="461">
        <v>17</v>
      </c>
      <c r="AC209" s="461">
        <v>13</v>
      </c>
      <c r="AD209" s="462">
        <v>9</v>
      </c>
      <c r="AE209" s="460">
        <v>10</v>
      </c>
      <c r="AF209" s="461">
        <v>26</v>
      </c>
      <c r="AG209" s="461">
        <v>22</v>
      </c>
      <c r="AH209" s="461">
        <v>18</v>
      </c>
      <c r="AI209" s="462">
        <v>14</v>
      </c>
      <c r="AJ209" s="460">
        <v>15</v>
      </c>
      <c r="AK209" s="461">
        <v>31</v>
      </c>
      <c r="AL209" s="461">
        <v>27</v>
      </c>
      <c r="AM209" s="461">
        <v>23</v>
      </c>
      <c r="AN209" s="462">
        <v>19</v>
      </c>
      <c r="AO209" s="460">
        <v>20</v>
      </c>
      <c r="AP209" s="461">
        <v>36</v>
      </c>
      <c r="AQ209" s="461">
        <v>32</v>
      </c>
      <c r="AR209" s="461">
        <v>28</v>
      </c>
      <c r="AS209" s="462">
        <v>24</v>
      </c>
      <c r="AT209" s="460">
        <v>12</v>
      </c>
      <c r="AU209" s="461">
        <v>16</v>
      </c>
      <c r="AV209" s="461">
        <v>4</v>
      </c>
      <c r="AW209" s="462">
        <v>8</v>
      </c>
    </row>
    <row r="210" spans="1:54">
      <c r="A210" s="455" t="str">
        <f t="shared" ca="1" si="10"/>
        <v/>
      </c>
      <c r="B210" s="455" t="str">
        <f t="shared" ca="1" si="10"/>
        <v/>
      </c>
    </row>
    <row r="211" spans="1:54" s="477" customFormat="1">
      <c r="A211" s="455" t="str">
        <f t="shared" ca="1" si="10"/>
        <v/>
      </c>
      <c r="B211" s="455" t="str">
        <f t="shared" ca="1" si="10"/>
        <v/>
      </c>
    </row>
    <row r="212" spans="1:54">
      <c r="A212" s="455" t="str">
        <f t="shared" ca="1" si="10"/>
        <v/>
      </c>
      <c r="B212" s="455" t="str">
        <f t="shared" ca="1" si="10"/>
        <v/>
      </c>
      <c r="D212" s="318">
        <v>45</v>
      </c>
      <c r="E212" s="318" t="s">
        <v>379</v>
      </c>
    </row>
    <row r="213" spans="1:54">
      <c r="A213" s="455" t="str">
        <f t="shared" ca="1" si="10"/>
        <v/>
      </c>
      <c r="B213" s="455" t="str">
        <f t="shared" ca="1" si="10"/>
        <v/>
      </c>
      <c r="E213" s="455" t="s">
        <v>322</v>
      </c>
      <c r="F213" s="460">
        <v>1</v>
      </c>
      <c r="G213" s="461">
        <v>2</v>
      </c>
      <c r="H213" s="461">
        <v>3</v>
      </c>
      <c r="I213" s="461">
        <v>4</v>
      </c>
      <c r="J213" s="462">
        <v>5</v>
      </c>
      <c r="K213" s="460">
        <v>6</v>
      </c>
      <c r="L213" s="461">
        <v>7</v>
      </c>
      <c r="M213" s="461">
        <v>8</v>
      </c>
      <c r="N213" s="461">
        <v>9</v>
      </c>
      <c r="O213" s="462">
        <v>10</v>
      </c>
      <c r="P213" s="460">
        <v>11</v>
      </c>
      <c r="Q213" s="461">
        <v>12</v>
      </c>
      <c r="R213" s="461">
        <v>13</v>
      </c>
      <c r="S213" s="461">
        <v>14</v>
      </c>
      <c r="T213" s="462">
        <v>15</v>
      </c>
      <c r="U213" s="460">
        <v>16</v>
      </c>
      <c r="V213" s="461">
        <v>17</v>
      </c>
      <c r="W213" s="461">
        <v>18</v>
      </c>
      <c r="X213" s="461">
        <v>19</v>
      </c>
      <c r="Y213" s="462">
        <v>20</v>
      </c>
      <c r="Z213" s="460">
        <v>21</v>
      </c>
      <c r="AA213" s="461">
        <v>22</v>
      </c>
      <c r="AB213" s="461">
        <v>23</v>
      </c>
      <c r="AC213" s="461">
        <v>24</v>
      </c>
      <c r="AD213" s="462">
        <v>25</v>
      </c>
      <c r="AE213" s="460">
        <v>26</v>
      </c>
      <c r="AF213" s="461">
        <v>27</v>
      </c>
      <c r="AG213" s="461">
        <v>28</v>
      </c>
      <c r="AH213" s="461">
        <v>29</v>
      </c>
      <c r="AI213" s="462">
        <v>30</v>
      </c>
      <c r="AJ213" s="460">
        <v>31</v>
      </c>
      <c r="AK213" s="461">
        <v>32</v>
      </c>
      <c r="AL213" s="461">
        <v>33</v>
      </c>
      <c r="AM213" s="461">
        <v>34</v>
      </c>
      <c r="AN213" s="462">
        <v>35</v>
      </c>
      <c r="AO213" s="460">
        <v>36</v>
      </c>
      <c r="AP213" s="461">
        <v>37</v>
      </c>
      <c r="AQ213" s="461">
        <v>38</v>
      </c>
      <c r="AR213" s="461">
        <v>39</v>
      </c>
      <c r="AS213" s="462">
        <v>40</v>
      </c>
      <c r="AT213" s="460">
        <v>41</v>
      </c>
      <c r="AU213" s="461">
        <v>42</v>
      </c>
      <c r="AV213" s="461">
        <v>43</v>
      </c>
      <c r="AW213" s="461">
        <v>44</v>
      </c>
      <c r="AX213" s="462">
        <v>45</v>
      </c>
    </row>
    <row r="214" spans="1:54">
      <c r="A214" s="455" t="str">
        <f t="shared" ca="1" si="10"/>
        <v/>
      </c>
      <c r="B214" s="455" t="str">
        <f t="shared" ca="1" si="10"/>
        <v/>
      </c>
      <c r="E214" s="455" t="s">
        <v>350</v>
      </c>
      <c r="F214" s="460">
        <v>24</v>
      </c>
      <c r="G214" s="461">
        <v>34</v>
      </c>
      <c r="H214" s="461">
        <v>40</v>
      </c>
      <c r="I214" s="461">
        <v>16</v>
      </c>
      <c r="J214" s="462">
        <v>1</v>
      </c>
      <c r="K214" s="460">
        <v>39</v>
      </c>
      <c r="L214" s="461">
        <v>5</v>
      </c>
      <c r="M214" s="461">
        <v>35</v>
      </c>
      <c r="N214" s="461">
        <v>11</v>
      </c>
      <c r="O214" s="462">
        <v>26</v>
      </c>
      <c r="P214" s="460">
        <v>25</v>
      </c>
      <c r="Q214" s="461">
        <v>30</v>
      </c>
      <c r="R214" s="461">
        <v>7</v>
      </c>
      <c r="S214" s="461">
        <v>12</v>
      </c>
      <c r="T214" s="462">
        <v>33</v>
      </c>
      <c r="U214" s="460">
        <v>15</v>
      </c>
      <c r="V214" s="461">
        <v>3</v>
      </c>
      <c r="W214" s="461">
        <v>42</v>
      </c>
      <c r="X214" s="461">
        <v>28</v>
      </c>
      <c r="Y214" s="462">
        <v>36</v>
      </c>
      <c r="Z214" s="460">
        <v>14</v>
      </c>
      <c r="AA214" s="461">
        <v>9</v>
      </c>
      <c r="AB214" s="461">
        <v>32</v>
      </c>
      <c r="AC214" s="461">
        <v>41</v>
      </c>
      <c r="AD214" s="462">
        <v>17</v>
      </c>
      <c r="AE214" s="460">
        <v>10</v>
      </c>
      <c r="AF214" s="461">
        <v>13</v>
      </c>
      <c r="AG214" s="461">
        <v>20</v>
      </c>
      <c r="AH214" s="461">
        <v>38</v>
      </c>
      <c r="AI214" s="462">
        <v>43</v>
      </c>
      <c r="AJ214" s="460">
        <v>29</v>
      </c>
      <c r="AK214" s="461">
        <v>23</v>
      </c>
      <c r="AL214" s="461">
        <v>37</v>
      </c>
      <c r="AM214" s="461">
        <v>2</v>
      </c>
      <c r="AN214" s="462">
        <v>8</v>
      </c>
      <c r="AO214" s="460">
        <v>19</v>
      </c>
      <c r="AP214" s="461">
        <v>44</v>
      </c>
      <c r="AQ214" s="461">
        <v>27</v>
      </c>
      <c r="AR214" s="461">
        <v>6</v>
      </c>
      <c r="AS214" s="462">
        <v>21</v>
      </c>
      <c r="AT214" s="460">
        <v>45</v>
      </c>
      <c r="AU214" s="461">
        <v>4</v>
      </c>
      <c r="AV214" s="461">
        <v>22</v>
      </c>
      <c r="AW214" s="461">
        <v>18</v>
      </c>
      <c r="AX214" s="462">
        <v>31</v>
      </c>
    </row>
    <row r="215" spans="1:54">
      <c r="A215" s="455" t="str">
        <f t="shared" ca="1" si="10"/>
        <v/>
      </c>
      <c r="B215" s="455" t="str">
        <f t="shared" ca="1" si="10"/>
        <v/>
      </c>
    </row>
    <row r="216" spans="1:54" s="477" customFormat="1">
      <c r="A216" s="455" t="str">
        <f t="shared" ca="1" si="10"/>
        <v/>
      </c>
      <c r="B216" s="455" t="str">
        <f t="shared" ca="1" si="10"/>
        <v/>
      </c>
    </row>
    <row r="217" spans="1:54">
      <c r="A217" s="455" t="str">
        <f t="shared" ca="1" si="10"/>
        <v/>
      </c>
      <c r="B217" s="455" t="str">
        <f t="shared" ca="1" si="10"/>
        <v/>
      </c>
      <c r="D217" s="318">
        <v>46</v>
      </c>
      <c r="E217" s="318" t="s">
        <v>379</v>
      </c>
    </row>
    <row r="218" spans="1:54">
      <c r="A218" s="455" t="str">
        <f t="shared" ca="1" si="10"/>
        <v/>
      </c>
      <c r="B218" s="455" t="str">
        <f t="shared" ca="1" si="10"/>
        <v/>
      </c>
      <c r="E218" s="455" t="s">
        <v>322</v>
      </c>
      <c r="F218" s="460">
        <v>1</v>
      </c>
      <c r="G218" s="461">
        <v>2</v>
      </c>
      <c r="H218" s="461">
        <v>3</v>
      </c>
      <c r="I218" s="461">
        <v>4</v>
      </c>
      <c r="J218" s="462">
        <v>5</v>
      </c>
      <c r="K218" s="460">
        <v>6</v>
      </c>
      <c r="L218" s="461">
        <v>7</v>
      </c>
      <c r="M218" s="461">
        <v>8</v>
      </c>
      <c r="N218" s="461">
        <v>9</v>
      </c>
      <c r="O218" s="462">
        <v>10</v>
      </c>
      <c r="P218" s="460">
        <v>11</v>
      </c>
      <c r="Q218" s="461">
        <v>12</v>
      </c>
      <c r="R218" s="461">
        <v>13</v>
      </c>
      <c r="S218" s="461">
        <v>14</v>
      </c>
      <c r="T218" s="462">
        <v>15</v>
      </c>
      <c r="U218" s="460">
        <v>16</v>
      </c>
      <c r="V218" s="461">
        <v>17</v>
      </c>
      <c r="W218" s="461">
        <v>18</v>
      </c>
      <c r="X218" s="461">
        <v>19</v>
      </c>
      <c r="Y218" s="462">
        <v>20</v>
      </c>
      <c r="Z218" s="460">
        <v>21</v>
      </c>
      <c r="AA218" s="461">
        <v>22</v>
      </c>
      <c r="AB218" s="461">
        <v>23</v>
      </c>
      <c r="AC218" s="461">
        <v>24</v>
      </c>
      <c r="AD218" s="462">
        <v>25</v>
      </c>
      <c r="AE218" s="460">
        <v>26</v>
      </c>
      <c r="AF218" s="461">
        <v>27</v>
      </c>
      <c r="AG218" s="461">
        <v>28</v>
      </c>
      <c r="AH218" s="461">
        <v>29</v>
      </c>
      <c r="AI218" s="462">
        <v>30</v>
      </c>
      <c r="AJ218" s="460">
        <v>31</v>
      </c>
      <c r="AK218" s="461">
        <v>32</v>
      </c>
      <c r="AL218" s="461">
        <v>33</v>
      </c>
      <c r="AM218" s="462">
        <v>34</v>
      </c>
      <c r="AO218" s="460">
        <v>35</v>
      </c>
      <c r="AP218" s="461">
        <v>36</v>
      </c>
      <c r="AQ218" s="461">
        <v>37</v>
      </c>
      <c r="AR218" s="462">
        <v>38</v>
      </c>
      <c r="AT218" s="460">
        <v>39</v>
      </c>
      <c r="AU218" s="461">
        <v>40</v>
      </c>
      <c r="AV218" s="461">
        <v>41</v>
      </c>
      <c r="AW218" s="462">
        <v>42</v>
      </c>
      <c r="AY218" s="460">
        <v>43</v>
      </c>
      <c r="AZ218" s="461">
        <v>44</v>
      </c>
      <c r="BA218" s="461">
        <v>45</v>
      </c>
      <c r="BB218" s="462">
        <v>46</v>
      </c>
    </row>
    <row r="219" spans="1:54">
      <c r="A219" s="455" t="str">
        <f t="shared" ca="1" si="10"/>
        <v/>
      </c>
      <c r="B219" s="455" t="str">
        <f t="shared" ca="1" si="10"/>
        <v/>
      </c>
      <c r="E219" s="455" t="s">
        <v>350</v>
      </c>
      <c r="F219" s="460">
        <v>42</v>
      </c>
      <c r="G219" s="461">
        <v>37</v>
      </c>
      <c r="H219" s="461">
        <v>44</v>
      </c>
      <c r="I219" s="461">
        <v>26</v>
      </c>
      <c r="J219" s="462">
        <v>33</v>
      </c>
      <c r="K219" s="460">
        <v>34</v>
      </c>
      <c r="L219" s="461">
        <v>13</v>
      </c>
      <c r="M219" s="461">
        <v>24</v>
      </c>
      <c r="N219" s="461">
        <v>35</v>
      </c>
      <c r="O219" s="462">
        <v>2</v>
      </c>
      <c r="P219" s="460">
        <v>30</v>
      </c>
      <c r="Q219" s="461">
        <v>45</v>
      </c>
      <c r="R219" s="461">
        <v>20</v>
      </c>
      <c r="S219" s="461">
        <v>41</v>
      </c>
      <c r="T219" s="462">
        <v>21</v>
      </c>
      <c r="U219" s="460">
        <v>46</v>
      </c>
      <c r="V219" s="461">
        <v>8</v>
      </c>
      <c r="W219" s="461">
        <v>40</v>
      </c>
      <c r="X219" s="461">
        <v>31</v>
      </c>
      <c r="Y219" s="462">
        <v>11</v>
      </c>
      <c r="Z219" s="460">
        <v>15</v>
      </c>
      <c r="AA219" s="461">
        <v>10</v>
      </c>
      <c r="AB219" s="461">
        <v>36</v>
      </c>
      <c r="AC219" s="461">
        <v>23</v>
      </c>
      <c r="AD219" s="462">
        <v>43</v>
      </c>
      <c r="AE219" s="460">
        <v>38</v>
      </c>
      <c r="AF219" s="461">
        <v>28</v>
      </c>
      <c r="AG219" s="461">
        <v>32</v>
      </c>
      <c r="AH219" s="461">
        <v>6</v>
      </c>
      <c r="AI219" s="462">
        <v>39</v>
      </c>
      <c r="AJ219" s="460">
        <v>29</v>
      </c>
      <c r="AK219" s="461">
        <v>18</v>
      </c>
      <c r="AL219" s="461">
        <v>5</v>
      </c>
      <c r="AM219" s="462">
        <v>12</v>
      </c>
      <c r="AO219" s="460">
        <v>9</v>
      </c>
      <c r="AP219" s="461">
        <v>3</v>
      </c>
      <c r="AQ219" s="461">
        <v>22</v>
      </c>
      <c r="AR219" s="462">
        <v>16</v>
      </c>
      <c r="AT219" s="460">
        <v>19</v>
      </c>
      <c r="AU219" s="461">
        <v>14</v>
      </c>
      <c r="AV219" s="461">
        <v>7</v>
      </c>
      <c r="AW219" s="462">
        <v>1</v>
      </c>
      <c r="AY219" s="460">
        <v>4</v>
      </c>
      <c r="AZ219" s="461">
        <v>25</v>
      </c>
      <c r="BA219" s="461">
        <v>27</v>
      </c>
      <c r="BB219" s="462">
        <v>17</v>
      </c>
    </row>
    <row r="220" spans="1:54">
      <c r="A220" s="455" t="str">
        <f t="shared" ca="1" si="10"/>
        <v/>
      </c>
      <c r="B220" s="455" t="str">
        <f t="shared" ca="1" si="10"/>
        <v/>
      </c>
    </row>
    <row r="221" spans="1:54" s="477" customFormat="1">
      <c r="A221" s="455" t="str">
        <f t="shared" ca="1" si="10"/>
        <v/>
      </c>
      <c r="B221" s="455" t="str">
        <f t="shared" ca="1" si="10"/>
        <v/>
      </c>
    </row>
    <row r="222" spans="1:54">
      <c r="A222" s="455" t="str">
        <f t="shared" ca="1" si="10"/>
        <v/>
      </c>
      <c r="B222" s="455" t="str">
        <f t="shared" ca="1" si="10"/>
        <v/>
      </c>
      <c r="D222" s="318">
        <v>47</v>
      </c>
      <c r="E222" s="318" t="s">
        <v>379</v>
      </c>
    </row>
    <row r="223" spans="1:54">
      <c r="A223" s="455" t="str">
        <f t="shared" ca="1" si="10"/>
        <v/>
      </c>
      <c r="B223" s="455" t="str">
        <f t="shared" ca="1" si="10"/>
        <v/>
      </c>
      <c r="E223" s="455" t="s">
        <v>322</v>
      </c>
      <c r="F223" s="460">
        <v>1</v>
      </c>
      <c r="G223" s="461">
        <v>2</v>
      </c>
      <c r="H223" s="461">
        <v>3</v>
      </c>
      <c r="I223" s="461">
        <v>4</v>
      </c>
      <c r="J223" s="462">
        <v>5</v>
      </c>
      <c r="K223" s="460">
        <v>6</v>
      </c>
      <c r="L223" s="461">
        <v>7</v>
      </c>
      <c r="M223" s="461">
        <v>8</v>
      </c>
      <c r="N223" s="461">
        <v>9</v>
      </c>
      <c r="O223" s="462">
        <v>10</v>
      </c>
      <c r="P223" s="460">
        <v>11</v>
      </c>
      <c r="Q223" s="461">
        <v>12</v>
      </c>
      <c r="R223" s="461">
        <v>13</v>
      </c>
      <c r="S223" s="461">
        <v>14</v>
      </c>
      <c r="T223" s="462">
        <v>15</v>
      </c>
      <c r="U223" s="460">
        <v>16</v>
      </c>
      <c r="V223" s="461">
        <v>17</v>
      </c>
      <c r="W223" s="461">
        <v>18</v>
      </c>
      <c r="X223" s="461">
        <v>19</v>
      </c>
      <c r="Y223" s="462">
        <v>20</v>
      </c>
      <c r="Z223" s="460">
        <v>21</v>
      </c>
      <c r="AA223" s="461">
        <v>22</v>
      </c>
      <c r="AB223" s="461">
        <v>23</v>
      </c>
      <c r="AC223" s="461">
        <v>24</v>
      </c>
      <c r="AD223" s="462">
        <v>25</v>
      </c>
      <c r="AE223" s="460">
        <v>26</v>
      </c>
      <c r="AF223" s="461">
        <v>27</v>
      </c>
      <c r="AG223" s="461">
        <v>28</v>
      </c>
      <c r="AH223" s="461">
        <v>29</v>
      </c>
      <c r="AI223" s="462">
        <v>30</v>
      </c>
      <c r="AJ223" s="460">
        <v>31</v>
      </c>
      <c r="AK223" s="461">
        <v>32</v>
      </c>
      <c r="AL223" s="461">
        <v>33</v>
      </c>
      <c r="AM223" s="461">
        <v>34</v>
      </c>
      <c r="AN223" s="462">
        <v>35</v>
      </c>
      <c r="AO223" s="460">
        <v>36</v>
      </c>
      <c r="AP223" s="461">
        <v>37</v>
      </c>
      <c r="AQ223" s="461">
        <v>38</v>
      </c>
      <c r="AR223" s="462">
        <v>39</v>
      </c>
      <c r="AT223" s="460">
        <v>40</v>
      </c>
      <c r="AU223" s="461">
        <v>41</v>
      </c>
      <c r="AV223" s="461">
        <v>42</v>
      </c>
      <c r="AW223" s="462">
        <v>43</v>
      </c>
      <c r="AY223" s="460">
        <v>44</v>
      </c>
      <c r="AZ223" s="461">
        <v>45</v>
      </c>
      <c r="BA223" s="461">
        <v>46</v>
      </c>
      <c r="BB223" s="462">
        <v>47</v>
      </c>
    </row>
    <row r="224" spans="1:54">
      <c r="A224" s="455" t="str">
        <f t="shared" ca="1" si="10"/>
        <v/>
      </c>
      <c r="B224" s="455" t="str">
        <f t="shared" ca="1" si="10"/>
        <v/>
      </c>
      <c r="E224" s="455" t="s">
        <v>350</v>
      </c>
      <c r="F224" s="460">
        <v>29</v>
      </c>
      <c r="G224" s="461">
        <v>42</v>
      </c>
      <c r="H224" s="461">
        <v>10</v>
      </c>
      <c r="I224" s="461">
        <v>13</v>
      </c>
      <c r="J224" s="462">
        <v>45</v>
      </c>
      <c r="K224" s="460">
        <v>19</v>
      </c>
      <c r="L224" s="461">
        <v>46</v>
      </c>
      <c r="M224" s="461">
        <v>41</v>
      </c>
      <c r="N224" s="461">
        <v>27</v>
      </c>
      <c r="O224" s="462">
        <v>32</v>
      </c>
      <c r="P224" s="460">
        <v>4</v>
      </c>
      <c r="Q224" s="461">
        <v>33</v>
      </c>
      <c r="R224" s="461">
        <v>17</v>
      </c>
      <c r="S224" s="461">
        <v>22</v>
      </c>
      <c r="T224" s="462">
        <v>11</v>
      </c>
      <c r="U224" s="460">
        <v>34</v>
      </c>
      <c r="V224" s="461">
        <v>47</v>
      </c>
      <c r="W224" s="461">
        <v>37</v>
      </c>
      <c r="X224" s="461">
        <v>6</v>
      </c>
      <c r="Y224" s="462">
        <v>16</v>
      </c>
      <c r="Z224" s="460">
        <v>25</v>
      </c>
      <c r="AA224" s="461">
        <v>3</v>
      </c>
      <c r="AB224" s="461">
        <v>14</v>
      </c>
      <c r="AC224" s="461">
        <v>26</v>
      </c>
      <c r="AD224" s="462">
        <v>36</v>
      </c>
      <c r="AE224" s="460">
        <v>9</v>
      </c>
      <c r="AF224" s="461">
        <v>30</v>
      </c>
      <c r="AG224" s="461">
        <v>5</v>
      </c>
      <c r="AH224" s="461">
        <v>40</v>
      </c>
      <c r="AI224" s="462">
        <v>38</v>
      </c>
      <c r="AJ224" s="460">
        <v>43</v>
      </c>
      <c r="AK224" s="461">
        <v>39</v>
      </c>
      <c r="AL224" s="461">
        <v>12</v>
      </c>
      <c r="AM224" s="461">
        <v>44</v>
      </c>
      <c r="AN224" s="462">
        <v>8</v>
      </c>
      <c r="AO224" s="460">
        <v>24</v>
      </c>
      <c r="AP224" s="461">
        <v>18</v>
      </c>
      <c r="AQ224" s="461">
        <v>35</v>
      </c>
      <c r="AR224" s="462">
        <v>1</v>
      </c>
      <c r="AT224" s="460">
        <v>15</v>
      </c>
      <c r="AU224" s="461">
        <v>28</v>
      </c>
      <c r="AV224" s="461">
        <v>2</v>
      </c>
      <c r="AW224" s="462">
        <v>21</v>
      </c>
      <c r="AY224" s="460">
        <v>20</v>
      </c>
      <c r="AZ224" s="461">
        <v>23</v>
      </c>
      <c r="BA224" s="461">
        <v>7</v>
      </c>
      <c r="BB224" s="462">
        <v>31</v>
      </c>
    </row>
    <row r="225" spans="1:55">
      <c r="A225" s="455" t="str">
        <f t="shared" ca="1" si="10"/>
        <v/>
      </c>
      <c r="B225" s="455" t="str">
        <f t="shared" ca="1" si="10"/>
        <v/>
      </c>
    </row>
    <row r="226" spans="1:55" s="477" customFormat="1">
      <c r="A226" s="455" t="str">
        <f t="shared" ca="1" si="10"/>
        <v/>
      </c>
      <c r="B226" s="455" t="str">
        <f t="shared" ca="1" si="10"/>
        <v/>
      </c>
    </row>
    <row r="227" spans="1:55">
      <c r="A227" s="455" t="str">
        <f t="shared" ref="A227:B246" ca="1" si="11">IF(INDIRECT(ADDRESS(A$6,ROW()-ROW(A$6)-1+COLUMN($F$8)))&gt;0,INDIRECT(ADDRESS(A$6,ROW()-ROW(A$6)-1+COLUMN($F$8))),"")</f>
        <v/>
      </c>
      <c r="B227" s="455" t="str">
        <f t="shared" ca="1" si="11"/>
        <v/>
      </c>
      <c r="D227" s="318">
        <v>48</v>
      </c>
      <c r="E227" s="318" t="s">
        <v>379</v>
      </c>
    </row>
    <row r="228" spans="1:55">
      <c r="A228" s="455" t="str">
        <f t="shared" ca="1" si="11"/>
        <v/>
      </c>
      <c r="B228" s="455" t="str">
        <f t="shared" ca="1" si="11"/>
        <v/>
      </c>
      <c r="E228" s="455" t="s">
        <v>322</v>
      </c>
      <c r="F228" s="460">
        <v>1</v>
      </c>
      <c r="G228" s="461">
        <v>2</v>
      </c>
      <c r="H228" s="461">
        <v>3</v>
      </c>
      <c r="I228" s="461">
        <v>4</v>
      </c>
      <c r="J228" s="462">
        <v>5</v>
      </c>
      <c r="K228" s="460">
        <v>6</v>
      </c>
      <c r="L228" s="461">
        <v>7</v>
      </c>
      <c r="M228" s="461">
        <v>8</v>
      </c>
      <c r="N228" s="461">
        <v>9</v>
      </c>
      <c r="O228" s="462">
        <v>10</v>
      </c>
      <c r="P228" s="460">
        <v>11</v>
      </c>
      <c r="Q228" s="461">
        <v>12</v>
      </c>
      <c r="R228" s="461">
        <v>13</v>
      </c>
      <c r="S228" s="461">
        <v>14</v>
      </c>
      <c r="T228" s="462">
        <v>15</v>
      </c>
      <c r="U228" s="460">
        <v>16</v>
      </c>
      <c r="V228" s="461">
        <v>17</v>
      </c>
      <c r="W228" s="461">
        <v>18</v>
      </c>
      <c r="X228" s="461">
        <v>19</v>
      </c>
      <c r="Y228" s="462">
        <v>20</v>
      </c>
      <c r="Z228" s="460">
        <v>21</v>
      </c>
      <c r="AA228" s="461">
        <v>22</v>
      </c>
      <c r="AB228" s="461">
        <v>23</v>
      </c>
      <c r="AC228" s="462">
        <v>24</v>
      </c>
      <c r="AD228" s="455">
        <v>25</v>
      </c>
      <c r="AE228" s="460">
        <v>26</v>
      </c>
      <c r="AF228" s="461">
        <v>27</v>
      </c>
      <c r="AG228" s="461">
        <v>28</v>
      </c>
      <c r="AH228" s="461">
        <v>29</v>
      </c>
      <c r="AI228" s="461">
        <v>30</v>
      </c>
      <c r="AJ228" s="462">
        <v>31</v>
      </c>
      <c r="AK228" s="460">
        <v>32</v>
      </c>
      <c r="AL228" s="461">
        <v>33</v>
      </c>
      <c r="AM228" s="461">
        <v>34</v>
      </c>
      <c r="AN228" s="461">
        <v>35</v>
      </c>
      <c r="AO228" s="462">
        <v>36</v>
      </c>
      <c r="AP228" s="460">
        <v>37</v>
      </c>
      <c r="AQ228" s="461">
        <v>38</v>
      </c>
      <c r="AR228" s="461">
        <v>39</v>
      </c>
      <c r="AS228" s="461">
        <v>40</v>
      </c>
      <c r="AT228" s="462">
        <v>41</v>
      </c>
      <c r="AU228" s="460">
        <v>42</v>
      </c>
      <c r="AV228" s="461">
        <v>43</v>
      </c>
      <c r="AW228" s="461">
        <v>44</v>
      </c>
      <c r="AY228" s="460">
        <v>45</v>
      </c>
      <c r="AZ228" s="461">
        <v>46</v>
      </c>
      <c r="BA228" s="461">
        <v>47</v>
      </c>
      <c r="BB228" s="462">
        <v>48</v>
      </c>
    </row>
    <row r="229" spans="1:55">
      <c r="A229" s="455" t="str">
        <f t="shared" ca="1" si="11"/>
        <v/>
      </c>
      <c r="B229" s="455" t="str">
        <f t="shared" ca="1" si="11"/>
        <v/>
      </c>
      <c r="E229" s="455" t="s">
        <v>350</v>
      </c>
      <c r="F229" s="460">
        <v>48</v>
      </c>
      <c r="G229" s="461">
        <v>28</v>
      </c>
      <c r="H229" s="461">
        <v>22</v>
      </c>
      <c r="I229" s="461">
        <v>42</v>
      </c>
      <c r="J229" s="462">
        <v>32</v>
      </c>
      <c r="K229" s="460">
        <v>5</v>
      </c>
      <c r="L229" s="461">
        <v>24</v>
      </c>
      <c r="M229" s="461">
        <v>29</v>
      </c>
      <c r="N229" s="461">
        <v>36</v>
      </c>
      <c r="O229" s="462">
        <v>46</v>
      </c>
      <c r="P229" s="460">
        <v>30</v>
      </c>
      <c r="Q229" s="461">
        <v>38</v>
      </c>
      <c r="R229" s="461">
        <v>10</v>
      </c>
      <c r="S229" s="461">
        <v>21</v>
      </c>
      <c r="T229" s="462">
        <v>3</v>
      </c>
      <c r="U229" s="460">
        <v>20</v>
      </c>
      <c r="V229" s="461">
        <v>43</v>
      </c>
      <c r="W229" s="461">
        <v>27</v>
      </c>
      <c r="X229" s="461">
        <v>8</v>
      </c>
      <c r="Y229" s="462">
        <v>45</v>
      </c>
      <c r="Z229" s="460">
        <v>34</v>
      </c>
      <c r="AA229" s="461">
        <v>15</v>
      </c>
      <c r="AB229" s="461">
        <v>37</v>
      </c>
      <c r="AC229" s="462">
        <v>41</v>
      </c>
      <c r="AD229" s="455">
        <v>26</v>
      </c>
      <c r="AE229" s="460">
        <v>39</v>
      </c>
      <c r="AF229" s="461">
        <v>35</v>
      </c>
      <c r="AG229" s="461">
        <v>2</v>
      </c>
      <c r="AH229" s="461">
        <v>6</v>
      </c>
      <c r="AI229" s="461">
        <v>11</v>
      </c>
      <c r="AJ229" s="462">
        <v>44</v>
      </c>
      <c r="AK229" s="460">
        <v>23</v>
      </c>
      <c r="AL229" s="461">
        <v>12</v>
      </c>
      <c r="AM229" s="461">
        <v>1</v>
      </c>
      <c r="AN229" s="461">
        <v>17</v>
      </c>
      <c r="AO229" s="462">
        <v>9</v>
      </c>
      <c r="AP229" s="460">
        <v>47</v>
      </c>
      <c r="AQ229" s="461">
        <v>40</v>
      </c>
      <c r="AR229" s="461">
        <v>31</v>
      </c>
      <c r="AS229" s="461">
        <v>18</v>
      </c>
      <c r="AT229" s="462">
        <v>14</v>
      </c>
      <c r="AU229" s="460">
        <v>33</v>
      </c>
      <c r="AV229" s="461">
        <v>7</v>
      </c>
      <c r="AW229" s="461">
        <v>16</v>
      </c>
      <c r="AY229" s="460">
        <v>25</v>
      </c>
      <c r="AZ229" s="461">
        <v>4</v>
      </c>
      <c r="BA229" s="461">
        <v>19</v>
      </c>
      <c r="BB229" s="462">
        <v>13</v>
      </c>
    </row>
    <row r="230" spans="1:55">
      <c r="A230" s="455" t="str">
        <f t="shared" ca="1" si="11"/>
        <v/>
      </c>
      <c r="B230" s="455" t="str">
        <f t="shared" ca="1" si="11"/>
        <v/>
      </c>
    </row>
    <row r="231" spans="1:55" s="477" customFormat="1">
      <c r="A231" s="455" t="str">
        <f t="shared" ca="1" si="11"/>
        <v/>
      </c>
      <c r="B231" s="455" t="str">
        <f t="shared" ca="1" si="11"/>
        <v/>
      </c>
    </row>
    <row r="232" spans="1:55">
      <c r="A232" s="455" t="str">
        <f t="shared" ca="1" si="11"/>
        <v/>
      </c>
      <c r="B232" s="455" t="str">
        <f t="shared" ca="1" si="11"/>
        <v/>
      </c>
      <c r="D232" s="318">
        <v>49</v>
      </c>
      <c r="E232" s="318" t="s">
        <v>379</v>
      </c>
    </row>
    <row r="233" spans="1:55">
      <c r="A233" s="455" t="str">
        <f t="shared" ca="1" si="11"/>
        <v/>
      </c>
      <c r="B233" s="455" t="str">
        <f t="shared" ca="1" si="11"/>
        <v/>
      </c>
      <c r="E233" s="455" t="s">
        <v>322</v>
      </c>
      <c r="F233" s="460">
        <v>1</v>
      </c>
      <c r="G233" s="461">
        <v>2</v>
      </c>
      <c r="H233" s="461">
        <v>3</v>
      </c>
      <c r="I233" s="461">
        <v>4</v>
      </c>
      <c r="J233" s="462">
        <v>5</v>
      </c>
      <c r="K233" s="460">
        <v>6</v>
      </c>
      <c r="L233" s="461">
        <v>7</v>
      </c>
      <c r="M233" s="461">
        <v>8</v>
      </c>
      <c r="N233" s="461">
        <v>9</v>
      </c>
      <c r="O233" s="462">
        <v>10</v>
      </c>
      <c r="P233" s="460">
        <v>11</v>
      </c>
      <c r="Q233" s="461">
        <v>12</v>
      </c>
      <c r="R233" s="461">
        <v>13</v>
      </c>
      <c r="S233" s="461">
        <v>14</v>
      </c>
      <c r="T233" s="462">
        <v>15</v>
      </c>
      <c r="U233" s="460">
        <v>16</v>
      </c>
      <c r="V233" s="461">
        <v>17</v>
      </c>
      <c r="W233" s="461">
        <v>18</v>
      </c>
      <c r="X233" s="461">
        <v>19</v>
      </c>
      <c r="Y233" s="462">
        <v>20</v>
      </c>
      <c r="Z233" s="460">
        <v>21</v>
      </c>
      <c r="AA233" s="461">
        <v>22</v>
      </c>
      <c r="AB233" s="461">
        <v>23</v>
      </c>
      <c r="AC233" s="461">
        <v>24</v>
      </c>
      <c r="AD233" s="462">
        <v>25</v>
      </c>
      <c r="AE233" s="460">
        <v>26</v>
      </c>
      <c r="AF233" s="461">
        <v>27</v>
      </c>
      <c r="AG233" s="461">
        <v>28</v>
      </c>
      <c r="AH233" s="461">
        <v>29</v>
      </c>
      <c r="AI233" s="462">
        <v>30</v>
      </c>
      <c r="AJ233" s="460">
        <v>31</v>
      </c>
      <c r="AK233" s="461">
        <v>32</v>
      </c>
      <c r="AL233" s="461">
        <v>33</v>
      </c>
      <c r="AM233" s="461">
        <v>34</v>
      </c>
      <c r="AN233" s="462">
        <v>35</v>
      </c>
      <c r="AO233" s="460">
        <v>36</v>
      </c>
      <c r="AP233" s="461">
        <v>37</v>
      </c>
      <c r="AQ233" s="461">
        <v>38</v>
      </c>
      <c r="AR233" s="461">
        <v>39</v>
      </c>
      <c r="AS233" s="462">
        <v>40</v>
      </c>
      <c r="AT233" s="460">
        <v>41</v>
      </c>
      <c r="AU233" s="461">
        <v>42</v>
      </c>
      <c r="AV233" s="461">
        <v>43</v>
      </c>
      <c r="AW233" s="461">
        <v>44</v>
      </c>
      <c r="AX233" s="462">
        <v>45</v>
      </c>
      <c r="AY233" s="460">
        <v>46</v>
      </c>
      <c r="AZ233" s="461">
        <v>47</v>
      </c>
      <c r="BA233" s="461">
        <v>48</v>
      </c>
      <c r="BB233" s="462">
        <v>49</v>
      </c>
    </row>
    <row r="234" spans="1:55">
      <c r="A234" s="455" t="str">
        <f t="shared" ca="1" si="11"/>
        <v/>
      </c>
      <c r="B234" s="455" t="str">
        <f t="shared" ca="1" si="11"/>
        <v/>
      </c>
      <c r="E234" s="455" t="s">
        <v>350</v>
      </c>
      <c r="F234" s="460">
        <v>9</v>
      </c>
      <c r="G234" s="461">
        <v>39</v>
      </c>
      <c r="H234" s="461">
        <v>2</v>
      </c>
      <c r="I234" s="461">
        <v>22</v>
      </c>
      <c r="J234" s="462">
        <v>17</v>
      </c>
      <c r="K234" s="460">
        <v>49</v>
      </c>
      <c r="L234" s="461">
        <v>18</v>
      </c>
      <c r="M234" s="461">
        <v>42</v>
      </c>
      <c r="N234" s="461">
        <v>21</v>
      </c>
      <c r="O234" s="462">
        <v>6</v>
      </c>
      <c r="P234" s="460">
        <v>44</v>
      </c>
      <c r="Q234" s="461">
        <v>8</v>
      </c>
      <c r="R234" s="461">
        <v>25</v>
      </c>
      <c r="S234" s="461">
        <v>11</v>
      </c>
      <c r="T234" s="462">
        <v>1</v>
      </c>
      <c r="U234" s="460">
        <v>4</v>
      </c>
      <c r="V234" s="461">
        <v>13</v>
      </c>
      <c r="W234" s="461">
        <v>27</v>
      </c>
      <c r="X234" s="461">
        <v>33</v>
      </c>
      <c r="Y234" s="462">
        <v>23</v>
      </c>
      <c r="Z234" s="460">
        <v>19</v>
      </c>
      <c r="AA234" s="461">
        <v>14</v>
      </c>
      <c r="AB234" s="461">
        <v>47</v>
      </c>
      <c r="AC234" s="461">
        <v>36</v>
      </c>
      <c r="AD234" s="462">
        <v>41</v>
      </c>
      <c r="AE234" s="460">
        <v>29</v>
      </c>
      <c r="AF234" s="461">
        <v>20</v>
      </c>
      <c r="AG234" s="461">
        <v>37</v>
      </c>
      <c r="AH234" s="461">
        <v>3</v>
      </c>
      <c r="AI234" s="462">
        <v>46</v>
      </c>
      <c r="AJ234" s="460">
        <v>10</v>
      </c>
      <c r="AK234" s="461">
        <v>48</v>
      </c>
      <c r="AL234" s="461">
        <v>32</v>
      </c>
      <c r="AM234" s="461">
        <v>38</v>
      </c>
      <c r="AN234" s="462">
        <v>16</v>
      </c>
      <c r="AO234" s="460">
        <v>5</v>
      </c>
      <c r="AP234" s="461">
        <v>30</v>
      </c>
      <c r="AQ234" s="461">
        <v>45</v>
      </c>
      <c r="AR234" s="461">
        <v>12</v>
      </c>
      <c r="AS234" s="462">
        <v>31</v>
      </c>
      <c r="AT234" s="460">
        <v>34</v>
      </c>
      <c r="AU234" s="461">
        <v>40</v>
      </c>
      <c r="AV234" s="461">
        <v>15</v>
      </c>
      <c r="AW234" s="461">
        <v>7</v>
      </c>
      <c r="AX234" s="462">
        <v>28</v>
      </c>
      <c r="AY234" s="460">
        <v>24</v>
      </c>
      <c r="AZ234" s="461">
        <v>43</v>
      </c>
      <c r="BA234" s="461">
        <v>35</v>
      </c>
      <c r="BB234" s="462">
        <v>26</v>
      </c>
    </row>
    <row r="235" spans="1:55">
      <c r="A235" s="455" t="str">
        <f t="shared" ca="1" si="11"/>
        <v/>
      </c>
      <c r="B235" s="455" t="str">
        <f t="shared" ca="1" si="11"/>
        <v/>
      </c>
    </row>
    <row r="236" spans="1:55" s="477" customFormat="1">
      <c r="A236" s="455" t="str">
        <f t="shared" ca="1" si="11"/>
        <v/>
      </c>
      <c r="B236" s="455" t="str">
        <f t="shared" ca="1" si="11"/>
        <v/>
      </c>
    </row>
    <row r="237" spans="1:55">
      <c r="A237" s="455" t="str">
        <f t="shared" ca="1" si="11"/>
        <v/>
      </c>
      <c r="B237" s="455" t="str">
        <f t="shared" ca="1" si="11"/>
        <v/>
      </c>
      <c r="D237" s="318">
        <v>50</v>
      </c>
      <c r="E237" s="318" t="s">
        <v>379</v>
      </c>
    </row>
    <row r="238" spans="1:55">
      <c r="A238" s="455" t="str">
        <f t="shared" ca="1" si="11"/>
        <v/>
      </c>
      <c r="B238" s="455" t="str">
        <f t="shared" ca="1" si="11"/>
        <v/>
      </c>
      <c r="E238" s="455" t="s">
        <v>322</v>
      </c>
      <c r="F238" s="460">
        <v>1</v>
      </c>
      <c r="G238" s="461">
        <v>2</v>
      </c>
      <c r="H238" s="461">
        <v>3</v>
      </c>
      <c r="I238" s="461">
        <v>4</v>
      </c>
      <c r="J238" s="462">
        <v>5</v>
      </c>
      <c r="K238" s="460">
        <v>6</v>
      </c>
      <c r="L238" s="461">
        <v>7</v>
      </c>
      <c r="M238" s="461">
        <v>8</v>
      </c>
      <c r="N238" s="461">
        <v>9</v>
      </c>
      <c r="O238" s="462">
        <v>10</v>
      </c>
      <c r="P238" s="460">
        <v>11</v>
      </c>
      <c r="Q238" s="461">
        <v>12</v>
      </c>
      <c r="R238" s="461">
        <v>13</v>
      </c>
      <c r="S238" s="461">
        <v>14</v>
      </c>
      <c r="T238" s="462">
        <v>15</v>
      </c>
      <c r="U238" s="460">
        <v>16</v>
      </c>
      <c r="V238" s="461">
        <v>17</v>
      </c>
      <c r="W238" s="461">
        <v>18</v>
      </c>
      <c r="X238" s="461">
        <v>19</v>
      </c>
      <c r="Y238" s="462">
        <v>20</v>
      </c>
      <c r="Z238" s="460">
        <v>21</v>
      </c>
      <c r="AA238" s="461">
        <v>22</v>
      </c>
      <c r="AB238" s="461">
        <v>23</v>
      </c>
      <c r="AC238" s="461">
        <v>24</v>
      </c>
      <c r="AD238" s="462">
        <v>25</v>
      </c>
      <c r="AE238" s="460">
        <v>26</v>
      </c>
      <c r="AF238" s="461">
        <v>27</v>
      </c>
      <c r="AG238" s="461">
        <v>28</v>
      </c>
      <c r="AH238" s="461">
        <v>29</v>
      </c>
      <c r="AI238" s="462">
        <v>30</v>
      </c>
      <c r="AJ238" s="460">
        <v>31</v>
      </c>
      <c r="AK238" s="461">
        <v>32</v>
      </c>
      <c r="AL238" s="461">
        <v>33</v>
      </c>
      <c r="AM238" s="461">
        <v>34</v>
      </c>
      <c r="AN238" s="462">
        <v>35</v>
      </c>
      <c r="AO238" s="460">
        <v>36</v>
      </c>
      <c r="AP238" s="461">
        <v>37</v>
      </c>
      <c r="AQ238" s="461">
        <v>38</v>
      </c>
      <c r="AR238" s="461">
        <v>39</v>
      </c>
      <c r="AS238" s="462">
        <v>40</v>
      </c>
      <c r="AT238" s="460">
        <v>41</v>
      </c>
      <c r="AU238" s="461">
        <v>42</v>
      </c>
      <c r="AV238" s="461">
        <v>43</v>
      </c>
      <c r="AW238" s="461">
        <v>44</v>
      </c>
      <c r="AX238" s="462">
        <v>45</v>
      </c>
      <c r="AY238" s="460">
        <v>46</v>
      </c>
      <c r="AZ238" s="461">
        <v>47</v>
      </c>
      <c r="BA238" s="461">
        <v>48</v>
      </c>
      <c r="BB238" s="461">
        <v>49</v>
      </c>
      <c r="BC238" s="462">
        <v>50</v>
      </c>
    </row>
    <row r="239" spans="1:55">
      <c r="A239" s="455" t="str">
        <f t="shared" ca="1" si="11"/>
        <v/>
      </c>
      <c r="B239" s="455" t="str">
        <f t="shared" ca="1" si="11"/>
        <v/>
      </c>
      <c r="E239" s="455" t="s">
        <v>350</v>
      </c>
      <c r="F239" s="460">
        <v>10</v>
      </c>
      <c r="G239" s="461">
        <v>23</v>
      </c>
      <c r="H239" s="461">
        <v>47</v>
      </c>
      <c r="I239" s="461">
        <v>33</v>
      </c>
      <c r="J239" s="462">
        <v>43</v>
      </c>
      <c r="K239" s="460">
        <v>5</v>
      </c>
      <c r="L239" s="461">
        <v>20</v>
      </c>
      <c r="M239" s="461">
        <v>7</v>
      </c>
      <c r="N239" s="461">
        <v>48</v>
      </c>
      <c r="O239" s="462">
        <v>38</v>
      </c>
      <c r="P239" s="460">
        <v>45</v>
      </c>
      <c r="Q239" s="461">
        <v>49</v>
      </c>
      <c r="R239" s="461">
        <v>9</v>
      </c>
      <c r="S239" s="461">
        <v>32</v>
      </c>
      <c r="T239" s="462">
        <v>36</v>
      </c>
      <c r="U239" s="460">
        <v>35</v>
      </c>
      <c r="V239" s="461">
        <v>8</v>
      </c>
      <c r="W239" s="461">
        <v>17</v>
      </c>
      <c r="X239" s="461">
        <v>28</v>
      </c>
      <c r="Y239" s="462">
        <v>42</v>
      </c>
      <c r="Z239" s="460">
        <v>44</v>
      </c>
      <c r="AA239" s="461">
        <v>39</v>
      </c>
      <c r="AB239" s="461">
        <v>2</v>
      </c>
      <c r="AC239" s="461">
        <v>46</v>
      </c>
      <c r="AD239" s="462">
        <v>31</v>
      </c>
      <c r="AE239" s="460">
        <v>24</v>
      </c>
      <c r="AF239" s="461">
        <v>19</v>
      </c>
      <c r="AG239" s="461">
        <v>50</v>
      </c>
      <c r="AH239" s="461">
        <v>1</v>
      </c>
      <c r="AI239" s="462">
        <v>11</v>
      </c>
      <c r="AJ239" s="460">
        <v>25</v>
      </c>
      <c r="AK239" s="461">
        <v>30</v>
      </c>
      <c r="AL239" s="461">
        <v>37</v>
      </c>
      <c r="AM239" s="461">
        <v>41</v>
      </c>
      <c r="AN239" s="462">
        <v>12</v>
      </c>
      <c r="AO239" s="460">
        <v>15</v>
      </c>
      <c r="AP239" s="461">
        <v>29</v>
      </c>
      <c r="AQ239" s="461">
        <v>34</v>
      </c>
      <c r="AR239" s="461">
        <v>16</v>
      </c>
      <c r="AS239" s="462">
        <v>22</v>
      </c>
      <c r="AT239" s="460">
        <v>4</v>
      </c>
      <c r="AU239" s="461">
        <v>13</v>
      </c>
      <c r="AV239" s="461">
        <v>27</v>
      </c>
      <c r="AW239" s="461">
        <v>21</v>
      </c>
      <c r="AX239" s="462">
        <v>6</v>
      </c>
      <c r="AY239" s="460">
        <v>14</v>
      </c>
      <c r="AZ239" s="461">
        <v>3</v>
      </c>
      <c r="BA239" s="461">
        <v>40</v>
      </c>
      <c r="BB239" s="461">
        <v>26</v>
      </c>
      <c r="BC239" s="462">
        <v>18</v>
      </c>
    </row>
    <row r="240" spans="1:55">
      <c r="A240" s="455" t="str">
        <f t="shared" ca="1" si="11"/>
        <v/>
      </c>
      <c r="B240" s="455" t="str">
        <f t="shared" ca="1" si="11"/>
        <v/>
      </c>
    </row>
    <row r="241" spans="1:59" s="477" customFormat="1">
      <c r="A241" s="455" t="str">
        <f t="shared" ca="1" si="11"/>
        <v/>
      </c>
      <c r="B241" s="455" t="str">
        <f t="shared" ca="1" si="11"/>
        <v/>
      </c>
    </row>
    <row r="242" spans="1:59">
      <c r="A242" s="455" t="str">
        <f t="shared" ca="1" si="11"/>
        <v/>
      </c>
      <c r="B242" s="455" t="str">
        <f t="shared" ca="1" si="11"/>
        <v/>
      </c>
      <c r="D242" s="318">
        <v>51</v>
      </c>
      <c r="E242" s="318" t="s">
        <v>379</v>
      </c>
    </row>
    <row r="243" spans="1:59">
      <c r="A243" s="455" t="str">
        <f t="shared" ca="1" si="11"/>
        <v/>
      </c>
      <c r="B243" s="455" t="str">
        <f t="shared" ca="1" si="11"/>
        <v/>
      </c>
      <c r="E243" s="455" t="s">
        <v>322</v>
      </c>
      <c r="F243" s="455">
        <v>1</v>
      </c>
      <c r="G243" s="455">
        <v>2</v>
      </c>
      <c r="H243" s="455">
        <v>3</v>
      </c>
      <c r="I243" s="455">
        <v>4</v>
      </c>
      <c r="J243" s="455">
        <v>5</v>
      </c>
      <c r="K243" s="455">
        <v>6</v>
      </c>
      <c r="L243" s="455">
        <v>7</v>
      </c>
      <c r="M243" s="455">
        <v>8</v>
      </c>
      <c r="N243" s="455">
        <v>9</v>
      </c>
      <c r="O243" s="455">
        <v>10</v>
      </c>
      <c r="P243" s="455">
        <v>11</v>
      </c>
      <c r="Q243" s="455">
        <v>12</v>
      </c>
      <c r="R243" s="455">
        <v>13</v>
      </c>
      <c r="S243" s="455">
        <v>14</v>
      </c>
      <c r="T243" s="455">
        <v>15</v>
      </c>
      <c r="U243" s="455">
        <v>16</v>
      </c>
      <c r="V243" s="455">
        <v>17</v>
      </c>
      <c r="W243" s="455">
        <v>18</v>
      </c>
      <c r="X243" s="455">
        <v>19</v>
      </c>
      <c r="Y243" s="455">
        <v>20</v>
      </c>
      <c r="Z243" s="455">
        <v>21</v>
      </c>
      <c r="AA243" s="455">
        <v>22</v>
      </c>
      <c r="AB243" s="455">
        <v>23</v>
      </c>
      <c r="AC243" s="455">
        <v>24</v>
      </c>
      <c r="AD243" s="455">
        <v>25</v>
      </c>
      <c r="AE243" s="455">
        <v>26</v>
      </c>
      <c r="AF243" s="455">
        <v>27</v>
      </c>
      <c r="AG243" s="455">
        <v>28</v>
      </c>
      <c r="AH243" s="455">
        <v>29</v>
      </c>
      <c r="AI243" s="455">
        <v>30</v>
      </c>
      <c r="AJ243" s="455">
        <v>31</v>
      </c>
      <c r="AK243" s="455">
        <v>32</v>
      </c>
      <c r="AL243" s="455">
        <v>33</v>
      </c>
      <c r="AM243" s="455">
        <v>34</v>
      </c>
      <c r="AN243" s="455">
        <v>35</v>
      </c>
      <c r="AO243" s="455">
        <v>36</v>
      </c>
      <c r="AP243" s="455">
        <v>37</v>
      </c>
      <c r="AQ243" s="455">
        <v>38</v>
      </c>
      <c r="AR243" s="455">
        <v>39</v>
      </c>
      <c r="AT243" s="455">
        <v>40</v>
      </c>
      <c r="AU243" s="455">
        <v>41</v>
      </c>
      <c r="AV243" s="455">
        <v>42</v>
      </c>
      <c r="AW243" s="455">
        <v>43</v>
      </c>
      <c r="AY243" s="455">
        <v>44</v>
      </c>
      <c r="AZ243" s="455">
        <v>45</v>
      </c>
      <c r="BA243" s="455">
        <v>46</v>
      </c>
      <c r="BB243" s="455">
        <v>47</v>
      </c>
      <c r="BD243" s="455">
        <v>48</v>
      </c>
      <c r="BE243" s="455">
        <v>49</v>
      </c>
      <c r="BF243" s="455">
        <v>50</v>
      </c>
      <c r="BG243" s="455">
        <v>51</v>
      </c>
    </row>
    <row r="244" spans="1:59">
      <c r="A244" s="455" t="str">
        <f t="shared" ca="1" si="11"/>
        <v/>
      </c>
      <c r="B244" s="455" t="str">
        <f t="shared" ca="1" si="11"/>
        <v/>
      </c>
      <c r="E244" s="455" t="s">
        <v>350</v>
      </c>
      <c r="F244" s="455">
        <v>51</v>
      </c>
      <c r="G244" s="455">
        <v>18</v>
      </c>
      <c r="H244" s="455">
        <v>7</v>
      </c>
      <c r="I244" s="455">
        <v>28</v>
      </c>
      <c r="J244" s="455">
        <v>21</v>
      </c>
      <c r="K244" s="455">
        <v>47</v>
      </c>
      <c r="L244" s="455">
        <v>42</v>
      </c>
      <c r="M244" s="455">
        <v>32</v>
      </c>
      <c r="N244" s="455">
        <v>17</v>
      </c>
      <c r="O244" s="455">
        <v>26</v>
      </c>
      <c r="P244" s="455">
        <v>5</v>
      </c>
      <c r="Q244" s="455">
        <v>38</v>
      </c>
      <c r="R244" s="455">
        <v>29</v>
      </c>
      <c r="S244" s="455">
        <v>16</v>
      </c>
      <c r="T244" s="455">
        <v>45</v>
      </c>
      <c r="U244" s="455">
        <v>14</v>
      </c>
      <c r="V244" s="455">
        <v>46</v>
      </c>
      <c r="W244" s="455">
        <v>22</v>
      </c>
      <c r="X244" s="455">
        <v>40</v>
      </c>
      <c r="Y244" s="455">
        <v>50</v>
      </c>
      <c r="Z244" s="455">
        <v>15</v>
      </c>
      <c r="AA244" s="455">
        <v>3</v>
      </c>
      <c r="AB244" s="455">
        <v>39</v>
      </c>
      <c r="AC244" s="455">
        <v>31</v>
      </c>
      <c r="AD244" s="455">
        <v>48</v>
      </c>
      <c r="AE244" s="455">
        <v>10</v>
      </c>
      <c r="AF244" s="455">
        <v>43</v>
      </c>
      <c r="AG244" s="455">
        <v>37</v>
      </c>
      <c r="AH244" s="455">
        <v>44</v>
      </c>
      <c r="AI244" s="455">
        <v>49</v>
      </c>
      <c r="AJ244" s="455">
        <v>24</v>
      </c>
      <c r="AK244" s="455">
        <v>8</v>
      </c>
      <c r="AL244" s="455">
        <v>41</v>
      </c>
      <c r="AM244" s="455">
        <v>11</v>
      </c>
      <c r="AN244" s="455">
        <v>36</v>
      </c>
      <c r="AO244" s="455">
        <v>9</v>
      </c>
      <c r="AP244" s="455">
        <v>33</v>
      </c>
      <c r="AQ244" s="455">
        <v>20</v>
      </c>
      <c r="AR244" s="455">
        <v>1</v>
      </c>
      <c r="AT244" s="455">
        <v>4</v>
      </c>
      <c r="AU244" s="455">
        <v>23</v>
      </c>
      <c r="AV244" s="455">
        <v>19</v>
      </c>
      <c r="AW244" s="455">
        <v>12</v>
      </c>
      <c r="AY244" s="455">
        <v>35</v>
      </c>
      <c r="AZ244" s="455">
        <v>13</v>
      </c>
      <c r="BA244" s="455">
        <v>25</v>
      </c>
      <c r="BB244" s="455">
        <v>27</v>
      </c>
      <c r="BD244" s="455">
        <v>34</v>
      </c>
      <c r="BE244" s="455">
        <v>30</v>
      </c>
      <c r="BF244" s="455">
        <v>2</v>
      </c>
      <c r="BG244" s="455">
        <v>6</v>
      </c>
    </row>
    <row r="245" spans="1:59">
      <c r="A245" s="455" t="str">
        <f t="shared" ca="1" si="11"/>
        <v/>
      </c>
      <c r="B245" s="455" t="str">
        <f t="shared" ca="1" si="11"/>
        <v/>
      </c>
    </row>
    <row r="246" spans="1:59">
      <c r="A246" s="455" t="str">
        <f t="shared" ca="1" si="11"/>
        <v/>
      </c>
      <c r="B246" s="455" t="str">
        <f t="shared" ca="1" si="11"/>
        <v/>
      </c>
    </row>
    <row r="247" spans="1:59">
      <c r="A247" s="455" t="str">
        <f t="shared" ref="A247:B257" ca="1" si="12">IF(INDIRECT(ADDRESS(A$6,ROW()-ROW(A$6)-1+COLUMN($F$8)))&gt;0,INDIRECT(ADDRESS(A$6,ROW()-ROW(A$6)-1+COLUMN($F$8))),"")</f>
        <v/>
      </c>
      <c r="B247" s="455" t="str">
        <f t="shared" ca="1" si="12"/>
        <v/>
      </c>
      <c r="D247" s="318">
        <v>52</v>
      </c>
      <c r="E247" s="318" t="s">
        <v>379</v>
      </c>
    </row>
    <row r="248" spans="1:59">
      <c r="A248" s="455" t="str">
        <f t="shared" ca="1" si="12"/>
        <v/>
      </c>
      <c r="B248" s="455" t="str">
        <f t="shared" ca="1" si="12"/>
        <v/>
      </c>
      <c r="E248" s="455" t="s">
        <v>322</v>
      </c>
      <c r="F248" s="455">
        <v>1</v>
      </c>
      <c r="G248" s="455">
        <v>2</v>
      </c>
      <c r="H248" s="455">
        <v>3</v>
      </c>
      <c r="I248" s="455">
        <v>4</v>
      </c>
      <c r="J248" s="455">
        <v>5</v>
      </c>
      <c r="K248" s="455">
        <v>6</v>
      </c>
      <c r="L248" s="455">
        <v>7</v>
      </c>
      <c r="M248" s="455">
        <v>8</v>
      </c>
      <c r="N248" s="455">
        <v>9</v>
      </c>
      <c r="O248" s="455">
        <v>10</v>
      </c>
      <c r="P248" s="455">
        <v>11</v>
      </c>
      <c r="Q248" s="455">
        <v>12</v>
      </c>
      <c r="R248" s="455">
        <v>13</v>
      </c>
      <c r="S248" s="455">
        <v>14</v>
      </c>
      <c r="T248" s="455">
        <v>15</v>
      </c>
      <c r="U248" s="455">
        <v>16</v>
      </c>
      <c r="V248" s="455">
        <v>17</v>
      </c>
      <c r="W248" s="455">
        <v>18</v>
      </c>
      <c r="X248" s="455">
        <v>19</v>
      </c>
      <c r="Y248" s="455">
        <v>20</v>
      </c>
      <c r="Z248" s="455">
        <v>21</v>
      </c>
      <c r="AA248" s="455">
        <v>22</v>
      </c>
      <c r="AB248" s="455">
        <v>23</v>
      </c>
      <c r="AC248" s="455">
        <v>24</v>
      </c>
      <c r="AD248" s="455">
        <v>25</v>
      </c>
      <c r="AE248" s="455">
        <v>26</v>
      </c>
      <c r="AF248" s="455">
        <v>27</v>
      </c>
      <c r="AG248" s="455">
        <v>28</v>
      </c>
      <c r="AH248" s="455">
        <v>29</v>
      </c>
      <c r="AI248" s="455">
        <v>30</v>
      </c>
      <c r="AJ248" s="455">
        <v>31</v>
      </c>
      <c r="AK248" s="455">
        <v>32</v>
      </c>
      <c r="AL248" s="455">
        <v>33</v>
      </c>
      <c r="AM248" s="455">
        <v>34</v>
      </c>
      <c r="AN248" s="455">
        <v>35</v>
      </c>
      <c r="AO248" s="455">
        <v>36</v>
      </c>
      <c r="AP248" s="455">
        <v>37</v>
      </c>
      <c r="AQ248" s="455">
        <v>38</v>
      </c>
      <c r="AR248" s="455">
        <v>39</v>
      </c>
      <c r="AS248" s="455">
        <v>40</v>
      </c>
      <c r="AT248" s="455">
        <v>41</v>
      </c>
      <c r="AU248" s="455">
        <v>42</v>
      </c>
      <c r="AV248" s="455">
        <v>43</v>
      </c>
      <c r="AW248" s="455">
        <v>44</v>
      </c>
      <c r="AY248" s="455">
        <v>45</v>
      </c>
      <c r="AZ248" s="455">
        <v>46</v>
      </c>
      <c r="BA248" s="455">
        <v>47</v>
      </c>
      <c r="BB248" s="455">
        <v>48</v>
      </c>
      <c r="BD248" s="455">
        <v>49</v>
      </c>
      <c r="BE248" s="455">
        <v>50</v>
      </c>
      <c r="BF248" s="455">
        <v>51</v>
      </c>
      <c r="BG248" s="455">
        <v>52</v>
      </c>
    </row>
    <row r="249" spans="1:59">
      <c r="A249" s="455" t="str">
        <f t="shared" ca="1" si="12"/>
        <v/>
      </c>
      <c r="B249" s="455" t="str">
        <f t="shared" ca="1" si="12"/>
        <v/>
      </c>
      <c r="E249" s="455" t="s">
        <v>350</v>
      </c>
      <c r="F249" s="455">
        <v>24</v>
      </c>
      <c r="G249" s="455">
        <v>33</v>
      </c>
      <c r="H249" s="455">
        <v>17</v>
      </c>
      <c r="I249" s="455">
        <v>26</v>
      </c>
      <c r="J249" s="455">
        <v>41</v>
      </c>
      <c r="K249" s="455">
        <v>29</v>
      </c>
      <c r="L249" s="455">
        <v>15</v>
      </c>
      <c r="M249" s="455">
        <v>22</v>
      </c>
      <c r="N249" s="455">
        <v>31</v>
      </c>
      <c r="O249" s="455">
        <v>16</v>
      </c>
      <c r="P249" s="455">
        <v>20</v>
      </c>
      <c r="Q249" s="455">
        <v>43</v>
      </c>
      <c r="R249" s="455">
        <v>25</v>
      </c>
      <c r="S249" s="455">
        <v>27</v>
      </c>
      <c r="T249" s="455">
        <v>7</v>
      </c>
      <c r="U249" s="455">
        <v>48</v>
      </c>
      <c r="V249" s="455">
        <v>3</v>
      </c>
      <c r="W249" s="455">
        <v>19</v>
      </c>
      <c r="X249" s="455">
        <v>51</v>
      </c>
      <c r="Y249" s="455">
        <v>11</v>
      </c>
      <c r="Z249" s="455">
        <v>34</v>
      </c>
      <c r="AA249" s="455">
        <v>38</v>
      </c>
      <c r="AB249" s="455">
        <v>42</v>
      </c>
      <c r="AC249" s="455">
        <v>1</v>
      </c>
      <c r="AD249" s="455">
        <v>45</v>
      </c>
      <c r="AE249" s="455">
        <v>9</v>
      </c>
      <c r="AF249" s="455">
        <v>35</v>
      </c>
      <c r="AG249" s="455">
        <v>52</v>
      </c>
      <c r="AH249" s="455">
        <v>18</v>
      </c>
      <c r="AI249" s="455">
        <v>2</v>
      </c>
      <c r="AJ249" s="455">
        <v>4</v>
      </c>
      <c r="AK249" s="455">
        <v>13</v>
      </c>
      <c r="AL249" s="455">
        <v>46</v>
      </c>
      <c r="AM249" s="455">
        <v>28</v>
      </c>
      <c r="AN249" s="455">
        <v>49</v>
      </c>
      <c r="AO249" s="455">
        <v>44</v>
      </c>
      <c r="AP249" s="455">
        <v>47</v>
      </c>
      <c r="AQ249" s="455">
        <v>50</v>
      </c>
      <c r="AR249" s="455">
        <v>37</v>
      </c>
      <c r="AS249" s="455">
        <v>6</v>
      </c>
      <c r="AT249" s="455">
        <v>10</v>
      </c>
      <c r="AU249" s="455">
        <v>23</v>
      </c>
      <c r="AV249" s="455">
        <v>40</v>
      </c>
      <c r="AW249" s="455">
        <v>12</v>
      </c>
      <c r="AY249" s="455">
        <v>5</v>
      </c>
      <c r="AZ249" s="455">
        <v>8</v>
      </c>
      <c r="BA249" s="455">
        <v>32</v>
      </c>
      <c r="BB249" s="455">
        <v>36</v>
      </c>
      <c r="BD249" s="455">
        <v>30</v>
      </c>
      <c r="BE249" s="455">
        <v>14</v>
      </c>
      <c r="BF249" s="455">
        <v>39</v>
      </c>
      <c r="BG249" s="455">
        <v>21</v>
      </c>
    </row>
    <row r="250" spans="1:59">
      <c r="A250" s="455" t="str">
        <f t="shared" ca="1" si="12"/>
        <v/>
      </c>
      <c r="B250" s="455" t="str">
        <f t="shared" ca="1" si="12"/>
        <v/>
      </c>
    </row>
    <row r="251" spans="1:59">
      <c r="A251" s="455" t="str">
        <f t="shared" ca="1" si="12"/>
        <v/>
      </c>
      <c r="B251" s="455" t="str">
        <f t="shared" ca="1" si="12"/>
        <v/>
      </c>
    </row>
    <row r="252" spans="1:59">
      <c r="A252" s="455" t="str">
        <f t="shared" ca="1" si="12"/>
        <v/>
      </c>
      <c r="B252" s="455" t="str">
        <f t="shared" ca="1" si="12"/>
        <v/>
      </c>
      <c r="D252" s="318">
        <v>53</v>
      </c>
      <c r="E252" s="318" t="s">
        <v>379</v>
      </c>
    </row>
    <row r="253" spans="1:59">
      <c r="A253" s="455" t="str">
        <f t="shared" ca="1" si="12"/>
        <v/>
      </c>
      <c r="B253" s="455" t="str">
        <f t="shared" ca="1" si="12"/>
        <v/>
      </c>
      <c r="E253" s="455" t="s">
        <v>322</v>
      </c>
      <c r="F253" s="455">
        <v>1</v>
      </c>
      <c r="G253" s="455">
        <v>2</v>
      </c>
      <c r="H253" s="455">
        <v>3</v>
      </c>
      <c r="I253" s="455">
        <v>4</v>
      </c>
      <c r="J253" s="455">
        <v>5</v>
      </c>
      <c r="K253" s="455">
        <v>6</v>
      </c>
      <c r="L253" s="455">
        <v>7</v>
      </c>
      <c r="M253" s="455">
        <v>8</v>
      </c>
      <c r="N253" s="455">
        <v>9</v>
      </c>
      <c r="O253" s="455">
        <v>10</v>
      </c>
      <c r="P253" s="455">
        <v>11</v>
      </c>
      <c r="Q253" s="455">
        <v>12</v>
      </c>
      <c r="R253" s="455">
        <v>13</v>
      </c>
      <c r="S253" s="455">
        <v>14</v>
      </c>
      <c r="T253" s="455">
        <v>15</v>
      </c>
      <c r="U253" s="455">
        <v>16</v>
      </c>
      <c r="V253" s="455">
        <v>17</v>
      </c>
      <c r="W253" s="455">
        <v>18</v>
      </c>
      <c r="X253" s="455">
        <v>19</v>
      </c>
      <c r="Y253" s="455">
        <v>20</v>
      </c>
      <c r="Z253" s="455">
        <v>21</v>
      </c>
      <c r="AA253" s="455">
        <v>22</v>
      </c>
      <c r="AB253" s="455">
        <v>23</v>
      </c>
      <c r="AC253" s="455">
        <v>24</v>
      </c>
      <c r="AD253" s="455">
        <v>25</v>
      </c>
      <c r="AE253" s="455">
        <v>26</v>
      </c>
      <c r="AF253" s="455">
        <v>27</v>
      </c>
      <c r="AG253" s="455">
        <v>28</v>
      </c>
      <c r="AH253" s="455">
        <v>29</v>
      </c>
      <c r="AI253" s="455">
        <v>30</v>
      </c>
      <c r="AJ253" s="455">
        <v>31</v>
      </c>
      <c r="AK253" s="455">
        <v>32</v>
      </c>
      <c r="AL253" s="455">
        <v>33</v>
      </c>
      <c r="AM253" s="455">
        <v>34</v>
      </c>
      <c r="AN253" s="455">
        <v>35</v>
      </c>
      <c r="AO253" s="455">
        <v>36</v>
      </c>
      <c r="AP253" s="455">
        <v>37</v>
      </c>
      <c r="AQ253" s="455">
        <v>38</v>
      </c>
      <c r="AR253" s="455">
        <v>39</v>
      </c>
      <c r="AS253" s="455">
        <v>40</v>
      </c>
      <c r="AT253" s="455">
        <v>41</v>
      </c>
      <c r="AU253" s="455">
        <v>42</v>
      </c>
      <c r="AV253" s="455">
        <v>43</v>
      </c>
      <c r="AW253" s="455">
        <v>44</v>
      </c>
      <c r="AX253" s="455">
        <v>45</v>
      </c>
      <c r="AY253" s="455">
        <v>46</v>
      </c>
      <c r="AZ253" s="455">
        <v>47</v>
      </c>
      <c r="BA253" s="455">
        <v>48</v>
      </c>
      <c r="BB253" s="455">
        <v>49</v>
      </c>
      <c r="BD253" s="455">
        <v>50</v>
      </c>
      <c r="BE253" s="455">
        <v>51</v>
      </c>
      <c r="BF253" s="455">
        <v>52</v>
      </c>
      <c r="BG253" s="455">
        <v>53</v>
      </c>
    </row>
    <row r="254" spans="1:59">
      <c r="A254" s="455" t="str">
        <f t="shared" ca="1" si="12"/>
        <v/>
      </c>
      <c r="B254" s="455" t="str">
        <f t="shared" ca="1" si="12"/>
        <v/>
      </c>
      <c r="E254" s="455" t="s">
        <v>350</v>
      </c>
      <c r="F254" s="455">
        <v>24</v>
      </c>
      <c r="G254" s="455">
        <v>45</v>
      </c>
      <c r="H254" s="455">
        <v>17</v>
      </c>
      <c r="I254" s="455">
        <v>11</v>
      </c>
      <c r="J254" s="455">
        <v>8</v>
      </c>
      <c r="K254" s="455">
        <v>39</v>
      </c>
      <c r="L254" s="455">
        <v>28</v>
      </c>
      <c r="M254" s="455">
        <v>42</v>
      </c>
      <c r="N254" s="455">
        <v>18</v>
      </c>
      <c r="O254" s="455">
        <v>1</v>
      </c>
      <c r="P254" s="455">
        <v>40</v>
      </c>
      <c r="Q254" s="455">
        <v>43</v>
      </c>
      <c r="R254" s="455">
        <v>51</v>
      </c>
      <c r="S254" s="455">
        <v>31</v>
      </c>
      <c r="T254" s="455">
        <v>16</v>
      </c>
      <c r="U254" s="455">
        <v>4</v>
      </c>
      <c r="V254" s="455">
        <v>52</v>
      </c>
      <c r="W254" s="455">
        <v>32</v>
      </c>
      <c r="X254" s="455">
        <v>46</v>
      </c>
      <c r="Y254" s="455">
        <v>26</v>
      </c>
      <c r="Z254" s="455">
        <v>30</v>
      </c>
      <c r="AA254" s="455">
        <v>9</v>
      </c>
      <c r="AB254" s="455">
        <v>19</v>
      </c>
      <c r="AC254" s="455">
        <v>3</v>
      </c>
      <c r="AD254" s="455">
        <v>48</v>
      </c>
      <c r="AE254" s="455">
        <v>14</v>
      </c>
      <c r="AF254" s="455">
        <v>49</v>
      </c>
      <c r="AG254" s="455">
        <v>7</v>
      </c>
      <c r="AH254" s="455">
        <v>23</v>
      </c>
      <c r="AI254" s="455">
        <v>2</v>
      </c>
      <c r="AJ254" s="455">
        <v>10</v>
      </c>
      <c r="AK254" s="455">
        <v>33</v>
      </c>
      <c r="AL254" s="455">
        <v>53</v>
      </c>
      <c r="AM254" s="455">
        <v>41</v>
      </c>
      <c r="AN254" s="455">
        <v>21</v>
      </c>
      <c r="AO254" s="455">
        <v>15</v>
      </c>
      <c r="AP254" s="455">
        <v>38</v>
      </c>
      <c r="AQ254" s="455">
        <v>27</v>
      </c>
      <c r="AR254" s="455">
        <v>47</v>
      </c>
      <c r="AS254" s="455">
        <v>50</v>
      </c>
      <c r="AT254" s="455">
        <v>34</v>
      </c>
      <c r="AU254" s="455">
        <v>5</v>
      </c>
      <c r="AV254" s="455">
        <v>29</v>
      </c>
      <c r="AW254" s="455">
        <v>22</v>
      </c>
      <c r="AX254" s="455">
        <v>36</v>
      </c>
      <c r="AY254" s="455">
        <v>35</v>
      </c>
      <c r="AZ254" s="455">
        <v>13</v>
      </c>
      <c r="BA254" s="455">
        <v>25</v>
      </c>
      <c r="BB254" s="455">
        <v>37</v>
      </c>
      <c r="BD254" s="455">
        <v>20</v>
      </c>
      <c r="BE254" s="455">
        <v>44</v>
      </c>
      <c r="BF254" s="455">
        <v>12</v>
      </c>
      <c r="BG254" s="455">
        <v>6</v>
      </c>
    </row>
    <row r="255" spans="1:59">
      <c r="A255" s="455" t="str">
        <f t="shared" ca="1" si="12"/>
        <v/>
      </c>
      <c r="B255" s="455" t="str">
        <f t="shared" ca="1" si="12"/>
        <v/>
      </c>
    </row>
    <row r="256" spans="1:59">
      <c r="A256" s="455" t="str">
        <f t="shared" ca="1" si="12"/>
        <v/>
      </c>
      <c r="B256" s="455" t="str">
        <f t="shared" ca="1" si="12"/>
        <v/>
      </c>
    </row>
    <row r="257" spans="1:64">
      <c r="A257" s="455" t="str">
        <f t="shared" ca="1" si="12"/>
        <v/>
      </c>
      <c r="B257" s="455" t="str">
        <f t="shared" ca="1" si="12"/>
        <v/>
      </c>
      <c r="D257" s="318">
        <v>54</v>
      </c>
      <c r="E257" s="318" t="s">
        <v>379</v>
      </c>
    </row>
    <row r="258" spans="1:64">
      <c r="E258" s="455" t="s">
        <v>322</v>
      </c>
      <c r="F258" s="455">
        <v>1</v>
      </c>
      <c r="G258" s="455">
        <v>2</v>
      </c>
      <c r="H258" s="455">
        <v>3</v>
      </c>
      <c r="I258" s="455">
        <v>4</v>
      </c>
      <c r="J258" s="455">
        <v>5</v>
      </c>
      <c r="K258" s="455">
        <v>6</v>
      </c>
      <c r="L258" s="455">
        <v>7</v>
      </c>
      <c r="M258" s="455">
        <v>8</v>
      </c>
      <c r="N258" s="455">
        <v>9</v>
      </c>
      <c r="O258" s="455">
        <v>10</v>
      </c>
      <c r="P258" s="455">
        <v>11</v>
      </c>
      <c r="Q258" s="455">
        <v>12</v>
      </c>
      <c r="R258" s="455">
        <v>13</v>
      </c>
      <c r="S258" s="455">
        <v>14</v>
      </c>
      <c r="T258" s="455">
        <v>15</v>
      </c>
      <c r="U258" s="455">
        <v>16</v>
      </c>
      <c r="V258" s="455">
        <v>17</v>
      </c>
      <c r="W258" s="455">
        <v>18</v>
      </c>
      <c r="X258" s="455">
        <v>19</v>
      </c>
      <c r="Y258" s="455">
        <v>20</v>
      </c>
      <c r="Z258" s="455">
        <v>21</v>
      </c>
      <c r="AA258" s="455">
        <v>22</v>
      </c>
      <c r="AB258" s="455">
        <v>23</v>
      </c>
      <c r="AC258" s="455">
        <v>24</v>
      </c>
      <c r="AD258" s="455">
        <v>25</v>
      </c>
      <c r="AE258" s="455">
        <v>26</v>
      </c>
      <c r="AF258" s="455">
        <v>27</v>
      </c>
      <c r="AG258" s="455">
        <v>28</v>
      </c>
      <c r="AH258" s="455">
        <v>29</v>
      </c>
      <c r="AI258" s="455">
        <v>30</v>
      </c>
      <c r="AJ258" s="455">
        <v>31</v>
      </c>
      <c r="AK258" s="455">
        <v>32</v>
      </c>
      <c r="AL258" s="455">
        <v>33</v>
      </c>
      <c r="AM258" s="455">
        <v>34</v>
      </c>
      <c r="AN258" s="455">
        <v>35</v>
      </c>
      <c r="AO258" s="455">
        <v>36</v>
      </c>
      <c r="AP258" s="455">
        <v>37</v>
      </c>
      <c r="AQ258" s="455">
        <v>38</v>
      </c>
      <c r="AR258" s="455">
        <v>39</v>
      </c>
      <c r="AS258" s="455">
        <v>40</v>
      </c>
      <c r="AT258" s="455">
        <v>41</v>
      </c>
      <c r="AU258" s="455">
        <v>42</v>
      </c>
      <c r="AV258" s="455">
        <v>43</v>
      </c>
      <c r="AW258" s="455">
        <v>44</v>
      </c>
      <c r="AX258" s="455">
        <v>45</v>
      </c>
      <c r="AY258" s="455">
        <v>46</v>
      </c>
      <c r="AZ258" s="455">
        <v>47</v>
      </c>
      <c r="BA258" s="455">
        <v>48</v>
      </c>
      <c r="BB258" s="455">
        <v>49</v>
      </c>
      <c r="BC258" s="455">
        <v>50</v>
      </c>
      <c r="BD258" s="455">
        <v>51</v>
      </c>
      <c r="BE258" s="455">
        <v>52</v>
      </c>
      <c r="BF258" s="455">
        <v>53</v>
      </c>
      <c r="BG258" s="455">
        <v>54</v>
      </c>
    </row>
    <row r="259" spans="1:64">
      <c r="E259" s="455" t="s">
        <v>350</v>
      </c>
      <c r="F259" s="455">
        <v>5</v>
      </c>
      <c r="G259" s="455">
        <v>40</v>
      </c>
      <c r="H259" s="455">
        <v>12</v>
      </c>
      <c r="I259" s="455">
        <v>52</v>
      </c>
      <c r="J259" s="455">
        <v>31</v>
      </c>
      <c r="K259" s="455">
        <v>45</v>
      </c>
      <c r="L259" s="455">
        <v>15</v>
      </c>
      <c r="M259" s="455">
        <v>19</v>
      </c>
      <c r="N259" s="455">
        <v>6</v>
      </c>
      <c r="O259" s="455">
        <v>2</v>
      </c>
      <c r="P259" s="455">
        <v>14</v>
      </c>
      <c r="Q259" s="455">
        <v>3</v>
      </c>
      <c r="R259" s="455">
        <v>7</v>
      </c>
      <c r="S259" s="455">
        <v>41</v>
      </c>
      <c r="T259" s="455">
        <v>47</v>
      </c>
      <c r="U259" s="455">
        <v>44</v>
      </c>
      <c r="V259" s="455">
        <v>53</v>
      </c>
      <c r="W259" s="455">
        <v>20</v>
      </c>
      <c r="X259" s="455">
        <v>1</v>
      </c>
      <c r="Y259" s="455">
        <v>27</v>
      </c>
      <c r="Z259" s="455">
        <v>30</v>
      </c>
      <c r="AA259" s="455">
        <v>9</v>
      </c>
      <c r="AB259" s="455">
        <v>32</v>
      </c>
      <c r="AC259" s="455">
        <v>51</v>
      </c>
      <c r="AD259" s="455">
        <v>23</v>
      </c>
      <c r="AE259" s="455">
        <v>50</v>
      </c>
      <c r="AF259" s="455">
        <v>13</v>
      </c>
      <c r="AG259" s="455">
        <v>34</v>
      </c>
      <c r="AH259" s="455">
        <v>26</v>
      </c>
      <c r="AI259" s="455">
        <v>18</v>
      </c>
      <c r="AJ259" s="455">
        <v>4</v>
      </c>
      <c r="AK259" s="455">
        <v>25</v>
      </c>
      <c r="AL259" s="455">
        <v>10</v>
      </c>
      <c r="AM259" s="455">
        <v>28</v>
      </c>
      <c r="AN259" s="455">
        <v>36</v>
      </c>
      <c r="AO259" s="455">
        <v>49</v>
      </c>
      <c r="AP259" s="455">
        <v>33</v>
      </c>
      <c r="AQ259" s="455">
        <v>42</v>
      </c>
      <c r="AR259" s="455">
        <v>17</v>
      </c>
      <c r="AS259" s="455">
        <v>37</v>
      </c>
      <c r="AT259" s="455">
        <v>35</v>
      </c>
      <c r="AU259" s="455">
        <v>38</v>
      </c>
      <c r="AV259" s="455">
        <v>29</v>
      </c>
      <c r="AW259" s="455">
        <v>21</v>
      </c>
      <c r="AX259" s="455">
        <v>46</v>
      </c>
      <c r="AY259" s="455">
        <v>54</v>
      </c>
      <c r="AZ259" s="455">
        <v>8</v>
      </c>
      <c r="BA259" s="455">
        <v>24</v>
      </c>
      <c r="BB259" s="455">
        <v>16</v>
      </c>
      <c r="BC259" s="455">
        <v>43</v>
      </c>
      <c r="BD259" s="455">
        <v>39</v>
      </c>
      <c r="BE259" s="455">
        <v>48</v>
      </c>
      <c r="BF259" s="455">
        <v>22</v>
      </c>
      <c r="BG259" s="455">
        <v>11</v>
      </c>
    </row>
    <row r="262" spans="1:64">
      <c r="D262" s="318">
        <v>55</v>
      </c>
      <c r="E262" s="318" t="s">
        <v>379</v>
      </c>
    </row>
    <row r="263" spans="1:64">
      <c r="E263" s="455" t="s">
        <v>322</v>
      </c>
      <c r="F263" s="455">
        <v>1</v>
      </c>
      <c r="G263" s="455">
        <v>2</v>
      </c>
      <c r="H263" s="455">
        <v>3</v>
      </c>
      <c r="I263" s="455">
        <v>4</v>
      </c>
      <c r="J263" s="455">
        <v>5</v>
      </c>
      <c r="K263" s="455">
        <v>6</v>
      </c>
      <c r="L263" s="455">
        <v>7</v>
      </c>
      <c r="M263" s="455">
        <v>8</v>
      </c>
      <c r="N263" s="455">
        <v>9</v>
      </c>
      <c r="O263" s="455">
        <v>10</v>
      </c>
      <c r="P263" s="455">
        <v>11</v>
      </c>
      <c r="Q263" s="455">
        <v>12</v>
      </c>
      <c r="R263" s="455">
        <v>13</v>
      </c>
      <c r="S263" s="455">
        <v>14</v>
      </c>
      <c r="T263" s="455">
        <v>15</v>
      </c>
      <c r="U263" s="455">
        <v>16</v>
      </c>
      <c r="V263" s="455">
        <v>17</v>
      </c>
      <c r="W263" s="455">
        <v>18</v>
      </c>
      <c r="X263" s="455">
        <v>19</v>
      </c>
      <c r="Y263" s="455">
        <v>20</v>
      </c>
      <c r="Z263" s="455">
        <v>21</v>
      </c>
      <c r="AA263" s="455">
        <v>22</v>
      </c>
      <c r="AB263" s="455">
        <v>23</v>
      </c>
      <c r="AC263" s="455">
        <v>24</v>
      </c>
      <c r="AD263" s="455">
        <v>25</v>
      </c>
      <c r="AE263" s="455">
        <v>26</v>
      </c>
      <c r="AF263" s="455">
        <v>27</v>
      </c>
      <c r="AG263" s="455">
        <v>28</v>
      </c>
      <c r="AH263" s="455">
        <v>29</v>
      </c>
      <c r="AI263" s="455">
        <v>30</v>
      </c>
      <c r="AJ263" s="455">
        <v>31</v>
      </c>
      <c r="AK263" s="455">
        <v>32</v>
      </c>
      <c r="AL263" s="455">
        <v>33</v>
      </c>
      <c r="AM263" s="455">
        <v>34</v>
      </c>
      <c r="AN263" s="455">
        <v>35</v>
      </c>
      <c r="AO263" s="455">
        <v>36</v>
      </c>
      <c r="AP263" s="455">
        <v>37</v>
      </c>
      <c r="AQ263" s="455">
        <v>38</v>
      </c>
      <c r="AR263" s="455">
        <v>39</v>
      </c>
      <c r="AS263" s="455">
        <v>40</v>
      </c>
      <c r="AT263" s="455">
        <v>41</v>
      </c>
      <c r="AU263" s="455">
        <v>42</v>
      </c>
      <c r="AV263" s="455">
        <v>43</v>
      </c>
      <c r="AW263" s="455">
        <v>44</v>
      </c>
      <c r="AX263" s="455">
        <v>45</v>
      </c>
      <c r="AY263" s="455">
        <v>46</v>
      </c>
      <c r="AZ263" s="455">
        <v>47</v>
      </c>
      <c r="BA263" s="455">
        <v>48</v>
      </c>
      <c r="BB263" s="455">
        <v>49</v>
      </c>
      <c r="BC263" s="455">
        <v>50</v>
      </c>
      <c r="BD263" s="455">
        <v>51</v>
      </c>
      <c r="BE263" s="455">
        <v>52</v>
      </c>
      <c r="BF263" s="455">
        <v>53</v>
      </c>
      <c r="BG263" s="455">
        <v>54</v>
      </c>
      <c r="BH263" s="455">
        <v>55</v>
      </c>
    </row>
    <row r="264" spans="1:64">
      <c r="E264" s="455" t="s">
        <v>350</v>
      </c>
      <c r="F264" s="455">
        <v>45</v>
      </c>
      <c r="G264" s="455">
        <v>53</v>
      </c>
      <c r="H264" s="455">
        <v>4</v>
      </c>
      <c r="I264" s="455">
        <v>46</v>
      </c>
      <c r="J264" s="455">
        <v>12</v>
      </c>
      <c r="K264" s="455">
        <v>39</v>
      </c>
      <c r="L264" s="455">
        <v>10</v>
      </c>
      <c r="M264" s="455">
        <v>34</v>
      </c>
      <c r="N264" s="455">
        <v>42</v>
      </c>
      <c r="O264" s="455">
        <v>26</v>
      </c>
      <c r="P264" s="455">
        <v>35</v>
      </c>
      <c r="Q264" s="455">
        <v>49</v>
      </c>
      <c r="R264" s="455">
        <v>25</v>
      </c>
      <c r="S264" s="455">
        <v>37</v>
      </c>
      <c r="T264" s="455">
        <v>52</v>
      </c>
      <c r="U264" s="455">
        <v>15</v>
      </c>
      <c r="V264" s="455">
        <v>55</v>
      </c>
      <c r="W264" s="455">
        <v>24</v>
      </c>
      <c r="X264" s="455">
        <v>33</v>
      </c>
      <c r="Y264" s="455">
        <v>6</v>
      </c>
      <c r="Z264" s="455">
        <v>54</v>
      </c>
      <c r="AA264" s="455">
        <v>43</v>
      </c>
      <c r="AB264" s="455">
        <v>50</v>
      </c>
      <c r="AC264" s="455">
        <v>16</v>
      </c>
      <c r="AD264" s="455">
        <v>7</v>
      </c>
      <c r="AE264" s="455">
        <v>40</v>
      </c>
      <c r="AF264" s="455">
        <v>8</v>
      </c>
      <c r="AG264" s="455">
        <v>17</v>
      </c>
      <c r="AH264" s="455">
        <v>41</v>
      </c>
      <c r="AI264" s="455">
        <v>51</v>
      </c>
      <c r="AJ264" s="455">
        <v>5</v>
      </c>
      <c r="AK264" s="455">
        <v>23</v>
      </c>
      <c r="AL264" s="455">
        <v>27</v>
      </c>
      <c r="AM264" s="455">
        <v>18</v>
      </c>
      <c r="AN264" s="455">
        <v>11</v>
      </c>
      <c r="AO264" s="455">
        <v>30</v>
      </c>
      <c r="AP264" s="455">
        <v>13</v>
      </c>
      <c r="AQ264" s="455">
        <v>32</v>
      </c>
      <c r="AR264" s="455">
        <v>38</v>
      </c>
      <c r="AS264" s="455">
        <v>1</v>
      </c>
      <c r="AT264" s="455">
        <v>14</v>
      </c>
      <c r="AU264" s="455">
        <v>29</v>
      </c>
      <c r="AV264" s="455">
        <v>22</v>
      </c>
      <c r="AW264" s="455">
        <v>48</v>
      </c>
      <c r="AX264" s="455">
        <v>2</v>
      </c>
      <c r="AY264" s="455">
        <v>19</v>
      </c>
      <c r="AZ264" s="455">
        <v>44</v>
      </c>
      <c r="BA264" s="455">
        <v>47</v>
      </c>
      <c r="BB264" s="455">
        <v>21</v>
      </c>
      <c r="BC264" s="455">
        <v>31</v>
      </c>
      <c r="BD264" s="455">
        <v>20</v>
      </c>
      <c r="BE264" s="455">
        <v>3</v>
      </c>
      <c r="BF264" s="455">
        <v>9</v>
      </c>
      <c r="BG264" s="455">
        <v>36</v>
      </c>
      <c r="BH264" s="455">
        <v>28</v>
      </c>
    </row>
    <row r="267" spans="1:64">
      <c r="D267" s="318">
        <v>56</v>
      </c>
      <c r="E267" s="318" t="s">
        <v>379</v>
      </c>
    </row>
    <row r="268" spans="1:64">
      <c r="E268" s="455" t="s">
        <v>322</v>
      </c>
      <c r="F268" s="455">
        <v>1</v>
      </c>
      <c r="G268" s="455">
        <v>2</v>
      </c>
      <c r="H268" s="455">
        <v>3</v>
      </c>
      <c r="I268" s="455">
        <v>4</v>
      </c>
      <c r="J268" s="455">
        <v>5</v>
      </c>
      <c r="K268" s="455">
        <v>6</v>
      </c>
      <c r="L268" s="455">
        <v>7</v>
      </c>
      <c r="M268" s="455">
        <v>8</v>
      </c>
      <c r="N268" s="455">
        <v>9</v>
      </c>
      <c r="O268" s="455">
        <v>10</v>
      </c>
      <c r="P268" s="455">
        <v>11</v>
      </c>
      <c r="Q268" s="455">
        <v>12</v>
      </c>
      <c r="R268" s="455">
        <v>13</v>
      </c>
      <c r="S268" s="455">
        <v>14</v>
      </c>
      <c r="T268" s="455">
        <v>15</v>
      </c>
      <c r="U268" s="455">
        <v>16</v>
      </c>
      <c r="V268" s="455">
        <v>17</v>
      </c>
      <c r="W268" s="455">
        <v>18</v>
      </c>
      <c r="X268" s="455">
        <v>19</v>
      </c>
      <c r="Y268" s="455">
        <v>20</v>
      </c>
      <c r="Z268" s="455">
        <v>21</v>
      </c>
      <c r="AA268" s="455">
        <v>22</v>
      </c>
      <c r="AB268" s="455">
        <v>23</v>
      </c>
      <c r="AC268" s="455">
        <v>24</v>
      </c>
      <c r="AD268" s="455">
        <v>25</v>
      </c>
      <c r="AE268" s="455">
        <v>26</v>
      </c>
      <c r="AF268" s="455">
        <v>27</v>
      </c>
      <c r="AG268" s="455">
        <v>28</v>
      </c>
      <c r="AH268" s="455">
        <v>29</v>
      </c>
      <c r="AI268" s="455">
        <v>30</v>
      </c>
      <c r="AJ268" s="455">
        <v>31</v>
      </c>
      <c r="AK268" s="455">
        <v>32</v>
      </c>
      <c r="AL268" s="455">
        <v>33</v>
      </c>
      <c r="AM268" s="455">
        <v>34</v>
      </c>
      <c r="AN268" s="455">
        <v>35</v>
      </c>
      <c r="AO268" s="455">
        <v>36</v>
      </c>
      <c r="AP268" s="455">
        <v>37</v>
      </c>
      <c r="AQ268" s="455">
        <v>38</v>
      </c>
      <c r="AR268" s="455">
        <v>39</v>
      </c>
      <c r="AS268" s="455">
        <v>40</v>
      </c>
      <c r="AT268" s="455">
        <v>41</v>
      </c>
      <c r="AU268" s="455">
        <v>42</v>
      </c>
      <c r="AV268" s="455">
        <v>43</v>
      </c>
      <c r="AW268" s="455">
        <v>44</v>
      </c>
      <c r="AY268" s="455">
        <v>45</v>
      </c>
      <c r="AZ268" s="455">
        <v>46</v>
      </c>
      <c r="BA268" s="455">
        <v>47</v>
      </c>
      <c r="BB268" s="455">
        <v>48</v>
      </c>
      <c r="BD268" s="455">
        <v>49</v>
      </c>
      <c r="BE268" s="455">
        <v>50</v>
      </c>
      <c r="BF268" s="455">
        <v>51</v>
      </c>
      <c r="BG268" s="455">
        <v>52</v>
      </c>
      <c r="BI268" s="455">
        <v>53</v>
      </c>
      <c r="BJ268" s="455">
        <v>54</v>
      </c>
      <c r="BK268" s="455">
        <v>55</v>
      </c>
      <c r="BL268" s="455">
        <v>56</v>
      </c>
    </row>
    <row r="269" spans="1:64">
      <c r="E269" s="455" t="s">
        <v>350</v>
      </c>
      <c r="F269" s="455">
        <v>5</v>
      </c>
      <c r="G269" s="455">
        <v>55</v>
      </c>
      <c r="H269" s="455">
        <v>35</v>
      </c>
      <c r="I269" s="455">
        <v>45</v>
      </c>
      <c r="J269" s="455">
        <v>50</v>
      </c>
      <c r="K269" s="455">
        <v>39</v>
      </c>
      <c r="L269" s="455">
        <v>44</v>
      </c>
      <c r="M269" s="455">
        <v>17</v>
      </c>
      <c r="N269" s="455">
        <v>28</v>
      </c>
      <c r="O269" s="455">
        <v>53</v>
      </c>
      <c r="P269" s="455">
        <v>29</v>
      </c>
      <c r="Q269" s="455">
        <v>43</v>
      </c>
      <c r="R269" s="455">
        <v>48</v>
      </c>
      <c r="S269" s="455">
        <v>49</v>
      </c>
      <c r="T269" s="455">
        <v>16</v>
      </c>
      <c r="U269" s="455">
        <v>25</v>
      </c>
      <c r="V269" s="455">
        <v>47</v>
      </c>
      <c r="W269" s="455">
        <v>2</v>
      </c>
      <c r="X269" s="455">
        <v>8</v>
      </c>
      <c r="Y269" s="455">
        <v>31</v>
      </c>
      <c r="Z269" s="455">
        <v>9</v>
      </c>
      <c r="AA269" s="455">
        <v>23</v>
      </c>
      <c r="AB269" s="455">
        <v>42</v>
      </c>
      <c r="AC269" s="455">
        <v>11</v>
      </c>
      <c r="AD269" s="455">
        <v>54</v>
      </c>
      <c r="AE269" s="455">
        <v>4</v>
      </c>
      <c r="AF269" s="455">
        <v>38</v>
      </c>
      <c r="AG269" s="455">
        <v>22</v>
      </c>
      <c r="AH269" s="455">
        <v>51</v>
      </c>
      <c r="AI269" s="455">
        <v>32</v>
      </c>
      <c r="AJ269" s="455">
        <v>14</v>
      </c>
      <c r="AK269" s="455">
        <v>30</v>
      </c>
      <c r="AL269" s="455">
        <v>46</v>
      </c>
      <c r="AM269" s="455">
        <v>36</v>
      </c>
      <c r="AN269" s="455">
        <v>41</v>
      </c>
      <c r="AO269" s="455">
        <v>56</v>
      </c>
      <c r="AP269" s="455">
        <v>52</v>
      </c>
      <c r="AQ269" s="455">
        <v>37</v>
      </c>
      <c r="AR269" s="455">
        <v>13</v>
      </c>
      <c r="AS269" s="455">
        <v>6</v>
      </c>
      <c r="AT269" s="455">
        <v>19</v>
      </c>
      <c r="AU269" s="455">
        <v>24</v>
      </c>
      <c r="AV269" s="455">
        <v>12</v>
      </c>
      <c r="AW269" s="455">
        <v>7</v>
      </c>
      <c r="AY269" s="455">
        <v>40</v>
      </c>
      <c r="AZ269" s="455">
        <v>3</v>
      </c>
      <c r="BA269" s="455">
        <v>27</v>
      </c>
      <c r="BB269" s="455">
        <v>21</v>
      </c>
      <c r="BD269" s="455">
        <v>15</v>
      </c>
      <c r="BE269" s="455">
        <v>33</v>
      </c>
      <c r="BF269" s="455">
        <v>20</v>
      </c>
      <c r="BG269" s="455">
        <v>26</v>
      </c>
      <c r="BI269" s="455">
        <v>10</v>
      </c>
      <c r="BJ269" s="455">
        <v>18</v>
      </c>
      <c r="BK269" s="455">
        <v>34</v>
      </c>
      <c r="BL269" s="455">
        <v>1</v>
      </c>
    </row>
    <row r="272" spans="1:64">
      <c r="D272" s="318">
        <v>57</v>
      </c>
      <c r="E272" s="318" t="s">
        <v>379</v>
      </c>
    </row>
    <row r="273" spans="4:65">
      <c r="E273" s="455" t="s">
        <v>322</v>
      </c>
      <c r="F273" s="455">
        <v>1</v>
      </c>
      <c r="G273" s="455">
        <v>2</v>
      </c>
      <c r="H273" s="455">
        <v>3</v>
      </c>
      <c r="I273" s="455">
        <v>4</v>
      </c>
      <c r="J273" s="455">
        <v>5</v>
      </c>
      <c r="K273" s="455">
        <v>6</v>
      </c>
      <c r="L273" s="455">
        <v>7</v>
      </c>
      <c r="M273" s="455">
        <v>8</v>
      </c>
      <c r="N273" s="455">
        <v>9</v>
      </c>
      <c r="O273" s="455">
        <v>10</v>
      </c>
      <c r="P273" s="455">
        <v>11</v>
      </c>
      <c r="Q273" s="455">
        <v>12</v>
      </c>
      <c r="R273" s="455">
        <v>13</v>
      </c>
      <c r="S273" s="455">
        <v>14</v>
      </c>
      <c r="T273" s="455">
        <v>15</v>
      </c>
      <c r="U273" s="455">
        <v>16</v>
      </c>
      <c r="V273" s="455">
        <v>17</v>
      </c>
      <c r="W273" s="455">
        <v>18</v>
      </c>
      <c r="X273" s="455">
        <v>19</v>
      </c>
      <c r="Y273" s="455">
        <v>20</v>
      </c>
      <c r="Z273" s="455">
        <v>21</v>
      </c>
      <c r="AA273" s="455">
        <v>22</v>
      </c>
      <c r="AB273" s="455">
        <v>23</v>
      </c>
      <c r="AC273" s="455">
        <v>24</v>
      </c>
      <c r="AD273" s="455">
        <v>25</v>
      </c>
      <c r="AE273" s="455">
        <v>26</v>
      </c>
      <c r="AF273" s="455">
        <v>27</v>
      </c>
      <c r="AG273" s="455">
        <v>28</v>
      </c>
      <c r="AH273" s="455">
        <v>29</v>
      </c>
      <c r="AI273" s="455">
        <v>30</v>
      </c>
      <c r="AJ273" s="455">
        <v>31</v>
      </c>
      <c r="AK273" s="455">
        <v>32</v>
      </c>
      <c r="AL273" s="455">
        <v>33</v>
      </c>
      <c r="AM273" s="455">
        <v>34</v>
      </c>
      <c r="AN273" s="455">
        <v>35</v>
      </c>
      <c r="AO273" s="455">
        <v>36</v>
      </c>
      <c r="AP273" s="455">
        <v>37</v>
      </c>
      <c r="AQ273" s="455">
        <v>38</v>
      </c>
      <c r="AR273" s="455">
        <v>39</v>
      </c>
      <c r="AS273" s="455">
        <v>40</v>
      </c>
      <c r="AT273" s="455">
        <v>41</v>
      </c>
      <c r="AU273" s="455">
        <v>42</v>
      </c>
      <c r="AV273" s="455">
        <v>43</v>
      </c>
      <c r="AW273" s="455">
        <v>44</v>
      </c>
      <c r="AX273" s="455">
        <v>45</v>
      </c>
      <c r="AY273" s="455">
        <v>46</v>
      </c>
      <c r="AZ273" s="455">
        <v>47</v>
      </c>
      <c r="BA273" s="455">
        <v>48</v>
      </c>
      <c r="BB273" s="455">
        <v>49</v>
      </c>
      <c r="BD273" s="455">
        <v>50</v>
      </c>
      <c r="BE273" s="455">
        <v>51</v>
      </c>
      <c r="BF273" s="455">
        <v>52</v>
      </c>
      <c r="BG273" s="455">
        <v>53</v>
      </c>
      <c r="BI273" s="455">
        <v>54</v>
      </c>
      <c r="BJ273" s="455">
        <v>55</v>
      </c>
      <c r="BK273" s="455">
        <v>56</v>
      </c>
      <c r="BL273" s="455">
        <v>57</v>
      </c>
    </row>
    <row r="274" spans="4:65">
      <c r="E274" s="455" t="s">
        <v>350</v>
      </c>
      <c r="F274" s="455">
        <v>14</v>
      </c>
      <c r="G274" s="455">
        <v>33</v>
      </c>
      <c r="H274" s="455">
        <v>55</v>
      </c>
      <c r="I274" s="455">
        <v>8</v>
      </c>
      <c r="J274" s="455">
        <v>21</v>
      </c>
      <c r="K274" s="455">
        <v>20</v>
      </c>
      <c r="L274" s="455">
        <v>56</v>
      </c>
      <c r="M274" s="455">
        <v>37</v>
      </c>
      <c r="N274" s="455">
        <v>3</v>
      </c>
      <c r="O274" s="455">
        <v>31</v>
      </c>
      <c r="P274" s="455">
        <v>40</v>
      </c>
      <c r="Q274" s="455">
        <v>57</v>
      </c>
      <c r="R274" s="455">
        <v>30</v>
      </c>
      <c r="S274" s="455">
        <v>50</v>
      </c>
      <c r="T274" s="455">
        <v>47</v>
      </c>
      <c r="U274" s="455">
        <v>39</v>
      </c>
      <c r="V274" s="455">
        <v>49</v>
      </c>
      <c r="W274" s="455">
        <v>19</v>
      </c>
      <c r="X274" s="455">
        <v>1</v>
      </c>
      <c r="Y274" s="455">
        <v>26</v>
      </c>
      <c r="Z274" s="455">
        <v>5</v>
      </c>
      <c r="AA274" s="455">
        <v>48</v>
      </c>
      <c r="AB274" s="455">
        <v>42</v>
      </c>
      <c r="AC274" s="455">
        <v>12</v>
      </c>
      <c r="AD274" s="455">
        <v>54</v>
      </c>
      <c r="AE274" s="455">
        <v>44</v>
      </c>
      <c r="AF274" s="455">
        <v>23</v>
      </c>
      <c r="AG274" s="455">
        <v>2</v>
      </c>
      <c r="AH274" s="455">
        <v>51</v>
      </c>
      <c r="AI274" s="455">
        <v>27</v>
      </c>
      <c r="AJ274" s="455">
        <v>10</v>
      </c>
      <c r="AK274" s="455">
        <v>52</v>
      </c>
      <c r="AL274" s="455">
        <v>17</v>
      </c>
      <c r="AM274" s="455">
        <v>46</v>
      </c>
      <c r="AN274" s="455">
        <v>36</v>
      </c>
      <c r="AO274" s="455">
        <v>35</v>
      </c>
      <c r="AP274" s="455">
        <v>9</v>
      </c>
      <c r="AQ274" s="455">
        <v>53</v>
      </c>
      <c r="AR274" s="455">
        <v>41</v>
      </c>
      <c r="AS274" s="455">
        <v>11</v>
      </c>
      <c r="AT274" s="455">
        <v>25</v>
      </c>
      <c r="AU274" s="455">
        <v>13</v>
      </c>
      <c r="AV274" s="455">
        <v>45</v>
      </c>
      <c r="AW274" s="455">
        <v>6</v>
      </c>
      <c r="AX274" s="455">
        <v>18</v>
      </c>
      <c r="AY274" s="455">
        <v>34</v>
      </c>
      <c r="AZ274" s="455">
        <v>43</v>
      </c>
      <c r="BA274" s="455">
        <v>22</v>
      </c>
      <c r="BB274" s="455">
        <v>16</v>
      </c>
      <c r="BD274" s="455">
        <v>15</v>
      </c>
      <c r="BE274" s="455">
        <v>29</v>
      </c>
      <c r="BF274" s="455">
        <v>4</v>
      </c>
      <c r="BG274" s="455">
        <v>38</v>
      </c>
      <c r="BI274" s="455">
        <v>24</v>
      </c>
      <c r="BJ274" s="455">
        <v>28</v>
      </c>
      <c r="BK274" s="455">
        <v>7</v>
      </c>
      <c r="BL274" s="455">
        <v>32</v>
      </c>
    </row>
    <row r="277" spans="4:65">
      <c r="D277" s="318">
        <v>58</v>
      </c>
      <c r="E277" s="318" t="s">
        <v>379</v>
      </c>
    </row>
    <row r="278" spans="4:65">
      <c r="E278" s="455" t="s">
        <v>322</v>
      </c>
      <c r="F278" s="455">
        <v>1</v>
      </c>
      <c r="G278" s="455">
        <v>2</v>
      </c>
      <c r="H278" s="455">
        <v>3</v>
      </c>
      <c r="I278" s="455">
        <v>4</v>
      </c>
      <c r="J278" s="455">
        <v>5</v>
      </c>
      <c r="K278" s="455">
        <v>6</v>
      </c>
      <c r="L278" s="455">
        <v>7</v>
      </c>
      <c r="M278" s="455">
        <v>8</v>
      </c>
      <c r="N278" s="455">
        <v>9</v>
      </c>
      <c r="O278" s="455">
        <v>10</v>
      </c>
      <c r="P278" s="455">
        <v>11</v>
      </c>
      <c r="Q278" s="455">
        <v>12</v>
      </c>
      <c r="R278" s="455">
        <v>13</v>
      </c>
      <c r="S278" s="455">
        <v>14</v>
      </c>
      <c r="T278" s="455">
        <v>15</v>
      </c>
      <c r="U278" s="455">
        <v>16</v>
      </c>
      <c r="V278" s="455">
        <v>17</v>
      </c>
      <c r="W278" s="455">
        <v>18</v>
      </c>
      <c r="X278" s="455">
        <v>19</v>
      </c>
      <c r="Y278" s="455">
        <v>20</v>
      </c>
      <c r="Z278" s="455">
        <v>21</v>
      </c>
      <c r="AA278" s="455">
        <v>22</v>
      </c>
      <c r="AB278" s="455">
        <v>23</v>
      </c>
      <c r="AC278" s="455">
        <v>24</v>
      </c>
      <c r="AD278" s="455">
        <v>25</v>
      </c>
      <c r="AE278" s="455">
        <v>26</v>
      </c>
      <c r="AF278" s="455">
        <v>27</v>
      </c>
      <c r="AG278" s="455">
        <v>28</v>
      </c>
      <c r="AH278" s="455">
        <v>29</v>
      </c>
      <c r="AI278" s="455">
        <v>30</v>
      </c>
      <c r="AJ278" s="455">
        <v>31</v>
      </c>
      <c r="AK278" s="455">
        <v>32</v>
      </c>
      <c r="AL278" s="455">
        <v>33</v>
      </c>
      <c r="AM278" s="455">
        <v>34</v>
      </c>
      <c r="AN278" s="455">
        <v>35</v>
      </c>
      <c r="AO278" s="455">
        <v>36</v>
      </c>
      <c r="AP278" s="455">
        <v>37</v>
      </c>
      <c r="AQ278" s="455">
        <v>38</v>
      </c>
      <c r="AR278" s="455">
        <v>39</v>
      </c>
      <c r="AS278" s="455">
        <v>40</v>
      </c>
      <c r="AT278" s="455">
        <v>41</v>
      </c>
      <c r="AU278" s="455">
        <v>42</v>
      </c>
      <c r="AV278" s="455">
        <v>43</v>
      </c>
      <c r="AW278" s="455">
        <v>44</v>
      </c>
      <c r="AX278" s="455">
        <v>45</v>
      </c>
      <c r="AY278" s="455">
        <v>46</v>
      </c>
      <c r="AZ278" s="455">
        <v>47</v>
      </c>
      <c r="BA278" s="455">
        <v>48</v>
      </c>
      <c r="BB278" s="455">
        <v>49</v>
      </c>
      <c r="BC278" s="455">
        <v>50</v>
      </c>
      <c r="BD278" s="455">
        <v>51</v>
      </c>
      <c r="BE278" s="455">
        <v>52</v>
      </c>
      <c r="BF278" s="455">
        <v>53</v>
      </c>
      <c r="BG278" s="455">
        <v>54</v>
      </c>
      <c r="BI278" s="455">
        <v>55</v>
      </c>
      <c r="BJ278" s="455">
        <v>56</v>
      </c>
      <c r="BK278" s="455">
        <v>57</v>
      </c>
      <c r="BL278" s="455">
        <v>58</v>
      </c>
    </row>
    <row r="279" spans="4:65">
      <c r="E279" s="455" t="s">
        <v>350</v>
      </c>
      <c r="F279" s="455">
        <v>24</v>
      </c>
      <c r="G279" s="455">
        <v>43</v>
      </c>
      <c r="H279" s="455">
        <v>34</v>
      </c>
      <c r="I279" s="455">
        <v>8</v>
      </c>
      <c r="J279" s="455">
        <v>46</v>
      </c>
      <c r="K279" s="455">
        <v>45</v>
      </c>
      <c r="L279" s="455">
        <v>40</v>
      </c>
      <c r="M279" s="455">
        <v>50</v>
      </c>
      <c r="N279" s="455">
        <v>1</v>
      </c>
      <c r="O279" s="455">
        <v>26</v>
      </c>
      <c r="P279" s="455">
        <v>44</v>
      </c>
      <c r="Q279" s="455">
        <v>18</v>
      </c>
      <c r="R279" s="455">
        <v>22</v>
      </c>
      <c r="S279" s="455">
        <v>52</v>
      </c>
      <c r="T279" s="455">
        <v>11</v>
      </c>
      <c r="U279" s="455">
        <v>30</v>
      </c>
      <c r="V279" s="455">
        <v>33</v>
      </c>
      <c r="W279" s="455">
        <v>42</v>
      </c>
      <c r="X279" s="455">
        <v>51</v>
      </c>
      <c r="Y279" s="455">
        <v>38</v>
      </c>
      <c r="Z279" s="455">
        <v>20</v>
      </c>
      <c r="AA279" s="455">
        <v>13</v>
      </c>
      <c r="AB279" s="455">
        <v>7</v>
      </c>
      <c r="AC279" s="455">
        <v>41</v>
      </c>
      <c r="AD279" s="455">
        <v>36</v>
      </c>
      <c r="AE279" s="455">
        <v>35</v>
      </c>
      <c r="AF279" s="455">
        <v>15</v>
      </c>
      <c r="AG279" s="455">
        <v>27</v>
      </c>
      <c r="AH279" s="455">
        <v>57</v>
      </c>
      <c r="AI279" s="455">
        <v>16</v>
      </c>
      <c r="AJ279" s="455">
        <v>25</v>
      </c>
      <c r="AK279" s="455">
        <v>53</v>
      </c>
      <c r="AL279" s="455">
        <v>32</v>
      </c>
      <c r="AM279" s="455">
        <v>37</v>
      </c>
      <c r="AN279" s="455">
        <v>55</v>
      </c>
      <c r="AO279" s="455">
        <v>54</v>
      </c>
      <c r="AP279" s="455">
        <v>49</v>
      </c>
      <c r="AQ279" s="455">
        <v>9</v>
      </c>
      <c r="AR279" s="455">
        <v>2</v>
      </c>
      <c r="AS279" s="455">
        <v>28</v>
      </c>
      <c r="AT279" s="455">
        <v>14</v>
      </c>
      <c r="AU279" s="455">
        <v>19</v>
      </c>
      <c r="AV279" s="455">
        <v>56</v>
      </c>
      <c r="AW279" s="455">
        <v>3</v>
      </c>
      <c r="AX279" s="455">
        <v>31</v>
      </c>
      <c r="AY279" s="455">
        <v>4</v>
      </c>
      <c r="AZ279" s="455">
        <v>58</v>
      </c>
      <c r="BA279" s="455">
        <v>47</v>
      </c>
      <c r="BB279" s="455">
        <v>6</v>
      </c>
      <c r="BC279" s="455">
        <v>21</v>
      </c>
      <c r="BD279" s="455">
        <v>5</v>
      </c>
      <c r="BE279" s="455">
        <v>23</v>
      </c>
      <c r="BF279" s="455">
        <v>17</v>
      </c>
      <c r="BG279" s="455">
        <v>12</v>
      </c>
      <c r="BI279" s="455">
        <v>10</v>
      </c>
      <c r="BJ279" s="455">
        <v>29</v>
      </c>
      <c r="BK279" s="455">
        <v>39</v>
      </c>
      <c r="BL279" s="455">
        <v>48</v>
      </c>
    </row>
    <row r="282" spans="4:65">
      <c r="D282" s="318">
        <v>59</v>
      </c>
      <c r="E282" s="318" t="s">
        <v>379</v>
      </c>
    </row>
    <row r="283" spans="4:65">
      <c r="E283" s="455" t="s">
        <v>322</v>
      </c>
      <c r="F283" s="455">
        <v>1</v>
      </c>
      <c r="G283" s="455">
        <v>2</v>
      </c>
      <c r="H283" s="455">
        <v>3</v>
      </c>
      <c r="I283" s="455">
        <v>4</v>
      </c>
      <c r="J283" s="455">
        <v>5</v>
      </c>
      <c r="K283" s="455">
        <v>6</v>
      </c>
      <c r="L283" s="455">
        <v>7</v>
      </c>
      <c r="M283" s="455">
        <v>8</v>
      </c>
      <c r="N283" s="455">
        <v>9</v>
      </c>
      <c r="O283" s="455">
        <v>10</v>
      </c>
      <c r="P283" s="455">
        <v>11</v>
      </c>
      <c r="Q283" s="455">
        <v>12</v>
      </c>
      <c r="R283" s="455">
        <v>13</v>
      </c>
      <c r="S283" s="455">
        <v>14</v>
      </c>
      <c r="T283" s="455">
        <v>15</v>
      </c>
      <c r="U283" s="455">
        <v>16</v>
      </c>
      <c r="V283" s="455">
        <v>17</v>
      </c>
      <c r="W283" s="455">
        <v>18</v>
      </c>
      <c r="X283" s="455">
        <v>19</v>
      </c>
      <c r="Y283" s="455">
        <v>20</v>
      </c>
      <c r="Z283" s="455">
        <v>21</v>
      </c>
      <c r="AA283" s="455">
        <v>22</v>
      </c>
      <c r="AB283" s="455">
        <v>23</v>
      </c>
      <c r="AC283" s="455">
        <v>24</v>
      </c>
      <c r="AD283" s="455">
        <v>25</v>
      </c>
      <c r="AE283" s="455">
        <v>26</v>
      </c>
      <c r="AF283" s="455">
        <v>27</v>
      </c>
      <c r="AG283" s="455">
        <v>28</v>
      </c>
      <c r="AH283" s="455">
        <v>29</v>
      </c>
      <c r="AI283" s="455">
        <v>30</v>
      </c>
      <c r="AJ283" s="455">
        <v>31</v>
      </c>
      <c r="AK283" s="455">
        <v>32</v>
      </c>
      <c r="AL283" s="455">
        <v>33</v>
      </c>
      <c r="AM283" s="455">
        <v>34</v>
      </c>
      <c r="AN283" s="455">
        <v>35</v>
      </c>
      <c r="AO283" s="455">
        <v>36</v>
      </c>
      <c r="AP283" s="455">
        <v>37</v>
      </c>
      <c r="AQ283" s="455">
        <v>38</v>
      </c>
      <c r="AR283" s="455">
        <v>39</v>
      </c>
      <c r="AS283" s="455">
        <v>40</v>
      </c>
      <c r="AT283" s="455">
        <v>41</v>
      </c>
      <c r="AU283" s="455">
        <v>42</v>
      </c>
      <c r="AV283" s="455">
        <v>43</v>
      </c>
      <c r="AW283" s="455">
        <v>44</v>
      </c>
      <c r="AX283" s="455">
        <v>45</v>
      </c>
      <c r="AY283" s="455">
        <v>46</v>
      </c>
      <c r="AZ283" s="455">
        <v>47</v>
      </c>
      <c r="BA283" s="455">
        <v>48</v>
      </c>
      <c r="BB283" s="455">
        <v>49</v>
      </c>
      <c r="BC283" s="455">
        <v>50</v>
      </c>
      <c r="BD283" s="455">
        <v>51</v>
      </c>
      <c r="BE283" s="455">
        <v>52</v>
      </c>
      <c r="BF283" s="455">
        <v>53</v>
      </c>
      <c r="BG283" s="455">
        <v>54</v>
      </c>
      <c r="BH283" s="455">
        <v>55</v>
      </c>
      <c r="BI283" s="455">
        <v>56</v>
      </c>
      <c r="BJ283" s="455">
        <v>57</v>
      </c>
      <c r="BK283" s="455">
        <v>58</v>
      </c>
      <c r="BL283" s="455">
        <v>59</v>
      </c>
    </row>
    <row r="284" spans="4:65">
      <c r="E284" s="455" t="s">
        <v>350</v>
      </c>
      <c r="F284" s="455">
        <v>50</v>
      </c>
      <c r="G284" s="455">
        <v>25</v>
      </c>
      <c r="H284" s="455">
        <v>55</v>
      </c>
      <c r="I284" s="455">
        <v>3</v>
      </c>
      <c r="J284" s="455">
        <v>43</v>
      </c>
      <c r="K284" s="455">
        <v>40</v>
      </c>
      <c r="L284" s="455">
        <v>54</v>
      </c>
      <c r="M284" s="455">
        <v>42</v>
      </c>
      <c r="N284" s="455">
        <v>17</v>
      </c>
      <c r="O284" s="455">
        <v>6</v>
      </c>
      <c r="P284" s="455">
        <v>35</v>
      </c>
      <c r="Q284" s="455">
        <v>23</v>
      </c>
      <c r="R284" s="455">
        <v>12</v>
      </c>
      <c r="S284" s="455">
        <v>26</v>
      </c>
      <c r="T284" s="455">
        <v>1</v>
      </c>
      <c r="U284" s="455">
        <v>39</v>
      </c>
      <c r="V284" s="455">
        <v>9</v>
      </c>
      <c r="W284" s="455">
        <v>2</v>
      </c>
      <c r="X284" s="455">
        <v>21</v>
      </c>
      <c r="Y284" s="455">
        <v>46</v>
      </c>
      <c r="Z284" s="455">
        <v>10</v>
      </c>
      <c r="AA284" s="455">
        <v>59</v>
      </c>
      <c r="AB284" s="455">
        <v>37</v>
      </c>
      <c r="AC284" s="455">
        <v>16</v>
      </c>
      <c r="AD284" s="455">
        <v>48</v>
      </c>
      <c r="AE284" s="455">
        <v>14</v>
      </c>
      <c r="AF284" s="455">
        <v>24</v>
      </c>
      <c r="AG284" s="455">
        <v>27</v>
      </c>
      <c r="AH284" s="455">
        <v>51</v>
      </c>
      <c r="AI284" s="455">
        <v>33</v>
      </c>
      <c r="AJ284" s="455">
        <v>49</v>
      </c>
      <c r="AK284" s="455">
        <v>18</v>
      </c>
      <c r="AL284" s="455">
        <v>57</v>
      </c>
      <c r="AM284" s="455">
        <v>41</v>
      </c>
      <c r="AN284" s="455">
        <v>11</v>
      </c>
      <c r="AO284" s="455">
        <v>44</v>
      </c>
      <c r="AP284" s="455">
        <v>15</v>
      </c>
      <c r="AQ284" s="455">
        <v>47</v>
      </c>
      <c r="AR284" s="455">
        <v>28</v>
      </c>
      <c r="AS284" s="455">
        <v>56</v>
      </c>
      <c r="AT284" s="455">
        <v>34</v>
      </c>
      <c r="AU284" s="455">
        <v>4</v>
      </c>
      <c r="AV284" s="455">
        <v>29</v>
      </c>
      <c r="AW284" s="455">
        <v>7</v>
      </c>
      <c r="AX284" s="455">
        <v>53</v>
      </c>
      <c r="AY284" s="455">
        <v>45</v>
      </c>
      <c r="AZ284" s="455">
        <v>38</v>
      </c>
      <c r="BA284" s="455">
        <v>32</v>
      </c>
      <c r="BB284" s="455">
        <v>8</v>
      </c>
      <c r="BC284" s="455">
        <v>13</v>
      </c>
      <c r="BD284" s="455">
        <v>30</v>
      </c>
      <c r="BE284" s="455">
        <v>58</v>
      </c>
      <c r="BF284" s="455">
        <v>20</v>
      </c>
      <c r="BG284" s="455">
        <v>36</v>
      </c>
      <c r="BH284" s="455">
        <v>31</v>
      </c>
      <c r="BI284" s="455">
        <v>19</v>
      </c>
      <c r="BJ284" s="455">
        <v>5</v>
      </c>
      <c r="BK284" s="455">
        <v>52</v>
      </c>
      <c r="BL284" s="455">
        <v>22</v>
      </c>
    </row>
    <row r="287" spans="4:65">
      <c r="D287" s="318">
        <v>60</v>
      </c>
      <c r="E287" s="318" t="s">
        <v>379</v>
      </c>
    </row>
    <row r="288" spans="4:65">
      <c r="E288" s="455" t="s">
        <v>322</v>
      </c>
      <c r="F288" s="455">
        <v>1</v>
      </c>
      <c r="G288" s="455">
        <v>2</v>
      </c>
      <c r="H288" s="455">
        <v>3</v>
      </c>
      <c r="I288" s="455">
        <v>4</v>
      </c>
      <c r="J288" s="455">
        <v>5</v>
      </c>
      <c r="K288" s="455">
        <v>6</v>
      </c>
      <c r="L288" s="455">
        <v>7</v>
      </c>
      <c r="M288" s="455">
        <v>8</v>
      </c>
      <c r="N288" s="455">
        <v>9</v>
      </c>
      <c r="O288" s="455">
        <v>10</v>
      </c>
      <c r="P288" s="455">
        <v>11</v>
      </c>
      <c r="Q288" s="455">
        <v>12</v>
      </c>
      <c r="R288" s="455">
        <v>13</v>
      </c>
      <c r="S288" s="455">
        <v>14</v>
      </c>
      <c r="T288" s="455">
        <v>15</v>
      </c>
      <c r="U288" s="455">
        <v>16</v>
      </c>
      <c r="V288" s="455">
        <v>17</v>
      </c>
      <c r="W288" s="455">
        <v>18</v>
      </c>
      <c r="X288" s="455">
        <v>19</v>
      </c>
      <c r="Y288" s="455">
        <v>20</v>
      </c>
      <c r="Z288" s="455">
        <v>21</v>
      </c>
      <c r="AA288" s="455">
        <v>22</v>
      </c>
      <c r="AB288" s="455">
        <v>23</v>
      </c>
      <c r="AC288" s="455">
        <v>24</v>
      </c>
      <c r="AD288" s="455">
        <v>25</v>
      </c>
      <c r="AE288" s="455">
        <v>26</v>
      </c>
      <c r="AF288" s="455">
        <v>27</v>
      </c>
      <c r="AG288" s="455">
        <v>28</v>
      </c>
      <c r="AH288" s="455">
        <v>29</v>
      </c>
      <c r="AI288" s="455">
        <v>30</v>
      </c>
      <c r="AJ288" s="455">
        <v>31</v>
      </c>
      <c r="AK288" s="455">
        <v>32</v>
      </c>
      <c r="AL288" s="455">
        <v>33</v>
      </c>
      <c r="AM288" s="455">
        <v>34</v>
      </c>
      <c r="AN288" s="455">
        <v>35</v>
      </c>
      <c r="AO288" s="455">
        <v>36</v>
      </c>
      <c r="AP288" s="455">
        <v>37</v>
      </c>
      <c r="AQ288" s="455">
        <v>38</v>
      </c>
      <c r="AR288" s="455">
        <v>39</v>
      </c>
      <c r="AS288" s="455">
        <v>40</v>
      </c>
      <c r="AT288" s="455">
        <v>41</v>
      </c>
      <c r="AU288" s="455">
        <v>42</v>
      </c>
      <c r="AV288" s="455">
        <v>43</v>
      </c>
      <c r="AW288" s="455">
        <v>44</v>
      </c>
      <c r="AX288" s="455">
        <v>45</v>
      </c>
      <c r="AY288" s="455">
        <v>46</v>
      </c>
      <c r="AZ288" s="455">
        <v>47</v>
      </c>
      <c r="BA288" s="455">
        <v>48</v>
      </c>
      <c r="BB288" s="455">
        <v>49</v>
      </c>
      <c r="BC288" s="455">
        <v>50</v>
      </c>
      <c r="BD288" s="455">
        <v>51</v>
      </c>
      <c r="BE288" s="455">
        <v>52</v>
      </c>
      <c r="BF288" s="455">
        <v>53</v>
      </c>
      <c r="BG288" s="455">
        <v>54</v>
      </c>
      <c r="BH288" s="455">
        <v>55</v>
      </c>
      <c r="BI288" s="455">
        <v>56</v>
      </c>
      <c r="BJ288" s="455">
        <v>57</v>
      </c>
      <c r="BK288" s="455">
        <v>58</v>
      </c>
      <c r="BL288" s="455">
        <v>59</v>
      </c>
      <c r="BM288" s="455">
        <v>60</v>
      </c>
    </row>
    <row r="289" spans="4:69">
      <c r="E289" s="455" t="s">
        <v>350</v>
      </c>
      <c r="F289" s="455">
        <v>55</v>
      </c>
      <c r="G289" s="455">
        <v>34</v>
      </c>
      <c r="H289" s="455">
        <v>29</v>
      </c>
      <c r="I289" s="455">
        <v>3</v>
      </c>
      <c r="J289" s="455">
        <v>41</v>
      </c>
      <c r="K289" s="455">
        <v>50</v>
      </c>
      <c r="L289" s="455">
        <v>40</v>
      </c>
      <c r="M289" s="455">
        <v>44</v>
      </c>
      <c r="N289" s="455">
        <v>21</v>
      </c>
      <c r="O289" s="455">
        <v>16</v>
      </c>
      <c r="P289" s="455">
        <v>60</v>
      </c>
      <c r="Q289" s="455">
        <v>53</v>
      </c>
      <c r="R289" s="455">
        <v>45</v>
      </c>
      <c r="S289" s="455">
        <v>1</v>
      </c>
      <c r="T289" s="455">
        <v>26</v>
      </c>
      <c r="U289" s="455">
        <v>10</v>
      </c>
      <c r="V289" s="455">
        <v>14</v>
      </c>
      <c r="W289" s="455">
        <v>4</v>
      </c>
      <c r="X289" s="455">
        <v>36</v>
      </c>
      <c r="Y289" s="455">
        <v>48</v>
      </c>
      <c r="Z289" s="455">
        <v>9</v>
      </c>
      <c r="AA289" s="455">
        <v>15</v>
      </c>
      <c r="AB289" s="455">
        <v>24</v>
      </c>
      <c r="AC289" s="455">
        <v>17</v>
      </c>
      <c r="AD289" s="455">
        <v>31</v>
      </c>
      <c r="AE289" s="455">
        <v>20</v>
      </c>
      <c r="AF289" s="455">
        <v>58</v>
      </c>
      <c r="AG289" s="455">
        <v>52</v>
      </c>
      <c r="AH289" s="455">
        <v>11</v>
      </c>
      <c r="AI289" s="455">
        <v>2</v>
      </c>
      <c r="AJ289" s="455">
        <v>54</v>
      </c>
      <c r="AK289" s="455">
        <v>28</v>
      </c>
      <c r="AL289" s="455">
        <v>42</v>
      </c>
      <c r="AM289" s="455">
        <v>7</v>
      </c>
      <c r="AN289" s="455">
        <v>33</v>
      </c>
      <c r="AO289" s="455">
        <v>19</v>
      </c>
      <c r="AP289" s="455">
        <v>8</v>
      </c>
      <c r="AQ289" s="455">
        <v>30</v>
      </c>
      <c r="AR289" s="455">
        <v>56</v>
      </c>
      <c r="AS289" s="455">
        <v>22</v>
      </c>
      <c r="AT289" s="455">
        <v>25</v>
      </c>
      <c r="AU289" s="455">
        <v>18</v>
      </c>
      <c r="AV289" s="455">
        <v>39</v>
      </c>
      <c r="AW289" s="455">
        <v>27</v>
      </c>
      <c r="AX289" s="455">
        <v>47</v>
      </c>
      <c r="AY289" s="455">
        <v>59</v>
      </c>
      <c r="AZ289" s="455">
        <v>49</v>
      </c>
      <c r="BA289" s="455">
        <v>32</v>
      </c>
      <c r="BB289" s="455">
        <v>13</v>
      </c>
      <c r="BC289" s="455">
        <v>51</v>
      </c>
      <c r="BD289" s="455">
        <v>5</v>
      </c>
      <c r="BE289" s="455">
        <v>43</v>
      </c>
      <c r="BF289" s="455">
        <v>12</v>
      </c>
      <c r="BG289" s="455">
        <v>38</v>
      </c>
      <c r="BH289" s="455">
        <v>57</v>
      </c>
      <c r="BI289" s="455">
        <v>35</v>
      </c>
      <c r="BJ289" s="455">
        <v>23</v>
      </c>
      <c r="BK289" s="455">
        <v>37</v>
      </c>
      <c r="BL289" s="455">
        <v>46</v>
      </c>
      <c r="BM289" s="455">
        <v>6</v>
      </c>
    </row>
    <row r="292" spans="4:69">
      <c r="D292" s="318">
        <v>61</v>
      </c>
      <c r="E292" s="318" t="s">
        <v>379</v>
      </c>
    </row>
    <row r="293" spans="4:69">
      <c r="E293" s="455" t="s">
        <v>322</v>
      </c>
      <c r="F293" s="455">
        <v>1</v>
      </c>
      <c r="G293" s="455">
        <v>2</v>
      </c>
      <c r="H293" s="455">
        <v>3</v>
      </c>
      <c r="I293" s="455">
        <v>4</v>
      </c>
      <c r="J293" s="455">
        <v>5</v>
      </c>
      <c r="K293" s="455">
        <v>6</v>
      </c>
      <c r="L293" s="455">
        <v>7</v>
      </c>
      <c r="M293" s="455">
        <v>8</v>
      </c>
      <c r="N293" s="455">
        <v>9</v>
      </c>
      <c r="O293" s="455">
        <v>10</v>
      </c>
      <c r="P293" s="455">
        <v>11</v>
      </c>
      <c r="Q293" s="455">
        <v>12</v>
      </c>
      <c r="R293" s="455">
        <v>13</v>
      </c>
      <c r="S293" s="455">
        <v>14</v>
      </c>
      <c r="T293" s="455">
        <v>15</v>
      </c>
      <c r="U293" s="455">
        <v>16</v>
      </c>
      <c r="V293" s="455">
        <v>17</v>
      </c>
      <c r="W293" s="455">
        <v>18</v>
      </c>
      <c r="X293" s="455">
        <v>19</v>
      </c>
      <c r="Y293" s="455">
        <v>20</v>
      </c>
      <c r="Z293" s="455">
        <v>21</v>
      </c>
      <c r="AA293" s="455">
        <v>22</v>
      </c>
      <c r="AB293" s="455">
        <v>23</v>
      </c>
      <c r="AC293" s="455">
        <v>24</v>
      </c>
      <c r="AD293" s="455">
        <v>25</v>
      </c>
      <c r="AE293" s="455">
        <v>26</v>
      </c>
      <c r="AF293" s="455">
        <v>27</v>
      </c>
      <c r="AG293" s="455">
        <v>28</v>
      </c>
      <c r="AH293" s="455">
        <v>29</v>
      </c>
      <c r="AI293" s="455">
        <v>30</v>
      </c>
      <c r="AJ293" s="455">
        <v>31</v>
      </c>
      <c r="AK293" s="455">
        <v>32</v>
      </c>
      <c r="AL293" s="455">
        <v>33</v>
      </c>
      <c r="AM293" s="455">
        <v>34</v>
      </c>
      <c r="AN293" s="455">
        <v>35</v>
      </c>
      <c r="AO293" s="455">
        <v>36</v>
      </c>
      <c r="AP293" s="455">
        <v>37</v>
      </c>
      <c r="AQ293" s="455">
        <v>38</v>
      </c>
      <c r="AR293" s="455">
        <v>39</v>
      </c>
      <c r="AS293" s="455">
        <v>40</v>
      </c>
      <c r="AT293" s="455">
        <v>41</v>
      </c>
      <c r="AU293" s="455">
        <v>42</v>
      </c>
      <c r="AV293" s="455">
        <v>43</v>
      </c>
      <c r="AW293" s="455">
        <v>44</v>
      </c>
      <c r="AX293" s="455">
        <v>45</v>
      </c>
      <c r="AY293" s="455">
        <v>46</v>
      </c>
      <c r="AZ293" s="455">
        <v>47</v>
      </c>
      <c r="BA293" s="455">
        <v>48</v>
      </c>
      <c r="BB293" s="455">
        <v>49</v>
      </c>
      <c r="BD293" s="455">
        <v>50</v>
      </c>
      <c r="BE293" s="455">
        <v>51</v>
      </c>
      <c r="BF293" s="455">
        <v>52</v>
      </c>
      <c r="BG293" s="455">
        <v>53</v>
      </c>
      <c r="BI293" s="455">
        <v>54</v>
      </c>
      <c r="BJ293" s="455">
        <v>55</v>
      </c>
      <c r="BK293" s="455">
        <v>56</v>
      </c>
      <c r="BL293" s="455">
        <v>57</v>
      </c>
      <c r="BN293" s="455">
        <v>58</v>
      </c>
      <c r="BO293" s="455">
        <v>59</v>
      </c>
      <c r="BP293" s="455">
        <v>60</v>
      </c>
      <c r="BQ293" s="455">
        <v>61</v>
      </c>
    </row>
    <row r="294" spans="4:69">
      <c r="E294" s="455" t="s">
        <v>350</v>
      </c>
      <c r="F294" s="455">
        <v>10</v>
      </c>
      <c r="G294" s="455">
        <v>48</v>
      </c>
      <c r="H294" s="455">
        <v>32</v>
      </c>
      <c r="I294" s="455">
        <v>58</v>
      </c>
      <c r="J294" s="455">
        <v>28</v>
      </c>
      <c r="K294" s="455">
        <v>29</v>
      </c>
      <c r="L294" s="455">
        <v>4</v>
      </c>
      <c r="M294" s="455">
        <v>24</v>
      </c>
      <c r="N294" s="455">
        <v>41</v>
      </c>
      <c r="O294" s="455">
        <v>17</v>
      </c>
      <c r="P294" s="455">
        <v>40</v>
      </c>
      <c r="Q294" s="455">
        <v>57</v>
      </c>
      <c r="R294" s="455">
        <v>7</v>
      </c>
      <c r="S294" s="455">
        <v>2</v>
      </c>
      <c r="T294" s="455">
        <v>51</v>
      </c>
      <c r="U294" s="455">
        <v>5</v>
      </c>
      <c r="V294" s="455">
        <v>52</v>
      </c>
      <c r="W294" s="455">
        <v>35</v>
      </c>
      <c r="X294" s="455">
        <v>60</v>
      </c>
      <c r="Y294" s="455">
        <v>54</v>
      </c>
      <c r="Z294" s="455">
        <v>61</v>
      </c>
      <c r="AA294" s="455">
        <v>30</v>
      </c>
      <c r="AB294" s="455">
        <v>34</v>
      </c>
      <c r="AC294" s="455">
        <v>16</v>
      </c>
      <c r="AD294" s="455">
        <v>46</v>
      </c>
      <c r="AE294" s="455">
        <v>39</v>
      </c>
      <c r="AF294" s="455">
        <v>19</v>
      </c>
      <c r="AG294" s="455">
        <v>42</v>
      </c>
      <c r="AH294" s="455">
        <v>11</v>
      </c>
      <c r="AI294" s="455">
        <v>55</v>
      </c>
      <c r="AJ294" s="455">
        <v>25</v>
      </c>
      <c r="AK294" s="455">
        <v>3</v>
      </c>
      <c r="AL294" s="455">
        <v>59</v>
      </c>
      <c r="AM294" s="455">
        <v>36</v>
      </c>
      <c r="AN294" s="455">
        <v>8</v>
      </c>
      <c r="AO294" s="455">
        <v>49</v>
      </c>
      <c r="AP294" s="455">
        <v>56</v>
      </c>
      <c r="AQ294" s="455">
        <v>53</v>
      </c>
      <c r="AR294" s="455">
        <v>21</v>
      </c>
      <c r="AS294" s="455">
        <v>26</v>
      </c>
      <c r="AT294" s="455">
        <v>14</v>
      </c>
      <c r="AU294" s="455">
        <v>23</v>
      </c>
      <c r="AV294" s="455">
        <v>47</v>
      </c>
      <c r="AW294" s="455">
        <v>50</v>
      </c>
      <c r="AX294" s="455">
        <v>31</v>
      </c>
      <c r="AY294" s="455">
        <v>9</v>
      </c>
      <c r="AZ294" s="455">
        <v>43</v>
      </c>
      <c r="BA294" s="455">
        <v>27</v>
      </c>
      <c r="BB294" s="455">
        <v>12</v>
      </c>
      <c r="BD294" s="455">
        <v>44</v>
      </c>
      <c r="BE294" s="455">
        <v>33</v>
      </c>
      <c r="BF294" s="455">
        <v>22</v>
      </c>
      <c r="BG294" s="455">
        <v>38</v>
      </c>
      <c r="BI294" s="455">
        <v>20</v>
      </c>
      <c r="BJ294" s="455">
        <v>13</v>
      </c>
      <c r="BK294" s="455">
        <v>45</v>
      </c>
      <c r="BL294" s="455">
        <v>6</v>
      </c>
      <c r="BN294" s="455">
        <v>15</v>
      </c>
      <c r="BO294" s="455">
        <v>18</v>
      </c>
      <c r="BP294" s="455">
        <v>37</v>
      </c>
      <c r="BQ294" s="455">
        <v>1</v>
      </c>
    </row>
    <row r="297" spans="4:69">
      <c r="D297" s="318">
        <v>62</v>
      </c>
      <c r="E297" s="318" t="s">
        <v>379</v>
      </c>
    </row>
    <row r="298" spans="4:69">
      <c r="E298" s="455" t="s">
        <v>322</v>
      </c>
      <c r="F298" s="455">
        <v>1</v>
      </c>
      <c r="G298" s="455">
        <v>2</v>
      </c>
      <c r="H298" s="455">
        <v>3</v>
      </c>
      <c r="I298" s="455">
        <v>4</v>
      </c>
      <c r="J298" s="455">
        <v>5</v>
      </c>
      <c r="K298" s="455">
        <v>6</v>
      </c>
      <c r="L298" s="455">
        <v>7</v>
      </c>
      <c r="M298" s="455">
        <v>8</v>
      </c>
      <c r="N298" s="455">
        <v>9</v>
      </c>
      <c r="O298" s="455">
        <v>10</v>
      </c>
      <c r="P298" s="455">
        <v>11</v>
      </c>
      <c r="Q298" s="455">
        <v>12</v>
      </c>
      <c r="R298" s="455">
        <v>13</v>
      </c>
      <c r="S298" s="455">
        <v>14</v>
      </c>
      <c r="T298" s="455">
        <v>15</v>
      </c>
      <c r="U298" s="455">
        <v>16</v>
      </c>
      <c r="V298" s="455">
        <v>17</v>
      </c>
      <c r="W298" s="455">
        <v>18</v>
      </c>
      <c r="X298" s="455">
        <v>19</v>
      </c>
      <c r="Y298" s="455">
        <v>20</v>
      </c>
      <c r="Z298" s="455">
        <v>21</v>
      </c>
      <c r="AA298" s="455">
        <v>22</v>
      </c>
      <c r="AB298" s="455">
        <v>23</v>
      </c>
      <c r="AC298" s="455">
        <v>24</v>
      </c>
      <c r="AD298" s="455">
        <v>25</v>
      </c>
      <c r="AE298" s="455">
        <v>26</v>
      </c>
      <c r="AF298" s="455">
        <v>27</v>
      </c>
      <c r="AG298" s="455">
        <v>28</v>
      </c>
      <c r="AH298" s="455">
        <v>29</v>
      </c>
      <c r="AI298" s="455">
        <v>30</v>
      </c>
      <c r="AJ298" s="455">
        <v>31</v>
      </c>
      <c r="AK298" s="455">
        <v>32</v>
      </c>
      <c r="AL298" s="455">
        <v>33</v>
      </c>
      <c r="AM298" s="455">
        <v>34</v>
      </c>
      <c r="AN298" s="455">
        <v>35</v>
      </c>
      <c r="AO298" s="455">
        <v>36</v>
      </c>
      <c r="AP298" s="455">
        <v>37</v>
      </c>
      <c r="AQ298" s="455">
        <v>38</v>
      </c>
      <c r="AR298" s="455">
        <v>39</v>
      </c>
      <c r="AS298" s="455">
        <v>40</v>
      </c>
      <c r="AT298" s="455">
        <v>41</v>
      </c>
      <c r="AU298" s="455">
        <v>42</v>
      </c>
      <c r="AV298" s="455">
        <v>43</v>
      </c>
      <c r="AW298" s="455">
        <v>44</v>
      </c>
      <c r="AX298" s="455">
        <v>45</v>
      </c>
      <c r="AY298" s="455">
        <v>46</v>
      </c>
      <c r="AZ298" s="455">
        <v>47</v>
      </c>
      <c r="BA298" s="455">
        <v>48</v>
      </c>
      <c r="BB298" s="455">
        <v>49</v>
      </c>
      <c r="BC298" s="455">
        <v>50</v>
      </c>
      <c r="BD298" s="455">
        <v>51</v>
      </c>
      <c r="BE298" s="455">
        <v>52</v>
      </c>
      <c r="BF298" s="455">
        <v>53</v>
      </c>
      <c r="BG298" s="455">
        <v>54</v>
      </c>
      <c r="BI298" s="455">
        <v>55</v>
      </c>
      <c r="BJ298" s="455">
        <v>56</v>
      </c>
      <c r="BK298" s="455">
        <v>57</v>
      </c>
      <c r="BL298" s="455">
        <v>58</v>
      </c>
      <c r="BN298" s="455">
        <v>59</v>
      </c>
      <c r="BO298" s="455">
        <v>60</v>
      </c>
      <c r="BP298" s="455">
        <v>61</v>
      </c>
      <c r="BQ298" s="455">
        <v>62</v>
      </c>
    </row>
    <row r="299" spans="4:69">
      <c r="E299" s="455" t="s">
        <v>350</v>
      </c>
      <c r="F299" s="455">
        <v>20</v>
      </c>
      <c r="G299" s="455">
        <v>58</v>
      </c>
      <c r="H299" s="455">
        <v>15</v>
      </c>
      <c r="I299" s="455">
        <v>6</v>
      </c>
      <c r="J299" s="455">
        <v>51</v>
      </c>
      <c r="K299" s="455">
        <v>9</v>
      </c>
      <c r="L299" s="455">
        <v>13</v>
      </c>
      <c r="M299" s="455">
        <v>47</v>
      </c>
      <c r="N299" s="455">
        <v>53</v>
      </c>
      <c r="O299" s="455">
        <v>22</v>
      </c>
      <c r="P299" s="455">
        <v>34</v>
      </c>
      <c r="Q299" s="455">
        <v>23</v>
      </c>
      <c r="R299" s="455">
        <v>54</v>
      </c>
      <c r="S299" s="455">
        <v>11</v>
      </c>
      <c r="T299" s="455">
        <v>16</v>
      </c>
      <c r="U299" s="455">
        <v>4</v>
      </c>
      <c r="V299" s="455">
        <v>48</v>
      </c>
      <c r="W299" s="455">
        <v>56</v>
      </c>
      <c r="X299" s="455">
        <v>59</v>
      </c>
      <c r="Y299" s="455">
        <v>27</v>
      </c>
      <c r="Z299" s="455">
        <v>19</v>
      </c>
      <c r="AA299" s="455">
        <v>62</v>
      </c>
      <c r="AB299" s="455">
        <v>12</v>
      </c>
      <c r="AC299" s="455">
        <v>1</v>
      </c>
      <c r="AD299" s="455">
        <v>36</v>
      </c>
      <c r="AE299" s="455">
        <v>14</v>
      </c>
      <c r="AF299" s="455">
        <v>8</v>
      </c>
      <c r="AG299" s="455">
        <v>24</v>
      </c>
      <c r="AH299" s="455">
        <v>28</v>
      </c>
      <c r="AI299" s="455">
        <v>37</v>
      </c>
      <c r="AJ299" s="455">
        <v>44</v>
      </c>
      <c r="AK299" s="455">
        <v>38</v>
      </c>
      <c r="AL299" s="455">
        <v>2</v>
      </c>
      <c r="AM299" s="455">
        <v>21</v>
      </c>
      <c r="AN299" s="455">
        <v>52</v>
      </c>
      <c r="AO299" s="455">
        <v>25</v>
      </c>
      <c r="AP299" s="455">
        <v>35</v>
      </c>
      <c r="AQ299" s="455">
        <v>39</v>
      </c>
      <c r="AR299" s="455">
        <v>41</v>
      </c>
      <c r="AS299" s="455">
        <v>61</v>
      </c>
      <c r="AT299" s="455">
        <v>50</v>
      </c>
      <c r="AU299" s="455">
        <v>57</v>
      </c>
      <c r="AV299" s="455">
        <v>10</v>
      </c>
      <c r="AW299" s="455">
        <v>31</v>
      </c>
      <c r="AX299" s="455">
        <v>60</v>
      </c>
      <c r="AY299" s="455">
        <v>5</v>
      </c>
      <c r="AZ299" s="455">
        <v>43</v>
      </c>
      <c r="BA299" s="455">
        <v>32</v>
      </c>
      <c r="BB299" s="455">
        <v>55</v>
      </c>
      <c r="BC299" s="455">
        <v>26</v>
      </c>
      <c r="BD299" s="455">
        <v>29</v>
      </c>
      <c r="BE299" s="455">
        <v>33</v>
      </c>
      <c r="BF299" s="455">
        <v>17</v>
      </c>
      <c r="BG299" s="455">
        <v>46</v>
      </c>
      <c r="BI299" s="455">
        <v>49</v>
      </c>
      <c r="BJ299" s="455">
        <v>3</v>
      </c>
      <c r="BK299" s="455">
        <v>42</v>
      </c>
      <c r="BL299" s="455">
        <v>18</v>
      </c>
      <c r="BN299" s="455">
        <v>30</v>
      </c>
      <c r="BO299" s="455">
        <v>45</v>
      </c>
      <c r="BP299" s="455">
        <v>40</v>
      </c>
      <c r="BQ299" s="455">
        <v>7</v>
      </c>
    </row>
    <row r="302" spans="4:69">
      <c r="D302" s="318">
        <v>63</v>
      </c>
      <c r="E302" s="318" t="s">
        <v>379</v>
      </c>
    </row>
    <row r="303" spans="4:69">
      <c r="E303" s="455" t="s">
        <v>322</v>
      </c>
      <c r="F303" s="455">
        <v>1</v>
      </c>
      <c r="G303" s="455">
        <v>2</v>
      </c>
      <c r="H303" s="455">
        <v>3</v>
      </c>
      <c r="I303" s="455">
        <v>4</v>
      </c>
      <c r="J303" s="455">
        <v>5</v>
      </c>
      <c r="K303" s="455">
        <v>6</v>
      </c>
      <c r="L303" s="455">
        <v>7</v>
      </c>
      <c r="M303" s="455">
        <v>8</v>
      </c>
      <c r="N303" s="455">
        <v>9</v>
      </c>
      <c r="O303" s="455">
        <v>10</v>
      </c>
      <c r="P303" s="455">
        <v>11</v>
      </c>
      <c r="Q303" s="455">
        <v>12</v>
      </c>
      <c r="R303" s="455">
        <v>13</v>
      </c>
      <c r="S303" s="455">
        <v>14</v>
      </c>
      <c r="T303" s="455">
        <v>15</v>
      </c>
      <c r="U303" s="455">
        <v>16</v>
      </c>
      <c r="V303" s="455">
        <v>17</v>
      </c>
      <c r="W303" s="455">
        <v>18</v>
      </c>
      <c r="X303" s="455">
        <v>19</v>
      </c>
      <c r="Y303" s="455">
        <v>20</v>
      </c>
      <c r="Z303" s="455">
        <v>21</v>
      </c>
      <c r="AA303" s="455">
        <v>22</v>
      </c>
      <c r="AB303" s="455">
        <v>23</v>
      </c>
      <c r="AC303" s="455">
        <v>24</v>
      </c>
      <c r="AD303" s="455">
        <v>25</v>
      </c>
      <c r="AE303" s="455">
        <v>26</v>
      </c>
      <c r="AF303" s="455">
        <v>27</v>
      </c>
      <c r="AG303" s="455">
        <v>28</v>
      </c>
      <c r="AH303" s="455">
        <v>29</v>
      </c>
      <c r="AI303" s="455">
        <v>30</v>
      </c>
      <c r="AJ303" s="455">
        <v>31</v>
      </c>
      <c r="AK303" s="455">
        <v>32</v>
      </c>
      <c r="AL303" s="455">
        <v>33</v>
      </c>
      <c r="AM303" s="455">
        <v>34</v>
      </c>
      <c r="AN303" s="455">
        <v>35</v>
      </c>
      <c r="AO303" s="455">
        <v>36</v>
      </c>
      <c r="AP303" s="455">
        <v>37</v>
      </c>
      <c r="AQ303" s="455">
        <v>38</v>
      </c>
      <c r="AR303" s="455">
        <v>39</v>
      </c>
      <c r="AS303" s="455">
        <v>40</v>
      </c>
      <c r="AT303" s="455">
        <v>41</v>
      </c>
      <c r="AU303" s="455">
        <v>42</v>
      </c>
      <c r="AV303" s="455">
        <v>43</v>
      </c>
      <c r="AW303" s="455">
        <v>44</v>
      </c>
      <c r="AX303" s="455">
        <v>45</v>
      </c>
      <c r="AY303" s="455">
        <v>46</v>
      </c>
      <c r="AZ303" s="455">
        <v>47</v>
      </c>
      <c r="BA303" s="455">
        <v>48</v>
      </c>
      <c r="BB303" s="455">
        <v>49</v>
      </c>
      <c r="BC303" s="455">
        <v>50</v>
      </c>
      <c r="BD303" s="455">
        <v>51</v>
      </c>
      <c r="BE303" s="455">
        <v>52</v>
      </c>
      <c r="BF303" s="455">
        <v>53</v>
      </c>
      <c r="BG303" s="455">
        <v>54</v>
      </c>
      <c r="BH303" s="455">
        <v>55</v>
      </c>
      <c r="BI303" s="455">
        <v>56</v>
      </c>
      <c r="BJ303" s="455">
        <v>57</v>
      </c>
      <c r="BK303" s="455">
        <v>58</v>
      </c>
      <c r="BL303" s="455">
        <v>59</v>
      </c>
      <c r="BN303" s="455">
        <v>60</v>
      </c>
      <c r="BO303" s="455">
        <v>61</v>
      </c>
      <c r="BP303" s="455">
        <v>62</v>
      </c>
      <c r="BQ303" s="455">
        <v>63</v>
      </c>
    </row>
    <row r="304" spans="4:69">
      <c r="E304" s="455" t="s">
        <v>350</v>
      </c>
      <c r="F304" s="455">
        <v>39</v>
      </c>
      <c r="G304" s="455">
        <v>15</v>
      </c>
      <c r="H304" s="455">
        <v>55</v>
      </c>
      <c r="I304" s="455">
        <v>31</v>
      </c>
      <c r="J304" s="455">
        <v>7</v>
      </c>
      <c r="K304" s="455">
        <v>54</v>
      </c>
      <c r="L304" s="455">
        <v>49</v>
      </c>
      <c r="M304" s="455">
        <v>57</v>
      </c>
      <c r="N304" s="455">
        <v>41</v>
      </c>
      <c r="O304" s="455">
        <v>3</v>
      </c>
      <c r="P304" s="455">
        <v>29</v>
      </c>
      <c r="Q304" s="455">
        <v>59</v>
      </c>
      <c r="R304" s="455">
        <v>25</v>
      </c>
      <c r="S304" s="455">
        <v>43</v>
      </c>
      <c r="T304" s="455">
        <v>11</v>
      </c>
      <c r="U304" s="455">
        <v>30</v>
      </c>
      <c r="V304" s="455">
        <v>45</v>
      </c>
      <c r="W304" s="455">
        <v>37</v>
      </c>
      <c r="X304" s="455">
        <v>58</v>
      </c>
      <c r="Y304" s="455">
        <v>12</v>
      </c>
      <c r="Z304" s="455">
        <v>4</v>
      </c>
      <c r="AA304" s="455">
        <v>24</v>
      </c>
      <c r="AB304" s="455">
        <v>32</v>
      </c>
      <c r="AC304" s="455">
        <v>42</v>
      </c>
      <c r="AD304" s="455">
        <v>13</v>
      </c>
      <c r="AE304" s="455">
        <v>34</v>
      </c>
      <c r="AF304" s="455">
        <v>28</v>
      </c>
      <c r="AG304" s="455">
        <v>2</v>
      </c>
      <c r="AH304" s="455">
        <v>8</v>
      </c>
      <c r="AI304" s="455">
        <v>46</v>
      </c>
      <c r="AJ304" s="455">
        <v>19</v>
      </c>
      <c r="AK304" s="455">
        <v>23</v>
      </c>
      <c r="AL304" s="455">
        <v>61</v>
      </c>
      <c r="AM304" s="455">
        <v>56</v>
      </c>
      <c r="AN304" s="455">
        <v>33</v>
      </c>
      <c r="AO304" s="455">
        <v>50</v>
      </c>
      <c r="AP304" s="455">
        <v>53</v>
      </c>
      <c r="AQ304" s="455">
        <v>27</v>
      </c>
      <c r="AR304" s="455">
        <v>1</v>
      </c>
      <c r="AS304" s="455">
        <v>60</v>
      </c>
      <c r="AT304" s="455">
        <v>9</v>
      </c>
      <c r="AU304" s="455">
        <v>18</v>
      </c>
      <c r="AV304" s="455">
        <v>47</v>
      </c>
      <c r="AW304" s="455">
        <v>62</v>
      </c>
      <c r="AX304" s="455">
        <v>51</v>
      </c>
      <c r="AY304" s="455">
        <v>35</v>
      </c>
      <c r="AZ304" s="455">
        <v>14</v>
      </c>
      <c r="BA304" s="455">
        <v>52</v>
      </c>
      <c r="BB304" s="455">
        <v>26</v>
      </c>
      <c r="BC304" s="455">
        <v>36</v>
      </c>
      <c r="BD304" s="455">
        <v>63</v>
      </c>
      <c r="BE304" s="455">
        <v>38</v>
      </c>
      <c r="BF304" s="455">
        <v>44</v>
      </c>
      <c r="BG304" s="455">
        <v>6</v>
      </c>
      <c r="BH304" s="455">
        <v>16</v>
      </c>
      <c r="BI304" s="455">
        <v>40</v>
      </c>
      <c r="BJ304" s="455">
        <v>10</v>
      </c>
      <c r="BK304" s="455">
        <v>17</v>
      </c>
      <c r="BL304" s="455">
        <v>21</v>
      </c>
      <c r="BN304" s="455">
        <v>20</v>
      </c>
      <c r="BO304" s="455">
        <v>5</v>
      </c>
      <c r="BP304" s="455">
        <v>22</v>
      </c>
      <c r="BQ304" s="455">
        <v>48</v>
      </c>
    </row>
    <row r="307" spans="4:74">
      <c r="D307" s="318">
        <v>64</v>
      </c>
      <c r="E307" s="318" t="s">
        <v>379</v>
      </c>
    </row>
    <row r="308" spans="4:74">
      <c r="E308" s="455" t="s">
        <v>322</v>
      </c>
      <c r="F308" s="455">
        <v>1</v>
      </c>
      <c r="G308" s="455">
        <v>2</v>
      </c>
      <c r="H308" s="455">
        <v>3</v>
      </c>
      <c r="I308" s="455">
        <v>4</v>
      </c>
      <c r="J308" s="455">
        <v>5</v>
      </c>
      <c r="K308" s="455">
        <v>6</v>
      </c>
      <c r="L308" s="455">
        <v>7</v>
      </c>
      <c r="M308" s="455">
        <v>8</v>
      </c>
      <c r="N308" s="455">
        <v>9</v>
      </c>
      <c r="O308" s="455">
        <v>10</v>
      </c>
      <c r="P308" s="455">
        <v>11</v>
      </c>
      <c r="Q308" s="455">
        <v>12</v>
      </c>
      <c r="R308" s="455">
        <v>13</v>
      </c>
      <c r="S308" s="455">
        <v>14</v>
      </c>
      <c r="T308" s="455">
        <v>15</v>
      </c>
      <c r="U308" s="455">
        <v>16</v>
      </c>
      <c r="V308" s="455">
        <v>17</v>
      </c>
      <c r="W308" s="455">
        <v>18</v>
      </c>
      <c r="X308" s="455">
        <v>19</v>
      </c>
      <c r="Y308" s="455">
        <v>20</v>
      </c>
      <c r="Z308" s="455">
        <v>21</v>
      </c>
      <c r="AA308" s="455">
        <v>22</v>
      </c>
      <c r="AB308" s="455">
        <v>23</v>
      </c>
      <c r="AC308" s="455">
        <v>24</v>
      </c>
      <c r="AD308" s="455">
        <v>25</v>
      </c>
      <c r="AE308" s="455">
        <v>26</v>
      </c>
      <c r="AF308" s="455">
        <v>27</v>
      </c>
      <c r="AG308" s="455">
        <v>28</v>
      </c>
      <c r="AH308" s="455">
        <v>29</v>
      </c>
      <c r="AI308" s="455">
        <v>30</v>
      </c>
      <c r="AJ308" s="455">
        <v>31</v>
      </c>
      <c r="AK308" s="455">
        <v>32</v>
      </c>
      <c r="AL308" s="455">
        <v>33</v>
      </c>
      <c r="AM308" s="455">
        <v>34</v>
      </c>
      <c r="AN308" s="455">
        <v>35</v>
      </c>
      <c r="AO308" s="455">
        <v>36</v>
      </c>
      <c r="AP308" s="455">
        <v>37</v>
      </c>
      <c r="AQ308" s="455">
        <v>38</v>
      </c>
      <c r="AR308" s="455">
        <v>39</v>
      </c>
      <c r="AS308" s="455">
        <v>40</v>
      </c>
      <c r="AT308" s="455">
        <v>41</v>
      </c>
      <c r="AU308" s="455">
        <v>42</v>
      </c>
      <c r="AV308" s="455">
        <v>43</v>
      </c>
      <c r="AW308" s="455">
        <v>44</v>
      </c>
      <c r="AX308" s="455">
        <v>45</v>
      </c>
      <c r="AY308" s="455">
        <v>46</v>
      </c>
      <c r="AZ308" s="455">
        <v>47</v>
      </c>
      <c r="BA308" s="455">
        <v>48</v>
      </c>
      <c r="BB308" s="455">
        <v>49</v>
      </c>
      <c r="BC308" s="455">
        <v>50</v>
      </c>
      <c r="BD308" s="455">
        <v>51</v>
      </c>
      <c r="BE308" s="455">
        <v>52</v>
      </c>
      <c r="BF308" s="455">
        <v>53</v>
      </c>
      <c r="BG308" s="455">
        <v>54</v>
      </c>
      <c r="BH308" s="455">
        <v>55</v>
      </c>
      <c r="BI308" s="455">
        <v>56</v>
      </c>
      <c r="BJ308" s="455">
        <v>57</v>
      </c>
      <c r="BK308" s="455">
        <v>58</v>
      </c>
      <c r="BL308" s="455">
        <v>59</v>
      </c>
      <c r="BM308" s="455">
        <v>60</v>
      </c>
      <c r="BN308" s="455">
        <v>61</v>
      </c>
      <c r="BO308" s="455">
        <v>62</v>
      </c>
      <c r="BP308" s="455">
        <v>63</v>
      </c>
      <c r="BQ308" s="455">
        <v>64</v>
      </c>
    </row>
    <row r="309" spans="4:74">
      <c r="E309" s="455" t="s">
        <v>350</v>
      </c>
      <c r="F309" s="455">
        <v>55</v>
      </c>
      <c r="G309" s="455">
        <v>28</v>
      </c>
      <c r="H309" s="455">
        <v>42</v>
      </c>
      <c r="I309" s="455">
        <v>1</v>
      </c>
      <c r="J309" s="455">
        <v>61</v>
      </c>
      <c r="K309" s="455">
        <v>10</v>
      </c>
      <c r="L309" s="455">
        <v>19</v>
      </c>
      <c r="M309" s="455">
        <v>45</v>
      </c>
      <c r="N309" s="455">
        <v>11</v>
      </c>
      <c r="O309" s="455">
        <v>46</v>
      </c>
      <c r="P309" s="455">
        <v>9</v>
      </c>
      <c r="Q309" s="455">
        <v>33</v>
      </c>
      <c r="R309" s="455">
        <v>29</v>
      </c>
      <c r="S309" s="455">
        <v>51</v>
      </c>
      <c r="T309" s="455">
        <v>58</v>
      </c>
      <c r="U309" s="455">
        <v>60</v>
      </c>
      <c r="V309" s="455">
        <v>24</v>
      </c>
      <c r="W309" s="455">
        <v>20</v>
      </c>
      <c r="X309" s="455">
        <v>7</v>
      </c>
      <c r="Y309" s="455">
        <v>62</v>
      </c>
      <c r="Z309" s="455">
        <v>40</v>
      </c>
      <c r="AA309" s="455">
        <v>14</v>
      </c>
      <c r="AB309" s="455">
        <v>59</v>
      </c>
      <c r="AC309" s="455">
        <v>53</v>
      </c>
      <c r="AD309" s="455">
        <v>2</v>
      </c>
      <c r="AE309" s="455">
        <v>30</v>
      </c>
      <c r="AF309" s="455">
        <v>8</v>
      </c>
      <c r="AG309" s="455">
        <v>57</v>
      </c>
      <c r="AH309" s="455">
        <v>13</v>
      </c>
      <c r="AI309" s="455">
        <v>37</v>
      </c>
      <c r="AJ309" s="455">
        <v>25</v>
      </c>
      <c r="AK309" s="455">
        <v>18</v>
      </c>
      <c r="AL309" s="455">
        <v>47</v>
      </c>
      <c r="AM309" s="455">
        <v>41</v>
      </c>
      <c r="AN309" s="455">
        <v>36</v>
      </c>
      <c r="AO309" s="455">
        <v>35</v>
      </c>
      <c r="AP309" s="455">
        <v>4</v>
      </c>
      <c r="AQ309" s="455">
        <v>22</v>
      </c>
      <c r="AR309" s="455">
        <v>12</v>
      </c>
      <c r="AS309" s="455">
        <v>16</v>
      </c>
      <c r="AT309" s="455">
        <v>34</v>
      </c>
      <c r="AU309" s="455">
        <v>63</v>
      </c>
      <c r="AV309" s="455">
        <v>54</v>
      </c>
      <c r="AW309" s="455">
        <v>38</v>
      </c>
      <c r="AX309" s="455">
        <v>21</v>
      </c>
      <c r="AY309" s="455">
        <v>64</v>
      </c>
      <c r="AZ309" s="455">
        <v>3</v>
      </c>
      <c r="BA309" s="455">
        <v>15</v>
      </c>
      <c r="BB309" s="455">
        <v>31</v>
      </c>
      <c r="BC309" s="455">
        <v>6</v>
      </c>
      <c r="BD309" s="455">
        <v>49</v>
      </c>
      <c r="BE309" s="455">
        <v>23</v>
      </c>
      <c r="BF309" s="455">
        <v>44</v>
      </c>
      <c r="BG309" s="455">
        <v>56</v>
      </c>
      <c r="BH309" s="455">
        <v>26</v>
      </c>
      <c r="BI309" s="455">
        <v>50</v>
      </c>
      <c r="BJ309" s="455">
        <v>43</v>
      </c>
      <c r="BK309" s="455">
        <v>27</v>
      </c>
      <c r="BL309" s="455">
        <v>17</v>
      </c>
      <c r="BM309" s="455">
        <v>32</v>
      </c>
      <c r="BN309" s="455">
        <v>39</v>
      </c>
      <c r="BO309" s="455">
        <v>5</v>
      </c>
      <c r="BP309" s="455">
        <v>52</v>
      </c>
      <c r="BQ309" s="455">
        <v>48</v>
      </c>
    </row>
    <row r="312" spans="4:74">
      <c r="D312" s="318">
        <v>65</v>
      </c>
      <c r="E312" s="318" t="s">
        <v>379</v>
      </c>
    </row>
    <row r="313" spans="4:74">
      <c r="E313" s="455" t="s">
        <v>322</v>
      </c>
      <c r="F313" s="455">
        <v>1</v>
      </c>
      <c r="G313" s="455">
        <v>2</v>
      </c>
      <c r="H313" s="455">
        <v>3</v>
      </c>
      <c r="I313" s="455">
        <v>4</v>
      </c>
      <c r="J313" s="455">
        <v>5</v>
      </c>
      <c r="K313" s="455">
        <v>6</v>
      </c>
      <c r="L313" s="455">
        <v>7</v>
      </c>
      <c r="M313" s="455">
        <v>8</v>
      </c>
      <c r="N313" s="455">
        <v>9</v>
      </c>
      <c r="O313" s="455">
        <v>10</v>
      </c>
      <c r="P313" s="455">
        <v>11</v>
      </c>
      <c r="Q313" s="455">
        <v>12</v>
      </c>
      <c r="R313" s="455">
        <v>13</v>
      </c>
      <c r="S313" s="455">
        <v>14</v>
      </c>
      <c r="T313" s="455">
        <v>15</v>
      </c>
      <c r="U313" s="455">
        <v>16</v>
      </c>
      <c r="V313" s="455">
        <v>17</v>
      </c>
      <c r="W313" s="455">
        <v>18</v>
      </c>
      <c r="X313" s="455">
        <v>19</v>
      </c>
      <c r="Y313" s="455">
        <v>20</v>
      </c>
      <c r="Z313" s="455">
        <v>21</v>
      </c>
      <c r="AA313" s="455">
        <v>22</v>
      </c>
      <c r="AB313" s="455">
        <v>23</v>
      </c>
      <c r="AC313" s="455">
        <v>24</v>
      </c>
      <c r="AD313" s="455">
        <v>25</v>
      </c>
      <c r="AE313" s="455">
        <v>26</v>
      </c>
      <c r="AF313" s="455">
        <v>27</v>
      </c>
      <c r="AG313" s="455">
        <v>28</v>
      </c>
      <c r="AH313" s="455">
        <v>29</v>
      </c>
      <c r="AI313" s="455">
        <v>30</v>
      </c>
      <c r="AJ313" s="455">
        <v>31</v>
      </c>
      <c r="AK313" s="455">
        <v>32</v>
      </c>
      <c r="AL313" s="455">
        <v>33</v>
      </c>
      <c r="AM313" s="455">
        <v>34</v>
      </c>
      <c r="AN313" s="455">
        <v>35</v>
      </c>
      <c r="AO313" s="455">
        <v>36</v>
      </c>
      <c r="AP313" s="455">
        <v>37</v>
      </c>
      <c r="AQ313" s="455">
        <v>38</v>
      </c>
      <c r="AR313" s="455">
        <v>39</v>
      </c>
      <c r="AS313" s="455">
        <v>40</v>
      </c>
      <c r="AT313" s="455">
        <v>41</v>
      </c>
      <c r="AU313" s="455">
        <v>42</v>
      </c>
      <c r="AV313" s="455">
        <v>43</v>
      </c>
      <c r="AW313" s="455">
        <v>44</v>
      </c>
      <c r="AX313" s="455">
        <v>45</v>
      </c>
      <c r="AY313" s="455">
        <v>46</v>
      </c>
      <c r="AZ313" s="455">
        <v>47</v>
      </c>
      <c r="BA313" s="455">
        <v>48</v>
      </c>
      <c r="BB313" s="455">
        <v>49</v>
      </c>
      <c r="BC313" s="455">
        <v>50</v>
      </c>
      <c r="BD313" s="455">
        <v>51</v>
      </c>
      <c r="BE313" s="455">
        <v>52</v>
      </c>
      <c r="BF313" s="455">
        <v>53</v>
      </c>
      <c r="BG313" s="455">
        <v>54</v>
      </c>
      <c r="BH313" s="455">
        <v>55</v>
      </c>
      <c r="BI313" s="455">
        <v>56</v>
      </c>
      <c r="BJ313" s="455">
        <v>57</v>
      </c>
      <c r="BK313" s="455">
        <v>58</v>
      </c>
      <c r="BL313" s="455">
        <v>59</v>
      </c>
      <c r="BM313" s="455">
        <v>60</v>
      </c>
      <c r="BN313" s="455">
        <v>61</v>
      </c>
      <c r="BO313" s="455">
        <v>62</v>
      </c>
      <c r="BP313" s="455">
        <v>63</v>
      </c>
      <c r="BQ313" s="455">
        <v>64</v>
      </c>
      <c r="BR313" s="455">
        <v>65</v>
      </c>
    </row>
    <row r="314" spans="4:74">
      <c r="E314" s="455" t="s">
        <v>350</v>
      </c>
      <c r="F314" s="455">
        <v>5</v>
      </c>
      <c r="G314" s="455">
        <v>25</v>
      </c>
      <c r="H314" s="455">
        <v>49</v>
      </c>
      <c r="I314" s="455">
        <v>17</v>
      </c>
      <c r="J314" s="455">
        <v>12</v>
      </c>
      <c r="K314" s="455">
        <v>64</v>
      </c>
      <c r="L314" s="455">
        <v>13</v>
      </c>
      <c r="M314" s="455">
        <v>42</v>
      </c>
      <c r="N314" s="455">
        <v>26</v>
      </c>
      <c r="O314" s="455">
        <v>22</v>
      </c>
      <c r="P314" s="455">
        <v>20</v>
      </c>
      <c r="Q314" s="455">
        <v>29</v>
      </c>
      <c r="R314" s="455">
        <v>9</v>
      </c>
      <c r="S314" s="455">
        <v>3</v>
      </c>
      <c r="T314" s="455">
        <v>57</v>
      </c>
      <c r="U314" s="455">
        <v>55</v>
      </c>
      <c r="V314" s="455">
        <v>10</v>
      </c>
      <c r="W314" s="455">
        <v>24</v>
      </c>
      <c r="X314" s="455">
        <v>48</v>
      </c>
      <c r="Y314" s="455">
        <v>11</v>
      </c>
      <c r="Z314" s="455">
        <v>60</v>
      </c>
      <c r="AA314" s="455">
        <v>53</v>
      </c>
      <c r="AB314" s="455">
        <v>30</v>
      </c>
      <c r="AC314" s="455">
        <v>2</v>
      </c>
      <c r="AD314" s="455">
        <v>31</v>
      </c>
      <c r="AE314" s="455">
        <v>65</v>
      </c>
      <c r="AF314" s="455">
        <v>58</v>
      </c>
      <c r="AG314" s="455">
        <v>34</v>
      </c>
      <c r="AH314" s="455">
        <v>28</v>
      </c>
      <c r="AI314" s="455">
        <v>36</v>
      </c>
      <c r="AJ314" s="455">
        <v>15</v>
      </c>
      <c r="AK314" s="455">
        <v>44</v>
      </c>
      <c r="AL314" s="455">
        <v>19</v>
      </c>
      <c r="AM314" s="455">
        <v>38</v>
      </c>
      <c r="AN314" s="455">
        <v>1</v>
      </c>
      <c r="AO314" s="455">
        <v>54</v>
      </c>
      <c r="AP314" s="455">
        <v>33</v>
      </c>
      <c r="AQ314" s="455">
        <v>47</v>
      </c>
      <c r="AR314" s="455">
        <v>41</v>
      </c>
      <c r="AS314" s="455">
        <v>61</v>
      </c>
      <c r="AT314" s="455">
        <v>39</v>
      </c>
      <c r="AU314" s="455">
        <v>8</v>
      </c>
      <c r="AV314" s="455">
        <v>52</v>
      </c>
      <c r="AW314" s="455">
        <v>32</v>
      </c>
      <c r="AX314" s="455">
        <v>46</v>
      </c>
      <c r="AY314" s="455">
        <v>35</v>
      </c>
      <c r="AZ314" s="455">
        <v>63</v>
      </c>
      <c r="BA314" s="455">
        <v>37</v>
      </c>
      <c r="BB314" s="455">
        <v>16</v>
      </c>
      <c r="BC314" s="455">
        <v>27</v>
      </c>
      <c r="BD314" s="455">
        <v>14</v>
      </c>
      <c r="BE314" s="455">
        <v>43</v>
      </c>
      <c r="BF314" s="455">
        <v>62</v>
      </c>
      <c r="BG314" s="455">
        <v>56</v>
      </c>
      <c r="BH314" s="455">
        <v>21</v>
      </c>
      <c r="BI314" s="455">
        <v>4</v>
      </c>
      <c r="BJ314" s="455">
        <v>23</v>
      </c>
      <c r="BK314" s="455">
        <v>50</v>
      </c>
      <c r="BL314" s="455">
        <v>7</v>
      </c>
      <c r="BM314" s="455">
        <v>51</v>
      </c>
      <c r="BN314" s="455">
        <v>40</v>
      </c>
      <c r="BO314" s="455">
        <v>45</v>
      </c>
      <c r="BP314" s="455">
        <v>59</v>
      </c>
      <c r="BQ314" s="455">
        <v>6</v>
      </c>
      <c r="BR314" s="455">
        <v>18</v>
      </c>
    </row>
    <row r="317" spans="4:74">
      <c r="D317" s="318">
        <v>66</v>
      </c>
      <c r="E317" s="318" t="s">
        <v>379</v>
      </c>
    </row>
    <row r="318" spans="4:74">
      <c r="E318" s="455" t="s">
        <v>322</v>
      </c>
      <c r="F318" s="455">
        <v>1</v>
      </c>
      <c r="G318" s="455">
        <v>2</v>
      </c>
      <c r="H318" s="455">
        <v>3</v>
      </c>
      <c r="I318" s="455">
        <v>4</v>
      </c>
      <c r="J318" s="455">
        <v>5</v>
      </c>
      <c r="K318" s="455">
        <v>6</v>
      </c>
      <c r="L318" s="455">
        <v>7</v>
      </c>
      <c r="M318" s="455">
        <v>8</v>
      </c>
      <c r="N318" s="455">
        <v>9</v>
      </c>
      <c r="O318" s="455">
        <v>10</v>
      </c>
      <c r="P318" s="455">
        <v>11</v>
      </c>
      <c r="Q318" s="455">
        <v>12</v>
      </c>
      <c r="R318" s="455">
        <v>13</v>
      </c>
      <c r="S318" s="455">
        <v>14</v>
      </c>
      <c r="T318" s="455">
        <v>15</v>
      </c>
      <c r="U318" s="455">
        <v>16</v>
      </c>
      <c r="V318" s="455">
        <v>17</v>
      </c>
      <c r="W318" s="455">
        <v>18</v>
      </c>
      <c r="X318" s="455">
        <v>19</v>
      </c>
      <c r="Y318" s="455">
        <v>20</v>
      </c>
      <c r="Z318" s="455">
        <v>21</v>
      </c>
      <c r="AA318" s="455">
        <v>22</v>
      </c>
      <c r="AB318" s="455">
        <v>23</v>
      </c>
      <c r="AC318" s="455">
        <v>24</v>
      </c>
      <c r="AD318" s="455">
        <v>25</v>
      </c>
      <c r="AE318" s="455">
        <v>26</v>
      </c>
      <c r="AF318" s="455">
        <v>27</v>
      </c>
      <c r="AG318" s="455">
        <v>28</v>
      </c>
      <c r="AH318" s="455">
        <v>29</v>
      </c>
      <c r="AI318" s="455">
        <v>30</v>
      </c>
      <c r="AJ318" s="455">
        <v>31</v>
      </c>
      <c r="AK318" s="455">
        <v>32</v>
      </c>
      <c r="AL318" s="455">
        <v>33</v>
      </c>
      <c r="AM318" s="455">
        <v>34</v>
      </c>
      <c r="AN318" s="455">
        <v>35</v>
      </c>
      <c r="AO318" s="455">
        <v>36</v>
      </c>
      <c r="AP318" s="455">
        <v>37</v>
      </c>
      <c r="AQ318" s="455">
        <v>38</v>
      </c>
      <c r="AR318" s="455">
        <v>39</v>
      </c>
      <c r="AS318" s="455">
        <v>40</v>
      </c>
      <c r="AT318" s="455">
        <v>41</v>
      </c>
      <c r="AU318" s="455">
        <v>42</v>
      </c>
      <c r="AV318" s="455">
        <v>43</v>
      </c>
      <c r="AW318" s="455">
        <v>44</v>
      </c>
      <c r="AX318" s="455">
        <v>45</v>
      </c>
      <c r="AY318" s="455">
        <v>46</v>
      </c>
      <c r="AZ318" s="455">
        <v>47</v>
      </c>
      <c r="BA318" s="455">
        <v>48</v>
      </c>
      <c r="BB318" s="455">
        <v>49</v>
      </c>
      <c r="BC318" s="455">
        <v>50</v>
      </c>
      <c r="BD318" s="455">
        <v>51</v>
      </c>
      <c r="BE318" s="455">
        <v>52</v>
      </c>
      <c r="BF318" s="455">
        <v>53</v>
      </c>
      <c r="BG318" s="455">
        <v>54</v>
      </c>
      <c r="BI318" s="455">
        <v>55</v>
      </c>
      <c r="BJ318" s="455">
        <v>56</v>
      </c>
      <c r="BK318" s="455">
        <v>57</v>
      </c>
      <c r="BL318" s="455">
        <v>58</v>
      </c>
      <c r="BN318" s="455">
        <v>59</v>
      </c>
      <c r="BO318" s="455">
        <v>60</v>
      </c>
      <c r="BP318" s="455">
        <v>61</v>
      </c>
      <c r="BQ318" s="455">
        <v>62</v>
      </c>
      <c r="BS318" s="455">
        <v>63</v>
      </c>
      <c r="BT318" s="455">
        <v>64</v>
      </c>
      <c r="BU318" s="455">
        <v>65</v>
      </c>
      <c r="BV318" s="455">
        <v>66</v>
      </c>
    </row>
    <row r="319" spans="4:74">
      <c r="E319" s="455" t="s">
        <v>350</v>
      </c>
      <c r="F319" s="455">
        <v>15</v>
      </c>
      <c r="G319" s="455">
        <v>8</v>
      </c>
      <c r="H319" s="455">
        <v>45</v>
      </c>
      <c r="I319" s="455">
        <v>28</v>
      </c>
      <c r="J319" s="455">
        <v>17</v>
      </c>
      <c r="K319" s="455">
        <v>44</v>
      </c>
      <c r="L319" s="455">
        <v>49</v>
      </c>
      <c r="M319" s="455">
        <v>2</v>
      </c>
      <c r="N319" s="455">
        <v>59</v>
      </c>
      <c r="O319" s="455">
        <v>16</v>
      </c>
      <c r="P319" s="455">
        <v>58</v>
      </c>
      <c r="Q319" s="455">
        <v>38</v>
      </c>
      <c r="R319" s="455">
        <v>52</v>
      </c>
      <c r="S319" s="455">
        <v>26</v>
      </c>
      <c r="T319" s="455">
        <v>63</v>
      </c>
      <c r="U319" s="455">
        <v>40</v>
      </c>
      <c r="V319" s="455">
        <v>4</v>
      </c>
      <c r="W319" s="455">
        <v>60</v>
      </c>
      <c r="X319" s="455">
        <v>55</v>
      </c>
      <c r="Y319" s="455">
        <v>41</v>
      </c>
      <c r="Z319" s="455">
        <v>35</v>
      </c>
      <c r="AA319" s="455">
        <v>3</v>
      </c>
      <c r="AB319" s="455">
        <v>62</v>
      </c>
      <c r="AC319" s="455">
        <v>65</v>
      </c>
      <c r="AD319" s="455">
        <v>11</v>
      </c>
      <c r="AE319" s="455">
        <v>29</v>
      </c>
      <c r="AF319" s="455">
        <v>61</v>
      </c>
      <c r="AG319" s="455">
        <v>22</v>
      </c>
      <c r="AH319" s="455">
        <v>53</v>
      </c>
      <c r="AI319" s="455">
        <v>1</v>
      </c>
      <c r="AJ319" s="455">
        <v>20</v>
      </c>
      <c r="AK319" s="455">
        <v>48</v>
      </c>
      <c r="AL319" s="455">
        <v>56</v>
      </c>
      <c r="AM319" s="455">
        <v>51</v>
      </c>
      <c r="AN319" s="455">
        <v>21</v>
      </c>
      <c r="AO319" s="455">
        <v>54</v>
      </c>
      <c r="AP319" s="455">
        <v>25</v>
      </c>
      <c r="AQ319" s="455">
        <v>66</v>
      </c>
      <c r="AR319" s="455">
        <v>32</v>
      </c>
      <c r="AS319" s="455">
        <v>46</v>
      </c>
      <c r="AT319" s="455">
        <v>9</v>
      </c>
      <c r="AU319" s="455">
        <v>18</v>
      </c>
      <c r="AV319" s="455">
        <v>30</v>
      </c>
      <c r="AW319" s="455">
        <v>57</v>
      </c>
      <c r="AX319" s="455">
        <v>12</v>
      </c>
      <c r="AY319" s="455">
        <v>10</v>
      </c>
      <c r="AZ319" s="455">
        <v>50</v>
      </c>
      <c r="BA319" s="455">
        <v>42</v>
      </c>
      <c r="BB319" s="455">
        <v>31</v>
      </c>
      <c r="BC319" s="455">
        <v>64</v>
      </c>
      <c r="BD319" s="455">
        <v>24</v>
      </c>
      <c r="BE319" s="455">
        <v>43</v>
      </c>
      <c r="BF319" s="455">
        <v>7</v>
      </c>
      <c r="BG319" s="455">
        <v>36</v>
      </c>
      <c r="BI319" s="455">
        <v>34</v>
      </c>
      <c r="BJ319" s="455">
        <v>14</v>
      </c>
      <c r="BK319" s="455">
        <v>37</v>
      </c>
      <c r="BL319" s="455">
        <v>47</v>
      </c>
      <c r="BN319" s="455">
        <v>5</v>
      </c>
      <c r="BO319" s="455">
        <v>33</v>
      </c>
      <c r="BP319" s="455">
        <v>27</v>
      </c>
      <c r="BQ319" s="455">
        <v>23</v>
      </c>
      <c r="BS319" s="455">
        <v>19</v>
      </c>
      <c r="BT319" s="455">
        <v>13</v>
      </c>
      <c r="BU319" s="455">
        <v>39</v>
      </c>
      <c r="BV319" s="455">
        <v>6</v>
      </c>
    </row>
    <row r="322" spans="4:74">
      <c r="D322" s="318">
        <v>67</v>
      </c>
      <c r="E322" s="318" t="s">
        <v>379</v>
      </c>
    </row>
    <row r="323" spans="4:74">
      <c r="E323" s="455" t="s">
        <v>322</v>
      </c>
      <c r="F323" s="455">
        <v>1</v>
      </c>
      <c r="G323" s="455">
        <v>2</v>
      </c>
      <c r="H323" s="455">
        <v>3</v>
      </c>
      <c r="I323" s="455">
        <v>4</v>
      </c>
      <c r="J323" s="455">
        <v>5</v>
      </c>
      <c r="K323" s="455">
        <v>6</v>
      </c>
      <c r="L323" s="455">
        <v>7</v>
      </c>
      <c r="M323" s="455">
        <v>8</v>
      </c>
      <c r="N323" s="455">
        <v>9</v>
      </c>
      <c r="O323" s="455">
        <v>10</v>
      </c>
      <c r="P323" s="455">
        <v>11</v>
      </c>
      <c r="Q323" s="455">
        <v>12</v>
      </c>
      <c r="R323" s="455">
        <v>13</v>
      </c>
      <c r="S323" s="455">
        <v>14</v>
      </c>
      <c r="T323" s="455">
        <v>15</v>
      </c>
      <c r="U323" s="455">
        <v>16</v>
      </c>
      <c r="V323" s="455">
        <v>17</v>
      </c>
      <c r="W323" s="455">
        <v>18</v>
      </c>
      <c r="X323" s="455">
        <v>19</v>
      </c>
      <c r="Y323" s="455">
        <v>20</v>
      </c>
      <c r="Z323" s="455">
        <v>21</v>
      </c>
      <c r="AA323" s="455">
        <v>22</v>
      </c>
      <c r="AB323" s="455">
        <v>23</v>
      </c>
      <c r="AC323" s="455">
        <v>24</v>
      </c>
      <c r="AD323" s="455">
        <v>25</v>
      </c>
      <c r="AE323" s="455">
        <v>26</v>
      </c>
      <c r="AF323" s="455">
        <v>27</v>
      </c>
      <c r="AG323" s="455">
        <v>28</v>
      </c>
      <c r="AH323" s="455">
        <v>29</v>
      </c>
      <c r="AI323" s="455">
        <v>30</v>
      </c>
      <c r="AJ323" s="455">
        <v>31</v>
      </c>
      <c r="AK323" s="455">
        <v>32</v>
      </c>
      <c r="AL323" s="455">
        <v>33</v>
      </c>
      <c r="AM323" s="455">
        <v>34</v>
      </c>
      <c r="AN323" s="455">
        <v>35</v>
      </c>
      <c r="AO323" s="455">
        <v>36</v>
      </c>
      <c r="AP323" s="455">
        <v>37</v>
      </c>
      <c r="AQ323" s="455">
        <v>38</v>
      </c>
      <c r="AR323" s="455">
        <v>39</v>
      </c>
      <c r="AS323" s="455">
        <v>40</v>
      </c>
      <c r="AT323" s="455">
        <v>41</v>
      </c>
      <c r="AU323" s="455">
        <v>42</v>
      </c>
      <c r="AV323" s="455">
        <v>43</v>
      </c>
      <c r="AW323" s="455">
        <v>44</v>
      </c>
      <c r="AX323" s="455">
        <v>45</v>
      </c>
      <c r="AY323" s="455">
        <v>46</v>
      </c>
      <c r="AZ323" s="455">
        <v>47</v>
      </c>
      <c r="BA323" s="455">
        <v>48</v>
      </c>
      <c r="BB323" s="455">
        <v>49</v>
      </c>
      <c r="BC323" s="455">
        <v>50</v>
      </c>
      <c r="BD323" s="455">
        <v>51</v>
      </c>
      <c r="BE323" s="455">
        <v>52</v>
      </c>
      <c r="BF323" s="455">
        <v>53</v>
      </c>
      <c r="BG323" s="455">
        <v>54</v>
      </c>
      <c r="BH323" s="455">
        <v>55</v>
      </c>
      <c r="BI323" s="455">
        <v>56</v>
      </c>
      <c r="BJ323" s="455">
        <v>57</v>
      </c>
      <c r="BK323" s="455">
        <v>58</v>
      </c>
      <c r="BL323" s="455">
        <v>59</v>
      </c>
      <c r="BN323" s="455">
        <v>60</v>
      </c>
      <c r="BO323" s="455">
        <v>61</v>
      </c>
      <c r="BP323" s="455">
        <v>62</v>
      </c>
      <c r="BQ323" s="455">
        <v>63</v>
      </c>
      <c r="BS323" s="455">
        <v>64</v>
      </c>
      <c r="BT323" s="455">
        <v>65</v>
      </c>
      <c r="BU323" s="455">
        <v>66</v>
      </c>
      <c r="BV323" s="455">
        <v>67</v>
      </c>
    </row>
    <row r="324" spans="4:74">
      <c r="E324" s="455" t="s">
        <v>350</v>
      </c>
      <c r="F324" s="455">
        <v>24</v>
      </c>
      <c r="G324" s="455">
        <v>44</v>
      </c>
      <c r="H324" s="455">
        <v>52</v>
      </c>
      <c r="I324" s="455">
        <v>12</v>
      </c>
      <c r="J324" s="455">
        <v>62</v>
      </c>
      <c r="K324" s="455">
        <v>4</v>
      </c>
      <c r="L324" s="455">
        <v>55</v>
      </c>
      <c r="M324" s="455">
        <v>37</v>
      </c>
      <c r="N324" s="455">
        <v>23</v>
      </c>
      <c r="O324" s="455">
        <v>17</v>
      </c>
      <c r="P324" s="455">
        <v>14</v>
      </c>
      <c r="Q324" s="455">
        <v>8</v>
      </c>
      <c r="R324" s="455">
        <v>22</v>
      </c>
      <c r="S324" s="455">
        <v>51</v>
      </c>
      <c r="T324" s="455">
        <v>31</v>
      </c>
      <c r="U324" s="455">
        <v>29</v>
      </c>
      <c r="V324" s="455">
        <v>38</v>
      </c>
      <c r="W324" s="455">
        <v>25</v>
      </c>
      <c r="X324" s="455">
        <v>6</v>
      </c>
      <c r="Y324" s="455">
        <v>64</v>
      </c>
      <c r="Z324" s="455">
        <v>34</v>
      </c>
      <c r="AA324" s="455">
        <v>45</v>
      </c>
      <c r="AB324" s="455">
        <v>47</v>
      </c>
      <c r="AC324" s="455">
        <v>21</v>
      </c>
      <c r="AD324" s="455">
        <v>36</v>
      </c>
      <c r="AE324" s="455">
        <v>63</v>
      </c>
      <c r="AF324" s="455">
        <v>33</v>
      </c>
      <c r="AG324" s="455">
        <v>54</v>
      </c>
      <c r="AH324" s="455">
        <v>3</v>
      </c>
      <c r="AI324" s="455">
        <v>56</v>
      </c>
      <c r="AJ324" s="455">
        <v>15</v>
      </c>
      <c r="AK324" s="455">
        <v>66</v>
      </c>
      <c r="AL324" s="455">
        <v>61</v>
      </c>
      <c r="AM324" s="455">
        <v>32</v>
      </c>
      <c r="AN324" s="455">
        <v>46</v>
      </c>
      <c r="AO324" s="455">
        <v>9</v>
      </c>
      <c r="AP324" s="455">
        <v>67</v>
      </c>
      <c r="AQ324" s="455">
        <v>59</v>
      </c>
      <c r="AR324" s="455">
        <v>41</v>
      </c>
      <c r="AS324" s="455">
        <v>1</v>
      </c>
      <c r="AT324" s="455">
        <v>35</v>
      </c>
      <c r="AU324" s="455">
        <v>48</v>
      </c>
      <c r="AV324" s="455">
        <v>65</v>
      </c>
      <c r="AW324" s="455">
        <v>2</v>
      </c>
      <c r="AX324" s="455">
        <v>26</v>
      </c>
      <c r="AY324" s="455">
        <v>10</v>
      </c>
      <c r="AZ324" s="455">
        <v>20</v>
      </c>
      <c r="BA324" s="455">
        <v>57</v>
      </c>
      <c r="BB324" s="455">
        <v>53</v>
      </c>
      <c r="BC324" s="455">
        <v>60</v>
      </c>
      <c r="BD324" s="455">
        <v>40</v>
      </c>
      <c r="BE324" s="455">
        <v>49</v>
      </c>
      <c r="BF324" s="455">
        <v>42</v>
      </c>
      <c r="BG324" s="455">
        <v>28</v>
      </c>
      <c r="BH324" s="455">
        <v>58</v>
      </c>
      <c r="BI324" s="455">
        <v>30</v>
      </c>
      <c r="BJ324" s="455">
        <v>18</v>
      </c>
      <c r="BK324" s="455">
        <v>50</v>
      </c>
      <c r="BL324" s="455">
        <v>11</v>
      </c>
      <c r="BN324" s="455">
        <v>19</v>
      </c>
      <c r="BO324" s="455">
        <v>13</v>
      </c>
      <c r="BP324" s="455">
        <v>27</v>
      </c>
      <c r="BQ324" s="455">
        <v>7</v>
      </c>
      <c r="BS324" s="455">
        <v>5</v>
      </c>
      <c r="BT324" s="455">
        <v>43</v>
      </c>
      <c r="BU324" s="455">
        <v>39</v>
      </c>
      <c r="BV324" s="455">
        <v>16</v>
      </c>
    </row>
    <row r="327" spans="4:74">
      <c r="D327" s="318">
        <v>68</v>
      </c>
      <c r="E327" s="318" t="s">
        <v>379</v>
      </c>
    </row>
    <row r="328" spans="4:74">
      <c r="E328" s="455" t="s">
        <v>322</v>
      </c>
      <c r="F328" s="455">
        <v>1</v>
      </c>
      <c r="G328" s="455">
        <v>2</v>
      </c>
      <c r="H328" s="455">
        <v>3</v>
      </c>
      <c r="I328" s="455">
        <v>4</v>
      </c>
      <c r="J328" s="455">
        <v>5</v>
      </c>
      <c r="K328" s="455">
        <v>6</v>
      </c>
      <c r="L328" s="455">
        <v>7</v>
      </c>
      <c r="M328" s="455">
        <v>8</v>
      </c>
      <c r="N328" s="455">
        <v>9</v>
      </c>
      <c r="O328" s="455">
        <v>10</v>
      </c>
      <c r="P328" s="455">
        <v>11</v>
      </c>
      <c r="Q328" s="455">
        <v>12</v>
      </c>
      <c r="R328" s="455">
        <v>13</v>
      </c>
      <c r="S328" s="455">
        <v>14</v>
      </c>
      <c r="T328" s="455">
        <v>15</v>
      </c>
      <c r="U328" s="455">
        <v>16</v>
      </c>
      <c r="V328" s="455">
        <v>17</v>
      </c>
      <c r="W328" s="455">
        <v>18</v>
      </c>
      <c r="X328" s="455">
        <v>19</v>
      </c>
      <c r="Y328" s="455">
        <v>20</v>
      </c>
      <c r="Z328" s="455">
        <v>21</v>
      </c>
      <c r="AA328" s="455">
        <v>22</v>
      </c>
      <c r="AB328" s="455">
        <v>23</v>
      </c>
      <c r="AC328" s="455">
        <v>24</v>
      </c>
      <c r="AD328" s="455">
        <v>25</v>
      </c>
      <c r="AE328" s="455">
        <v>26</v>
      </c>
      <c r="AF328" s="455">
        <v>27</v>
      </c>
      <c r="AG328" s="455">
        <v>28</v>
      </c>
      <c r="AH328" s="455">
        <v>29</v>
      </c>
      <c r="AI328" s="455">
        <v>30</v>
      </c>
      <c r="AJ328" s="455">
        <v>31</v>
      </c>
      <c r="AK328" s="455">
        <v>32</v>
      </c>
      <c r="AL328" s="455">
        <v>33</v>
      </c>
      <c r="AM328" s="455">
        <v>34</v>
      </c>
      <c r="AN328" s="455">
        <v>35</v>
      </c>
      <c r="AO328" s="455">
        <v>36</v>
      </c>
      <c r="AP328" s="455">
        <v>37</v>
      </c>
      <c r="AQ328" s="455">
        <v>38</v>
      </c>
      <c r="AR328" s="455">
        <v>39</v>
      </c>
      <c r="AS328" s="455">
        <v>40</v>
      </c>
      <c r="AT328" s="455">
        <v>41</v>
      </c>
      <c r="AU328" s="455">
        <v>42</v>
      </c>
      <c r="AV328" s="455">
        <v>43</v>
      </c>
      <c r="AW328" s="455">
        <v>44</v>
      </c>
      <c r="AX328" s="455">
        <v>45</v>
      </c>
      <c r="AY328" s="455">
        <v>46</v>
      </c>
      <c r="AZ328" s="455">
        <v>47</v>
      </c>
      <c r="BA328" s="455">
        <v>48</v>
      </c>
      <c r="BB328" s="455">
        <v>49</v>
      </c>
      <c r="BC328" s="455">
        <v>50</v>
      </c>
      <c r="BD328" s="455">
        <v>51</v>
      </c>
      <c r="BE328" s="455">
        <v>52</v>
      </c>
      <c r="BF328" s="455">
        <v>53</v>
      </c>
      <c r="BG328" s="455">
        <v>54</v>
      </c>
      <c r="BH328" s="455">
        <v>55</v>
      </c>
      <c r="BI328" s="455">
        <v>56</v>
      </c>
      <c r="BJ328" s="455">
        <v>57</v>
      </c>
      <c r="BK328" s="455">
        <v>58</v>
      </c>
      <c r="BL328" s="455">
        <v>59</v>
      </c>
      <c r="BM328" s="455">
        <v>60</v>
      </c>
      <c r="BN328" s="455">
        <v>61</v>
      </c>
      <c r="BO328" s="455">
        <v>62</v>
      </c>
      <c r="BP328" s="455">
        <v>63</v>
      </c>
      <c r="BQ328" s="455">
        <v>64</v>
      </c>
      <c r="BS328" s="455">
        <v>65</v>
      </c>
      <c r="BT328" s="455">
        <v>66</v>
      </c>
      <c r="BU328" s="455">
        <v>67</v>
      </c>
      <c r="BV328" s="455">
        <v>68</v>
      </c>
    </row>
    <row r="329" spans="4:74">
      <c r="E329" s="455" t="s">
        <v>350</v>
      </c>
      <c r="F329" s="455">
        <v>19</v>
      </c>
      <c r="G329" s="455">
        <v>8</v>
      </c>
      <c r="H329" s="455">
        <v>57</v>
      </c>
      <c r="I329" s="455">
        <v>61</v>
      </c>
      <c r="J329" s="455">
        <v>31</v>
      </c>
      <c r="K329" s="455">
        <v>44</v>
      </c>
      <c r="L329" s="455">
        <v>64</v>
      </c>
      <c r="M329" s="455">
        <v>15</v>
      </c>
      <c r="N329" s="455">
        <v>2</v>
      </c>
      <c r="O329" s="455">
        <v>47</v>
      </c>
      <c r="P329" s="455">
        <v>39</v>
      </c>
      <c r="Q329" s="455">
        <v>28</v>
      </c>
      <c r="R329" s="455">
        <v>5</v>
      </c>
      <c r="S329" s="455">
        <v>33</v>
      </c>
      <c r="T329" s="455">
        <v>67</v>
      </c>
      <c r="U329" s="455">
        <v>34</v>
      </c>
      <c r="V329" s="455">
        <v>59</v>
      </c>
      <c r="W329" s="455">
        <v>4</v>
      </c>
      <c r="X329" s="455">
        <v>63</v>
      </c>
      <c r="Y329" s="455">
        <v>21</v>
      </c>
      <c r="Z329" s="455">
        <v>20</v>
      </c>
      <c r="AA329" s="455">
        <v>54</v>
      </c>
      <c r="AB329" s="455">
        <v>22</v>
      </c>
      <c r="AC329" s="455">
        <v>46</v>
      </c>
      <c r="AD329" s="455">
        <v>11</v>
      </c>
      <c r="AE329" s="455">
        <v>50</v>
      </c>
      <c r="AF329" s="455">
        <v>13</v>
      </c>
      <c r="AG329" s="455">
        <v>27</v>
      </c>
      <c r="AH329" s="455">
        <v>53</v>
      </c>
      <c r="AI329" s="455">
        <v>41</v>
      </c>
      <c r="AJ329" s="455">
        <v>29</v>
      </c>
      <c r="AK329" s="455">
        <v>49</v>
      </c>
      <c r="AL329" s="455">
        <v>14</v>
      </c>
      <c r="AM329" s="455">
        <v>36</v>
      </c>
      <c r="AN329" s="455">
        <v>1</v>
      </c>
      <c r="AO329" s="455">
        <v>55</v>
      </c>
      <c r="AP329" s="455">
        <v>48</v>
      </c>
      <c r="AQ329" s="455">
        <v>42</v>
      </c>
      <c r="AR329" s="455">
        <v>65</v>
      </c>
      <c r="AS329" s="455">
        <v>56</v>
      </c>
      <c r="AT329" s="455">
        <v>30</v>
      </c>
      <c r="AU329" s="455">
        <v>23</v>
      </c>
      <c r="AV329" s="455">
        <v>62</v>
      </c>
      <c r="AW329" s="455">
        <v>6</v>
      </c>
      <c r="AX329" s="455">
        <v>38</v>
      </c>
      <c r="AY329" s="455">
        <v>68</v>
      </c>
      <c r="AZ329" s="455">
        <v>10</v>
      </c>
      <c r="BA329" s="455">
        <v>37</v>
      </c>
      <c r="BB329" s="455">
        <v>26</v>
      </c>
      <c r="BC329" s="455">
        <v>16</v>
      </c>
      <c r="BD329" s="455">
        <v>60</v>
      </c>
      <c r="BE329" s="455">
        <v>3</v>
      </c>
      <c r="BF329" s="455">
        <v>12</v>
      </c>
      <c r="BG329" s="455">
        <v>66</v>
      </c>
      <c r="BH329" s="455">
        <v>17</v>
      </c>
      <c r="BI329" s="455">
        <v>24</v>
      </c>
      <c r="BJ329" s="455">
        <v>40</v>
      </c>
      <c r="BK329" s="455">
        <v>9</v>
      </c>
      <c r="BL329" s="455">
        <v>43</v>
      </c>
      <c r="BM329" s="455">
        <v>51</v>
      </c>
      <c r="BN329" s="455">
        <v>45</v>
      </c>
      <c r="BO329" s="455">
        <v>25</v>
      </c>
      <c r="BP329" s="455">
        <v>32</v>
      </c>
      <c r="BQ329" s="455">
        <v>7</v>
      </c>
      <c r="BS329" s="455">
        <v>35</v>
      </c>
      <c r="BT329" s="455">
        <v>58</v>
      </c>
      <c r="BU329" s="455">
        <v>52</v>
      </c>
      <c r="BV329" s="455">
        <v>18</v>
      </c>
    </row>
    <row r="332" spans="4:74">
      <c r="D332" s="318">
        <v>69</v>
      </c>
      <c r="E332" s="318" t="s">
        <v>379</v>
      </c>
    </row>
    <row r="333" spans="4:74">
      <c r="E333" s="455" t="s">
        <v>322</v>
      </c>
      <c r="F333" s="455">
        <v>1</v>
      </c>
      <c r="G333" s="455">
        <v>2</v>
      </c>
      <c r="H333" s="455">
        <v>3</v>
      </c>
      <c r="I333" s="455">
        <v>4</v>
      </c>
      <c r="J333" s="455">
        <v>5</v>
      </c>
      <c r="K333" s="455">
        <v>6</v>
      </c>
      <c r="L333" s="455">
        <v>7</v>
      </c>
      <c r="M333" s="455">
        <v>8</v>
      </c>
      <c r="N333" s="455">
        <v>9</v>
      </c>
      <c r="O333" s="455">
        <v>10</v>
      </c>
      <c r="P333" s="455">
        <v>11</v>
      </c>
      <c r="Q333" s="455">
        <v>12</v>
      </c>
      <c r="R333" s="455">
        <v>13</v>
      </c>
      <c r="S333" s="455">
        <v>14</v>
      </c>
      <c r="T333" s="455">
        <v>15</v>
      </c>
      <c r="U333" s="455">
        <v>16</v>
      </c>
      <c r="V333" s="455">
        <v>17</v>
      </c>
      <c r="W333" s="455">
        <v>18</v>
      </c>
      <c r="X333" s="455">
        <v>19</v>
      </c>
      <c r="Y333" s="455">
        <v>20</v>
      </c>
      <c r="Z333" s="455">
        <v>21</v>
      </c>
      <c r="AA333" s="455">
        <v>22</v>
      </c>
      <c r="AB333" s="455">
        <v>23</v>
      </c>
      <c r="AC333" s="455">
        <v>24</v>
      </c>
      <c r="AD333" s="455">
        <v>25</v>
      </c>
      <c r="AE333" s="455">
        <v>26</v>
      </c>
      <c r="AF333" s="455">
        <v>27</v>
      </c>
      <c r="AG333" s="455">
        <v>28</v>
      </c>
      <c r="AH333" s="455">
        <v>29</v>
      </c>
      <c r="AI333" s="455">
        <v>30</v>
      </c>
      <c r="AJ333" s="455">
        <v>31</v>
      </c>
      <c r="AK333" s="455">
        <v>32</v>
      </c>
      <c r="AL333" s="455">
        <v>33</v>
      </c>
      <c r="AM333" s="455">
        <v>34</v>
      </c>
      <c r="AN333" s="455">
        <v>35</v>
      </c>
      <c r="AO333" s="455">
        <v>36</v>
      </c>
      <c r="AP333" s="455">
        <v>37</v>
      </c>
      <c r="AQ333" s="455">
        <v>38</v>
      </c>
      <c r="AR333" s="455">
        <v>39</v>
      </c>
      <c r="AS333" s="455">
        <v>40</v>
      </c>
      <c r="AT333" s="455">
        <v>41</v>
      </c>
      <c r="AU333" s="455">
        <v>42</v>
      </c>
      <c r="AV333" s="455">
        <v>43</v>
      </c>
      <c r="AW333" s="455">
        <v>44</v>
      </c>
      <c r="AX333" s="455">
        <v>45</v>
      </c>
      <c r="AY333" s="455">
        <v>46</v>
      </c>
      <c r="AZ333" s="455">
        <v>47</v>
      </c>
      <c r="BA333" s="455">
        <v>48</v>
      </c>
      <c r="BB333" s="455">
        <v>49</v>
      </c>
      <c r="BC333" s="455">
        <v>50</v>
      </c>
      <c r="BD333" s="455">
        <v>51</v>
      </c>
      <c r="BE333" s="455">
        <v>52</v>
      </c>
      <c r="BF333" s="455">
        <v>53</v>
      </c>
      <c r="BG333" s="455">
        <v>54</v>
      </c>
      <c r="BH333" s="455">
        <v>55</v>
      </c>
      <c r="BI333" s="455">
        <v>56</v>
      </c>
      <c r="BJ333" s="455">
        <v>57</v>
      </c>
      <c r="BK333" s="455">
        <v>58</v>
      </c>
      <c r="BL333" s="455">
        <v>59</v>
      </c>
      <c r="BM333" s="455">
        <v>60</v>
      </c>
      <c r="BN333" s="455">
        <v>61</v>
      </c>
      <c r="BO333" s="455">
        <v>62</v>
      </c>
      <c r="BP333" s="455">
        <v>63</v>
      </c>
      <c r="BQ333" s="455">
        <v>64</v>
      </c>
      <c r="BR333" s="455">
        <v>65</v>
      </c>
      <c r="BS333" s="455">
        <v>66</v>
      </c>
      <c r="BT333" s="455">
        <v>67</v>
      </c>
      <c r="BU333" s="455">
        <v>68</v>
      </c>
      <c r="BV333" s="455">
        <v>69</v>
      </c>
    </row>
    <row r="334" spans="4:74">
      <c r="E334" s="455" t="s">
        <v>350</v>
      </c>
      <c r="F334" s="455">
        <v>40</v>
      </c>
      <c r="G334" s="455">
        <v>30</v>
      </c>
      <c r="H334" s="455">
        <v>67</v>
      </c>
      <c r="I334" s="455">
        <v>1</v>
      </c>
      <c r="J334" s="455">
        <v>18</v>
      </c>
      <c r="K334" s="455">
        <v>69</v>
      </c>
      <c r="L334" s="455">
        <v>20</v>
      </c>
      <c r="M334" s="455">
        <v>10</v>
      </c>
      <c r="N334" s="455">
        <v>52</v>
      </c>
      <c r="O334" s="455">
        <v>46</v>
      </c>
      <c r="P334" s="455">
        <v>5</v>
      </c>
      <c r="Q334" s="455">
        <v>28</v>
      </c>
      <c r="R334" s="455">
        <v>54</v>
      </c>
      <c r="S334" s="455">
        <v>61</v>
      </c>
      <c r="T334" s="455">
        <v>6</v>
      </c>
      <c r="U334" s="455">
        <v>64</v>
      </c>
      <c r="V334" s="455">
        <v>23</v>
      </c>
      <c r="W334" s="455">
        <v>12</v>
      </c>
      <c r="X334" s="455">
        <v>58</v>
      </c>
      <c r="Y334" s="455">
        <v>7</v>
      </c>
      <c r="Z334" s="455">
        <v>19</v>
      </c>
      <c r="AA334" s="455">
        <v>48</v>
      </c>
      <c r="AB334" s="455">
        <v>22</v>
      </c>
      <c r="AC334" s="455">
        <v>33</v>
      </c>
      <c r="AD334" s="455">
        <v>68</v>
      </c>
      <c r="AE334" s="455">
        <v>9</v>
      </c>
      <c r="AF334" s="455">
        <v>60</v>
      </c>
      <c r="AG334" s="455">
        <v>17</v>
      </c>
      <c r="AH334" s="455">
        <v>38</v>
      </c>
      <c r="AI334" s="455">
        <v>42</v>
      </c>
      <c r="AJ334" s="455">
        <v>15</v>
      </c>
      <c r="AK334" s="455">
        <v>3</v>
      </c>
      <c r="AL334" s="455">
        <v>62</v>
      </c>
      <c r="AM334" s="455">
        <v>51</v>
      </c>
      <c r="AN334" s="455">
        <v>32</v>
      </c>
      <c r="AO334" s="455">
        <v>59</v>
      </c>
      <c r="AP334" s="455">
        <v>43</v>
      </c>
      <c r="AQ334" s="455">
        <v>24</v>
      </c>
      <c r="AR334" s="455">
        <v>8</v>
      </c>
      <c r="AS334" s="455">
        <v>31</v>
      </c>
      <c r="AT334" s="455">
        <v>14</v>
      </c>
      <c r="AU334" s="455">
        <v>55</v>
      </c>
      <c r="AV334" s="455">
        <v>27</v>
      </c>
      <c r="AW334" s="455">
        <v>41</v>
      </c>
      <c r="AX334" s="455">
        <v>56</v>
      </c>
      <c r="AY334" s="455">
        <v>50</v>
      </c>
      <c r="AZ334" s="455">
        <v>13</v>
      </c>
      <c r="BA334" s="455">
        <v>35</v>
      </c>
      <c r="BB334" s="455">
        <v>16</v>
      </c>
      <c r="BC334" s="455">
        <v>37</v>
      </c>
      <c r="BD334" s="455">
        <v>4</v>
      </c>
      <c r="BE334" s="455">
        <v>44</v>
      </c>
      <c r="BF334" s="455">
        <v>47</v>
      </c>
      <c r="BG334" s="455">
        <v>11</v>
      </c>
      <c r="BH334" s="455">
        <v>26</v>
      </c>
      <c r="BI334" s="455">
        <v>45</v>
      </c>
      <c r="BJ334" s="455">
        <v>39</v>
      </c>
      <c r="BK334" s="455">
        <v>2</v>
      </c>
      <c r="BL334" s="455">
        <v>21</v>
      </c>
      <c r="BM334" s="455">
        <v>66</v>
      </c>
      <c r="BN334" s="455">
        <v>29</v>
      </c>
      <c r="BO334" s="455">
        <v>34</v>
      </c>
      <c r="BP334" s="455">
        <v>49</v>
      </c>
      <c r="BQ334" s="455">
        <v>63</v>
      </c>
      <c r="BR334" s="455">
        <v>57</v>
      </c>
      <c r="BS334" s="455">
        <v>65</v>
      </c>
      <c r="BT334" s="455">
        <v>53</v>
      </c>
      <c r="BU334" s="455">
        <v>25</v>
      </c>
      <c r="BV334" s="455">
        <v>36</v>
      </c>
    </row>
    <row r="337" spans="4:79">
      <c r="D337" s="318">
        <v>70</v>
      </c>
      <c r="E337" s="318" t="s">
        <v>379</v>
      </c>
    </row>
    <row r="338" spans="4:79">
      <c r="E338" s="455" t="s">
        <v>322</v>
      </c>
      <c r="F338" s="455">
        <v>1</v>
      </c>
      <c r="G338" s="455">
        <v>2</v>
      </c>
      <c r="H338" s="455">
        <v>3</v>
      </c>
      <c r="I338" s="455">
        <v>4</v>
      </c>
      <c r="J338" s="455">
        <v>5</v>
      </c>
      <c r="K338" s="455">
        <v>6</v>
      </c>
      <c r="L338" s="455">
        <v>7</v>
      </c>
      <c r="M338" s="455">
        <v>8</v>
      </c>
      <c r="N338" s="455">
        <v>9</v>
      </c>
      <c r="O338" s="455">
        <v>10</v>
      </c>
      <c r="P338" s="455">
        <v>11</v>
      </c>
      <c r="Q338" s="455">
        <v>12</v>
      </c>
      <c r="R338" s="455">
        <v>13</v>
      </c>
      <c r="S338" s="455">
        <v>14</v>
      </c>
      <c r="T338" s="455">
        <v>15</v>
      </c>
      <c r="U338" s="455">
        <v>16</v>
      </c>
      <c r="V338" s="455">
        <v>17</v>
      </c>
      <c r="W338" s="455">
        <v>18</v>
      </c>
      <c r="X338" s="455">
        <v>19</v>
      </c>
      <c r="Y338" s="455">
        <v>20</v>
      </c>
      <c r="Z338" s="455">
        <v>21</v>
      </c>
      <c r="AA338" s="455">
        <v>22</v>
      </c>
      <c r="AB338" s="455">
        <v>23</v>
      </c>
      <c r="AC338" s="455">
        <v>24</v>
      </c>
      <c r="AD338" s="455">
        <v>25</v>
      </c>
      <c r="AE338" s="455">
        <v>26</v>
      </c>
      <c r="AF338" s="455">
        <v>27</v>
      </c>
      <c r="AG338" s="455">
        <v>28</v>
      </c>
      <c r="AH338" s="455">
        <v>29</v>
      </c>
      <c r="AI338" s="455">
        <v>30</v>
      </c>
      <c r="AJ338" s="455">
        <v>31</v>
      </c>
      <c r="AK338" s="455">
        <v>32</v>
      </c>
      <c r="AL338" s="455">
        <v>33</v>
      </c>
      <c r="AM338" s="455">
        <v>34</v>
      </c>
      <c r="AN338" s="455">
        <v>35</v>
      </c>
      <c r="AO338" s="455">
        <v>36</v>
      </c>
      <c r="AP338" s="455">
        <v>37</v>
      </c>
      <c r="AQ338" s="455">
        <v>38</v>
      </c>
      <c r="AR338" s="455">
        <v>39</v>
      </c>
      <c r="AS338" s="455">
        <v>40</v>
      </c>
      <c r="AT338" s="455">
        <v>41</v>
      </c>
      <c r="AU338" s="455">
        <v>42</v>
      </c>
      <c r="AV338" s="455">
        <v>43</v>
      </c>
      <c r="AW338" s="455">
        <v>44</v>
      </c>
      <c r="AX338" s="455">
        <v>45</v>
      </c>
      <c r="AY338" s="455">
        <v>46</v>
      </c>
      <c r="AZ338" s="455">
        <v>47</v>
      </c>
      <c r="BA338" s="455">
        <v>48</v>
      </c>
      <c r="BB338" s="455">
        <v>49</v>
      </c>
      <c r="BC338" s="455">
        <v>50</v>
      </c>
      <c r="BD338" s="455">
        <v>51</v>
      </c>
      <c r="BE338" s="455">
        <v>52</v>
      </c>
      <c r="BF338" s="455">
        <v>53</v>
      </c>
      <c r="BG338" s="455">
        <v>54</v>
      </c>
      <c r="BH338" s="455">
        <v>55</v>
      </c>
      <c r="BI338" s="455">
        <v>56</v>
      </c>
      <c r="BJ338" s="455">
        <v>57</v>
      </c>
      <c r="BK338" s="455">
        <v>58</v>
      </c>
      <c r="BL338" s="455">
        <v>59</v>
      </c>
      <c r="BM338" s="455">
        <v>60</v>
      </c>
      <c r="BN338" s="455">
        <v>61</v>
      </c>
      <c r="BO338" s="455">
        <v>62</v>
      </c>
      <c r="BP338" s="455">
        <v>63</v>
      </c>
      <c r="BQ338" s="455">
        <v>64</v>
      </c>
      <c r="BR338" s="455">
        <v>65</v>
      </c>
      <c r="BS338" s="455">
        <v>66</v>
      </c>
      <c r="BT338" s="455">
        <v>67</v>
      </c>
      <c r="BU338" s="455">
        <v>68</v>
      </c>
      <c r="BV338" s="455">
        <v>69</v>
      </c>
      <c r="BW338" s="455">
        <v>70</v>
      </c>
    </row>
    <row r="339" spans="4:79">
      <c r="E339" s="455" t="s">
        <v>350</v>
      </c>
      <c r="F339" s="455">
        <v>40</v>
      </c>
      <c r="G339" s="455">
        <v>53</v>
      </c>
      <c r="H339" s="455">
        <v>9</v>
      </c>
      <c r="I339" s="455">
        <v>18</v>
      </c>
      <c r="J339" s="455">
        <v>67</v>
      </c>
      <c r="K339" s="455">
        <v>50</v>
      </c>
      <c r="L339" s="455">
        <v>69</v>
      </c>
      <c r="M339" s="455">
        <v>52</v>
      </c>
      <c r="N339" s="455">
        <v>61</v>
      </c>
      <c r="O339" s="455">
        <v>37</v>
      </c>
      <c r="P339" s="455">
        <v>55</v>
      </c>
      <c r="Q339" s="455">
        <v>43</v>
      </c>
      <c r="R339" s="455">
        <v>17</v>
      </c>
      <c r="S339" s="455">
        <v>13</v>
      </c>
      <c r="T339" s="455">
        <v>48</v>
      </c>
      <c r="U339" s="455">
        <v>54</v>
      </c>
      <c r="V339" s="455">
        <v>8</v>
      </c>
      <c r="W339" s="455">
        <v>42</v>
      </c>
      <c r="X339" s="455">
        <v>57</v>
      </c>
      <c r="Y339" s="455">
        <v>32</v>
      </c>
      <c r="Z339" s="455">
        <v>10</v>
      </c>
      <c r="AA339" s="455">
        <v>29</v>
      </c>
      <c r="AB339" s="455">
        <v>12</v>
      </c>
      <c r="AC339" s="455">
        <v>41</v>
      </c>
      <c r="AD339" s="455">
        <v>66</v>
      </c>
      <c r="AE339" s="455">
        <v>4</v>
      </c>
      <c r="AF339" s="455">
        <v>23</v>
      </c>
      <c r="AG339" s="455">
        <v>59</v>
      </c>
      <c r="AH339" s="455">
        <v>38</v>
      </c>
      <c r="AI339" s="455">
        <v>46</v>
      </c>
      <c r="AJ339" s="455">
        <v>34</v>
      </c>
      <c r="AK339" s="455">
        <v>60</v>
      </c>
      <c r="AL339" s="455">
        <v>25</v>
      </c>
      <c r="AM339" s="455">
        <v>68</v>
      </c>
      <c r="AN339" s="455">
        <v>11</v>
      </c>
      <c r="AO339" s="455">
        <v>35</v>
      </c>
      <c r="AP339" s="455">
        <v>14</v>
      </c>
      <c r="AQ339" s="455">
        <v>62</v>
      </c>
      <c r="AR339" s="455">
        <v>36</v>
      </c>
      <c r="AS339" s="455">
        <v>1</v>
      </c>
      <c r="AT339" s="455">
        <v>44</v>
      </c>
      <c r="AU339" s="455">
        <v>70</v>
      </c>
      <c r="AV339" s="455">
        <v>24</v>
      </c>
      <c r="AW339" s="455">
        <v>26</v>
      </c>
      <c r="AX339" s="455">
        <v>58</v>
      </c>
      <c r="AY339" s="455">
        <v>39</v>
      </c>
      <c r="AZ339" s="455">
        <v>63</v>
      </c>
      <c r="BA339" s="455">
        <v>27</v>
      </c>
      <c r="BB339" s="455">
        <v>56</v>
      </c>
      <c r="BC339" s="455">
        <v>31</v>
      </c>
      <c r="BD339" s="455">
        <v>5</v>
      </c>
      <c r="BE339" s="455">
        <v>30</v>
      </c>
      <c r="BF339" s="455">
        <v>65</v>
      </c>
      <c r="BG339" s="455">
        <v>6</v>
      </c>
      <c r="BH339" s="455">
        <v>21</v>
      </c>
      <c r="BI339" s="455">
        <v>49</v>
      </c>
      <c r="BJ339" s="455">
        <v>33</v>
      </c>
      <c r="BK339" s="455">
        <v>20</v>
      </c>
      <c r="BL339" s="455">
        <v>2</v>
      </c>
      <c r="BM339" s="455">
        <v>7</v>
      </c>
      <c r="BN339" s="455">
        <v>45</v>
      </c>
      <c r="BO339" s="455">
        <v>3</v>
      </c>
      <c r="BP339" s="455">
        <v>64</v>
      </c>
      <c r="BQ339" s="455">
        <v>16</v>
      </c>
      <c r="BR339" s="455">
        <v>28</v>
      </c>
      <c r="BS339" s="455">
        <v>19</v>
      </c>
      <c r="BT339" s="455">
        <v>15</v>
      </c>
      <c r="BU339" s="455">
        <v>47</v>
      </c>
      <c r="BV339" s="455">
        <v>51</v>
      </c>
      <c r="BW339" s="455">
        <v>22</v>
      </c>
    </row>
    <row r="342" spans="4:79">
      <c r="D342" s="318">
        <v>71</v>
      </c>
      <c r="E342" s="318" t="s">
        <v>379</v>
      </c>
    </row>
    <row r="343" spans="4:79">
      <c r="E343" s="455" t="s">
        <v>322</v>
      </c>
      <c r="F343" s="455">
        <v>1</v>
      </c>
      <c r="G343" s="455">
        <v>2</v>
      </c>
      <c r="H343" s="455">
        <v>3</v>
      </c>
      <c r="I343" s="455">
        <v>4</v>
      </c>
      <c r="J343" s="455">
        <v>5</v>
      </c>
      <c r="K343" s="455">
        <v>6</v>
      </c>
      <c r="L343" s="455">
        <v>7</v>
      </c>
      <c r="M343" s="455">
        <v>8</v>
      </c>
      <c r="N343" s="455">
        <v>9</v>
      </c>
      <c r="O343" s="455">
        <v>10</v>
      </c>
      <c r="P343" s="455">
        <v>11</v>
      </c>
      <c r="Q343" s="455">
        <v>12</v>
      </c>
      <c r="R343" s="455">
        <v>13</v>
      </c>
      <c r="S343" s="455">
        <v>14</v>
      </c>
      <c r="T343" s="455">
        <v>15</v>
      </c>
      <c r="U343" s="455">
        <v>16</v>
      </c>
      <c r="V343" s="455">
        <v>17</v>
      </c>
      <c r="W343" s="455">
        <v>18</v>
      </c>
      <c r="X343" s="455">
        <v>19</v>
      </c>
      <c r="Y343" s="455">
        <v>20</v>
      </c>
      <c r="Z343" s="455">
        <v>21</v>
      </c>
      <c r="AA343" s="455">
        <v>22</v>
      </c>
      <c r="AB343" s="455">
        <v>23</v>
      </c>
      <c r="AC343" s="455">
        <v>24</v>
      </c>
      <c r="AD343" s="455">
        <v>25</v>
      </c>
      <c r="AE343" s="455">
        <v>26</v>
      </c>
      <c r="AF343" s="455">
        <v>27</v>
      </c>
      <c r="AG343" s="455">
        <v>28</v>
      </c>
      <c r="AH343" s="455">
        <v>29</v>
      </c>
      <c r="AI343" s="455">
        <v>30</v>
      </c>
      <c r="AJ343" s="455">
        <v>31</v>
      </c>
      <c r="AK343" s="455">
        <v>32</v>
      </c>
      <c r="AL343" s="455">
        <v>33</v>
      </c>
      <c r="AM343" s="455">
        <v>34</v>
      </c>
      <c r="AN343" s="455">
        <v>35</v>
      </c>
      <c r="AO343" s="455">
        <v>36</v>
      </c>
      <c r="AP343" s="455">
        <v>37</v>
      </c>
      <c r="AQ343" s="455">
        <v>38</v>
      </c>
      <c r="AR343" s="455">
        <v>39</v>
      </c>
      <c r="AS343" s="455">
        <v>40</v>
      </c>
      <c r="AT343" s="455">
        <v>41</v>
      </c>
      <c r="AU343" s="455">
        <v>42</v>
      </c>
      <c r="AV343" s="455">
        <v>43</v>
      </c>
      <c r="AW343" s="455">
        <v>44</v>
      </c>
      <c r="AX343" s="455">
        <v>45</v>
      </c>
      <c r="AY343" s="455">
        <v>46</v>
      </c>
      <c r="AZ343" s="455">
        <v>47</v>
      </c>
      <c r="BA343" s="455">
        <v>48</v>
      </c>
      <c r="BB343" s="455">
        <v>49</v>
      </c>
      <c r="BC343" s="455">
        <v>50</v>
      </c>
      <c r="BD343" s="455">
        <v>51</v>
      </c>
      <c r="BE343" s="455">
        <v>52</v>
      </c>
      <c r="BF343" s="455">
        <v>53</v>
      </c>
      <c r="BG343" s="455">
        <v>54</v>
      </c>
      <c r="BH343" s="455">
        <v>55</v>
      </c>
      <c r="BI343" s="455">
        <v>56</v>
      </c>
      <c r="BJ343" s="455">
        <v>57</v>
      </c>
      <c r="BK343" s="455">
        <v>58</v>
      </c>
      <c r="BL343" s="455">
        <v>59</v>
      </c>
      <c r="BN343" s="455">
        <v>60</v>
      </c>
      <c r="BO343" s="455">
        <v>61</v>
      </c>
      <c r="BP343" s="455">
        <v>62</v>
      </c>
      <c r="BQ343" s="455">
        <v>63</v>
      </c>
      <c r="BS343" s="455">
        <v>64</v>
      </c>
      <c r="BT343" s="455">
        <v>65</v>
      </c>
      <c r="BU343" s="455">
        <v>66</v>
      </c>
      <c r="BV343" s="455">
        <v>67</v>
      </c>
      <c r="BX343" s="455">
        <v>68</v>
      </c>
      <c r="BY343" s="455">
        <v>69</v>
      </c>
      <c r="BZ343" s="455">
        <v>70</v>
      </c>
      <c r="CA343" s="455">
        <v>71</v>
      </c>
    </row>
    <row r="344" spans="4:79">
      <c r="E344" s="455" t="s">
        <v>350</v>
      </c>
      <c r="F344" s="455">
        <v>24</v>
      </c>
      <c r="G344" s="455">
        <v>48</v>
      </c>
      <c r="H344" s="455">
        <v>44</v>
      </c>
      <c r="I344" s="455">
        <v>64</v>
      </c>
      <c r="J344" s="455">
        <v>16</v>
      </c>
      <c r="K344" s="455">
        <v>71</v>
      </c>
      <c r="L344" s="455">
        <v>58</v>
      </c>
      <c r="M344" s="455">
        <v>20</v>
      </c>
      <c r="N344" s="455">
        <v>46</v>
      </c>
      <c r="O344" s="455">
        <v>36</v>
      </c>
      <c r="P344" s="455">
        <v>55</v>
      </c>
      <c r="Q344" s="455">
        <v>9</v>
      </c>
      <c r="R344" s="455">
        <v>2</v>
      </c>
      <c r="S344" s="455">
        <v>70</v>
      </c>
      <c r="T344" s="455">
        <v>21</v>
      </c>
      <c r="U344" s="455">
        <v>63</v>
      </c>
      <c r="V344" s="455">
        <v>33</v>
      </c>
      <c r="W344" s="455">
        <v>27</v>
      </c>
      <c r="X344" s="455">
        <v>13</v>
      </c>
      <c r="Y344" s="455">
        <v>8</v>
      </c>
      <c r="Z344" s="455">
        <v>39</v>
      </c>
      <c r="AA344" s="455">
        <v>45</v>
      </c>
      <c r="AB344" s="455">
        <v>17</v>
      </c>
      <c r="AC344" s="455">
        <v>61</v>
      </c>
      <c r="AD344" s="455">
        <v>51</v>
      </c>
      <c r="AE344" s="455">
        <v>40</v>
      </c>
      <c r="AF344" s="455">
        <v>67</v>
      </c>
      <c r="AG344" s="455">
        <v>69</v>
      </c>
      <c r="AH344" s="455">
        <v>26</v>
      </c>
      <c r="AI344" s="455">
        <v>53</v>
      </c>
      <c r="AJ344" s="455">
        <v>50</v>
      </c>
      <c r="AK344" s="455">
        <v>59</v>
      </c>
      <c r="AL344" s="455">
        <v>32</v>
      </c>
      <c r="AM344" s="455">
        <v>66</v>
      </c>
      <c r="AN344" s="455">
        <v>60</v>
      </c>
      <c r="AO344" s="455">
        <v>49</v>
      </c>
      <c r="AP344" s="455">
        <v>15</v>
      </c>
      <c r="AQ344" s="455">
        <v>7</v>
      </c>
      <c r="AR344" s="455">
        <v>68</v>
      </c>
      <c r="AS344" s="455">
        <v>62</v>
      </c>
      <c r="AT344" s="455">
        <v>34</v>
      </c>
      <c r="AU344" s="455">
        <v>29</v>
      </c>
      <c r="AV344" s="455">
        <v>47</v>
      </c>
      <c r="AW344" s="455">
        <v>1</v>
      </c>
      <c r="AX344" s="455">
        <v>22</v>
      </c>
      <c r="AY344" s="455">
        <v>14</v>
      </c>
      <c r="AZ344" s="455">
        <v>18</v>
      </c>
      <c r="BA344" s="455">
        <v>57</v>
      </c>
      <c r="BB344" s="455">
        <v>41</v>
      </c>
      <c r="BC344" s="455">
        <v>38</v>
      </c>
      <c r="BD344" s="455">
        <v>19</v>
      </c>
      <c r="BE344" s="455">
        <v>43</v>
      </c>
      <c r="BF344" s="455">
        <v>65</v>
      </c>
      <c r="BG344" s="455">
        <v>56</v>
      </c>
      <c r="BH344" s="455">
        <v>11</v>
      </c>
      <c r="BI344" s="455">
        <v>54</v>
      </c>
      <c r="BJ344" s="455">
        <v>3</v>
      </c>
      <c r="BK344" s="455">
        <v>12</v>
      </c>
      <c r="BL344" s="455">
        <v>6</v>
      </c>
      <c r="BN344" s="455">
        <v>30</v>
      </c>
      <c r="BO344" s="455">
        <v>5</v>
      </c>
      <c r="BP344" s="455">
        <v>37</v>
      </c>
      <c r="BQ344" s="455">
        <v>52</v>
      </c>
      <c r="BS344" s="455">
        <v>35</v>
      </c>
      <c r="BT344" s="455">
        <v>10</v>
      </c>
      <c r="BU344" s="455">
        <v>42</v>
      </c>
      <c r="BV344" s="455">
        <v>23</v>
      </c>
      <c r="BX344" s="455">
        <v>4</v>
      </c>
      <c r="BY344" s="455">
        <v>28</v>
      </c>
      <c r="BZ344" s="455">
        <v>25</v>
      </c>
      <c r="CA344" s="455">
        <v>31</v>
      </c>
    </row>
    <row r="347" spans="4:79">
      <c r="D347" s="318">
        <v>72</v>
      </c>
      <c r="E347" s="318" t="s">
        <v>379</v>
      </c>
    </row>
    <row r="348" spans="4:79">
      <c r="E348" s="455" t="s">
        <v>322</v>
      </c>
      <c r="F348" s="455">
        <v>1</v>
      </c>
      <c r="G348" s="455">
        <v>2</v>
      </c>
      <c r="H348" s="455">
        <v>3</v>
      </c>
      <c r="I348" s="455">
        <v>4</v>
      </c>
      <c r="J348" s="455">
        <v>5</v>
      </c>
      <c r="K348" s="455">
        <v>6</v>
      </c>
      <c r="L348" s="455">
        <v>7</v>
      </c>
      <c r="M348" s="455">
        <v>8</v>
      </c>
      <c r="N348" s="455">
        <v>9</v>
      </c>
      <c r="O348" s="455">
        <v>10</v>
      </c>
      <c r="P348" s="455">
        <v>11</v>
      </c>
      <c r="Q348" s="455">
        <v>12</v>
      </c>
      <c r="R348" s="455">
        <v>13</v>
      </c>
      <c r="S348" s="455">
        <v>14</v>
      </c>
      <c r="T348" s="455">
        <v>15</v>
      </c>
      <c r="U348" s="455">
        <v>16</v>
      </c>
      <c r="V348" s="455">
        <v>17</v>
      </c>
      <c r="W348" s="455">
        <v>18</v>
      </c>
      <c r="X348" s="455">
        <v>19</v>
      </c>
      <c r="Y348" s="455">
        <v>20</v>
      </c>
      <c r="Z348" s="455">
        <v>21</v>
      </c>
      <c r="AA348" s="455">
        <v>22</v>
      </c>
      <c r="AB348" s="455">
        <v>23</v>
      </c>
      <c r="AC348" s="455">
        <v>24</v>
      </c>
      <c r="AD348" s="455">
        <v>25</v>
      </c>
      <c r="AE348" s="455">
        <v>26</v>
      </c>
      <c r="AF348" s="455">
        <v>27</v>
      </c>
      <c r="AG348" s="455">
        <v>28</v>
      </c>
      <c r="AH348" s="455">
        <v>29</v>
      </c>
      <c r="AI348" s="455">
        <v>30</v>
      </c>
      <c r="AJ348" s="455">
        <v>31</v>
      </c>
      <c r="AK348" s="455">
        <v>32</v>
      </c>
      <c r="AL348" s="455">
        <v>33</v>
      </c>
      <c r="AM348" s="455">
        <v>34</v>
      </c>
      <c r="AN348" s="455">
        <v>35</v>
      </c>
      <c r="AO348" s="455">
        <v>36</v>
      </c>
      <c r="AP348" s="455">
        <v>37</v>
      </c>
      <c r="AQ348" s="455">
        <v>38</v>
      </c>
      <c r="AR348" s="455">
        <v>39</v>
      </c>
      <c r="AS348" s="455">
        <v>40</v>
      </c>
      <c r="AT348" s="455">
        <v>41</v>
      </c>
      <c r="AU348" s="455">
        <v>42</v>
      </c>
      <c r="AV348" s="455">
        <v>43</v>
      </c>
      <c r="AW348" s="455">
        <v>44</v>
      </c>
      <c r="AX348" s="455">
        <v>45</v>
      </c>
      <c r="AY348" s="455">
        <v>46</v>
      </c>
      <c r="AZ348" s="455">
        <v>47</v>
      </c>
      <c r="BA348" s="455">
        <v>48</v>
      </c>
      <c r="BB348" s="455">
        <v>49</v>
      </c>
      <c r="BC348" s="455">
        <v>50</v>
      </c>
      <c r="BD348" s="455">
        <v>51</v>
      </c>
      <c r="BE348" s="455">
        <v>52</v>
      </c>
      <c r="BF348" s="455">
        <v>53</v>
      </c>
      <c r="BG348" s="455">
        <v>54</v>
      </c>
      <c r="BH348" s="455">
        <v>55</v>
      </c>
      <c r="BI348" s="455">
        <v>56</v>
      </c>
      <c r="BJ348" s="455">
        <v>57</v>
      </c>
      <c r="BK348" s="455">
        <v>58</v>
      </c>
      <c r="BL348" s="455">
        <v>59</v>
      </c>
      <c r="BM348" s="455">
        <v>60</v>
      </c>
      <c r="BN348" s="455">
        <v>61</v>
      </c>
      <c r="BO348" s="455">
        <v>62</v>
      </c>
      <c r="BP348" s="455">
        <v>63</v>
      </c>
      <c r="BQ348" s="455">
        <v>64</v>
      </c>
      <c r="BS348" s="455">
        <v>65</v>
      </c>
      <c r="BT348" s="455">
        <v>66</v>
      </c>
      <c r="BU348" s="455">
        <v>67</v>
      </c>
      <c r="BV348" s="455">
        <v>68</v>
      </c>
      <c r="BX348" s="455">
        <v>69</v>
      </c>
      <c r="BY348" s="455">
        <v>70</v>
      </c>
      <c r="BZ348" s="455">
        <v>71</v>
      </c>
      <c r="CA348" s="455">
        <v>72</v>
      </c>
    </row>
    <row r="349" spans="4:79">
      <c r="E349" s="455" t="s">
        <v>350</v>
      </c>
      <c r="F349" s="455">
        <v>10</v>
      </c>
      <c r="G349" s="455">
        <v>63</v>
      </c>
      <c r="H349" s="455">
        <v>52</v>
      </c>
      <c r="I349" s="455">
        <v>37</v>
      </c>
      <c r="J349" s="455">
        <v>42</v>
      </c>
      <c r="K349" s="455">
        <v>30</v>
      </c>
      <c r="L349" s="455">
        <v>72</v>
      </c>
      <c r="M349" s="455">
        <v>49</v>
      </c>
      <c r="N349" s="455">
        <v>41</v>
      </c>
      <c r="O349" s="455">
        <v>51</v>
      </c>
      <c r="P349" s="455">
        <v>44</v>
      </c>
      <c r="Q349" s="455">
        <v>59</v>
      </c>
      <c r="R349" s="455">
        <v>64</v>
      </c>
      <c r="S349" s="455">
        <v>70</v>
      </c>
      <c r="T349" s="455">
        <v>8</v>
      </c>
      <c r="U349" s="455">
        <v>29</v>
      </c>
      <c r="V349" s="455">
        <v>13</v>
      </c>
      <c r="W349" s="455">
        <v>47</v>
      </c>
      <c r="X349" s="455">
        <v>36</v>
      </c>
      <c r="Y349" s="455">
        <v>53</v>
      </c>
      <c r="Z349" s="455">
        <v>20</v>
      </c>
      <c r="AA349" s="455">
        <v>48</v>
      </c>
      <c r="AB349" s="455">
        <v>2</v>
      </c>
      <c r="AC349" s="455">
        <v>26</v>
      </c>
      <c r="AD349" s="455">
        <v>43</v>
      </c>
      <c r="AE349" s="455">
        <v>4</v>
      </c>
      <c r="AF349" s="455">
        <v>34</v>
      </c>
      <c r="AG349" s="455">
        <v>62</v>
      </c>
      <c r="AH349" s="455">
        <v>16</v>
      </c>
      <c r="AI349" s="455">
        <v>71</v>
      </c>
      <c r="AJ349" s="455">
        <v>39</v>
      </c>
      <c r="AK349" s="455">
        <v>18</v>
      </c>
      <c r="AL349" s="455">
        <v>22</v>
      </c>
      <c r="AM349" s="455">
        <v>27</v>
      </c>
      <c r="AN349" s="455">
        <v>46</v>
      </c>
      <c r="AO349" s="455">
        <v>54</v>
      </c>
      <c r="AP349" s="455">
        <v>3</v>
      </c>
      <c r="AQ349" s="455">
        <v>68</v>
      </c>
      <c r="AR349" s="455">
        <v>6</v>
      </c>
      <c r="AS349" s="455">
        <v>17</v>
      </c>
      <c r="AT349" s="455">
        <v>15</v>
      </c>
      <c r="AU349" s="455">
        <v>45</v>
      </c>
      <c r="AV349" s="455">
        <v>25</v>
      </c>
      <c r="AW349" s="455">
        <v>56</v>
      </c>
      <c r="AX349" s="455">
        <v>31</v>
      </c>
      <c r="AY349" s="455">
        <v>19</v>
      </c>
      <c r="AZ349" s="455">
        <v>40</v>
      </c>
      <c r="BA349" s="455">
        <v>14</v>
      </c>
      <c r="BB349" s="455">
        <v>23</v>
      </c>
      <c r="BC349" s="455">
        <v>65</v>
      </c>
      <c r="BD349" s="455">
        <v>35</v>
      </c>
      <c r="BE349" s="455">
        <v>58</v>
      </c>
      <c r="BF349" s="455">
        <v>66</v>
      </c>
      <c r="BG349" s="455">
        <v>1</v>
      </c>
      <c r="BH349" s="455">
        <v>21</v>
      </c>
      <c r="BI349" s="455">
        <v>55</v>
      </c>
      <c r="BJ349" s="455">
        <v>67</v>
      </c>
      <c r="BK349" s="455">
        <v>7</v>
      </c>
      <c r="BL349" s="455">
        <v>61</v>
      </c>
      <c r="BM349" s="455">
        <v>69</v>
      </c>
      <c r="BN349" s="455">
        <v>5</v>
      </c>
      <c r="BO349" s="455">
        <v>9</v>
      </c>
      <c r="BP349" s="455">
        <v>12</v>
      </c>
      <c r="BQ349" s="455">
        <v>32</v>
      </c>
      <c r="BS349" s="455">
        <v>50</v>
      </c>
      <c r="BT349" s="455">
        <v>33</v>
      </c>
      <c r="BU349" s="455">
        <v>57</v>
      </c>
      <c r="BV349" s="455">
        <v>28</v>
      </c>
      <c r="BX349" s="455">
        <v>60</v>
      </c>
      <c r="BY349" s="455">
        <v>38</v>
      </c>
      <c r="BZ349" s="455">
        <v>24</v>
      </c>
      <c r="CA349" s="455">
        <v>11</v>
      </c>
    </row>
    <row r="352" spans="4:79">
      <c r="D352" s="318">
        <v>73</v>
      </c>
      <c r="E352" s="318" t="s">
        <v>379</v>
      </c>
    </row>
    <row r="353" spans="4:84">
      <c r="E353" s="455" t="s">
        <v>322</v>
      </c>
      <c r="F353" s="455">
        <v>1</v>
      </c>
      <c r="G353" s="455">
        <v>2</v>
      </c>
      <c r="H353" s="455">
        <v>3</v>
      </c>
      <c r="I353" s="455">
        <v>4</v>
      </c>
      <c r="J353" s="455">
        <v>5</v>
      </c>
      <c r="K353" s="455">
        <v>6</v>
      </c>
      <c r="L353" s="455">
        <v>7</v>
      </c>
      <c r="M353" s="455">
        <v>8</v>
      </c>
      <c r="N353" s="455">
        <v>9</v>
      </c>
      <c r="O353" s="455">
        <v>10</v>
      </c>
      <c r="P353" s="455">
        <v>11</v>
      </c>
      <c r="Q353" s="455">
        <v>12</v>
      </c>
      <c r="R353" s="455">
        <v>13</v>
      </c>
      <c r="S353" s="455">
        <v>14</v>
      </c>
      <c r="T353" s="455">
        <v>15</v>
      </c>
      <c r="U353" s="455">
        <v>16</v>
      </c>
      <c r="V353" s="455">
        <v>17</v>
      </c>
      <c r="W353" s="455">
        <v>18</v>
      </c>
      <c r="X353" s="455">
        <v>19</v>
      </c>
      <c r="Y353" s="455">
        <v>20</v>
      </c>
      <c r="Z353" s="455">
        <v>21</v>
      </c>
      <c r="AA353" s="455">
        <v>22</v>
      </c>
      <c r="AB353" s="455">
        <v>23</v>
      </c>
      <c r="AC353" s="455">
        <v>24</v>
      </c>
      <c r="AD353" s="455">
        <v>25</v>
      </c>
      <c r="AE353" s="455">
        <v>26</v>
      </c>
      <c r="AF353" s="455">
        <v>27</v>
      </c>
      <c r="AG353" s="455">
        <v>28</v>
      </c>
      <c r="AH353" s="455">
        <v>29</v>
      </c>
      <c r="AI353" s="455">
        <v>30</v>
      </c>
      <c r="AJ353" s="455">
        <v>31</v>
      </c>
      <c r="AK353" s="455">
        <v>32</v>
      </c>
      <c r="AL353" s="455">
        <v>33</v>
      </c>
      <c r="AM353" s="455">
        <v>34</v>
      </c>
      <c r="AN353" s="455">
        <v>35</v>
      </c>
      <c r="AO353" s="455">
        <v>36</v>
      </c>
      <c r="AP353" s="455">
        <v>37</v>
      </c>
      <c r="AQ353" s="455">
        <v>38</v>
      </c>
      <c r="AR353" s="455">
        <v>39</v>
      </c>
      <c r="AS353" s="455">
        <v>40</v>
      </c>
      <c r="AT353" s="455">
        <v>41</v>
      </c>
      <c r="AU353" s="455">
        <v>42</v>
      </c>
      <c r="AV353" s="455">
        <v>43</v>
      </c>
      <c r="AW353" s="455">
        <v>44</v>
      </c>
      <c r="AX353" s="455">
        <v>45</v>
      </c>
      <c r="AY353" s="455">
        <v>46</v>
      </c>
      <c r="AZ353" s="455">
        <v>47</v>
      </c>
      <c r="BA353" s="455">
        <v>48</v>
      </c>
      <c r="BB353" s="455">
        <v>49</v>
      </c>
      <c r="BC353" s="455">
        <v>50</v>
      </c>
      <c r="BD353" s="455">
        <v>51</v>
      </c>
      <c r="BE353" s="455">
        <v>52</v>
      </c>
      <c r="BF353" s="455">
        <v>53</v>
      </c>
      <c r="BG353" s="455">
        <v>54</v>
      </c>
      <c r="BH353" s="455">
        <v>55</v>
      </c>
      <c r="BI353" s="455">
        <v>56</v>
      </c>
      <c r="BJ353" s="455">
        <v>57</v>
      </c>
      <c r="BK353" s="455">
        <v>58</v>
      </c>
      <c r="BL353" s="455">
        <v>59</v>
      </c>
      <c r="BM353" s="455">
        <v>60</v>
      </c>
      <c r="BN353" s="455">
        <v>61</v>
      </c>
      <c r="BO353" s="455">
        <v>62</v>
      </c>
      <c r="BP353" s="455">
        <v>63</v>
      </c>
      <c r="BQ353" s="455">
        <v>64</v>
      </c>
      <c r="BR353" s="455">
        <v>65</v>
      </c>
      <c r="BS353" s="455">
        <v>66</v>
      </c>
      <c r="BT353" s="455">
        <v>67</v>
      </c>
      <c r="BU353" s="455">
        <v>68</v>
      </c>
      <c r="BV353" s="455">
        <v>69</v>
      </c>
      <c r="BX353" s="455">
        <v>70</v>
      </c>
      <c r="BY353" s="455">
        <v>71</v>
      </c>
      <c r="BZ353" s="455">
        <v>72</v>
      </c>
      <c r="CA353" s="455">
        <v>73</v>
      </c>
    </row>
    <row r="354" spans="4:84">
      <c r="E354" s="455" t="s">
        <v>350</v>
      </c>
      <c r="F354" s="455">
        <v>4</v>
      </c>
      <c r="G354" s="455">
        <v>72</v>
      </c>
      <c r="H354" s="455">
        <v>62</v>
      </c>
      <c r="I354" s="455">
        <v>43</v>
      </c>
      <c r="J354" s="455">
        <v>31</v>
      </c>
      <c r="K354" s="455">
        <v>34</v>
      </c>
      <c r="L354" s="455">
        <v>53</v>
      </c>
      <c r="M354" s="455">
        <v>2</v>
      </c>
      <c r="N354" s="455">
        <v>67</v>
      </c>
      <c r="O354" s="455">
        <v>18</v>
      </c>
      <c r="P354" s="455">
        <v>45</v>
      </c>
      <c r="Q354" s="455">
        <v>48</v>
      </c>
      <c r="R354" s="455">
        <v>37</v>
      </c>
      <c r="S354" s="455">
        <v>1</v>
      </c>
      <c r="T354" s="455">
        <v>51</v>
      </c>
      <c r="U354" s="455">
        <v>59</v>
      </c>
      <c r="V354" s="455">
        <v>9</v>
      </c>
      <c r="W354" s="455">
        <v>20</v>
      </c>
      <c r="X354" s="455">
        <v>71</v>
      </c>
      <c r="Y354" s="455">
        <v>22</v>
      </c>
      <c r="Z354" s="455">
        <v>39</v>
      </c>
      <c r="AA354" s="455">
        <v>68</v>
      </c>
      <c r="AB354" s="455">
        <v>12</v>
      </c>
      <c r="AC354" s="455">
        <v>47</v>
      </c>
      <c r="AD354" s="455">
        <v>52</v>
      </c>
      <c r="AE354" s="455">
        <v>14</v>
      </c>
      <c r="AF354" s="455">
        <v>65</v>
      </c>
      <c r="AG354" s="455">
        <v>42</v>
      </c>
      <c r="AH354" s="455">
        <v>6</v>
      </c>
      <c r="AI354" s="455">
        <v>26</v>
      </c>
      <c r="AJ354" s="455">
        <v>10</v>
      </c>
      <c r="AK354" s="455">
        <v>58</v>
      </c>
      <c r="AL354" s="455">
        <v>69</v>
      </c>
      <c r="AM354" s="455">
        <v>36</v>
      </c>
      <c r="AN354" s="455">
        <v>27</v>
      </c>
      <c r="AO354" s="455">
        <v>25</v>
      </c>
      <c r="AP354" s="455">
        <v>33</v>
      </c>
      <c r="AQ354" s="455">
        <v>7</v>
      </c>
      <c r="AR354" s="455">
        <v>3</v>
      </c>
      <c r="AS354" s="455">
        <v>46</v>
      </c>
      <c r="AT354" s="455">
        <v>35</v>
      </c>
      <c r="AU354" s="455">
        <v>28</v>
      </c>
      <c r="AV354" s="455">
        <v>60</v>
      </c>
      <c r="AW354" s="455">
        <v>21</v>
      </c>
      <c r="AX354" s="455">
        <v>66</v>
      </c>
      <c r="AY354" s="455">
        <v>30</v>
      </c>
      <c r="AZ354" s="455">
        <v>24</v>
      </c>
      <c r="BA354" s="455">
        <v>17</v>
      </c>
      <c r="BB354" s="455">
        <v>41</v>
      </c>
      <c r="BC354" s="455">
        <v>57</v>
      </c>
      <c r="BD354" s="455">
        <v>40</v>
      </c>
      <c r="BE354" s="455">
        <v>13</v>
      </c>
      <c r="BF354" s="455">
        <v>49</v>
      </c>
      <c r="BG354" s="455">
        <v>70</v>
      </c>
      <c r="BH354" s="455">
        <v>61</v>
      </c>
      <c r="BI354" s="455">
        <v>15</v>
      </c>
      <c r="BJ354" s="455">
        <v>50</v>
      </c>
      <c r="BK354" s="455">
        <v>32</v>
      </c>
      <c r="BL354" s="455">
        <v>16</v>
      </c>
      <c r="BM354" s="455">
        <v>38</v>
      </c>
      <c r="BN354" s="455">
        <v>29</v>
      </c>
      <c r="BO354" s="455">
        <v>5</v>
      </c>
      <c r="BP354" s="455">
        <v>73</v>
      </c>
      <c r="BQ354" s="455">
        <v>63</v>
      </c>
      <c r="BR354" s="455">
        <v>8</v>
      </c>
      <c r="BS354" s="455">
        <v>64</v>
      </c>
      <c r="BT354" s="455">
        <v>54</v>
      </c>
      <c r="BU354" s="455">
        <v>19</v>
      </c>
      <c r="BV354" s="455">
        <v>11</v>
      </c>
      <c r="BX354" s="455">
        <v>44</v>
      </c>
      <c r="BY354" s="455">
        <v>23</v>
      </c>
      <c r="BZ354" s="455">
        <v>55</v>
      </c>
      <c r="CA354" s="455">
        <v>56</v>
      </c>
    </row>
    <row r="357" spans="4:84">
      <c r="D357" s="318">
        <v>74</v>
      </c>
      <c r="E357" s="318" t="s">
        <v>379</v>
      </c>
    </row>
    <row r="358" spans="4:84">
      <c r="E358" s="455" t="s">
        <v>322</v>
      </c>
      <c r="F358" s="455">
        <v>1</v>
      </c>
      <c r="G358" s="455">
        <v>2</v>
      </c>
      <c r="H358" s="455">
        <v>3</v>
      </c>
      <c r="I358" s="455">
        <v>4</v>
      </c>
      <c r="J358" s="455">
        <v>5</v>
      </c>
      <c r="K358" s="455">
        <v>6</v>
      </c>
      <c r="L358" s="455">
        <v>7</v>
      </c>
      <c r="M358" s="455">
        <v>8</v>
      </c>
      <c r="N358" s="455">
        <v>9</v>
      </c>
      <c r="O358" s="455">
        <v>10</v>
      </c>
      <c r="P358" s="455">
        <v>11</v>
      </c>
      <c r="Q358" s="455">
        <v>12</v>
      </c>
      <c r="R358" s="455">
        <v>13</v>
      </c>
      <c r="S358" s="455">
        <v>14</v>
      </c>
      <c r="T358" s="455">
        <v>15</v>
      </c>
      <c r="U358" s="455">
        <v>16</v>
      </c>
      <c r="V358" s="455">
        <v>17</v>
      </c>
      <c r="W358" s="455">
        <v>18</v>
      </c>
      <c r="X358" s="455">
        <v>19</v>
      </c>
      <c r="Y358" s="455">
        <v>20</v>
      </c>
      <c r="Z358" s="455">
        <v>21</v>
      </c>
      <c r="AA358" s="455">
        <v>22</v>
      </c>
      <c r="AB358" s="455">
        <v>23</v>
      </c>
      <c r="AC358" s="455">
        <v>24</v>
      </c>
      <c r="AD358" s="455">
        <v>25</v>
      </c>
      <c r="AE358" s="455">
        <v>26</v>
      </c>
      <c r="AF358" s="455">
        <v>27</v>
      </c>
      <c r="AG358" s="455">
        <v>28</v>
      </c>
      <c r="AH358" s="455">
        <v>29</v>
      </c>
      <c r="AI358" s="455">
        <v>30</v>
      </c>
      <c r="AJ358" s="455">
        <v>31</v>
      </c>
      <c r="AK358" s="455">
        <v>32</v>
      </c>
      <c r="AL358" s="455">
        <v>33</v>
      </c>
      <c r="AM358" s="455">
        <v>34</v>
      </c>
      <c r="AN358" s="455">
        <v>35</v>
      </c>
      <c r="AO358" s="455">
        <v>36</v>
      </c>
      <c r="AP358" s="455">
        <v>37</v>
      </c>
      <c r="AQ358" s="455">
        <v>38</v>
      </c>
      <c r="AR358" s="455">
        <v>39</v>
      </c>
      <c r="AS358" s="455">
        <v>40</v>
      </c>
      <c r="AT358" s="455">
        <v>41</v>
      </c>
      <c r="AU358" s="455">
        <v>42</v>
      </c>
      <c r="AV358" s="455">
        <v>43</v>
      </c>
      <c r="AW358" s="455">
        <v>44</v>
      </c>
      <c r="AX358" s="455">
        <v>45</v>
      </c>
      <c r="AY358" s="455">
        <v>46</v>
      </c>
      <c r="AZ358" s="455">
        <v>47</v>
      </c>
      <c r="BA358" s="455">
        <v>48</v>
      </c>
      <c r="BB358" s="455">
        <v>49</v>
      </c>
      <c r="BC358" s="455">
        <v>50</v>
      </c>
      <c r="BD358" s="455">
        <v>51</v>
      </c>
      <c r="BE358" s="455">
        <v>52</v>
      </c>
      <c r="BF358" s="455">
        <v>53</v>
      </c>
      <c r="BG358" s="455">
        <v>54</v>
      </c>
      <c r="BH358" s="455">
        <v>55</v>
      </c>
      <c r="BI358" s="455">
        <v>56</v>
      </c>
      <c r="BJ358" s="455">
        <v>57</v>
      </c>
      <c r="BK358" s="455">
        <v>58</v>
      </c>
      <c r="BL358" s="455">
        <v>59</v>
      </c>
      <c r="BM358" s="455">
        <v>60</v>
      </c>
      <c r="BN358" s="455">
        <v>61</v>
      </c>
      <c r="BO358" s="455">
        <v>62</v>
      </c>
      <c r="BP358" s="455">
        <v>63</v>
      </c>
      <c r="BQ358" s="455">
        <v>64</v>
      </c>
      <c r="BR358" s="455">
        <v>65</v>
      </c>
      <c r="BS358" s="455">
        <v>66</v>
      </c>
      <c r="BT358" s="455">
        <v>67</v>
      </c>
      <c r="BU358" s="455">
        <v>68</v>
      </c>
      <c r="BV358" s="455">
        <v>69</v>
      </c>
      <c r="BW358" s="455">
        <v>70</v>
      </c>
      <c r="BX358" s="455">
        <v>71</v>
      </c>
      <c r="BY358" s="455">
        <v>72</v>
      </c>
      <c r="BZ358" s="455">
        <v>73</v>
      </c>
      <c r="CA358" s="455">
        <v>74</v>
      </c>
    </row>
    <row r="359" spans="4:84">
      <c r="E359" s="455" t="s">
        <v>350</v>
      </c>
      <c r="F359" s="455">
        <v>59</v>
      </c>
      <c r="G359" s="455">
        <v>5</v>
      </c>
      <c r="H359" s="455">
        <v>62</v>
      </c>
      <c r="I359" s="455">
        <v>11</v>
      </c>
      <c r="J359" s="455">
        <v>18</v>
      </c>
      <c r="K359" s="455">
        <v>39</v>
      </c>
      <c r="L359" s="455">
        <v>13</v>
      </c>
      <c r="M359" s="455">
        <v>57</v>
      </c>
      <c r="N359" s="455">
        <v>33</v>
      </c>
      <c r="O359" s="455">
        <v>16</v>
      </c>
      <c r="P359" s="455">
        <v>9</v>
      </c>
      <c r="Q359" s="455">
        <v>38</v>
      </c>
      <c r="R359" s="455">
        <v>35</v>
      </c>
      <c r="S359" s="455">
        <v>48</v>
      </c>
      <c r="T359" s="455">
        <v>52</v>
      </c>
      <c r="U359" s="455">
        <v>44</v>
      </c>
      <c r="V359" s="455">
        <v>29</v>
      </c>
      <c r="W359" s="455">
        <v>25</v>
      </c>
      <c r="X359" s="455">
        <v>68</v>
      </c>
      <c r="Y359" s="455">
        <v>37</v>
      </c>
      <c r="Z359" s="455">
        <v>69</v>
      </c>
      <c r="AA359" s="455">
        <v>24</v>
      </c>
      <c r="AB359" s="455">
        <v>4</v>
      </c>
      <c r="AC359" s="455">
        <v>28</v>
      </c>
      <c r="AD359" s="455">
        <v>36</v>
      </c>
      <c r="AE359" s="455">
        <v>64</v>
      </c>
      <c r="AF359" s="455">
        <v>45</v>
      </c>
      <c r="AG359" s="455">
        <v>12</v>
      </c>
      <c r="AH359" s="455">
        <v>51</v>
      </c>
      <c r="AI359" s="455">
        <v>72</v>
      </c>
      <c r="AJ359" s="455">
        <v>60</v>
      </c>
      <c r="AK359" s="455">
        <v>73</v>
      </c>
      <c r="AL359" s="455">
        <v>7</v>
      </c>
      <c r="AM359" s="455">
        <v>61</v>
      </c>
      <c r="AN359" s="455">
        <v>23</v>
      </c>
      <c r="AO359" s="455">
        <v>55</v>
      </c>
      <c r="AP359" s="455">
        <v>20</v>
      </c>
      <c r="AQ359" s="455">
        <v>42</v>
      </c>
      <c r="AR359" s="455">
        <v>31</v>
      </c>
      <c r="AS359" s="455">
        <v>1</v>
      </c>
      <c r="AT359" s="455">
        <v>74</v>
      </c>
      <c r="AU359" s="455">
        <v>70</v>
      </c>
      <c r="AV359" s="455">
        <v>17</v>
      </c>
      <c r="AW359" s="455">
        <v>41</v>
      </c>
      <c r="AX359" s="455">
        <v>26</v>
      </c>
      <c r="AY359" s="455">
        <v>15</v>
      </c>
      <c r="AZ359" s="455">
        <v>3</v>
      </c>
      <c r="BA359" s="455">
        <v>22</v>
      </c>
      <c r="BB359" s="455">
        <v>27</v>
      </c>
      <c r="BC359" s="455">
        <v>43</v>
      </c>
      <c r="BD359" s="455">
        <v>10</v>
      </c>
      <c r="BE359" s="455">
        <v>58</v>
      </c>
      <c r="BF359" s="455">
        <v>40</v>
      </c>
      <c r="BG359" s="455">
        <v>63</v>
      </c>
      <c r="BH359" s="455">
        <v>2</v>
      </c>
      <c r="BI359" s="455">
        <v>30</v>
      </c>
      <c r="BJ359" s="455">
        <v>8</v>
      </c>
      <c r="BK359" s="455">
        <v>14</v>
      </c>
      <c r="BL359" s="455">
        <v>46</v>
      </c>
      <c r="BM359" s="455">
        <v>32</v>
      </c>
      <c r="BN359" s="455">
        <v>34</v>
      </c>
      <c r="BO359" s="455">
        <v>53</v>
      </c>
      <c r="BP359" s="455">
        <v>47</v>
      </c>
      <c r="BQ359" s="455">
        <v>56</v>
      </c>
      <c r="BR359" s="455">
        <v>6</v>
      </c>
      <c r="BS359" s="455">
        <v>54</v>
      </c>
      <c r="BT359" s="455">
        <v>50</v>
      </c>
      <c r="BU359" s="455">
        <v>19</v>
      </c>
      <c r="BV359" s="455">
        <v>71</v>
      </c>
      <c r="BW359" s="455">
        <v>66</v>
      </c>
      <c r="BX359" s="455">
        <v>65</v>
      </c>
      <c r="BY359" s="455">
        <v>49</v>
      </c>
      <c r="BZ359" s="455">
        <v>67</v>
      </c>
      <c r="CA359" s="455">
        <v>21</v>
      </c>
    </row>
    <row r="362" spans="4:84">
      <c r="D362" s="318">
        <v>75</v>
      </c>
      <c r="E362" s="318" t="s">
        <v>379</v>
      </c>
    </row>
    <row r="363" spans="4:84">
      <c r="E363" s="455" t="s">
        <v>322</v>
      </c>
      <c r="F363" s="455">
        <v>1</v>
      </c>
      <c r="G363" s="455">
        <v>2</v>
      </c>
      <c r="H363" s="455">
        <v>3</v>
      </c>
      <c r="I363" s="455">
        <v>4</v>
      </c>
      <c r="J363" s="455">
        <v>5</v>
      </c>
      <c r="K363" s="455">
        <v>6</v>
      </c>
      <c r="L363" s="455">
        <v>7</v>
      </c>
      <c r="M363" s="455">
        <v>8</v>
      </c>
      <c r="N363" s="455">
        <v>9</v>
      </c>
      <c r="O363" s="455">
        <v>10</v>
      </c>
      <c r="P363" s="455">
        <v>11</v>
      </c>
      <c r="Q363" s="455">
        <v>12</v>
      </c>
      <c r="R363" s="455">
        <v>13</v>
      </c>
      <c r="S363" s="455">
        <v>14</v>
      </c>
      <c r="T363" s="455">
        <v>15</v>
      </c>
      <c r="U363" s="455">
        <v>16</v>
      </c>
      <c r="V363" s="455">
        <v>17</v>
      </c>
      <c r="W363" s="455">
        <v>18</v>
      </c>
      <c r="X363" s="455">
        <v>19</v>
      </c>
      <c r="Y363" s="455">
        <v>20</v>
      </c>
      <c r="Z363" s="455">
        <v>21</v>
      </c>
      <c r="AA363" s="455">
        <v>22</v>
      </c>
      <c r="AB363" s="455">
        <v>23</v>
      </c>
      <c r="AC363" s="455">
        <v>24</v>
      </c>
      <c r="AD363" s="455">
        <v>25</v>
      </c>
      <c r="AE363" s="455">
        <v>26</v>
      </c>
      <c r="AF363" s="455">
        <v>27</v>
      </c>
      <c r="AG363" s="455">
        <v>28</v>
      </c>
      <c r="AH363" s="455">
        <v>29</v>
      </c>
      <c r="AI363" s="455">
        <v>30</v>
      </c>
      <c r="AJ363" s="455">
        <v>31</v>
      </c>
      <c r="AK363" s="455">
        <v>32</v>
      </c>
      <c r="AL363" s="455">
        <v>33</v>
      </c>
      <c r="AM363" s="455">
        <v>34</v>
      </c>
      <c r="AN363" s="455">
        <v>35</v>
      </c>
      <c r="AO363" s="455">
        <v>36</v>
      </c>
      <c r="AP363" s="455">
        <v>37</v>
      </c>
      <c r="AQ363" s="455">
        <v>38</v>
      </c>
      <c r="AR363" s="455">
        <v>39</v>
      </c>
      <c r="AS363" s="455">
        <v>40</v>
      </c>
      <c r="AT363" s="455">
        <v>41</v>
      </c>
      <c r="AU363" s="455">
        <v>42</v>
      </c>
      <c r="AV363" s="455">
        <v>43</v>
      </c>
      <c r="AW363" s="455">
        <v>44</v>
      </c>
      <c r="AX363" s="455">
        <v>45</v>
      </c>
      <c r="AY363" s="455">
        <v>46</v>
      </c>
      <c r="AZ363" s="455">
        <v>47</v>
      </c>
      <c r="BA363" s="455">
        <v>48</v>
      </c>
      <c r="BB363" s="455">
        <v>49</v>
      </c>
      <c r="BC363" s="455">
        <v>50</v>
      </c>
      <c r="BD363" s="455">
        <v>51</v>
      </c>
      <c r="BE363" s="455">
        <v>52</v>
      </c>
      <c r="BF363" s="455">
        <v>53</v>
      </c>
      <c r="BG363" s="455">
        <v>54</v>
      </c>
      <c r="BH363" s="455">
        <v>55</v>
      </c>
      <c r="BI363" s="455">
        <v>56</v>
      </c>
      <c r="BJ363" s="455">
        <v>57</v>
      </c>
      <c r="BK363" s="455">
        <v>58</v>
      </c>
      <c r="BL363" s="455">
        <v>59</v>
      </c>
      <c r="BM363" s="455">
        <v>60</v>
      </c>
      <c r="BN363" s="455">
        <v>61</v>
      </c>
      <c r="BO363" s="455">
        <v>62</v>
      </c>
      <c r="BP363" s="455">
        <v>63</v>
      </c>
      <c r="BQ363" s="455">
        <v>64</v>
      </c>
      <c r="BR363" s="455">
        <v>65</v>
      </c>
      <c r="BS363" s="455">
        <v>66</v>
      </c>
      <c r="BT363" s="455">
        <v>67</v>
      </c>
      <c r="BU363" s="455">
        <v>68</v>
      </c>
      <c r="BV363" s="455">
        <v>69</v>
      </c>
      <c r="BW363" s="455">
        <v>70</v>
      </c>
      <c r="BX363" s="455">
        <v>71</v>
      </c>
      <c r="BY363" s="455">
        <v>72</v>
      </c>
      <c r="BZ363" s="455">
        <v>73</v>
      </c>
      <c r="CA363" s="455">
        <v>74</v>
      </c>
      <c r="CB363" s="455">
        <v>75</v>
      </c>
    </row>
    <row r="364" spans="4:84">
      <c r="E364" s="455" t="s">
        <v>350</v>
      </c>
      <c r="F364" s="455">
        <v>20</v>
      </c>
      <c r="G364" s="455">
        <v>38</v>
      </c>
      <c r="H364" s="455">
        <v>57</v>
      </c>
      <c r="I364" s="455">
        <v>53</v>
      </c>
      <c r="J364" s="455">
        <v>13</v>
      </c>
      <c r="K364" s="455">
        <v>4</v>
      </c>
      <c r="L364" s="455">
        <v>39</v>
      </c>
      <c r="M364" s="455">
        <v>75</v>
      </c>
      <c r="N364" s="455">
        <v>56</v>
      </c>
      <c r="O364" s="455">
        <v>41</v>
      </c>
      <c r="P364" s="455">
        <v>14</v>
      </c>
      <c r="Q364" s="455">
        <v>45</v>
      </c>
      <c r="R364" s="455">
        <v>32</v>
      </c>
      <c r="S364" s="455">
        <v>36</v>
      </c>
      <c r="T364" s="455">
        <v>52</v>
      </c>
      <c r="U364" s="455">
        <v>69</v>
      </c>
      <c r="V364" s="455">
        <v>40</v>
      </c>
      <c r="W364" s="455">
        <v>64</v>
      </c>
      <c r="X364" s="455">
        <v>21</v>
      </c>
      <c r="Y364" s="455">
        <v>1</v>
      </c>
      <c r="Z364" s="455">
        <v>44</v>
      </c>
      <c r="AA364" s="455">
        <v>49</v>
      </c>
      <c r="AB364" s="455">
        <v>9</v>
      </c>
      <c r="AC364" s="455">
        <v>51</v>
      </c>
      <c r="AD364" s="455">
        <v>71</v>
      </c>
      <c r="AE364" s="455">
        <v>29</v>
      </c>
      <c r="AF364" s="455">
        <v>54</v>
      </c>
      <c r="AG364" s="455">
        <v>12</v>
      </c>
      <c r="AH364" s="455">
        <v>66</v>
      </c>
      <c r="AI364" s="455">
        <v>22</v>
      </c>
      <c r="AJ364" s="455">
        <v>74</v>
      </c>
      <c r="AK364" s="455">
        <v>5</v>
      </c>
      <c r="AL364" s="455">
        <v>47</v>
      </c>
      <c r="AM364" s="455">
        <v>7</v>
      </c>
      <c r="AN364" s="455">
        <v>43</v>
      </c>
      <c r="AO364" s="455">
        <v>50</v>
      </c>
      <c r="AP364" s="455">
        <v>70</v>
      </c>
      <c r="AQ364" s="455">
        <v>55</v>
      </c>
      <c r="AR364" s="455">
        <v>26</v>
      </c>
      <c r="AS364" s="455">
        <v>8</v>
      </c>
      <c r="AT364" s="455">
        <v>10</v>
      </c>
      <c r="AU364" s="455">
        <v>73</v>
      </c>
      <c r="AV364" s="455">
        <v>65</v>
      </c>
      <c r="AW364" s="455">
        <v>11</v>
      </c>
      <c r="AX364" s="455">
        <v>46</v>
      </c>
      <c r="AY364" s="455">
        <v>59</v>
      </c>
      <c r="AZ364" s="455">
        <v>33</v>
      </c>
      <c r="BA364" s="455">
        <v>62</v>
      </c>
      <c r="BB364" s="455">
        <v>27</v>
      </c>
      <c r="BC364" s="455">
        <v>16</v>
      </c>
      <c r="BD364" s="455">
        <v>15</v>
      </c>
      <c r="BE364" s="455">
        <v>28</v>
      </c>
      <c r="BF364" s="455">
        <v>60</v>
      </c>
      <c r="BG364" s="455">
        <v>17</v>
      </c>
      <c r="BH364" s="455">
        <v>61</v>
      </c>
      <c r="BI364" s="455">
        <v>24</v>
      </c>
      <c r="BJ364" s="455">
        <v>3</v>
      </c>
      <c r="BK364" s="455">
        <v>42</v>
      </c>
      <c r="BL364" s="455">
        <v>48</v>
      </c>
      <c r="BM364" s="455">
        <v>67</v>
      </c>
      <c r="BN364" s="455">
        <v>30</v>
      </c>
      <c r="BO364" s="455">
        <v>35</v>
      </c>
      <c r="BP364" s="455">
        <v>2</v>
      </c>
      <c r="BQ364" s="455">
        <v>18</v>
      </c>
      <c r="BR364" s="455">
        <v>6</v>
      </c>
      <c r="BS364" s="455">
        <v>34</v>
      </c>
      <c r="BT364" s="455">
        <v>23</v>
      </c>
      <c r="BU364" s="455">
        <v>72</v>
      </c>
      <c r="BV364" s="455">
        <v>58</v>
      </c>
      <c r="BW364" s="455">
        <v>37</v>
      </c>
      <c r="BX364" s="455">
        <v>25</v>
      </c>
      <c r="BY364" s="455">
        <v>63</v>
      </c>
      <c r="BZ364" s="455">
        <v>19</v>
      </c>
      <c r="CA364" s="455">
        <v>31</v>
      </c>
      <c r="CB364" s="455">
        <v>68</v>
      </c>
    </row>
    <row r="367" spans="4:84">
      <c r="D367" s="318">
        <v>76</v>
      </c>
      <c r="E367" s="318" t="s">
        <v>379</v>
      </c>
    </row>
    <row r="368" spans="4:84">
      <c r="E368" s="455" t="s">
        <v>322</v>
      </c>
      <c r="F368" s="455">
        <v>1</v>
      </c>
      <c r="G368" s="455">
        <v>2</v>
      </c>
      <c r="H368" s="455">
        <v>3</v>
      </c>
      <c r="I368" s="455">
        <v>4</v>
      </c>
      <c r="J368" s="455">
        <v>5</v>
      </c>
      <c r="K368" s="455">
        <v>6</v>
      </c>
      <c r="L368" s="455">
        <v>7</v>
      </c>
      <c r="M368" s="455">
        <v>8</v>
      </c>
      <c r="N368" s="455">
        <v>9</v>
      </c>
      <c r="O368" s="455">
        <v>10</v>
      </c>
      <c r="P368" s="455">
        <v>11</v>
      </c>
      <c r="Q368" s="455">
        <v>12</v>
      </c>
      <c r="R368" s="455">
        <v>13</v>
      </c>
      <c r="S368" s="455">
        <v>14</v>
      </c>
      <c r="T368" s="455">
        <v>15</v>
      </c>
      <c r="U368" s="455">
        <v>16</v>
      </c>
      <c r="V368" s="455">
        <v>17</v>
      </c>
      <c r="W368" s="455">
        <v>18</v>
      </c>
      <c r="X368" s="455">
        <v>19</v>
      </c>
      <c r="Y368" s="455">
        <v>20</v>
      </c>
      <c r="Z368" s="455">
        <v>21</v>
      </c>
      <c r="AA368" s="455">
        <v>22</v>
      </c>
      <c r="AB368" s="455">
        <v>23</v>
      </c>
      <c r="AC368" s="455">
        <v>24</v>
      </c>
      <c r="AD368" s="455">
        <v>25</v>
      </c>
      <c r="AE368" s="455">
        <v>26</v>
      </c>
      <c r="AF368" s="455">
        <v>27</v>
      </c>
      <c r="AG368" s="455">
        <v>28</v>
      </c>
      <c r="AH368" s="455">
        <v>29</v>
      </c>
      <c r="AI368" s="455">
        <v>30</v>
      </c>
      <c r="AJ368" s="455">
        <v>31</v>
      </c>
      <c r="AK368" s="455">
        <v>32</v>
      </c>
      <c r="AL368" s="455">
        <v>33</v>
      </c>
      <c r="AM368" s="455">
        <v>34</v>
      </c>
      <c r="AN368" s="455">
        <v>35</v>
      </c>
      <c r="AO368" s="455">
        <v>36</v>
      </c>
      <c r="AP368" s="455">
        <v>37</v>
      </c>
      <c r="AQ368" s="455">
        <v>38</v>
      </c>
      <c r="AR368" s="455">
        <v>39</v>
      </c>
      <c r="AS368" s="455">
        <v>40</v>
      </c>
      <c r="AT368" s="455">
        <v>41</v>
      </c>
      <c r="AU368" s="455">
        <v>42</v>
      </c>
      <c r="AV368" s="455">
        <v>43</v>
      </c>
      <c r="AW368" s="455">
        <v>44</v>
      </c>
      <c r="AX368" s="455">
        <v>45</v>
      </c>
      <c r="AY368" s="455">
        <v>46</v>
      </c>
      <c r="AZ368" s="455">
        <v>47</v>
      </c>
      <c r="BA368" s="455">
        <v>48</v>
      </c>
      <c r="BB368" s="455">
        <v>49</v>
      </c>
      <c r="BC368" s="455">
        <v>50</v>
      </c>
      <c r="BD368" s="455">
        <v>51</v>
      </c>
      <c r="BE368" s="455">
        <v>52</v>
      </c>
      <c r="BF368" s="455">
        <v>53</v>
      </c>
      <c r="BG368" s="455">
        <v>54</v>
      </c>
      <c r="BH368" s="455">
        <v>55</v>
      </c>
      <c r="BI368" s="455">
        <v>56</v>
      </c>
      <c r="BJ368" s="455">
        <v>57</v>
      </c>
      <c r="BK368" s="455">
        <v>58</v>
      </c>
      <c r="BL368" s="455">
        <v>59</v>
      </c>
      <c r="BM368" s="455">
        <v>60</v>
      </c>
      <c r="BN368" s="455">
        <v>61</v>
      </c>
      <c r="BO368" s="455">
        <v>62</v>
      </c>
      <c r="BP368" s="455">
        <v>63</v>
      </c>
      <c r="BQ368" s="455">
        <v>64</v>
      </c>
      <c r="BS368" s="455">
        <v>65</v>
      </c>
      <c r="BT368" s="455">
        <v>66</v>
      </c>
      <c r="BU368" s="455">
        <v>67</v>
      </c>
      <c r="BV368" s="455">
        <v>68</v>
      </c>
      <c r="BX368" s="455">
        <v>69</v>
      </c>
      <c r="BY368" s="455">
        <v>70</v>
      </c>
      <c r="BZ368" s="455">
        <v>71</v>
      </c>
      <c r="CA368" s="455">
        <v>72</v>
      </c>
      <c r="CC368" s="455">
        <v>73</v>
      </c>
      <c r="CD368" s="455">
        <v>74</v>
      </c>
      <c r="CE368" s="455">
        <v>75</v>
      </c>
      <c r="CF368" s="455">
        <v>76</v>
      </c>
    </row>
    <row r="369" spans="4:84">
      <c r="E369" s="455" t="s">
        <v>350</v>
      </c>
      <c r="F369" s="455">
        <v>19</v>
      </c>
      <c r="G369" s="455">
        <v>8</v>
      </c>
      <c r="H369" s="455">
        <v>32</v>
      </c>
      <c r="I369" s="455">
        <v>74</v>
      </c>
      <c r="J369" s="455">
        <v>13</v>
      </c>
      <c r="K369" s="455">
        <v>9</v>
      </c>
      <c r="L369" s="455">
        <v>34</v>
      </c>
      <c r="M369" s="455">
        <v>27</v>
      </c>
      <c r="N369" s="455">
        <v>23</v>
      </c>
      <c r="O369" s="455">
        <v>63</v>
      </c>
      <c r="P369" s="455">
        <v>68</v>
      </c>
      <c r="Q369" s="455">
        <v>10</v>
      </c>
      <c r="R369" s="455">
        <v>2</v>
      </c>
      <c r="S369" s="455">
        <v>73</v>
      </c>
      <c r="T369" s="455">
        <v>36</v>
      </c>
      <c r="U369" s="455">
        <v>54</v>
      </c>
      <c r="V369" s="455">
        <v>75</v>
      </c>
      <c r="W369" s="455">
        <v>37</v>
      </c>
      <c r="X369" s="455">
        <v>1</v>
      </c>
      <c r="Y369" s="455">
        <v>6</v>
      </c>
      <c r="Z369" s="455">
        <v>45</v>
      </c>
      <c r="AA369" s="455">
        <v>3</v>
      </c>
      <c r="AB369" s="455">
        <v>47</v>
      </c>
      <c r="AC369" s="455">
        <v>61</v>
      </c>
      <c r="AD369" s="455">
        <v>38</v>
      </c>
      <c r="AE369" s="455">
        <v>59</v>
      </c>
      <c r="AF369" s="455">
        <v>24</v>
      </c>
      <c r="AG369" s="455">
        <v>20</v>
      </c>
      <c r="AH369" s="455">
        <v>65</v>
      </c>
      <c r="AI369" s="455">
        <v>41</v>
      </c>
      <c r="AJ369" s="455">
        <v>5</v>
      </c>
      <c r="AK369" s="455">
        <v>49</v>
      </c>
      <c r="AL369" s="455">
        <v>64</v>
      </c>
      <c r="AM369" s="455">
        <v>69</v>
      </c>
      <c r="AN369" s="455">
        <v>31</v>
      </c>
      <c r="AO369" s="455">
        <v>44</v>
      </c>
      <c r="AP369" s="455">
        <v>33</v>
      </c>
      <c r="AQ369" s="455">
        <v>50</v>
      </c>
      <c r="AR369" s="455">
        <v>51</v>
      </c>
      <c r="AS369" s="455">
        <v>16</v>
      </c>
      <c r="AT369" s="455">
        <v>25</v>
      </c>
      <c r="AU369" s="455">
        <v>67</v>
      </c>
      <c r="AV369" s="455">
        <v>70</v>
      </c>
      <c r="AW369" s="455">
        <v>56</v>
      </c>
      <c r="AX369" s="455">
        <v>26</v>
      </c>
      <c r="AY369" s="455">
        <v>60</v>
      </c>
      <c r="AZ369" s="455">
        <v>28</v>
      </c>
      <c r="BA369" s="455">
        <v>62</v>
      </c>
      <c r="BB369" s="455">
        <v>21</v>
      </c>
      <c r="BC369" s="455">
        <v>66</v>
      </c>
      <c r="BD369" s="455">
        <v>55</v>
      </c>
      <c r="BE369" s="455">
        <v>72</v>
      </c>
      <c r="BF369" s="455">
        <v>14</v>
      </c>
      <c r="BG369" s="455">
        <v>18</v>
      </c>
      <c r="BH369" s="455">
        <v>46</v>
      </c>
      <c r="BI369" s="455">
        <v>76</v>
      </c>
      <c r="BJ369" s="455">
        <v>71</v>
      </c>
      <c r="BK369" s="455">
        <v>42</v>
      </c>
      <c r="BL369" s="455">
        <v>57</v>
      </c>
      <c r="BM369" s="455">
        <v>22</v>
      </c>
      <c r="BN369" s="455">
        <v>40</v>
      </c>
      <c r="BO369" s="455">
        <v>43</v>
      </c>
      <c r="BP369" s="455">
        <v>15</v>
      </c>
      <c r="BQ369" s="455">
        <v>52</v>
      </c>
      <c r="BS369" s="455">
        <v>35</v>
      </c>
      <c r="BT369" s="455">
        <v>30</v>
      </c>
      <c r="BU369" s="455">
        <v>7</v>
      </c>
      <c r="BV369" s="455">
        <v>11</v>
      </c>
      <c r="BX369" s="455">
        <v>39</v>
      </c>
      <c r="BY369" s="455">
        <v>48</v>
      </c>
      <c r="BZ369" s="455">
        <v>12</v>
      </c>
      <c r="CA369" s="455">
        <v>53</v>
      </c>
      <c r="CC369" s="455">
        <v>29</v>
      </c>
      <c r="CD369" s="455">
        <v>4</v>
      </c>
      <c r="CE369" s="455">
        <v>17</v>
      </c>
      <c r="CF369" s="455">
        <v>58</v>
      </c>
    </row>
    <row r="372" spans="4:84">
      <c r="D372" s="318">
        <v>77</v>
      </c>
      <c r="E372" s="318" t="s">
        <v>379</v>
      </c>
    </row>
    <row r="373" spans="4:84">
      <c r="E373" s="455" t="s">
        <v>322</v>
      </c>
      <c r="F373" s="455">
        <v>1</v>
      </c>
      <c r="G373" s="455">
        <v>2</v>
      </c>
      <c r="H373" s="455">
        <v>3</v>
      </c>
      <c r="I373" s="455">
        <v>4</v>
      </c>
      <c r="J373" s="455">
        <v>5</v>
      </c>
      <c r="K373" s="455">
        <v>6</v>
      </c>
      <c r="L373" s="455">
        <v>7</v>
      </c>
      <c r="M373" s="455">
        <v>8</v>
      </c>
      <c r="N373" s="455">
        <v>9</v>
      </c>
      <c r="O373" s="455">
        <v>10</v>
      </c>
      <c r="P373" s="455">
        <v>11</v>
      </c>
      <c r="Q373" s="455">
        <v>12</v>
      </c>
      <c r="R373" s="455">
        <v>13</v>
      </c>
      <c r="S373" s="455">
        <v>14</v>
      </c>
      <c r="T373" s="455">
        <v>15</v>
      </c>
      <c r="U373" s="455">
        <v>16</v>
      </c>
      <c r="V373" s="455">
        <v>17</v>
      </c>
      <c r="W373" s="455">
        <v>18</v>
      </c>
      <c r="X373" s="455">
        <v>19</v>
      </c>
      <c r="Y373" s="455">
        <v>20</v>
      </c>
      <c r="Z373" s="455">
        <v>21</v>
      </c>
      <c r="AA373" s="455">
        <v>22</v>
      </c>
      <c r="AB373" s="455">
        <v>23</v>
      </c>
      <c r="AC373" s="455">
        <v>24</v>
      </c>
      <c r="AD373" s="455">
        <v>25</v>
      </c>
      <c r="AE373" s="455">
        <v>26</v>
      </c>
      <c r="AF373" s="455">
        <v>27</v>
      </c>
      <c r="AG373" s="455">
        <v>28</v>
      </c>
      <c r="AH373" s="455">
        <v>29</v>
      </c>
      <c r="AI373" s="455">
        <v>30</v>
      </c>
      <c r="AJ373" s="455">
        <v>31</v>
      </c>
      <c r="AK373" s="455">
        <v>32</v>
      </c>
      <c r="AL373" s="455">
        <v>33</v>
      </c>
      <c r="AM373" s="455">
        <v>34</v>
      </c>
      <c r="AN373" s="455">
        <v>35</v>
      </c>
      <c r="AO373" s="455">
        <v>36</v>
      </c>
      <c r="AP373" s="455">
        <v>37</v>
      </c>
      <c r="AQ373" s="455">
        <v>38</v>
      </c>
      <c r="AR373" s="455">
        <v>39</v>
      </c>
      <c r="AS373" s="455">
        <v>40</v>
      </c>
      <c r="AT373" s="455">
        <v>41</v>
      </c>
      <c r="AU373" s="455">
        <v>42</v>
      </c>
      <c r="AV373" s="455">
        <v>43</v>
      </c>
      <c r="AW373" s="455">
        <v>44</v>
      </c>
      <c r="AX373" s="455">
        <v>45</v>
      </c>
      <c r="AY373" s="455">
        <v>46</v>
      </c>
      <c r="AZ373" s="455">
        <v>47</v>
      </c>
      <c r="BA373" s="455">
        <v>48</v>
      </c>
      <c r="BB373" s="455">
        <v>49</v>
      </c>
      <c r="BC373" s="455">
        <v>50</v>
      </c>
      <c r="BD373" s="455">
        <v>51</v>
      </c>
      <c r="BE373" s="455">
        <v>52</v>
      </c>
      <c r="BF373" s="455">
        <v>53</v>
      </c>
      <c r="BG373" s="455">
        <v>54</v>
      </c>
      <c r="BH373" s="455">
        <v>55</v>
      </c>
      <c r="BI373" s="455">
        <v>56</v>
      </c>
      <c r="BJ373" s="455">
        <v>57</v>
      </c>
      <c r="BK373" s="455">
        <v>58</v>
      </c>
      <c r="BL373" s="455">
        <v>59</v>
      </c>
      <c r="BM373" s="455">
        <v>60</v>
      </c>
      <c r="BN373" s="455">
        <v>61</v>
      </c>
      <c r="BO373" s="455">
        <v>62</v>
      </c>
      <c r="BP373" s="455">
        <v>63</v>
      </c>
      <c r="BQ373" s="455">
        <v>64</v>
      </c>
      <c r="BR373" s="455">
        <v>65</v>
      </c>
      <c r="BS373" s="455">
        <v>66</v>
      </c>
      <c r="BT373" s="455">
        <v>67</v>
      </c>
      <c r="BU373" s="455">
        <v>68</v>
      </c>
      <c r="BV373" s="455">
        <v>69</v>
      </c>
      <c r="BX373" s="455">
        <v>70</v>
      </c>
      <c r="BY373" s="455">
        <v>71</v>
      </c>
      <c r="BZ373" s="455">
        <v>72</v>
      </c>
      <c r="CA373" s="455">
        <v>73</v>
      </c>
      <c r="CC373" s="455">
        <v>74</v>
      </c>
      <c r="CD373" s="455">
        <v>75</v>
      </c>
      <c r="CE373" s="455">
        <v>76</v>
      </c>
      <c r="CF373" s="455">
        <v>77</v>
      </c>
    </row>
    <row r="374" spans="4:84">
      <c r="E374" s="455" t="s">
        <v>350</v>
      </c>
      <c r="F374" s="455">
        <v>25</v>
      </c>
      <c r="G374" s="455">
        <v>10</v>
      </c>
      <c r="H374" s="455">
        <v>52</v>
      </c>
      <c r="I374" s="455">
        <v>26</v>
      </c>
      <c r="J374" s="455">
        <v>36</v>
      </c>
      <c r="K374" s="455">
        <v>30</v>
      </c>
      <c r="L374" s="455">
        <v>8</v>
      </c>
      <c r="M374" s="455">
        <v>73</v>
      </c>
      <c r="N374" s="455">
        <v>31</v>
      </c>
      <c r="O374" s="455">
        <v>61</v>
      </c>
      <c r="P374" s="455">
        <v>59</v>
      </c>
      <c r="Q374" s="455">
        <v>43</v>
      </c>
      <c r="R374" s="455">
        <v>12</v>
      </c>
      <c r="S374" s="455">
        <v>46</v>
      </c>
      <c r="T374" s="455">
        <v>75</v>
      </c>
      <c r="U374" s="455">
        <v>55</v>
      </c>
      <c r="V374" s="455">
        <v>33</v>
      </c>
      <c r="W374" s="455">
        <v>62</v>
      </c>
      <c r="X374" s="455">
        <v>41</v>
      </c>
      <c r="Y374" s="455">
        <v>74</v>
      </c>
      <c r="Z374" s="455">
        <v>54</v>
      </c>
      <c r="AA374" s="455">
        <v>64</v>
      </c>
      <c r="AB374" s="455">
        <v>17</v>
      </c>
      <c r="AC374" s="455">
        <v>2</v>
      </c>
      <c r="AD374" s="455">
        <v>70</v>
      </c>
      <c r="AE374" s="455">
        <v>9</v>
      </c>
      <c r="AF374" s="455">
        <v>5</v>
      </c>
      <c r="AG374" s="455">
        <v>49</v>
      </c>
      <c r="AH374" s="455">
        <v>66</v>
      </c>
      <c r="AI374" s="455">
        <v>38</v>
      </c>
      <c r="AJ374" s="455">
        <v>34</v>
      </c>
      <c r="AK374" s="455">
        <v>58</v>
      </c>
      <c r="AL374" s="455">
        <v>4</v>
      </c>
      <c r="AM374" s="455">
        <v>22</v>
      </c>
      <c r="AN374" s="455">
        <v>6</v>
      </c>
      <c r="AO374" s="455">
        <v>24</v>
      </c>
      <c r="AP374" s="455">
        <v>63</v>
      </c>
      <c r="AQ374" s="455">
        <v>57</v>
      </c>
      <c r="AR374" s="455">
        <v>11</v>
      </c>
      <c r="AS374" s="455">
        <v>76</v>
      </c>
      <c r="AT374" s="455">
        <v>19</v>
      </c>
      <c r="AU374" s="455">
        <v>77</v>
      </c>
      <c r="AV374" s="455">
        <v>69</v>
      </c>
      <c r="AW374" s="455">
        <v>32</v>
      </c>
      <c r="AX374" s="455">
        <v>42</v>
      </c>
      <c r="AY374" s="455">
        <v>39</v>
      </c>
      <c r="AZ374" s="455">
        <v>28</v>
      </c>
      <c r="BA374" s="455">
        <v>35</v>
      </c>
      <c r="BB374" s="455">
        <v>16</v>
      </c>
      <c r="BC374" s="455">
        <v>71</v>
      </c>
      <c r="BD374" s="455">
        <v>60</v>
      </c>
      <c r="BE374" s="455">
        <v>50</v>
      </c>
      <c r="BF374" s="455">
        <v>27</v>
      </c>
      <c r="BG374" s="455">
        <v>21</v>
      </c>
      <c r="BH374" s="455">
        <v>51</v>
      </c>
      <c r="BI374" s="455">
        <v>45</v>
      </c>
      <c r="BJ374" s="455">
        <v>72</v>
      </c>
      <c r="BK374" s="455">
        <v>37</v>
      </c>
      <c r="BL374" s="455">
        <v>68</v>
      </c>
      <c r="BM374" s="455">
        <v>1</v>
      </c>
      <c r="BN374" s="455">
        <v>40</v>
      </c>
      <c r="BO374" s="455">
        <v>18</v>
      </c>
      <c r="BP374" s="455">
        <v>14</v>
      </c>
      <c r="BQ374" s="455">
        <v>67</v>
      </c>
      <c r="BR374" s="455">
        <v>56</v>
      </c>
      <c r="BS374" s="455">
        <v>29</v>
      </c>
      <c r="BT374" s="455">
        <v>13</v>
      </c>
      <c r="BU374" s="455">
        <v>7</v>
      </c>
      <c r="BV374" s="455">
        <v>53</v>
      </c>
      <c r="BX374" s="455">
        <v>15</v>
      </c>
      <c r="BY374" s="455">
        <v>23</v>
      </c>
      <c r="BZ374" s="455">
        <v>65</v>
      </c>
      <c r="CA374" s="455">
        <v>47</v>
      </c>
      <c r="CC374" s="455">
        <v>20</v>
      </c>
      <c r="CD374" s="455">
        <v>3</v>
      </c>
      <c r="CE374" s="455">
        <v>44</v>
      </c>
      <c r="CF374" s="455">
        <v>48</v>
      </c>
    </row>
    <row r="377" spans="4:84">
      <c r="D377" s="318">
        <v>78</v>
      </c>
      <c r="E377" s="318" t="s">
        <v>379</v>
      </c>
    </row>
    <row r="378" spans="4:84">
      <c r="E378" s="455" t="s">
        <v>322</v>
      </c>
      <c r="F378" s="455">
        <v>1</v>
      </c>
      <c r="G378" s="455">
        <v>2</v>
      </c>
      <c r="H378" s="455">
        <v>3</v>
      </c>
      <c r="I378" s="455">
        <v>4</v>
      </c>
      <c r="J378" s="455">
        <v>5</v>
      </c>
      <c r="K378" s="455">
        <v>6</v>
      </c>
      <c r="L378" s="455">
        <v>7</v>
      </c>
      <c r="M378" s="455">
        <v>8</v>
      </c>
      <c r="N378" s="455">
        <v>9</v>
      </c>
      <c r="O378" s="455">
        <v>10</v>
      </c>
      <c r="P378" s="455">
        <v>11</v>
      </c>
      <c r="Q378" s="455">
        <v>12</v>
      </c>
      <c r="R378" s="455">
        <v>13</v>
      </c>
      <c r="S378" s="455">
        <v>14</v>
      </c>
      <c r="T378" s="455">
        <v>15</v>
      </c>
      <c r="U378" s="455">
        <v>16</v>
      </c>
      <c r="V378" s="455">
        <v>17</v>
      </c>
      <c r="W378" s="455">
        <v>18</v>
      </c>
      <c r="X378" s="455">
        <v>19</v>
      </c>
      <c r="Y378" s="455">
        <v>20</v>
      </c>
      <c r="Z378" s="455">
        <v>21</v>
      </c>
      <c r="AA378" s="455">
        <v>22</v>
      </c>
      <c r="AB378" s="455">
        <v>23</v>
      </c>
      <c r="AC378" s="455">
        <v>24</v>
      </c>
      <c r="AD378" s="455">
        <v>25</v>
      </c>
      <c r="AE378" s="455">
        <v>26</v>
      </c>
      <c r="AF378" s="455">
        <v>27</v>
      </c>
      <c r="AG378" s="455">
        <v>28</v>
      </c>
      <c r="AH378" s="455">
        <v>29</v>
      </c>
      <c r="AI378" s="455">
        <v>30</v>
      </c>
      <c r="AJ378" s="455">
        <v>31</v>
      </c>
      <c r="AK378" s="455">
        <v>32</v>
      </c>
      <c r="AL378" s="455">
        <v>33</v>
      </c>
      <c r="AM378" s="455">
        <v>34</v>
      </c>
      <c r="AN378" s="455">
        <v>35</v>
      </c>
      <c r="AO378" s="455">
        <v>36</v>
      </c>
      <c r="AP378" s="455">
        <v>37</v>
      </c>
      <c r="AQ378" s="455">
        <v>38</v>
      </c>
      <c r="AR378" s="455">
        <v>39</v>
      </c>
      <c r="AS378" s="455">
        <v>40</v>
      </c>
      <c r="AT378" s="455">
        <v>41</v>
      </c>
      <c r="AU378" s="455">
        <v>42</v>
      </c>
      <c r="AV378" s="455">
        <v>43</v>
      </c>
      <c r="AW378" s="455">
        <v>44</v>
      </c>
      <c r="AX378" s="455">
        <v>45</v>
      </c>
      <c r="AY378" s="455">
        <v>46</v>
      </c>
      <c r="AZ378" s="455">
        <v>47</v>
      </c>
      <c r="BA378" s="455">
        <v>48</v>
      </c>
      <c r="BB378" s="455">
        <v>49</v>
      </c>
      <c r="BC378" s="455">
        <v>50</v>
      </c>
      <c r="BD378" s="455">
        <v>51</v>
      </c>
      <c r="BE378" s="455">
        <v>52</v>
      </c>
      <c r="BF378" s="455">
        <v>53</v>
      </c>
      <c r="BG378" s="455">
        <v>54</v>
      </c>
      <c r="BH378" s="455">
        <v>55</v>
      </c>
      <c r="BI378" s="455">
        <v>56</v>
      </c>
      <c r="BJ378" s="455">
        <v>57</v>
      </c>
      <c r="BK378" s="455">
        <v>58</v>
      </c>
      <c r="BL378" s="455">
        <v>59</v>
      </c>
      <c r="BM378" s="455">
        <v>60</v>
      </c>
      <c r="BN378" s="455">
        <v>61</v>
      </c>
      <c r="BO378" s="455">
        <v>62</v>
      </c>
      <c r="BP378" s="455">
        <v>63</v>
      </c>
      <c r="BQ378" s="455">
        <v>64</v>
      </c>
      <c r="BR378" s="455">
        <v>65</v>
      </c>
      <c r="BS378" s="455">
        <v>66</v>
      </c>
      <c r="BT378" s="455">
        <v>67</v>
      </c>
      <c r="BU378" s="455">
        <v>68</v>
      </c>
      <c r="BV378" s="455">
        <v>69</v>
      </c>
      <c r="BW378" s="455">
        <v>70</v>
      </c>
      <c r="BX378" s="455">
        <v>71</v>
      </c>
      <c r="BY378" s="455">
        <v>72</v>
      </c>
      <c r="BZ378" s="455">
        <v>73</v>
      </c>
      <c r="CA378" s="455">
        <v>74</v>
      </c>
      <c r="CC378" s="455">
        <v>75</v>
      </c>
      <c r="CD378" s="455">
        <v>76</v>
      </c>
      <c r="CE378" s="455">
        <v>77</v>
      </c>
      <c r="CF378" s="455">
        <v>78</v>
      </c>
    </row>
    <row r="379" spans="4:84">
      <c r="E379" s="455" t="s">
        <v>350</v>
      </c>
      <c r="F379" s="455">
        <v>44</v>
      </c>
      <c r="G379" s="455">
        <v>48</v>
      </c>
      <c r="H379" s="455">
        <v>72</v>
      </c>
      <c r="I379" s="455">
        <v>32</v>
      </c>
      <c r="J379" s="455">
        <v>51</v>
      </c>
      <c r="K379" s="455">
        <v>4</v>
      </c>
      <c r="L379" s="455">
        <v>13</v>
      </c>
      <c r="M379" s="455">
        <v>37</v>
      </c>
      <c r="N379" s="455">
        <v>28</v>
      </c>
      <c r="O379" s="455">
        <v>75</v>
      </c>
      <c r="P379" s="455">
        <v>14</v>
      </c>
      <c r="Q379" s="455">
        <v>73</v>
      </c>
      <c r="R379" s="455">
        <v>7</v>
      </c>
      <c r="S379" s="455">
        <v>53</v>
      </c>
      <c r="T379" s="455">
        <v>26</v>
      </c>
      <c r="U379" s="455">
        <v>5</v>
      </c>
      <c r="V379" s="455">
        <v>69</v>
      </c>
      <c r="W379" s="455">
        <v>64</v>
      </c>
      <c r="X379" s="455">
        <v>71</v>
      </c>
      <c r="Y379" s="455">
        <v>36</v>
      </c>
      <c r="Z379" s="455">
        <v>50</v>
      </c>
      <c r="AA379" s="455">
        <v>8</v>
      </c>
      <c r="AB379" s="455">
        <v>27</v>
      </c>
      <c r="AC379" s="455">
        <v>17</v>
      </c>
      <c r="AD379" s="455">
        <v>2</v>
      </c>
      <c r="AE379" s="455">
        <v>70</v>
      </c>
      <c r="AF379" s="455">
        <v>23</v>
      </c>
      <c r="AG379" s="455">
        <v>62</v>
      </c>
      <c r="AH379" s="455">
        <v>77</v>
      </c>
      <c r="AI379" s="455">
        <v>43</v>
      </c>
      <c r="AJ379" s="455">
        <v>55</v>
      </c>
      <c r="AK379" s="455">
        <v>38</v>
      </c>
      <c r="AL379" s="455">
        <v>20</v>
      </c>
      <c r="AM379" s="455">
        <v>46</v>
      </c>
      <c r="AN379" s="455">
        <v>68</v>
      </c>
      <c r="AO379" s="455">
        <v>30</v>
      </c>
      <c r="AP379" s="455">
        <v>40</v>
      </c>
      <c r="AQ379" s="455">
        <v>15</v>
      </c>
      <c r="AR379" s="455">
        <v>6</v>
      </c>
      <c r="AS379" s="455">
        <v>61</v>
      </c>
      <c r="AT379" s="455">
        <v>29</v>
      </c>
      <c r="AU379" s="455">
        <v>78</v>
      </c>
      <c r="AV379" s="455">
        <v>74</v>
      </c>
      <c r="AW379" s="455">
        <v>57</v>
      </c>
      <c r="AX379" s="455">
        <v>11</v>
      </c>
      <c r="AY379" s="455">
        <v>9</v>
      </c>
      <c r="AZ379" s="455">
        <v>34</v>
      </c>
      <c r="BA379" s="455">
        <v>52</v>
      </c>
      <c r="BB379" s="455">
        <v>58</v>
      </c>
      <c r="BC379" s="455">
        <v>16</v>
      </c>
      <c r="BD379" s="455">
        <v>25</v>
      </c>
      <c r="BE379" s="455">
        <v>3</v>
      </c>
      <c r="BF379" s="455">
        <v>65</v>
      </c>
      <c r="BG379" s="455">
        <v>66</v>
      </c>
      <c r="BH379" s="455">
        <v>12</v>
      </c>
      <c r="BI379" s="455">
        <v>19</v>
      </c>
      <c r="BJ379" s="455">
        <v>63</v>
      </c>
      <c r="BK379" s="455">
        <v>76</v>
      </c>
      <c r="BL379" s="455">
        <v>41</v>
      </c>
      <c r="BM379" s="455">
        <v>47</v>
      </c>
      <c r="BN379" s="455">
        <v>24</v>
      </c>
      <c r="BO379" s="455">
        <v>49</v>
      </c>
      <c r="BP379" s="455">
        <v>42</v>
      </c>
      <c r="BQ379" s="455">
        <v>31</v>
      </c>
      <c r="BR379" s="455">
        <v>56</v>
      </c>
      <c r="BS379" s="455">
        <v>39</v>
      </c>
      <c r="BT379" s="455">
        <v>59</v>
      </c>
      <c r="BU379" s="455">
        <v>35</v>
      </c>
      <c r="BV379" s="455">
        <v>67</v>
      </c>
      <c r="BW379" s="455">
        <v>1</v>
      </c>
      <c r="BX379" s="455">
        <v>45</v>
      </c>
      <c r="BY379" s="455">
        <v>18</v>
      </c>
      <c r="BZ379" s="455">
        <v>22</v>
      </c>
      <c r="CA379" s="455">
        <v>33</v>
      </c>
      <c r="CC379" s="455">
        <v>10</v>
      </c>
      <c r="CD379" s="455">
        <v>54</v>
      </c>
      <c r="CE379" s="455">
        <v>60</v>
      </c>
      <c r="CF379" s="455">
        <v>21</v>
      </c>
    </row>
    <row r="382" spans="4:84">
      <c r="D382" s="318">
        <v>79</v>
      </c>
      <c r="E382" s="318" t="s">
        <v>379</v>
      </c>
    </row>
    <row r="383" spans="4:84">
      <c r="E383" s="455" t="s">
        <v>322</v>
      </c>
      <c r="F383" s="455">
        <v>1</v>
      </c>
      <c r="G383" s="455">
        <v>2</v>
      </c>
      <c r="H383" s="455">
        <v>3</v>
      </c>
      <c r="I383" s="455">
        <v>4</v>
      </c>
      <c r="J383" s="455">
        <v>5</v>
      </c>
      <c r="K383" s="455">
        <v>6</v>
      </c>
      <c r="L383" s="455">
        <v>7</v>
      </c>
      <c r="M383" s="455">
        <v>8</v>
      </c>
      <c r="N383" s="455">
        <v>9</v>
      </c>
      <c r="O383" s="455">
        <v>10</v>
      </c>
      <c r="P383" s="455">
        <v>11</v>
      </c>
      <c r="Q383" s="455">
        <v>12</v>
      </c>
      <c r="R383" s="455">
        <v>13</v>
      </c>
      <c r="S383" s="455">
        <v>14</v>
      </c>
      <c r="T383" s="455">
        <v>15</v>
      </c>
      <c r="U383" s="455">
        <v>16</v>
      </c>
      <c r="V383" s="455">
        <v>17</v>
      </c>
      <c r="W383" s="455">
        <v>18</v>
      </c>
      <c r="X383" s="455">
        <v>19</v>
      </c>
      <c r="Y383" s="455">
        <v>20</v>
      </c>
      <c r="Z383" s="455">
        <v>21</v>
      </c>
      <c r="AA383" s="455">
        <v>22</v>
      </c>
      <c r="AB383" s="455">
        <v>23</v>
      </c>
      <c r="AC383" s="455">
        <v>24</v>
      </c>
      <c r="AD383" s="455">
        <v>25</v>
      </c>
      <c r="AE383" s="455">
        <v>26</v>
      </c>
      <c r="AF383" s="455">
        <v>27</v>
      </c>
      <c r="AG383" s="455">
        <v>28</v>
      </c>
      <c r="AH383" s="455">
        <v>29</v>
      </c>
      <c r="AI383" s="455">
        <v>30</v>
      </c>
      <c r="AJ383" s="455">
        <v>31</v>
      </c>
      <c r="AK383" s="455">
        <v>32</v>
      </c>
      <c r="AL383" s="455">
        <v>33</v>
      </c>
      <c r="AM383" s="455">
        <v>34</v>
      </c>
      <c r="AN383" s="455">
        <v>35</v>
      </c>
      <c r="AO383" s="455">
        <v>36</v>
      </c>
      <c r="AP383" s="455">
        <v>37</v>
      </c>
      <c r="AQ383" s="455">
        <v>38</v>
      </c>
      <c r="AR383" s="455">
        <v>39</v>
      </c>
      <c r="AS383" s="455">
        <v>40</v>
      </c>
      <c r="AT383" s="455">
        <v>41</v>
      </c>
      <c r="AU383" s="455">
        <v>42</v>
      </c>
      <c r="AV383" s="455">
        <v>43</v>
      </c>
      <c r="AW383" s="455">
        <v>44</v>
      </c>
      <c r="AX383" s="455">
        <v>45</v>
      </c>
      <c r="AY383" s="455">
        <v>46</v>
      </c>
      <c r="AZ383" s="455">
        <v>47</v>
      </c>
      <c r="BA383" s="455">
        <v>48</v>
      </c>
      <c r="BB383" s="455">
        <v>49</v>
      </c>
      <c r="BC383" s="455">
        <v>50</v>
      </c>
      <c r="BD383" s="455">
        <v>51</v>
      </c>
      <c r="BE383" s="455">
        <v>52</v>
      </c>
      <c r="BF383" s="455">
        <v>53</v>
      </c>
      <c r="BG383" s="455">
        <v>54</v>
      </c>
      <c r="BH383" s="455">
        <v>55</v>
      </c>
      <c r="BI383" s="455">
        <v>56</v>
      </c>
      <c r="BJ383" s="455">
        <v>57</v>
      </c>
      <c r="BK383" s="455">
        <v>58</v>
      </c>
      <c r="BL383" s="455">
        <v>59</v>
      </c>
      <c r="BM383" s="455">
        <v>60</v>
      </c>
      <c r="BN383" s="455">
        <v>61</v>
      </c>
      <c r="BO383" s="455">
        <v>62</v>
      </c>
      <c r="BP383" s="455">
        <v>63</v>
      </c>
      <c r="BQ383" s="455">
        <v>64</v>
      </c>
      <c r="BR383" s="455">
        <v>65</v>
      </c>
      <c r="BS383" s="455">
        <v>66</v>
      </c>
      <c r="BT383" s="455">
        <v>67</v>
      </c>
      <c r="BU383" s="455">
        <v>68</v>
      </c>
      <c r="BV383" s="455">
        <v>69</v>
      </c>
      <c r="BW383" s="455">
        <v>70</v>
      </c>
      <c r="BX383" s="455">
        <v>71</v>
      </c>
      <c r="BY383" s="455">
        <v>72</v>
      </c>
      <c r="BZ383" s="455">
        <v>73</v>
      </c>
      <c r="CA383" s="455">
        <v>74</v>
      </c>
      <c r="CB383" s="455">
        <v>75</v>
      </c>
      <c r="CC383" s="455">
        <v>76</v>
      </c>
      <c r="CD383" s="455">
        <v>77</v>
      </c>
      <c r="CE383" s="455">
        <v>78</v>
      </c>
      <c r="CF383" s="455">
        <v>79</v>
      </c>
    </row>
    <row r="384" spans="4:84">
      <c r="E384" s="455" t="s">
        <v>350</v>
      </c>
      <c r="F384" s="455">
        <v>55</v>
      </c>
      <c r="G384" s="455">
        <v>20</v>
      </c>
      <c r="H384" s="455">
        <v>40</v>
      </c>
      <c r="I384" s="455">
        <v>58</v>
      </c>
      <c r="J384" s="455">
        <v>66</v>
      </c>
      <c r="K384" s="455">
        <v>15</v>
      </c>
      <c r="L384" s="455">
        <v>63</v>
      </c>
      <c r="M384" s="455">
        <v>27</v>
      </c>
      <c r="N384" s="455">
        <v>41</v>
      </c>
      <c r="O384" s="455">
        <v>72</v>
      </c>
      <c r="P384" s="455">
        <v>19</v>
      </c>
      <c r="Q384" s="455">
        <v>73</v>
      </c>
      <c r="R384" s="455">
        <v>67</v>
      </c>
      <c r="S384" s="455">
        <v>31</v>
      </c>
      <c r="T384" s="455">
        <v>1</v>
      </c>
      <c r="U384" s="455">
        <v>70</v>
      </c>
      <c r="V384" s="455">
        <v>53</v>
      </c>
      <c r="W384" s="455">
        <v>7</v>
      </c>
      <c r="X384" s="455">
        <v>21</v>
      </c>
      <c r="Y384" s="455">
        <v>76</v>
      </c>
      <c r="Z384" s="455">
        <v>25</v>
      </c>
      <c r="AA384" s="455">
        <v>68</v>
      </c>
      <c r="AB384" s="455">
        <v>9</v>
      </c>
      <c r="AC384" s="455">
        <v>37</v>
      </c>
      <c r="AD384" s="455">
        <v>16</v>
      </c>
      <c r="AE384" s="455">
        <v>44</v>
      </c>
      <c r="AF384" s="455">
        <v>8</v>
      </c>
      <c r="AG384" s="455">
        <v>14</v>
      </c>
      <c r="AH384" s="455">
        <v>46</v>
      </c>
      <c r="AI384" s="455">
        <v>33</v>
      </c>
      <c r="AJ384" s="455">
        <v>74</v>
      </c>
      <c r="AK384" s="455">
        <v>64</v>
      </c>
      <c r="AL384" s="455">
        <v>79</v>
      </c>
      <c r="AM384" s="455">
        <v>43</v>
      </c>
      <c r="AN384" s="455">
        <v>18</v>
      </c>
      <c r="AO384" s="455">
        <v>50</v>
      </c>
      <c r="AP384" s="455">
        <v>24</v>
      </c>
      <c r="AQ384" s="455">
        <v>4</v>
      </c>
      <c r="AR384" s="455">
        <v>61</v>
      </c>
      <c r="AS384" s="455">
        <v>71</v>
      </c>
      <c r="AT384" s="455">
        <v>69</v>
      </c>
      <c r="AU384" s="455">
        <v>23</v>
      </c>
      <c r="AV384" s="455">
        <v>47</v>
      </c>
      <c r="AW384" s="455">
        <v>52</v>
      </c>
      <c r="AX384" s="455">
        <v>57</v>
      </c>
      <c r="AY384" s="455">
        <v>54</v>
      </c>
      <c r="AZ384" s="455">
        <v>45</v>
      </c>
      <c r="BA384" s="455">
        <v>35</v>
      </c>
      <c r="BB384" s="455">
        <v>78</v>
      </c>
      <c r="BC384" s="455">
        <v>6</v>
      </c>
      <c r="BD384" s="455">
        <v>75</v>
      </c>
      <c r="BE384" s="455">
        <v>5</v>
      </c>
      <c r="BF384" s="455">
        <v>17</v>
      </c>
      <c r="BG384" s="455">
        <v>56</v>
      </c>
      <c r="BH384" s="455">
        <v>36</v>
      </c>
      <c r="BI384" s="455">
        <v>29</v>
      </c>
      <c r="BJ384" s="455">
        <v>49</v>
      </c>
      <c r="BK384" s="455">
        <v>42</v>
      </c>
      <c r="BL384" s="455">
        <v>13</v>
      </c>
      <c r="BM384" s="455">
        <v>77</v>
      </c>
      <c r="BN384" s="455">
        <v>60</v>
      </c>
      <c r="BO384" s="455">
        <v>48</v>
      </c>
      <c r="BP384" s="455">
        <v>65</v>
      </c>
      <c r="BQ384" s="455">
        <v>32</v>
      </c>
      <c r="BR384" s="455">
        <v>3</v>
      </c>
      <c r="BS384" s="455">
        <v>10</v>
      </c>
      <c r="BT384" s="455">
        <v>28</v>
      </c>
      <c r="BU384" s="455">
        <v>59</v>
      </c>
      <c r="BV384" s="455">
        <v>22</v>
      </c>
      <c r="BW384" s="455">
        <v>11</v>
      </c>
      <c r="BX384" s="455">
        <v>30</v>
      </c>
      <c r="BY384" s="455">
        <v>38</v>
      </c>
      <c r="BZ384" s="455">
        <v>2</v>
      </c>
      <c r="CA384" s="455">
        <v>62</v>
      </c>
      <c r="CB384" s="455">
        <v>51</v>
      </c>
      <c r="CC384" s="455">
        <v>34</v>
      </c>
      <c r="CD384" s="455">
        <v>39</v>
      </c>
      <c r="CE384" s="455">
        <v>12</v>
      </c>
      <c r="CF384" s="455">
        <v>26</v>
      </c>
    </row>
    <row r="387" spans="4:89">
      <c r="D387" s="318">
        <v>80</v>
      </c>
      <c r="E387" s="318" t="s">
        <v>379</v>
      </c>
    </row>
    <row r="388" spans="4:89">
      <c r="E388" s="455" t="s">
        <v>322</v>
      </c>
      <c r="F388" s="455">
        <v>1</v>
      </c>
      <c r="G388" s="455">
        <v>2</v>
      </c>
      <c r="H388" s="455">
        <v>3</v>
      </c>
      <c r="I388" s="455">
        <v>4</v>
      </c>
      <c r="J388" s="455">
        <v>5</v>
      </c>
      <c r="K388" s="455">
        <v>6</v>
      </c>
      <c r="L388" s="455">
        <v>7</v>
      </c>
      <c r="M388" s="455">
        <v>8</v>
      </c>
      <c r="N388" s="455">
        <v>9</v>
      </c>
      <c r="O388" s="455">
        <v>10</v>
      </c>
      <c r="P388" s="455">
        <v>11</v>
      </c>
      <c r="Q388" s="455">
        <v>12</v>
      </c>
      <c r="R388" s="455">
        <v>13</v>
      </c>
      <c r="S388" s="455">
        <v>14</v>
      </c>
      <c r="T388" s="455">
        <v>15</v>
      </c>
      <c r="U388" s="455">
        <v>16</v>
      </c>
      <c r="V388" s="455">
        <v>17</v>
      </c>
      <c r="W388" s="455">
        <v>18</v>
      </c>
      <c r="X388" s="455">
        <v>19</v>
      </c>
      <c r="Y388" s="455">
        <v>20</v>
      </c>
      <c r="Z388" s="455">
        <v>21</v>
      </c>
      <c r="AA388" s="455">
        <v>22</v>
      </c>
      <c r="AB388" s="455">
        <v>23</v>
      </c>
      <c r="AC388" s="455">
        <v>24</v>
      </c>
      <c r="AD388" s="455">
        <v>25</v>
      </c>
      <c r="AE388" s="455">
        <v>26</v>
      </c>
      <c r="AF388" s="455">
        <v>27</v>
      </c>
      <c r="AG388" s="455">
        <v>28</v>
      </c>
      <c r="AH388" s="455">
        <v>29</v>
      </c>
      <c r="AI388" s="455">
        <v>30</v>
      </c>
      <c r="AJ388" s="455">
        <v>31</v>
      </c>
      <c r="AK388" s="455">
        <v>32</v>
      </c>
      <c r="AL388" s="455">
        <v>33</v>
      </c>
      <c r="AM388" s="455">
        <v>34</v>
      </c>
      <c r="AN388" s="455">
        <v>35</v>
      </c>
      <c r="AO388" s="455">
        <v>36</v>
      </c>
      <c r="AP388" s="455">
        <v>37</v>
      </c>
      <c r="AQ388" s="455">
        <v>38</v>
      </c>
      <c r="AR388" s="455">
        <v>39</v>
      </c>
      <c r="AS388" s="455">
        <v>40</v>
      </c>
      <c r="AT388" s="455">
        <v>41</v>
      </c>
      <c r="AU388" s="455">
        <v>42</v>
      </c>
      <c r="AV388" s="455">
        <v>43</v>
      </c>
      <c r="AW388" s="455">
        <v>44</v>
      </c>
      <c r="AX388" s="455">
        <v>45</v>
      </c>
      <c r="AY388" s="455">
        <v>46</v>
      </c>
      <c r="AZ388" s="455">
        <v>47</v>
      </c>
      <c r="BA388" s="455">
        <v>48</v>
      </c>
      <c r="BB388" s="455">
        <v>49</v>
      </c>
      <c r="BC388" s="455">
        <v>50</v>
      </c>
      <c r="BD388" s="455">
        <v>51</v>
      </c>
      <c r="BE388" s="455">
        <v>52</v>
      </c>
      <c r="BF388" s="455">
        <v>53</v>
      </c>
      <c r="BG388" s="455">
        <v>54</v>
      </c>
      <c r="BH388" s="455">
        <v>55</v>
      </c>
      <c r="BI388" s="455">
        <v>56</v>
      </c>
      <c r="BJ388" s="455">
        <v>57</v>
      </c>
      <c r="BK388" s="455">
        <v>58</v>
      </c>
      <c r="BL388" s="455">
        <v>59</v>
      </c>
      <c r="BM388" s="455">
        <v>60</v>
      </c>
      <c r="BN388" s="455">
        <v>61</v>
      </c>
      <c r="BO388" s="455">
        <v>62</v>
      </c>
      <c r="BP388" s="455">
        <v>63</v>
      </c>
      <c r="BQ388" s="455">
        <v>64</v>
      </c>
      <c r="BR388" s="455">
        <v>65</v>
      </c>
      <c r="BS388" s="455">
        <v>66</v>
      </c>
      <c r="BT388" s="455">
        <v>67</v>
      </c>
      <c r="BU388" s="455">
        <v>68</v>
      </c>
      <c r="BV388" s="455">
        <v>69</v>
      </c>
      <c r="BW388" s="455">
        <v>70</v>
      </c>
      <c r="BX388" s="455">
        <v>71</v>
      </c>
      <c r="BY388" s="455">
        <v>72</v>
      </c>
      <c r="BZ388" s="455">
        <v>73</v>
      </c>
      <c r="CA388" s="455">
        <v>74</v>
      </c>
      <c r="CB388" s="455">
        <v>75</v>
      </c>
      <c r="CC388" s="455">
        <v>76</v>
      </c>
      <c r="CD388" s="455">
        <v>77</v>
      </c>
      <c r="CE388" s="455">
        <v>78</v>
      </c>
      <c r="CF388" s="455">
        <v>79</v>
      </c>
      <c r="CG388" s="455">
        <v>80</v>
      </c>
    </row>
    <row r="389" spans="4:89">
      <c r="E389" s="455" t="s">
        <v>350</v>
      </c>
      <c r="F389" s="455">
        <v>40</v>
      </c>
      <c r="G389" s="455">
        <v>20</v>
      </c>
      <c r="H389" s="455">
        <v>27</v>
      </c>
      <c r="I389" s="455">
        <v>57</v>
      </c>
      <c r="J389" s="455">
        <v>23</v>
      </c>
      <c r="K389" s="455">
        <v>34</v>
      </c>
      <c r="L389" s="455">
        <v>14</v>
      </c>
      <c r="M389" s="455">
        <v>17</v>
      </c>
      <c r="N389" s="455">
        <v>28</v>
      </c>
      <c r="O389" s="455">
        <v>48</v>
      </c>
      <c r="P389" s="455">
        <v>29</v>
      </c>
      <c r="Q389" s="455">
        <v>25</v>
      </c>
      <c r="R389" s="455">
        <v>9</v>
      </c>
      <c r="S389" s="455">
        <v>61</v>
      </c>
      <c r="T389" s="455">
        <v>72</v>
      </c>
      <c r="U389" s="455">
        <v>24</v>
      </c>
      <c r="V389" s="455">
        <v>69</v>
      </c>
      <c r="W389" s="455">
        <v>5</v>
      </c>
      <c r="X389" s="455">
        <v>7</v>
      </c>
      <c r="Y389" s="455">
        <v>37</v>
      </c>
      <c r="Z389" s="455">
        <v>45</v>
      </c>
      <c r="AA389" s="455">
        <v>63</v>
      </c>
      <c r="AB389" s="455">
        <v>67</v>
      </c>
      <c r="AC389" s="455">
        <v>51</v>
      </c>
      <c r="AD389" s="455">
        <v>36</v>
      </c>
      <c r="AE389" s="455">
        <v>4</v>
      </c>
      <c r="AF389" s="455">
        <v>78</v>
      </c>
      <c r="AG389" s="455">
        <v>70</v>
      </c>
      <c r="AH389" s="455">
        <v>11</v>
      </c>
      <c r="AI389" s="455">
        <v>46</v>
      </c>
      <c r="AJ389" s="455">
        <v>55</v>
      </c>
      <c r="AK389" s="455">
        <v>75</v>
      </c>
      <c r="AL389" s="455">
        <v>19</v>
      </c>
      <c r="AM389" s="455">
        <v>12</v>
      </c>
      <c r="AN389" s="455">
        <v>3</v>
      </c>
      <c r="AO389" s="455">
        <v>44</v>
      </c>
      <c r="AP389" s="455">
        <v>38</v>
      </c>
      <c r="AQ389" s="455">
        <v>2</v>
      </c>
      <c r="AR389" s="455">
        <v>22</v>
      </c>
      <c r="AS389" s="455">
        <v>76</v>
      </c>
      <c r="AT389" s="455">
        <v>64</v>
      </c>
      <c r="AU389" s="455">
        <v>18</v>
      </c>
      <c r="AV389" s="455">
        <v>15</v>
      </c>
      <c r="AW389" s="455">
        <v>1</v>
      </c>
      <c r="AX389" s="455">
        <v>21</v>
      </c>
      <c r="AY389" s="455">
        <v>30</v>
      </c>
      <c r="AZ389" s="455">
        <v>39</v>
      </c>
      <c r="BA389" s="455">
        <v>77</v>
      </c>
      <c r="BB389" s="455">
        <v>58</v>
      </c>
      <c r="BC389" s="455">
        <v>33</v>
      </c>
      <c r="BD389" s="455">
        <v>49</v>
      </c>
      <c r="BE389" s="455">
        <v>53</v>
      </c>
      <c r="BF389" s="455">
        <v>59</v>
      </c>
      <c r="BG389" s="455">
        <v>73</v>
      </c>
      <c r="BH389" s="455">
        <v>16</v>
      </c>
      <c r="BI389" s="455">
        <v>65</v>
      </c>
      <c r="BJ389" s="455">
        <v>60</v>
      </c>
      <c r="BK389" s="455">
        <v>42</v>
      </c>
      <c r="BL389" s="455">
        <v>68</v>
      </c>
      <c r="BM389" s="455">
        <v>8</v>
      </c>
      <c r="BN389" s="455">
        <v>50</v>
      </c>
      <c r="BO389" s="455">
        <v>79</v>
      </c>
      <c r="BP389" s="455">
        <v>32</v>
      </c>
      <c r="BQ389" s="455">
        <v>6</v>
      </c>
      <c r="BR389" s="455">
        <v>56</v>
      </c>
      <c r="BS389" s="455">
        <v>80</v>
      </c>
      <c r="BT389" s="455">
        <v>43</v>
      </c>
      <c r="BU389" s="455">
        <v>52</v>
      </c>
      <c r="BV389" s="455">
        <v>47</v>
      </c>
      <c r="BW389" s="455">
        <v>31</v>
      </c>
      <c r="BX389" s="455">
        <v>10</v>
      </c>
      <c r="BY389" s="455">
        <v>35</v>
      </c>
      <c r="BZ389" s="455">
        <v>54</v>
      </c>
      <c r="CA389" s="455">
        <v>66</v>
      </c>
      <c r="CB389" s="455">
        <v>71</v>
      </c>
      <c r="CC389" s="455">
        <v>74</v>
      </c>
      <c r="CD389" s="455">
        <v>13</v>
      </c>
      <c r="CE389" s="455">
        <v>62</v>
      </c>
      <c r="CF389" s="455">
        <v>41</v>
      </c>
      <c r="CG389" s="455">
        <v>26</v>
      </c>
    </row>
    <row r="392" spans="4:89">
      <c r="D392" s="318">
        <v>81</v>
      </c>
      <c r="E392" s="318" t="s">
        <v>379</v>
      </c>
    </row>
    <row r="393" spans="4:89">
      <c r="E393" s="455" t="s">
        <v>322</v>
      </c>
      <c r="F393" s="455">
        <v>1</v>
      </c>
      <c r="G393" s="455">
        <v>2</v>
      </c>
      <c r="H393" s="455">
        <v>3</v>
      </c>
      <c r="I393" s="455">
        <v>4</v>
      </c>
      <c r="J393" s="455">
        <v>5</v>
      </c>
      <c r="K393" s="455">
        <v>6</v>
      </c>
      <c r="L393" s="455">
        <v>7</v>
      </c>
      <c r="M393" s="455">
        <v>8</v>
      </c>
      <c r="N393" s="455">
        <v>9</v>
      </c>
      <c r="O393" s="455">
        <v>10</v>
      </c>
      <c r="P393" s="455">
        <v>11</v>
      </c>
      <c r="Q393" s="455">
        <v>12</v>
      </c>
      <c r="R393" s="455">
        <v>13</v>
      </c>
      <c r="S393" s="455">
        <v>14</v>
      </c>
      <c r="T393" s="455">
        <v>15</v>
      </c>
      <c r="U393" s="455">
        <v>16</v>
      </c>
      <c r="V393" s="455">
        <v>17</v>
      </c>
      <c r="W393" s="455">
        <v>18</v>
      </c>
      <c r="X393" s="455">
        <v>19</v>
      </c>
      <c r="Y393" s="455">
        <v>20</v>
      </c>
      <c r="Z393" s="455">
        <v>21</v>
      </c>
      <c r="AA393" s="455">
        <v>22</v>
      </c>
      <c r="AB393" s="455">
        <v>23</v>
      </c>
      <c r="AC393" s="455">
        <v>24</v>
      </c>
      <c r="AD393" s="455">
        <v>25</v>
      </c>
      <c r="AE393" s="455">
        <v>26</v>
      </c>
      <c r="AF393" s="455">
        <v>27</v>
      </c>
      <c r="AG393" s="455">
        <v>28</v>
      </c>
      <c r="AH393" s="455">
        <v>29</v>
      </c>
      <c r="AI393" s="455">
        <v>30</v>
      </c>
      <c r="AJ393" s="455">
        <v>31</v>
      </c>
      <c r="AK393" s="455">
        <v>32</v>
      </c>
      <c r="AL393" s="455">
        <v>33</v>
      </c>
      <c r="AM393" s="455">
        <v>34</v>
      </c>
      <c r="AN393" s="455">
        <v>35</v>
      </c>
      <c r="AO393" s="455">
        <v>36</v>
      </c>
      <c r="AP393" s="455">
        <v>37</v>
      </c>
      <c r="AQ393" s="455">
        <v>38</v>
      </c>
      <c r="AR393" s="455">
        <v>39</v>
      </c>
      <c r="AS393" s="455">
        <v>40</v>
      </c>
      <c r="AT393" s="455">
        <v>41</v>
      </c>
      <c r="AU393" s="455">
        <v>42</v>
      </c>
      <c r="AV393" s="455">
        <v>43</v>
      </c>
      <c r="AW393" s="455">
        <v>44</v>
      </c>
      <c r="AX393" s="455">
        <v>45</v>
      </c>
      <c r="AY393" s="455">
        <v>46</v>
      </c>
      <c r="AZ393" s="455">
        <v>47</v>
      </c>
      <c r="BA393" s="455">
        <v>48</v>
      </c>
      <c r="BB393" s="455">
        <v>49</v>
      </c>
      <c r="BC393" s="455">
        <v>50</v>
      </c>
      <c r="BD393" s="455">
        <v>51</v>
      </c>
      <c r="BE393" s="455">
        <v>52</v>
      </c>
      <c r="BF393" s="455">
        <v>53</v>
      </c>
      <c r="BG393" s="455">
        <v>54</v>
      </c>
      <c r="BH393" s="455">
        <v>55</v>
      </c>
      <c r="BI393" s="455">
        <v>56</v>
      </c>
      <c r="BJ393" s="455">
        <v>57</v>
      </c>
      <c r="BK393" s="455">
        <v>58</v>
      </c>
      <c r="BL393" s="455">
        <v>59</v>
      </c>
      <c r="BM393" s="455">
        <v>60</v>
      </c>
      <c r="BN393" s="455">
        <v>61</v>
      </c>
      <c r="BO393" s="455">
        <v>62</v>
      </c>
      <c r="BP393" s="455">
        <v>63</v>
      </c>
      <c r="BQ393" s="455">
        <v>64</v>
      </c>
      <c r="BR393" s="455">
        <v>65</v>
      </c>
      <c r="BS393" s="455">
        <v>66</v>
      </c>
      <c r="BT393" s="455">
        <v>67</v>
      </c>
      <c r="BU393" s="455">
        <v>68</v>
      </c>
      <c r="BV393" s="455">
        <v>69</v>
      </c>
      <c r="BX393" s="455">
        <v>70</v>
      </c>
      <c r="BY393" s="455">
        <v>71</v>
      </c>
      <c r="BZ393" s="455">
        <v>72</v>
      </c>
      <c r="CA393" s="455">
        <v>73</v>
      </c>
      <c r="CC393" s="455">
        <v>74</v>
      </c>
      <c r="CD393" s="455">
        <v>75</v>
      </c>
      <c r="CE393" s="455">
        <v>76</v>
      </c>
      <c r="CF393" s="455">
        <v>77</v>
      </c>
      <c r="CH393" s="455">
        <v>78</v>
      </c>
      <c r="CI393" s="455">
        <v>79</v>
      </c>
      <c r="CJ393" s="455">
        <v>80</v>
      </c>
      <c r="CK393" s="455">
        <v>81</v>
      </c>
    </row>
    <row r="394" spans="4:89">
      <c r="E394" s="455" t="s">
        <v>350</v>
      </c>
      <c r="F394" s="455">
        <v>39</v>
      </c>
      <c r="G394" s="455">
        <v>80</v>
      </c>
      <c r="H394" s="455">
        <v>75</v>
      </c>
      <c r="I394" s="455">
        <v>31</v>
      </c>
      <c r="J394" s="455">
        <v>70</v>
      </c>
      <c r="K394" s="455">
        <v>59</v>
      </c>
      <c r="L394" s="455">
        <v>68</v>
      </c>
      <c r="M394" s="455">
        <v>65</v>
      </c>
      <c r="N394" s="455">
        <v>74</v>
      </c>
      <c r="O394" s="455">
        <v>43</v>
      </c>
      <c r="P394" s="455">
        <v>25</v>
      </c>
      <c r="Q394" s="455">
        <v>18</v>
      </c>
      <c r="R394" s="455">
        <v>67</v>
      </c>
      <c r="S394" s="455">
        <v>51</v>
      </c>
      <c r="T394" s="455">
        <v>79</v>
      </c>
      <c r="U394" s="455">
        <v>19</v>
      </c>
      <c r="V394" s="455">
        <v>72</v>
      </c>
      <c r="W394" s="455">
        <v>32</v>
      </c>
      <c r="X394" s="455">
        <v>61</v>
      </c>
      <c r="Y394" s="455">
        <v>46</v>
      </c>
      <c r="Z394" s="455">
        <v>64</v>
      </c>
      <c r="AA394" s="455">
        <v>29</v>
      </c>
      <c r="AB394" s="455">
        <v>22</v>
      </c>
      <c r="AC394" s="455">
        <v>36</v>
      </c>
      <c r="AD394" s="455">
        <v>17</v>
      </c>
      <c r="AE394" s="455">
        <v>77</v>
      </c>
      <c r="AF394" s="455">
        <v>53</v>
      </c>
      <c r="AG394" s="455">
        <v>12</v>
      </c>
      <c r="AH394" s="455">
        <v>66</v>
      </c>
      <c r="AI394" s="455">
        <v>56</v>
      </c>
      <c r="AJ394" s="455">
        <v>15</v>
      </c>
      <c r="AK394" s="455">
        <v>76</v>
      </c>
      <c r="AL394" s="455">
        <v>57</v>
      </c>
      <c r="AM394" s="455">
        <v>48</v>
      </c>
      <c r="AN394" s="455">
        <v>78</v>
      </c>
      <c r="AO394" s="455">
        <v>45</v>
      </c>
      <c r="AP394" s="455">
        <v>20</v>
      </c>
      <c r="AQ394" s="455">
        <v>71</v>
      </c>
      <c r="AR394" s="455">
        <v>1</v>
      </c>
      <c r="AS394" s="455">
        <v>47</v>
      </c>
      <c r="AT394" s="455">
        <v>49</v>
      </c>
      <c r="AU394" s="455">
        <v>73</v>
      </c>
      <c r="AV394" s="455">
        <v>35</v>
      </c>
      <c r="AW394" s="455">
        <v>2</v>
      </c>
      <c r="AX394" s="455">
        <v>16</v>
      </c>
      <c r="AY394" s="455">
        <v>10</v>
      </c>
      <c r="AZ394" s="455">
        <v>13</v>
      </c>
      <c r="BA394" s="455">
        <v>37</v>
      </c>
      <c r="BB394" s="455">
        <v>41</v>
      </c>
      <c r="BC394" s="455">
        <v>26</v>
      </c>
      <c r="BD394" s="455">
        <v>34</v>
      </c>
      <c r="BE394" s="455">
        <v>23</v>
      </c>
      <c r="BF394" s="455">
        <v>81</v>
      </c>
      <c r="BG394" s="455">
        <v>52</v>
      </c>
      <c r="BH394" s="455">
        <v>42</v>
      </c>
      <c r="BI394" s="455">
        <v>30</v>
      </c>
      <c r="BJ394" s="455">
        <v>3</v>
      </c>
      <c r="BK394" s="455">
        <v>54</v>
      </c>
      <c r="BL394" s="455">
        <v>6</v>
      </c>
      <c r="BM394" s="455">
        <v>62</v>
      </c>
      <c r="BN394" s="455">
        <v>60</v>
      </c>
      <c r="BO394" s="455">
        <v>40</v>
      </c>
      <c r="BP394" s="455">
        <v>69</v>
      </c>
      <c r="BQ394" s="455">
        <v>21</v>
      </c>
      <c r="BR394" s="455">
        <v>11</v>
      </c>
      <c r="BS394" s="455">
        <v>4</v>
      </c>
      <c r="BT394" s="455">
        <v>28</v>
      </c>
      <c r="BU394" s="455">
        <v>7</v>
      </c>
      <c r="BV394" s="455">
        <v>63</v>
      </c>
      <c r="BX394" s="455">
        <v>5</v>
      </c>
      <c r="BY394" s="455">
        <v>33</v>
      </c>
      <c r="BZ394" s="455">
        <v>27</v>
      </c>
      <c r="CA394" s="455">
        <v>58</v>
      </c>
      <c r="CC394" s="455">
        <v>9</v>
      </c>
      <c r="CD394" s="455">
        <v>55</v>
      </c>
      <c r="CE394" s="455">
        <v>14</v>
      </c>
      <c r="CF394" s="455">
        <v>38</v>
      </c>
      <c r="CH394" s="455">
        <v>24</v>
      </c>
      <c r="CI394" s="455">
        <v>50</v>
      </c>
      <c r="CJ394" s="455">
        <v>44</v>
      </c>
      <c r="CK394" s="455">
        <v>8</v>
      </c>
    </row>
    <row r="397" spans="4:89">
      <c r="D397" s="318">
        <v>82</v>
      </c>
      <c r="E397" s="318" t="s">
        <v>379</v>
      </c>
    </row>
    <row r="398" spans="4:89">
      <c r="E398" s="455" t="s">
        <v>322</v>
      </c>
      <c r="F398" s="455">
        <v>1</v>
      </c>
      <c r="G398" s="455">
        <v>2</v>
      </c>
      <c r="H398" s="455">
        <v>3</v>
      </c>
      <c r="I398" s="455">
        <v>4</v>
      </c>
      <c r="J398" s="455">
        <v>5</v>
      </c>
      <c r="K398" s="455">
        <v>6</v>
      </c>
      <c r="L398" s="455">
        <v>7</v>
      </c>
      <c r="M398" s="455">
        <v>8</v>
      </c>
      <c r="N398" s="455">
        <v>9</v>
      </c>
      <c r="O398" s="455">
        <v>10</v>
      </c>
      <c r="P398" s="455">
        <v>11</v>
      </c>
      <c r="Q398" s="455">
        <v>12</v>
      </c>
      <c r="R398" s="455">
        <v>13</v>
      </c>
      <c r="S398" s="455">
        <v>14</v>
      </c>
      <c r="T398" s="455">
        <v>15</v>
      </c>
      <c r="U398" s="455">
        <v>16</v>
      </c>
      <c r="V398" s="455">
        <v>17</v>
      </c>
      <c r="W398" s="455">
        <v>18</v>
      </c>
      <c r="X398" s="455">
        <v>19</v>
      </c>
      <c r="Y398" s="455">
        <v>20</v>
      </c>
      <c r="Z398" s="455">
        <v>21</v>
      </c>
      <c r="AA398" s="455">
        <v>22</v>
      </c>
      <c r="AB398" s="455">
        <v>23</v>
      </c>
      <c r="AC398" s="455">
        <v>24</v>
      </c>
      <c r="AD398" s="455">
        <v>25</v>
      </c>
      <c r="AE398" s="455">
        <v>26</v>
      </c>
      <c r="AF398" s="455">
        <v>27</v>
      </c>
      <c r="AG398" s="455">
        <v>28</v>
      </c>
      <c r="AH398" s="455">
        <v>29</v>
      </c>
      <c r="AI398" s="455">
        <v>30</v>
      </c>
      <c r="AJ398" s="455">
        <v>31</v>
      </c>
      <c r="AK398" s="455">
        <v>32</v>
      </c>
      <c r="AL398" s="455">
        <v>33</v>
      </c>
      <c r="AM398" s="455">
        <v>34</v>
      </c>
      <c r="AN398" s="455">
        <v>35</v>
      </c>
      <c r="AO398" s="455">
        <v>36</v>
      </c>
      <c r="AP398" s="455">
        <v>37</v>
      </c>
      <c r="AQ398" s="455">
        <v>38</v>
      </c>
      <c r="AR398" s="455">
        <v>39</v>
      </c>
      <c r="AS398" s="455">
        <v>40</v>
      </c>
      <c r="AT398" s="455">
        <v>41</v>
      </c>
      <c r="AU398" s="455">
        <v>42</v>
      </c>
      <c r="AV398" s="455">
        <v>43</v>
      </c>
      <c r="AW398" s="455">
        <v>44</v>
      </c>
      <c r="AX398" s="455">
        <v>45</v>
      </c>
      <c r="AY398" s="455">
        <v>46</v>
      </c>
      <c r="AZ398" s="455">
        <v>47</v>
      </c>
      <c r="BA398" s="455">
        <v>48</v>
      </c>
      <c r="BB398" s="455">
        <v>49</v>
      </c>
      <c r="BC398" s="455">
        <v>50</v>
      </c>
      <c r="BD398" s="455">
        <v>51</v>
      </c>
      <c r="BE398" s="455">
        <v>52</v>
      </c>
      <c r="BF398" s="455">
        <v>53</v>
      </c>
      <c r="BG398" s="455">
        <v>54</v>
      </c>
      <c r="BH398" s="455">
        <v>55</v>
      </c>
      <c r="BI398" s="455">
        <v>56</v>
      </c>
      <c r="BJ398" s="455">
        <v>57</v>
      </c>
      <c r="BK398" s="455">
        <v>58</v>
      </c>
      <c r="BL398" s="455">
        <v>59</v>
      </c>
      <c r="BM398" s="455">
        <v>60</v>
      </c>
      <c r="BN398" s="455">
        <v>61</v>
      </c>
      <c r="BO398" s="455">
        <v>62</v>
      </c>
      <c r="BP398" s="455">
        <v>63</v>
      </c>
      <c r="BQ398" s="455">
        <v>64</v>
      </c>
      <c r="BR398" s="455">
        <v>65</v>
      </c>
      <c r="BS398" s="455">
        <v>66</v>
      </c>
      <c r="BT398" s="455">
        <v>67</v>
      </c>
      <c r="BU398" s="455">
        <v>68</v>
      </c>
      <c r="BV398" s="455">
        <v>69</v>
      </c>
      <c r="BW398" s="455">
        <v>70</v>
      </c>
      <c r="BX398" s="455">
        <v>71</v>
      </c>
      <c r="BY398" s="455">
        <v>72</v>
      </c>
      <c r="BZ398" s="455">
        <v>73</v>
      </c>
      <c r="CA398" s="455">
        <v>74</v>
      </c>
      <c r="CC398" s="455">
        <v>75</v>
      </c>
      <c r="CD398" s="455">
        <v>76</v>
      </c>
      <c r="CE398" s="455">
        <v>77</v>
      </c>
      <c r="CF398" s="455">
        <v>78</v>
      </c>
      <c r="CH398" s="455">
        <v>79</v>
      </c>
      <c r="CI398" s="455">
        <v>80</v>
      </c>
      <c r="CJ398" s="455">
        <v>81</v>
      </c>
      <c r="CK398" s="455">
        <v>82</v>
      </c>
    </row>
    <row r="399" spans="4:89">
      <c r="E399" s="455" t="s">
        <v>350</v>
      </c>
      <c r="F399" s="455">
        <v>55</v>
      </c>
      <c r="G399" s="455">
        <v>60</v>
      </c>
      <c r="H399" s="455">
        <v>34</v>
      </c>
      <c r="I399" s="455">
        <v>62</v>
      </c>
      <c r="J399" s="455">
        <v>11</v>
      </c>
      <c r="K399" s="455">
        <v>65</v>
      </c>
      <c r="L399" s="455">
        <v>45</v>
      </c>
      <c r="M399" s="455">
        <v>2</v>
      </c>
      <c r="N399" s="455">
        <v>47</v>
      </c>
      <c r="O399" s="455">
        <v>27</v>
      </c>
      <c r="P399" s="455">
        <v>44</v>
      </c>
      <c r="Q399" s="455">
        <v>13</v>
      </c>
      <c r="R399" s="455">
        <v>76</v>
      </c>
      <c r="S399" s="455">
        <v>3</v>
      </c>
      <c r="T399" s="455">
        <v>16</v>
      </c>
      <c r="U399" s="455">
        <v>39</v>
      </c>
      <c r="V399" s="455">
        <v>48</v>
      </c>
      <c r="W399" s="455">
        <v>80</v>
      </c>
      <c r="X399" s="455">
        <v>21</v>
      </c>
      <c r="Y399" s="455">
        <v>31</v>
      </c>
      <c r="Z399" s="455">
        <v>74</v>
      </c>
      <c r="AA399" s="455">
        <v>81</v>
      </c>
      <c r="AB399" s="455">
        <v>40</v>
      </c>
      <c r="AC399" s="455">
        <v>1</v>
      </c>
      <c r="AD399" s="455">
        <v>46</v>
      </c>
      <c r="AE399" s="455">
        <v>49</v>
      </c>
      <c r="AF399" s="455">
        <v>28</v>
      </c>
      <c r="AG399" s="455">
        <v>10</v>
      </c>
      <c r="AH399" s="455">
        <v>53</v>
      </c>
      <c r="AI399" s="455">
        <v>56</v>
      </c>
      <c r="AJ399" s="455">
        <v>59</v>
      </c>
      <c r="AK399" s="455">
        <v>78</v>
      </c>
      <c r="AL399" s="455">
        <v>67</v>
      </c>
      <c r="AM399" s="455">
        <v>41</v>
      </c>
      <c r="AN399" s="455">
        <v>71</v>
      </c>
      <c r="AO399" s="455">
        <v>14</v>
      </c>
      <c r="AP399" s="455">
        <v>63</v>
      </c>
      <c r="AQ399" s="455">
        <v>52</v>
      </c>
      <c r="AR399" s="455">
        <v>66</v>
      </c>
      <c r="AS399" s="455">
        <v>7</v>
      </c>
      <c r="AT399" s="455">
        <v>25</v>
      </c>
      <c r="AU399" s="455">
        <v>15</v>
      </c>
      <c r="AV399" s="455">
        <v>17</v>
      </c>
      <c r="AW399" s="455">
        <v>79</v>
      </c>
      <c r="AX399" s="455">
        <v>75</v>
      </c>
      <c r="AY399" s="455">
        <v>50</v>
      </c>
      <c r="AZ399" s="455">
        <v>43</v>
      </c>
      <c r="BA399" s="455">
        <v>69</v>
      </c>
      <c r="BB399" s="455">
        <v>26</v>
      </c>
      <c r="BC399" s="455">
        <v>37</v>
      </c>
      <c r="BD399" s="455">
        <v>19</v>
      </c>
      <c r="BE399" s="455">
        <v>23</v>
      </c>
      <c r="BF399" s="455">
        <v>29</v>
      </c>
      <c r="BG399" s="455">
        <v>51</v>
      </c>
      <c r="BH399" s="455">
        <v>61</v>
      </c>
      <c r="BI399" s="455">
        <v>5</v>
      </c>
      <c r="BJ399" s="455">
        <v>77</v>
      </c>
      <c r="BK399" s="455">
        <v>64</v>
      </c>
      <c r="BL399" s="455">
        <v>73</v>
      </c>
      <c r="BM399" s="455">
        <v>6</v>
      </c>
      <c r="BN399" s="455">
        <v>82</v>
      </c>
      <c r="BO399" s="455">
        <v>8</v>
      </c>
      <c r="BP399" s="455">
        <v>22</v>
      </c>
      <c r="BQ399" s="455">
        <v>18</v>
      </c>
      <c r="BR399" s="455">
        <v>68</v>
      </c>
      <c r="BS399" s="455">
        <v>4</v>
      </c>
      <c r="BT399" s="455">
        <v>33</v>
      </c>
      <c r="BU399" s="455">
        <v>72</v>
      </c>
      <c r="BV399" s="455">
        <v>38</v>
      </c>
      <c r="BW399" s="455">
        <v>42</v>
      </c>
      <c r="BX399" s="455">
        <v>35</v>
      </c>
      <c r="BY399" s="455">
        <v>24</v>
      </c>
      <c r="BZ399" s="455">
        <v>30</v>
      </c>
      <c r="CA399" s="455">
        <v>57</v>
      </c>
      <c r="CC399" s="455">
        <v>9</v>
      </c>
      <c r="CD399" s="455">
        <v>58</v>
      </c>
      <c r="CE399" s="455">
        <v>54</v>
      </c>
      <c r="CF399" s="455">
        <v>36</v>
      </c>
      <c r="CH399" s="455">
        <v>70</v>
      </c>
      <c r="CI399" s="455">
        <v>20</v>
      </c>
      <c r="CJ399" s="455">
        <v>32</v>
      </c>
      <c r="CK399" s="455">
        <v>12</v>
      </c>
    </row>
    <row r="402" spans="4:90">
      <c r="D402" s="318">
        <v>83</v>
      </c>
      <c r="E402" s="318" t="s">
        <v>379</v>
      </c>
    </row>
    <row r="403" spans="4:90">
      <c r="E403" s="455" t="s">
        <v>322</v>
      </c>
      <c r="F403" s="455">
        <v>1</v>
      </c>
      <c r="G403" s="455">
        <v>2</v>
      </c>
      <c r="H403" s="455">
        <v>3</v>
      </c>
      <c r="I403" s="455">
        <v>4</v>
      </c>
      <c r="J403" s="455">
        <v>5</v>
      </c>
      <c r="K403" s="455">
        <v>6</v>
      </c>
      <c r="L403" s="455">
        <v>7</v>
      </c>
      <c r="M403" s="455">
        <v>8</v>
      </c>
      <c r="N403" s="455">
        <v>9</v>
      </c>
      <c r="O403" s="455">
        <v>10</v>
      </c>
      <c r="P403" s="455">
        <v>11</v>
      </c>
      <c r="Q403" s="455">
        <v>12</v>
      </c>
      <c r="R403" s="455">
        <v>13</v>
      </c>
      <c r="S403" s="455">
        <v>14</v>
      </c>
      <c r="T403" s="455">
        <v>15</v>
      </c>
      <c r="U403" s="455">
        <v>16</v>
      </c>
      <c r="V403" s="455">
        <v>17</v>
      </c>
      <c r="W403" s="455">
        <v>18</v>
      </c>
      <c r="X403" s="455">
        <v>19</v>
      </c>
      <c r="Y403" s="455">
        <v>20</v>
      </c>
      <c r="Z403" s="455">
        <v>21</v>
      </c>
      <c r="AA403" s="455">
        <v>22</v>
      </c>
      <c r="AB403" s="455">
        <v>23</v>
      </c>
      <c r="AC403" s="455">
        <v>24</v>
      </c>
      <c r="AD403" s="455">
        <v>25</v>
      </c>
      <c r="AE403" s="455">
        <v>26</v>
      </c>
      <c r="AF403" s="455">
        <v>27</v>
      </c>
      <c r="AG403" s="455">
        <v>28</v>
      </c>
      <c r="AH403" s="455">
        <v>29</v>
      </c>
      <c r="AI403" s="455">
        <v>30</v>
      </c>
      <c r="AJ403" s="455">
        <v>31</v>
      </c>
      <c r="AK403" s="455">
        <v>32</v>
      </c>
      <c r="AL403" s="455">
        <v>33</v>
      </c>
      <c r="AM403" s="455">
        <v>34</v>
      </c>
      <c r="AN403" s="455">
        <v>35</v>
      </c>
      <c r="AO403" s="455">
        <v>36</v>
      </c>
      <c r="AP403" s="455">
        <v>37</v>
      </c>
      <c r="AQ403" s="455">
        <v>38</v>
      </c>
      <c r="AR403" s="455">
        <v>39</v>
      </c>
      <c r="AS403" s="455">
        <v>40</v>
      </c>
      <c r="AT403" s="455">
        <v>41</v>
      </c>
      <c r="AU403" s="455">
        <v>42</v>
      </c>
      <c r="AV403" s="455">
        <v>43</v>
      </c>
      <c r="AW403" s="455">
        <v>44</v>
      </c>
      <c r="AX403" s="455">
        <v>45</v>
      </c>
      <c r="AY403" s="455">
        <v>46</v>
      </c>
      <c r="AZ403" s="455">
        <v>47</v>
      </c>
      <c r="BA403" s="455">
        <v>48</v>
      </c>
      <c r="BB403" s="455">
        <v>49</v>
      </c>
      <c r="BC403" s="455">
        <v>50</v>
      </c>
      <c r="BD403" s="455">
        <v>51</v>
      </c>
      <c r="BE403" s="455">
        <v>52</v>
      </c>
      <c r="BF403" s="455">
        <v>53</v>
      </c>
      <c r="BG403" s="455">
        <v>54</v>
      </c>
      <c r="BH403" s="455">
        <v>55</v>
      </c>
      <c r="BI403" s="455">
        <v>56</v>
      </c>
      <c r="BJ403" s="455">
        <v>57</v>
      </c>
      <c r="BK403" s="455">
        <v>58</v>
      </c>
      <c r="BL403" s="455">
        <v>59</v>
      </c>
      <c r="BM403" s="455">
        <v>60</v>
      </c>
      <c r="BN403" s="455">
        <v>61</v>
      </c>
      <c r="BO403" s="455">
        <v>62</v>
      </c>
      <c r="BP403" s="455">
        <v>63</v>
      </c>
      <c r="BQ403" s="455">
        <v>64</v>
      </c>
      <c r="BR403" s="455">
        <v>65</v>
      </c>
      <c r="BS403" s="455">
        <v>66</v>
      </c>
      <c r="BT403" s="455">
        <v>67</v>
      </c>
      <c r="BU403" s="455">
        <v>68</v>
      </c>
      <c r="BV403" s="455">
        <v>69</v>
      </c>
      <c r="BW403" s="455">
        <v>70</v>
      </c>
      <c r="BX403" s="455">
        <v>71</v>
      </c>
      <c r="BY403" s="455">
        <v>72</v>
      </c>
      <c r="BZ403" s="455">
        <v>73</v>
      </c>
      <c r="CA403" s="455">
        <v>74</v>
      </c>
      <c r="CB403" s="455">
        <v>75</v>
      </c>
      <c r="CC403" s="455">
        <v>76</v>
      </c>
      <c r="CD403" s="455">
        <v>77</v>
      </c>
      <c r="CE403" s="455">
        <v>78</v>
      </c>
      <c r="CF403" s="455">
        <v>79</v>
      </c>
      <c r="CH403" s="455">
        <v>80</v>
      </c>
      <c r="CI403" s="455">
        <v>81</v>
      </c>
      <c r="CJ403" s="455">
        <v>82</v>
      </c>
      <c r="CK403" s="455">
        <v>83</v>
      </c>
    </row>
    <row r="404" spans="4:90">
      <c r="E404" s="455" t="s">
        <v>350</v>
      </c>
      <c r="F404" s="455">
        <v>45</v>
      </c>
      <c r="G404" s="455">
        <v>48</v>
      </c>
      <c r="H404" s="455">
        <v>40</v>
      </c>
      <c r="I404" s="455">
        <v>26</v>
      </c>
      <c r="J404" s="455">
        <v>7</v>
      </c>
      <c r="K404" s="455">
        <v>30</v>
      </c>
      <c r="L404" s="455">
        <v>53</v>
      </c>
      <c r="M404" s="455">
        <v>35</v>
      </c>
      <c r="N404" s="455">
        <v>56</v>
      </c>
      <c r="O404" s="455">
        <v>80</v>
      </c>
      <c r="P404" s="455">
        <v>60</v>
      </c>
      <c r="Q404" s="455">
        <v>5</v>
      </c>
      <c r="R404" s="455">
        <v>27</v>
      </c>
      <c r="S404" s="455">
        <v>77</v>
      </c>
      <c r="T404" s="455">
        <v>6</v>
      </c>
      <c r="U404" s="455">
        <v>69</v>
      </c>
      <c r="V404" s="455">
        <v>74</v>
      </c>
      <c r="W404" s="455">
        <v>4</v>
      </c>
      <c r="X404" s="455">
        <v>43</v>
      </c>
      <c r="Y404" s="455">
        <v>57</v>
      </c>
      <c r="Z404" s="455">
        <v>44</v>
      </c>
      <c r="AA404" s="455">
        <v>38</v>
      </c>
      <c r="AB404" s="455">
        <v>83</v>
      </c>
      <c r="AC404" s="455">
        <v>12</v>
      </c>
      <c r="AD404" s="455">
        <v>33</v>
      </c>
      <c r="AE404" s="455">
        <v>49</v>
      </c>
      <c r="AF404" s="455">
        <v>29</v>
      </c>
      <c r="AG404" s="455">
        <v>52</v>
      </c>
      <c r="AH404" s="455">
        <v>23</v>
      </c>
      <c r="AI404" s="455">
        <v>72</v>
      </c>
      <c r="AJ404" s="455">
        <v>10</v>
      </c>
      <c r="AK404" s="455">
        <v>78</v>
      </c>
      <c r="AL404" s="455">
        <v>17</v>
      </c>
      <c r="AM404" s="455">
        <v>3</v>
      </c>
      <c r="AN404" s="455">
        <v>13</v>
      </c>
      <c r="AO404" s="455">
        <v>64</v>
      </c>
      <c r="AP404" s="455">
        <v>18</v>
      </c>
      <c r="AQ404" s="455">
        <v>9</v>
      </c>
      <c r="AR404" s="455">
        <v>66</v>
      </c>
      <c r="AS404" s="455">
        <v>36</v>
      </c>
      <c r="AT404" s="455">
        <v>55</v>
      </c>
      <c r="AU404" s="455">
        <v>8</v>
      </c>
      <c r="AV404" s="455">
        <v>2</v>
      </c>
      <c r="AW404" s="455">
        <v>67</v>
      </c>
      <c r="AX404" s="455">
        <v>82</v>
      </c>
      <c r="AY404" s="455">
        <v>54</v>
      </c>
      <c r="AZ404" s="455">
        <v>63</v>
      </c>
      <c r="BA404" s="455">
        <v>37</v>
      </c>
      <c r="BB404" s="455">
        <v>47</v>
      </c>
      <c r="BC404" s="455">
        <v>21</v>
      </c>
      <c r="BD404" s="455">
        <v>15</v>
      </c>
      <c r="BE404" s="455">
        <v>28</v>
      </c>
      <c r="BF404" s="455">
        <v>34</v>
      </c>
      <c r="BG404" s="455">
        <v>51</v>
      </c>
      <c r="BH404" s="455">
        <v>22</v>
      </c>
      <c r="BI404" s="455">
        <v>79</v>
      </c>
      <c r="BJ404" s="455">
        <v>58</v>
      </c>
      <c r="BK404" s="455">
        <v>20</v>
      </c>
      <c r="BL404" s="455">
        <v>71</v>
      </c>
      <c r="BM404" s="455">
        <v>61</v>
      </c>
      <c r="BN404" s="455">
        <v>25</v>
      </c>
      <c r="BO404" s="455">
        <v>70</v>
      </c>
      <c r="BP404" s="455">
        <v>39</v>
      </c>
      <c r="BQ404" s="455">
        <v>1</v>
      </c>
      <c r="BR404" s="455">
        <v>46</v>
      </c>
      <c r="BS404" s="455">
        <v>50</v>
      </c>
      <c r="BT404" s="455">
        <v>73</v>
      </c>
      <c r="BU404" s="455">
        <v>42</v>
      </c>
      <c r="BV404" s="455">
        <v>16</v>
      </c>
      <c r="BW404" s="455">
        <v>76</v>
      </c>
      <c r="BX404" s="455">
        <v>59</v>
      </c>
      <c r="BY404" s="455">
        <v>68</v>
      </c>
      <c r="BZ404" s="455">
        <v>62</v>
      </c>
      <c r="CA404" s="455">
        <v>31</v>
      </c>
      <c r="CB404" s="455">
        <v>81</v>
      </c>
      <c r="CC404" s="455">
        <v>19</v>
      </c>
      <c r="CD404" s="455">
        <v>14</v>
      </c>
      <c r="CE404" s="455">
        <v>32</v>
      </c>
      <c r="CF404" s="455">
        <v>41</v>
      </c>
      <c r="CH404" s="455">
        <v>24</v>
      </c>
      <c r="CI404" s="455">
        <v>65</v>
      </c>
      <c r="CJ404" s="455">
        <v>75</v>
      </c>
      <c r="CK404" s="455">
        <v>11</v>
      </c>
    </row>
    <row r="407" spans="4:90">
      <c r="D407" s="318">
        <v>84</v>
      </c>
      <c r="E407" s="318" t="s">
        <v>379</v>
      </c>
    </row>
    <row r="408" spans="4:90">
      <c r="E408" s="455" t="s">
        <v>322</v>
      </c>
      <c r="F408" s="455">
        <v>1</v>
      </c>
      <c r="G408" s="455">
        <v>2</v>
      </c>
      <c r="H408" s="455">
        <v>3</v>
      </c>
      <c r="I408" s="455">
        <v>4</v>
      </c>
      <c r="J408" s="455">
        <v>5</v>
      </c>
      <c r="K408" s="455">
        <v>6</v>
      </c>
      <c r="L408" s="455">
        <v>7</v>
      </c>
      <c r="M408" s="455">
        <v>8</v>
      </c>
      <c r="N408" s="455">
        <v>9</v>
      </c>
      <c r="O408" s="455">
        <v>10</v>
      </c>
      <c r="P408" s="455">
        <v>11</v>
      </c>
      <c r="Q408" s="455">
        <v>12</v>
      </c>
      <c r="R408" s="455">
        <v>13</v>
      </c>
      <c r="S408" s="455">
        <v>14</v>
      </c>
      <c r="T408" s="455">
        <v>15</v>
      </c>
      <c r="U408" s="455">
        <v>16</v>
      </c>
      <c r="V408" s="455">
        <v>17</v>
      </c>
      <c r="W408" s="455">
        <v>18</v>
      </c>
      <c r="X408" s="455">
        <v>19</v>
      </c>
      <c r="Y408" s="455">
        <v>20</v>
      </c>
      <c r="Z408" s="455">
        <v>21</v>
      </c>
      <c r="AA408" s="455">
        <v>22</v>
      </c>
      <c r="AB408" s="455">
        <v>23</v>
      </c>
      <c r="AC408" s="455">
        <v>24</v>
      </c>
      <c r="AD408" s="455">
        <v>25</v>
      </c>
      <c r="AE408" s="455">
        <v>26</v>
      </c>
      <c r="AF408" s="455">
        <v>27</v>
      </c>
      <c r="AG408" s="455">
        <v>28</v>
      </c>
      <c r="AH408" s="455">
        <v>29</v>
      </c>
      <c r="AI408" s="455">
        <v>30</v>
      </c>
      <c r="AJ408" s="455">
        <v>31</v>
      </c>
      <c r="AK408" s="455">
        <v>32</v>
      </c>
      <c r="AL408" s="455">
        <v>33</v>
      </c>
      <c r="AM408" s="455">
        <v>34</v>
      </c>
      <c r="AN408" s="455">
        <v>35</v>
      </c>
      <c r="AO408" s="455">
        <v>36</v>
      </c>
      <c r="AP408" s="455">
        <v>37</v>
      </c>
      <c r="AQ408" s="455">
        <v>38</v>
      </c>
      <c r="AR408" s="455">
        <v>39</v>
      </c>
      <c r="AS408" s="455">
        <v>40</v>
      </c>
      <c r="AT408" s="455">
        <v>41</v>
      </c>
      <c r="AU408" s="455">
        <v>42</v>
      </c>
      <c r="AV408" s="455">
        <v>43</v>
      </c>
      <c r="AW408" s="455">
        <v>44</v>
      </c>
      <c r="AX408" s="455">
        <v>45</v>
      </c>
      <c r="AY408" s="455">
        <v>46</v>
      </c>
      <c r="AZ408" s="455">
        <v>47</v>
      </c>
      <c r="BA408" s="455">
        <v>48</v>
      </c>
      <c r="BB408" s="455">
        <v>49</v>
      </c>
      <c r="BC408" s="455">
        <v>50</v>
      </c>
      <c r="BD408" s="455">
        <v>51</v>
      </c>
      <c r="BE408" s="455">
        <v>52</v>
      </c>
      <c r="BF408" s="455">
        <v>53</v>
      </c>
      <c r="BG408" s="455">
        <v>54</v>
      </c>
      <c r="BH408" s="455">
        <v>55</v>
      </c>
      <c r="BI408" s="455">
        <v>56</v>
      </c>
      <c r="BJ408" s="455">
        <v>57</v>
      </c>
      <c r="BK408" s="455">
        <v>58</v>
      </c>
      <c r="BL408" s="455">
        <v>59</v>
      </c>
      <c r="BM408" s="455">
        <v>60</v>
      </c>
      <c r="BN408" s="455">
        <v>61</v>
      </c>
      <c r="BO408" s="455">
        <v>62</v>
      </c>
      <c r="BP408" s="455">
        <v>63</v>
      </c>
      <c r="BQ408" s="455">
        <v>64</v>
      </c>
      <c r="BR408" s="455">
        <v>65</v>
      </c>
      <c r="BS408" s="455">
        <v>66</v>
      </c>
      <c r="BT408" s="455">
        <v>67</v>
      </c>
      <c r="BU408" s="455">
        <v>68</v>
      </c>
      <c r="BV408" s="455">
        <v>69</v>
      </c>
      <c r="BW408" s="455">
        <v>70</v>
      </c>
      <c r="BX408" s="455">
        <v>71</v>
      </c>
      <c r="BY408" s="455">
        <v>72</v>
      </c>
      <c r="BZ408" s="455">
        <v>73</v>
      </c>
      <c r="CA408" s="455">
        <v>74</v>
      </c>
      <c r="CB408" s="455">
        <v>75</v>
      </c>
      <c r="CC408" s="455">
        <v>76</v>
      </c>
      <c r="CD408" s="455">
        <v>77</v>
      </c>
      <c r="CE408" s="455">
        <v>78</v>
      </c>
      <c r="CF408" s="455">
        <v>79</v>
      </c>
      <c r="CG408" s="455">
        <v>80</v>
      </c>
      <c r="CH408" s="455">
        <v>81</v>
      </c>
      <c r="CI408" s="455">
        <v>82</v>
      </c>
      <c r="CJ408" s="455">
        <v>83</v>
      </c>
      <c r="CK408" s="455">
        <v>84</v>
      </c>
    </row>
    <row r="409" spans="4:90">
      <c r="E409" s="455" t="s">
        <v>350</v>
      </c>
      <c r="F409" s="455">
        <v>40</v>
      </c>
      <c r="G409" s="455">
        <v>59</v>
      </c>
      <c r="H409" s="455">
        <v>32</v>
      </c>
      <c r="I409" s="455">
        <v>26</v>
      </c>
      <c r="J409" s="455">
        <v>83</v>
      </c>
      <c r="K409" s="455">
        <v>9</v>
      </c>
      <c r="L409" s="455">
        <v>64</v>
      </c>
      <c r="M409" s="455">
        <v>57</v>
      </c>
      <c r="N409" s="455">
        <v>17</v>
      </c>
      <c r="O409" s="455">
        <v>31</v>
      </c>
      <c r="P409" s="455">
        <v>74</v>
      </c>
      <c r="Q409" s="455">
        <v>28</v>
      </c>
      <c r="R409" s="455">
        <v>69</v>
      </c>
      <c r="S409" s="455">
        <v>21</v>
      </c>
      <c r="T409" s="455">
        <v>6</v>
      </c>
      <c r="U409" s="455">
        <v>60</v>
      </c>
      <c r="V409" s="455">
        <v>35</v>
      </c>
      <c r="W409" s="455">
        <v>15</v>
      </c>
      <c r="X409" s="455">
        <v>71</v>
      </c>
      <c r="Y409" s="455">
        <v>1</v>
      </c>
      <c r="Z409" s="455">
        <v>14</v>
      </c>
      <c r="AA409" s="455">
        <v>23</v>
      </c>
      <c r="AB409" s="455">
        <v>70</v>
      </c>
      <c r="AC409" s="455">
        <v>46</v>
      </c>
      <c r="AD409" s="455">
        <v>51</v>
      </c>
      <c r="AE409" s="455">
        <v>29</v>
      </c>
      <c r="AF409" s="455">
        <v>68</v>
      </c>
      <c r="AG409" s="455">
        <v>7</v>
      </c>
      <c r="AH409" s="455">
        <v>77</v>
      </c>
      <c r="AI409" s="455">
        <v>36</v>
      </c>
      <c r="AJ409" s="455">
        <v>34</v>
      </c>
      <c r="AK409" s="455">
        <v>3</v>
      </c>
      <c r="AL409" s="455">
        <v>42</v>
      </c>
      <c r="AM409" s="455">
        <v>73</v>
      </c>
      <c r="AN409" s="455">
        <v>56</v>
      </c>
      <c r="AO409" s="455">
        <v>55</v>
      </c>
      <c r="AP409" s="455">
        <v>50</v>
      </c>
      <c r="AQ409" s="455">
        <v>44</v>
      </c>
      <c r="AR409" s="455">
        <v>82</v>
      </c>
      <c r="AS409" s="455">
        <v>33</v>
      </c>
      <c r="AT409" s="455">
        <v>54</v>
      </c>
      <c r="AU409" s="455">
        <v>20</v>
      </c>
      <c r="AV409" s="455">
        <v>27</v>
      </c>
      <c r="AW409" s="455">
        <v>58</v>
      </c>
      <c r="AX409" s="455">
        <v>11</v>
      </c>
      <c r="AY409" s="455">
        <v>5</v>
      </c>
      <c r="AZ409" s="455">
        <v>78</v>
      </c>
      <c r="BA409" s="455">
        <v>84</v>
      </c>
      <c r="BB409" s="455">
        <v>63</v>
      </c>
      <c r="BC409" s="455">
        <v>13</v>
      </c>
      <c r="BD409" s="455">
        <v>4</v>
      </c>
      <c r="BE409" s="455">
        <v>38</v>
      </c>
      <c r="BF409" s="455">
        <v>75</v>
      </c>
      <c r="BG409" s="455">
        <v>67</v>
      </c>
      <c r="BH409" s="455">
        <v>43</v>
      </c>
      <c r="BI409" s="455">
        <v>80</v>
      </c>
      <c r="BJ409" s="455">
        <v>8</v>
      </c>
      <c r="BK409" s="455">
        <v>47</v>
      </c>
      <c r="BL409" s="455">
        <v>2</v>
      </c>
      <c r="BM409" s="455">
        <v>12</v>
      </c>
      <c r="BN409" s="455">
        <v>10</v>
      </c>
      <c r="BO409" s="455">
        <v>53</v>
      </c>
      <c r="BP409" s="455">
        <v>49</v>
      </c>
      <c r="BQ409" s="455">
        <v>81</v>
      </c>
      <c r="BR409" s="455">
        <v>76</v>
      </c>
      <c r="BS409" s="455">
        <v>25</v>
      </c>
      <c r="BT409" s="455">
        <v>18</v>
      </c>
      <c r="BU409" s="455">
        <v>62</v>
      </c>
      <c r="BV409" s="455">
        <v>37</v>
      </c>
      <c r="BW409" s="455">
        <v>48</v>
      </c>
      <c r="BX409" s="455">
        <v>39</v>
      </c>
      <c r="BY409" s="455">
        <v>79</v>
      </c>
      <c r="BZ409" s="455">
        <v>22</v>
      </c>
      <c r="CA409" s="455">
        <v>66</v>
      </c>
      <c r="CB409" s="455">
        <v>41</v>
      </c>
      <c r="CC409" s="455">
        <v>19</v>
      </c>
      <c r="CD409" s="455">
        <v>24</v>
      </c>
      <c r="CE409" s="455">
        <v>45</v>
      </c>
      <c r="CF409" s="455">
        <v>72</v>
      </c>
      <c r="CG409" s="455">
        <v>61</v>
      </c>
      <c r="CH409" s="455">
        <v>30</v>
      </c>
      <c r="CI409" s="455">
        <v>65</v>
      </c>
      <c r="CJ409" s="455">
        <v>52</v>
      </c>
      <c r="CK409" s="455">
        <v>16</v>
      </c>
    </row>
    <row r="412" spans="4:90">
      <c r="D412" s="318">
        <v>85</v>
      </c>
      <c r="E412" s="318" t="s">
        <v>379</v>
      </c>
    </row>
    <row r="413" spans="4:90">
      <c r="E413" s="455" t="s">
        <v>322</v>
      </c>
      <c r="F413" s="455">
        <v>1</v>
      </c>
      <c r="G413" s="455">
        <v>2</v>
      </c>
      <c r="H413" s="455">
        <v>3</v>
      </c>
      <c r="I413" s="455">
        <v>4</v>
      </c>
      <c r="J413" s="455">
        <v>5</v>
      </c>
      <c r="K413" s="455">
        <v>6</v>
      </c>
      <c r="L413" s="455">
        <v>7</v>
      </c>
      <c r="M413" s="455">
        <v>8</v>
      </c>
      <c r="N413" s="455">
        <v>9</v>
      </c>
      <c r="O413" s="455">
        <v>10</v>
      </c>
      <c r="P413" s="455">
        <v>11</v>
      </c>
      <c r="Q413" s="455">
        <v>12</v>
      </c>
      <c r="R413" s="455">
        <v>13</v>
      </c>
      <c r="S413" s="455">
        <v>14</v>
      </c>
      <c r="T413" s="455">
        <v>15</v>
      </c>
      <c r="U413" s="455">
        <v>16</v>
      </c>
      <c r="V413" s="455">
        <v>17</v>
      </c>
      <c r="W413" s="455">
        <v>18</v>
      </c>
      <c r="X413" s="455">
        <v>19</v>
      </c>
      <c r="Y413" s="455">
        <v>20</v>
      </c>
      <c r="Z413" s="455">
        <v>21</v>
      </c>
      <c r="AA413" s="455">
        <v>22</v>
      </c>
      <c r="AB413" s="455">
        <v>23</v>
      </c>
      <c r="AC413" s="455">
        <v>24</v>
      </c>
      <c r="AD413" s="455">
        <v>25</v>
      </c>
      <c r="AE413" s="455">
        <v>26</v>
      </c>
      <c r="AF413" s="455">
        <v>27</v>
      </c>
      <c r="AG413" s="455">
        <v>28</v>
      </c>
      <c r="AH413" s="455">
        <v>29</v>
      </c>
      <c r="AI413" s="455">
        <v>30</v>
      </c>
      <c r="AJ413" s="455">
        <v>31</v>
      </c>
      <c r="AK413" s="455">
        <v>32</v>
      </c>
      <c r="AL413" s="455">
        <v>33</v>
      </c>
      <c r="AM413" s="455">
        <v>34</v>
      </c>
      <c r="AN413" s="455">
        <v>35</v>
      </c>
      <c r="AO413" s="455">
        <v>36</v>
      </c>
      <c r="AP413" s="455">
        <v>37</v>
      </c>
      <c r="AQ413" s="455">
        <v>38</v>
      </c>
      <c r="AR413" s="455">
        <v>39</v>
      </c>
      <c r="AS413" s="455">
        <v>40</v>
      </c>
      <c r="AT413" s="455">
        <v>41</v>
      </c>
      <c r="AU413" s="455">
        <v>42</v>
      </c>
      <c r="AV413" s="455">
        <v>43</v>
      </c>
      <c r="AW413" s="455">
        <v>44</v>
      </c>
      <c r="AX413" s="455">
        <v>45</v>
      </c>
      <c r="AY413" s="455">
        <v>46</v>
      </c>
      <c r="AZ413" s="455">
        <v>47</v>
      </c>
      <c r="BA413" s="455">
        <v>48</v>
      </c>
      <c r="BB413" s="455">
        <v>49</v>
      </c>
      <c r="BC413" s="455">
        <v>50</v>
      </c>
      <c r="BD413" s="455">
        <v>51</v>
      </c>
      <c r="BE413" s="455">
        <v>52</v>
      </c>
      <c r="BF413" s="455">
        <v>53</v>
      </c>
      <c r="BG413" s="455">
        <v>54</v>
      </c>
      <c r="BH413" s="455">
        <v>55</v>
      </c>
      <c r="BI413" s="455">
        <v>56</v>
      </c>
      <c r="BJ413" s="455">
        <v>57</v>
      </c>
      <c r="BK413" s="455">
        <v>58</v>
      </c>
      <c r="BL413" s="455">
        <v>59</v>
      </c>
      <c r="BM413" s="455">
        <v>60</v>
      </c>
      <c r="BN413" s="455">
        <v>61</v>
      </c>
      <c r="BO413" s="455">
        <v>62</v>
      </c>
      <c r="BP413" s="455">
        <v>63</v>
      </c>
      <c r="BQ413" s="455">
        <v>64</v>
      </c>
      <c r="BR413" s="455">
        <v>65</v>
      </c>
      <c r="BS413" s="455">
        <v>66</v>
      </c>
      <c r="BT413" s="455">
        <v>67</v>
      </c>
      <c r="BU413" s="455">
        <v>68</v>
      </c>
      <c r="BV413" s="455">
        <v>69</v>
      </c>
      <c r="BW413" s="455">
        <v>70</v>
      </c>
      <c r="BX413" s="455">
        <v>71</v>
      </c>
      <c r="BY413" s="455">
        <v>72</v>
      </c>
      <c r="BZ413" s="455">
        <v>73</v>
      </c>
      <c r="CA413" s="455">
        <v>74</v>
      </c>
      <c r="CB413" s="455">
        <v>75</v>
      </c>
      <c r="CC413" s="455">
        <v>76</v>
      </c>
      <c r="CD413" s="455">
        <v>77</v>
      </c>
      <c r="CE413" s="455">
        <v>78</v>
      </c>
      <c r="CF413" s="455">
        <v>79</v>
      </c>
      <c r="CG413" s="455">
        <v>80</v>
      </c>
      <c r="CH413" s="455">
        <v>81</v>
      </c>
      <c r="CI413" s="455">
        <v>82</v>
      </c>
      <c r="CJ413" s="455">
        <v>83</v>
      </c>
      <c r="CK413" s="455">
        <v>84</v>
      </c>
      <c r="CL413" s="455">
        <v>85</v>
      </c>
    </row>
    <row r="414" spans="4:90">
      <c r="E414" s="455" t="s">
        <v>350</v>
      </c>
      <c r="F414" s="455">
        <v>84</v>
      </c>
      <c r="G414" s="455">
        <v>45</v>
      </c>
      <c r="H414" s="455">
        <v>35</v>
      </c>
      <c r="I414" s="455">
        <v>56</v>
      </c>
      <c r="J414" s="455">
        <v>26</v>
      </c>
      <c r="K414" s="455">
        <v>65</v>
      </c>
      <c r="L414" s="455">
        <v>83</v>
      </c>
      <c r="M414" s="455">
        <v>42</v>
      </c>
      <c r="N414" s="455">
        <v>52</v>
      </c>
      <c r="O414" s="455">
        <v>33</v>
      </c>
      <c r="P414" s="455">
        <v>34</v>
      </c>
      <c r="Q414" s="455">
        <v>50</v>
      </c>
      <c r="R414" s="455">
        <v>20</v>
      </c>
      <c r="S414" s="455">
        <v>27</v>
      </c>
      <c r="T414" s="455">
        <v>67</v>
      </c>
      <c r="U414" s="455">
        <v>75</v>
      </c>
      <c r="V414" s="455">
        <v>85</v>
      </c>
      <c r="W414" s="455">
        <v>47</v>
      </c>
      <c r="X414" s="455">
        <v>68</v>
      </c>
      <c r="Y414" s="455">
        <v>13</v>
      </c>
      <c r="Z414" s="455">
        <v>15</v>
      </c>
      <c r="AA414" s="455">
        <v>24</v>
      </c>
      <c r="AB414" s="455">
        <v>72</v>
      </c>
      <c r="AC414" s="455">
        <v>3</v>
      </c>
      <c r="AD414" s="455">
        <v>6</v>
      </c>
      <c r="AE414" s="455">
        <v>5</v>
      </c>
      <c r="AF414" s="455">
        <v>78</v>
      </c>
      <c r="AG414" s="455">
        <v>17</v>
      </c>
      <c r="AH414" s="455">
        <v>48</v>
      </c>
      <c r="AI414" s="455">
        <v>11</v>
      </c>
      <c r="AJ414" s="455">
        <v>30</v>
      </c>
      <c r="AK414" s="455">
        <v>40</v>
      </c>
      <c r="AL414" s="455">
        <v>82</v>
      </c>
      <c r="AM414" s="455">
        <v>58</v>
      </c>
      <c r="AN414" s="455">
        <v>41</v>
      </c>
      <c r="AO414" s="455">
        <v>29</v>
      </c>
      <c r="AP414" s="455">
        <v>18</v>
      </c>
      <c r="AQ414" s="455">
        <v>39</v>
      </c>
      <c r="AR414" s="455">
        <v>21</v>
      </c>
      <c r="AS414" s="455">
        <v>76</v>
      </c>
      <c r="AT414" s="455">
        <v>59</v>
      </c>
      <c r="AU414" s="455">
        <v>8</v>
      </c>
      <c r="AV414" s="455">
        <v>19</v>
      </c>
      <c r="AW414" s="455">
        <v>51</v>
      </c>
      <c r="AX414" s="455">
        <v>61</v>
      </c>
      <c r="AY414" s="455">
        <v>55</v>
      </c>
      <c r="AZ414" s="455">
        <v>10</v>
      </c>
      <c r="BA414" s="455">
        <v>32</v>
      </c>
      <c r="BB414" s="455">
        <v>81</v>
      </c>
      <c r="BC414" s="455">
        <v>23</v>
      </c>
      <c r="BD414" s="455">
        <v>44</v>
      </c>
      <c r="BE414" s="455">
        <v>53</v>
      </c>
      <c r="BF414" s="455">
        <v>57</v>
      </c>
      <c r="BG414" s="455">
        <v>22</v>
      </c>
      <c r="BH414" s="455">
        <v>46</v>
      </c>
      <c r="BI414" s="455">
        <v>80</v>
      </c>
      <c r="BJ414" s="455">
        <v>64</v>
      </c>
      <c r="BK414" s="455">
        <v>54</v>
      </c>
      <c r="BL414" s="455">
        <v>36</v>
      </c>
      <c r="BM414" s="455">
        <v>66</v>
      </c>
      <c r="BN414" s="455">
        <v>74</v>
      </c>
      <c r="BO414" s="455">
        <v>43</v>
      </c>
      <c r="BP414" s="455">
        <v>60</v>
      </c>
      <c r="BQ414" s="455">
        <v>12</v>
      </c>
      <c r="BR414" s="455">
        <v>77</v>
      </c>
      <c r="BS414" s="455">
        <v>79</v>
      </c>
      <c r="BT414" s="455">
        <v>38</v>
      </c>
      <c r="BU414" s="455">
        <v>62</v>
      </c>
      <c r="BV414" s="455">
        <v>71</v>
      </c>
      <c r="BW414" s="455">
        <v>16</v>
      </c>
      <c r="BX414" s="455">
        <v>14</v>
      </c>
      <c r="BY414" s="455">
        <v>49</v>
      </c>
      <c r="BZ414" s="455">
        <v>7</v>
      </c>
      <c r="CA414" s="455">
        <v>2</v>
      </c>
      <c r="CB414" s="455">
        <v>37</v>
      </c>
      <c r="CC414" s="455">
        <v>69</v>
      </c>
      <c r="CD414" s="455">
        <v>73</v>
      </c>
      <c r="CE414" s="455">
        <v>4</v>
      </c>
      <c r="CF414" s="455">
        <v>31</v>
      </c>
      <c r="CG414" s="455">
        <v>28</v>
      </c>
      <c r="CH414" s="455">
        <v>25</v>
      </c>
      <c r="CI414" s="455">
        <v>9</v>
      </c>
      <c r="CJ414" s="455">
        <v>70</v>
      </c>
      <c r="CK414" s="455">
        <v>1</v>
      </c>
      <c r="CL414" s="455">
        <v>63</v>
      </c>
    </row>
    <row r="417" spans="4:94">
      <c r="D417" s="318">
        <v>86</v>
      </c>
      <c r="E417" s="318" t="s">
        <v>379</v>
      </c>
    </row>
    <row r="418" spans="4:94">
      <c r="E418" s="455" t="s">
        <v>322</v>
      </c>
      <c r="F418" s="455">
        <v>1</v>
      </c>
      <c r="G418" s="455">
        <v>2</v>
      </c>
      <c r="H418" s="455">
        <v>3</v>
      </c>
      <c r="I418" s="455">
        <v>4</v>
      </c>
      <c r="J418" s="455">
        <v>5</v>
      </c>
      <c r="K418" s="455">
        <v>6</v>
      </c>
      <c r="L418" s="455">
        <v>7</v>
      </c>
      <c r="M418" s="455">
        <v>8</v>
      </c>
      <c r="N418" s="455">
        <v>9</v>
      </c>
      <c r="O418" s="455">
        <v>10</v>
      </c>
      <c r="P418" s="455">
        <v>11</v>
      </c>
      <c r="Q418" s="455">
        <v>12</v>
      </c>
      <c r="R418" s="455">
        <v>13</v>
      </c>
      <c r="S418" s="455">
        <v>14</v>
      </c>
      <c r="T418" s="455">
        <v>15</v>
      </c>
      <c r="U418" s="455">
        <v>16</v>
      </c>
      <c r="V418" s="455">
        <v>17</v>
      </c>
      <c r="W418" s="455">
        <v>18</v>
      </c>
      <c r="X418" s="455">
        <v>19</v>
      </c>
      <c r="Y418" s="455">
        <v>20</v>
      </c>
      <c r="Z418" s="455">
        <v>21</v>
      </c>
      <c r="AA418" s="455">
        <v>22</v>
      </c>
      <c r="AB418" s="455">
        <v>23</v>
      </c>
      <c r="AC418" s="455">
        <v>24</v>
      </c>
      <c r="AD418" s="455">
        <v>25</v>
      </c>
      <c r="AE418" s="455">
        <v>26</v>
      </c>
      <c r="AF418" s="455">
        <v>27</v>
      </c>
      <c r="AG418" s="455">
        <v>28</v>
      </c>
      <c r="AH418" s="455">
        <v>29</v>
      </c>
      <c r="AI418" s="455">
        <v>30</v>
      </c>
      <c r="AJ418" s="455">
        <v>31</v>
      </c>
      <c r="AK418" s="455">
        <v>32</v>
      </c>
      <c r="AL418" s="455">
        <v>33</v>
      </c>
      <c r="AM418" s="455">
        <v>34</v>
      </c>
      <c r="AN418" s="455">
        <v>35</v>
      </c>
      <c r="AO418" s="455">
        <v>36</v>
      </c>
      <c r="AP418" s="455">
        <v>37</v>
      </c>
      <c r="AQ418" s="455">
        <v>38</v>
      </c>
      <c r="AR418" s="455">
        <v>39</v>
      </c>
      <c r="AS418" s="455">
        <v>40</v>
      </c>
      <c r="AT418" s="455">
        <v>41</v>
      </c>
      <c r="AU418" s="455">
        <v>42</v>
      </c>
      <c r="AV418" s="455">
        <v>43</v>
      </c>
      <c r="AW418" s="455">
        <v>44</v>
      </c>
      <c r="AX418" s="455">
        <v>45</v>
      </c>
      <c r="AY418" s="455">
        <v>46</v>
      </c>
      <c r="AZ418" s="455">
        <v>47</v>
      </c>
      <c r="BA418" s="455">
        <v>48</v>
      </c>
      <c r="BB418" s="455">
        <v>49</v>
      </c>
      <c r="BC418" s="455">
        <v>50</v>
      </c>
      <c r="BD418" s="455">
        <v>51</v>
      </c>
      <c r="BE418" s="455">
        <v>52</v>
      </c>
      <c r="BF418" s="455">
        <v>53</v>
      </c>
      <c r="BG418" s="455">
        <v>54</v>
      </c>
      <c r="BH418" s="455">
        <v>55</v>
      </c>
      <c r="BI418" s="455">
        <v>56</v>
      </c>
      <c r="BJ418" s="455">
        <v>57</v>
      </c>
      <c r="BK418" s="455">
        <v>58</v>
      </c>
      <c r="BL418" s="455">
        <v>59</v>
      </c>
      <c r="BM418" s="455">
        <v>60</v>
      </c>
      <c r="BN418" s="455">
        <v>61</v>
      </c>
      <c r="BO418" s="455">
        <v>62</v>
      </c>
      <c r="BP418" s="455">
        <v>63</v>
      </c>
      <c r="BQ418" s="455">
        <v>64</v>
      </c>
      <c r="BR418" s="455">
        <v>65</v>
      </c>
      <c r="BS418" s="455">
        <v>66</v>
      </c>
      <c r="BT418" s="455">
        <v>67</v>
      </c>
      <c r="BU418" s="455">
        <v>68</v>
      </c>
      <c r="BV418" s="455">
        <v>69</v>
      </c>
      <c r="BW418" s="455">
        <v>70</v>
      </c>
      <c r="BX418" s="455">
        <v>71</v>
      </c>
      <c r="BY418" s="455">
        <v>72</v>
      </c>
      <c r="BZ418" s="455">
        <v>73</v>
      </c>
      <c r="CA418" s="455">
        <v>74</v>
      </c>
      <c r="CC418" s="455">
        <v>75</v>
      </c>
      <c r="CD418" s="455">
        <v>76</v>
      </c>
      <c r="CE418" s="455">
        <v>77</v>
      </c>
      <c r="CF418" s="455">
        <v>78</v>
      </c>
      <c r="CH418" s="455">
        <v>79</v>
      </c>
      <c r="CI418" s="455">
        <v>80</v>
      </c>
      <c r="CJ418" s="455">
        <v>81</v>
      </c>
      <c r="CK418" s="455">
        <v>82</v>
      </c>
      <c r="CM418" s="455">
        <v>83</v>
      </c>
      <c r="CN418" s="455">
        <v>84</v>
      </c>
      <c r="CO418" s="455">
        <v>85</v>
      </c>
      <c r="CP418" s="455">
        <v>86</v>
      </c>
    </row>
    <row r="419" spans="4:94">
      <c r="E419" s="455" t="s">
        <v>350</v>
      </c>
      <c r="F419" s="455">
        <v>40</v>
      </c>
      <c r="G419" s="455">
        <v>43</v>
      </c>
      <c r="H419" s="455">
        <v>17</v>
      </c>
      <c r="I419" s="455">
        <v>11</v>
      </c>
      <c r="J419" s="455">
        <v>23</v>
      </c>
      <c r="K419" s="455">
        <v>5</v>
      </c>
      <c r="L419" s="455">
        <v>50</v>
      </c>
      <c r="M419" s="455">
        <v>52</v>
      </c>
      <c r="N419" s="455">
        <v>42</v>
      </c>
      <c r="O419" s="455">
        <v>6</v>
      </c>
      <c r="P419" s="455">
        <v>14</v>
      </c>
      <c r="Q419" s="455">
        <v>65</v>
      </c>
      <c r="R419" s="455">
        <v>32</v>
      </c>
      <c r="S419" s="455">
        <v>51</v>
      </c>
      <c r="T419" s="455">
        <v>66</v>
      </c>
      <c r="U419" s="455">
        <v>9</v>
      </c>
      <c r="V419" s="455">
        <v>4</v>
      </c>
      <c r="W419" s="455">
        <v>37</v>
      </c>
      <c r="X419" s="455">
        <v>68</v>
      </c>
      <c r="Y419" s="455">
        <v>26</v>
      </c>
      <c r="Z419" s="455">
        <v>86</v>
      </c>
      <c r="AA419" s="455">
        <v>58</v>
      </c>
      <c r="AB419" s="455">
        <v>74</v>
      </c>
      <c r="AC419" s="455">
        <v>31</v>
      </c>
      <c r="AD419" s="455">
        <v>48</v>
      </c>
      <c r="AE419" s="455">
        <v>70</v>
      </c>
      <c r="AF419" s="455">
        <v>15</v>
      </c>
      <c r="AG419" s="455">
        <v>84</v>
      </c>
      <c r="AH419" s="455">
        <v>75</v>
      </c>
      <c r="AI419" s="455">
        <v>28</v>
      </c>
      <c r="AJ419" s="455">
        <v>54</v>
      </c>
      <c r="AK419" s="455">
        <v>77</v>
      </c>
      <c r="AL419" s="455">
        <v>82</v>
      </c>
      <c r="AM419" s="455">
        <v>21</v>
      </c>
      <c r="AN419" s="455">
        <v>41</v>
      </c>
      <c r="AO419" s="455">
        <v>10</v>
      </c>
      <c r="AP419" s="455">
        <v>30</v>
      </c>
      <c r="AQ419" s="455">
        <v>55</v>
      </c>
      <c r="AR419" s="455">
        <v>71</v>
      </c>
      <c r="AS419" s="455">
        <v>76</v>
      </c>
      <c r="AT419" s="455">
        <v>44</v>
      </c>
      <c r="AU419" s="455">
        <v>64</v>
      </c>
      <c r="AV419" s="455">
        <v>57</v>
      </c>
      <c r="AW419" s="455">
        <v>53</v>
      </c>
      <c r="AX419" s="455">
        <v>3</v>
      </c>
      <c r="AY419" s="455">
        <v>39</v>
      </c>
      <c r="AZ419" s="455">
        <v>19</v>
      </c>
      <c r="BA419" s="455">
        <v>80</v>
      </c>
      <c r="BB419" s="455">
        <v>61</v>
      </c>
      <c r="BC419" s="455">
        <v>22</v>
      </c>
      <c r="BD419" s="455">
        <v>60</v>
      </c>
      <c r="BE419" s="455">
        <v>85</v>
      </c>
      <c r="BF419" s="455">
        <v>7</v>
      </c>
      <c r="BG419" s="455">
        <v>46</v>
      </c>
      <c r="BH419" s="455">
        <v>81</v>
      </c>
      <c r="BI419" s="455">
        <v>78</v>
      </c>
      <c r="BJ419" s="455">
        <v>20</v>
      </c>
      <c r="BK419" s="455">
        <v>72</v>
      </c>
      <c r="BL419" s="455">
        <v>83</v>
      </c>
      <c r="BM419" s="455">
        <v>36</v>
      </c>
      <c r="BN419" s="455">
        <v>34</v>
      </c>
      <c r="BO419" s="455">
        <v>63</v>
      </c>
      <c r="BP419" s="455">
        <v>67</v>
      </c>
      <c r="BQ419" s="455">
        <v>79</v>
      </c>
      <c r="BR419" s="455">
        <v>12</v>
      </c>
      <c r="BS419" s="455">
        <v>35</v>
      </c>
      <c r="BT419" s="455">
        <v>45</v>
      </c>
      <c r="BU419" s="455">
        <v>62</v>
      </c>
      <c r="BV419" s="455">
        <v>73</v>
      </c>
      <c r="BW419" s="455">
        <v>13</v>
      </c>
      <c r="BX419" s="455">
        <v>25</v>
      </c>
      <c r="BY419" s="455">
        <v>18</v>
      </c>
      <c r="BZ419" s="455">
        <v>27</v>
      </c>
      <c r="CA419" s="455">
        <v>1</v>
      </c>
      <c r="CC419" s="455">
        <v>29</v>
      </c>
      <c r="CD419" s="455">
        <v>33</v>
      </c>
      <c r="CE419" s="455">
        <v>69</v>
      </c>
      <c r="CF419" s="455">
        <v>56</v>
      </c>
      <c r="CH419" s="455">
        <v>49</v>
      </c>
      <c r="CI419" s="455">
        <v>8</v>
      </c>
      <c r="CJ419" s="455">
        <v>2</v>
      </c>
      <c r="CK419" s="455">
        <v>38</v>
      </c>
      <c r="CM419" s="455">
        <v>24</v>
      </c>
      <c r="CN419" s="455">
        <v>59</v>
      </c>
      <c r="CO419" s="455">
        <v>47</v>
      </c>
      <c r="CP419" s="455">
        <v>16</v>
      </c>
    </row>
    <row r="422" spans="4:94">
      <c r="D422" s="318">
        <v>87</v>
      </c>
      <c r="E422" s="318" t="s">
        <v>379</v>
      </c>
    </row>
    <row r="423" spans="4:94">
      <c r="E423" s="455" t="s">
        <v>322</v>
      </c>
      <c r="F423" s="455">
        <v>1</v>
      </c>
      <c r="G423" s="455">
        <v>2</v>
      </c>
      <c r="H423" s="455">
        <v>3</v>
      </c>
      <c r="I423" s="455">
        <v>4</v>
      </c>
      <c r="J423" s="455">
        <v>5</v>
      </c>
      <c r="K423" s="455">
        <v>6</v>
      </c>
      <c r="L423" s="455">
        <v>7</v>
      </c>
      <c r="M423" s="455">
        <v>8</v>
      </c>
      <c r="N423" s="455">
        <v>9</v>
      </c>
      <c r="O423" s="455">
        <v>10</v>
      </c>
      <c r="P423" s="455">
        <v>11</v>
      </c>
      <c r="Q423" s="455">
        <v>12</v>
      </c>
      <c r="R423" s="455">
        <v>13</v>
      </c>
      <c r="S423" s="455">
        <v>14</v>
      </c>
      <c r="T423" s="455">
        <v>15</v>
      </c>
      <c r="U423" s="455">
        <v>16</v>
      </c>
      <c r="V423" s="455">
        <v>17</v>
      </c>
      <c r="W423" s="455">
        <v>18</v>
      </c>
      <c r="X423" s="455">
        <v>19</v>
      </c>
      <c r="Y423" s="455">
        <v>20</v>
      </c>
      <c r="Z423" s="455">
        <v>21</v>
      </c>
      <c r="AA423" s="455">
        <v>22</v>
      </c>
      <c r="AB423" s="455">
        <v>23</v>
      </c>
      <c r="AC423" s="455">
        <v>24</v>
      </c>
      <c r="AD423" s="455">
        <v>25</v>
      </c>
      <c r="AE423" s="455">
        <v>26</v>
      </c>
      <c r="AF423" s="455">
        <v>27</v>
      </c>
      <c r="AG423" s="455">
        <v>28</v>
      </c>
      <c r="AH423" s="455">
        <v>29</v>
      </c>
      <c r="AI423" s="455">
        <v>30</v>
      </c>
      <c r="AJ423" s="455">
        <v>31</v>
      </c>
      <c r="AK423" s="455">
        <v>32</v>
      </c>
      <c r="AL423" s="455">
        <v>33</v>
      </c>
      <c r="AM423" s="455">
        <v>34</v>
      </c>
      <c r="AN423" s="455">
        <v>35</v>
      </c>
      <c r="AO423" s="455">
        <v>36</v>
      </c>
      <c r="AP423" s="455">
        <v>37</v>
      </c>
      <c r="AQ423" s="455">
        <v>38</v>
      </c>
      <c r="AR423" s="455">
        <v>39</v>
      </c>
      <c r="AS423" s="455">
        <v>40</v>
      </c>
      <c r="AT423" s="455">
        <v>41</v>
      </c>
      <c r="AU423" s="455">
        <v>42</v>
      </c>
      <c r="AV423" s="455">
        <v>43</v>
      </c>
      <c r="AW423" s="455">
        <v>44</v>
      </c>
      <c r="AX423" s="455">
        <v>45</v>
      </c>
      <c r="AY423" s="455">
        <v>46</v>
      </c>
      <c r="AZ423" s="455">
        <v>47</v>
      </c>
      <c r="BA423" s="455">
        <v>48</v>
      </c>
      <c r="BB423" s="455">
        <v>49</v>
      </c>
      <c r="BC423" s="455">
        <v>50</v>
      </c>
      <c r="BD423" s="455">
        <v>51</v>
      </c>
      <c r="BE423" s="455">
        <v>52</v>
      </c>
      <c r="BF423" s="455">
        <v>53</v>
      </c>
      <c r="BG423" s="455">
        <v>54</v>
      </c>
      <c r="BH423" s="455">
        <v>55</v>
      </c>
      <c r="BI423" s="455">
        <v>56</v>
      </c>
      <c r="BJ423" s="455">
        <v>57</v>
      </c>
      <c r="BK423" s="455">
        <v>58</v>
      </c>
      <c r="BL423" s="455">
        <v>59</v>
      </c>
      <c r="BM423" s="455">
        <v>60</v>
      </c>
      <c r="BN423" s="455">
        <v>61</v>
      </c>
      <c r="BO423" s="455">
        <v>62</v>
      </c>
      <c r="BP423" s="455">
        <v>63</v>
      </c>
      <c r="BQ423" s="455">
        <v>64</v>
      </c>
      <c r="BR423" s="455">
        <v>65</v>
      </c>
      <c r="BS423" s="455">
        <v>66</v>
      </c>
      <c r="BT423" s="455">
        <v>67</v>
      </c>
      <c r="BU423" s="455">
        <v>68</v>
      </c>
      <c r="BV423" s="455">
        <v>69</v>
      </c>
      <c r="BW423" s="455">
        <v>70</v>
      </c>
      <c r="BX423" s="455">
        <v>71</v>
      </c>
      <c r="BY423" s="455">
        <v>72</v>
      </c>
      <c r="BZ423" s="455">
        <v>73</v>
      </c>
      <c r="CA423" s="455">
        <v>74</v>
      </c>
      <c r="CB423" s="455">
        <v>75</v>
      </c>
      <c r="CC423" s="455">
        <v>76</v>
      </c>
      <c r="CD423" s="455">
        <v>77</v>
      </c>
      <c r="CE423" s="455">
        <v>78</v>
      </c>
      <c r="CF423" s="455">
        <v>79</v>
      </c>
      <c r="CH423" s="455">
        <v>80</v>
      </c>
      <c r="CI423" s="455">
        <v>81</v>
      </c>
      <c r="CJ423" s="455">
        <v>82</v>
      </c>
      <c r="CK423" s="455">
        <v>83</v>
      </c>
      <c r="CM423" s="455">
        <v>84</v>
      </c>
      <c r="CN423" s="455">
        <v>85</v>
      </c>
      <c r="CO423" s="455">
        <v>86</v>
      </c>
      <c r="CP423" s="455">
        <v>87</v>
      </c>
    </row>
    <row r="424" spans="4:94">
      <c r="E424" s="455" t="s">
        <v>350</v>
      </c>
      <c r="F424" s="455">
        <v>10</v>
      </c>
      <c r="G424" s="455">
        <v>39</v>
      </c>
      <c r="H424" s="455">
        <v>83</v>
      </c>
      <c r="I424" s="455">
        <v>31</v>
      </c>
      <c r="J424" s="455">
        <v>2</v>
      </c>
      <c r="K424" s="455">
        <v>9</v>
      </c>
      <c r="L424" s="455">
        <v>13</v>
      </c>
      <c r="M424" s="455">
        <v>32</v>
      </c>
      <c r="N424" s="455">
        <v>28</v>
      </c>
      <c r="O424" s="455">
        <v>1</v>
      </c>
      <c r="P424" s="455">
        <v>15</v>
      </c>
      <c r="Q424" s="455">
        <v>53</v>
      </c>
      <c r="R424" s="455">
        <v>37</v>
      </c>
      <c r="S424" s="455">
        <v>27</v>
      </c>
      <c r="T424" s="455">
        <v>76</v>
      </c>
      <c r="U424" s="455">
        <v>14</v>
      </c>
      <c r="V424" s="455">
        <v>24</v>
      </c>
      <c r="W424" s="455">
        <v>40</v>
      </c>
      <c r="X424" s="455">
        <v>61</v>
      </c>
      <c r="Y424" s="455">
        <v>26</v>
      </c>
      <c r="Z424" s="455">
        <v>45</v>
      </c>
      <c r="AA424" s="455">
        <v>78</v>
      </c>
      <c r="AB424" s="455">
        <v>5</v>
      </c>
      <c r="AC424" s="455">
        <v>11</v>
      </c>
      <c r="AD424" s="455">
        <v>85</v>
      </c>
      <c r="AE424" s="455">
        <v>87</v>
      </c>
      <c r="AF424" s="455">
        <v>30</v>
      </c>
      <c r="AG424" s="455">
        <v>77</v>
      </c>
      <c r="AH424" s="455">
        <v>16</v>
      </c>
      <c r="AI424" s="455">
        <v>63</v>
      </c>
      <c r="AJ424" s="455">
        <v>59</v>
      </c>
      <c r="AK424" s="455">
        <v>49</v>
      </c>
      <c r="AL424" s="455">
        <v>70</v>
      </c>
      <c r="AM424" s="455">
        <v>71</v>
      </c>
      <c r="AN424" s="455">
        <v>42</v>
      </c>
      <c r="AO424" s="455">
        <v>55</v>
      </c>
      <c r="AP424" s="455">
        <v>79</v>
      </c>
      <c r="AQ424" s="455">
        <v>12</v>
      </c>
      <c r="AR424" s="455">
        <v>8</v>
      </c>
      <c r="AS424" s="455">
        <v>57</v>
      </c>
      <c r="AT424" s="455">
        <v>35</v>
      </c>
      <c r="AU424" s="455">
        <v>23</v>
      </c>
      <c r="AV424" s="455">
        <v>72</v>
      </c>
      <c r="AW424" s="455">
        <v>82</v>
      </c>
      <c r="AX424" s="455">
        <v>46</v>
      </c>
      <c r="AY424" s="455">
        <v>25</v>
      </c>
      <c r="AZ424" s="455">
        <v>44</v>
      </c>
      <c r="BA424" s="455">
        <v>50</v>
      </c>
      <c r="BB424" s="455">
        <v>17</v>
      </c>
      <c r="BC424" s="455">
        <v>36</v>
      </c>
      <c r="BD424" s="455">
        <v>54</v>
      </c>
      <c r="BE424" s="455">
        <v>73</v>
      </c>
      <c r="BF424" s="455">
        <v>62</v>
      </c>
      <c r="BG424" s="455">
        <v>66</v>
      </c>
      <c r="BH424" s="455">
        <v>84</v>
      </c>
      <c r="BI424" s="455">
        <v>69</v>
      </c>
      <c r="BJ424" s="455">
        <v>3</v>
      </c>
      <c r="BK424" s="455">
        <v>7</v>
      </c>
      <c r="BL424" s="455">
        <v>51</v>
      </c>
      <c r="BM424" s="455">
        <v>56</v>
      </c>
      <c r="BN424" s="455">
        <v>4</v>
      </c>
      <c r="BO424" s="455">
        <v>38</v>
      </c>
      <c r="BP424" s="455">
        <v>34</v>
      </c>
      <c r="BQ424" s="455">
        <v>68</v>
      </c>
      <c r="BR424" s="455">
        <v>80</v>
      </c>
      <c r="BS424" s="455">
        <v>60</v>
      </c>
      <c r="BT424" s="455">
        <v>75</v>
      </c>
      <c r="BU424" s="455">
        <v>81</v>
      </c>
      <c r="BV424" s="455">
        <v>86</v>
      </c>
      <c r="BW424" s="455">
        <v>33</v>
      </c>
      <c r="BX424" s="455">
        <v>19</v>
      </c>
      <c r="BY424" s="455">
        <v>58</v>
      </c>
      <c r="BZ424" s="455">
        <v>29</v>
      </c>
      <c r="CA424" s="455">
        <v>6</v>
      </c>
      <c r="CB424" s="455">
        <v>21</v>
      </c>
      <c r="CC424" s="455">
        <v>20</v>
      </c>
      <c r="CD424" s="455">
        <v>48</v>
      </c>
      <c r="CE424" s="455">
        <v>22</v>
      </c>
      <c r="CF424" s="455">
        <v>41</v>
      </c>
      <c r="CH424" s="455">
        <v>65</v>
      </c>
      <c r="CI424" s="455">
        <v>74</v>
      </c>
      <c r="CJ424" s="455">
        <v>47</v>
      </c>
      <c r="CK424" s="455">
        <v>18</v>
      </c>
      <c r="CM424" s="455">
        <v>64</v>
      </c>
      <c r="CN424" s="455">
        <v>43</v>
      </c>
      <c r="CO424" s="455">
        <v>67</v>
      </c>
      <c r="CP424" s="455">
        <v>52</v>
      </c>
    </row>
    <row r="427" spans="4:94">
      <c r="D427" s="318">
        <v>88</v>
      </c>
      <c r="E427" s="318" t="s">
        <v>379</v>
      </c>
    </row>
    <row r="428" spans="4:94">
      <c r="E428" s="455" t="s">
        <v>322</v>
      </c>
      <c r="F428" s="455">
        <v>1</v>
      </c>
      <c r="G428" s="455">
        <v>2</v>
      </c>
      <c r="H428" s="455">
        <v>3</v>
      </c>
      <c r="I428" s="455">
        <v>4</v>
      </c>
      <c r="J428" s="455">
        <v>5</v>
      </c>
      <c r="K428" s="455">
        <v>6</v>
      </c>
      <c r="L428" s="455">
        <v>7</v>
      </c>
      <c r="M428" s="455">
        <v>8</v>
      </c>
      <c r="N428" s="455">
        <v>9</v>
      </c>
      <c r="O428" s="455">
        <v>10</v>
      </c>
      <c r="P428" s="455">
        <v>11</v>
      </c>
      <c r="Q428" s="455">
        <v>12</v>
      </c>
      <c r="R428" s="455">
        <v>13</v>
      </c>
      <c r="S428" s="455">
        <v>14</v>
      </c>
      <c r="T428" s="455">
        <v>15</v>
      </c>
      <c r="U428" s="455">
        <v>16</v>
      </c>
      <c r="V428" s="455">
        <v>17</v>
      </c>
      <c r="W428" s="455">
        <v>18</v>
      </c>
      <c r="X428" s="455">
        <v>19</v>
      </c>
      <c r="Y428" s="455">
        <v>20</v>
      </c>
      <c r="Z428" s="455">
        <v>21</v>
      </c>
      <c r="AA428" s="455">
        <v>22</v>
      </c>
      <c r="AB428" s="455">
        <v>23</v>
      </c>
      <c r="AC428" s="455">
        <v>24</v>
      </c>
      <c r="AD428" s="455">
        <v>25</v>
      </c>
      <c r="AE428" s="455">
        <v>26</v>
      </c>
      <c r="AF428" s="455">
        <v>27</v>
      </c>
      <c r="AG428" s="455">
        <v>28</v>
      </c>
      <c r="AH428" s="455">
        <v>29</v>
      </c>
      <c r="AI428" s="455">
        <v>30</v>
      </c>
      <c r="AJ428" s="455">
        <v>31</v>
      </c>
      <c r="AK428" s="455">
        <v>32</v>
      </c>
      <c r="AL428" s="455">
        <v>33</v>
      </c>
      <c r="AM428" s="455">
        <v>34</v>
      </c>
      <c r="AN428" s="455">
        <v>35</v>
      </c>
      <c r="AO428" s="455">
        <v>36</v>
      </c>
      <c r="AP428" s="455">
        <v>37</v>
      </c>
      <c r="AQ428" s="455">
        <v>38</v>
      </c>
      <c r="AR428" s="455">
        <v>39</v>
      </c>
      <c r="AS428" s="455">
        <v>40</v>
      </c>
      <c r="AT428" s="455">
        <v>41</v>
      </c>
      <c r="AU428" s="455">
        <v>42</v>
      </c>
      <c r="AV428" s="455">
        <v>43</v>
      </c>
      <c r="AW428" s="455">
        <v>44</v>
      </c>
      <c r="AX428" s="455">
        <v>45</v>
      </c>
      <c r="AY428" s="455">
        <v>46</v>
      </c>
      <c r="AZ428" s="455">
        <v>47</v>
      </c>
      <c r="BA428" s="455">
        <v>48</v>
      </c>
      <c r="BB428" s="455">
        <v>49</v>
      </c>
      <c r="BC428" s="455">
        <v>50</v>
      </c>
      <c r="BD428" s="455">
        <v>51</v>
      </c>
      <c r="BE428" s="455">
        <v>52</v>
      </c>
      <c r="BF428" s="455">
        <v>53</v>
      </c>
      <c r="BG428" s="455">
        <v>54</v>
      </c>
      <c r="BH428" s="455">
        <v>55</v>
      </c>
      <c r="BI428" s="455">
        <v>56</v>
      </c>
      <c r="BJ428" s="455">
        <v>57</v>
      </c>
      <c r="BK428" s="455">
        <v>58</v>
      </c>
      <c r="BL428" s="455">
        <v>59</v>
      </c>
      <c r="BM428" s="455">
        <v>60</v>
      </c>
      <c r="BN428" s="455">
        <v>61</v>
      </c>
      <c r="BO428" s="455">
        <v>62</v>
      </c>
      <c r="BP428" s="455">
        <v>63</v>
      </c>
      <c r="BQ428" s="455">
        <v>64</v>
      </c>
      <c r="BR428" s="455">
        <v>65</v>
      </c>
      <c r="BS428" s="455">
        <v>66</v>
      </c>
      <c r="BT428" s="455">
        <v>67</v>
      </c>
      <c r="BU428" s="455">
        <v>68</v>
      </c>
      <c r="BV428" s="455">
        <v>69</v>
      </c>
      <c r="BW428" s="455">
        <v>70</v>
      </c>
      <c r="BX428" s="455">
        <v>71</v>
      </c>
      <c r="BY428" s="455">
        <v>72</v>
      </c>
      <c r="BZ428" s="455">
        <v>73</v>
      </c>
      <c r="CA428" s="455">
        <v>74</v>
      </c>
      <c r="CB428" s="455">
        <v>75</v>
      </c>
      <c r="CC428" s="455">
        <v>76</v>
      </c>
      <c r="CD428" s="455">
        <v>77</v>
      </c>
      <c r="CE428" s="455">
        <v>78</v>
      </c>
      <c r="CF428" s="455">
        <v>79</v>
      </c>
      <c r="CG428" s="455">
        <v>80</v>
      </c>
      <c r="CH428" s="455">
        <v>81</v>
      </c>
      <c r="CI428" s="455">
        <v>82</v>
      </c>
      <c r="CJ428" s="455">
        <v>83</v>
      </c>
      <c r="CK428" s="455">
        <v>84</v>
      </c>
      <c r="CM428" s="455">
        <v>85</v>
      </c>
      <c r="CN428" s="455">
        <v>86</v>
      </c>
      <c r="CO428" s="455">
        <v>87</v>
      </c>
      <c r="CP428" s="455">
        <v>88</v>
      </c>
    </row>
    <row r="429" spans="4:94">
      <c r="E429" s="455" t="s">
        <v>350</v>
      </c>
      <c r="F429" s="455">
        <v>30</v>
      </c>
      <c r="G429" s="455">
        <v>53</v>
      </c>
      <c r="H429" s="455">
        <v>2</v>
      </c>
      <c r="I429" s="455">
        <v>61</v>
      </c>
      <c r="J429" s="455">
        <v>21</v>
      </c>
      <c r="K429" s="455">
        <v>69</v>
      </c>
      <c r="L429" s="455">
        <v>83</v>
      </c>
      <c r="M429" s="455">
        <v>20</v>
      </c>
      <c r="N429" s="455">
        <v>33</v>
      </c>
      <c r="O429" s="455">
        <v>85</v>
      </c>
      <c r="P429" s="455">
        <v>39</v>
      </c>
      <c r="Q429" s="455">
        <v>75</v>
      </c>
      <c r="R429" s="455">
        <v>52</v>
      </c>
      <c r="S429" s="455">
        <v>76</v>
      </c>
      <c r="T429" s="455">
        <v>6</v>
      </c>
      <c r="U429" s="455">
        <v>29</v>
      </c>
      <c r="V429" s="455">
        <v>13</v>
      </c>
      <c r="W429" s="455">
        <v>37</v>
      </c>
      <c r="X429" s="455">
        <v>56</v>
      </c>
      <c r="Y429" s="455">
        <v>46</v>
      </c>
      <c r="Z429" s="455">
        <v>5</v>
      </c>
      <c r="AA429" s="455">
        <v>48</v>
      </c>
      <c r="AB429" s="455">
        <v>79</v>
      </c>
      <c r="AC429" s="455">
        <v>58</v>
      </c>
      <c r="AD429" s="455">
        <v>71</v>
      </c>
      <c r="AE429" s="455">
        <v>88</v>
      </c>
      <c r="AF429" s="455">
        <v>55</v>
      </c>
      <c r="AG429" s="455">
        <v>32</v>
      </c>
      <c r="AH429" s="455">
        <v>47</v>
      </c>
      <c r="AI429" s="455">
        <v>22</v>
      </c>
      <c r="AJ429" s="455">
        <v>9</v>
      </c>
      <c r="AK429" s="455">
        <v>28</v>
      </c>
      <c r="AL429" s="455">
        <v>62</v>
      </c>
      <c r="AM429" s="455">
        <v>86</v>
      </c>
      <c r="AN429" s="455">
        <v>73</v>
      </c>
      <c r="AO429" s="455">
        <v>19</v>
      </c>
      <c r="AP429" s="455">
        <v>25</v>
      </c>
      <c r="AQ429" s="455">
        <v>44</v>
      </c>
      <c r="AR429" s="455">
        <v>12</v>
      </c>
      <c r="AS429" s="455">
        <v>36</v>
      </c>
      <c r="AT429" s="455">
        <v>4</v>
      </c>
      <c r="AU429" s="455">
        <v>64</v>
      </c>
      <c r="AV429" s="455">
        <v>84</v>
      </c>
      <c r="AW429" s="455">
        <v>51</v>
      </c>
      <c r="AX429" s="455">
        <v>67</v>
      </c>
      <c r="AY429" s="455">
        <v>15</v>
      </c>
      <c r="AZ429" s="455">
        <v>40</v>
      </c>
      <c r="BA429" s="455">
        <v>27</v>
      </c>
      <c r="BB429" s="455">
        <v>66</v>
      </c>
      <c r="BC429" s="455">
        <v>1</v>
      </c>
      <c r="BD429" s="455">
        <v>60</v>
      </c>
      <c r="BE429" s="455">
        <v>10</v>
      </c>
      <c r="BF429" s="455">
        <v>72</v>
      </c>
      <c r="BG429" s="455">
        <v>23</v>
      </c>
      <c r="BH429" s="455">
        <v>11</v>
      </c>
      <c r="BI429" s="455">
        <v>24</v>
      </c>
      <c r="BJ429" s="455">
        <v>38</v>
      </c>
      <c r="BK429" s="455">
        <v>14</v>
      </c>
      <c r="BL429" s="455">
        <v>31</v>
      </c>
      <c r="BM429" s="455">
        <v>17</v>
      </c>
      <c r="BN429" s="455">
        <v>34</v>
      </c>
      <c r="BO429" s="455">
        <v>68</v>
      </c>
      <c r="BP429" s="455">
        <v>49</v>
      </c>
      <c r="BQ429" s="455">
        <v>42</v>
      </c>
      <c r="BR429" s="455">
        <v>78</v>
      </c>
      <c r="BS429" s="455">
        <v>59</v>
      </c>
      <c r="BT429" s="455">
        <v>80</v>
      </c>
      <c r="BU429" s="455">
        <v>50</v>
      </c>
      <c r="BV429" s="455">
        <v>43</v>
      </c>
      <c r="BW429" s="455">
        <v>81</v>
      </c>
      <c r="BX429" s="455">
        <v>65</v>
      </c>
      <c r="BY429" s="455">
        <v>8</v>
      </c>
      <c r="BZ429" s="455">
        <v>35</v>
      </c>
      <c r="CA429" s="455">
        <v>18</v>
      </c>
      <c r="CB429" s="455">
        <v>82</v>
      </c>
      <c r="CC429" s="455">
        <v>54</v>
      </c>
      <c r="CD429" s="455">
        <v>63</v>
      </c>
      <c r="CE429" s="455">
        <v>57</v>
      </c>
      <c r="CF429" s="455">
        <v>87</v>
      </c>
      <c r="CG429" s="455">
        <v>16</v>
      </c>
      <c r="CH429" s="455">
        <v>74</v>
      </c>
      <c r="CI429" s="455">
        <v>3</v>
      </c>
      <c r="CJ429" s="455">
        <v>7</v>
      </c>
      <c r="CK429" s="455">
        <v>41</v>
      </c>
      <c r="CM429" s="455">
        <v>45</v>
      </c>
      <c r="CN429" s="455">
        <v>70</v>
      </c>
      <c r="CO429" s="455">
        <v>77</v>
      </c>
      <c r="CP429" s="455">
        <v>26</v>
      </c>
    </row>
    <row r="432" spans="4:94">
      <c r="D432" s="318">
        <v>89</v>
      </c>
      <c r="E432" s="318" t="s">
        <v>379</v>
      </c>
    </row>
    <row r="433" spans="4:99">
      <c r="E433" s="455" t="s">
        <v>322</v>
      </c>
      <c r="F433" s="455">
        <v>1</v>
      </c>
      <c r="G433" s="455">
        <v>2</v>
      </c>
      <c r="H433" s="455">
        <v>3</v>
      </c>
      <c r="I433" s="455">
        <v>4</v>
      </c>
      <c r="J433" s="455">
        <v>5</v>
      </c>
      <c r="K433" s="455">
        <v>6</v>
      </c>
      <c r="L433" s="455">
        <v>7</v>
      </c>
      <c r="M433" s="455">
        <v>8</v>
      </c>
      <c r="N433" s="455">
        <v>9</v>
      </c>
      <c r="O433" s="455">
        <v>10</v>
      </c>
      <c r="P433" s="455">
        <v>11</v>
      </c>
      <c r="Q433" s="455">
        <v>12</v>
      </c>
      <c r="R433" s="455">
        <v>13</v>
      </c>
      <c r="S433" s="455">
        <v>14</v>
      </c>
      <c r="T433" s="455">
        <v>15</v>
      </c>
      <c r="U433" s="455">
        <v>16</v>
      </c>
      <c r="V433" s="455">
        <v>17</v>
      </c>
      <c r="W433" s="455">
        <v>18</v>
      </c>
      <c r="X433" s="455">
        <v>19</v>
      </c>
      <c r="Y433" s="455">
        <v>20</v>
      </c>
      <c r="Z433" s="455">
        <v>21</v>
      </c>
      <c r="AA433" s="455">
        <v>22</v>
      </c>
      <c r="AB433" s="455">
        <v>23</v>
      </c>
      <c r="AC433" s="455">
        <v>24</v>
      </c>
      <c r="AD433" s="455">
        <v>25</v>
      </c>
      <c r="AE433" s="455">
        <v>26</v>
      </c>
      <c r="AF433" s="455">
        <v>27</v>
      </c>
      <c r="AG433" s="455">
        <v>28</v>
      </c>
      <c r="AH433" s="455">
        <v>29</v>
      </c>
      <c r="AI433" s="455">
        <v>30</v>
      </c>
      <c r="AJ433" s="455">
        <v>31</v>
      </c>
      <c r="AK433" s="455">
        <v>32</v>
      </c>
      <c r="AL433" s="455">
        <v>33</v>
      </c>
      <c r="AM433" s="455">
        <v>34</v>
      </c>
      <c r="AN433" s="455">
        <v>35</v>
      </c>
      <c r="AO433" s="455">
        <v>36</v>
      </c>
      <c r="AP433" s="455">
        <v>37</v>
      </c>
      <c r="AQ433" s="455">
        <v>38</v>
      </c>
      <c r="AR433" s="455">
        <v>39</v>
      </c>
      <c r="AS433" s="455">
        <v>40</v>
      </c>
      <c r="AT433" s="455">
        <v>41</v>
      </c>
      <c r="AU433" s="455">
        <v>42</v>
      </c>
      <c r="AV433" s="455">
        <v>43</v>
      </c>
      <c r="AW433" s="455">
        <v>44</v>
      </c>
      <c r="AX433" s="455">
        <v>45</v>
      </c>
      <c r="AY433" s="455">
        <v>46</v>
      </c>
      <c r="AZ433" s="455">
        <v>47</v>
      </c>
      <c r="BA433" s="455">
        <v>48</v>
      </c>
      <c r="BB433" s="455">
        <v>49</v>
      </c>
      <c r="BC433" s="455">
        <v>50</v>
      </c>
      <c r="BD433" s="455">
        <v>51</v>
      </c>
      <c r="BE433" s="455">
        <v>52</v>
      </c>
      <c r="BF433" s="455">
        <v>53</v>
      </c>
      <c r="BG433" s="455">
        <v>54</v>
      </c>
      <c r="BH433" s="455">
        <v>55</v>
      </c>
      <c r="BI433" s="455">
        <v>56</v>
      </c>
      <c r="BJ433" s="455">
        <v>57</v>
      </c>
      <c r="BK433" s="455">
        <v>58</v>
      </c>
      <c r="BL433" s="455">
        <v>59</v>
      </c>
      <c r="BM433" s="455">
        <v>60</v>
      </c>
      <c r="BN433" s="455">
        <v>61</v>
      </c>
      <c r="BO433" s="455">
        <v>62</v>
      </c>
      <c r="BP433" s="455">
        <v>63</v>
      </c>
      <c r="BQ433" s="455">
        <v>64</v>
      </c>
      <c r="BR433" s="455">
        <v>65</v>
      </c>
      <c r="BS433" s="455">
        <v>66</v>
      </c>
      <c r="BT433" s="455">
        <v>67</v>
      </c>
      <c r="BU433" s="455">
        <v>68</v>
      </c>
      <c r="BV433" s="455">
        <v>69</v>
      </c>
      <c r="BW433" s="455">
        <v>70</v>
      </c>
      <c r="BX433" s="455">
        <v>71</v>
      </c>
      <c r="BY433" s="455">
        <v>72</v>
      </c>
      <c r="BZ433" s="455">
        <v>73</v>
      </c>
      <c r="CA433" s="455">
        <v>74</v>
      </c>
      <c r="CB433" s="455">
        <v>75</v>
      </c>
      <c r="CC433" s="455">
        <v>76</v>
      </c>
      <c r="CD433" s="455">
        <v>77</v>
      </c>
      <c r="CE433" s="455">
        <v>78</v>
      </c>
      <c r="CF433" s="455">
        <v>79</v>
      </c>
      <c r="CG433" s="455">
        <v>80</v>
      </c>
      <c r="CH433" s="455">
        <v>81</v>
      </c>
      <c r="CI433" s="455">
        <v>82</v>
      </c>
      <c r="CJ433" s="455">
        <v>83</v>
      </c>
      <c r="CK433" s="455">
        <v>84</v>
      </c>
      <c r="CL433" s="455">
        <v>85</v>
      </c>
      <c r="CM433" s="455">
        <v>86</v>
      </c>
      <c r="CN433" s="455">
        <v>87</v>
      </c>
      <c r="CO433" s="455">
        <v>88</v>
      </c>
      <c r="CP433" s="455">
        <v>89</v>
      </c>
    </row>
    <row r="434" spans="4:99">
      <c r="E434" s="455" t="s">
        <v>350</v>
      </c>
      <c r="F434" s="455">
        <v>84</v>
      </c>
      <c r="G434" s="455">
        <v>33</v>
      </c>
      <c r="H434" s="455">
        <v>62</v>
      </c>
      <c r="I434" s="455">
        <v>46</v>
      </c>
      <c r="J434" s="455">
        <v>58</v>
      </c>
      <c r="K434" s="455">
        <v>80</v>
      </c>
      <c r="L434" s="455">
        <v>44</v>
      </c>
      <c r="M434" s="455">
        <v>87</v>
      </c>
      <c r="N434" s="455">
        <v>67</v>
      </c>
      <c r="O434" s="455">
        <v>72</v>
      </c>
      <c r="P434" s="455">
        <v>75</v>
      </c>
      <c r="Q434" s="455">
        <v>24</v>
      </c>
      <c r="R434" s="455">
        <v>37</v>
      </c>
      <c r="S434" s="455">
        <v>48</v>
      </c>
      <c r="T434" s="455">
        <v>51</v>
      </c>
      <c r="U434" s="455">
        <v>49</v>
      </c>
      <c r="V434" s="455">
        <v>85</v>
      </c>
      <c r="W434" s="455">
        <v>19</v>
      </c>
      <c r="X434" s="455">
        <v>73</v>
      </c>
      <c r="Y434" s="455">
        <v>12</v>
      </c>
      <c r="Z434" s="455">
        <v>35</v>
      </c>
      <c r="AA434" s="455">
        <v>4</v>
      </c>
      <c r="AB434" s="455">
        <v>82</v>
      </c>
      <c r="AC434" s="455">
        <v>88</v>
      </c>
      <c r="AD434" s="455">
        <v>11</v>
      </c>
      <c r="AE434" s="455">
        <v>70</v>
      </c>
      <c r="AF434" s="455">
        <v>50</v>
      </c>
      <c r="AG434" s="455">
        <v>57</v>
      </c>
      <c r="AH434" s="455">
        <v>22</v>
      </c>
      <c r="AI434" s="455">
        <v>36</v>
      </c>
      <c r="AJ434" s="455">
        <v>65</v>
      </c>
      <c r="AK434" s="455">
        <v>45</v>
      </c>
      <c r="AL434" s="455">
        <v>7</v>
      </c>
      <c r="AM434" s="455">
        <v>71</v>
      </c>
      <c r="AN434" s="455">
        <v>21</v>
      </c>
      <c r="AO434" s="455">
        <v>60</v>
      </c>
      <c r="AP434" s="455">
        <v>13</v>
      </c>
      <c r="AQ434" s="455">
        <v>64</v>
      </c>
      <c r="AR434" s="455">
        <v>28</v>
      </c>
      <c r="AS434" s="455">
        <v>66</v>
      </c>
      <c r="AT434" s="455">
        <v>69</v>
      </c>
      <c r="AU434" s="455">
        <v>14</v>
      </c>
      <c r="AV434" s="455">
        <v>27</v>
      </c>
      <c r="AW434" s="455">
        <v>47</v>
      </c>
      <c r="AX434" s="455">
        <v>76</v>
      </c>
      <c r="AY434" s="455">
        <v>54</v>
      </c>
      <c r="AZ434" s="455">
        <v>29</v>
      </c>
      <c r="BA434" s="455">
        <v>2</v>
      </c>
      <c r="BB434" s="455">
        <v>16</v>
      </c>
      <c r="BC434" s="455">
        <v>41</v>
      </c>
      <c r="BD434" s="455">
        <v>15</v>
      </c>
      <c r="BE434" s="455">
        <v>8</v>
      </c>
      <c r="BF434" s="455">
        <v>5</v>
      </c>
      <c r="BG434" s="455">
        <v>53</v>
      </c>
      <c r="BH434" s="455">
        <v>81</v>
      </c>
      <c r="BI434" s="455">
        <v>30</v>
      </c>
      <c r="BJ434" s="455">
        <v>83</v>
      </c>
      <c r="BK434" s="455">
        <v>77</v>
      </c>
      <c r="BL434" s="455">
        <v>42</v>
      </c>
      <c r="BM434" s="455">
        <v>86</v>
      </c>
      <c r="BN434" s="455">
        <v>20</v>
      </c>
      <c r="BO434" s="455">
        <v>9</v>
      </c>
      <c r="BP434" s="455">
        <v>59</v>
      </c>
      <c r="BQ434" s="455">
        <v>43</v>
      </c>
      <c r="BR434" s="455">
        <v>31</v>
      </c>
      <c r="BS434" s="455">
        <v>40</v>
      </c>
      <c r="BT434" s="455">
        <v>68</v>
      </c>
      <c r="BU434" s="455">
        <v>74</v>
      </c>
      <c r="BV434" s="455">
        <v>3</v>
      </c>
      <c r="BW434" s="455">
        <v>56</v>
      </c>
      <c r="BX434" s="455">
        <v>34</v>
      </c>
      <c r="BY434" s="455">
        <v>25</v>
      </c>
      <c r="BZ434" s="455">
        <v>52</v>
      </c>
      <c r="CA434" s="455">
        <v>38</v>
      </c>
      <c r="CB434" s="455">
        <v>18</v>
      </c>
      <c r="CC434" s="455">
        <v>79</v>
      </c>
      <c r="CD434" s="455">
        <v>63</v>
      </c>
      <c r="CE434" s="455">
        <v>89</v>
      </c>
      <c r="CF434" s="455">
        <v>26</v>
      </c>
      <c r="CG434" s="455">
        <v>6</v>
      </c>
      <c r="CH434" s="455">
        <v>10</v>
      </c>
      <c r="CI434" s="455">
        <v>23</v>
      </c>
      <c r="CJ434" s="455">
        <v>32</v>
      </c>
      <c r="CK434" s="455">
        <v>1</v>
      </c>
      <c r="CL434" s="455">
        <v>17</v>
      </c>
      <c r="CM434" s="455">
        <v>39</v>
      </c>
      <c r="CN434" s="455">
        <v>78</v>
      </c>
      <c r="CO434" s="455">
        <v>55</v>
      </c>
      <c r="CP434" s="455">
        <v>61</v>
      </c>
    </row>
    <row r="437" spans="4:99">
      <c r="D437" s="318">
        <v>90</v>
      </c>
      <c r="E437" s="318" t="s">
        <v>379</v>
      </c>
    </row>
    <row r="438" spans="4:99">
      <c r="E438" s="455" t="s">
        <v>322</v>
      </c>
      <c r="F438" s="455">
        <v>1</v>
      </c>
      <c r="G438" s="455">
        <v>2</v>
      </c>
      <c r="H438" s="455">
        <v>3</v>
      </c>
      <c r="I438" s="455">
        <v>4</v>
      </c>
      <c r="J438" s="455">
        <v>5</v>
      </c>
      <c r="K438" s="455">
        <v>6</v>
      </c>
      <c r="L438" s="455">
        <v>7</v>
      </c>
      <c r="M438" s="455">
        <v>8</v>
      </c>
      <c r="N438" s="455">
        <v>9</v>
      </c>
      <c r="O438" s="455">
        <v>10</v>
      </c>
      <c r="P438" s="455">
        <v>11</v>
      </c>
      <c r="Q438" s="455">
        <v>12</v>
      </c>
      <c r="R438" s="455">
        <v>13</v>
      </c>
      <c r="S438" s="455">
        <v>14</v>
      </c>
      <c r="T438" s="455">
        <v>15</v>
      </c>
      <c r="U438" s="455">
        <v>16</v>
      </c>
      <c r="V438" s="455">
        <v>17</v>
      </c>
      <c r="W438" s="455">
        <v>18</v>
      </c>
      <c r="X438" s="455">
        <v>19</v>
      </c>
      <c r="Y438" s="455">
        <v>20</v>
      </c>
      <c r="Z438" s="455">
        <v>21</v>
      </c>
      <c r="AA438" s="455">
        <v>22</v>
      </c>
      <c r="AB438" s="455">
        <v>23</v>
      </c>
      <c r="AC438" s="455">
        <v>24</v>
      </c>
      <c r="AD438" s="455">
        <v>25</v>
      </c>
      <c r="AE438" s="455">
        <v>26</v>
      </c>
      <c r="AF438" s="455">
        <v>27</v>
      </c>
      <c r="AG438" s="455">
        <v>28</v>
      </c>
      <c r="AH438" s="455">
        <v>29</v>
      </c>
      <c r="AI438" s="455">
        <v>30</v>
      </c>
      <c r="AJ438" s="455">
        <v>31</v>
      </c>
      <c r="AK438" s="455">
        <v>32</v>
      </c>
      <c r="AL438" s="455">
        <v>33</v>
      </c>
      <c r="AM438" s="455">
        <v>34</v>
      </c>
      <c r="AN438" s="455">
        <v>35</v>
      </c>
      <c r="AO438" s="455">
        <v>36</v>
      </c>
      <c r="AP438" s="455">
        <v>37</v>
      </c>
      <c r="AQ438" s="455">
        <v>38</v>
      </c>
      <c r="AR438" s="455">
        <v>39</v>
      </c>
      <c r="AS438" s="455">
        <v>40</v>
      </c>
      <c r="AT438" s="455">
        <v>41</v>
      </c>
      <c r="AU438" s="455">
        <v>42</v>
      </c>
      <c r="AV438" s="455">
        <v>43</v>
      </c>
      <c r="AW438" s="455">
        <v>44</v>
      </c>
      <c r="AX438" s="455">
        <v>45</v>
      </c>
      <c r="AY438" s="455">
        <v>46</v>
      </c>
      <c r="AZ438" s="455">
        <v>47</v>
      </c>
      <c r="BA438" s="455">
        <v>48</v>
      </c>
      <c r="BB438" s="455">
        <v>49</v>
      </c>
      <c r="BC438" s="455">
        <v>50</v>
      </c>
      <c r="BD438" s="455">
        <v>51</v>
      </c>
      <c r="BE438" s="455">
        <v>52</v>
      </c>
      <c r="BF438" s="455">
        <v>53</v>
      </c>
      <c r="BG438" s="455">
        <v>54</v>
      </c>
      <c r="BH438" s="455">
        <v>55</v>
      </c>
      <c r="BI438" s="455">
        <v>56</v>
      </c>
      <c r="BJ438" s="455">
        <v>57</v>
      </c>
      <c r="BK438" s="455">
        <v>58</v>
      </c>
      <c r="BL438" s="455">
        <v>59</v>
      </c>
      <c r="BM438" s="455">
        <v>60</v>
      </c>
      <c r="BN438" s="455">
        <v>61</v>
      </c>
      <c r="BO438" s="455">
        <v>62</v>
      </c>
      <c r="BP438" s="455">
        <v>63</v>
      </c>
      <c r="BQ438" s="455">
        <v>64</v>
      </c>
      <c r="BR438" s="455">
        <v>65</v>
      </c>
      <c r="BS438" s="455">
        <v>66</v>
      </c>
      <c r="BT438" s="455">
        <v>67</v>
      </c>
      <c r="BU438" s="455">
        <v>68</v>
      </c>
      <c r="BV438" s="455">
        <v>69</v>
      </c>
      <c r="BW438" s="455">
        <v>70</v>
      </c>
      <c r="BX438" s="455">
        <v>71</v>
      </c>
      <c r="BY438" s="455">
        <v>72</v>
      </c>
      <c r="BZ438" s="455">
        <v>73</v>
      </c>
      <c r="CA438" s="455">
        <v>74</v>
      </c>
      <c r="CB438" s="455">
        <v>75</v>
      </c>
      <c r="CC438" s="455">
        <v>76</v>
      </c>
      <c r="CD438" s="455">
        <v>77</v>
      </c>
      <c r="CE438" s="455">
        <v>78</v>
      </c>
      <c r="CF438" s="455">
        <v>79</v>
      </c>
      <c r="CG438" s="455">
        <v>80</v>
      </c>
      <c r="CH438" s="455">
        <v>81</v>
      </c>
      <c r="CI438" s="455">
        <v>82</v>
      </c>
      <c r="CJ438" s="455">
        <v>83</v>
      </c>
      <c r="CK438" s="455">
        <v>84</v>
      </c>
      <c r="CL438" s="455">
        <v>85</v>
      </c>
      <c r="CM438" s="455">
        <v>86</v>
      </c>
      <c r="CN438" s="455">
        <v>87</v>
      </c>
      <c r="CO438" s="455">
        <v>88</v>
      </c>
      <c r="CP438" s="455">
        <v>89</v>
      </c>
      <c r="CQ438" s="455">
        <v>90</v>
      </c>
    </row>
    <row r="439" spans="4:99">
      <c r="E439" s="455" t="s">
        <v>350</v>
      </c>
      <c r="F439" s="455">
        <v>50</v>
      </c>
      <c r="G439" s="455">
        <v>68</v>
      </c>
      <c r="H439" s="455">
        <v>22</v>
      </c>
      <c r="I439" s="455">
        <v>38</v>
      </c>
      <c r="J439" s="455">
        <v>12</v>
      </c>
      <c r="K439" s="455">
        <v>79</v>
      </c>
      <c r="L439" s="455">
        <v>70</v>
      </c>
      <c r="M439" s="455">
        <v>52</v>
      </c>
      <c r="N439" s="455">
        <v>6</v>
      </c>
      <c r="O439" s="455">
        <v>41</v>
      </c>
      <c r="P439" s="455">
        <v>19</v>
      </c>
      <c r="Q439" s="455">
        <v>4</v>
      </c>
      <c r="R439" s="455">
        <v>82</v>
      </c>
      <c r="S439" s="455">
        <v>87</v>
      </c>
      <c r="T439" s="455">
        <v>26</v>
      </c>
      <c r="U439" s="455">
        <v>90</v>
      </c>
      <c r="V439" s="455">
        <v>44</v>
      </c>
      <c r="W439" s="455">
        <v>64</v>
      </c>
      <c r="X439" s="455">
        <v>11</v>
      </c>
      <c r="Y439" s="455">
        <v>23</v>
      </c>
      <c r="Z439" s="455">
        <v>5</v>
      </c>
      <c r="AA439" s="455">
        <v>18</v>
      </c>
      <c r="AB439" s="455">
        <v>72</v>
      </c>
      <c r="AC439" s="455">
        <v>86</v>
      </c>
      <c r="AD439" s="455">
        <v>42</v>
      </c>
      <c r="AE439" s="455">
        <v>9</v>
      </c>
      <c r="AF439" s="455">
        <v>29</v>
      </c>
      <c r="AG439" s="455">
        <v>39</v>
      </c>
      <c r="AH439" s="455">
        <v>51</v>
      </c>
      <c r="AI439" s="455">
        <v>56</v>
      </c>
      <c r="AJ439" s="455">
        <v>55</v>
      </c>
      <c r="AK439" s="455">
        <v>24</v>
      </c>
      <c r="AL439" s="455">
        <v>69</v>
      </c>
      <c r="AM439" s="455">
        <v>71</v>
      </c>
      <c r="AN439" s="455">
        <v>32</v>
      </c>
      <c r="AO439" s="455">
        <v>60</v>
      </c>
      <c r="AP439" s="455">
        <v>73</v>
      </c>
      <c r="AQ439" s="455">
        <v>84</v>
      </c>
      <c r="AR439" s="455">
        <v>61</v>
      </c>
      <c r="AS439" s="455">
        <v>13</v>
      </c>
      <c r="AT439" s="455">
        <v>34</v>
      </c>
      <c r="AU439" s="455">
        <v>25</v>
      </c>
      <c r="AV439" s="455">
        <v>74</v>
      </c>
      <c r="AW439" s="455">
        <v>76</v>
      </c>
      <c r="AX439" s="455">
        <v>66</v>
      </c>
      <c r="AY439" s="455">
        <v>45</v>
      </c>
      <c r="AZ439" s="455">
        <v>63</v>
      </c>
      <c r="BA439" s="455">
        <v>77</v>
      </c>
      <c r="BB439" s="455">
        <v>36</v>
      </c>
      <c r="BC439" s="455">
        <v>33</v>
      </c>
      <c r="BD439" s="455">
        <v>20</v>
      </c>
      <c r="BE439" s="455">
        <v>8</v>
      </c>
      <c r="BF439" s="455">
        <v>57</v>
      </c>
      <c r="BG439" s="455">
        <v>1</v>
      </c>
      <c r="BH439" s="455">
        <v>47</v>
      </c>
      <c r="BI439" s="455">
        <v>14</v>
      </c>
      <c r="BJ439" s="455">
        <v>53</v>
      </c>
      <c r="BK439" s="455">
        <v>30</v>
      </c>
      <c r="BL439" s="455">
        <v>81</v>
      </c>
      <c r="BM439" s="455">
        <v>78</v>
      </c>
      <c r="BN439" s="455">
        <v>85</v>
      </c>
      <c r="BO439" s="455">
        <v>10</v>
      </c>
      <c r="BP439" s="455">
        <v>89</v>
      </c>
      <c r="BQ439" s="455">
        <v>48</v>
      </c>
      <c r="BR439" s="455">
        <v>27</v>
      </c>
      <c r="BS439" s="455">
        <v>54</v>
      </c>
      <c r="BT439" s="455">
        <v>80</v>
      </c>
      <c r="BU439" s="455">
        <v>62</v>
      </c>
      <c r="BV439" s="455">
        <v>28</v>
      </c>
      <c r="BW439" s="455">
        <v>88</v>
      </c>
      <c r="BX439" s="455">
        <v>49</v>
      </c>
      <c r="BY439" s="455">
        <v>3</v>
      </c>
      <c r="BZ439" s="455">
        <v>7</v>
      </c>
      <c r="CA439" s="455">
        <v>83</v>
      </c>
      <c r="CB439" s="455">
        <v>16</v>
      </c>
      <c r="CC439" s="455">
        <v>59</v>
      </c>
      <c r="CD439" s="455">
        <v>75</v>
      </c>
      <c r="CE439" s="455">
        <v>37</v>
      </c>
      <c r="CF439" s="455">
        <v>31</v>
      </c>
      <c r="CG439" s="455">
        <v>67</v>
      </c>
      <c r="CH439" s="455">
        <v>40</v>
      </c>
      <c r="CI439" s="455">
        <v>65</v>
      </c>
      <c r="CJ439" s="455">
        <v>2</v>
      </c>
      <c r="CK439" s="455">
        <v>58</v>
      </c>
      <c r="CL439" s="455">
        <v>46</v>
      </c>
      <c r="CM439" s="455">
        <v>35</v>
      </c>
      <c r="CN439" s="455">
        <v>15</v>
      </c>
      <c r="CO439" s="455">
        <v>17</v>
      </c>
      <c r="CP439" s="455">
        <v>21</v>
      </c>
      <c r="CQ439" s="455">
        <v>43</v>
      </c>
    </row>
    <row r="442" spans="4:99">
      <c r="D442" s="318">
        <v>91</v>
      </c>
      <c r="E442" s="318" t="s">
        <v>379</v>
      </c>
    </row>
    <row r="443" spans="4:99">
      <c r="E443" s="455" t="s">
        <v>322</v>
      </c>
      <c r="F443" s="455">
        <v>1</v>
      </c>
      <c r="G443" s="455">
        <v>2</v>
      </c>
      <c r="H443" s="455">
        <v>3</v>
      </c>
      <c r="I443" s="455">
        <v>4</v>
      </c>
      <c r="J443" s="455">
        <v>5</v>
      </c>
      <c r="K443" s="455">
        <v>6</v>
      </c>
      <c r="L443" s="455">
        <v>7</v>
      </c>
      <c r="M443" s="455">
        <v>8</v>
      </c>
      <c r="N443" s="455">
        <v>9</v>
      </c>
      <c r="O443" s="455">
        <v>10</v>
      </c>
      <c r="P443" s="455">
        <v>11</v>
      </c>
      <c r="Q443" s="455">
        <v>12</v>
      </c>
      <c r="R443" s="455">
        <v>13</v>
      </c>
      <c r="S443" s="455">
        <v>14</v>
      </c>
      <c r="T443" s="455">
        <v>15</v>
      </c>
      <c r="U443" s="455">
        <v>16</v>
      </c>
      <c r="V443" s="455">
        <v>17</v>
      </c>
      <c r="W443" s="455">
        <v>18</v>
      </c>
      <c r="X443" s="455">
        <v>19</v>
      </c>
      <c r="Y443" s="455">
        <v>20</v>
      </c>
      <c r="Z443" s="455">
        <v>21</v>
      </c>
      <c r="AA443" s="455">
        <v>22</v>
      </c>
      <c r="AB443" s="455">
        <v>23</v>
      </c>
      <c r="AC443" s="455">
        <v>24</v>
      </c>
      <c r="AD443" s="455">
        <v>25</v>
      </c>
      <c r="AE443" s="455">
        <v>26</v>
      </c>
      <c r="AF443" s="455">
        <v>27</v>
      </c>
      <c r="AG443" s="455">
        <v>28</v>
      </c>
      <c r="AH443" s="455">
        <v>29</v>
      </c>
      <c r="AI443" s="455">
        <v>30</v>
      </c>
      <c r="AJ443" s="455">
        <v>31</v>
      </c>
      <c r="AK443" s="455">
        <v>32</v>
      </c>
      <c r="AL443" s="455">
        <v>33</v>
      </c>
      <c r="AM443" s="455">
        <v>34</v>
      </c>
      <c r="AN443" s="455">
        <v>35</v>
      </c>
      <c r="AO443" s="455">
        <v>36</v>
      </c>
      <c r="AP443" s="455">
        <v>37</v>
      </c>
      <c r="AQ443" s="455">
        <v>38</v>
      </c>
      <c r="AR443" s="455">
        <v>39</v>
      </c>
      <c r="AS443" s="455">
        <v>40</v>
      </c>
      <c r="AT443" s="455">
        <v>41</v>
      </c>
      <c r="AU443" s="455">
        <v>42</v>
      </c>
      <c r="AV443" s="455">
        <v>43</v>
      </c>
      <c r="AW443" s="455">
        <v>44</v>
      </c>
      <c r="AX443" s="455">
        <v>45</v>
      </c>
      <c r="AY443" s="455">
        <v>46</v>
      </c>
      <c r="AZ443" s="455">
        <v>47</v>
      </c>
      <c r="BA443" s="455">
        <v>48</v>
      </c>
      <c r="BB443" s="455">
        <v>49</v>
      </c>
      <c r="BC443" s="455">
        <v>50</v>
      </c>
      <c r="BD443" s="455">
        <v>51</v>
      </c>
      <c r="BE443" s="455">
        <v>52</v>
      </c>
      <c r="BF443" s="455">
        <v>53</v>
      </c>
      <c r="BG443" s="455">
        <v>54</v>
      </c>
      <c r="BH443" s="455">
        <v>55</v>
      </c>
      <c r="BI443" s="455">
        <v>56</v>
      </c>
      <c r="BJ443" s="455">
        <v>57</v>
      </c>
      <c r="BK443" s="455">
        <v>58</v>
      </c>
      <c r="BL443" s="455">
        <v>59</v>
      </c>
      <c r="BM443" s="455">
        <v>60</v>
      </c>
      <c r="BN443" s="455">
        <v>61</v>
      </c>
      <c r="BO443" s="455">
        <v>62</v>
      </c>
      <c r="BP443" s="455">
        <v>63</v>
      </c>
      <c r="BQ443" s="455">
        <v>64</v>
      </c>
      <c r="BR443" s="455">
        <v>65</v>
      </c>
      <c r="BS443" s="455">
        <v>66</v>
      </c>
      <c r="BT443" s="455">
        <v>67</v>
      </c>
      <c r="BU443" s="455">
        <v>68</v>
      </c>
      <c r="BV443" s="455">
        <v>69</v>
      </c>
      <c r="BW443" s="455">
        <v>70</v>
      </c>
      <c r="BX443" s="455">
        <v>71</v>
      </c>
      <c r="BY443" s="455">
        <v>72</v>
      </c>
      <c r="BZ443" s="455">
        <v>73</v>
      </c>
      <c r="CA443" s="455">
        <v>74</v>
      </c>
      <c r="CB443" s="455">
        <v>75</v>
      </c>
      <c r="CC443" s="455">
        <v>76</v>
      </c>
      <c r="CD443" s="455">
        <v>77</v>
      </c>
      <c r="CE443" s="455">
        <v>78</v>
      </c>
      <c r="CF443" s="455">
        <v>79</v>
      </c>
      <c r="CH443" s="455">
        <v>80</v>
      </c>
      <c r="CI443" s="455">
        <v>81</v>
      </c>
      <c r="CJ443" s="455">
        <v>82</v>
      </c>
      <c r="CK443" s="455">
        <v>83</v>
      </c>
      <c r="CM443" s="455">
        <v>84</v>
      </c>
      <c r="CN443" s="455">
        <v>85</v>
      </c>
      <c r="CO443" s="455">
        <v>86</v>
      </c>
      <c r="CP443" s="455">
        <v>87</v>
      </c>
      <c r="CR443" s="455">
        <v>88</v>
      </c>
      <c r="CS443" s="455">
        <v>89</v>
      </c>
      <c r="CT443" s="455">
        <v>90</v>
      </c>
      <c r="CU443" s="455">
        <v>91</v>
      </c>
    </row>
    <row r="444" spans="4:99">
      <c r="E444" s="455" t="s">
        <v>350</v>
      </c>
      <c r="F444" s="455">
        <v>59</v>
      </c>
      <c r="G444" s="455">
        <v>3</v>
      </c>
      <c r="H444" s="455">
        <v>42</v>
      </c>
      <c r="I444" s="455">
        <v>27</v>
      </c>
      <c r="J444" s="455">
        <v>80</v>
      </c>
      <c r="K444" s="455">
        <v>75</v>
      </c>
      <c r="L444" s="455">
        <v>83</v>
      </c>
      <c r="M444" s="455">
        <v>47</v>
      </c>
      <c r="N444" s="455">
        <v>41</v>
      </c>
      <c r="O444" s="455">
        <v>6</v>
      </c>
      <c r="P444" s="455">
        <v>74</v>
      </c>
      <c r="Q444" s="455">
        <v>82</v>
      </c>
      <c r="R444" s="455">
        <v>67</v>
      </c>
      <c r="S444" s="455">
        <v>63</v>
      </c>
      <c r="T444" s="455">
        <v>84</v>
      </c>
      <c r="U444" s="455">
        <v>44</v>
      </c>
      <c r="V444" s="455">
        <v>9</v>
      </c>
      <c r="W444" s="455">
        <v>40</v>
      </c>
      <c r="X444" s="455">
        <v>17</v>
      </c>
      <c r="Y444" s="455">
        <v>76</v>
      </c>
      <c r="Z444" s="455">
        <v>79</v>
      </c>
      <c r="AA444" s="455">
        <v>91</v>
      </c>
      <c r="AB444" s="455">
        <v>7</v>
      </c>
      <c r="AC444" s="455">
        <v>21</v>
      </c>
      <c r="AD444" s="455">
        <v>66</v>
      </c>
      <c r="AE444" s="455">
        <v>20</v>
      </c>
      <c r="AF444" s="455">
        <v>4</v>
      </c>
      <c r="AG444" s="455">
        <v>49</v>
      </c>
      <c r="AH444" s="455">
        <v>88</v>
      </c>
      <c r="AI444" s="455">
        <v>31</v>
      </c>
      <c r="AJ444" s="455">
        <v>34</v>
      </c>
      <c r="AK444" s="455">
        <v>39</v>
      </c>
      <c r="AL444" s="455">
        <v>81</v>
      </c>
      <c r="AM444" s="455">
        <v>56</v>
      </c>
      <c r="AN444" s="455">
        <v>11</v>
      </c>
      <c r="AO444" s="455">
        <v>50</v>
      </c>
      <c r="AP444" s="455">
        <v>69</v>
      </c>
      <c r="AQ444" s="455">
        <v>85</v>
      </c>
      <c r="AR444" s="455">
        <v>72</v>
      </c>
      <c r="AS444" s="455">
        <v>53</v>
      </c>
      <c r="AT444" s="455">
        <v>45</v>
      </c>
      <c r="AU444" s="455">
        <v>86</v>
      </c>
      <c r="AV444" s="455">
        <v>54</v>
      </c>
      <c r="AW444" s="455">
        <v>26</v>
      </c>
      <c r="AX444" s="455">
        <v>46</v>
      </c>
      <c r="AY444" s="455">
        <v>5</v>
      </c>
      <c r="AZ444" s="455">
        <v>60</v>
      </c>
      <c r="BA444" s="455">
        <v>19</v>
      </c>
      <c r="BB444" s="455">
        <v>77</v>
      </c>
      <c r="BC444" s="455">
        <v>51</v>
      </c>
      <c r="BD444" s="455">
        <v>14</v>
      </c>
      <c r="BE444" s="455">
        <v>70</v>
      </c>
      <c r="BF444" s="455">
        <v>25</v>
      </c>
      <c r="BG444" s="455">
        <v>43</v>
      </c>
      <c r="BH444" s="455">
        <v>36</v>
      </c>
      <c r="BI444" s="455">
        <v>87</v>
      </c>
      <c r="BJ444" s="455">
        <v>18</v>
      </c>
      <c r="BK444" s="455">
        <v>35</v>
      </c>
      <c r="BL444" s="455">
        <v>1</v>
      </c>
      <c r="BM444" s="455">
        <v>13</v>
      </c>
      <c r="BN444" s="455">
        <v>15</v>
      </c>
      <c r="BO444" s="455">
        <v>38</v>
      </c>
      <c r="BP444" s="455">
        <v>2</v>
      </c>
      <c r="BQ444" s="455">
        <v>61</v>
      </c>
      <c r="BR444" s="455">
        <v>90</v>
      </c>
      <c r="BS444" s="455">
        <v>24</v>
      </c>
      <c r="BT444" s="455">
        <v>28</v>
      </c>
      <c r="BU444" s="455">
        <v>52</v>
      </c>
      <c r="BV444" s="455">
        <v>37</v>
      </c>
      <c r="BW444" s="455">
        <v>78</v>
      </c>
      <c r="BX444" s="455">
        <v>30</v>
      </c>
      <c r="BY444" s="455">
        <v>73</v>
      </c>
      <c r="BZ444" s="455">
        <v>12</v>
      </c>
      <c r="CA444" s="455">
        <v>33</v>
      </c>
      <c r="CB444" s="455">
        <v>89</v>
      </c>
      <c r="CC444" s="455">
        <v>64</v>
      </c>
      <c r="CD444" s="455">
        <v>48</v>
      </c>
      <c r="CE444" s="455">
        <v>32</v>
      </c>
      <c r="CF444" s="455">
        <v>57</v>
      </c>
      <c r="CH444" s="455">
        <v>10</v>
      </c>
      <c r="CI444" s="455">
        <v>68</v>
      </c>
      <c r="CJ444" s="455">
        <v>22</v>
      </c>
      <c r="CK444" s="455">
        <v>58</v>
      </c>
      <c r="CM444" s="455">
        <v>65</v>
      </c>
      <c r="CN444" s="455">
        <v>8</v>
      </c>
      <c r="CO444" s="455">
        <v>55</v>
      </c>
      <c r="CP444" s="455">
        <v>71</v>
      </c>
      <c r="CR444" s="455">
        <v>29</v>
      </c>
      <c r="CS444" s="455">
        <v>23</v>
      </c>
      <c r="CT444" s="455">
        <v>62</v>
      </c>
      <c r="CU444" s="455">
        <v>16</v>
      </c>
    </row>
    <row r="447" spans="4:99">
      <c r="D447" s="318">
        <v>92</v>
      </c>
      <c r="E447" s="318" t="s">
        <v>379</v>
      </c>
    </row>
    <row r="448" spans="4:99">
      <c r="E448" s="455" t="s">
        <v>322</v>
      </c>
      <c r="F448" s="455">
        <v>1</v>
      </c>
      <c r="G448" s="455">
        <v>2</v>
      </c>
      <c r="H448" s="455">
        <v>3</v>
      </c>
      <c r="I448" s="455">
        <v>4</v>
      </c>
      <c r="J448" s="455">
        <v>5</v>
      </c>
      <c r="K448" s="455">
        <v>6</v>
      </c>
      <c r="L448" s="455">
        <v>7</v>
      </c>
      <c r="M448" s="455">
        <v>8</v>
      </c>
      <c r="N448" s="455">
        <v>9</v>
      </c>
      <c r="O448" s="455">
        <v>10</v>
      </c>
      <c r="P448" s="455">
        <v>11</v>
      </c>
      <c r="Q448" s="455">
        <v>12</v>
      </c>
      <c r="R448" s="455">
        <v>13</v>
      </c>
      <c r="S448" s="455">
        <v>14</v>
      </c>
      <c r="T448" s="455">
        <v>15</v>
      </c>
      <c r="U448" s="455">
        <v>16</v>
      </c>
      <c r="V448" s="455">
        <v>17</v>
      </c>
      <c r="W448" s="455">
        <v>18</v>
      </c>
      <c r="X448" s="455">
        <v>19</v>
      </c>
      <c r="Y448" s="455">
        <v>20</v>
      </c>
      <c r="Z448" s="455">
        <v>21</v>
      </c>
      <c r="AA448" s="455">
        <v>22</v>
      </c>
      <c r="AB448" s="455">
        <v>23</v>
      </c>
      <c r="AC448" s="455">
        <v>24</v>
      </c>
      <c r="AD448" s="455">
        <v>25</v>
      </c>
      <c r="AE448" s="455">
        <v>26</v>
      </c>
      <c r="AF448" s="455">
        <v>27</v>
      </c>
      <c r="AG448" s="455">
        <v>28</v>
      </c>
      <c r="AH448" s="455">
        <v>29</v>
      </c>
      <c r="AI448" s="455">
        <v>30</v>
      </c>
      <c r="AJ448" s="455">
        <v>31</v>
      </c>
      <c r="AK448" s="455">
        <v>32</v>
      </c>
      <c r="AL448" s="455">
        <v>33</v>
      </c>
      <c r="AM448" s="455">
        <v>34</v>
      </c>
      <c r="AN448" s="455">
        <v>35</v>
      </c>
      <c r="AO448" s="455">
        <v>36</v>
      </c>
      <c r="AP448" s="455">
        <v>37</v>
      </c>
      <c r="AQ448" s="455">
        <v>38</v>
      </c>
      <c r="AR448" s="455">
        <v>39</v>
      </c>
      <c r="AS448" s="455">
        <v>40</v>
      </c>
      <c r="AT448" s="455">
        <v>41</v>
      </c>
      <c r="AU448" s="455">
        <v>42</v>
      </c>
      <c r="AV448" s="455">
        <v>43</v>
      </c>
      <c r="AW448" s="455">
        <v>44</v>
      </c>
      <c r="AX448" s="455">
        <v>45</v>
      </c>
      <c r="AY448" s="455">
        <v>46</v>
      </c>
      <c r="AZ448" s="455">
        <v>47</v>
      </c>
      <c r="BA448" s="455">
        <v>48</v>
      </c>
      <c r="BB448" s="455">
        <v>49</v>
      </c>
      <c r="BC448" s="455">
        <v>50</v>
      </c>
      <c r="BD448" s="455">
        <v>51</v>
      </c>
      <c r="BE448" s="455">
        <v>52</v>
      </c>
      <c r="BF448" s="455">
        <v>53</v>
      </c>
      <c r="BG448" s="455">
        <v>54</v>
      </c>
      <c r="BH448" s="455">
        <v>55</v>
      </c>
      <c r="BI448" s="455">
        <v>56</v>
      </c>
      <c r="BJ448" s="455">
        <v>57</v>
      </c>
      <c r="BK448" s="455">
        <v>58</v>
      </c>
      <c r="BL448" s="455">
        <v>59</v>
      </c>
      <c r="BM448" s="455">
        <v>60</v>
      </c>
      <c r="BN448" s="455">
        <v>61</v>
      </c>
      <c r="BO448" s="455">
        <v>62</v>
      </c>
      <c r="BP448" s="455">
        <v>63</v>
      </c>
      <c r="BQ448" s="455">
        <v>64</v>
      </c>
      <c r="BR448" s="455">
        <v>65</v>
      </c>
      <c r="BS448" s="455">
        <v>66</v>
      </c>
      <c r="BT448" s="455">
        <v>67</v>
      </c>
      <c r="BU448" s="455">
        <v>68</v>
      </c>
      <c r="BV448" s="455">
        <v>69</v>
      </c>
      <c r="BW448" s="455">
        <v>70</v>
      </c>
      <c r="BX448" s="455">
        <v>71</v>
      </c>
      <c r="BY448" s="455">
        <v>72</v>
      </c>
      <c r="BZ448" s="455">
        <v>73</v>
      </c>
      <c r="CA448" s="455">
        <v>74</v>
      </c>
      <c r="CB448" s="455">
        <v>75</v>
      </c>
      <c r="CC448" s="455">
        <v>76</v>
      </c>
      <c r="CD448" s="455">
        <v>77</v>
      </c>
      <c r="CE448" s="455">
        <v>78</v>
      </c>
      <c r="CF448" s="455">
        <v>79</v>
      </c>
      <c r="CG448" s="455">
        <v>80</v>
      </c>
      <c r="CH448" s="455">
        <v>81</v>
      </c>
      <c r="CI448" s="455">
        <v>82</v>
      </c>
      <c r="CJ448" s="455">
        <v>83</v>
      </c>
      <c r="CK448" s="455">
        <v>84</v>
      </c>
      <c r="CM448" s="455">
        <v>85</v>
      </c>
      <c r="CN448" s="455">
        <v>86</v>
      </c>
      <c r="CO448" s="455">
        <v>87</v>
      </c>
      <c r="CP448" s="455">
        <v>88</v>
      </c>
      <c r="CR448" s="455">
        <v>89</v>
      </c>
      <c r="CS448" s="455">
        <v>90</v>
      </c>
      <c r="CT448" s="455">
        <v>91</v>
      </c>
      <c r="CU448" s="455">
        <v>92</v>
      </c>
    </row>
    <row r="449" spans="4:100">
      <c r="E449" s="455" t="s">
        <v>350</v>
      </c>
      <c r="F449" s="455">
        <v>75</v>
      </c>
      <c r="G449" s="455">
        <v>55</v>
      </c>
      <c r="H449" s="455">
        <v>67</v>
      </c>
      <c r="I449" s="455">
        <v>56</v>
      </c>
      <c r="J449" s="455">
        <v>23</v>
      </c>
      <c r="K449" s="455">
        <v>20</v>
      </c>
      <c r="L449" s="455">
        <v>8</v>
      </c>
      <c r="M449" s="455">
        <v>4</v>
      </c>
      <c r="N449" s="455">
        <v>85</v>
      </c>
      <c r="O449" s="455">
        <v>51</v>
      </c>
      <c r="P449" s="455">
        <v>60</v>
      </c>
      <c r="Q449" s="455">
        <v>84</v>
      </c>
      <c r="R449" s="455">
        <v>2</v>
      </c>
      <c r="S449" s="455">
        <v>37</v>
      </c>
      <c r="T449" s="455">
        <v>71</v>
      </c>
      <c r="U449" s="455">
        <v>64</v>
      </c>
      <c r="V449" s="455">
        <v>91</v>
      </c>
      <c r="W449" s="455">
        <v>70</v>
      </c>
      <c r="X449" s="455">
        <v>1</v>
      </c>
      <c r="Y449" s="455">
        <v>27</v>
      </c>
      <c r="Z449" s="455">
        <v>40</v>
      </c>
      <c r="AA449" s="455">
        <v>78</v>
      </c>
      <c r="AB449" s="455">
        <v>57</v>
      </c>
      <c r="AC449" s="455">
        <v>53</v>
      </c>
      <c r="AD449" s="455">
        <v>32</v>
      </c>
      <c r="AE449" s="455">
        <v>24</v>
      </c>
      <c r="AF449" s="455">
        <v>87</v>
      </c>
      <c r="AG449" s="455">
        <v>90</v>
      </c>
      <c r="AH449" s="455">
        <v>43</v>
      </c>
      <c r="AI449" s="455">
        <v>58</v>
      </c>
      <c r="AJ449" s="455">
        <v>19</v>
      </c>
      <c r="AK449" s="455">
        <v>48</v>
      </c>
      <c r="AL449" s="455">
        <v>34</v>
      </c>
      <c r="AM449" s="455">
        <v>26</v>
      </c>
      <c r="AN449" s="455">
        <v>6</v>
      </c>
      <c r="AO449" s="455">
        <v>79</v>
      </c>
      <c r="AP449" s="455">
        <v>28</v>
      </c>
      <c r="AQ449" s="455">
        <v>62</v>
      </c>
      <c r="AR449" s="455">
        <v>66</v>
      </c>
      <c r="AS449" s="455">
        <v>86</v>
      </c>
      <c r="AT449" s="455">
        <v>54</v>
      </c>
      <c r="AU449" s="455">
        <v>73</v>
      </c>
      <c r="AV449" s="455">
        <v>7</v>
      </c>
      <c r="AW449" s="455">
        <v>68</v>
      </c>
      <c r="AX449" s="455">
        <v>21</v>
      </c>
      <c r="AY449" s="455">
        <v>92</v>
      </c>
      <c r="AZ449" s="455">
        <v>38</v>
      </c>
      <c r="BA449" s="455">
        <v>52</v>
      </c>
      <c r="BB449" s="455">
        <v>61</v>
      </c>
      <c r="BC449" s="455">
        <v>72</v>
      </c>
      <c r="BD449" s="455">
        <v>25</v>
      </c>
      <c r="BE449" s="455">
        <v>13</v>
      </c>
      <c r="BF449" s="455">
        <v>30</v>
      </c>
      <c r="BG449" s="455">
        <v>89</v>
      </c>
      <c r="BH449" s="455">
        <v>41</v>
      </c>
      <c r="BI449" s="455">
        <v>5</v>
      </c>
      <c r="BJ449" s="455">
        <v>44</v>
      </c>
      <c r="BK449" s="455">
        <v>10</v>
      </c>
      <c r="BL449" s="455">
        <v>82</v>
      </c>
      <c r="BM449" s="455">
        <v>11</v>
      </c>
      <c r="BN449" s="455">
        <v>65</v>
      </c>
      <c r="BO449" s="455">
        <v>69</v>
      </c>
      <c r="BP449" s="455">
        <v>74</v>
      </c>
      <c r="BQ449" s="455">
        <v>36</v>
      </c>
      <c r="BR449" s="455">
        <v>16</v>
      </c>
      <c r="BS449" s="455">
        <v>14</v>
      </c>
      <c r="BT449" s="455">
        <v>45</v>
      </c>
      <c r="BU449" s="455">
        <v>22</v>
      </c>
      <c r="BV449" s="455">
        <v>83</v>
      </c>
      <c r="BW449" s="455">
        <v>18</v>
      </c>
      <c r="BX449" s="455">
        <v>15</v>
      </c>
      <c r="BY449" s="455">
        <v>3</v>
      </c>
      <c r="BZ449" s="455">
        <v>88</v>
      </c>
      <c r="CA449" s="455">
        <v>46</v>
      </c>
      <c r="CB449" s="455">
        <v>31</v>
      </c>
      <c r="CC449" s="455">
        <v>49</v>
      </c>
      <c r="CD449" s="455">
        <v>33</v>
      </c>
      <c r="CE449" s="455">
        <v>29</v>
      </c>
      <c r="CF449" s="455">
        <v>81</v>
      </c>
      <c r="CG449" s="455">
        <v>12</v>
      </c>
      <c r="CH449" s="455">
        <v>50</v>
      </c>
      <c r="CI449" s="455">
        <v>59</v>
      </c>
      <c r="CJ449" s="455">
        <v>35</v>
      </c>
      <c r="CK449" s="455">
        <v>76</v>
      </c>
      <c r="CM449" s="455">
        <v>9</v>
      </c>
      <c r="CN449" s="455">
        <v>63</v>
      </c>
      <c r="CO449" s="455">
        <v>77</v>
      </c>
      <c r="CP449" s="455">
        <v>47</v>
      </c>
      <c r="CR449" s="455">
        <v>39</v>
      </c>
      <c r="CS449" s="455">
        <v>80</v>
      </c>
      <c r="CT449" s="455">
        <v>17</v>
      </c>
      <c r="CU449" s="455">
        <v>42</v>
      </c>
    </row>
    <row r="452" spans="4:100">
      <c r="D452" s="318">
        <v>93</v>
      </c>
      <c r="E452" s="318" t="s">
        <v>379</v>
      </c>
    </row>
    <row r="453" spans="4:100">
      <c r="E453" s="455" t="s">
        <v>322</v>
      </c>
      <c r="F453" s="455">
        <v>1</v>
      </c>
      <c r="G453" s="455">
        <v>2</v>
      </c>
      <c r="H453" s="455">
        <v>3</v>
      </c>
      <c r="I453" s="455">
        <v>4</v>
      </c>
      <c r="J453" s="455">
        <v>5</v>
      </c>
      <c r="K453" s="455">
        <v>6</v>
      </c>
      <c r="L453" s="455">
        <v>7</v>
      </c>
      <c r="M453" s="455">
        <v>8</v>
      </c>
      <c r="N453" s="455">
        <v>9</v>
      </c>
      <c r="O453" s="455">
        <v>10</v>
      </c>
      <c r="P453" s="455">
        <v>11</v>
      </c>
      <c r="Q453" s="455">
        <v>12</v>
      </c>
      <c r="R453" s="455">
        <v>13</v>
      </c>
      <c r="S453" s="455">
        <v>14</v>
      </c>
      <c r="T453" s="455">
        <v>15</v>
      </c>
      <c r="U453" s="455">
        <v>16</v>
      </c>
      <c r="V453" s="455">
        <v>17</v>
      </c>
      <c r="W453" s="455">
        <v>18</v>
      </c>
      <c r="X453" s="455">
        <v>19</v>
      </c>
      <c r="Y453" s="455">
        <v>20</v>
      </c>
      <c r="Z453" s="455">
        <v>21</v>
      </c>
      <c r="AA453" s="455">
        <v>22</v>
      </c>
      <c r="AB453" s="455">
        <v>23</v>
      </c>
      <c r="AC453" s="455">
        <v>24</v>
      </c>
      <c r="AD453" s="455">
        <v>25</v>
      </c>
      <c r="AE453" s="455">
        <v>26</v>
      </c>
      <c r="AF453" s="455">
        <v>27</v>
      </c>
      <c r="AG453" s="455">
        <v>28</v>
      </c>
      <c r="AH453" s="455">
        <v>29</v>
      </c>
      <c r="AI453" s="455">
        <v>30</v>
      </c>
      <c r="AJ453" s="455">
        <v>31</v>
      </c>
      <c r="AK453" s="455">
        <v>32</v>
      </c>
      <c r="AL453" s="455">
        <v>33</v>
      </c>
      <c r="AM453" s="455">
        <v>34</v>
      </c>
      <c r="AN453" s="455">
        <v>35</v>
      </c>
      <c r="AO453" s="455">
        <v>36</v>
      </c>
      <c r="AP453" s="455">
        <v>37</v>
      </c>
      <c r="AQ453" s="455">
        <v>38</v>
      </c>
      <c r="AR453" s="455">
        <v>39</v>
      </c>
      <c r="AS453" s="455">
        <v>40</v>
      </c>
      <c r="AT453" s="455">
        <v>41</v>
      </c>
      <c r="AU453" s="455">
        <v>42</v>
      </c>
      <c r="AV453" s="455">
        <v>43</v>
      </c>
      <c r="AW453" s="455">
        <v>44</v>
      </c>
      <c r="AX453" s="455">
        <v>45</v>
      </c>
      <c r="AY453" s="455">
        <v>46</v>
      </c>
      <c r="AZ453" s="455">
        <v>47</v>
      </c>
      <c r="BA453" s="455">
        <v>48</v>
      </c>
      <c r="BB453" s="455">
        <v>49</v>
      </c>
      <c r="BC453" s="455">
        <v>50</v>
      </c>
      <c r="BD453" s="455">
        <v>51</v>
      </c>
      <c r="BE453" s="455">
        <v>52</v>
      </c>
      <c r="BF453" s="455">
        <v>53</v>
      </c>
      <c r="BG453" s="455">
        <v>54</v>
      </c>
      <c r="BH453" s="455">
        <v>55</v>
      </c>
      <c r="BI453" s="455">
        <v>56</v>
      </c>
      <c r="BJ453" s="455">
        <v>57</v>
      </c>
      <c r="BK453" s="455">
        <v>58</v>
      </c>
      <c r="BL453" s="455">
        <v>59</v>
      </c>
      <c r="BM453" s="455">
        <v>60</v>
      </c>
      <c r="BN453" s="455">
        <v>61</v>
      </c>
      <c r="BO453" s="455">
        <v>62</v>
      </c>
      <c r="BP453" s="455">
        <v>63</v>
      </c>
      <c r="BQ453" s="455">
        <v>64</v>
      </c>
      <c r="BR453" s="455">
        <v>65</v>
      </c>
      <c r="BS453" s="455">
        <v>66</v>
      </c>
      <c r="BT453" s="455">
        <v>67</v>
      </c>
      <c r="BU453" s="455">
        <v>68</v>
      </c>
      <c r="BV453" s="455">
        <v>69</v>
      </c>
      <c r="BW453" s="455">
        <v>70</v>
      </c>
      <c r="BX453" s="455">
        <v>71</v>
      </c>
      <c r="BY453" s="455">
        <v>72</v>
      </c>
      <c r="BZ453" s="455">
        <v>73</v>
      </c>
      <c r="CA453" s="455">
        <v>74</v>
      </c>
      <c r="CB453" s="455">
        <v>75</v>
      </c>
      <c r="CC453" s="455">
        <v>76</v>
      </c>
      <c r="CD453" s="455">
        <v>77</v>
      </c>
      <c r="CE453" s="455">
        <v>78</v>
      </c>
      <c r="CF453" s="455">
        <v>79</v>
      </c>
      <c r="CG453" s="455">
        <v>80</v>
      </c>
      <c r="CH453" s="455">
        <v>81</v>
      </c>
      <c r="CI453" s="455">
        <v>82</v>
      </c>
      <c r="CJ453" s="455">
        <v>83</v>
      </c>
      <c r="CK453" s="455">
        <v>84</v>
      </c>
      <c r="CL453" s="455">
        <v>85</v>
      </c>
      <c r="CM453" s="455">
        <v>86</v>
      </c>
      <c r="CN453" s="455">
        <v>87</v>
      </c>
      <c r="CO453" s="455">
        <v>88</v>
      </c>
      <c r="CP453" s="455">
        <v>89</v>
      </c>
      <c r="CR453" s="455">
        <v>90</v>
      </c>
      <c r="CS453" s="455">
        <v>91</v>
      </c>
      <c r="CT453" s="455">
        <v>92</v>
      </c>
      <c r="CU453" s="455">
        <v>93</v>
      </c>
    </row>
    <row r="454" spans="4:100">
      <c r="E454" s="455" t="s">
        <v>350</v>
      </c>
      <c r="F454" s="455">
        <v>44</v>
      </c>
      <c r="G454" s="455">
        <v>63</v>
      </c>
      <c r="H454" s="455">
        <v>91</v>
      </c>
      <c r="I454" s="455">
        <v>77</v>
      </c>
      <c r="J454" s="455">
        <v>36</v>
      </c>
      <c r="K454" s="455">
        <v>15</v>
      </c>
      <c r="L454" s="455">
        <v>48</v>
      </c>
      <c r="M454" s="455">
        <v>39</v>
      </c>
      <c r="N454" s="455">
        <v>68</v>
      </c>
      <c r="O454" s="455">
        <v>21</v>
      </c>
      <c r="P454" s="455">
        <v>50</v>
      </c>
      <c r="Q454" s="455">
        <v>18</v>
      </c>
      <c r="R454" s="455">
        <v>62</v>
      </c>
      <c r="S454" s="455">
        <v>73</v>
      </c>
      <c r="T454" s="455">
        <v>42</v>
      </c>
      <c r="U454" s="455">
        <v>29</v>
      </c>
      <c r="V454" s="455">
        <v>65</v>
      </c>
      <c r="W454" s="455">
        <v>40</v>
      </c>
      <c r="X454" s="455">
        <v>52</v>
      </c>
      <c r="Y454" s="455">
        <v>71</v>
      </c>
      <c r="Z454" s="455">
        <v>89</v>
      </c>
      <c r="AA454" s="455">
        <v>38</v>
      </c>
      <c r="AB454" s="455">
        <v>67</v>
      </c>
      <c r="AC454" s="455">
        <v>56</v>
      </c>
      <c r="AD454" s="455">
        <v>76</v>
      </c>
      <c r="AE454" s="455">
        <v>70</v>
      </c>
      <c r="AF454" s="455">
        <v>23</v>
      </c>
      <c r="AG454" s="455">
        <v>12</v>
      </c>
      <c r="AH454" s="455">
        <v>16</v>
      </c>
      <c r="AI454" s="455">
        <v>46</v>
      </c>
      <c r="AJ454" s="455">
        <v>93</v>
      </c>
      <c r="AK454" s="455">
        <v>69</v>
      </c>
      <c r="AL454" s="455">
        <v>2</v>
      </c>
      <c r="AM454" s="455">
        <v>32</v>
      </c>
      <c r="AN454" s="455">
        <v>6</v>
      </c>
      <c r="AO454" s="455">
        <v>4</v>
      </c>
      <c r="AP454" s="455">
        <v>92</v>
      </c>
      <c r="AQ454" s="455">
        <v>82</v>
      </c>
      <c r="AR454" s="455">
        <v>41</v>
      </c>
      <c r="AS454" s="455">
        <v>88</v>
      </c>
      <c r="AT454" s="455">
        <v>60</v>
      </c>
      <c r="AU454" s="455">
        <v>8</v>
      </c>
      <c r="AV454" s="455">
        <v>45</v>
      </c>
      <c r="AW454" s="455">
        <v>86</v>
      </c>
      <c r="AX454" s="455">
        <v>61</v>
      </c>
      <c r="AY454" s="455">
        <v>80</v>
      </c>
      <c r="AZ454" s="455">
        <v>34</v>
      </c>
      <c r="BA454" s="455">
        <v>74</v>
      </c>
      <c r="BB454" s="455">
        <v>22</v>
      </c>
      <c r="BC454" s="455">
        <v>57</v>
      </c>
      <c r="BD454" s="455">
        <v>9</v>
      </c>
      <c r="BE454" s="455">
        <v>28</v>
      </c>
      <c r="BF454" s="455">
        <v>5</v>
      </c>
      <c r="BG454" s="455">
        <v>66</v>
      </c>
      <c r="BH454" s="455">
        <v>51</v>
      </c>
      <c r="BI454" s="455">
        <v>24</v>
      </c>
      <c r="BJ454" s="455">
        <v>13</v>
      </c>
      <c r="BK454" s="455">
        <v>75</v>
      </c>
      <c r="BL454" s="455">
        <v>53</v>
      </c>
      <c r="BM454" s="455">
        <v>90</v>
      </c>
      <c r="BN454" s="455">
        <v>19</v>
      </c>
      <c r="BO454" s="455">
        <v>59</v>
      </c>
      <c r="BP454" s="455">
        <v>10</v>
      </c>
      <c r="BQ454" s="455">
        <v>11</v>
      </c>
      <c r="BR454" s="455">
        <v>47</v>
      </c>
      <c r="BS454" s="455">
        <v>84</v>
      </c>
      <c r="BT454" s="455">
        <v>79</v>
      </c>
      <c r="BU454" s="455">
        <v>17</v>
      </c>
      <c r="BV454" s="455">
        <v>58</v>
      </c>
      <c r="BW454" s="455">
        <v>3</v>
      </c>
      <c r="BX454" s="455">
        <v>35</v>
      </c>
      <c r="BY454" s="455">
        <v>20</v>
      </c>
      <c r="BZ454" s="455">
        <v>14</v>
      </c>
      <c r="CA454" s="455">
        <v>37</v>
      </c>
      <c r="CB454" s="455">
        <v>83</v>
      </c>
      <c r="CC454" s="455">
        <v>25</v>
      </c>
      <c r="CD454" s="455">
        <v>49</v>
      </c>
      <c r="CE454" s="455">
        <v>72</v>
      </c>
      <c r="CF454" s="455">
        <v>31</v>
      </c>
      <c r="CG454" s="455">
        <v>26</v>
      </c>
      <c r="CH454" s="455">
        <v>54</v>
      </c>
      <c r="CI454" s="455">
        <v>64</v>
      </c>
      <c r="CJ454" s="455">
        <v>87</v>
      </c>
      <c r="CK454" s="455">
        <v>7</v>
      </c>
      <c r="CL454" s="455">
        <v>1</v>
      </c>
      <c r="CM454" s="455">
        <v>85</v>
      </c>
      <c r="CN454" s="455">
        <v>33</v>
      </c>
      <c r="CO454" s="455">
        <v>27</v>
      </c>
      <c r="CP454" s="455">
        <v>43</v>
      </c>
      <c r="CR454" s="455">
        <v>55</v>
      </c>
      <c r="CS454" s="455">
        <v>78</v>
      </c>
      <c r="CT454" s="455">
        <v>30</v>
      </c>
      <c r="CU454" s="455">
        <v>81</v>
      </c>
    </row>
    <row r="457" spans="4:100">
      <c r="D457" s="318">
        <v>94</v>
      </c>
      <c r="E457" s="318" t="s">
        <v>379</v>
      </c>
    </row>
    <row r="458" spans="4:100">
      <c r="E458" s="455" t="s">
        <v>322</v>
      </c>
      <c r="F458" s="455">
        <v>1</v>
      </c>
      <c r="G458" s="455">
        <v>2</v>
      </c>
      <c r="H458" s="455">
        <v>3</v>
      </c>
      <c r="I458" s="455">
        <v>4</v>
      </c>
      <c r="J458" s="455">
        <v>5</v>
      </c>
      <c r="K458" s="455">
        <v>6</v>
      </c>
      <c r="L458" s="455">
        <v>7</v>
      </c>
      <c r="M458" s="455">
        <v>8</v>
      </c>
      <c r="N458" s="455">
        <v>9</v>
      </c>
      <c r="O458" s="455">
        <v>10</v>
      </c>
      <c r="P458" s="455">
        <v>11</v>
      </c>
      <c r="Q458" s="455">
        <v>12</v>
      </c>
      <c r="R458" s="455">
        <v>13</v>
      </c>
      <c r="S458" s="455">
        <v>14</v>
      </c>
      <c r="T458" s="455">
        <v>15</v>
      </c>
      <c r="U458" s="455">
        <v>16</v>
      </c>
      <c r="V458" s="455">
        <v>17</v>
      </c>
      <c r="W458" s="455">
        <v>18</v>
      </c>
      <c r="X458" s="455">
        <v>19</v>
      </c>
      <c r="Y458" s="455">
        <v>20</v>
      </c>
      <c r="Z458" s="455">
        <v>21</v>
      </c>
      <c r="AA458" s="455">
        <v>22</v>
      </c>
      <c r="AB458" s="455">
        <v>23</v>
      </c>
      <c r="AC458" s="455">
        <v>24</v>
      </c>
      <c r="AD458" s="455">
        <v>25</v>
      </c>
      <c r="AE458" s="455">
        <v>26</v>
      </c>
      <c r="AF458" s="455">
        <v>27</v>
      </c>
      <c r="AG458" s="455">
        <v>28</v>
      </c>
      <c r="AH458" s="455">
        <v>29</v>
      </c>
      <c r="AI458" s="455">
        <v>30</v>
      </c>
      <c r="AJ458" s="455">
        <v>31</v>
      </c>
      <c r="AK458" s="455">
        <v>32</v>
      </c>
      <c r="AL458" s="455">
        <v>33</v>
      </c>
      <c r="AM458" s="455">
        <v>34</v>
      </c>
      <c r="AN458" s="455">
        <v>35</v>
      </c>
      <c r="AO458" s="455">
        <v>36</v>
      </c>
      <c r="AP458" s="455">
        <v>37</v>
      </c>
      <c r="AQ458" s="455">
        <v>38</v>
      </c>
      <c r="AR458" s="455">
        <v>39</v>
      </c>
      <c r="AS458" s="455">
        <v>40</v>
      </c>
      <c r="AT458" s="455">
        <v>41</v>
      </c>
      <c r="AU458" s="455">
        <v>42</v>
      </c>
      <c r="AV458" s="455">
        <v>43</v>
      </c>
      <c r="AW458" s="455">
        <v>44</v>
      </c>
      <c r="AX458" s="455">
        <v>45</v>
      </c>
      <c r="AY458" s="455">
        <v>46</v>
      </c>
      <c r="AZ458" s="455">
        <v>47</v>
      </c>
      <c r="BA458" s="455">
        <v>48</v>
      </c>
      <c r="BB458" s="455">
        <v>49</v>
      </c>
      <c r="BC458" s="455">
        <v>50</v>
      </c>
      <c r="BD458" s="455">
        <v>51</v>
      </c>
      <c r="BE458" s="455">
        <v>52</v>
      </c>
      <c r="BF458" s="455">
        <v>53</v>
      </c>
      <c r="BG458" s="455">
        <v>54</v>
      </c>
      <c r="BH458" s="455">
        <v>55</v>
      </c>
      <c r="BI458" s="455">
        <v>56</v>
      </c>
      <c r="BJ458" s="455">
        <v>57</v>
      </c>
      <c r="BK458" s="455">
        <v>58</v>
      </c>
      <c r="BL458" s="455">
        <v>59</v>
      </c>
      <c r="BM458" s="455">
        <v>60</v>
      </c>
      <c r="BN458" s="455">
        <v>61</v>
      </c>
      <c r="BO458" s="455">
        <v>62</v>
      </c>
      <c r="BP458" s="455">
        <v>63</v>
      </c>
      <c r="BQ458" s="455">
        <v>64</v>
      </c>
      <c r="BR458" s="455">
        <v>65</v>
      </c>
      <c r="BS458" s="455">
        <v>66</v>
      </c>
      <c r="BT458" s="455">
        <v>67</v>
      </c>
      <c r="BU458" s="455">
        <v>68</v>
      </c>
      <c r="BV458" s="455">
        <v>69</v>
      </c>
      <c r="BW458" s="455">
        <v>70</v>
      </c>
      <c r="BX458" s="455">
        <v>71</v>
      </c>
      <c r="BY458" s="455">
        <v>72</v>
      </c>
      <c r="BZ458" s="455">
        <v>73</v>
      </c>
      <c r="CA458" s="455">
        <v>74</v>
      </c>
      <c r="CB458" s="455">
        <v>75</v>
      </c>
      <c r="CC458" s="455">
        <v>76</v>
      </c>
      <c r="CD458" s="455">
        <v>77</v>
      </c>
      <c r="CE458" s="455">
        <v>78</v>
      </c>
      <c r="CF458" s="455">
        <v>79</v>
      </c>
      <c r="CG458" s="455">
        <v>80</v>
      </c>
      <c r="CH458" s="455">
        <v>81</v>
      </c>
      <c r="CI458" s="455">
        <v>82</v>
      </c>
      <c r="CJ458" s="455">
        <v>83</v>
      </c>
      <c r="CK458" s="455">
        <v>84</v>
      </c>
      <c r="CL458" s="455">
        <v>85</v>
      </c>
      <c r="CM458" s="455">
        <v>86</v>
      </c>
      <c r="CN458" s="455">
        <v>87</v>
      </c>
      <c r="CO458" s="455">
        <v>88</v>
      </c>
      <c r="CP458" s="455">
        <v>89</v>
      </c>
      <c r="CQ458" s="455">
        <v>90</v>
      </c>
      <c r="CR458" s="455">
        <v>91</v>
      </c>
      <c r="CS458" s="455">
        <v>92</v>
      </c>
      <c r="CT458" s="455">
        <v>93</v>
      </c>
      <c r="CU458" s="455">
        <v>94</v>
      </c>
    </row>
    <row r="459" spans="4:100">
      <c r="E459" s="455" t="s">
        <v>350</v>
      </c>
      <c r="F459" s="455">
        <v>75</v>
      </c>
      <c r="G459" s="455">
        <v>33</v>
      </c>
      <c r="H459" s="455">
        <v>5</v>
      </c>
      <c r="I459" s="455">
        <v>23</v>
      </c>
      <c r="J459" s="455">
        <v>92</v>
      </c>
      <c r="K459" s="455">
        <v>84</v>
      </c>
      <c r="L459" s="455">
        <v>28</v>
      </c>
      <c r="M459" s="455">
        <v>57</v>
      </c>
      <c r="N459" s="455">
        <v>88</v>
      </c>
      <c r="O459" s="455">
        <v>31</v>
      </c>
      <c r="P459" s="455">
        <v>10</v>
      </c>
      <c r="Q459" s="455">
        <v>90</v>
      </c>
      <c r="R459" s="455">
        <v>27</v>
      </c>
      <c r="S459" s="455">
        <v>63</v>
      </c>
      <c r="T459" s="455">
        <v>16</v>
      </c>
      <c r="U459" s="455">
        <v>20</v>
      </c>
      <c r="V459" s="455">
        <v>53</v>
      </c>
      <c r="W459" s="455">
        <v>65</v>
      </c>
      <c r="X459" s="455">
        <v>83</v>
      </c>
      <c r="Y459" s="455">
        <v>21</v>
      </c>
      <c r="Z459" s="455">
        <v>64</v>
      </c>
      <c r="AA459" s="455">
        <v>78</v>
      </c>
      <c r="AB459" s="455">
        <v>67</v>
      </c>
      <c r="AC459" s="455">
        <v>11</v>
      </c>
      <c r="AD459" s="455">
        <v>8</v>
      </c>
      <c r="AE459" s="455">
        <v>94</v>
      </c>
      <c r="AF459" s="455">
        <v>58</v>
      </c>
      <c r="AG459" s="455">
        <v>2</v>
      </c>
      <c r="AH459" s="455">
        <v>6</v>
      </c>
      <c r="AI459" s="455">
        <v>71</v>
      </c>
      <c r="AJ459" s="455">
        <v>49</v>
      </c>
      <c r="AK459" s="455">
        <v>55</v>
      </c>
      <c r="AL459" s="455">
        <v>45</v>
      </c>
      <c r="AM459" s="455">
        <v>81</v>
      </c>
      <c r="AN459" s="455">
        <v>37</v>
      </c>
      <c r="AO459" s="455">
        <v>14</v>
      </c>
      <c r="AP459" s="455">
        <v>89</v>
      </c>
      <c r="AQ459" s="455">
        <v>54</v>
      </c>
      <c r="AR459" s="455">
        <v>56</v>
      </c>
      <c r="AS459" s="455">
        <v>41</v>
      </c>
      <c r="AT459" s="455">
        <v>74</v>
      </c>
      <c r="AU459" s="455">
        <v>19</v>
      </c>
      <c r="AV459" s="455">
        <v>30</v>
      </c>
      <c r="AW459" s="455">
        <v>91</v>
      </c>
      <c r="AX459" s="455">
        <v>66</v>
      </c>
      <c r="AY459" s="455">
        <v>44</v>
      </c>
      <c r="AZ459" s="455">
        <v>60</v>
      </c>
      <c r="BA459" s="455">
        <v>50</v>
      </c>
      <c r="BB459" s="455">
        <v>68</v>
      </c>
      <c r="BC459" s="455">
        <v>76</v>
      </c>
      <c r="BD459" s="455">
        <v>80</v>
      </c>
      <c r="BE459" s="455">
        <v>43</v>
      </c>
      <c r="BF459" s="455">
        <v>72</v>
      </c>
      <c r="BG459" s="455">
        <v>12</v>
      </c>
      <c r="BH459" s="455">
        <v>51</v>
      </c>
      <c r="BI459" s="455">
        <v>70</v>
      </c>
      <c r="BJ459" s="455">
        <v>93</v>
      </c>
      <c r="BK459" s="455">
        <v>77</v>
      </c>
      <c r="BL459" s="455">
        <v>87</v>
      </c>
      <c r="BM459" s="455">
        <v>47</v>
      </c>
      <c r="BN459" s="455">
        <v>35</v>
      </c>
      <c r="BO459" s="455">
        <v>39</v>
      </c>
      <c r="BP459" s="455">
        <v>42</v>
      </c>
      <c r="BQ459" s="455">
        <v>22</v>
      </c>
      <c r="BR459" s="455">
        <v>18</v>
      </c>
      <c r="BS459" s="455">
        <v>40</v>
      </c>
      <c r="BT459" s="455">
        <v>25</v>
      </c>
      <c r="BU459" s="455">
        <v>85</v>
      </c>
      <c r="BV459" s="455">
        <v>46</v>
      </c>
      <c r="BW459" s="455">
        <v>62</v>
      </c>
      <c r="BX459" s="455">
        <v>69</v>
      </c>
      <c r="BY459" s="455">
        <v>48</v>
      </c>
      <c r="BZ459" s="455">
        <v>24</v>
      </c>
      <c r="CA459" s="455">
        <v>61</v>
      </c>
      <c r="CB459" s="455">
        <v>38</v>
      </c>
      <c r="CC459" s="455">
        <v>9</v>
      </c>
      <c r="CD459" s="455">
        <v>79</v>
      </c>
      <c r="CE459" s="455">
        <v>17</v>
      </c>
      <c r="CF459" s="455">
        <v>36</v>
      </c>
      <c r="CG459" s="455">
        <v>26</v>
      </c>
      <c r="CH459" s="455">
        <v>34</v>
      </c>
      <c r="CI459" s="455">
        <v>4</v>
      </c>
      <c r="CJ459" s="455">
        <v>82</v>
      </c>
      <c r="CK459" s="455">
        <v>13</v>
      </c>
      <c r="CL459" s="455">
        <v>52</v>
      </c>
      <c r="CM459" s="455">
        <v>59</v>
      </c>
      <c r="CN459" s="455">
        <v>73</v>
      </c>
      <c r="CO459" s="455">
        <v>32</v>
      </c>
      <c r="CP459" s="455">
        <v>1</v>
      </c>
      <c r="CQ459" s="455">
        <v>86</v>
      </c>
      <c r="CR459" s="455">
        <v>15</v>
      </c>
      <c r="CS459" s="455">
        <v>29</v>
      </c>
      <c r="CT459" s="455">
        <v>7</v>
      </c>
      <c r="CU459" s="455">
        <v>3</v>
      </c>
    </row>
    <row r="462" spans="4:100">
      <c r="D462" s="318">
        <v>95</v>
      </c>
      <c r="E462" s="318" t="s">
        <v>379</v>
      </c>
    </row>
    <row r="463" spans="4:100">
      <c r="E463" s="455" t="s">
        <v>322</v>
      </c>
      <c r="F463" s="455">
        <v>1</v>
      </c>
      <c r="G463" s="455">
        <v>2</v>
      </c>
      <c r="H463" s="455">
        <v>3</v>
      </c>
      <c r="I463" s="455">
        <v>4</v>
      </c>
      <c r="J463" s="455">
        <v>5</v>
      </c>
      <c r="K463" s="455">
        <v>6</v>
      </c>
      <c r="L463" s="455">
        <v>7</v>
      </c>
      <c r="M463" s="455">
        <v>8</v>
      </c>
      <c r="N463" s="455">
        <v>9</v>
      </c>
      <c r="O463" s="455">
        <v>10</v>
      </c>
      <c r="P463" s="455">
        <v>11</v>
      </c>
      <c r="Q463" s="455">
        <v>12</v>
      </c>
      <c r="R463" s="455">
        <v>13</v>
      </c>
      <c r="S463" s="455">
        <v>14</v>
      </c>
      <c r="T463" s="455">
        <v>15</v>
      </c>
      <c r="U463" s="455">
        <v>16</v>
      </c>
      <c r="V463" s="455">
        <v>17</v>
      </c>
      <c r="W463" s="455">
        <v>18</v>
      </c>
      <c r="X463" s="455">
        <v>19</v>
      </c>
      <c r="Y463" s="455">
        <v>20</v>
      </c>
      <c r="Z463" s="455">
        <v>21</v>
      </c>
      <c r="AA463" s="455">
        <v>22</v>
      </c>
      <c r="AB463" s="455">
        <v>23</v>
      </c>
      <c r="AC463" s="455">
        <v>24</v>
      </c>
      <c r="AD463" s="455">
        <v>25</v>
      </c>
      <c r="AE463" s="455">
        <v>26</v>
      </c>
      <c r="AF463" s="455">
        <v>27</v>
      </c>
      <c r="AG463" s="455">
        <v>28</v>
      </c>
      <c r="AH463" s="455">
        <v>29</v>
      </c>
      <c r="AI463" s="455">
        <v>30</v>
      </c>
      <c r="AJ463" s="455">
        <v>31</v>
      </c>
      <c r="AK463" s="455">
        <v>32</v>
      </c>
      <c r="AL463" s="455">
        <v>33</v>
      </c>
      <c r="AM463" s="455">
        <v>34</v>
      </c>
      <c r="AN463" s="455">
        <v>35</v>
      </c>
      <c r="AO463" s="455">
        <v>36</v>
      </c>
      <c r="AP463" s="455">
        <v>37</v>
      </c>
      <c r="AQ463" s="455">
        <v>38</v>
      </c>
      <c r="AR463" s="455">
        <v>39</v>
      </c>
      <c r="AS463" s="455">
        <v>40</v>
      </c>
      <c r="AT463" s="455">
        <v>41</v>
      </c>
      <c r="AU463" s="455">
        <v>42</v>
      </c>
      <c r="AV463" s="455">
        <v>43</v>
      </c>
      <c r="AW463" s="455">
        <v>44</v>
      </c>
      <c r="AX463" s="455">
        <v>45</v>
      </c>
      <c r="AY463" s="455">
        <v>46</v>
      </c>
      <c r="AZ463" s="455">
        <v>47</v>
      </c>
      <c r="BA463" s="455">
        <v>48</v>
      </c>
      <c r="BB463" s="455">
        <v>49</v>
      </c>
      <c r="BC463" s="455">
        <v>50</v>
      </c>
      <c r="BD463" s="455">
        <v>51</v>
      </c>
      <c r="BE463" s="455">
        <v>52</v>
      </c>
      <c r="BF463" s="455">
        <v>53</v>
      </c>
      <c r="BG463" s="455">
        <v>54</v>
      </c>
      <c r="BH463" s="455">
        <v>55</v>
      </c>
      <c r="BI463" s="455">
        <v>56</v>
      </c>
      <c r="BJ463" s="455">
        <v>57</v>
      </c>
      <c r="BK463" s="455">
        <v>58</v>
      </c>
      <c r="BL463" s="455">
        <v>59</v>
      </c>
      <c r="BM463" s="455">
        <v>60</v>
      </c>
      <c r="BN463" s="455">
        <v>61</v>
      </c>
      <c r="BO463" s="455">
        <v>62</v>
      </c>
      <c r="BP463" s="455">
        <v>63</v>
      </c>
      <c r="BQ463" s="455">
        <v>64</v>
      </c>
      <c r="BR463" s="455">
        <v>65</v>
      </c>
      <c r="BS463" s="455">
        <v>66</v>
      </c>
      <c r="BT463" s="455">
        <v>67</v>
      </c>
      <c r="BU463" s="455">
        <v>68</v>
      </c>
      <c r="BV463" s="455">
        <v>69</v>
      </c>
      <c r="BW463" s="455">
        <v>70</v>
      </c>
      <c r="BX463" s="455">
        <v>71</v>
      </c>
      <c r="BY463" s="455">
        <v>72</v>
      </c>
      <c r="BZ463" s="455">
        <v>73</v>
      </c>
      <c r="CA463" s="455">
        <v>74</v>
      </c>
      <c r="CB463" s="455">
        <v>75</v>
      </c>
      <c r="CC463" s="455">
        <v>76</v>
      </c>
      <c r="CD463" s="455">
        <v>77</v>
      </c>
      <c r="CE463" s="455">
        <v>78</v>
      </c>
      <c r="CF463" s="455">
        <v>79</v>
      </c>
      <c r="CG463" s="455">
        <v>80</v>
      </c>
      <c r="CH463" s="455">
        <v>81</v>
      </c>
      <c r="CI463" s="455">
        <v>82</v>
      </c>
      <c r="CJ463" s="455">
        <v>83</v>
      </c>
      <c r="CK463" s="455">
        <v>84</v>
      </c>
      <c r="CL463" s="455">
        <v>85</v>
      </c>
      <c r="CM463" s="455">
        <v>86</v>
      </c>
      <c r="CN463" s="455">
        <v>87</v>
      </c>
      <c r="CO463" s="455">
        <v>88</v>
      </c>
      <c r="CP463" s="455">
        <v>89</v>
      </c>
      <c r="CQ463" s="455">
        <v>90</v>
      </c>
      <c r="CR463" s="455">
        <v>91</v>
      </c>
      <c r="CS463" s="455">
        <v>92</v>
      </c>
      <c r="CT463" s="455">
        <v>93</v>
      </c>
      <c r="CU463" s="455">
        <v>94</v>
      </c>
      <c r="CV463" s="455">
        <v>95</v>
      </c>
    </row>
    <row r="464" spans="4:100">
      <c r="E464" s="455" t="s">
        <v>350</v>
      </c>
      <c r="F464" s="455">
        <v>94</v>
      </c>
      <c r="G464" s="455">
        <v>55</v>
      </c>
      <c r="H464" s="455">
        <v>2</v>
      </c>
      <c r="I464" s="455">
        <v>32</v>
      </c>
      <c r="J464" s="455">
        <v>26</v>
      </c>
      <c r="K464" s="455">
        <v>69</v>
      </c>
      <c r="L464" s="455">
        <v>33</v>
      </c>
      <c r="M464" s="455">
        <v>85</v>
      </c>
      <c r="N464" s="455">
        <v>53</v>
      </c>
      <c r="O464" s="455">
        <v>22</v>
      </c>
      <c r="P464" s="455">
        <v>5</v>
      </c>
      <c r="Q464" s="455">
        <v>54</v>
      </c>
      <c r="R464" s="455">
        <v>64</v>
      </c>
      <c r="S464" s="455">
        <v>42</v>
      </c>
      <c r="T464" s="455">
        <v>46</v>
      </c>
      <c r="U464" s="455">
        <v>10</v>
      </c>
      <c r="V464" s="455">
        <v>95</v>
      </c>
      <c r="W464" s="455">
        <v>89</v>
      </c>
      <c r="X464" s="455">
        <v>13</v>
      </c>
      <c r="Y464" s="455">
        <v>71</v>
      </c>
      <c r="Z464" s="455">
        <v>75</v>
      </c>
      <c r="AA464" s="455">
        <v>58</v>
      </c>
      <c r="AB464" s="455">
        <v>15</v>
      </c>
      <c r="AC464" s="455">
        <v>77</v>
      </c>
      <c r="AD464" s="455">
        <v>17</v>
      </c>
      <c r="AE464" s="455">
        <v>25</v>
      </c>
      <c r="AF464" s="455">
        <v>63</v>
      </c>
      <c r="AG464" s="455">
        <v>87</v>
      </c>
      <c r="AH464" s="455">
        <v>41</v>
      </c>
      <c r="AI464" s="455">
        <v>68</v>
      </c>
      <c r="AJ464" s="455">
        <v>4</v>
      </c>
      <c r="AK464" s="455">
        <v>28</v>
      </c>
      <c r="AL464" s="455">
        <v>52</v>
      </c>
      <c r="AM464" s="455">
        <v>81</v>
      </c>
      <c r="AN464" s="455">
        <v>36</v>
      </c>
      <c r="AO464" s="455">
        <v>35</v>
      </c>
      <c r="AP464" s="455">
        <v>73</v>
      </c>
      <c r="AQ464" s="455">
        <v>49</v>
      </c>
      <c r="AR464" s="455">
        <v>91</v>
      </c>
      <c r="AS464" s="455">
        <v>76</v>
      </c>
      <c r="AT464" s="455">
        <v>29</v>
      </c>
      <c r="AU464" s="455">
        <v>14</v>
      </c>
      <c r="AV464" s="455">
        <v>40</v>
      </c>
      <c r="AW464" s="455">
        <v>6</v>
      </c>
      <c r="AX464" s="455">
        <v>31</v>
      </c>
      <c r="AY464" s="455">
        <v>39</v>
      </c>
      <c r="AZ464" s="455">
        <v>30</v>
      </c>
      <c r="BA464" s="455">
        <v>80</v>
      </c>
      <c r="BB464" s="455">
        <v>43</v>
      </c>
      <c r="BC464" s="455">
        <v>67</v>
      </c>
      <c r="BD464" s="455">
        <v>90</v>
      </c>
      <c r="BE464" s="455">
        <v>23</v>
      </c>
      <c r="BF464" s="455">
        <v>72</v>
      </c>
      <c r="BG464" s="455">
        <v>3</v>
      </c>
      <c r="BH464" s="455">
        <v>66</v>
      </c>
      <c r="BI464" s="455">
        <v>65</v>
      </c>
      <c r="BJ464" s="455">
        <v>19</v>
      </c>
      <c r="BK464" s="455">
        <v>44</v>
      </c>
      <c r="BL464" s="455">
        <v>82</v>
      </c>
      <c r="BM464" s="455">
        <v>11</v>
      </c>
      <c r="BN464" s="455">
        <v>59</v>
      </c>
      <c r="BO464" s="455">
        <v>38</v>
      </c>
      <c r="BP464" s="455">
        <v>47</v>
      </c>
      <c r="BQ464" s="455">
        <v>1</v>
      </c>
      <c r="BR464" s="455">
        <v>83</v>
      </c>
      <c r="BS464" s="455">
        <v>84</v>
      </c>
      <c r="BT464" s="455">
        <v>93</v>
      </c>
      <c r="BU464" s="455">
        <v>50</v>
      </c>
      <c r="BV464" s="455">
        <v>16</v>
      </c>
      <c r="BW464" s="455">
        <v>86</v>
      </c>
      <c r="BX464" s="455">
        <v>70</v>
      </c>
      <c r="BY464" s="455">
        <v>9</v>
      </c>
      <c r="BZ464" s="455">
        <v>57</v>
      </c>
      <c r="CA464" s="455">
        <v>21</v>
      </c>
      <c r="CB464" s="455">
        <v>92</v>
      </c>
      <c r="CC464" s="455">
        <v>20</v>
      </c>
      <c r="CD464" s="455">
        <v>24</v>
      </c>
      <c r="CE464" s="455">
        <v>34</v>
      </c>
      <c r="CF464" s="455">
        <v>27</v>
      </c>
      <c r="CG464" s="455">
        <v>51</v>
      </c>
      <c r="CH464" s="455">
        <v>79</v>
      </c>
      <c r="CI464" s="455">
        <v>48</v>
      </c>
      <c r="CJ464" s="455">
        <v>12</v>
      </c>
      <c r="CK464" s="455">
        <v>61</v>
      </c>
      <c r="CL464" s="455">
        <v>8</v>
      </c>
      <c r="CM464" s="455">
        <v>45</v>
      </c>
      <c r="CN464" s="455">
        <v>88</v>
      </c>
      <c r="CO464" s="455">
        <v>74</v>
      </c>
      <c r="CP464" s="455">
        <v>18</v>
      </c>
      <c r="CQ464" s="455">
        <v>56</v>
      </c>
      <c r="CR464" s="455">
        <v>60</v>
      </c>
      <c r="CS464" s="455">
        <v>78</v>
      </c>
      <c r="CT464" s="455">
        <v>37</v>
      </c>
      <c r="CU464" s="455">
        <v>62</v>
      </c>
      <c r="CV464" s="455">
        <v>7</v>
      </c>
    </row>
    <row r="467" spans="4:104">
      <c r="D467" s="318">
        <v>96</v>
      </c>
      <c r="E467" s="318" t="s">
        <v>379</v>
      </c>
    </row>
    <row r="468" spans="4:104">
      <c r="E468" s="455" t="s">
        <v>322</v>
      </c>
      <c r="F468" s="455">
        <v>1</v>
      </c>
      <c r="G468" s="455">
        <v>2</v>
      </c>
      <c r="H468" s="455">
        <v>3</v>
      </c>
      <c r="I468" s="455">
        <v>4</v>
      </c>
      <c r="J468" s="455">
        <v>5</v>
      </c>
      <c r="K468" s="455">
        <v>6</v>
      </c>
      <c r="L468" s="455">
        <v>7</v>
      </c>
      <c r="M468" s="455">
        <v>8</v>
      </c>
      <c r="N468" s="455">
        <v>9</v>
      </c>
      <c r="O468" s="455">
        <v>10</v>
      </c>
      <c r="P468" s="455">
        <v>11</v>
      </c>
      <c r="Q468" s="455">
        <v>12</v>
      </c>
      <c r="R468" s="455">
        <v>13</v>
      </c>
      <c r="S468" s="455">
        <v>14</v>
      </c>
      <c r="T468" s="455">
        <v>15</v>
      </c>
      <c r="U468" s="455">
        <v>16</v>
      </c>
      <c r="V468" s="455">
        <v>17</v>
      </c>
      <c r="W468" s="455">
        <v>18</v>
      </c>
      <c r="X468" s="455">
        <v>19</v>
      </c>
      <c r="Y468" s="455">
        <v>20</v>
      </c>
      <c r="Z468" s="455">
        <v>21</v>
      </c>
      <c r="AA468" s="455">
        <v>22</v>
      </c>
      <c r="AB468" s="455">
        <v>23</v>
      </c>
      <c r="AC468" s="455">
        <v>24</v>
      </c>
      <c r="AD468" s="455">
        <v>25</v>
      </c>
      <c r="AE468" s="455">
        <v>26</v>
      </c>
      <c r="AF468" s="455">
        <v>27</v>
      </c>
      <c r="AG468" s="455">
        <v>28</v>
      </c>
      <c r="AH468" s="455">
        <v>29</v>
      </c>
      <c r="AI468" s="455">
        <v>30</v>
      </c>
      <c r="AJ468" s="455">
        <v>31</v>
      </c>
      <c r="AK468" s="455">
        <v>32</v>
      </c>
      <c r="AL468" s="455">
        <v>33</v>
      </c>
      <c r="AM468" s="455">
        <v>34</v>
      </c>
      <c r="AN468" s="455">
        <v>35</v>
      </c>
      <c r="AO468" s="455">
        <v>36</v>
      </c>
      <c r="AP468" s="455">
        <v>37</v>
      </c>
      <c r="AQ468" s="455">
        <v>38</v>
      </c>
      <c r="AR468" s="455">
        <v>39</v>
      </c>
      <c r="AS468" s="455">
        <v>40</v>
      </c>
      <c r="AT468" s="455">
        <v>41</v>
      </c>
      <c r="AU468" s="455">
        <v>42</v>
      </c>
      <c r="AV468" s="455">
        <v>43</v>
      </c>
      <c r="AW468" s="455">
        <v>44</v>
      </c>
      <c r="AX468" s="455">
        <v>45</v>
      </c>
      <c r="AY468" s="455">
        <v>46</v>
      </c>
      <c r="AZ468" s="455">
        <v>47</v>
      </c>
      <c r="BA468" s="455">
        <v>48</v>
      </c>
      <c r="BB468" s="455">
        <v>49</v>
      </c>
      <c r="BC468" s="455">
        <v>50</v>
      </c>
      <c r="BD468" s="455">
        <v>51</v>
      </c>
      <c r="BE468" s="455">
        <v>52</v>
      </c>
      <c r="BF468" s="455">
        <v>53</v>
      </c>
      <c r="BG468" s="455">
        <v>54</v>
      </c>
      <c r="BH468" s="455">
        <v>55</v>
      </c>
      <c r="BI468" s="455">
        <v>56</v>
      </c>
      <c r="BJ468" s="455">
        <v>57</v>
      </c>
      <c r="BK468" s="455">
        <v>58</v>
      </c>
      <c r="BL468" s="455">
        <v>59</v>
      </c>
      <c r="BM468" s="455">
        <v>60</v>
      </c>
      <c r="BN468" s="455">
        <v>61</v>
      </c>
      <c r="BO468" s="455">
        <v>62</v>
      </c>
      <c r="BP468" s="455">
        <v>63</v>
      </c>
      <c r="BQ468" s="455">
        <v>64</v>
      </c>
      <c r="BR468" s="455">
        <v>65</v>
      </c>
      <c r="BS468" s="455">
        <v>66</v>
      </c>
      <c r="BT468" s="455">
        <v>67</v>
      </c>
      <c r="BU468" s="455">
        <v>68</v>
      </c>
      <c r="BV468" s="455">
        <v>69</v>
      </c>
      <c r="BW468" s="455">
        <v>70</v>
      </c>
      <c r="BX468" s="455">
        <v>71</v>
      </c>
      <c r="BY468" s="455">
        <v>72</v>
      </c>
      <c r="BZ468" s="455">
        <v>73</v>
      </c>
      <c r="CA468" s="455">
        <v>74</v>
      </c>
      <c r="CB468" s="455">
        <v>75</v>
      </c>
      <c r="CC468" s="455">
        <v>76</v>
      </c>
      <c r="CD468" s="455">
        <v>77</v>
      </c>
      <c r="CE468" s="455">
        <v>78</v>
      </c>
      <c r="CF468" s="455">
        <v>79</v>
      </c>
      <c r="CG468" s="455">
        <v>80</v>
      </c>
      <c r="CH468" s="455">
        <v>81</v>
      </c>
      <c r="CI468" s="455">
        <v>82</v>
      </c>
      <c r="CJ468" s="455">
        <v>83</v>
      </c>
      <c r="CK468" s="455">
        <v>84</v>
      </c>
      <c r="CM468" s="455">
        <v>85</v>
      </c>
      <c r="CN468" s="455">
        <v>86</v>
      </c>
      <c r="CO468" s="455">
        <v>87</v>
      </c>
      <c r="CP468" s="455">
        <v>88</v>
      </c>
      <c r="CR468" s="455">
        <v>89</v>
      </c>
      <c r="CS468" s="455">
        <v>90</v>
      </c>
      <c r="CT468" s="455">
        <v>91</v>
      </c>
      <c r="CU468" s="455">
        <v>92</v>
      </c>
      <c r="CW468" s="455">
        <v>93</v>
      </c>
      <c r="CX468" s="455">
        <v>94</v>
      </c>
      <c r="CY468" s="455">
        <v>95</v>
      </c>
      <c r="CZ468" s="455">
        <v>96</v>
      </c>
    </row>
    <row r="469" spans="4:104">
      <c r="E469" s="455" t="s">
        <v>350</v>
      </c>
      <c r="F469" s="455">
        <v>30</v>
      </c>
      <c r="G469" s="455">
        <v>18</v>
      </c>
      <c r="H469" s="455">
        <v>70</v>
      </c>
      <c r="I469" s="455">
        <v>21</v>
      </c>
      <c r="J469" s="455">
        <v>53</v>
      </c>
      <c r="K469" s="455">
        <v>84</v>
      </c>
      <c r="L469" s="455">
        <v>43</v>
      </c>
      <c r="M469" s="455">
        <v>59</v>
      </c>
      <c r="N469" s="455">
        <v>93</v>
      </c>
      <c r="O469" s="455">
        <v>1</v>
      </c>
      <c r="P469" s="455">
        <v>40</v>
      </c>
      <c r="Q469" s="455">
        <v>83</v>
      </c>
      <c r="R469" s="455">
        <v>17</v>
      </c>
      <c r="S469" s="455">
        <v>26</v>
      </c>
      <c r="T469" s="455">
        <v>56</v>
      </c>
      <c r="U469" s="455">
        <v>19</v>
      </c>
      <c r="V469" s="455">
        <v>34</v>
      </c>
      <c r="W469" s="455">
        <v>94</v>
      </c>
      <c r="X469" s="455">
        <v>13</v>
      </c>
      <c r="Y469" s="455">
        <v>85</v>
      </c>
      <c r="Z469" s="455">
        <v>4</v>
      </c>
      <c r="AA469" s="455">
        <v>14</v>
      </c>
      <c r="AB469" s="455">
        <v>44</v>
      </c>
      <c r="AC469" s="455">
        <v>16</v>
      </c>
      <c r="AD469" s="455">
        <v>76</v>
      </c>
      <c r="AE469" s="455">
        <v>45</v>
      </c>
      <c r="AF469" s="455">
        <v>73</v>
      </c>
      <c r="AG469" s="455">
        <v>29</v>
      </c>
      <c r="AH469" s="455">
        <v>61</v>
      </c>
      <c r="AI469" s="455">
        <v>82</v>
      </c>
      <c r="AJ469" s="455">
        <v>39</v>
      </c>
      <c r="AK469" s="455">
        <v>10</v>
      </c>
      <c r="AL469" s="455">
        <v>57</v>
      </c>
      <c r="AM469" s="455">
        <v>63</v>
      </c>
      <c r="AN469" s="455">
        <v>66</v>
      </c>
      <c r="AO469" s="455">
        <v>96</v>
      </c>
      <c r="AP469" s="455">
        <v>78</v>
      </c>
      <c r="AQ469" s="455">
        <v>22</v>
      </c>
      <c r="AR469" s="455">
        <v>68</v>
      </c>
      <c r="AS469" s="455">
        <v>71</v>
      </c>
      <c r="AT469" s="455">
        <v>88</v>
      </c>
      <c r="AU469" s="455">
        <v>58</v>
      </c>
      <c r="AV469" s="455">
        <v>62</v>
      </c>
      <c r="AW469" s="455">
        <v>27</v>
      </c>
      <c r="AX469" s="455">
        <v>31</v>
      </c>
      <c r="AY469" s="455">
        <v>64</v>
      </c>
      <c r="AZ469" s="455">
        <v>23</v>
      </c>
      <c r="BA469" s="455">
        <v>55</v>
      </c>
      <c r="BB469" s="455">
        <v>89</v>
      </c>
      <c r="BC469" s="455">
        <v>81</v>
      </c>
      <c r="BD469" s="455">
        <v>75</v>
      </c>
      <c r="BE469" s="455">
        <v>95</v>
      </c>
      <c r="BF469" s="455">
        <v>65</v>
      </c>
      <c r="BG469" s="455">
        <v>46</v>
      </c>
      <c r="BH469" s="455">
        <v>52</v>
      </c>
      <c r="BI469" s="455">
        <v>24</v>
      </c>
      <c r="BJ469" s="455">
        <v>20</v>
      </c>
      <c r="BK469" s="455">
        <v>72</v>
      </c>
      <c r="BL469" s="455">
        <v>67</v>
      </c>
      <c r="BM469" s="455">
        <v>91</v>
      </c>
      <c r="BN469" s="455">
        <v>79</v>
      </c>
      <c r="BO469" s="455">
        <v>48</v>
      </c>
      <c r="BP469" s="455">
        <v>90</v>
      </c>
      <c r="BQ469" s="455">
        <v>7</v>
      </c>
      <c r="BR469" s="455">
        <v>2</v>
      </c>
      <c r="BS469" s="455">
        <v>35</v>
      </c>
      <c r="BT469" s="455">
        <v>8</v>
      </c>
      <c r="BU469" s="455">
        <v>47</v>
      </c>
      <c r="BV469" s="455">
        <v>51</v>
      </c>
      <c r="BW469" s="455">
        <v>3</v>
      </c>
      <c r="BX469" s="455">
        <v>15</v>
      </c>
      <c r="BY469" s="455">
        <v>28</v>
      </c>
      <c r="BZ469" s="455">
        <v>86</v>
      </c>
      <c r="CA469" s="455">
        <v>37</v>
      </c>
      <c r="CB469" s="455">
        <v>32</v>
      </c>
      <c r="CC469" s="455">
        <v>25</v>
      </c>
      <c r="CD469" s="455">
        <v>87</v>
      </c>
      <c r="CE469" s="455">
        <v>92</v>
      </c>
      <c r="CF469" s="455">
        <v>42</v>
      </c>
      <c r="CG469" s="455">
        <v>11</v>
      </c>
      <c r="CH469" s="455">
        <v>69</v>
      </c>
      <c r="CI469" s="455">
        <v>38</v>
      </c>
      <c r="CJ469" s="455">
        <v>12</v>
      </c>
      <c r="CK469" s="455">
        <v>6</v>
      </c>
      <c r="CM469" s="455">
        <v>80</v>
      </c>
      <c r="CN469" s="455">
        <v>74</v>
      </c>
      <c r="CO469" s="455">
        <v>54</v>
      </c>
      <c r="CP469" s="455">
        <v>41</v>
      </c>
      <c r="CR469" s="455">
        <v>49</v>
      </c>
      <c r="CS469" s="455">
        <v>5</v>
      </c>
      <c r="CT469" s="455">
        <v>60</v>
      </c>
      <c r="CU469" s="455">
        <v>33</v>
      </c>
      <c r="CW469" s="455">
        <v>9</v>
      </c>
      <c r="CX469" s="455">
        <v>50</v>
      </c>
      <c r="CY469" s="455">
        <v>77</v>
      </c>
      <c r="CZ469" s="455">
        <v>36</v>
      </c>
    </row>
    <row r="472" spans="4:104">
      <c r="D472" s="318">
        <v>97</v>
      </c>
      <c r="E472" s="318" t="s">
        <v>379</v>
      </c>
    </row>
    <row r="473" spans="4:104">
      <c r="E473" s="455" t="s">
        <v>322</v>
      </c>
      <c r="F473" s="455">
        <v>1</v>
      </c>
      <c r="G473" s="455">
        <v>2</v>
      </c>
      <c r="H473" s="455">
        <v>3</v>
      </c>
      <c r="I473" s="455">
        <v>4</v>
      </c>
      <c r="J473" s="455">
        <v>5</v>
      </c>
      <c r="K473" s="455">
        <v>6</v>
      </c>
      <c r="L473" s="455">
        <v>7</v>
      </c>
      <c r="M473" s="455">
        <v>8</v>
      </c>
      <c r="N473" s="455">
        <v>9</v>
      </c>
      <c r="O473" s="455">
        <v>10</v>
      </c>
      <c r="P473" s="455">
        <v>11</v>
      </c>
      <c r="Q473" s="455">
        <v>12</v>
      </c>
      <c r="R473" s="455">
        <v>13</v>
      </c>
      <c r="S473" s="455">
        <v>14</v>
      </c>
      <c r="T473" s="455">
        <v>15</v>
      </c>
      <c r="U473" s="455">
        <v>16</v>
      </c>
      <c r="V473" s="455">
        <v>17</v>
      </c>
      <c r="W473" s="455">
        <v>18</v>
      </c>
      <c r="X473" s="455">
        <v>19</v>
      </c>
      <c r="Y473" s="455">
        <v>20</v>
      </c>
      <c r="Z473" s="455">
        <v>21</v>
      </c>
      <c r="AA473" s="455">
        <v>22</v>
      </c>
      <c r="AB473" s="455">
        <v>23</v>
      </c>
      <c r="AC473" s="455">
        <v>24</v>
      </c>
      <c r="AD473" s="455">
        <v>25</v>
      </c>
      <c r="AE473" s="455">
        <v>26</v>
      </c>
      <c r="AF473" s="455">
        <v>27</v>
      </c>
      <c r="AG473" s="455">
        <v>28</v>
      </c>
      <c r="AH473" s="455">
        <v>29</v>
      </c>
      <c r="AI473" s="455">
        <v>30</v>
      </c>
      <c r="AJ473" s="455">
        <v>31</v>
      </c>
      <c r="AK473" s="455">
        <v>32</v>
      </c>
      <c r="AL473" s="455">
        <v>33</v>
      </c>
      <c r="AM473" s="455">
        <v>34</v>
      </c>
      <c r="AN473" s="455">
        <v>35</v>
      </c>
      <c r="AO473" s="455">
        <v>36</v>
      </c>
      <c r="AP473" s="455">
        <v>37</v>
      </c>
      <c r="AQ473" s="455">
        <v>38</v>
      </c>
      <c r="AR473" s="455">
        <v>39</v>
      </c>
      <c r="AS473" s="455">
        <v>40</v>
      </c>
      <c r="AT473" s="455">
        <v>41</v>
      </c>
      <c r="AU473" s="455">
        <v>42</v>
      </c>
      <c r="AV473" s="455">
        <v>43</v>
      </c>
      <c r="AW473" s="455">
        <v>44</v>
      </c>
      <c r="AX473" s="455">
        <v>45</v>
      </c>
      <c r="AY473" s="455">
        <v>46</v>
      </c>
      <c r="AZ473" s="455">
        <v>47</v>
      </c>
      <c r="BA473" s="455">
        <v>48</v>
      </c>
      <c r="BB473" s="455">
        <v>49</v>
      </c>
      <c r="BC473" s="455">
        <v>50</v>
      </c>
      <c r="BD473" s="455">
        <v>51</v>
      </c>
      <c r="BE473" s="455">
        <v>52</v>
      </c>
      <c r="BF473" s="455">
        <v>53</v>
      </c>
      <c r="BG473" s="455">
        <v>54</v>
      </c>
      <c r="BH473" s="455">
        <v>55</v>
      </c>
      <c r="BI473" s="455">
        <v>56</v>
      </c>
      <c r="BJ473" s="455">
        <v>57</v>
      </c>
      <c r="BK473" s="455">
        <v>58</v>
      </c>
      <c r="BL473" s="455">
        <v>59</v>
      </c>
      <c r="BM473" s="455">
        <v>60</v>
      </c>
      <c r="BN473" s="455">
        <v>61</v>
      </c>
      <c r="BO473" s="455">
        <v>62</v>
      </c>
      <c r="BP473" s="455">
        <v>63</v>
      </c>
      <c r="BQ473" s="455">
        <v>64</v>
      </c>
      <c r="BR473" s="455">
        <v>65</v>
      </c>
      <c r="BS473" s="455">
        <v>66</v>
      </c>
      <c r="BT473" s="455">
        <v>67</v>
      </c>
      <c r="BU473" s="455">
        <v>68</v>
      </c>
      <c r="BV473" s="455">
        <v>69</v>
      </c>
      <c r="BW473" s="455">
        <v>70</v>
      </c>
      <c r="BX473" s="455">
        <v>71</v>
      </c>
      <c r="BY473" s="455">
        <v>72</v>
      </c>
      <c r="BZ473" s="455">
        <v>73</v>
      </c>
      <c r="CA473" s="455">
        <v>74</v>
      </c>
      <c r="CB473" s="455">
        <v>75</v>
      </c>
      <c r="CC473" s="455">
        <v>76</v>
      </c>
      <c r="CD473" s="455">
        <v>77</v>
      </c>
      <c r="CE473" s="455">
        <v>78</v>
      </c>
      <c r="CF473" s="455">
        <v>79</v>
      </c>
      <c r="CG473" s="455">
        <v>80</v>
      </c>
      <c r="CH473" s="455">
        <v>81</v>
      </c>
      <c r="CI473" s="455">
        <v>82</v>
      </c>
      <c r="CJ473" s="455">
        <v>83</v>
      </c>
      <c r="CK473" s="455">
        <v>84</v>
      </c>
      <c r="CL473" s="455">
        <v>85</v>
      </c>
      <c r="CM473" s="455">
        <v>86</v>
      </c>
      <c r="CN473" s="455">
        <v>87</v>
      </c>
      <c r="CO473" s="455">
        <v>88</v>
      </c>
      <c r="CP473" s="455">
        <v>89</v>
      </c>
      <c r="CR473" s="455">
        <v>90</v>
      </c>
      <c r="CS473" s="455">
        <v>91</v>
      </c>
      <c r="CT473" s="455">
        <v>92</v>
      </c>
      <c r="CU473" s="455">
        <v>93</v>
      </c>
      <c r="CW473" s="455">
        <v>94</v>
      </c>
      <c r="CX473" s="455">
        <v>95</v>
      </c>
      <c r="CY473" s="455">
        <v>96</v>
      </c>
      <c r="CZ473" s="455">
        <v>97</v>
      </c>
    </row>
    <row r="474" spans="4:104">
      <c r="E474" s="455" t="s">
        <v>350</v>
      </c>
      <c r="F474" s="455">
        <v>39</v>
      </c>
      <c r="G474" s="455">
        <v>78</v>
      </c>
      <c r="H474" s="455">
        <v>93</v>
      </c>
      <c r="I474" s="455">
        <v>94</v>
      </c>
      <c r="J474" s="455">
        <v>82</v>
      </c>
      <c r="K474" s="455">
        <v>54</v>
      </c>
      <c r="L474" s="455">
        <v>9</v>
      </c>
      <c r="M474" s="455">
        <v>12</v>
      </c>
      <c r="N474" s="455">
        <v>58</v>
      </c>
      <c r="O474" s="455">
        <v>31</v>
      </c>
      <c r="P474" s="455">
        <v>29</v>
      </c>
      <c r="Q474" s="455">
        <v>10</v>
      </c>
      <c r="R474" s="455">
        <v>17</v>
      </c>
      <c r="S474" s="455">
        <v>71</v>
      </c>
      <c r="T474" s="455">
        <v>23</v>
      </c>
      <c r="U474" s="455">
        <v>55</v>
      </c>
      <c r="V474" s="455">
        <v>92</v>
      </c>
      <c r="W474" s="455">
        <v>85</v>
      </c>
      <c r="X474" s="455">
        <v>57</v>
      </c>
      <c r="Y474" s="455">
        <v>41</v>
      </c>
      <c r="Z474" s="455">
        <v>25</v>
      </c>
      <c r="AA474" s="455">
        <v>88</v>
      </c>
      <c r="AB474" s="455">
        <v>59</v>
      </c>
      <c r="AC474" s="455">
        <v>96</v>
      </c>
      <c r="AD474" s="455">
        <v>43</v>
      </c>
      <c r="AE474" s="455">
        <v>97</v>
      </c>
      <c r="AF474" s="455">
        <v>38</v>
      </c>
      <c r="AG474" s="455">
        <v>80</v>
      </c>
      <c r="AH474" s="455">
        <v>33</v>
      </c>
      <c r="AI474" s="455">
        <v>21</v>
      </c>
      <c r="AJ474" s="455">
        <v>74</v>
      </c>
      <c r="AK474" s="455">
        <v>68</v>
      </c>
      <c r="AL474" s="455">
        <v>32</v>
      </c>
      <c r="AM474" s="455">
        <v>95</v>
      </c>
      <c r="AN474" s="455">
        <v>11</v>
      </c>
      <c r="AO474" s="455">
        <v>84</v>
      </c>
      <c r="AP474" s="455">
        <v>48</v>
      </c>
      <c r="AQ474" s="455">
        <v>27</v>
      </c>
      <c r="AR474" s="455">
        <v>67</v>
      </c>
      <c r="AS474" s="455">
        <v>6</v>
      </c>
      <c r="AT474" s="455">
        <v>40</v>
      </c>
      <c r="AU474" s="455">
        <v>63</v>
      </c>
      <c r="AV474" s="455">
        <v>45</v>
      </c>
      <c r="AW474" s="455">
        <v>81</v>
      </c>
      <c r="AX474" s="455">
        <v>47</v>
      </c>
      <c r="AY474" s="455">
        <v>5</v>
      </c>
      <c r="AZ474" s="455">
        <v>70</v>
      </c>
      <c r="BA474" s="455">
        <v>52</v>
      </c>
      <c r="BB474" s="455">
        <v>76</v>
      </c>
      <c r="BC474" s="455">
        <v>91</v>
      </c>
      <c r="BD474" s="455">
        <v>44</v>
      </c>
      <c r="BE474" s="455">
        <v>30</v>
      </c>
      <c r="BF474" s="455">
        <v>62</v>
      </c>
      <c r="BG474" s="455">
        <v>72</v>
      </c>
      <c r="BH474" s="455">
        <v>1</v>
      </c>
      <c r="BI474" s="455">
        <v>34</v>
      </c>
      <c r="BJ474" s="455">
        <v>89</v>
      </c>
      <c r="BK474" s="455">
        <v>64</v>
      </c>
      <c r="BL474" s="455">
        <v>66</v>
      </c>
      <c r="BM474" s="455">
        <v>73</v>
      </c>
      <c r="BN474" s="455">
        <v>50</v>
      </c>
      <c r="BO474" s="455">
        <v>53</v>
      </c>
      <c r="BP474" s="455">
        <v>42</v>
      </c>
      <c r="BQ474" s="455">
        <v>56</v>
      </c>
      <c r="BR474" s="455">
        <v>36</v>
      </c>
      <c r="BS474" s="455">
        <v>79</v>
      </c>
      <c r="BT474" s="455">
        <v>35</v>
      </c>
      <c r="BU474" s="455">
        <v>37</v>
      </c>
      <c r="BV474" s="455">
        <v>22</v>
      </c>
      <c r="BW474" s="455">
        <v>86</v>
      </c>
      <c r="BX474" s="455">
        <v>14</v>
      </c>
      <c r="BY474" s="455">
        <v>28</v>
      </c>
      <c r="BZ474" s="455">
        <v>69</v>
      </c>
      <c r="CA474" s="455">
        <v>87</v>
      </c>
      <c r="CB474" s="455">
        <v>61</v>
      </c>
      <c r="CC474" s="455">
        <v>60</v>
      </c>
      <c r="CD474" s="455">
        <v>13</v>
      </c>
      <c r="CE474" s="455">
        <v>65</v>
      </c>
      <c r="CF474" s="455">
        <v>46</v>
      </c>
      <c r="CG474" s="455">
        <v>90</v>
      </c>
      <c r="CH474" s="455">
        <v>4</v>
      </c>
      <c r="CI474" s="455">
        <v>20</v>
      </c>
      <c r="CJ474" s="455">
        <v>15</v>
      </c>
      <c r="CK474" s="455">
        <v>7</v>
      </c>
      <c r="CL474" s="455">
        <v>26</v>
      </c>
      <c r="CM474" s="455">
        <v>49</v>
      </c>
      <c r="CN474" s="455">
        <v>18</v>
      </c>
      <c r="CO474" s="455">
        <v>2</v>
      </c>
      <c r="CP474" s="455">
        <v>51</v>
      </c>
      <c r="CR474" s="455">
        <v>75</v>
      </c>
      <c r="CS474" s="455">
        <v>3</v>
      </c>
      <c r="CT474" s="455">
        <v>24</v>
      </c>
      <c r="CU474" s="455">
        <v>16</v>
      </c>
      <c r="CW474" s="455">
        <v>19</v>
      </c>
      <c r="CX474" s="455">
        <v>8</v>
      </c>
      <c r="CY474" s="455">
        <v>77</v>
      </c>
      <c r="CZ474" s="455">
        <v>83</v>
      </c>
    </row>
    <row r="477" spans="4:104">
      <c r="D477" s="318">
        <v>98</v>
      </c>
      <c r="E477" s="318" t="s">
        <v>379</v>
      </c>
    </row>
    <row r="478" spans="4:104">
      <c r="E478" s="455" t="s">
        <v>322</v>
      </c>
      <c r="F478" s="455">
        <v>1</v>
      </c>
      <c r="G478" s="455">
        <v>2</v>
      </c>
      <c r="H478" s="455">
        <v>3</v>
      </c>
      <c r="I478" s="455">
        <v>4</v>
      </c>
      <c r="J478" s="455">
        <v>5</v>
      </c>
      <c r="K478" s="455">
        <v>6</v>
      </c>
      <c r="L478" s="455">
        <v>7</v>
      </c>
      <c r="M478" s="455">
        <v>8</v>
      </c>
      <c r="N478" s="455">
        <v>9</v>
      </c>
      <c r="O478" s="455">
        <v>10</v>
      </c>
      <c r="P478" s="455">
        <v>11</v>
      </c>
      <c r="Q478" s="455">
        <v>12</v>
      </c>
      <c r="R478" s="455">
        <v>13</v>
      </c>
      <c r="S478" s="455">
        <v>14</v>
      </c>
      <c r="T478" s="455">
        <v>15</v>
      </c>
      <c r="U478" s="455">
        <v>16</v>
      </c>
      <c r="V478" s="455">
        <v>17</v>
      </c>
      <c r="W478" s="455">
        <v>18</v>
      </c>
      <c r="X478" s="455">
        <v>19</v>
      </c>
      <c r="Y478" s="455">
        <v>20</v>
      </c>
      <c r="Z478" s="455">
        <v>21</v>
      </c>
      <c r="AA478" s="455">
        <v>22</v>
      </c>
      <c r="AB478" s="455">
        <v>23</v>
      </c>
      <c r="AC478" s="455">
        <v>24</v>
      </c>
      <c r="AD478" s="455">
        <v>25</v>
      </c>
      <c r="AE478" s="455">
        <v>26</v>
      </c>
      <c r="AF478" s="455">
        <v>27</v>
      </c>
      <c r="AG478" s="455">
        <v>28</v>
      </c>
      <c r="AH478" s="455">
        <v>29</v>
      </c>
      <c r="AI478" s="455">
        <v>30</v>
      </c>
      <c r="AJ478" s="455">
        <v>31</v>
      </c>
      <c r="AK478" s="455">
        <v>32</v>
      </c>
      <c r="AL478" s="455">
        <v>33</v>
      </c>
      <c r="AM478" s="455">
        <v>34</v>
      </c>
      <c r="AN478" s="455">
        <v>35</v>
      </c>
      <c r="AO478" s="455">
        <v>36</v>
      </c>
      <c r="AP478" s="455">
        <v>37</v>
      </c>
      <c r="AQ478" s="455">
        <v>38</v>
      </c>
      <c r="AR478" s="455">
        <v>39</v>
      </c>
      <c r="AS478" s="455">
        <v>40</v>
      </c>
      <c r="AT478" s="455">
        <v>41</v>
      </c>
      <c r="AU478" s="455">
        <v>42</v>
      </c>
      <c r="AV478" s="455">
        <v>43</v>
      </c>
      <c r="AW478" s="455">
        <v>44</v>
      </c>
      <c r="AX478" s="455">
        <v>45</v>
      </c>
      <c r="AY478" s="455">
        <v>46</v>
      </c>
      <c r="AZ478" s="455">
        <v>47</v>
      </c>
      <c r="BA478" s="455">
        <v>48</v>
      </c>
      <c r="BB478" s="455">
        <v>49</v>
      </c>
      <c r="BC478" s="455">
        <v>50</v>
      </c>
      <c r="BD478" s="455">
        <v>51</v>
      </c>
      <c r="BE478" s="455">
        <v>52</v>
      </c>
      <c r="BF478" s="455">
        <v>53</v>
      </c>
      <c r="BG478" s="455">
        <v>54</v>
      </c>
      <c r="BH478" s="455">
        <v>55</v>
      </c>
      <c r="BI478" s="455">
        <v>56</v>
      </c>
      <c r="BJ478" s="455">
        <v>57</v>
      </c>
      <c r="BK478" s="455">
        <v>58</v>
      </c>
      <c r="BL478" s="455">
        <v>59</v>
      </c>
      <c r="BM478" s="455">
        <v>60</v>
      </c>
      <c r="BN478" s="455">
        <v>61</v>
      </c>
      <c r="BO478" s="455">
        <v>62</v>
      </c>
      <c r="BP478" s="455">
        <v>63</v>
      </c>
      <c r="BQ478" s="455">
        <v>64</v>
      </c>
      <c r="BR478" s="455">
        <v>65</v>
      </c>
      <c r="BS478" s="455">
        <v>66</v>
      </c>
      <c r="BT478" s="455">
        <v>67</v>
      </c>
      <c r="BU478" s="455">
        <v>68</v>
      </c>
      <c r="BV478" s="455">
        <v>69</v>
      </c>
      <c r="BW478" s="455">
        <v>70</v>
      </c>
      <c r="BX478" s="455">
        <v>71</v>
      </c>
      <c r="BY478" s="455">
        <v>72</v>
      </c>
      <c r="BZ478" s="455">
        <v>73</v>
      </c>
      <c r="CA478" s="455">
        <v>74</v>
      </c>
      <c r="CB478" s="455">
        <v>75</v>
      </c>
      <c r="CC478" s="455">
        <v>76</v>
      </c>
      <c r="CD478" s="455">
        <v>77</v>
      </c>
      <c r="CE478" s="455">
        <v>78</v>
      </c>
      <c r="CF478" s="455">
        <v>79</v>
      </c>
      <c r="CG478" s="455">
        <v>80</v>
      </c>
      <c r="CH478" s="455">
        <v>81</v>
      </c>
      <c r="CI478" s="455">
        <v>82</v>
      </c>
      <c r="CJ478" s="455">
        <v>83</v>
      </c>
      <c r="CK478" s="455">
        <v>84</v>
      </c>
      <c r="CL478" s="455">
        <v>85</v>
      </c>
      <c r="CM478" s="455">
        <v>86</v>
      </c>
      <c r="CN478" s="455">
        <v>87</v>
      </c>
      <c r="CO478" s="455">
        <v>88</v>
      </c>
      <c r="CP478" s="455">
        <v>89</v>
      </c>
      <c r="CQ478" s="455">
        <v>90</v>
      </c>
      <c r="CR478" s="455">
        <v>91</v>
      </c>
      <c r="CS478" s="455">
        <v>92</v>
      </c>
      <c r="CT478" s="455">
        <v>93</v>
      </c>
      <c r="CU478" s="455">
        <v>94</v>
      </c>
      <c r="CW478" s="455">
        <v>95</v>
      </c>
      <c r="CX478" s="455">
        <v>96</v>
      </c>
      <c r="CY478" s="455">
        <v>97</v>
      </c>
      <c r="CZ478" s="455">
        <v>98</v>
      </c>
    </row>
    <row r="479" spans="4:104">
      <c r="E479" s="455" t="s">
        <v>350</v>
      </c>
      <c r="F479" s="455">
        <v>90</v>
      </c>
      <c r="G479" s="455">
        <v>63</v>
      </c>
      <c r="H479" s="455">
        <v>7</v>
      </c>
      <c r="I479" s="455">
        <v>68</v>
      </c>
      <c r="J479" s="455">
        <v>46</v>
      </c>
      <c r="K479" s="455">
        <v>94</v>
      </c>
      <c r="L479" s="455">
        <v>48</v>
      </c>
      <c r="M479" s="455">
        <v>57</v>
      </c>
      <c r="N479" s="455">
        <v>6</v>
      </c>
      <c r="O479" s="455">
        <v>32</v>
      </c>
      <c r="P479" s="455">
        <v>29</v>
      </c>
      <c r="Q479" s="455">
        <v>39</v>
      </c>
      <c r="R479" s="455">
        <v>62</v>
      </c>
      <c r="S479" s="455">
        <v>56</v>
      </c>
      <c r="T479" s="455">
        <v>76</v>
      </c>
      <c r="U479" s="455">
        <v>84</v>
      </c>
      <c r="V479" s="455">
        <v>93</v>
      </c>
      <c r="W479" s="455">
        <v>89</v>
      </c>
      <c r="X479" s="455">
        <v>2</v>
      </c>
      <c r="Y479" s="455">
        <v>17</v>
      </c>
      <c r="Z479" s="455">
        <v>20</v>
      </c>
      <c r="AA479" s="455">
        <v>3</v>
      </c>
      <c r="AB479" s="455">
        <v>79</v>
      </c>
      <c r="AC479" s="455">
        <v>11</v>
      </c>
      <c r="AD479" s="455">
        <v>73</v>
      </c>
      <c r="AE479" s="455">
        <v>45</v>
      </c>
      <c r="AF479" s="455">
        <v>59</v>
      </c>
      <c r="AG479" s="455">
        <v>52</v>
      </c>
      <c r="AH479" s="455">
        <v>87</v>
      </c>
      <c r="AI479" s="455">
        <v>1</v>
      </c>
      <c r="AJ479" s="455">
        <v>69</v>
      </c>
      <c r="AK479" s="455">
        <v>58</v>
      </c>
      <c r="AL479" s="455">
        <v>85</v>
      </c>
      <c r="AM479" s="455">
        <v>42</v>
      </c>
      <c r="AN479" s="455">
        <v>91</v>
      </c>
      <c r="AO479" s="455">
        <v>5</v>
      </c>
      <c r="AP479" s="455">
        <v>43</v>
      </c>
      <c r="AQ479" s="455">
        <v>22</v>
      </c>
      <c r="AR479" s="455">
        <v>12</v>
      </c>
      <c r="AS479" s="455">
        <v>36</v>
      </c>
      <c r="AT479" s="455">
        <v>14</v>
      </c>
      <c r="AU479" s="455">
        <v>78</v>
      </c>
      <c r="AV479" s="455">
        <v>67</v>
      </c>
      <c r="AW479" s="455">
        <v>31</v>
      </c>
      <c r="AX479" s="455">
        <v>83</v>
      </c>
      <c r="AY479" s="455">
        <v>50</v>
      </c>
      <c r="AZ479" s="455">
        <v>53</v>
      </c>
      <c r="BA479" s="455">
        <v>96</v>
      </c>
      <c r="BB479" s="455">
        <v>61</v>
      </c>
      <c r="BC479" s="455">
        <v>86</v>
      </c>
      <c r="BD479" s="455">
        <v>60</v>
      </c>
      <c r="BE479" s="455">
        <v>40</v>
      </c>
      <c r="BF479" s="455">
        <v>10</v>
      </c>
      <c r="BG479" s="455">
        <v>95</v>
      </c>
      <c r="BH479" s="455">
        <v>18</v>
      </c>
      <c r="BI479" s="455">
        <v>25</v>
      </c>
      <c r="BJ479" s="455">
        <v>8</v>
      </c>
      <c r="BK479" s="455">
        <v>34</v>
      </c>
      <c r="BL479" s="455">
        <v>27</v>
      </c>
      <c r="BM479" s="455">
        <v>51</v>
      </c>
      <c r="BN479" s="455">
        <v>98</v>
      </c>
      <c r="BO479" s="455">
        <v>23</v>
      </c>
      <c r="BP479" s="455">
        <v>74</v>
      </c>
      <c r="BQ479" s="455">
        <v>77</v>
      </c>
      <c r="BR479" s="455">
        <v>41</v>
      </c>
      <c r="BS479" s="455">
        <v>80</v>
      </c>
      <c r="BT479" s="455">
        <v>30</v>
      </c>
      <c r="BU479" s="455">
        <v>92</v>
      </c>
      <c r="BV479" s="455">
        <v>71</v>
      </c>
      <c r="BW479" s="455">
        <v>37</v>
      </c>
      <c r="BX479" s="455">
        <v>19</v>
      </c>
      <c r="BY479" s="455">
        <v>70</v>
      </c>
      <c r="BZ479" s="455">
        <v>55</v>
      </c>
      <c r="CA479" s="455">
        <v>21</v>
      </c>
      <c r="CB479" s="455">
        <v>13</v>
      </c>
      <c r="CC479" s="455">
        <v>15</v>
      </c>
      <c r="CD479" s="455">
        <v>38</v>
      </c>
      <c r="CE479" s="455">
        <v>54</v>
      </c>
      <c r="CF479" s="455">
        <v>81</v>
      </c>
      <c r="CG479" s="455">
        <v>88</v>
      </c>
      <c r="CH479" s="455">
        <v>9</v>
      </c>
      <c r="CI479" s="455">
        <v>97</v>
      </c>
      <c r="CJ479" s="455">
        <v>72</v>
      </c>
      <c r="CK479" s="455">
        <v>16</v>
      </c>
      <c r="CL479" s="455">
        <v>33</v>
      </c>
      <c r="CM479" s="455">
        <v>49</v>
      </c>
      <c r="CN479" s="455">
        <v>35</v>
      </c>
      <c r="CO479" s="455">
        <v>65</v>
      </c>
      <c r="CP479" s="455">
        <v>66</v>
      </c>
      <c r="CQ479" s="455">
        <v>82</v>
      </c>
      <c r="CR479" s="455">
        <v>4</v>
      </c>
      <c r="CS479" s="455">
        <v>24</v>
      </c>
      <c r="CT479" s="455">
        <v>47</v>
      </c>
      <c r="CU479" s="455">
        <v>26</v>
      </c>
      <c r="CW479" s="455">
        <v>64</v>
      </c>
      <c r="CX479" s="455">
        <v>75</v>
      </c>
      <c r="CY479" s="455">
        <v>44</v>
      </c>
      <c r="CZ479" s="455">
        <v>28</v>
      </c>
    </row>
    <row r="482" spans="4:109">
      <c r="D482" s="318">
        <v>99</v>
      </c>
      <c r="E482" s="318" t="s">
        <v>379</v>
      </c>
    </row>
    <row r="483" spans="4:109">
      <c r="E483" s="455" t="s">
        <v>322</v>
      </c>
      <c r="F483" s="455">
        <v>1</v>
      </c>
      <c r="G483" s="455">
        <v>2</v>
      </c>
      <c r="H483" s="455">
        <v>3</v>
      </c>
      <c r="I483" s="455">
        <v>4</v>
      </c>
      <c r="J483" s="455">
        <v>5</v>
      </c>
      <c r="K483" s="455">
        <v>6</v>
      </c>
      <c r="L483" s="455">
        <v>7</v>
      </c>
      <c r="M483" s="455">
        <v>8</v>
      </c>
      <c r="N483" s="455">
        <v>9</v>
      </c>
      <c r="O483" s="455">
        <v>10</v>
      </c>
      <c r="P483" s="455">
        <v>11</v>
      </c>
      <c r="Q483" s="455">
        <v>12</v>
      </c>
      <c r="R483" s="455">
        <v>13</v>
      </c>
      <c r="S483" s="455">
        <v>14</v>
      </c>
      <c r="T483" s="455">
        <v>15</v>
      </c>
      <c r="U483" s="455">
        <v>16</v>
      </c>
      <c r="V483" s="455">
        <v>17</v>
      </c>
      <c r="W483" s="455">
        <v>18</v>
      </c>
      <c r="X483" s="455">
        <v>19</v>
      </c>
      <c r="Y483" s="455">
        <v>20</v>
      </c>
      <c r="Z483" s="455">
        <v>21</v>
      </c>
      <c r="AA483" s="455">
        <v>22</v>
      </c>
      <c r="AB483" s="455">
        <v>23</v>
      </c>
      <c r="AC483" s="455">
        <v>24</v>
      </c>
      <c r="AD483" s="455">
        <v>25</v>
      </c>
      <c r="AE483" s="455">
        <v>26</v>
      </c>
      <c r="AF483" s="455">
        <v>27</v>
      </c>
      <c r="AG483" s="455">
        <v>28</v>
      </c>
      <c r="AH483" s="455">
        <v>29</v>
      </c>
      <c r="AI483" s="455">
        <v>30</v>
      </c>
      <c r="AJ483" s="455">
        <v>31</v>
      </c>
      <c r="AK483" s="455">
        <v>32</v>
      </c>
      <c r="AL483" s="455">
        <v>33</v>
      </c>
      <c r="AM483" s="455">
        <v>34</v>
      </c>
      <c r="AN483" s="455">
        <v>35</v>
      </c>
      <c r="AO483" s="455">
        <v>36</v>
      </c>
      <c r="AP483" s="455">
        <v>37</v>
      </c>
      <c r="AQ483" s="455">
        <v>38</v>
      </c>
      <c r="AR483" s="455">
        <v>39</v>
      </c>
      <c r="AS483" s="455">
        <v>40</v>
      </c>
      <c r="AT483" s="455">
        <v>41</v>
      </c>
      <c r="AU483" s="455">
        <v>42</v>
      </c>
      <c r="AV483" s="455">
        <v>43</v>
      </c>
      <c r="AW483" s="455">
        <v>44</v>
      </c>
      <c r="AX483" s="455">
        <v>45</v>
      </c>
      <c r="AY483" s="455">
        <v>46</v>
      </c>
      <c r="AZ483" s="455">
        <v>47</v>
      </c>
      <c r="BA483" s="455">
        <v>48</v>
      </c>
      <c r="BB483" s="455">
        <v>49</v>
      </c>
      <c r="BC483" s="455">
        <v>50</v>
      </c>
      <c r="BD483" s="455">
        <v>51</v>
      </c>
      <c r="BE483" s="455">
        <v>52</v>
      </c>
      <c r="BF483" s="455">
        <v>53</v>
      </c>
      <c r="BG483" s="455">
        <v>54</v>
      </c>
      <c r="BH483" s="455">
        <v>55</v>
      </c>
      <c r="BI483" s="455">
        <v>56</v>
      </c>
      <c r="BJ483" s="455">
        <v>57</v>
      </c>
      <c r="BK483" s="455">
        <v>58</v>
      </c>
      <c r="BL483" s="455">
        <v>59</v>
      </c>
      <c r="BM483" s="455">
        <v>60</v>
      </c>
      <c r="BN483" s="455">
        <v>61</v>
      </c>
      <c r="BO483" s="455">
        <v>62</v>
      </c>
      <c r="BP483" s="455">
        <v>63</v>
      </c>
      <c r="BQ483" s="455">
        <v>64</v>
      </c>
      <c r="BR483" s="455">
        <v>65</v>
      </c>
      <c r="BS483" s="455">
        <v>66</v>
      </c>
      <c r="BT483" s="455">
        <v>67</v>
      </c>
      <c r="BU483" s="455">
        <v>68</v>
      </c>
      <c r="BV483" s="455">
        <v>69</v>
      </c>
      <c r="BW483" s="455">
        <v>70</v>
      </c>
      <c r="BX483" s="455">
        <v>71</v>
      </c>
      <c r="BY483" s="455">
        <v>72</v>
      </c>
      <c r="BZ483" s="455">
        <v>73</v>
      </c>
      <c r="CA483" s="455">
        <v>74</v>
      </c>
      <c r="CB483" s="455">
        <v>75</v>
      </c>
      <c r="CC483" s="455">
        <v>76</v>
      </c>
      <c r="CD483" s="455">
        <v>77</v>
      </c>
      <c r="CE483" s="455">
        <v>78</v>
      </c>
      <c r="CF483" s="455">
        <v>79</v>
      </c>
      <c r="CG483" s="455">
        <v>80</v>
      </c>
      <c r="CH483" s="455">
        <v>81</v>
      </c>
      <c r="CI483" s="455">
        <v>82</v>
      </c>
      <c r="CJ483" s="455">
        <v>83</v>
      </c>
      <c r="CK483" s="455">
        <v>84</v>
      </c>
      <c r="CL483" s="455">
        <v>85</v>
      </c>
      <c r="CM483" s="455">
        <v>86</v>
      </c>
      <c r="CN483" s="455">
        <v>87</v>
      </c>
      <c r="CO483" s="455">
        <v>88</v>
      </c>
      <c r="CP483" s="455">
        <v>89</v>
      </c>
      <c r="CQ483" s="455">
        <v>90</v>
      </c>
      <c r="CR483" s="455">
        <v>91</v>
      </c>
      <c r="CS483" s="455">
        <v>92</v>
      </c>
      <c r="CT483" s="455">
        <v>93</v>
      </c>
      <c r="CU483" s="455">
        <v>94</v>
      </c>
      <c r="CV483" s="455">
        <v>95</v>
      </c>
      <c r="CW483" s="455">
        <v>96</v>
      </c>
      <c r="CX483" s="455">
        <v>97</v>
      </c>
      <c r="CY483" s="455">
        <v>98</v>
      </c>
      <c r="CZ483" s="455">
        <v>99</v>
      </c>
    </row>
    <row r="484" spans="4:109">
      <c r="E484" s="455" t="s">
        <v>350</v>
      </c>
      <c r="F484" s="455">
        <v>90</v>
      </c>
      <c r="G484" s="455">
        <v>10</v>
      </c>
      <c r="H484" s="455">
        <v>39</v>
      </c>
      <c r="I484" s="455">
        <v>26</v>
      </c>
      <c r="J484" s="455">
        <v>76</v>
      </c>
      <c r="K484" s="455">
        <v>79</v>
      </c>
      <c r="L484" s="455">
        <v>13</v>
      </c>
      <c r="M484" s="455">
        <v>57</v>
      </c>
      <c r="N484" s="455">
        <v>83</v>
      </c>
      <c r="O484" s="455">
        <v>2</v>
      </c>
      <c r="P484" s="455">
        <v>19</v>
      </c>
      <c r="Q484" s="455">
        <v>28</v>
      </c>
      <c r="R484" s="455">
        <v>32</v>
      </c>
      <c r="S484" s="455">
        <v>86</v>
      </c>
      <c r="T484" s="455">
        <v>73</v>
      </c>
      <c r="U484" s="455">
        <v>20</v>
      </c>
      <c r="V484" s="455">
        <v>38</v>
      </c>
      <c r="W484" s="455">
        <v>64</v>
      </c>
      <c r="X484" s="455">
        <v>31</v>
      </c>
      <c r="Y484" s="455">
        <v>51</v>
      </c>
      <c r="Z484" s="455">
        <v>70</v>
      </c>
      <c r="AA484" s="455">
        <v>88</v>
      </c>
      <c r="AB484" s="455">
        <v>82</v>
      </c>
      <c r="AC484" s="455">
        <v>58</v>
      </c>
      <c r="AD484" s="455">
        <v>1</v>
      </c>
      <c r="AE484" s="455">
        <v>84</v>
      </c>
      <c r="AF484" s="455">
        <v>93</v>
      </c>
      <c r="AG484" s="455">
        <v>87</v>
      </c>
      <c r="AH484" s="455">
        <v>6</v>
      </c>
      <c r="AI484" s="455">
        <v>78</v>
      </c>
      <c r="AJ484" s="455">
        <v>29</v>
      </c>
      <c r="AK484" s="455">
        <v>40</v>
      </c>
      <c r="AL484" s="455">
        <v>80</v>
      </c>
      <c r="AM484" s="455">
        <v>56</v>
      </c>
      <c r="AN484" s="455">
        <v>33</v>
      </c>
      <c r="AO484" s="455">
        <v>69</v>
      </c>
      <c r="AP484" s="455">
        <v>63</v>
      </c>
      <c r="AQ484" s="455">
        <v>27</v>
      </c>
      <c r="AR484" s="455">
        <v>16</v>
      </c>
      <c r="AS484" s="455">
        <v>53</v>
      </c>
      <c r="AT484" s="455">
        <v>45</v>
      </c>
      <c r="AU484" s="455">
        <v>4</v>
      </c>
      <c r="AV484" s="455">
        <v>35</v>
      </c>
      <c r="AW484" s="455">
        <v>23</v>
      </c>
      <c r="AX484" s="455">
        <v>48</v>
      </c>
      <c r="AY484" s="455">
        <v>59</v>
      </c>
      <c r="AZ484" s="455">
        <v>43</v>
      </c>
      <c r="BA484" s="455">
        <v>55</v>
      </c>
      <c r="BB484" s="455">
        <v>46</v>
      </c>
      <c r="BC484" s="455">
        <v>12</v>
      </c>
      <c r="BD484" s="455">
        <v>44</v>
      </c>
      <c r="BE484" s="455">
        <v>18</v>
      </c>
      <c r="BF484" s="455">
        <v>77</v>
      </c>
      <c r="BG484" s="455">
        <v>91</v>
      </c>
      <c r="BH484" s="455">
        <v>36</v>
      </c>
      <c r="BI484" s="455">
        <v>50</v>
      </c>
      <c r="BJ484" s="455">
        <v>3</v>
      </c>
      <c r="BK484" s="455">
        <v>62</v>
      </c>
      <c r="BL484" s="455">
        <v>71</v>
      </c>
      <c r="BM484" s="455">
        <v>22</v>
      </c>
      <c r="BN484" s="455">
        <v>85</v>
      </c>
      <c r="BO484" s="455">
        <v>65</v>
      </c>
      <c r="BP484" s="455">
        <v>60</v>
      </c>
      <c r="BQ484" s="455">
        <v>8</v>
      </c>
      <c r="BR484" s="455">
        <v>96</v>
      </c>
      <c r="BS484" s="455">
        <v>15</v>
      </c>
      <c r="BT484" s="455">
        <v>95</v>
      </c>
      <c r="BU484" s="455">
        <v>37</v>
      </c>
      <c r="BV484" s="455">
        <v>41</v>
      </c>
      <c r="BW484" s="455">
        <v>81</v>
      </c>
      <c r="BX484" s="455">
        <v>94</v>
      </c>
      <c r="BY484" s="455">
        <v>34</v>
      </c>
      <c r="BZ484" s="455">
        <v>99</v>
      </c>
      <c r="CA484" s="455">
        <v>66</v>
      </c>
      <c r="CB484" s="455">
        <v>72</v>
      </c>
      <c r="CC484" s="455">
        <v>5</v>
      </c>
      <c r="CD484" s="455">
        <v>89</v>
      </c>
      <c r="CE484" s="455">
        <v>30</v>
      </c>
      <c r="CF484" s="455">
        <v>61</v>
      </c>
      <c r="CG484" s="455">
        <v>11</v>
      </c>
      <c r="CH484" s="455">
        <v>54</v>
      </c>
      <c r="CI484" s="455">
        <v>68</v>
      </c>
      <c r="CJ484" s="455">
        <v>7</v>
      </c>
      <c r="CK484" s="455">
        <v>97</v>
      </c>
      <c r="CL484" s="455">
        <v>21</v>
      </c>
      <c r="CM484" s="455">
        <v>14</v>
      </c>
      <c r="CN484" s="455">
        <v>74</v>
      </c>
      <c r="CO484" s="455">
        <v>52</v>
      </c>
      <c r="CP484" s="455">
        <v>47</v>
      </c>
      <c r="CQ484" s="455">
        <v>42</v>
      </c>
      <c r="CR484" s="455">
        <v>24</v>
      </c>
      <c r="CS484" s="455">
        <v>75</v>
      </c>
      <c r="CT484" s="455">
        <v>49</v>
      </c>
      <c r="CU484" s="455">
        <v>98</v>
      </c>
      <c r="CV484" s="455">
        <v>67</v>
      </c>
      <c r="CW484" s="455">
        <v>9</v>
      </c>
      <c r="CX484" s="455">
        <v>25</v>
      </c>
      <c r="CY484" s="455">
        <v>17</v>
      </c>
      <c r="CZ484" s="455">
        <v>92</v>
      </c>
    </row>
    <row r="487" spans="4:109">
      <c r="D487" s="318">
        <v>100</v>
      </c>
      <c r="E487" s="318" t="s">
        <v>379</v>
      </c>
    </row>
    <row r="488" spans="4:109">
      <c r="E488" s="455" t="s">
        <v>322</v>
      </c>
      <c r="F488" s="455">
        <v>1</v>
      </c>
      <c r="G488" s="455">
        <v>2</v>
      </c>
      <c r="H488" s="455">
        <v>3</v>
      </c>
      <c r="I488" s="455">
        <v>4</v>
      </c>
      <c r="J488" s="455">
        <v>5</v>
      </c>
      <c r="K488" s="455">
        <v>6</v>
      </c>
      <c r="L488" s="455">
        <v>7</v>
      </c>
      <c r="M488" s="455">
        <v>8</v>
      </c>
      <c r="N488" s="455">
        <v>9</v>
      </c>
      <c r="O488" s="455">
        <v>10</v>
      </c>
      <c r="P488" s="455">
        <v>11</v>
      </c>
      <c r="Q488" s="455">
        <v>12</v>
      </c>
      <c r="R488" s="455">
        <v>13</v>
      </c>
      <c r="S488" s="455">
        <v>14</v>
      </c>
      <c r="T488" s="455">
        <v>15</v>
      </c>
      <c r="U488" s="455">
        <v>16</v>
      </c>
      <c r="V488" s="455">
        <v>17</v>
      </c>
      <c r="W488" s="455">
        <v>18</v>
      </c>
      <c r="X488" s="455">
        <v>19</v>
      </c>
      <c r="Y488" s="455">
        <v>20</v>
      </c>
      <c r="Z488" s="455">
        <v>21</v>
      </c>
      <c r="AA488" s="455">
        <v>22</v>
      </c>
      <c r="AB488" s="455">
        <v>23</v>
      </c>
      <c r="AC488" s="455">
        <v>24</v>
      </c>
      <c r="AD488" s="455">
        <v>25</v>
      </c>
      <c r="AE488" s="455">
        <v>26</v>
      </c>
      <c r="AF488" s="455">
        <v>27</v>
      </c>
      <c r="AG488" s="455">
        <v>28</v>
      </c>
      <c r="AH488" s="455">
        <v>29</v>
      </c>
      <c r="AI488" s="455">
        <v>30</v>
      </c>
      <c r="AJ488" s="455">
        <v>31</v>
      </c>
      <c r="AK488" s="455">
        <v>32</v>
      </c>
      <c r="AL488" s="455">
        <v>33</v>
      </c>
      <c r="AM488" s="455">
        <v>34</v>
      </c>
      <c r="AN488" s="455">
        <v>35</v>
      </c>
      <c r="AO488" s="455">
        <v>36</v>
      </c>
      <c r="AP488" s="455">
        <v>37</v>
      </c>
      <c r="AQ488" s="455">
        <v>38</v>
      </c>
      <c r="AR488" s="455">
        <v>39</v>
      </c>
      <c r="AS488" s="455">
        <v>40</v>
      </c>
      <c r="AT488" s="455">
        <v>41</v>
      </c>
      <c r="AU488" s="455">
        <v>42</v>
      </c>
      <c r="AV488" s="455">
        <v>43</v>
      </c>
      <c r="AW488" s="455">
        <v>44</v>
      </c>
      <c r="AX488" s="455">
        <v>45</v>
      </c>
      <c r="AY488" s="455">
        <v>46</v>
      </c>
      <c r="AZ488" s="455">
        <v>47</v>
      </c>
      <c r="BA488" s="455">
        <v>48</v>
      </c>
      <c r="BB488" s="455">
        <v>49</v>
      </c>
      <c r="BC488" s="455">
        <v>50</v>
      </c>
      <c r="BD488" s="455">
        <v>51</v>
      </c>
      <c r="BE488" s="455">
        <v>52</v>
      </c>
      <c r="BF488" s="455">
        <v>53</v>
      </c>
      <c r="BG488" s="455">
        <v>54</v>
      </c>
      <c r="BH488" s="455">
        <v>55</v>
      </c>
      <c r="BI488" s="455">
        <v>56</v>
      </c>
      <c r="BJ488" s="455">
        <v>57</v>
      </c>
      <c r="BK488" s="455">
        <v>58</v>
      </c>
      <c r="BL488" s="455">
        <v>59</v>
      </c>
      <c r="BM488" s="455">
        <v>60</v>
      </c>
      <c r="BN488" s="455">
        <v>61</v>
      </c>
      <c r="BO488" s="455">
        <v>62</v>
      </c>
      <c r="BP488" s="455">
        <v>63</v>
      </c>
      <c r="BQ488" s="455">
        <v>64</v>
      </c>
      <c r="BR488" s="455">
        <v>65</v>
      </c>
      <c r="BS488" s="455">
        <v>66</v>
      </c>
      <c r="BT488" s="455">
        <v>67</v>
      </c>
      <c r="BU488" s="455">
        <v>68</v>
      </c>
      <c r="BV488" s="455">
        <v>69</v>
      </c>
      <c r="BW488" s="455">
        <v>70</v>
      </c>
      <c r="BX488" s="455">
        <v>71</v>
      </c>
      <c r="BY488" s="455">
        <v>72</v>
      </c>
      <c r="BZ488" s="455">
        <v>73</v>
      </c>
      <c r="CA488" s="455">
        <v>74</v>
      </c>
      <c r="CB488" s="455">
        <v>75</v>
      </c>
      <c r="CC488" s="455">
        <v>76</v>
      </c>
      <c r="CD488" s="455">
        <v>77</v>
      </c>
      <c r="CE488" s="455">
        <v>78</v>
      </c>
      <c r="CF488" s="455">
        <v>79</v>
      </c>
      <c r="CG488" s="455">
        <v>80</v>
      </c>
      <c r="CH488" s="455">
        <v>81</v>
      </c>
      <c r="CI488" s="455">
        <v>82</v>
      </c>
      <c r="CJ488" s="455">
        <v>83</v>
      </c>
      <c r="CK488" s="455">
        <v>84</v>
      </c>
      <c r="CL488" s="455">
        <v>85</v>
      </c>
      <c r="CM488" s="455">
        <v>86</v>
      </c>
      <c r="CN488" s="455">
        <v>87</v>
      </c>
      <c r="CO488" s="455">
        <v>88</v>
      </c>
      <c r="CP488" s="455">
        <v>89</v>
      </c>
      <c r="CQ488" s="455">
        <v>90</v>
      </c>
      <c r="CR488" s="455">
        <v>91</v>
      </c>
      <c r="CS488" s="455">
        <v>92</v>
      </c>
      <c r="CT488" s="455">
        <v>93</v>
      </c>
      <c r="CU488" s="455">
        <v>94</v>
      </c>
      <c r="CV488" s="455">
        <v>95</v>
      </c>
      <c r="CW488" s="455">
        <v>96</v>
      </c>
      <c r="CX488" s="455">
        <v>97</v>
      </c>
      <c r="CY488" s="455">
        <v>98</v>
      </c>
      <c r="CZ488" s="455">
        <v>99</v>
      </c>
      <c r="DA488" s="455">
        <v>100</v>
      </c>
    </row>
    <row r="489" spans="4:109">
      <c r="E489" s="455" t="s">
        <v>350</v>
      </c>
      <c r="F489" s="455">
        <v>20</v>
      </c>
      <c r="G489" s="455">
        <v>39</v>
      </c>
      <c r="H489" s="455">
        <v>92</v>
      </c>
      <c r="I489" s="455">
        <v>53</v>
      </c>
      <c r="J489" s="455">
        <v>46</v>
      </c>
      <c r="K489" s="455">
        <v>40</v>
      </c>
      <c r="L489" s="455">
        <v>14</v>
      </c>
      <c r="M489" s="455">
        <v>17</v>
      </c>
      <c r="N489" s="455">
        <v>22</v>
      </c>
      <c r="O489" s="455">
        <v>76</v>
      </c>
      <c r="P489" s="455">
        <v>64</v>
      </c>
      <c r="Q489" s="455">
        <v>5</v>
      </c>
      <c r="R489" s="455">
        <v>52</v>
      </c>
      <c r="S489" s="455">
        <v>41</v>
      </c>
      <c r="T489" s="455">
        <v>11</v>
      </c>
      <c r="U489" s="455">
        <v>74</v>
      </c>
      <c r="V489" s="455">
        <v>23</v>
      </c>
      <c r="W489" s="455">
        <v>7</v>
      </c>
      <c r="X489" s="455">
        <v>12</v>
      </c>
      <c r="Y489" s="455">
        <v>1</v>
      </c>
      <c r="Z489" s="455">
        <v>79</v>
      </c>
      <c r="AA489" s="455">
        <v>58</v>
      </c>
      <c r="AB489" s="455">
        <v>89</v>
      </c>
      <c r="AC489" s="455">
        <v>43</v>
      </c>
      <c r="AD489" s="455">
        <v>27</v>
      </c>
      <c r="AE489" s="455">
        <v>54</v>
      </c>
      <c r="AF489" s="455">
        <v>63</v>
      </c>
      <c r="AG489" s="455">
        <v>82</v>
      </c>
      <c r="AH489" s="455">
        <v>56</v>
      </c>
      <c r="AI489" s="455">
        <v>93</v>
      </c>
      <c r="AJ489" s="455">
        <v>4</v>
      </c>
      <c r="AK489" s="455">
        <v>38</v>
      </c>
      <c r="AL489" s="455">
        <v>97</v>
      </c>
      <c r="AM489" s="455">
        <v>67</v>
      </c>
      <c r="AN489" s="455">
        <v>51</v>
      </c>
      <c r="AO489" s="455">
        <v>80</v>
      </c>
      <c r="AP489" s="455">
        <v>48</v>
      </c>
      <c r="AQ489" s="455">
        <v>2</v>
      </c>
      <c r="AR489" s="455">
        <v>73</v>
      </c>
      <c r="AS489" s="455">
        <v>68</v>
      </c>
      <c r="AT489" s="455">
        <v>70</v>
      </c>
      <c r="AU489" s="455">
        <v>8</v>
      </c>
      <c r="AV489" s="455">
        <v>62</v>
      </c>
      <c r="AW489" s="455">
        <v>16</v>
      </c>
      <c r="AX489" s="455">
        <v>86</v>
      </c>
      <c r="AY489" s="455">
        <v>9</v>
      </c>
      <c r="AZ489" s="455">
        <v>75</v>
      </c>
      <c r="BA489" s="455">
        <v>44</v>
      </c>
      <c r="BB489" s="455">
        <v>83</v>
      </c>
      <c r="BC489" s="455">
        <v>98</v>
      </c>
      <c r="BD489" s="455">
        <v>85</v>
      </c>
      <c r="BE489" s="455">
        <v>13</v>
      </c>
      <c r="BF489" s="455">
        <v>57</v>
      </c>
      <c r="BG489" s="455">
        <v>26</v>
      </c>
      <c r="BH489" s="455">
        <v>96</v>
      </c>
      <c r="BI489" s="455">
        <v>29</v>
      </c>
      <c r="BJ489" s="455">
        <v>18</v>
      </c>
      <c r="BK489" s="455">
        <v>94</v>
      </c>
      <c r="BL489" s="455">
        <v>3</v>
      </c>
      <c r="BM489" s="455">
        <v>33</v>
      </c>
      <c r="BN489" s="455">
        <v>25</v>
      </c>
      <c r="BO489" s="455">
        <v>90</v>
      </c>
      <c r="BP489" s="455">
        <v>42</v>
      </c>
      <c r="BQ489" s="455">
        <v>71</v>
      </c>
      <c r="BR489" s="455">
        <v>81</v>
      </c>
      <c r="BS489" s="455">
        <v>34</v>
      </c>
      <c r="BT489" s="455">
        <v>19</v>
      </c>
      <c r="BU489" s="455">
        <v>10</v>
      </c>
      <c r="BV489" s="455">
        <v>36</v>
      </c>
      <c r="BW489" s="455">
        <v>21</v>
      </c>
      <c r="BX489" s="455">
        <v>69</v>
      </c>
      <c r="BY489" s="455">
        <v>28</v>
      </c>
      <c r="BZ489" s="455">
        <v>24</v>
      </c>
      <c r="CA489" s="455">
        <v>47</v>
      </c>
      <c r="CB489" s="455">
        <v>37</v>
      </c>
      <c r="CC489" s="455">
        <v>84</v>
      </c>
      <c r="CD489" s="455">
        <v>65</v>
      </c>
      <c r="CE489" s="455">
        <v>55</v>
      </c>
      <c r="CF489" s="455">
        <v>91</v>
      </c>
      <c r="CG489" s="455">
        <v>32</v>
      </c>
      <c r="CH489" s="455">
        <v>99</v>
      </c>
      <c r="CI489" s="455">
        <v>15</v>
      </c>
      <c r="CJ489" s="455">
        <v>49</v>
      </c>
      <c r="CK489" s="455">
        <v>31</v>
      </c>
      <c r="CL489" s="455">
        <v>77</v>
      </c>
      <c r="CM489" s="455">
        <v>45</v>
      </c>
      <c r="CN489" s="455">
        <v>59</v>
      </c>
      <c r="CO489" s="455">
        <v>50</v>
      </c>
      <c r="CP489" s="455">
        <v>6</v>
      </c>
      <c r="CQ489" s="455">
        <v>87</v>
      </c>
      <c r="CR489" s="455">
        <v>60</v>
      </c>
      <c r="CS489" s="455">
        <v>95</v>
      </c>
      <c r="CT489" s="455">
        <v>72</v>
      </c>
      <c r="CU489" s="455">
        <v>61</v>
      </c>
      <c r="CV489" s="455">
        <v>66</v>
      </c>
      <c r="CW489" s="455">
        <v>30</v>
      </c>
      <c r="CX489" s="455">
        <v>35</v>
      </c>
      <c r="CY489" s="455">
        <v>100</v>
      </c>
      <c r="CZ489" s="455">
        <v>78</v>
      </c>
      <c r="DA489" s="455">
        <v>88</v>
      </c>
    </row>
    <row r="492" spans="4:109">
      <c r="D492" s="318">
        <v>101</v>
      </c>
      <c r="E492" s="318" t="s">
        <v>379</v>
      </c>
    </row>
    <row r="493" spans="4:109">
      <c r="E493" s="455" t="s">
        <v>322</v>
      </c>
      <c r="F493" s="455">
        <v>1</v>
      </c>
      <c r="G493" s="455">
        <v>2</v>
      </c>
      <c r="H493" s="455">
        <v>3</v>
      </c>
      <c r="I493" s="455">
        <v>4</v>
      </c>
      <c r="J493" s="455">
        <v>5</v>
      </c>
      <c r="K493" s="455">
        <v>6</v>
      </c>
      <c r="L493" s="455">
        <v>7</v>
      </c>
      <c r="M493" s="455">
        <v>8</v>
      </c>
      <c r="N493" s="455">
        <v>9</v>
      </c>
      <c r="O493" s="455">
        <v>10</v>
      </c>
      <c r="P493" s="455">
        <v>11</v>
      </c>
      <c r="Q493" s="455">
        <v>12</v>
      </c>
      <c r="R493" s="455">
        <v>13</v>
      </c>
      <c r="S493" s="455">
        <v>14</v>
      </c>
      <c r="T493" s="455">
        <v>15</v>
      </c>
      <c r="U493" s="455">
        <v>16</v>
      </c>
      <c r="V493" s="455">
        <v>17</v>
      </c>
      <c r="W493" s="455">
        <v>18</v>
      </c>
      <c r="X493" s="455">
        <v>19</v>
      </c>
      <c r="Y493" s="455">
        <v>20</v>
      </c>
      <c r="Z493" s="455">
        <v>21</v>
      </c>
      <c r="AA493" s="455">
        <v>22</v>
      </c>
      <c r="AB493" s="455">
        <v>23</v>
      </c>
      <c r="AC493" s="455">
        <v>24</v>
      </c>
      <c r="AD493" s="455">
        <v>25</v>
      </c>
      <c r="AE493" s="455">
        <v>26</v>
      </c>
      <c r="AF493" s="455">
        <v>27</v>
      </c>
      <c r="AG493" s="455">
        <v>28</v>
      </c>
      <c r="AH493" s="455">
        <v>29</v>
      </c>
      <c r="AI493" s="455">
        <v>30</v>
      </c>
      <c r="AJ493" s="455">
        <v>31</v>
      </c>
      <c r="AK493" s="455">
        <v>32</v>
      </c>
      <c r="AL493" s="455">
        <v>33</v>
      </c>
      <c r="AM493" s="455">
        <v>34</v>
      </c>
      <c r="AN493" s="455">
        <v>35</v>
      </c>
      <c r="AO493" s="455">
        <v>36</v>
      </c>
      <c r="AP493" s="455">
        <v>37</v>
      </c>
      <c r="AQ493" s="455">
        <v>38</v>
      </c>
      <c r="AR493" s="455">
        <v>39</v>
      </c>
      <c r="AS493" s="455">
        <v>40</v>
      </c>
      <c r="AT493" s="455">
        <v>41</v>
      </c>
      <c r="AU493" s="455">
        <v>42</v>
      </c>
      <c r="AV493" s="455">
        <v>43</v>
      </c>
      <c r="AW493" s="455">
        <v>44</v>
      </c>
      <c r="AX493" s="455">
        <v>45</v>
      </c>
      <c r="AY493" s="455">
        <v>46</v>
      </c>
      <c r="AZ493" s="455">
        <v>47</v>
      </c>
      <c r="BA493" s="455">
        <v>48</v>
      </c>
      <c r="BB493" s="455">
        <v>49</v>
      </c>
      <c r="BC493" s="455">
        <v>50</v>
      </c>
      <c r="BD493" s="455">
        <v>51</v>
      </c>
      <c r="BE493" s="455">
        <v>52</v>
      </c>
      <c r="BF493" s="455">
        <v>53</v>
      </c>
      <c r="BG493" s="455">
        <v>54</v>
      </c>
      <c r="BH493" s="455">
        <v>55</v>
      </c>
      <c r="BI493" s="455">
        <v>56</v>
      </c>
      <c r="BJ493" s="455">
        <v>57</v>
      </c>
      <c r="BK493" s="455">
        <v>58</v>
      </c>
      <c r="BL493" s="455">
        <v>59</v>
      </c>
      <c r="BM493" s="455">
        <v>60</v>
      </c>
      <c r="BN493" s="455">
        <v>61</v>
      </c>
      <c r="BO493" s="455">
        <v>62</v>
      </c>
      <c r="BP493" s="455">
        <v>63</v>
      </c>
      <c r="BQ493" s="455">
        <v>64</v>
      </c>
      <c r="BR493" s="455">
        <v>65</v>
      </c>
      <c r="BS493" s="455">
        <v>66</v>
      </c>
      <c r="BT493" s="455">
        <v>67</v>
      </c>
      <c r="BU493" s="455">
        <v>68</v>
      </c>
      <c r="BV493" s="455">
        <v>69</v>
      </c>
      <c r="BW493" s="455">
        <v>70</v>
      </c>
      <c r="BX493" s="455">
        <v>71</v>
      </c>
      <c r="BY493" s="455">
        <v>72</v>
      </c>
      <c r="BZ493" s="455">
        <v>73</v>
      </c>
      <c r="CA493" s="455">
        <v>74</v>
      </c>
      <c r="CB493" s="455">
        <v>75</v>
      </c>
      <c r="CC493" s="455">
        <v>76</v>
      </c>
      <c r="CD493" s="455">
        <v>77</v>
      </c>
      <c r="CE493" s="455">
        <v>78</v>
      </c>
      <c r="CF493" s="455">
        <v>79</v>
      </c>
      <c r="CG493" s="455">
        <v>80</v>
      </c>
      <c r="CH493" s="455">
        <v>81</v>
      </c>
      <c r="CI493" s="455">
        <v>82</v>
      </c>
      <c r="CJ493" s="455">
        <v>83</v>
      </c>
      <c r="CK493" s="455">
        <v>84</v>
      </c>
      <c r="CL493" s="455">
        <v>85</v>
      </c>
      <c r="CM493" s="455">
        <v>86</v>
      </c>
      <c r="CN493" s="455">
        <v>87</v>
      </c>
      <c r="CO493" s="455">
        <v>88</v>
      </c>
      <c r="CP493" s="455">
        <v>89</v>
      </c>
      <c r="CR493" s="455">
        <v>90</v>
      </c>
      <c r="CS493" s="455">
        <v>91</v>
      </c>
      <c r="CT493" s="455">
        <v>92</v>
      </c>
      <c r="CU493" s="455">
        <v>93</v>
      </c>
      <c r="CW493" s="455">
        <v>94</v>
      </c>
      <c r="CX493" s="455">
        <v>95</v>
      </c>
      <c r="CY493" s="455">
        <v>96</v>
      </c>
      <c r="CZ493" s="455">
        <v>97</v>
      </c>
      <c r="DB493" s="455">
        <v>98</v>
      </c>
      <c r="DC493" s="455">
        <v>99</v>
      </c>
      <c r="DD493" s="455">
        <v>100</v>
      </c>
      <c r="DE493" s="455">
        <v>101</v>
      </c>
    </row>
    <row r="494" spans="4:109">
      <c r="E494" s="455" t="s">
        <v>350</v>
      </c>
      <c r="F494" s="455">
        <v>25</v>
      </c>
      <c r="G494" s="455">
        <v>89</v>
      </c>
      <c r="H494" s="455">
        <v>29</v>
      </c>
      <c r="I494" s="455">
        <v>51</v>
      </c>
      <c r="J494" s="455">
        <v>17</v>
      </c>
      <c r="K494" s="455">
        <v>54</v>
      </c>
      <c r="L494" s="455">
        <v>19</v>
      </c>
      <c r="M494" s="455">
        <v>82</v>
      </c>
      <c r="N494" s="455">
        <v>56</v>
      </c>
      <c r="O494" s="455">
        <v>88</v>
      </c>
      <c r="P494" s="455">
        <v>75</v>
      </c>
      <c r="Q494" s="455">
        <v>78</v>
      </c>
      <c r="R494" s="455">
        <v>20</v>
      </c>
      <c r="S494" s="455">
        <v>58</v>
      </c>
      <c r="T494" s="455">
        <v>11</v>
      </c>
      <c r="U494" s="455">
        <v>65</v>
      </c>
      <c r="V494" s="455">
        <v>48</v>
      </c>
      <c r="W494" s="455">
        <v>37</v>
      </c>
      <c r="X494" s="455">
        <v>91</v>
      </c>
      <c r="Y494" s="455">
        <v>100</v>
      </c>
      <c r="Z494" s="455">
        <v>5</v>
      </c>
      <c r="AA494" s="455">
        <v>83</v>
      </c>
      <c r="AB494" s="455">
        <v>95</v>
      </c>
      <c r="AC494" s="455">
        <v>12</v>
      </c>
      <c r="AD494" s="455">
        <v>27</v>
      </c>
      <c r="AE494" s="455">
        <v>69</v>
      </c>
      <c r="AF494" s="455">
        <v>64</v>
      </c>
      <c r="AG494" s="455">
        <v>32</v>
      </c>
      <c r="AH494" s="455">
        <v>16</v>
      </c>
      <c r="AI494" s="455">
        <v>36</v>
      </c>
      <c r="AJ494" s="455">
        <v>101</v>
      </c>
      <c r="AK494" s="455">
        <v>28</v>
      </c>
      <c r="AL494" s="455">
        <v>60</v>
      </c>
      <c r="AM494" s="455">
        <v>2</v>
      </c>
      <c r="AN494" s="455">
        <v>81</v>
      </c>
      <c r="AO494" s="455">
        <v>30</v>
      </c>
      <c r="AP494" s="455">
        <v>23</v>
      </c>
      <c r="AQ494" s="455">
        <v>7</v>
      </c>
      <c r="AR494" s="455">
        <v>76</v>
      </c>
      <c r="AS494" s="455">
        <v>73</v>
      </c>
      <c r="AT494" s="455">
        <v>97</v>
      </c>
      <c r="AU494" s="455">
        <v>43</v>
      </c>
      <c r="AV494" s="455">
        <v>47</v>
      </c>
      <c r="AW494" s="455">
        <v>57</v>
      </c>
      <c r="AX494" s="455">
        <v>6</v>
      </c>
      <c r="AY494" s="455">
        <v>93</v>
      </c>
      <c r="AZ494" s="455">
        <v>18</v>
      </c>
      <c r="BA494" s="455">
        <v>77</v>
      </c>
      <c r="BB494" s="455">
        <v>26</v>
      </c>
      <c r="BC494" s="455">
        <v>21</v>
      </c>
      <c r="BD494" s="455">
        <v>59</v>
      </c>
      <c r="BE494" s="455">
        <v>44</v>
      </c>
      <c r="BF494" s="455">
        <v>87</v>
      </c>
      <c r="BG494" s="455">
        <v>71</v>
      </c>
      <c r="BH494" s="455">
        <v>1</v>
      </c>
      <c r="BI494" s="455">
        <v>45</v>
      </c>
      <c r="BJ494" s="455">
        <v>92</v>
      </c>
      <c r="BK494" s="455">
        <v>55</v>
      </c>
      <c r="BL494" s="455">
        <v>66</v>
      </c>
      <c r="BM494" s="455">
        <v>98</v>
      </c>
      <c r="BN494" s="455">
        <v>49</v>
      </c>
      <c r="BO494" s="455">
        <v>35</v>
      </c>
      <c r="BP494" s="455">
        <v>99</v>
      </c>
      <c r="BQ494" s="455">
        <v>94</v>
      </c>
      <c r="BR494" s="455">
        <v>86</v>
      </c>
      <c r="BS494" s="455">
        <v>39</v>
      </c>
      <c r="BT494" s="455">
        <v>33</v>
      </c>
      <c r="BU494" s="455">
        <v>72</v>
      </c>
      <c r="BV494" s="455">
        <v>61</v>
      </c>
      <c r="BW494" s="455">
        <v>68</v>
      </c>
      <c r="BX494" s="455">
        <v>10</v>
      </c>
      <c r="BY494" s="455">
        <v>40</v>
      </c>
      <c r="BZ494" s="455">
        <v>34</v>
      </c>
      <c r="CA494" s="455">
        <v>90</v>
      </c>
      <c r="CB494" s="455">
        <v>41</v>
      </c>
      <c r="CC494" s="455">
        <v>15</v>
      </c>
      <c r="CD494" s="455">
        <v>8</v>
      </c>
      <c r="CE494" s="455">
        <v>24</v>
      </c>
      <c r="CF494" s="455">
        <v>46</v>
      </c>
      <c r="CG494" s="455">
        <v>96</v>
      </c>
      <c r="CH494" s="455">
        <v>50</v>
      </c>
      <c r="CI494" s="455">
        <v>63</v>
      </c>
      <c r="CJ494" s="455">
        <v>84</v>
      </c>
      <c r="CK494" s="455">
        <v>3</v>
      </c>
      <c r="CL494" s="455">
        <v>42</v>
      </c>
      <c r="CM494" s="455">
        <v>4</v>
      </c>
      <c r="CN494" s="455">
        <v>53</v>
      </c>
      <c r="CO494" s="455">
        <v>85</v>
      </c>
      <c r="CP494" s="455">
        <v>67</v>
      </c>
      <c r="CR494" s="455">
        <v>80</v>
      </c>
      <c r="CS494" s="455">
        <v>38</v>
      </c>
      <c r="CT494" s="455">
        <v>14</v>
      </c>
      <c r="CU494" s="455">
        <v>62</v>
      </c>
      <c r="CW494" s="455">
        <v>70</v>
      </c>
      <c r="CX494" s="455">
        <v>9</v>
      </c>
      <c r="CY494" s="455">
        <v>74</v>
      </c>
      <c r="CZ494" s="455">
        <v>22</v>
      </c>
      <c r="DB494" s="455">
        <v>79</v>
      </c>
      <c r="DC494" s="455">
        <v>13</v>
      </c>
      <c r="DD494" s="455">
        <v>52</v>
      </c>
      <c r="DE494" s="455">
        <v>31</v>
      </c>
    </row>
    <row r="497" spans="4:109">
      <c r="D497" s="318">
        <v>102</v>
      </c>
      <c r="E497" s="318" t="s">
        <v>379</v>
      </c>
    </row>
    <row r="498" spans="4:109">
      <c r="E498" s="455" t="s">
        <v>322</v>
      </c>
      <c r="F498" s="455">
        <v>1</v>
      </c>
      <c r="G498" s="455">
        <v>2</v>
      </c>
      <c r="H498" s="455">
        <v>3</v>
      </c>
      <c r="I498" s="455">
        <v>4</v>
      </c>
      <c r="J498" s="455">
        <v>5</v>
      </c>
      <c r="K498" s="455">
        <v>6</v>
      </c>
      <c r="L498" s="455">
        <v>7</v>
      </c>
      <c r="M498" s="455">
        <v>8</v>
      </c>
      <c r="N498" s="455">
        <v>9</v>
      </c>
      <c r="O498" s="455">
        <v>10</v>
      </c>
      <c r="P498" s="455">
        <v>11</v>
      </c>
      <c r="Q498" s="455">
        <v>12</v>
      </c>
      <c r="R498" s="455">
        <v>13</v>
      </c>
      <c r="S498" s="455">
        <v>14</v>
      </c>
      <c r="T498" s="455">
        <v>15</v>
      </c>
      <c r="U498" s="455">
        <v>16</v>
      </c>
      <c r="V498" s="455">
        <v>17</v>
      </c>
      <c r="W498" s="455">
        <v>18</v>
      </c>
      <c r="X498" s="455">
        <v>19</v>
      </c>
      <c r="Y498" s="455">
        <v>20</v>
      </c>
      <c r="Z498" s="455">
        <v>21</v>
      </c>
      <c r="AA498" s="455">
        <v>22</v>
      </c>
      <c r="AB498" s="455">
        <v>23</v>
      </c>
      <c r="AC498" s="455">
        <v>24</v>
      </c>
      <c r="AD498" s="455">
        <v>25</v>
      </c>
      <c r="AE498" s="455">
        <v>26</v>
      </c>
      <c r="AF498" s="455">
        <v>27</v>
      </c>
      <c r="AG498" s="455">
        <v>28</v>
      </c>
      <c r="AH498" s="455">
        <v>29</v>
      </c>
      <c r="AI498" s="455">
        <v>30</v>
      </c>
      <c r="AJ498" s="455">
        <v>31</v>
      </c>
      <c r="AK498" s="455">
        <v>32</v>
      </c>
      <c r="AL498" s="455">
        <v>33</v>
      </c>
      <c r="AM498" s="455">
        <v>34</v>
      </c>
      <c r="AN498" s="455">
        <v>35</v>
      </c>
      <c r="AO498" s="455">
        <v>36</v>
      </c>
      <c r="AP498" s="455">
        <v>37</v>
      </c>
      <c r="AQ498" s="455">
        <v>38</v>
      </c>
      <c r="AR498" s="455">
        <v>39</v>
      </c>
      <c r="AS498" s="455">
        <v>40</v>
      </c>
      <c r="AT498" s="455">
        <v>41</v>
      </c>
      <c r="AU498" s="455">
        <v>42</v>
      </c>
      <c r="AV498" s="455">
        <v>43</v>
      </c>
      <c r="AW498" s="455">
        <v>44</v>
      </c>
      <c r="AX498" s="455">
        <v>45</v>
      </c>
      <c r="AY498" s="455">
        <v>46</v>
      </c>
      <c r="AZ498" s="455">
        <v>47</v>
      </c>
      <c r="BA498" s="455">
        <v>48</v>
      </c>
      <c r="BB498" s="455">
        <v>49</v>
      </c>
      <c r="BC498" s="455">
        <v>50</v>
      </c>
      <c r="BD498" s="455">
        <v>51</v>
      </c>
      <c r="BE498" s="455">
        <v>52</v>
      </c>
      <c r="BF498" s="455">
        <v>53</v>
      </c>
      <c r="BG498" s="455">
        <v>54</v>
      </c>
      <c r="BH498" s="455">
        <v>55</v>
      </c>
      <c r="BI498" s="455">
        <v>56</v>
      </c>
      <c r="BJ498" s="455">
        <v>57</v>
      </c>
      <c r="BK498" s="455">
        <v>58</v>
      </c>
      <c r="BL498" s="455">
        <v>59</v>
      </c>
      <c r="BM498" s="455">
        <v>60</v>
      </c>
      <c r="BN498" s="455">
        <v>61</v>
      </c>
      <c r="BO498" s="455">
        <v>62</v>
      </c>
      <c r="BP498" s="455">
        <v>63</v>
      </c>
      <c r="BQ498" s="455">
        <v>64</v>
      </c>
      <c r="BR498" s="455">
        <v>65</v>
      </c>
      <c r="BS498" s="455">
        <v>66</v>
      </c>
      <c r="BT498" s="455">
        <v>67</v>
      </c>
      <c r="BU498" s="455">
        <v>68</v>
      </c>
      <c r="BV498" s="455">
        <v>69</v>
      </c>
      <c r="BW498" s="455">
        <v>70</v>
      </c>
      <c r="BX498" s="455">
        <v>71</v>
      </c>
      <c r="BY498" s="455">
        <v>72</v>
      </c>
      <c r="BZ498" s="455">
        <v>73</v>
      </c>
      <c r="CA498" s="455">
        <v>74</v>
      </c>
      <c r="CB498" s="455">
        <v>75</v>
      </c>
      <c r="CC498" s="455">
        <v>76</v>
      </c>
      <c r="CD498" s="455">
        <v>77</v>
      </c>
      <c r="CE498" s="455">
        <v>78</v>
      </c>
      <c r="CF498" s="455">
        <v>79</v>
      </c>
      <c r="CG498" s="455">
        <v>80</v>
      </c>
      <c r="CH498" s="455">
        <v>81</v>
      </c>
      <c r="CI498" s="455">
        <v>82</v>
      </c>
      <c r="CJ498" s="455">
        <v>83</v>
      </c>
      <c r="CK498" s="455">
        <v>84</v>
      </c>
      <c r="CL498" s="455">
        <v>85</v>
      </c>
      <c r="CM498" s="455">
        <v>86</v>
      </c>
      <c r="CN498" s="455">
        <v>87</v>
      </c>
      <c r="CO498" s="455">
        <v>88</v>
      </c>
      <c r="CP498" s="455">
        <v>89</v>
      </c>
      <c r="CQ498" s="455">
        <v>90</v>
      </c>
      <c r="CR498" s="455">
        <v>91</v>
      </c>
      <c r="CS498" s="455">
        <v>92</v>
      </c>
      <c r="CT498" s="455">
        <v>93</v>
      </c>
      <c r="CU498" s="455">
        <v>94</v>
      </c>
      <c r="CW498" s="455">
        <v>95</v>
      </c>
      <c r="CX498" s="455">
        <v>96</v>
      </c>
      <c r="CY498" s="455">
        <v>97</v>
      </c>
      <c r="CZ498" s="455">
        <v>98</v>
      </c>
      <c r="DB498" s="455">
        <v>99</v>
      </c>
      <c r="DC498" s="455">
        <v>100</v>
      </c>
      <c r="DD498" s="455">
        <v>101</v>
      </c>
      <c r="DE498" s="455">
        <v>102</v>
      </c>
    </row>
    <row r="499" spans="4:109">
      <c r="E499" s="455" t="s">
        <v>350</v>
      </c>
      <c r="F499" s="455">
        <v>45</v>
      </c>
      <c r="G499" s="455">
        <v>8</v>
      </c>
      <c r="H499" s="455">
        <v>35</v>
      </c>
      <c r="I499" s="455">
        <v>53</v>
      </c>
      <c r="J499" s="455">
        <v>87</v>
      </c>
      <c r="K499" s="455">
        <v>25</v>
      </c>
      <c r="L499" s="455">
        <v>34</v>
      </c>
      <c r="M499" s="455">
        <v>77</v>
      </c>
      <c r="N499" s="455">
        <v>71</v>
      </c>
      <c r="O499" s="455">
        <v>95</v>
      </c>
      <c r="P499" s="455">
        <v>74</v>
      </c>
      <c r="Q499" s="455">
        <v>84</v>
      </c>
      <c r="R499" s="455">
        <v>27</v>
      </c>
      <c r="S499" s="455">
        <v>31</v>
      </c>
      <c r="T499" s="455">
        <v>67</v>
      </c>
      <c r="U499" s="455">
        <v>98</v>
      </c>
      <c r="V499" s="455">
        <v>13</v>
      </c>
      <c r="W499" s="455">
        <v>9</v>
      </c>
      <c r="X499" s="455">
        <v>42</v>
      </c>
      <c r="Y499" s="455">
        <v>26</v>
      </c>
      <c r="Z499" s="455">
        <v>65</v>
      </c>
      <c r="AA499" s="455">
        <v>88</v>
      </c>
      <c r="AB499" s="455">
        <v>52</v>
      </c>
      <c r="AC499" s="455">
        <v>68</v>
      </c>
      <c r="AD499" s="455">
        <v>101</v>
      </c>
      <c r="AE499" s="455">
        <v>94</v>
      </c>
      <c r="AF499" s="455">
        <v>33</v>
      </c>
      <c r="AG499" s="455">
        <v>44</v>
      </c>
      <c r="AH499" s="455">
        <v>6</v>
      </c>
      <c r="AI499" s="455">
        <v>38</v>
      </c>
      <c r="AJ499" s="455">
        <v>29</v>
      </c>
      <c r="AK499" s="455">
        <v>5</v>
      </c>
      <c r="AL499" s="455">
        <v>57</v>
      </c>
      <c r="AM499" s="455">
        <v>73</v>
      </c>
      <c r="AN499" s="455">
        <v>76</v>
      </c>
      <c r="AO499" s="455">
        <v>20</v>
      </c>
      <c r="AP499" s="455">
        <v>43</v>
      </c>
      <c r="AQ499" s="455">
        <v>4</v>
      </c>
      <c r="AR499" s="455">
        <v>36</v>
      </c>
      <c r="AS499" s="455">
        <v>96</v>
      </c>
      <c r="AT499" s="455">
        <v>85</v>
      </c>
      <c r="AU499" s="455">
        <v>23</v>
      </c>
      <c r="AV499" s="455">
        <v>17</v>
      </c>
      <c r="AW499" s="455">
        <v>41</v>
      </c>
      <c r="AX499" s="455">
        <v>11</v>
      </c>
      <c r="AY499" s="455">
        <v>75</v>
      </c>
      <c r="AZ499" s="455">
        <v>14</v>
      </c>
      <c r="BA499" s="455">
        <v>39</v>
      </c>
      <c r="BB499" s="455">
        <v>66</v>
      </c>
      <c r="BC499" s="455">
        <v>86</v>
      </c>
      <c r="BD499" s="455">
        <v>102</v>
      </c>
      <c r="BE499" s="455">
        <v>48</v>
      </c>
      <c r="BF499" s="455">
        <v>90</v>
      </c>
      <c r="BG499" s="455">
        <v>81</v>
      </c>
      <c r="BH499" s="455">
        <v>92</v>
      </c>
      <c r="BI499" s="455">
        <v>80</v>
      </c>
      <c r="BJ499" s="455">
        <v>63</v>
      </c>
      <c r="BK499" s="455">
        <v>19</v>
      </c>
      <c r="BL499" s="455">
        <v>58</v>
      </c>
      <c r="BM499" s="455">
        <v>91</v>
      </c>
      <c r="BN499" s="455">
        <v>64</v>
      </c>
      <c r="BO499" s="455">
        <v>28</v>
      </c>
      <c r="BP499" s="455">
        <v>24</v>
      </c>
      <c r="BQ499" s="455">
        <v>56</v>
      </c>
      <c r="BR499" s="455">
        <v>2</v>
      </c>
      <c r="BS499" s="455">
        <v>49</v>
      </c>
      <c r="BT499" s="455">
        <v>18</v>
      </c>
      <c r="BU499" s="455">
        <v>40</v>
      </c>
      <c r="BV499" s="455">
        <v>1</v>
      </c>
      <c r="BW499" s="455">
        <v>21</v>
      </c>
      <c r="BX499" s="455">
        <v>89</v>
      </c>
      <c r="BY499" s="455">
        <v>79</v>
      </c>
      <c r="BZ499" s="455">
        <v>32</v>
      </c>
      <c r="CA499" s="455">
        <v>51</v>
      </c>
      <c r="CB499" s="455">
        <v>46</v>
      </c>
      <c r="CC499" s="455">
        <v>55</v>
      </c>
      <c r="CD499" s="455">
        <v>78</v>
      </c>
      <c r="CE499" s="455">
        <v>62</v>
      </c>
      <c r="CF499" s="455">
        <v>72</v>
      </c>
      <c r="CG499" s="455">
        <v>97</v>
      </c>
      <c r="CH499" s="455">
        <v>60</v>
      </c>
      <c r="CI499" s="455">
        <v>93</v>
      </c>
      <c r="CJ499" s="455">
        <v>100</v>
      </c>
      <c r="CK499" s="455">
        <v>12</v>
      </c>
      <c r="CL499" s="455">
        <v>47</v>
      </c>
      <c r="CM499" s="455">
        <v>50</v>
      </c>
      <c r="CN499" s="455">
        <v>59</v>
      </c>
      <c r="CO499" s="455">
        <v>37</v>
      </c>
      <c r="CP499" s="455">
        <v>99</v>
      </c>
      <c r="CQ499" s="455">
        <v>61</v>
      </c>
      <c r="CR499" s="455">
        <v>70</v>
      </c>
      <c r="CS499" s="455">
        <v>3</v>
      </c>
      <c r="CT499" s="455">
        <v>7</v>
      </c>
      <c r="CU499" s="455">
        <v>83</v>
      </c>
      <c r="CW499" s="455">
        <v>10</v>
      </c>
      <c r="CX499" s="455">
        <v>69</v>
      </c>
      <c r="CY499" s="455">
        <v>54</v>
      </c>
      <c r="CZ499" s="455">
        <v>82</v>
      </c>
      <c r="DB499" s="455">
        <v>15</v>
      </c>
      <c r="DC499" s="455">
        <v>30</v>
      </c>
      <c r="DD499" s="455">
        <v>22</v>
      </c>
      <c r="DE499" s="455">
        <v>16</v>
      </c>
    </row>
    <row r="502" spans="4:109">
      <c r="D502" s="318">
        <v>103</v>
      </c>
      <c r="E502" s="318" t="s">
        <v>379</v>
      </c>
    </row>
    <row r="503" spans="4:109">
      <c r="E503" s="455" t="s">
        <v>322</v>
      </c>
      <c r="F503" s="455">
        <v>1</v>
      </c>
      <c r="G503" s="455">
        <v>2</v>
      </c>
      <c r="H503" s="455">
        <v>3</v>
      </c>
      <c r="I503" s="455">
        <v>4</v>
      </c>
      <c r="J503" s="455">
        <v>5</v>
      </c>
      <c r="K503" s="455">
        <v>6</v>
      </c>
      <c r="L503" s="455">
        <v>7</v>
      </c>
      <c r="M503" s="455">
        <v>8</v>
      </c>
      <c r="N503" s="455">
        <v>9</v>
      </c>
      <c r="O503" s="455">
        <v>10</v>
      </c>
      <c r="P503" s="455">
        <v>11</v>
      </c>
      <c r="Q503" s="455">
        <v>12</v>
      </c>
      <c r="R503" s="455">
        <v>13</v>
      </c>
      <c r="S503" s="455">
        <v>14</v>
      </c>
      <c r="T503" s="455">
        <v>15</v>
      </c>
      <c r="U503" s="455">
        <v>16</v>
      </c>
      <c r="V503" s="455">
        <v>17</v>
      </c>
      <c r="W503" s="455">
        <v>18</v>
      </c>
      <c r="X503" s="455">
        <v>19</v>
      </c>
      <c r="Y503" s="455">
        <v>20</v>
      </c>
      <c r="Z503" s="455">
        <v>21</v>
      </c>
      <c r="AA503" s="455">
        <v>22</v>
      </c>
      <c r="AB503" s="455">
        <v>23</v>
      </c>
      <c r="AC503" s="455">
        <v>24</v>
      </c>
      <c r="AD503" s="455">
        <v>25</v>
      </c>
      <c r="AE503" s="455">
        <v>26</v>
      </c>
      <c r="AF503" s="455">
        <v>27</v>
      </c>
      <c r="AG503" s="455">
        <v>28</v>
      </c>
      <c r="AH503" s="455">
        <v>29</v>
      </c>
      <c r="AI503" s="455">
        <v>30</v>
      </c>
      <c r="AJ503" s="455">
        <v>31</v>
      </c>
      <c r="AK503" s="455">
        <v>32</v>
      </c>
      <c r="AL503" s="455">
        <v>33</v>
      </c>
      <c r="AM503" s="455">
        <v>34</v>
      </c>
      <c r="AN503" s="455">
        <v>35</v>
      </c>
      <c r="AO503" s="455">
        <v>36</v>
      </c>
      <c r="AP503" s="455">
        <v>37</v>
      </c>
      <c r="AQ503" s="455">
        <v>38</v>
      </c>
      <c r="AR503" s="455">
        <v>39</v>
      </c>
      <c r="AS503" s="455">
        <v>40</v>
      </c>
      <c r="AT503" s="455">
        <v>41</v>
      </c>
      <c r="AU503" s="455">
        <v>42</v>
      </c>
      <c r="AV503" s="455">
        <v>43</v>
      </c>
      <c r="AW503" s="455">
        <v>44</v>
      </c>
      <c r="AX503" s="455">
        <v>45</v>
      </c>
      <c r="AY503" s="455">
        <v>46</v>
      </c>
      <c r="AZ503" s="455">
        <v>47</v>
      </c>
      <c r="BA503" s="455">
        <v>48</v>
      </c>
      <c r="BB503" s="455">
        <v>49</v>
      </c>
      <c r="BC503" s="455">
        <v>50</v>
      </c>
      <c r="BD503" s="455">
        <v>51</v>
      </c>
      <c r="BE503" s="455">
        <v>52</v>
      </c>
      <c r="BF503" s="455">
        <v>53</v>
      </c>
      <c r="BG503" s="455">
        <v>54</v>
      </c>
      <c r="BH503" s="455">
        <v>55</v>
      </c>
      <c r="BI503" s="455">
        <v>56</v>
      </c>
      <c r="BJ503" s="455">
        <v>57</v>
      </c>
      <c r="BK503" s="455">
        <v>58</v>
      </c>
      <c r="BL503" s="455">
        <v>59</v>
      </c>
      <c r="BM503" s="455">
        <v>60</v>
      </c>
      <c r="BN503" s="455">
        <v>61</v>
      </c>
      <c r="BO503" s="455">
        <v>62</v>
      </c>
      <c r="BP503" s="455">
        <v>63</v>
      </c>
      <c r="BQ503" s="455">
        <v>64</v>
      </c>
      <c r="BR503" s="455">
        <v>65</v>
      </c>
      <c r="BS503" s="455">
        <v>66</v>
      </c>
      <c r="BT503" s="455">
        <v>67</v>
      </c>
      <c r="BU503" s="455">
        <v>68</v>
      </c>
      <c r="BV503" s="455">
        <v>69</v>
      </c>
      <c r="BW503" s="455">
        <v>70</v>
      </c>
      <c r="BX503" s="455">
        <v>71</v>
      </c>
      <c r="BY503" s="455">
        <v>72</v>
      </c>
      <c r="BZ503" s="455">
        <v>73</v>
      </c>
      <c r="CA503" s="455">
        <v>74</v>
      </c>
      <c r="CB503" s="455">
        <v>75</v>
      </c>
      <c r="CC503" s="455">
        <v>76</v>
      </c>
      <c r="CD503" s="455">
        <v>77</v>
      </c>
      <c r="CE503" s="455">
        <v>78</v>
      </c>
      <c r="CF503" s="455">
        <v>79</v>
      </c>
      <c r="CG503" s="455">
        <v>80</v>
      </c>
      <c r="CH503" s="455">
        <v>81</v>
      </c>
      <c r="CI503" s="455">
        <v>82</v>
      </c>
      <c r="CJ503" s="455">
        <v>83</v>
      </c>
      <c r="CK503" s="455">
        <v>84</v>
      </c>
      <c r="CL503" s="455">
        <v>85</v>
      </c>
      <c r="CM503" s="455">
        <v>86</v>
      </c>
      <c r="CN503" s="455">
        <v>87</v>
      </c>
      <c r="CO503" s="455">
        <v>88</v>
      </c>
      <c r="CP503" s="455">
        <v>89</v>
      </c>
      <c r="CQ503" s="455">
        <v>90</v>
      </c>
      <c r="CR503" s="455">
        <v>91</v>
      </c>
      <c r="CS503" s="455">
        <v>92</v>
      </c>
      <c r="CT503" s="455">
        <v>93</v>
      </c>
      <c r="CU503" s="455">
        <v>94</v>
      </c>
      <c r="CV503" s="455">
        <v>95</v>
      </c>
      <c r="CW503" s="455">
        <v>96</v>
      </c>
      <c r="CX503" s="455">
        <v>97</v>
      </c>
      <c r="CY503" s="455">
        <v>98</v>
      </c>
      <c r="CZ503" s="455">
        <v>99</v>
      </c>
      <c r="DB503" s="455">
        <v>100</v>
      </c>
      <c r="DC503" s="455">
        <v>101</v>
      </c>
      <c r="DD503" s="455">
        <v>102</v>
      </c>
      <c r="DE503" s="455">
        <v>103</v>
      </c>
    </row>
    <row r="504" spans="4:109">
      <c r="E504" s="455" t="s">
        <v>350</v>
      </c>
      <c r="F504" s="455">
        <v>74</v>
      </c>
      <c r="G504" s="455">
        <v>78</v>
      </c>
      <c r="H504" s="455">
        <v>17</v>
      </c>
      <c r="I504" s="455">
        <v>100</v>
      </c>
      <c r="J504" s="455">
        <v>56</v>
      </c>
      <c r="K504" s="455">
        <v>64</v>
      </c>
      <c r="L504" s="455">
        <v>93</v>
      </c>
      <c r="M504" s="455">
        <v>29</v>
      </c>
      <c r="N504" s="455">
        <v>46</v>
      </c>
      <c r="O504" s="455">
        <v>67</v>
      </c>
      <c r="P504" s="455">
        <v>24</v>
      </c>
      <c r="Q504" s="455">
        <v>45</v>
      </c>
      <c r="R504" s="455">
        <v>75</v>
      </c>
      <c r="S504" s="455">
        <v>3</v>
      </c>
      <c r="T504" s="455">
        <v>66</v>
      </c>
      <c r="U504" s="455">
        <v>85</v>
      </c>
      <c r="V504" s="455">
        <v>95</v>
      </c>
      <c r="W504" s="455">
        <v>30</v>
      </c>
      <c r="X504" s="455">
        <v>8</v>
      </c>
      <c r="Y504" s="455">
        <v>43</v>
      </c>
      <c r="Z504" s="455">
        <v>60</v>
      </c>
      <c r="AA504" s="455">
        <v>69</v>
      </c>
      <c r="AB504" s="455">
        <v>42</v>
      </c>
      <c r="AC504" s="455">
        <v>81</v>
      </c>
      <c r="AD504" s="455">
        <v>48</v>
      </c>
      <c r="AE504" s="455">
        <v>80</v>
      </c>
      <c r="AF504" s="455">
        <v>102</v>
      </c>
      <c r="AG504" s="455">
        <v>27</v>
      </c>
      <c r="AH504" s="455">
        <v>36</v>
      </c>
      <c r="AI504" s="455">
        <v>11</v>
      </c>
      <c r="AJ504" s="455">
        <v>15</v>
      </c>
      <c r="AK504" s="455">
        <v>98</v>
      </c>
      <c r="AL504" s="455">
        <v>82</v>
      </c>
      <c r="AM504" s="455">
        <v>63</v>
      </c>
      <c r="AN504" s="455">
        <v>18</v>
      </c>
      <c r="AO504" s="455">
        <v>54</v>
      </c>
      <c r="AP504" s="455">
        <v>58</v>
      </c>
      <c r="AQ504" s="455">
        <v>84</v>
      </c>
      <c r="AR504" s="455">
        <v>87</v>
      </c>
      <c r="AS504" s="455">
        <v>92</v>
      </c>
      <c r="AT504" s="455">
        <v>25</v>
      </c>
      <c r="AU504" s="455">
        <v>33</v>
      </c>
      <c r="AV504" s="455">
        <v>90</v>
      </c>
      <c r="AW504" s="455">
        <v>41</v>
      </c>
      <c r="AX504" s="455">
        <v>6</v>
      </c>
      <c r="AY504" s="455">
        <v>65</v>
      </c>
      <c r="AZ504" s="455">
        <v>20</v>
      </c>
      <c r="BA504" s="455">
        <v>72</v>
      </c>
      <c r="BB504" s="455">
        <v>86</v>
      </c>
      <c r="BC504" s="455">
        <v>51</v>
      </c>
      <c r="BD504" s="455">
        <v>14</v>
      </c>
      <c r="BE504" s="455">
        <v>28</v>
      </c>
      <c r="BF504" s="455">
        <v>103</v>
      </c>
      <c r="BG504" s="455">
        <v>68</v>
      </c>
      <c r="BH504" s="455">
        <v>31</v>
      </c>
      <c r="BI504" s="455">
        <v>9</v>
      </c>
      <c r="BJ504" s="455">
        <v>83</v>
      </c>
      <c r="BK504" s="455">
        <v>101</v>
      </c>
      <c r="BL504" s="455">
        <v>62</v>
      </c>
      <c r="BM504" s="455">
        <v>26</v>
      </c>
      <c r="BN504" s="455">
        <v>40</v>
      </c>
      <c r="BO504" s="455">
        <v>53</v>
      </c>
      <c r="BP504" s="455">
        <v>34</v>
      </c>
      <c r="BQ504" s="455">
        <v>61</v>
      </c>
      <c r="BR504" s="455">
        <v>21</v>
      </c>
      <c r="BS504" s="455">
        <v>89</v>
      </c>
      <c r="BT504" s="455">
        <v>10</v>
      </c>
      <c r="BU504" s="455">
        <v>22</v>
      </c>
      <c r="BV504" s="455">
        <v>91</v>
      </c>
      <c r="BW504" s="455">
        <v>32</v>
      </c>
      <c r="BX504" s="455">
        <v>55</v>
      </c>
      <c r="BY504" s="455">
        <v>38</v>
      </c>
      <c r="BZ504" s="455">
        <v>97</v>
      </c>
      <c r="CA504" s="455">
        <v>2</v>
      </c>
      <c r="CB504" s="455">
        <v>13</v>
      </c>
      <c r="CC504" s="455">
        <v>99</v>
      </c>
      <c r="CD504" s="455">
        <v>39</v>
      </c>
      <c r="CE504" s="455">
        <v>44</v>
      </c>
      <c r="CF504" s="455">
        <v>73</v>
      </c>
      <c r="CG504" s="455">
        <v>47</v>
      </c>
      <c r="CH504" s="455">
        <v>94</v>
      </c>
      <c r="CI504" s="455">
        <v>23</v>
      </c>
      <c r="CJ504" s="455">
        <v>50</v>
      </c>
      <c r="CK504" s="455">
        <v>96</v>
      </c>
      <c r="CL504" s="455">
        <v>16</v>
      </c>
      <c r="CM504" s="455">
        <v>49</v>
      </c>
      <c r="CN504" s="455">
        <v>59</v>
      </c>
      <c r="CO504" s="455">
        <v>12</v>
      </c>
      <c r="CP504" s="455">
        <v>52</v>
      </c>
      <c r="CQ504" s="455">
        <v>1</v>
      </c>
      <c r="CR504" s="455">
        <v>5</v>
      </c>
      <c r="CS504" s="455">
        <v>88</v>
      </c>
      <c r="CT504" s="455">
        <v>7</v>
      </c>
      <c r="CU504" s="455">
        <v>77</v>
      </c>
      <c r="CV504" s="455">
        <v>71</v>
      </c>
      <c r="CW504" s="455">
        <v>79</v>
      </c>
      <c r="CX504" s="455">
        <v>70</v>
      </c>
      <c r="CY504" s="455">
        <v>37</v>
      </c>
      <c r="CZ504" s="455">
        <v>57</v>
      </c>
      <c r="DB504" s="455">
        <v>4</v>
      </c>
      <c r="DC504" s="455">
        <v>19</v>
      </c>
      <c r="DD504" s="455">
        <v>35</v>
      </c>
      <c r="DE504" s="455">
        <v>76</v>
      </c>
    </row>
    <row r="507" spans="4:109">
      <c r="D507" s="318">
        <v>104</v>
      </c>
      <c r="E507" s="318" t="s">
        <v>379</v>
      </c>
    </row>
    <row r="508" spans="4:109">
      <c r="E508" s="455" t="s">
        <v>322</v>
      </c>
      <c r="F508" s="455">
        <v>1</v>
      </c>
      <c r="G508" s="455">
        <v>2</v>
      </c>
      <c r="H508" s="455">
        <v>3</v>
      </c>
      <c r="I508" s="455">
        <v>4</v>
      </c>
      <c r="J508" s="455">
        <v>5</v>
      </c>
      <c r="K508" s="455">
        <v>6</v>
      </c>
      <c r="L508" s="455">
        <v>7</v>
      </c>
      <c r="M508" s="455">
        <v>8</v>
      </c>
      <c r="N508" s="455">
        <v>9</v>
      </c>
      <c r="O508" s="455">
        <v>10</v>
      </c>
      <c r="P508" s="455">
        <v>11</v>
      </c>
      <c r="Q508" s="455">
        <v>12</v>
      </c>
      <c r="R508" s="455">
        <v>13</v>
      </c>
      <c r="S508" s="455">
        <v>14</v>
      </c>
      <c r="T508" s="455">
        <v>15</v>
      </c>
      <c r="U508" s="455">
        <v>16</v>
      </c>
      <c r="V508" s="455">
        <v>17</v>
      </c>
      <c r="W508" s="455">
        <v>18</v>
      </c>
      <c r="X508" s="455">
        <v>19</v>
      </c>
      <c r="Y508" s="455">
        <v>20</v>
      </c>
      <c r="Z508" s="455">
        <v>21</v>
      </c>
      <c r="AA508" s="455">
        <v>22</v>
      </c>
      <c r="AB508" s="455">
        <v>23</v>
      </c>
      <c r="AC508" s="455">
        <v>24</v>
      </c>
      <c r="AD508" s="455">
        <v>25</v>
      </c>
      <c r="AE508" s="455">
        <v>26</v>
      </c>
      <c r="AF508" s="455">
        <v>27</v>
      </c>
      <c r="AG508" s="455">
        <v>28</v>
      </c>
      <c r="AH508" s="455">
        <v>29</v>
      </c>
      <c r="AI508" s="455">
        <v>30</v>
      </c>
      <c r="AJ508" s="455">
        <v>31</v>
      </c>
      <c r="AK508" s="455">
        <v>32</v>
      </c>
      <c r="AL508" s="455">
        <v>33</v>
      </c>
      <c r="AM508" s="455">
        <v>34</v>
      </c>
      <c r="AN508" s="455">
        <v>35</v>
      </c>
      <c r="AO508" s="455">
        <v>36</v>
      </c>
      <c r="AP508" s="455">
        <v>37</v>
      </c>
      <c r="AQ508" s="455">
        <v>38</v>
      </c>
      <c r="AR508" s="455">
        <v>39</v>
      </c>
      <c r="AS508" s="455">
        <v>40</v>
      </c>
      <c r="AT508" s="455">
        <v>41</v>
      </c>
      <c r="AU508" s="455">
        <v>42</v>
      </c>
      <c r="AV508" s="455">
        <v>43</v>
      </c>
      <c r="AW508" s="455">
        <v>44</v>
      </c>
      <c r="AX508" s="455">
        <v>45</v>
      </c>
      <c r="AY508" s="455">
        <v>46</v>
      </c>
      <c r="AZ508" s="455">
        <v>47</v>
      </c>
      <c r="BA508" s="455">
        <v>48</v>
      </c>
      <c r="BB508" s="455">
        <v>49</v>
      </c>
      <c r="BC508" s="455">
        <v>50</v>
      </c>
      <c r="BD508" s="455">
        <v>51</v>
      </c>
      <c r="BE508" s="455">
        <v>52</v>
      </c>
      <c r="BF508" s="455">
        <v>53</v>
      </c>
      <c r="BG508" s="455">
        <v>54</v>
      </c>
      <c r="BH508" s="455">
        <v>55</v>
      </c>
      <c r="BI508" s="455">
        <v>56</v>
      </c>
      <c r="BJ508" s="455">
        <v>57</v>
      </c>
      <c r="BK508" s="455">
        <v>58</v>
      </c>
      <c r="BL508" s="455">
        <v>59</v>
      </c>
      <c r="BM508" s="455">
        <v>60</v>
      </c>
      <c r="BN508" s="455">
        <v>61</v>
      </c>
      <c r="BO508" s="455">
        <v>62</v>
      </c>
      <c r="BP508" s="455">
        <v>63</v>
      </c>
      <c r="BQ508" s="455">
        <v>64</v>
      </c>
      <c r="BR508" s="455">
        <v>65</v>
      </c>
      <c r="BS508" s="455">
        <v>66</v>
      </c>
      <c r="BT508" s="455">
        <v>67</v>
      </c>
      <c r="BU508" s="455">
        <v>68</v>
      </c>
      <c r="BV508" s="455">
        <v>69</v>
      </c>
      <c r="BW508" s="455">
        <v>70</v>
      </c>
      <c r="BX508" s="455">
        <v>71</v>
      </c>
      <c r="BY508" s="455">
        <v>72</v>
      </c>
      <c r="BZ508" s="455">
        <v>73</v>
      </c>
      <c r="CA508" s="455">
        <v>74</v>
      </c>
      <c r="CB508" s="455">
        <v>75</v>
      </c>
      <c r="CC508" s="455">
        <v>76</v>
      </c>
      <c r="CD508" s="455">
        <v>77</v>
      </c>
      <c r="CE508" s="455">
        <v>78</v>
      </c>
      <c r="CF508" s="455">
        <v>79</v>
      </c>
      <c r="CG508" s="455">
        <v>80</v>
      </c>
      <c r="CH508" s="455">
        <v>81</v>
      </c>
      <c r="CI508" s="455">
        <v>82</v>
      </c>
      <c r="CJ508" s="455">
        <v>83</v>
      </c>
      <c r="CK508" s="455">
        <v>84</v>
      </c>
      <c r="CL508" s="455">
        <v>85</v>
      </c>
      <c r="CM508" s="455">
        <v>86</v>
      </c>
      <c r="CN508" s="455">
        <v>87</v>
      </c>
      <c r="CO508" s="455">
        <v>88</v>
      </c>
      <c r="CP508" s="455">
        <v>89</v>
      </c>
      <c r="CQ508" s="455">
        <v>90</v>
      </c>
      <c r="CR508" s="455">
        <v>91</v>
      </c>
      <c r="CS508" s="455">
        <v>92</v>
      </c>
      <c r="CT508" s="455">
        <v>93</v>
      </c>
      <c r="CU508" s="455">
        <v>94</v>
      </c>
      <c r="CV508" s="455">
        <v>95</v>
      </c>
      <c r="CW508" s="455">
        <v>96</v>
      </c>
      <c r="CX508" s="455">
        <v>97</v>
      </c>
      <c r="CY508" s="455">
        <v>98</v>
      </c>
      <c r="CZ508" s="455">
        <v>99</v>
      </c>
      <c r="DA508" s="455">
        <v>100</v>
      </c>
      <c r="DB508" s="455">
        <v>101</v>
      </c>
      <c r="DC508" s="455">
        <v>102</v>
      </c>
      <c r="DD508" s="455">
        <v>103</v>
      </c>
      <c r="DE508" s="455">
        <v>104</v>
      </c>
    </row>
    <row r="509" spans="4:109">
      <c r="E509" s="455" t="s">
        <v>350</v>
      </c>
      <c r="F509" s="455">
        <v>29</v>
      </c>
      <c r="G509" s="455">
        <v>99</v>
      </c>
      <c r="H509" s="455">
        <v>89</v>
      </c>
      <c r="I509" s="455">
        <v>76</v>
      </c>
      <c r="J509" s="455">
        <v>83</v>
      </c>
      <c r="K509" s="455">
        <v>80</v>
      </c>
      <c r="L509" s="455">
        <v>98</v>
      </c>
      <c r="M509" s="455">
        <v>82</v>
      </c>
      <c r="N509" s="455">
        <v>51</v>
      </c>
      <c r="O509" s="455">
        <v>13</v>
      </c>
      <c r="P509" s="455">
        <v>34</v>
      </c>
      <c r="Q509" s="455">
        <v>93</v>
      </c>
      <c r="R509" s="455">
        <v>70</v>
      </c>
      <c r="S509" s="455">
        <v>78</v>
      </c>
      <c r="T509" s="455">
        <v>16</v>
      </c>
      <c r="U509" s="455">
        <v>69</v>
      </c>
      <c r="V509" s="455">
        <v>45</v>
      </c>
      <c r="W509" s="455">
        <v>72</v>
      </c>
      <c r="X509" s="455">
        <v>27</v>
      </c>
      <c r="Y509" s="455">
        <v>2</v>
      </c>
      <c r="Z509" s="455">
        <v>50</v>
      </c>
      <c r="AA509" s="455">
        <v>8</v>
      </c>
      <c r="AB509" s="455">
        <v>42</v>
      </c>
      <c r="AC509" s="455">
        <v>11</v>
      </c>
      <c r="AD509" s="455">
        <v>21</v>
      </c>
      <c r="AE509" s="455">
        <v>39</v>
      </c>
      <c r="AF509" s="455">
        <v>15</v>
      </c>
      <c r="AG509" s="455">
        <v>67</v>
      </c>
      <c r="AH509" s="455">
        <v>92</v>
      </c>
      <c r="AI509" s="455">
        <v>46</v>
      </c>
      <c r="AJ509" s="455">
        <v>4</v>
      </c>
      <c r="AK509" s="455">
        <v>88</v>
      </c>
      <c r="AL509" s="455">
        <v>52</v>
      </c>
      <c r="AM509" s="455">
        <v>91</v>
      </c>
      <c r="AN509" s="455">
        <v>63</v>
      </c>
      <c r="AO509" s="455">
        <v>79</v>
      </c>
      <c r="AP509" s="455">
        <v>3</v>
      </c>
      <c r="AQ509" s="455">
        <v>57</v>
      </c>
      <c r="AR509" s="455">
        <v>37</v>
      </c>
      <c r="AS509" s="455">
        <v>6</v>
      </c>
      <c r="AT509" s="455">
        <v>55</v>
      </c>
      <c r="AU509" s="455">
        <v>24</v>
      </c>
      <c r="AV509" s="455">
        <v>64</v>
      </c>
      <c r="AW509" s="455">
        <v>86</v>
      </c>
      <c r="AX509" s="455">
        <v>66</v>
      </c>
      <c r="AY509" s="455">
        <v>104</v>
      </c>
      <c r="AZ509" s="455">
        <v>73</v>
      </c>
      <c r="BA509" s="455">
        <v>40</v>
      </c>
      <c r="BB509" s="455">
        <v>58</v>
      </c>
      <c r="BC509" s="455">
        <v>81</v>
      </c>
      <c r="BD509" s="455">
        <v>59</v>
      </c>
      <c r="BE509" s="455">
        <v>28</v>
      </c>
      <c r="BF509" s="455">
        <v>12</v>
      </c>
      <c r="BG509" s="455">
        <v>61</v>
      </c>
      <c r="BH509" s="455">
        <v>41</v>
      </c>
      <c r="BI509" s="455">
        <v>20</v>
      </c>
      <c r="BJ509" s="455">
        <v>68</v>
      </c>
      <c r="BK509" s="455">
        <v>49</v>
      </c>
      <c r="BL509" s="455">
        <v>23</v>
      </c>
      <c r="BM509" s="455">
        <v>43</v>
      </c>
      <c r="BN509" s="455">
        <v>54</v>
      </c>
      <c r="BO509" s="455">
        <v>85</v>
      </c>
      <c r="BP509" s="455">
        <v>44</v>
      </c>
      <c r="BQ509" s="455">
        <v>18</v>
      </c>
      <c r="BR509" s="455">
        <v>101</v>
      </c>
      <c r="BS509" s="455">
        <v>14</v>
      </c>
      <c r="BT509" s="455">
        <v>33</v>
      </c>
      <c r="BU509" s="455">
        <v>90</v>
      </c>
      <c r="BV509" s="455">
        <v>22</v>
      </c>
      <c r="BW509" s="455">
        <v>102</v>
      </c>
      <c r="BX509" s="455">
        <v>95</v>
      </c>
      <c r="BY509" s="455">
        <v>25</v>
      </c>
      <c r="BZ509" s="455">
        <v>35</v>
      </c>
      <c r="CA509" s="455">
        <v>97</v>
      </c>
      <c r="CB509" s="455">
        <v>17</v>
      </c>
      <c r="CC509" s="455">
        <v>100</v>
      </c>
      <c r="CD509" s="455">
        <v>60</v>
      </c>
      <c r="CE509" s="455">
        <v>7</v>
      </c>
      <c r="CF509" s="455">
        <v>36</v>
      </c>
      <c r="CG509" s="455">
        <v>48</v>
      </c>
      <c r="CH509" s="455">
        <v>94</v>
      </c>
      <c r="CI509" s="455">
        <v>38</v>
      </c>
      <c r="CJ509" s="455">
        <v>5</v>
      </c>
      <c r="CK509" s="455">
        <v>71</v>
      </c>
      <c r="CL509" s="455">
        <v>26</v>
      </c>
      <c r="CM509" s="455">
        <v>75</v>
      </c>
      <c r="CN509" s="455">
        <v>84</v>
      </c>
      <c r="CO509" s="455">
        <v>32</v>
      </c>
      <c r="CP509" s="455">
        <v>103</v>
      </c>
      <c r="CQ509" s="455">
        <v>56</v>
      </c>
      <c r="CR509" s="455">
        <v>30</v>
      </c>
      <c r="CS509" s="455">
        <v>53</v>
      </c>
      <c r="CT509" s="455">
        <v>77</v>
      </c>
      <c r="CU509" s="455">
        <v>62</v>
      </c>
      <c r="CV509" s="455">
        <v>31</v>
      </c>
      <c r="CW509" s="455">
        <v>10</v>
      </c>
      <c r="CX509" s="455">
        <v>74</v>
      </c>
      <c r="CY509" s="455">
        <v>47</v>
      </c>
      <c r="CZ509" s="455">
        <v>1</v>
      </c>
      <c r="DA509" s="455">
        <v>96</v>
      </c>
      <c r="DB509" s="455">
        <v>65</v>
      </c>
      <c r="DC509" s="455">
        <v>9</v>
      </c>
      <c r="DD509" s="455">
        <v>19</v>
      </c>
      <c r="DE509" s="455">
        <v>87</v>
      </c>
    </row>
    <row r="512" spans="4:109">
      <c r="D512" s="318">
        <v>105</v>
      </c>
      <c r="E512" s="318" t="s">
        <v>379</v>
      </c>
    </row>
    <row r="513" spans="4:114">
      <c r="E513" s="455" t="s">
        <v>322</v>
      </c>
      <c r="F513" s="455">
        <v>1</v>
      </c>
      <c r="G513" s="455">
        <v>2</v>
      </c>
      <c r="H513" s="455">
        <v>3</v>
      </c>
      <c r="I513" s="455">
        <v>4</v>
      </c>
      <c r="J513" s="455">
        <v>5</v>
      </c>
      <c r="K513" s="455">
        <v>6</v>
      </c>
      <c r="L513" s="455">
        <v>7</v>
      </c>
      <c r="M513" s="455">
        <v>8</v>
      </c>
      <c r="N513" s="455">
        <v>9</v>
      </c>
      <c r="O513" s="455">
        <v>10</v>
      </c>
      <c r="P513" s="455">
        <v>11</v>
      </c>
      <c r="Q513" s="455">
        <v>12</v>
      </c>
      <c r="R513" s="455">
        <v>13</v>
      </c>
      <c r="S513" s="455">
        <v>14</v>
      </c>
      <c r="T513" s="455">
        <v>15</v>
      </c>
      <c r="U513" s="455">
        <v>16</v>
      </c>
      <c r="V513" s="455">
        <v>17</v>
      </c>
      <c r="W513" s="455">
        <v>18</v>
      </c>
      <c r="X513" s="455">
        <v>19</v>
      </c>
      <c r="Y513" s="455">
        <v>20</v>
      </c>
      <c r="Z513" s="455">
        <v>21</v>
      </c>
      <c r="AA513" s="455">
        <v>22</v>
      </c>
      <c r="AB513" s="455">
        <v>23</v>
      </c>
      <c r="AC513" s="455">
        <v>24</v>
      </c>
      <c r="AD513" s="455">
        <v>25</v>
      </c>
      <c r="AE513" s="455">
        <v>26</v>
      </c>
      <c r="AF513" s="455">
        <v>27</v>
      </c>
      <c r="AG513" s="455">
        <v>28</v>
      </c>
      <c r="AH513" s="455">
        <v>29</v>
      </c>
      <c r="AI513" s="455">
        <v>30</v>
      </c>
      <c r="AJ513" s="455">
        <v>31</v>
      </c>
      <c r="AK513" s="455">
        <v>32</v>
      </c>
      <c r="AL513" s="455">
        <v>33</v>
      </c>
      <c r="AM513" s="455">
        <v>34</v>
      </c>
      <c r="AN513" s="455">
        <v>35</v>
      </c>
      <c r="AO513" s="455">
        <v>36</v>
      </c>
      <c r="AP513" s="455">
        <v>37</v>
      </c>
      <c r="AQ513" s="455">
        <v>38</v>
      </c>
      <c r="AR513" s="455">
        <v>39</v>
      </c>
      <c r="AS513" s="455">
        <v>40</v>
      </c>
      <c r="AT513" s="455">
        <v>41</v>
      </c>
      <c r="AU513" s="455">
        <v>42</v>
      </c>
      <c r="AV513" s="455">
        <v>43</v>
      </c>
      <c r="AW513" s="455">
        <v>44</v>
      </c>
      <c r="AX513" s="455">
        <v>45</v>
      </c>
      <c r="AY513" s="455">
        <v>46</v>
      </c>
      <c r="AZ513" s="455">
        <v>47</v>
      </c>
      <c r="BA513" s="455">
        <v>48</v>
      </c>
      <c r="BB513" s="455">
        <v>49</v>
      </c>
      <c r="BC513" s="455">
        <v>50</v>
      </c>
      <c r="BD513" s="455">
        <v>51</v>
      </c>
      <c r="BE513" s="455">
        <v>52</v>
      </c>
      <c r="BF513" s="455">
        <v>53</v>
      </c>
      <c r="BG513" s="455">
        <v>54</v>
      </c>
      <c r="BH513" s="455">
        <v>55</v>
      </c>
      <c r="BI513" s="455">
        <v>56</v>
      </c>
      <c r="BJ513" s="455">
        <v>57</v>
      </c>
      <c r="BK513" s="455">
        <v>58</v>
      </c>
      <c r="BL513" s="455">
        <v>59</v>
      </c>
      <c r="BM513" s="455">
        <v>60</v>
      </c>
      <c r="BN513" s="455">
        <v>61</v>
      </c>
      <c r="BO513" s="455">
        <v>62</v>
      </c>
      <c r="BP513" s="455">
        <v>63</v>
      </c>
      <c r="BQ513" s="455">
        <v>64</v>
      </c>
      <c r="BR513" s="455">
        <v>65</v>
      </c>
      <c r="BS513" s="455">
        <v>66</v>
      </c>
      <c r="BT513" s="455">
        <v>67</v>
      </c>
      <c r="BU513" s="455">
        <v>68</v>
      </c>
      <c r="BV513" s="455">
        <v>69</v>
      </c>
      <c r="BW513" s="455">
        <v>70</v>
      </c>
      <c r="BX513" s="455">
        <v>71</v>
      </c>
      <c r="BY513" s="455">
        <v>72</v>
      </c>
      <c r="BZ513" s="455">
        <v>73</v>
      </c>
      <c r="CA513" s="455">
        <v>74</v>
      </c>
      <c r="CB513" s="455">
        <v>75</v>
      </c>
      <c r="CC513" s="455">
        <v>76</v>
      </c>
      <c r="CD513" s="455">
        <v>77</v>
      </c>
      <c r="CE513" s="455">
        <v>78</v>
      </c>
      <c r="CF513" s="455">
        <v>79</v>
      </c>
      <c r="CG513" s="455">
        <v>80</v>
      </c>
      <c r="CH513" s="455">
        <v>81</v>
      </c>
      <c r="CI513" s="455">
        <v>82</v>
      </c>
      <c r="CJ513" s="455">
        <v>83</v>
      </c>
      <c r="CK513" s="455">
        <v>84</v>
      </c>
      <c r="CL513" s="455">
        <v>85</v>
      </c>
      <c r="CM513" s="455">
        <v>86</v>
      </c>
      <c r="CN513" s="455">
        <v>87</v>
      </c>
      <c r="CO513" s="455">
        <v>88</v>
      </c>
      <c r="CP513" s="455">
        <v>89</v>
      </c>
      <c r="CQ513" s="455">
        <v>90</v>
      </c>
      <c r="CR513" s="455">
        <v>91</v>
      </c>
      <c r="CS513" s="455">
        <v>92</v>
      </c>
      <c r="CT513" s="455">
        <v>93</v>
      </c>
      <c r="CU513" s="455">
        <v>94</v>
      </c>
      <c r="CV513" s="455">
        <v>95</v>
      </c>
      <c r="CW513" s="455">
        <v>96</v>
      </c>
      <c r="CX513" s="455">
        <v>97</v>
      </c>
      <c r="CY513" s="455">
        <v>98</v>
      </c>
      <c r="CZ513" s="455">
        <v>99</v>
      </c>
      <c r="DA513" s="455">
        <v>100</v>
      </c>
      <c r="DB513" s="455">
        <v>101</v>
      </c>
      <c r="DC513" s="455">
        <v>102</v>
      </c>
      <c r="DD513" s="455">
        <v>103</v>
      </c>
      <c r="DE513" s="455">
        <v>104</v>
      </c>
      <c r="DF513" s="455">
        <v>105</v>
      </c>
    </row>
    <row r="514" spans="4:114">
      <c r="E514" s="455" t="s">
        <v>350</v>
      </c>
      <c r="F514" s="455">
        <v>25</v>
      </c>
      <c r="G514" s="455">
        <v>34</v>
      </c>
      <c r="H514" s="455">
        <v>57</v>
      </c>
      <c r="I514" s="455">
        <v>86</v>
      </c>
      <c r="J514" s="455">
        <v>18</v>
      </c>
      <c r="K514" s="455">
        <v>10</v>
      </c>
      <c r="L514" s="455">
        <v>75</v>
      </c>
      <c r="M514" s="455">
        <v>97</v>
      </c>
      <c r="N514" s="455">
        <v>26</v>
      </c>
      <c r="O514" s="455">
        <v>12</v>
      </c>
      <c r="P514" s="455">
        <v>29</v>
      </c>
      <c r="Q514" s="455">
        <v>23</v>
      </c>
      <c r="R514" s="455">
        <v>37</v>
      </c>
      <c r="S514" s="455">
        <v>76</v>
      </c>
      <c r="T514" s="455">
        <v>16</v>
      </c>
      <c r="U514" s="455">
        <v>94</v>
      </c>
      <c r="V514" s="455">
        <v>89</v>
      </c>
      <c r="W514" s="455">
        <v>39</v>
      </c>
      <c r="X514" s="455">
        <v>61</v>
      </c>
      <c r="Y514" s="455">
        <v>41</v>
      </c>
      <c r="Z514" s="455">
        <v>90</v>
      </c>
      <c r="AA514" s="455">
        <v>15</v>
      </c>
      <c r="AB514" s="455">
        <v>80</v>
      </c>
      <c r="AC514" s="455">
        <v>48</v>
      </c>
      <c r="AD514" s="455">
        <v>83</v>
      </c>
      <c r="AE514" s="455">
        <v>100</v>
      </c>
      <c r="AF514" s="455">
        <v>68</v>
      </c>
      <c r="AG514" s="455">
        <v>42</v>
      </c>
      <c r="AH514" s="455">
        <v>63</v>
      </c>
      <c r="AI514" s="455">
        <v>72</v>
      </c>
      <c r="AJ514" s="455">
        <v>99</v>
      </c>
      <c r="AK514" s="455">
        <v>3</v>
      </c>
      <c r="AL514" s="455">
        <v>22</v>
      </c>
      <c r="AM514" s="455">
        <v>93</v>
      </c>
      <c r="AN514" s="455">
        <v>81</v>
      </c>
      <c r="AO514" s="455">
        <v>70</v>
      </c>
      <c r="AP514" s="455">
        <v>8</v>
      </c>
      <c r="AQ514" s="455">
        <v>2</v>
      </c>
      <c r="AR514" s="455">
        <v>102</v>
      </c>
      <c r="AS514" s="455">
        <v>56</v>
      </c>
      <c r="AT514" s="455">
        <v>20</v>
      </c>
      <c r="AU514" s="455">
        <v>95</v>
      </c>
      <c r="AV514" s="455">
        <v>55</v>
      </c>
      <c r="AW514" s="455">
        <v>66</v>
      </c>
      <c r="AX514" s="455">
        <v>96</v>
      </c>
      <c r="AY514" s="455">
        <v>69</v>
      </c>
      <c r="AZ514" s="455">
        <v>88</v>
      </c>
      <c r="BA514" s="455">
        <v>47</v>
      </c>
      <c r="BB514" s="455">
        <v>51</v>
      </c>
      <c r="BC514" s="455">
        <v>36</v>
      </c>
      <c r="BD514" s="455">
        <v>64</v>
      </c>
      <c r="BE514" s="455">
        <v>40</v>
      </c>
      <c r="BF514" s="455">
        <v>32</v>
      </c>
      <c r="BG514" s="455">
        <v>58</v>
      </c>
      <c r="BH514" s="455">
        <v>78</v>
      </c>
      <c r="BI514" s="455">
        <v>59</v>
      </c>
      <c r="BJ514" s="455">
        <v>33</v>
      </c>
      <c r="BK514" s="455">
        <v>54</v>
      </c>
      <c r="BL514" s="455">
        <v>77</v>
      </c>
      <c r="BM514" s="455">
        <v>103</v>
      </c>
      <c r="BN514" s="455">
        <v>19</v>
      </c>
      <c r="BO514" s="455">
        <v>73</v>
      </c>
      <c r="BP514" s="455">
        <v>14</v>
      </c>
      <c r="BQ514" s="455">
        <v>46</v>
      </c>
      <c r="BR514" s="455">
        <v>7</v>
      </c>
      <c r="BS514" s="455">
        <v>79</v>
      </c>
      <c r="BT514" s="455">
        <v>60</v>
      </c>
      <c r="BU514" s="455">
        <v>87</v>
      </c>
      <c r="BV514" s="455">
        <v>6</v>
      </c>
      <c r="BW514" s="455">
        <v>71</v>
      </c>
      <c r="BX514" s="455">
        <v>24</v>
      </c>
      <c r="BY514" s="455">
        <v>85</v>
      </c>
      <c r="BZ514" s="455">
        <v>27</v>
      </c>
      <c r="CA514" s="455">
        <v>31</v>
      </c>
      <c r="CB514" s="455">
        <v>91</v>
      </c>
      <c r="CC514" s="455">
        <v>104</v>
      </c>
      <c r="CD514" s="455">
        <v>28</v>
      </c>
      <c r="CE514" s="455">
        <v>49</v>
      </c>
      <c r="CF514" s="455">
        <v>21</v>
      </c>
      <c r="CG514" s="455">
        <v>13</v>
      </c>
      <c r="CH514" s="455">
        <v>35</v>
      </c>
      <c r="CI514" s="455">
        <v>84</v>
      </c>
      <c r="CJ514" s="455">
        <v>17</v>
      </c>
      <c r="CK514" s="455">
        <v>11</v>
      </c>
      <c r="CL514" s="455">
        <v>53</v>
      </c>
      <c r="CM514" s="455">
        <v>5</v>
      </c>
      <c r="CN514" s="455">
        <v>44</v>
      </c>
      <c r="CO514" s="455">
        <v>67</v>
      </c>
      <c r="CP514" s="455">
        <v>82</v>
      </c>
      <c r="CQ514" s="455">
        <v>62</v>
      </c>
      <c r="CR514" s="455">
        <v>4</v>
      </c>
      <c r="CS514" s="455">
        <v>9</v>
      </c>
      <c r="CT514" s="455">
        <v>65</v>
      </c>
      <c r="CU514" s="455">
        <v>52</v>
      </c>
      <c r="CV514" s="455">
        <v>38</v>
      </c>
      <c r="CW514" s="455">
        <v>45</v>
      </c>
      <c r="CX514" s="455">
        <v>50</v>
      </c>
      <c r="CY514" s="455">
        <v>92</v>
      </c>
      <c r="CZ514" s="455">
        <v>101</v>
      </c>
      <c r="DA514" s="455">
        <v>1</v>
      </c>
      <c r="DB514" s="455">
        <v>105</v>
      </c>
      <c r="DC514" s="455">
        <v>74</v>
      </c>
      <c r="DD514" s="455">
        <v>30</v>
      </c>
      <c r="DE514" s="455">
        <v>43</v>
      </c>
      <c r="DF514" s="455">
        <v>98</v>
      </c>
    </row>
    <row r="517" spans="4:114">
      <c r="D517" s="318">
        <v>106</v>
      </c>
      <c r="E517" s="318" t="s">
        <v>379</v>
      </c>
    </row>
    <row r="518" spans="4:114">
      <c r="E518" s="455" t="s">
        <v>322</v>
      </c>
      <c r="F518" s="455">
        <v>1</v>
      </c>
      <c r="G518" s="455">
        <v>2</v>
      </c>
      <c r="H518" s="455">
        <v>3</v>
      </c>
      <c r="I518" s="455">
        <v>4</v>
      </c>
      <c r="J518" s="455">
        <v>5</v>
      </c>
      <c r="K518" s="455">
        <v>6</v>
      </c>
      <c r="L518" s="455">
        <v>7</v>
      </c>
      <c r="M518" s="455">
        <v>8</v>
      </c>
      <c r="N518" s="455">
        <v>9</v>
      </c>
      <c r="O518" s="455">
        <v>10</v>
      </c>
      <c r="P518" s="455">
        <v>11</v>
      </c>
      <c r="Q518" s="455">
        <v>12</v>
      </c>
      <c r="R518" s="455">
        <v>13</v>
      </c>
      <c r="S518" s="455">
        <v>14</v>
      </c>
      <c r="T518" s="455">
        <v>15</v>
      </c>
      <c r="U518" s="455">
        <v>16</v>
      </c>
      <c r="V518" s="455">
        <v>17</v>
      </c>
      <c r="W518" s="455">
        <v>18</v>
      </c>
      <c r="X518" s="455">
        <v>19</v>
      </c>
      <c r="Y518" s="455">
        <v>20</v>
      </c>
      <c r="Z518" s="455">
        <v>21</v>
      </c>
      <c r="AA518" s="455">
        <v>22</v>
      </c>
      <c r="AB518" s="455">
        <v>23</v>
      </c>
      <c r="AC518" s="455">
        <v>24</v>
      </c>
      <c r="AD518" s="455">
        <v>25</v>
      </c>
      <c r="AE518" s="455">
        <v>26</v>
      </c>
      <c r="AF518" s="455">
        <v>27</v>
      </c>
      <c r="AG518" s="455">
        <v>28</v>
      </c>
      <c r="AH518" s="455">
        <v>29</v>
      </c>
      <c r="AI518" s="455">
        <v>30</v>
      </c>
      <c r="AJ518" s="455">
        <v>31</v>
      </c>
      <c r="AK518" s="455">
        <v>32</v>
      </c>
      <c r="AL518" s="455">
        <v>33</v>
      </c>
      <c r="AM518" s="455">
        <v>34</v>
      </c>
      <c r="AN518" s="455">
        <v>35</v>
      </c>
      <c r="AO518" s="455">
        <v>36</v>
      </c>
      <c r="AP518" s="455">
        <v>37</v>
      </c>
      <c r="AQ518" s="455">
        <v>38</v>
      </c>
      <c r="AR518" s="455">
        <v>39</v>
      </c>
      <c r="AS518" s="455">
        <v>40</v>
      </c>
      <c r="AT518" s="455">
        <v>41</v>
      </c>
      <c r="AU518" s="455">
        <v>42</v>
      </c>
      <c r="AV518" s="455">
        <v>43</v>
      </c>
      <c r="AW518" s="455">
        <v>44</v>
      </c>
      <c r="AX518" s="455">
        <v>45</v>
      </c>
      <c r="AY518" s="455">
        <v>46</v>
      </c>
      <c r="AZ518" s="455">
        <v>47</v>
      </c>
      <c r="BA518" s="455">
        <v>48</v>
      </c>
      <c r="BB518" s="455">
        <v>49</v>
      </c>
      <c r="BC518" s="455">
        <v>50</v>
      </c>
      <c r="BD518" s="455">
        <v>51</v>
      </c>
      <c r="BE518" s="455">
        <v>52</v>
      </c>
      <c r="BF518" s="455">
        <v>53</v>
      </c>
      <c r="BG518" s="455">
        <v>54</v>
      </c>
      <c r="BH518" s="455">
        <v>55</v>
      </c>
      <c r="BI518" s="455">
        <v>56</v>
      </c>
      <c r="BJ518" s="455">
        <v>57</v>
      </c>
      <c r="BK518" s="455">
        <v>58</v>
      </c>
      <c r="BL518" s="455">
        <v>59</v>
      </c>
      <c r="BM518" s="455">
        <v>60</v>
      </c>
      <c r="BN518" s="455">
        <v>61</v>
      </c>
      <c r="BO518" s="455">
        <v>62</v>
      </c>
      <c r="BP518" s="455">
        <v>63</v>
      </c>
      <c r="BQ518" s="455">
        <v>64</v>
      </c>
      <c r="BR518" s="455">
        <v>65</v>
      </c>
      <c r="BS518" s="455">
        <v>66</v>
      </c>
      <c r="BT518" s="455">
        <v>67</v>
      </c>
      <c r="BU518" s="455">
        <v>68</v>
      </c>
      <c r="BV518" s="455">
        <v>69</v>
      </c>
      <c r="BW518" s="455">
        <v>70</v>
      </c>
      <c r="BX518" s="455">
        <v>71</v>
      </c>
      <c r="BY518" s="455">
        <v>72</v>
      </c>
      <c r="BZ518" s="455">
        <v>73</v>
      </c>
      <c r="CA518" s="455">
        <v>74</v>
      </c>
      <c r="CB518" s="455">
        <v>75</v>
      </c>
      <c r="CC518" s="455">
        <v>76</v>
      </c>
      <c r="CD518" s="455">
        <v>77</v>
      </c>
      <c r="CE518" s="455">
        <v>78</v>
      </c>
      <c r="CF518" s="455">
        <v>79</v>
      </c>
      <c r="CG518" s="455">
        <v>80</v>
      </c>
      <c r="CH518" s="455">
        <v>81</v>
      </c>
      <c r="CI518" s="455">
        <v>82</v>
      </c>
      <c r="CJ518" s="455">
        <v>83</v>
      </c>
      <c r="CK518" s="455">
        <v>84</v>
      </c>
      <c r="CL518" s="455">
        <v>85</v>
      </c>
      <c r="CM518" s="455">
        <v>86</v>
      </c>
      <c r="CN518" s="455">
        <v>87</v>
      </c>
      <c r="CO518" s="455">
        <v>88</v>
      </c>
      <c r="CP518" s="455">
        <v>89</v>
      </c>
      <c r="CQ518" s="455">
        <v>90</v>
      </c>
      <c r="CR518" s="455">
        <v>91</v>
      </c>
      <c r="CS518" s="455">
        <v>92</v>
      </c>
      <c r="CT518" s="455">
        <v>93</v>
      </c>
      <c r="CU518" s="455">
        <v>94</v>
      </c>
      <c r="CW518" s="455">
        <v>95</v>
      </c>
      <c r="CX518" s="455">
        <v>96</v>
      </c>
      <c r="CY518" s="455">
        <v>97</v>
      </c>
      <c r="CZ518" s="455">
        <v>98</v>
      </c>
      <c r="DB518" s="455">
        <v>99</v>
      </c>
      <c r="DC518" s="455">
        <v>100</v>
      </c>
      <c r="DD518" s="455">
        <v>101</v>
      </c>
      <c r="DE518" s="455">
        <v>102</v>
      </c>
      <c r="DG518" s="455">
        <v>103</v>
      </c>
      <c r="DH518" s="455">
        <v>104</v>
      </c>
      <c r="DI518" s="455">
        <v>105</v>
      </c>
      <c r="DJ518" s="455">
        <v>106</v>
      </c>
    </row>
    <row r="519" spans="4:114">
      <c r="E519" s="455" t="s">
        <v>350</v>
      </c>
      <c r="F519" s="455">
        <v>90</v>
      </c>
      <c r="G519" s="455">
        <v>55</v>
      </c>
      <c r="H519" s="455">
        <v>49</v>
      </c>
      <c r="I519" s="455">
        <v>1</v>
      </c>
      <c r="J519" s="455">
        <v>31</v>
      </c>
      <c r="K519" s="455">
        <v>94</v>
      </c>
      <c r="L519" s="455">
        <v>44</v>
      </c>
      <c r="M519" s="455">
        <v>37</v>
      </c>
      <c r="N519" s="455">
        <v>81</v>
      </c>
      <c r="O519" s="455">
        <v>97</v>
      </c>
      <c r="P519" s="455">
        <v>45</v>
      </c>
      <c r="Q519" s="455">
        <v>88</v>
      </c>
      <c r="R519" s="455">
        <v>7</v>
      </c>
      <c r="S519" s="455">
        <v>61</v>
      </c>
      <c r="T519" s="455">
        <v>52</v>
      </c>
      <c r="U519" s="455">
        <v>98</v>
      </c>
      <c r="V519" s="455">
        <v>68</v>
      </c>
      <c r="W519" s="455">
        <v>32</v>
      </c>
      <c r="X519" s="455">
        <v>101</v>
      </c>
      <c r="Y519" s="455">
        <v>86</v>
      </c>
      <c r="Z519" s="455">
        <v>102</v>
      </c>
      <c r="AA519" s="455">
        <v>43</v>
      </c>
      <c r="AB519" s="455">
        <v>27</v>
      </c>
      <c r="AC519" s="455">
        <v>51</v>
      </c>
      <c r="AD519" s="455">
        <v>72</v>
      </c>
      <c r="AE519" s="455">
        <v>79</v>
      </c>
      <c r="AF519" s="455">
        <v>24</v>
      </c>
      <c r="AG519" s="455">
        <v>47</v>
      </c>
      <c r="AH519" s="455">
        <v>105</v>
      </c>
      <c r="AI519" s="455">
        <v>67</v>
      </c>
      <c r="AJ519" s="455">
        <v>30</v>
      </c>
      <c r="AK519" s="455">
        <v>83</v>
      </c>
      <c r="AL519" s="455">
        <v>40</v>
      </c>
      <c r="AM519" s="455">
        <v>103</v>
      </c>
      <c r="AN519" s="455">
        <v>42</v>
      </c>
      <c r="AO519" s="455">
        <v>85</v>
      </c>
      <c r="AP519" s="455">
        <v>8</v>
      </c>
      <c r="AQ519" s="455">
        <v>87</v>
      </c>
      <c r="AR519" s="455">
        <v>73</v>
      </c>
      <c r="AS519" s="455">
        <v>16</v>
      </c>
      <c r="AT519" s="455">
        <v>89</v>
      </c>
      <c r="AU519" s="455">
        <v>35</v>
      </c>
      <c r="AV519" s="455">
        <v>22</v>
      </c>
      <c r="AW519" s="455">
        <v>18</v>
      </c>
      <c r="AX519" s="455">
        <v>46</v>
      </c>
      <c r="AY519" s="455">
        <v>39</v>
      </c>
      <c r="AZ519" s="455">
        <v>48</v>
      </c>
      <c r="BA519" s="455">
        <v>70</v>
      </c>
      <c r="BB519" s="455">
        <v>11</v>
      </c>
      <c r="BC519" s="455">
        <v>92</v>
      </c>
      <c r="BD519" s="455">
        <v>75</v>
      </c>
      <c r="BE519" s="455">
        <v>80</v>
      </c>
      <c r="BF519" s="455">
        <v>82</v>
      </c>
      <c r="BG519" s="455">
        <v>21</v>
      </c>
      <c r="BH519" s="455">
        <v>2</v>
      </c>
      <c r="BI519" s="455">
        <v>74</v>
      </c>
      <c r="BJ519" s="455">
        <v>53</v>
      </c>
      <c r="BK519" s="455">
        <v>104</v>
      </c>
      <c r="BL519" s="455">
        <v>63</v>
      </c>
      <c r="BM519" s="455">
        <v>96</v>
      </c>
      <c r="BN519" s="455">
        <v>29</v>
      </c>
      <c r="BO519" s="455">
        <v>3</v>
      </c>
      <c r="BP519" s="455">
        <v>59</v>
      </c>
      <c r="BQ519" s="455">
        <v>100</v>
      </c>
      <c r="BR519" s="455">
        <v>91</v>
      </c>
      <c r="BS519" s="455">
        <v>64</v>
      </c>
      <c r="BT519" s="455">
        <v>13</v>
      </c>
      <c r="BU519" s="455">
        <v>77</v>
      </c>
      <c r="BV519" s="455">
        <v>58</v>
      </c>
      <c r="BW519" s="455">
        <v>71</v>
      </c>
      <c r="BX519" s="455">
        <v>60</v>
      </c>
      <c r="BY519" s="455">
        <v>25</v>
      </c>
      <c r="BZ519" s="455">
        <v>4</v>
      </c>
      <c r="CA519" s="455">
        <v>36</v>
      </c>
      <c r="CB519" s="455">
        <v>6</v>
      </c>
      <c r="CC519" s="455">
        <v>15</v>
      </c>
      <c r="CD519" s="455">
        <v>78</v>
      </c>
      <c r="CE519" s="455">
        <v>5</v>
      </c>
      <c r="CF519" s="455">
        <v>56</v>
      </c>
      <c r="CG519" s="455">
        <v>38</v>
      </c>
      <c r="CH519" s="455">
        <v>65</v>
      </c>
      <c r="CI519" s="455">
        <v>93</v>
      </c>
      <c r="CJ519" s="455">
        <v>106</v>
      </c>
      <c r="CK519" s="455">
        <v>95</v>
      </c>
      <c r="CL519" s="455">
        <v>57</v>
      </c>
      <c r="CM519" s="455">
        <v>54</v>
      </c>
      <c r="CN519" s="455">
        <v>28</v>
      </c>
      <c r="CO519" s="455">
        <v>17</v>
      </c>
      <c r="CP519" s="455">
        <v>41</v>
      </c>
      <c r="CQ519" s="455">
        <v>99</v>
      </c>
      <c r="CR519" s="455">
        <v>10</v>
      </c>
      <c r="CS519" s="455">
        <v>50</v>
      </c>
      <c r="CT519" s="455">
        <v>12</v>
      </c>
      <c r="CU519" s="455">
        <v>66</v>
      </c>
      <c r="CW519" s="455">
        <v>34</v>
      </c>
      <c r="CX519" s="455">
        <v>23</v>
      </c>
      <c r="CY519" s="455">
        <v>20</v>
      </c>
      <c r="CZ519" s="455">
        <v>62</v>
      </c>
      <c r="DB519" s="455">
        <v>14</v>
      </c>
      <c r="DC519" s="455">
        <v>9</v>
      </c>
      <c r="DD519" s="455">
        <v>19</v>
      </c>
      <c r="DE519" s="455">
        <v>76</v>
      </c>
      <c r="DG519" s="455">
        <v>84</v>
      </c>
      <c r="DH519" s="455">
        <v>33</v>
      </c>
      <c r="DI519" s="455">
        <v>69</v>
      </c>
      <c r="DJ519" s="455">
        <v>26</v>
      </c>
    </row>
    <row r="522" spans="4:114">
      <c r="D522" s="318">
        <v>107</v>
      </c>
      <c r="E522" s="318" t="s">
        <v>379</v>
      </c>
    </row>
    <row r="523" spans="4:114">
      <c r="E523" s="455" t="s">
        <v>322</v>
      </c>
      <c r="F523" s="455">
        <v>1</v>
      </c>
      <c r="G523" s="455">
        <v>2</v>
      </c>
      <c r="H523" s="455">
        <v>3</v>
      </c>
      <c r="I523" s="455">
        <v>4</v>
      </c>
      <c r="J523" s="455">
        <v>5</v>
      </c>
      <c r="K523" s="455">
        <v>6</v>
      </c>
      <c r="L523" s="455">
        <v>7</v>
      </c>
      <c r="M523" s="455">
        <v>8</v>
      </c>
      <c r="N523" s="455">
        <v>9</v>
      </c>
      <c r="O523" s="455">
        <v>10</v>
      </c>
      <c r="P523" s="455">
        <v>11</v>
      </c>
      <c r="Q523" s="455">
        <v>12</v>
      </c>
      <c r="R523" s="455">
        <v>13</v>
      </c>
      <c r="S523" s="455">
        <v>14</v>
      </c>
      <c r="T523" s="455">
        <v>15</v>
      </c>
      <c r="U523" s="455">
        <v>16</v>
      </c>
      <c r="V523" s="455">
        <v>17</v>
      </c>
      <c r="W523" s="455">
        <v>18</v>
      </c>
      <c r="X523" s="455">
        <v>19</v>
      </c>
      <c r="Y523" s="455">
        <v>20</v>
      </c>
      <c r="Z523" s="455">
        <v>21</v>
      </c>
      <c r="AA523" s="455">
        <v>22</v>
      </c>
      <c r="AB523" s="455">
        <v>23</v>
      </c>
      <c r="AC523" s="455">
        <v>24</v>
      </c>
      <c r="AD523" s="455">
        <v>25</v>
      </c>
      <c r="AE523" s="455">
        <v>26</v>
      </c>
      <c r="AF523" s="455">
        <v>27</v>
      </c>
      <c r="AG523" s="455">
        <v>28</v>
      </c>
      <c r="AH523" s="455">
        <v>29</v>
      </c>
      <c r="AI523" s="455">
        <v>30</v>
      </c>
      <c r="AJ523" s="455">
        <v>31</v>
      </c>
      <c r="AK523" s="455">
        <v>32</v>
      </c>
      <c r="AL523" s="455">
        <v>33</v>
      </c>
      <c r="AM523" s="455">
        <v>34</v>
      </c>
      <c r="AN523" s="455">
        <v>35</v>
      </c>
      <c r="AO523" s="455">
        <v>36</v>
      </c>
      <c r="AP523" s="455">
        <v>37</v>
      </c>
      <c r="AQ523" s="455">
        <v>38</v>
      </c>
      <c r="AR523" s="455">
        <v>39</v>
      </c>
      <c r="AS523" s="455">
        <v>40</v>
      </c>
      <c r="AT523" s="455">
        <v>41</v>
      </c>
      <c r="AU523" s="455">
        <v>42</v>
      </c>
      <c r="AV523" s="455">
        <v>43</v>
      </c>
      <c r="AW523" s="455">
        <v>44</v>
      </c>
      <c r="AX523" s="455">
        <v>45</v>
      </c>
      <c r="AY523" s="455">
        <v>46</v>
      </c>
      <c r="AZ523" s="455">
        <v>47</v>
      </c>
      <c r="BA523" s="455">
        <v>48</v>
      </c>
      <c r="BB523" s="455">
        <v>49</v>
      </c>
      <c r="BC523" s="455">
        <v>50</v>
      </c>
      <c r="BD523" s="455">
        <v>51</v>
      </c>
      <c r="BE523" s="455">
        <v>52</v>
      </c>
      <c r="BF523" s="455">
        <v>53</v>
      </c>
      <c r="BG523" s="455">
        <v>54</v>
      </c>
      <c r="BH523" s="455">
        <v>55</v>
      </c>
      <c r="BI523" s="455">
        <v>56</v>
      </c>
      <c r="BJ523" s="455">
        <v>57</v>
      </c>
      <c r="BK523" s="455">
        <v>58</v>
      </c>
      <c r="BL523" s="455">
        <v>59</v>
      </c>
      <c r="BM523" s="455">
        <v>60</v>
      </c>
      <c r="BN523" s="455">
        <v>61</v>
      </c>
      <c r="BO523" s="455">
        <v>62</v>
      </c>
      <c r="BP523" s="455">
        <v>63</v>
      </c>
      <c r="BQ523" s="455">
        <v>64</v>
      </c>
      <c r="BR523" s="455">
        <v>65</v>
      </c>
      <c r="BS523" s="455">
        <v>66</v>
      </c>
      <c r="BT523" s="455">
        <v>67</v>
      </c>
      <c r="BU523" s="455">
        <v>68</v>
      </c>
      <c r="BV523" s="455">
        <v>69</v>
      </c>
      <c r="BW523" s="455">
        <v>70</v>
      </c>
      <c r="BX523" s="455">
        <v>71</v>
      </c>
      <c r="BY523" s="455">
        <v>72</v>
      </c>
      <c r="BZ523" s="455">
        <v>73</v>
      </c>
      <c r="CA523" s="455">
        <v>74</v>
      </c>
      <c r="CB523" s="455">
        <v>75</v>
      </c>
      <c r="CC523" s="455">
        <v>76</v>
      </c>
      <c r="CD523" s="455">
        <v>77</v>
      </c>
      <c r="CE523" s="455">
        <v>78</v>
      </c>
      <c r="CF523" s="455">
        <v>79</v>
      </c>
      <c r="CG523" s="455">
        <v>80</v>
      </c>
      <c r="CH523" s="455">
        <v>81</v>
      </c>
      <c r="CI523" s="455">
        <v>82</v>
      </c>
      <c r="CJ523" s="455">
        <v>83</v>
      </c>
      <c r="CK523" s="455">
        <v>84</v>
      </c>
      <c r="CL523" s="455">
        <v>85</v>
      </c>
      <c r="CM523" s="455">
        <v>86</v>
      </c>
      <c r="CN523" s="455">
        <v>87</v>
      </c>
      <c r="CO523" s="455">
        <v>88</v>
      </c>
      <c r="CP523" s="455">
        <v>89</v>
      </c>
      <c r="CQ523" s="455">
        <v>90</v>
      </c>
      <c r="CR523" s="455">
        <v>91</v>
      </c>
      <c r="CS523" s="455">
        <v>92</v>
      </c>
      <c r="CT523" s="455">
        <v>93</v>
      </c>
      <c r="CU523" s="455">
        <v>94</v>
      </c>
      <c r="CV523" s="455">
        <v>95</v>
      </c>
      <c r="CW523" s="455">
        <v>96</v>
      </c>
      <c r="CX523" s="455">
        <v>97</v>
      </c>
      <c r="CY523" s="455">
        <v>98</v>
      </c>
      <c r="CZ523" s="455">
        <v>99</v>
      </c>
      <c r="DB523" s="455">
        <v>100</v>
      </c>
      <c r="DC523" s="455">
        <v>101</v>
      </c>
      <c r="DD523" s="455">
        <v>102</v>
      </c>
      <c r="DE523" s="455">
        <v>103</v>
      </c>
      <c r="DG523" s="455">
        <v>104</v>
      </c>
      <c r="DH523" s="455">
        <v>105</v>
      </c>
      <c r="DI523" s="455">
        <v>106</v>
      </c>
      <c r="DJ523" s="455">
        <v>107</v>
      </c>
    </row>
    <row r="524" spans="4:114">
      <c r="E524" s="455" t="s">
        <v>350</v>
      </c>
      <c r="F524" s="455">
        <v>94</v>
      </c>
      <c r="G524" s="455">
        <v>99</v>
      </c>
      <c r="H524" s="455">
        <v>24</v>
      </c>
      <c r="I524" s="455">
        <v>33</v>
      </c>
      <c r="J524" s="455">
        <v>46</v>
      </c>
      <c r="K524" s="455">
        <v>9</v>
      </c>
      <c r="L524" s="455">
        <v>3</v>
      </c>
      <c r="M524" s="455">
        <v>60</v>
      </c>
      <c r="N524" s="455">
        <v>26</v>
      </c>
      <c r="O524" s="455">
        <v>101</v>
      </c>
      <c r="P524" s="455">
        <v>107</v>
      </c>
      <c r="Q524" s="455">
        <v>28</v>
      </c>
      <c r="R524" s="455">
        <v>92</v>
      </c>
      <c r="S524" s="455">
        <v>17</v>
      </c>
      <c r="T524" s="455">
        <v>66</v>
      </c>
      <c r="U524" s="455">
        <v>103</v>
      </c>
      <c r="V524" s="455">
        <v>40</v>
      </c>
      <c r="W524" s="455">
        <v>54</v>
      </c>
      <c r="X524" s="455">
        <v>78</v>
      </c>
      <c r="Y524" s="455">
        <v>104</v>
      </c>
      <c r="Z524" s="455">
        <v>79</v>
      </c>
      <c r="AA524" s="455">
        <v>68</v>
      </c>
      <c r="AB524" s="455">
        <v>72</v>
      </c>
      <c r="AC524" s="455">
        <v>61</v>
      </c>
      <c r="AD524" s="455">
        <v>22</v>
      </c>
      <c r="AE524" s="455">
        <v>90</v>
      </c>
      <c r="AF524" s="455">
        <v>102</v>
      </c>
      <c r="AG524" s="455">
        <v>29</v>
      </c>
      <c r="AH524" s="455">
        <v>38</v>
      </c>
      <c r="AI524" s="455">
        <v>42</v>
      </c>
      <c r="AJ524" s="455">
        <v>14</v>
      </c>
      <c r="AK524" s="455">
        <v>93</v>
      </c>
      <c r="AL524" s="455">
        <v>64</v>
      </c>
      <c r="AM524" s="455">
        <v>16</v>
      </c>
      <c r="AN524" s="455">
        <v>51</v>
      </c>
      <c r="AO524" s="455">
        <v>34</v>
      </c>
      <c r="AP524" s="455">
        <v>98</v>
      </c>
      <c r="AQ524" s="455">
        <v>57</v>
      </c>
      <c r="AR524" s="455">
        <v>1</v>
      </c>
      <c r="AS524" s="455">
        <v>71</v>
      </c>
      <c r="AT524" s="455">
        <v>50</v>
      </c>
      <c r="AU524" s="455">
        <v>83</v>
      </c>
      <c r="AV524" s="455">
        <v>39</v>
      </c>
      <c r="AW524" s="455">
        <v>106</v>
      </c>
      <c r="AX524" s="455">
        <v>96</v>
      </c>
      <c r="AY524" s="455">
        <v>5</v>
      </c>
      <c r="AZ524" s="455">
        <v>75</v>
      </c>
      <c r="BA524" s="455">
        <v>62</v>
      </c>
      <c r="BB524" s="455">
        <v>43</v>
      </c>
      <c r="BC524" s="455">
        <v>91</v>
      </c>
      <c r="BD524" s="455">
        <v>49</v>
      </c>
      <c r="BE524" s="455">
        <v>80</v>
      </c>
      <c r="BF524" s="455">
        <v>67</v>
      </c>
      <c r="BG524" s="455">
        <v>82</v>
      </c>
      <c r="BH524" s="455">
        <v>6</v>
      </c>
      <c r="BI524" s="455">
        <v>84</v>
      </c>
      <c r="BJ524" s="455">
        <v>69</v>
      </c>
      <c r="BK524" s="455">
        <v>52</v>
      </c>
      <c r="BL524" s="455">
        <v>11</v>
      </c>
      <c r="BM524" s="455">
        <v>8</v>
      </c>
      <c r="BN524" s="455">
        <v>30</v>
      </c>
      <c r="BO524" s="455">
        <v>23</v>
      </c>
      <c r="BP524" s="455">
        <v>7</v>
      </c>
      <c r="BQ524" s="455">
        <v>31</v>
      </c>
      <c r="BR524" s="455">
        <v>97</v>
      </c>
      <c r="BS524" s="455">
        <v>15</v>
      </c>
      <c r="BT524" s="455">
        <v>53</v>
      </c>
      <c r="BU524" s="455">
        <v>25</v>
      </c>
      <c r="BV524" s="455">
        <v>105</v>
      </c>
      <c r="BW524" s="455">
        <v>100</v>
      </c>
      <c r="BX524" s="455">
        <v>59</v>
      </c>
      <c r="BY524" s="455">
        <v>48</v>
      </c>
      <c r="BZ524" s="455">
        <v>77</v>
      </c>
      <c r="CA524" s="455">
        <v>87</v>
      </c>
      <c r="CB524" s="455">
        <v>41</v>
      </c>
      <c r="CC524" s="455">
        <v>55</v>
      </c>
      <c r="CD524" s="455">
        <v>4</v>
      </c>
      <c r="CE524" s="455">
        <v>70</v>
      </c>
      <c r="CF524" s="455">
        <v>21</v>
      </c>
      <c r="CG524" s="455">
        <v>12</v>
      </c>
      <c r="CH524" s="455">
        <v>45</v>
      </c>
      <c r="CI524" s="455">
        <v>18</v>
      </c>
      <c r="CJ524" s="455">
        <v>47</v>
      </c>
      <c r="CK524" s="455">
        <v>56</v>
      </c>
      <c r="CL524" s="455">
        <v>76</v>
      </c>
      <c r="CM524" s="455">
        <v>85</v>
      </c>
      <c r="CN524" s="455">
        <v>58</v>
      </c>
      <c r="CO524" s="455">
        <v>37</v>
      </c>
      <c r="CP524" s="455">
        <v>27</v>
      </c>
      <c r="CQ524" s="455">
        <v>63</v>
      </c>
      <c r="CR524" s="455">
        <v>95</v>
      </c>
      <c r="CS524" s="455">
        <v>88</v>
      </c>
      <c r="CT524" s="455">
        <v>2</v>
      </c>
      <c r="CU524" s="455">
        <v>13</v>
      </c>
      <c r="CV524" s="455">
        <v>32</v>
      </c>
      <c r="CW524" s="455">
        <v>35</v>
      </c>
      <c r="CX524" s="455">
        <v>65</v>
      </c>
      <c r="CY524" s="455">
        <v>20</v>
      </c>
      <c r="CZ524" s="455">
        <v>86</v>
      </c>
      <c r="DB524" s="455">
        <v>19</v>
      </c>
      <c r="DC524" s="455">
        <v>73</v>
      </c>
      <c r="DD524" s="455">
        <v>89</v>
      </c>
      <c r="DE524" s="455">
        <v>81</v>
      </c>
      <c r="DG524" s="455">
        <v>74</v>
      </c>
      <c r="DH524" s="455">
        <v>10</v>
      </c>
      <c r="DI524" s="455">
        <v>44</v>
      </c>
      <c r="DJ524" s="455">
        <v>36</v>
      </c>
    </row>
    <row r="527" spans="4:114">
      <c r="D527" s="318">
        <v>108</v>
      </c>
      <c r="E527" s="318" t="s">
        <v>379</v>
      </c>
    </row>
    <row r="528" spans="4:114">
      <c r="E528" s="455" t="s">
        <v>322</v>
      </c>
      <c r="F528" s="455">
        <v>1</v>
      </c>
      <c r="G528" s="455">
        <v>2</v>
      </c>
      <c r="H528" s="455">
        <v>3</v>
      </c>
      <c r="I528" s="455">
        <v>4</v>
      </c>
      <c r="J528" s="455">
        <v>5</v>
      </c>
      <c r="K528" s="455">
        <v>6</v>
      </c>
      <c r="L528" s="455">
        <v>7</v>
      </c>
      <c r="M528" s="455">
        <v>8</v>
      </c>
      <c r="N528" s="455">
        <v>9</v>
      </c>
      <c r="O528" s="455">
        <v>10</v>
      </c>
      <c r="P528" s="455">
        <v>11</v>
      </c>
      <c r="Q528" s="455">
        <v>12</v>
      </c>
      <c r="R528" s="455">
        <v>13</v>
      </c>
      <c r="S528" s="455">
        <v>14</v>
      </c>
      <c r="T528" s="455">
        <v>15</v>
      </c>
      <c r="U528" s="455">
        <v>16</v>
      </c>
      <c r="V528" s="455">
        <v>17</v>
      </c>
      <c r="W528" s="455">
        <v>18</v>
      </c>
      <c r="X528" s="455">
        <v>19</v>
      </c>
      <c r="Y528" s="455">
        <v>20</v>
      </c>
      <c r="Z528" s="455">
        <v>21</v>
      </c>
      <c r="AA528" s="455">
        <v>22</v>
      </c>
      <c r="AB528" s="455">
        <v>23</v>
      </c>
      <c r="AC528" s="455">
        <v>24</v>
      </c>
      <c r="AD528" s="455">
        <v>25</v>
      </c>
      <c r="AE528" s="455">
        <v>26</v>
      </c>
      <c r="AF528" s="455">
        <v>27</v>
      </c>
      <c r="AG528" s="455">
        <v>28</v>
      </c>
      <c r="AH528" s="455">
        <v>29</v>
      </c>
      <c r="AI528" s="455">
        <v>30</v>
      </c>
      <c r="AJ528" s="455">
        <v>31</v>
      </c>
      <c r="AK528" s="455">
        <v>32</v>
      </c>
      <c r="AL528" s="455">
        <v>33</v>
      </c>
      <c r="AM528" s="455">
        <v>34</v>
      </c>
      <c r="AN528" s="455">
        <v>35</v>
      </c>
      <c r="AO528" s="455">
        <v>36</v>
      </c>
      <c r="AP528" s="455">
        <v>37</v>
      </c>
      <c r="AQ528" s="455">
        <v>38</v>
      </c>
      <c r="AR528" s="455">
        <v>39</v>
      </c>
      <c r="AS528" s="455">
        <v>40</v>
      </c>
      <c r="AT528" s="455">
        <v>41</v>
      </c>
      <c r="AU528" s="455">
        <v>42</v>
      </c>
      <c r="AV528" s="455">
        <v>43</v>
      </c>
      <c r="AW528" s="455">
        <v>44</v>
      </c>
      <c r="AX528" s="455">
        <v>45</v>
      </c>
      <c r="AY528" s="455">
        <v>46</v>
      </c>
      <c r="AZ528" s="455">
        <v>47</v>
      </c>
      <c r="BA528" s="455">
        <v>48</v>
      </c>
      <c r="BB528" s="455">
        <v>49</v>
      </c>
      <c r="BC528" s="455">
        <v>50</v>
      </c>
      <c r="BD528" s="455">
        <v>51</v>
      </c>
      <c r="BE528" s="455">
        <v>52</v>
      </c>
      <c r="BF528" s="455">
        <v>53</v>
      </c>
      <c r="BG528" s="455">
        <v>54</v>
      </c>
      <c r="BH528" s="455">
        <v>55</v>
      </c>
      <c r="BI528" s="455">
        <v>56</v>
      </c>
      <c r="BJ528" s="455">
        <v>57</v>
      </c>
      <c r="BK528" s="455">
        <v>58</v>
      </c>
      <c r="BL528" s="455">
        <v>59</v>
      </c>
      <c r="BM528" s="455">
        <v>60</v>
      </c>
      <c r="BN528" s="455">
        <v>61</v>
      </c>
      <c r="BO528" s="455">
        <v>62</v>
      </c>
      <c r="BP528" s="455">
        <v>63</v>
      </c>
      <c r="BQ528" s="455">
        <v>64</v>
      </c>
      <c r="BR528" s="455">
        <v>65</v>
      </c>
      <c r="BS528" s="455">
        <v>66</v>
      </c>
      <c r="BT528" s="455">
        <v>67</v>
      </c>
      <c r="BU528" s="455">
        <v>68</v>
      </c>
      <c r="BV528" s="455">
        <v>69</v>
      </c>
      <c r="BW528" s="455">
        <v>70</v>
      </c>
      <c r="BX528" s="455">
        <v>71</v>
      </c>
      <c r="BY528" s="455">
        <v>72</v>
      </c>
      <c r="BZ528" s="455">
        <v>73</v>
      </c>
      <c r="CA528" s="455">
        <v>74</v>
      </c>
      <c r="CB528" s="455">
        <v>75</v>
      </c>
      <c r="CC528" s="455">
        <v>76</v>
      </c>
      <c r="CD528" s="455">
        <v>77</v>
      </c>
      <c r="CE528" s="455">
        <v>78</v>
      </c>
      <c r="CF528" s="455">
        <v>79</v>
      </c>
      <c r="CG528" s="455">
        <v>80</v>
      </c>
      <c r="CH528" s="455">
        <v>81</v>
      </c>
      <c r="CI528" s="455">
        <v>82</v>
      </c>
      <c r="CJ528" s="455">
        <v>83</v>
      </c>
      <c r="CK528" s="455">
        <v>84</v>
      </c>
      <c r="CL528" s="455">
        <v>85</v>
      </c>
      <c r="CM528" s="455">
        <v>86</v>
      </c>
      <c r="CN528" s="455">
        <v>87</v>
      </c>
      <c r="CO528" s="455">
        <v>88</v>
      </c>
      <c r="CP528" s="455">
        <v>89</v>
      </c>
      <c r="CQ528" s="455">
        <v>90</v>
      </c>
      <c r="CR528" s="455">
        <v>91</v>
      </c>
      <c r="CS528" s="455">
        <v>92</v>
      </c>
      <c r="CT528" s="455">
        <v>93</v>
      </c>
      <c r="CU528" s="455">
        <v>94</v>
      </c>
      <c r="CV528" s="455">
        <v>95</v>
      </c>
      <c r="CW528" s="455">
        <v>96</v>
      </c>
      <c r="CX528" s="455">
        <v>97</v>
      </c>
      <c r="CY528" s="455">
        <v>98</v>
      </c>
      <c r="CZ528" s="455">
        <v>99</v>
      </c>
      <c r="DA528" s="455">
        <v>100</v>
      </c>
      <c r="DB528" s="455">
        <v>101</v>
      </c>
      <c r="DC528" s="455">
        <v>102</v>
      </c>
      <c r="DD528" s="455">
        <v>103</v>
      </c>
      <c r="DE528" s="455">
        <v>104</v>
      </c>
      <c r="DG528" s="455">
        <v>105</v>
      </c>
      <c r="DH528" s="455">
        <v>106</v>
      </c>
      <c r="DI528" s="455">
        <v>107</v>
      </c>
      <c r="DJ528" s="455">
        <v>108</v>
      </c>
    </row>
    <row r="529" spans="4:119">
      <c r="E529" s="455" t="s">
        <v>350</v>
      </c>
      <c r="F529" s="455">
        <v>90</v>
      </c>
      <c r="G529" s="455">
        <v>20</v>
      </c>
      <c r="H529" s="455">
        <v>67</v>
      </c>
      <c r="I529" s="455">
        <v>31</v>
      </c>
      <c r="J529" s="455">
        <v>97</v>
      </c>
      <c r="K529" s="455">
        <v>94</v>
      </c>
      <c r="L529" s="455">
        <v>19</v>
      </c>
      <c r="M529" s="455">
        <v>10</v>
      </c>
      <c r="N529" s="455">
        <v>22</v>
      </c>
      <c r="O529" s="455">
        <v>76</v>
      </c>
      <c r="P529" s="455">
        <v>64</v>
      </c>
      <c r="Q529" s="455">
        <v>80</v>
      </c>
      <c r="R529" s="455">
        <v>102</v>
      </c>
      <c r="S529" s="455">
        <v>32</v>
      </c>
      <c r="T529" s="455">
        <v>26</v>
      </c>
      <c r="U529" s="455">
        <v>74</v>
      </c>
      <c r="V529" s="455">
        <v>25</v>
      </c>
      <c r="W529" s="455">
        <v>106</v>
      </c>
      <c r="X529" s="455">
        <v>61</v>
      </c>
      <c r="Y529" s="455">
        <v>82</v>
      </c>
      <c r="Z529" s="455">
        <v>85</v>
      </c>
      <c r="AA529" s="455">
        <v>70</v>
      </c>
      <c r="AB529" s="455">
        <v>27</v>
      </c>
      <c r="AC529" s="455">
        <v>101</v>
      </c>
      <c r="AD529" s="455">
        <v>17</v>
      </c>
      <c r="AE529" s="455">
        <v>40</v>
      </c>
      <c r="AF529" s="455">
        <v>4</v>
      </c>
      <c r="AG529" s="455">
        <v>24</v>
      </c>
      <c r="AH529" s="455">
        <v>66</v>
      </c>
      <c r="AI529" s="455">
        <v>8</v>
      </c>
      <c r="AJ529" s="455">
        <v>95</v>
      </c>
      <c r="AK529" s="455">
        <v>78</v>
      </c>
      <c r="AL529" s="455">
        <v>42</v>
      </c>
      <c r="AM529" s="455">
        <v>36</v>
      </c>
      <c r="AN529" s="455">
        <v>16</v>
      </c>
      <c r="AO529" s="455">
        <v>50</v>
      </c>
      <c r="AP529" s="455">
        <v>98</v>
      </c>
      <c r="AQ529" s="455">
        <v>92</v>
      </c>
      <c r="AR529" s="455">
        <v>12</v>
      </c>
      <c r="AS529" s="455">
        <v>6</v>
      </c>
      <c r="AT529" s="455">
        <v>108</v>
      </c>
      <c r="AU529" s="455">
        <v>48</v>
      </c>
      <c r="AV529" s="455">
        <v>44</v>
      </c>
      <c r="AW529" s="455">
        <v>86</v>
      </c>
      <c r="AX529" s="455">
        <v>2</v>
      </c>
      <c r="AY529" s="455">
        <v>39</v>
      </c>
      <c r="AZ529" s="455">
        <v>65</v>
      </c>
      <c r="BA529" s="455">
        <v>84</v>
      </c>
      <c r="BB529" s="455">
        <v>72</v>
      </c>
      <c r="BC529" s="455">
        <v>41</v>
      </c>
      <c r="BD529" s="455">
        <v>5</v>
      </c>
      <c r="BE529" s="455">
        <v>38</v>
      </c>
      <c r="BF529" s="455">
        <v>47</v>
      </c>
      <c r="BG529" s="455">
        <v>21</v>
      </c>
      <c r="BH529" s="455">
        <v>57</v>
      </c>
      <c r="BI529" s="455">
        <v>59</v>
      </c>
      <c r="BJ529" s="455">
        <v>83</v>
      </c>
      <c r="BK529" s="455">
        <v>69</v>
      </c>
      <c r="BL529" s="455">
        <v>103</v>
      </c>
      <c r="BM529" s="455">
        <v>3</v>
      </c>
      <c r="BN529" s="455">
        <v>29</v>
      </c>
      <c r="BO529" s="455">
        <v>63</v>
      </c>
      <c r="BP529" s="455">
        <v>45</v>
      </c>
      <c r="BQ529" s="455">
        <v>13</v>
      </c>
      <c r="BR529" s="455">
        <v>46</v>
      </c>
      <c r="BS529" s="455">
        <v>60</v>
      </c>
      <c r="BT529" s="455">
        <v>35</v>
      </c>
      <c r="BU529" s="455">
        <v>30</v>
      </c>
      <c r="BV529" s="455">
        <v>107</v>
      </c>
      <c r="BW529" s="455">
        <v>88</v>
      </c>
      <c r="BX529" s="455">
        <v>100</v>
      </c>
      <c r="BY529" s="455">
        <v>49</v>
      </c>
      <c r="BZ529" s="455">
        <v>75</v>
      </c>
      <c r="CA529" s="455">
        <v>93</v>
      </c>
      <c r="CB529" s="455">
        <v>11</v>
      </c>
      <c r="CC529" s="455">
        <v>104</v>
      </c>
      <c r="CD529" s="455">
        <v>53</v>
      </c>
      <c r="CE529" s="455">
        <v>7</v>
      </c>
      <c r="CF529" s="455">
        <v>87</v>
      </c>
      <c r="CG529" s="455">
        <v>56</v>
      </c>
      <c r="CH529" s="455">
        <v>99</v>
      </c>
      <c r="CI529" s="455">
        <v>68</v>
      </c>
      <c r="CJ529" s="455">
        <v>55</v>
      </c>
      <c r="CK529" s="455">
        <v>1</v>
      </c>
      <c r="CL529" s="455">
        <v>105</v>
      </c>
      <c r="CM529" s="455">
        <v>14</v>
      </c>
      <c r="CN529" s="455">
        <v>79</v>
      </c>
      <c r="CO529" s="455">
        <v>9</v>
      </c>
      <c r="CP529" s="455">
        <v>91</v>
      </c>
      <c r="CQ529" s="455">
        <v>73</v>
      </c>
      <c r="CR529" s="455">
        <v>89</v>
      </c>
      <c r="CS529" s="455">
        <v>58</v>
      </c>
      <c r="CT529" s="455">
        <v>37</v>
      </c>
      <c r="CU529" s="455">
        <v>43</v>
      </c>
      <c r="CV529" s="455">
        <v>51</v>
      </c>
      <c r="CW529" s="455">
        <v>15</v>
      </c>
      <c r="CX529" s="455">
        <v>18</v>
      </c>
      <c r="CY529" s="455">
        <v>77</v>
      </c>
      <c r="CZ529" s="455">
        <v>96</v>
      </c>
      <c r="DA529" s="455">
        <v>71</v>
      </c>
      <c r="DB529" s="455">
        <v>54</v>
      </c>
      <c r="DC529" s="455">
        <v>23</v>
      </c>
      <c r="DD529" s="455">
        <v>62</v>
      </c>
      <c r="DE529" s="455">
        <v>33</v>
      </c>
      <c r="DG529" s="455">
        <v>34</v>
      </c>
      <c r="DH529" s="455">
        <v>28</v>
      </c>
      <c r="DI529" s="455">
        <v>52</v>
      </c>
      <c r="DJ529" s="455">
        <v>81</v>
      </c>
    </row>
    <row r="532" spans="4:119">
      <c r="D532" s="318">
        <v>109</v>
      </c>
      <c r="E532" s="318" t="s">
        <v>379</v>
      </c>
    </row>
    <row r="533" spans="4:119">
      <c r="E533" s="455" t="s">
        <v>322</v>
      </c>
      <c r="F533" s="455">
        <v>1</v>
      </c>
      <c r="G533" s="455">
        <v>2</v>
      </c>
      <c r="H533" s="455">
        <v>3</v>
      </c>
      <c r="I533" s="455">
        <v>4</v>
      </c>
      <c r="J533" s="455">
        <v>5</v>
      </c>
      <c r="K533" s="455">
        <v>6</v>
      </c>
      <c r="L533" s="455">
        <v>7</v>
      </c>
      <c r="M533" s="455">
        <v>8</v>
      </c>
      <c r="N533" s="455">
        <v>9</v>
      </c>
      <c r="O533" s="455">
        <v>10</v>
      </c>
      <c r="P533" s="455">
        <v>11</v>
      </c>
      <c r="Q533" s="455">
        <v>12</v>
      </c>
      <c r="R533" s="455">
        <v>13</v>
      </c>
      <c r="S533" s="455">
        <v>14</v>
      </c>
      <c r="T533" s="455">
        <v>15</v>
      </c>
      <c r="U533" s="455">
        <v>16</v>
      </c>
      <c r="V533" s="455">
        <v>17</v>
      </c>
      <c r="W533" s="455">
        <v>18</v>
      </c>
      <c r="X533" s="455">
        <v>19</v>
      </c>
      <c r="Y533" s="455">
        <v>20</v>
      </c>
      <c r="Z533" s="455">
        <v>21</v>
      </c>
      <c r="AA533" s="455">
        <v>22</v>
      </c>
      <c r="AB533" s="455">
        <v>23</v>
      </c>
      <c r="AC533" s="455">
        <v>24</v>
      </c>
      <c r="AD533" s="455">
        <v>25</v>
      </c>
      <c r="AE533" s="455">
        <v>26</v>
      </c>
      <c r="AF533" s="455">
        <v>27</v>
      </c>
      <c r="AG533" s="455">
        <v>28</v>
      </c>
      <c r="AH533" s="455">
        <v>29</v>
      </c>
      <c r="AI533" s="455">
        <v>30</v>
      </c>
      <c r="AJ533" s="455">
        <v>31</v>
      </c>
      <c r="AK533" s="455">
        <v>32</v>
      </c>
      <c r="AL533" s="455">
        <v>33</v>
      </c>
      <c r="AM533" s="455">
        <v>34</v>
      </c>
      <c r="AN533" s="455">
        <v>35</v>
      </c>
      <c r="AO533" s="455">
        <v>36</v>
      </c>
      <c r="AP533" s="455">
        <v>37</v>
      </c>
      <c r="AQ533" s="455">
        <v>38</v>
      </c>
      <c r="AR533" s="455">
        <v>39</v>
      </c>
      <c r="AS533" s="455">
        <v>40</v>
      </c>
      <c r="AT533" s="455">
        <v>41</v>
      </c>
      <c r="AU533" s="455">
        <v>42</v>
      </c>
      <c r="AV533" s="455">
        <v>43</v>
      </c>
      <c r="AW533" s="455">
        <v>44</v>
      </c>
      <c r="AX533" s="455">
        <v>45</v>
      </c>
      <c r="AY533" s="455">
        <v>46</v>
      </c>
      <c r="AZ533" s="455">
        <v>47</v>
      </c>
      <c r="BA533" s="455">
        <v>48</v>
      </c>
      <c r="BB533" s="455">
        <v>49</v>
      </c>
      <c r="BC533" s="455">
        <v>50</v>
      </c>
      <c r="BD533" s="455">
        <v>51</v>
      </c>
      <c r="BE533" s="455">
        <v>52</v>
      </c>
      <c r="BF533" s="455">
        <v>53</v>
      </c>
      <c r="BG533" s="455">
        <v>54</v>
      </c>
      <c r="BH533" s="455">
        <v>55</v>
      </c>
      <c r="BI533" s="455">
        <v>56</v>
      </c>
      <c r="BJ533" s="455">
        <v>57</v>
      </c>
      <c r="BK533" s="455">
        <v>58</v>
      </c>
      <c r="BL533" s="455">
        <v>59</v>
      </c>
      <c r="BM533" s="455">
        <v>60</v>
      </c>
      <c r="BN533" s="455">
        <v>61</v>
      </c>
      <c r="BO533" s="455">
        <v>62</v>
      </c>
      <c r="BP533" s="455">
        <v>63</v>
      </c>
      <c r="BQ533" s="455">
        <v>64</v>
      </c>
      <c r="BR533" s="455">
        <v>65</v>
      </c>
      <c r="BS533" s="455">
        <v>66</v>
      </c>
      <c r="BT533" s="455">
        <v>67</v>
      </c>
      <c r="BU533" s="455">
        <v>68</v>
      </c>
      <c r="BV533" s="455">
        <v>69</v>
      </c>
      <c r="BW533" s="455">
        <v>70</v>
      </c>
      <c r="BX533" s="455">
        <v>71</v>
      </c>
      <c r="BY533" s="455">
        <v>72</v>
      </c>
      <c r="BZ533" s="455">
        <v>73</v>
      </c>
      <c r="CA533" s="455">
        <v>74</v>
      </c>
      <c r="CB533" s="455">
        <v>75</v>
      </c>
      <c r="CC533" s="455">
        <v>76</v>
      </c>
      <c r="CD533" s="455">
        <v>77</v>
      </c>
      <c r="CE533" s="455">
        <v>78</v>
      </c>
      <c r="CF533" s="455">
        <v>79</v>
      </c>
      <c r="CG533" s="455">
        <v>80</v>
      </c>
      <c r="CH533" s="455">
        <v>81</v>
      </c>
      <c r="CI533" s="455">
        <v>82</v>
      </c>
      <c r="CJ533" s="455">
        <v>83</v>
      </c>
      <c r="CK533" s="455">
        <v>84</v>
      </c>
      <c r="CL533" s="455">
        <v>85</v>
      </c>
      <c r="CM533" s="455">
        <v>86</v>
      </c>
      <c r="CN533" s="455">
        <v>87</v>
      </c>
      <c r="CO533" s="455">
        <v>88</v>
      </c>
      <c r="CP533" s="455">
        <v>89</v>
      </c>
      <c r="CQ533" s="455">
        <v>90</v>
      </c>
      <c r="CR533" s="455">
        <v>91</v>
      </c>
      <c r="CS533" s="455">
        <v>92</v>
      </c>
      <c r="CT533" s="455">
        <v>93</v>
      </c>
      <c r="CU533" s="455">
        <v>94</v>
      </c>
      <c r="CV533" s="455">
        <v>95</v>
      </c>
      <c r="CW533" s="455">
        <v>96</v>
      </c>
      <c r="CX533" s="455">
        <v>97</v>
      </c>
      <c r="CY533" s="455">
        <v>98</v>
      </c>
      <c r="CZ533" s="455">
        <v>99</v>
      </c>
      <c r="DA533" s="455">
        <v>100</v>
      </c>
      <c r="DB533" s="455">
        <v>101</v>
      </c>
      <c r="DC533" s="455">
        <v>102</v>
      </c>
      <c r="DD533" s="455">
        <v>103</v>
      </c>
      <c r="DE533" s="455">
        <v>104</v>
      </c>
      <c r="DF533" s="455">
        <v>105</v>
      </c>
      <c r="DG533" s="455">
        <v>106</v>
      </c>
      <c r="DH533" s="455">
        <v>107</v>
      </c>
      <c r="DI533" s="455">
        <v>108</v>
      </c>
      <c r="DJ533" s="455">
        <v>109</v>
      </c>
    </row>
    <row r="534" spans="4:119">
      <c r="E534" s="455" t="s">
        <v>350</v>
      </c>
      <c r="F534" s="455">
        <v>100</v>
      </c>
      <c r="G534" s="455">
        <v>48</v>
      </c>
      <c r="H534" s="455">
        <v>74</v>
      </c>
      <c r="I534" s="455">
        <v>1</v>
      </c>
      <c r="J534" s="455">
        <v>41</v>
      </c>
      <c r="K534" s="455">
        <v>75</v>
      </c>
      <c r="L534" s="455">
        <v>38</v>
      </c>
      <c r="M534" s="455">
        <v>52</v>
      </c>
      <c r="N534" s="455">
        <v>11</v>
      </c>
      <c r="O534" s="455">
        <v>83</v>
      </c>
      <c r="P534" s="455">
        <v>84</v>
      </c>
      <c r="Q534" s="455">
        <v>80</v>
      </c>
      <c r="R534" s="455">
        <v>99</v>
      </c>
      <c r="S534" s="455">
        <v>73</v>
      </c>
      <c r="T534" s="455">
        <v>107</v>
      </c>
      <c r="U534" s="455">
        <v>14</v>
      </c>
      <c r="V534" s="455">
        <v>93</v>
      </c>
      <c r="W534" s="455">
        <v>47</v>
      </c>
      <c r="X534" s="455">
        <v>37</v>
      </c>
      <c r="Y534" s="455">
        <v>66</v>
      </c>
      <c r="Z534" s="455">
        <v>20</v>
      </c>
      <c r="AA534" s="455">
        <v>30</v>
      </c>
      <c r="AB534" s="455">
        <v>97</v>
      </c>
      <c r="AC534" s="455">
        <v>61</v>
      </c>
      <c r="AD534" s="455">
        <v>91</v>
      </c>
      <c r="AE534" s="455">
        <v>54</v>
      </c>
      <c r="AF534" s="455">
        <v>105</v>
      </c>
      <c r="AG534" s="455">
        <v>109</v>
      </c>
      <c r="AH534" s="455">
        <v>18</v>
      </c>
      <c r="AI534" s="455">
        <v>22</v>
      </c>
      <c r="AJ534" s="455">
        <v>70</v>
      </c>
      <c r="AK534" s="455">
        <v>45</v>
      </c>
      <c r="AL534" s="455">
        <v>95</v>
      </c>
      <c r="AM534" s="455">
        <v>106</v>
      </c>
      <c r="AN534" s="455">
        <v>16</v>
      </c>
      <c r="AO534" s="455">
        <v>85</v>
      </c>
      <c r="AP534" s="455">
        <v>28</v>
      </c>
      <c r="AQ534" s="455">
        <v>62</v>
      </c>
      <c r="AR534" s="455">
        <v>2</v>
      </c>
      <c r="AS534" s="455">
        <v>21</v>
      </c>
      <c r="AT534" s="455">
        <v>5</v>
      </c>
      <c r="AU534" s="455">
        <v>60</v>
      </c>
      <c r="AV534" s="455">
        <v>65</v>
      </c>
      <c r="AW534" s="455">
        <v>23</v>
      </c>
      <c r="AX534" s="455">
        <v>32</v>
      </c>
      <c r="AY534" s="455">
        <v>64</v>
      </c>
      <c r="AZ534" s="455">
        <v>9</v>
      </c>
      <c r="BA534" s="455">
        <v>67</v>
      </c>
      <c r="BB534" s="455">
        <v>88</v>
      </c>
      <c r="BC534" s="455">
        <v>78</v>
      </c>
      <c r="BD534" s="455">
        <v>90</v>
      </c>
      <c r="BE534" s="455">
        <v>24</v>
      </c>
      <c r="BF534" s="455">
        <v>42</v>
      </c>
      <c r="BG534" s="455">
        <v>36</v>
      </c>
      <c r="BH534" s="455">
        <v>82</v>
      </c>
      <c r="BI534" s="455">
        <v>89</v>
      </c>
      <c r="BJ534" s="455">
        <v>53</v>
      </c>
      <c r="BK534" s="455">
        <v>15</v>
      </c>
      <c r="BL534" s="455">
        <v>101</v>
      </c>
      <c r="BM534" s="455">
        <v>3</v>
      </c>
      <c r="BN534" s="455">
        <v>59</v>
      </c>
      <c r="BO534" s="455">
        <v>8</v>
      </c>
      <c r="BP534" s="455">
        <v>29</v>
      </c>
      <c r="BQ534" s="455">
        <v>86</v>
      </c>
      <c r="BR534" s="455">
        <v>46</v>
      </c>
      <c r="BS534" s="455">
        <v>19</v>
      </c>
      <c r="BT534" s="455">
        <v>104</v>
      </c>
      <c r="BU534" s="455">
        <v>10</v>
      </c>
      <c r="BV534" s="455">
        <v>72</v>
      </c>
      <c r="BW534" s="455">
        <v>96</v>
      </c>
      <c r="BX534" s="455">
        <v>25</v>
      </c>
      <c r="BY534" s="455">
        <v>43</v>
      </c>
      <c r="BZ534" s="455">
        <v>92</v>
      </c>
      <c r="CA534" s="455">
        <v>76</v>
      </c>
      <c r="CB534" s="455">
        <v>26</v>
      </c>
      <c r="CC534" s="455">
        <v>94</v>
      </c>
      <c r="CD534" s="455">
        <v>40</v>
      </c>
      <c r="CE534" s="455">
        <v>79</v>
      </c>
      <c r="CF534" s="455">
        <v>6</v>
      </c>
      <c r="CG534" s="455">
        <v>58</v>
      </c>
      <c r="CH534" s="455">
        <v>44</v>
      </c>
      <c r="CI534" s="455">
        <v>55</v>
      </c>
      <c r="CJ534" s="455">
        <v>49</v>
      </c>
      <c r="CK534" s="455">
        <v>71</v>
      </c>
      <c r="CL534" s="455">
        <v>77</v>
      </c>
      <c r="CM534" s="455">
        <v>35</v>
      </c>
      <c r="CN534" s="455">
        <v>108</v>
      </c>
      <c r="CO534" s="455">
        <v>17</v>
      </c>
      <c r="CP534" s="455">
        <v>56</v>
      </c>
      <c r="CQ534" s="455">
        <v>51</v>
      </c>
      <c r="CR534" s="455">
        <v>34</v>
      </c>
      <c r="CS534" s="455">
        <v>68</v>
      </c>
      <c r="CT534" s="455">
        <v>7</v>
      </c>
      <c r="CU534" s="455">
        <v>12</v>
      </c>
      <c r="CV534" s="455">
        <v>87</v>
      </c>
      <c r="CW534" s="455">
        <v>39</v>
      </c>
      <c r="CX534" s="455">
        <v>63</v>
      </c>
      <c r="CY534" s="455">
        <v>102</v>
      </c>
      <c r="CZ534" s="455">
        <v>13</v>
      </c>
      <c r="DA534" s="455">
        <v>81</v>
      </c>
      <c r="DB534" s="455">
        <v>50</v>
      </c>
      <c r="DC534" s="455">
        <v>98</v>
      </c>
      <c r="DD534" s="455">
        <v>69</v>
      </c>
      <c r="DE534" s="455">
        <v>31</v>
      </c>
      <c r="DF534" s="455">
        <v>27</v>
      </c>
      <c r="DG534" s="455">
        <v>4</v>
      </c>
      <c r="DH534" s="455">
        <v>33</v>
      </c>
      <c r="DI534" s="455">
        <v>57</v>
      </c>
      <c r="DJ534" s="455">
        <v>103</v>
      </c>
    </row>
    <row r="537" spans="4:119">
      <c r="D537" s="318">
        <v>110</v>
      </c>
      <c r="E537" s="318" t="s">
        <v>379</v>
      </c>
    </row>
    <row r="538" spans="4:119">
      <c r="E538" s="455" t="s">
        <v>322</v>
      </c>
      <c r="F538" s="455">
        <v>1</v>
      </c>
      <c r="G538" s="455">
        <v>2</v>
      </c>
      <c r="H538" s="455">
        <v>3</v>
      </c>
      <c r="I538" s="455">
        <v>4</v>
      </c>
      <c r="J538" s="455">
        <v>5</v>
      </c>
      <c r="K538" s="455">
        <v>6</v>
      </c>
      <c r="L538" s="455">
        <v>7</v>
      </c>
      <c r="M538" s="455">
        <v>8</v>
      </c>
      <c r="N538" s="455">
        <v>9</v>
      </c>
      <c r="O538" s="455">
        <v>10</v>
      </c>
      <c r="P538" s="455">
        <v>11</v>
      </c>
      <c r="Q538" s="455">
        <v>12</v>
      </c>
      <c r="R538" s="455">
        <v>13</v>
      </c>
      <c r="S538" s="455">
        <v>14</v>
      </c>
      <c r="T538" s="455">
        <v>15</v>
      </c>
      <c r="U538" s="455">
        <v>16</v>
      </c>
      <c r="V538" s="455">
        <v>17</v>
      </c>
      <c r="W538" s="455">
        <v>18</v>
      </c>
      <c r="X538" s="455">
        <v>19</v>
      </c>
      <c r="Y538" s="455">
        <v>20</v>
      </c>
      <c r="Z538" s="455">
        <v>21</v>
      </c>
      <c r="AA538" s="455">
        <v>22</v>
      </c>
      <c r="AB538" s="455">
        <v>23</v>
      </c>
      <c r="AC538" s="455">
        <v>24</v>
      </c>
      <c r="AD538" s="455">
        <v>25</v>
      </c>
      <c r="AE538" s="455">
        <v>26</v>
      </c>
      <c r="AF538" s="455">
        <v>27</v>
      </c>
      <c r="AG538" s="455">
        <v>28</v>
      </c>
      <c r="AH538" s="455">
        <v>29</v>
      </c>
      <c r="AI538" s="455">
        <v>30</v>
      </c>
      <c r="AJ538" s="455">
        <v>31</v>
      </c>
      <c r="AK538" s="455">
        <v>32</v>
      </c>
      <c r="AL538" s="455">
        <v>33</v>
      </c>
      <c r="AM538" s="455">
        <v>34</v>
      </c>
      <c r="AN538" s="455">
        <v>35</v>
      </c>
      <c r="AO538" s="455">
        <v>36</v>
      </c>
      <c r="AP538" s="455">
        <v>37</v>
      </c>
      <c r="AQ538" s="455">
        <v>38</v>
      </c>
      <c r="AR538" s="455">
        <v>39</v>
      </c>
      <c r="AS538" s="455">
        <v>40</v>
      </c>
      <c r="AT538" s="455">
        <v>41</v>
      </c>
      <c r="AU538" s="455">
        <v>42</v>
      </c>
      <c r="AV538" s="455">
        <v>43</v>
      </c>
      <c r="AW538" s="455">
        <v>44</v>
      </c>
      <c r="AX538" s="455">
        <v>45</v>
      </c>
      <c r="AY538" s="455">
        <v>46</v>
      </c>
      <c r="AZ538" s="455">
        <v>47</v>
      </c>
      <c r="BA538" s="455">
        <v>48</v>
      </c>
      <c r="BB538" s="455">
        <v>49</v>
      </c>
      <c r="BC538" s="455">
        <v>50</v>
      </c>
      <c r="BD538" s="455">
        <v>51</v>
      </c>
      <c r="BE538" s="455">
        <v>52</v>
      </c>
      <c r="BF538" s="455">
        <v>53</v>
      </c>
      <c r="BG538" s="455">
        <v>54</v>
      </c>
      <c r="BH538" s="455">
        <v>55</v>
      </c>
      <c r="BI538" s="455">
        <v>56</v>
      </c>
      <c r="BJ538" s="455">
        <v>57</v>
      </c>
      <c r="BK538" s="455">
        <v>58</v>
      </c>
      <c r="BL538" s="455">
        <v>59</v>
      </c>
      <c r="BM538" s="455">
        <v>60</v>
      </c>
      <c r="BN538" s="455">
        <v>61</v>
      </c>
      <c r="BO538" s="455">
        <v>62</v>
      </c>
      <c r="BP538" s="455">
        <v>63</v>
      </c>
      <c r="BQ538" s="455">
        <v>64</v>
      </c>
      <c r="BR538" s="455">
        <v>65</v>
      </c>
      <c r="BS538" s="455">
        <v>66</v>
      </c>
      <c r="BT538" s="455">
        <v>67</v>
      </c>
      <c r="BU538" s="455">
        <v>68</v>
      </c>
      <c r="BV538" s="455">
        <v>69</v>
      </c>
      <c r="BW538" s="455">
        <v>70</v>
      </c>
      <c r="BX538" s="455">
        <v>71</v>
      </c>
      <c r="BY538" s="455">
        <v>72</v>
      </c>
      <c r="BZ538" s="455">
        <v>73</v>
      </c>
      <c r="CA538" s="455">
        <v>74</v>
      </c>
      <c r="CB538" s="455">
        <v>75</v>
      </c>
      <c r="CC538" s="455">
        <v>76</v>
      </c>
      <c r="CD538" s="455">
        <v>77</v>
      </c>
      <c r="CE538" s="455">
        <v>78</v>
      </c>
      <c r="CF538" s="455">
        <v>79</v>
      </c>
      <c r="CG538" s="455">
        <v>80</v>
      </c>
      <c r="CH538" s="455">
        <v>81</v>
      </c>
      <c r="CI538" s="455">
        <v>82</v>
      </c>
      <c r="CJ538" s="455">
        <v>83</v>
      </c>
      <c r="CK538" s="455">
        <v>84</v>
      </c>
      <c r="CL538" s="455">
        <v>85</v>
      </c>
      <c r="CM538" s="455">
        <v>86</v>
      </c>
      <c r="CN538" s="455">
        <v>87</v>
      </c>
      <c r="CO538" s="455">
        <v>88</v>
      </c>
      <c r="CP538" s="455">
        <v>89</v>
      </c>
      <c r="CQ538" s="455">
        <v>90</v>
      </c>
      <c r="CR538" s="455">
        <v>91</v>
      </c>
      <c r="CS538" s="455">
        <v>92</v>
      </c>
      <c r="CT538" s="455">
        <v>93</v>
      </c>
      <c r="CU538" s="455">
        <v>94</v>
      </c>
      <c r="CV538" s="455">
        <v>95</v>
      </c>
      <c r="CW538" s="455">
        <v>96</v>
      </c>
      <c r="CX538" s="455">
        <v>97</v>
      </c>
      <c r="CY538" s="455">
        <v>98</v>
      </c>
      <c r="CZ538" s="455">
        <v>99</v>
      </c>
      <c r="DA538" s="455">
        <v>100</v>
      </c>
      <c r="DB538" s="455">
        <v>101</v>
      </c>
      <c r="DC538" s="455">
        <v>102</v>
      </c>
      <c r="DD538" s="455">
        <v>103</v>
      </c>
      <c r="DE538" s="455">
        <v>104</v>
      </c>
      <c r="DF538" s="455">
        <v>105</v>
      </c>
      <c r="DG538" s="455">
        <v>106</v>
      </c>
      <c r="DH538" s="455">
        <v>107</v>
      </c>
      <c r="DI538" s="455">
        <v>108</v>
      </c>
      <c r="DJ538" s="455">
        <v>109</v>
      </c>
      <c r="DK538" s="455">
        <v>110</v>
      </c>
    </row>
    <row r="539" spans="4:119">
      <c r="E539" s="455" t="s">
        <v>350</v>
      </c>
      <c r="F539" s="455">
        <v>74</v>
      </c>
      <c r="G539" s="455">
        <v>54</v>
      </c>
      <c r="H539" s="455">
        <v>92</v>
      </c>
      <c r="I539" s="455">
        <v>67</v>
      </c>
      <c r="J539" s="455">
        <v>76</v>
      </c>
      <c r="K539" s="455">
        <v>29</v>
      </c>
      <c r="L539" s="455">
        <v>73</v>
      </c>
      <c r="M539" s="455">
        <v>2</v>
      </c>
      <c r="N539" s="455">
        <v>21</v>
      </c>
      <c r="O539" s="455">
        <v>52</v>
      </c>
      <c r="P539" s="455">
        <v>45</v>
      </c>
      <c r="Q539" s="455">
        <v>98</v>
      </c>
      <c r="R539" s="455">
        <v>94</v>
      </c>
      <c r="S539" s="455">
        <v>53</v>
      </c>
      <c r="T539" s="455">
        <v>71</v>
      </c>
      <c r="U539" s="455">
        <v>75</v>
      </c>
      <c r="V539" s="455">
        <v>100</v>
      </c>
      <c r="W539" s="455">
        <v>7</v>
      </c>
      <c r="X539" s="455">
        <v>31</v>
      </c>
      <c r="Y539" s="455">
        <v>93</v>
      </c>
      <c r="Z539" s="455">
        <v>55</v>
      </c>
      <c r="AA539" s="455">
        <v>103</v>
      </c>
      <c r="AB539" s="455">
        <v>82</v>
      </c>
      <c r="AC539" s="455">
        <v>18</v>
      </c>
      <c r="AD539" s="455">
        <v>42</v>
      </c>
      <c r="AE539" s="455">
        <v>25</v>
      </c>
      <c r="AF539" s="455">
        <v>108</v>
      </c>
      <c r="AG539" s="455">
        <v>64</v>
      </c>
      <c r="AH539" s="455">
        <v>6</v>
      </c>
      <c r="AI539" s="455">
        <v>66</v>
      </c>
      <c r="AJ539" s="455">
        <v>5</v>
      </c>
      <c r="AK539" s="455">
        <v>105</v>
      </c>
      <c r="AL539" s="455">
        <v>70</v>
      </c>
      <c r="AM539" s="455">
        <v>57</v>
      </c>
      <c r="AN539" s="455">
        <v>96</v>
      </c>
      <c r="AO539" s="455">
        <v>34</v>
      </c>
      <c r="AP539" s="455">
        <v>23</v>
      </c>
      <c r="AQ539" s="455">
        <v>79</v>
      </c>
      <c r="AR539" s="455">
        <v>36</v>
      </c>
      <c r="AS539" s="455">
        <v>16</v>
      </c>
      <c r="AT539" s="455">
        <v>65</v>
      </c>
      <c r="AU539" s="455">
        <v>50</v>
      </c>
      <c r="AV539" s="455">
        <v>59</v>
      </c>
      <c r="AW539" s="455">
        <v>107</v>
      </c>
      <c r="AX539" s="455">
        <v>78</v>
      </c>
      <c r="AY539" s="455">
        <v>35</v>
      </c>
      <c r="AZ539" s="455">
        <v>48</v>
      </c>
      <c r="BA539" s="455">
        <v>80</v>
      </c>
      <c r="BB539" s="455">
        <v>101</v>
      </c>
      <c r="BC539" s="455">
        <v>87</v>
      </c>
      <c r="BD539" s="455">
        <v>30</v>
      </c>
      <c r="BE539" s="455">
        <v>13</v>
      </c>
      <c r="BF539" s="455">
        <v>90</v>
      </c>
      <c r="BG539" s="455">
        <v>61</v>
      </c>
      <c r="BH539" s="455">
        <v>51</v>
      </c>
      <c r="BI539" s="455">
        <v>24</v>
      </c>
      <c r="BJ539" s="455">
        <v>10</v>
      </c>
      <c r="BK539" s="455">
        <v>97</v>
      </c>
      <c r="BL539" s="455">
        <v>77</v>
      </c>
      <c r="BM539" s="455">
        <v>81</v>
      </c>
      <c r="BN539" s="455">
        <v>95</v>
      </c>
      <c r="BO539" s="455">
        <v>68</v>
      </c>
      <c r="BP539" s="455">
        <v>85</v>
      </c>
      <c r="BQ539" s="455">
        <v>1</v>
      </c>
      <c r="BR539" s="455">
        <v>11</v>
      </c>
      <c r="BS539" s="455">
        <v>89</v>
      </c>
      <c r="BT539" s="455">
        <v>110</v>
      </c>
      <c r="BU539" s="455">
        <v>39</v>
      </c>
      <c r="BV539" s="455">
        <v>46</v>
      </c>
      <c r="BW539" s="455">
        <v>56</v>
      </c>
      <c r="BX539" s="455">
        <v>15</v>
      </c>
      <c r="BY539" s="455">
        <v>58</v>
      </c>
      <c r="BZ539" s="455">
        <v>9</v>
      </c>
      <c r="CA539" s="455">
        <v>102</v>
      </c>
      <c r="CB539" s="455">
        <v>72</v>
      </c>
      <c r="CC539" s="455">
        <v>19</v>
      </c>
      <c r="CD539" s="455">
        <v>38</v>
      </c>
      <c r="CE539" s="455">
        <v>4</v>
      </c>
      <c r="CF539" s="455">
        <v>28</v>
      </c>
      <c r="CG539" s="455">
        <v>91</v>
      </c>
      <c r="CH539" s="455">
        <v>14</v>
      </c>
      <c r="CI539" s="455">
        <v>88</v>
      </c>
      <c r="CJ539" s="455">
        <v>32</v>
      </c>
      <c r="CK539" s="455">
        <v>26</v>
      </c>
      <c r="CL539" s="455">
        <v>41</v>
      </c>
      <c r="CM539" s="455">
        <v>99</v>
      </c>
      <c r="CN539" s="455">
        <v>8</v>
      </c>
      <c r="CO539" s="455">
        <v>109</v>
      </c>
      <c r="CP539" s="455">
        <v>37</v>
      </c>
      <c r="CQ539" s="455">
        <v>83</v>
      </c>
      <c r="CR539" s="455">
        <v>40</v>
      </c>
      <c r="CS539" s="455">
        <v>3</v>
      </c>
      <c r="CT539" s="455">
        <v>20</v>
      </c>
      <c r="CU539" s="455">
        <v>106</v>
      </c>
      <c r="CV539" s="455">
        <v>43</v>
      </c>
      <c r="CW539" s="455">
        <v>69</v>
      </c>
      <c r="CX539" s="455">
        <v>33</v>
      </c>
      <c r="CY539" s="455">
        <v>12</v>
      </c>
      <c r="CZ539" s="455">
        <v>62</v>
      </c>
      <c r="DA539" s="455">
        <v>17</v>
      </c>
      <c r="DB539" s="455">
        <v>49</v>
      </c>
      <c r="DC539" s="455">
        <v>60</v>
      </c>
      <c r="DD539" s="455">
        <v>84</v>
      </c>
      <c r="DE539" s="455">
        <v>63</v>
      </c>
      <c r="DF539" s="455">
        <v>22</v>
      </c>
      <c r="DG539" s="455">
        <v>104</v>
      </c>
      <c r="DH539" s="455">
        <v>44</v>
      </c>
      <c r="DI539" s="455">
        <v>47</v>
      </c>
      <c r="DJ539" s="455">
        <v>27</v>
      </c>
      <c r="DK539" s="455">
        <v>86</v>
      </c>
    </row>
    <row r="542" spans="4:119">
      <c r="D542" s="318">
        <v>111</v>
      </c>
      <c r="E542" s="318" t="s">
        <v>379</v>
      </c>
    </row>
    <row r="543" spans="4:119">
      <c r="E543" s="455" t="s">
        <v>322</v>
      </c>
      <c r="F543" s="455">
        <v>1</v>
      </c>
      <c r="G543" s="455">
        <v>2</v>
      </c>
      <c r="H543" s="455">
        <v>3</v>
      </c>
      <c r="I543" s="455">
        <v>4</v>
      </c>
      <c r="J543" s="455">
        <v>5</v>
      </c>
      <c r="K543" s="455">
        <v>6</v>
      </c>
      <c r="L543" s="455">
        <v>7</v>
      </c>
      <c r="M543" s="455">
        <v>8</v>
      </c>
      <c r="N543" s="455">
        <v>9</v>
      </c>
      <c r="O543" s="455">
        <v>10</v>
      </c>
      <c r="P543" s="455">
        <v>11</v>
      </c>
      <c r="Q543" s="455">
        <v>12</v>
      </c>
      <c r="R543" s="455">
        <v>13</v>
      </c>
      <c r="S543" s="455">
        <v>14</v>
      </c>
      <c r="T543" s="455">
        <v>15</v>
      </c>
      <c r="U543" s="455">
        <v>16</v>
      </c>
      <c r="V543" s="455">
        <v>17</v>
      </c>
      <c r="W543" s="455">
        <v>18</v>
      </c>
      <c r="X543" s="455">
        <v>19</v>
      </c>
      <c r="Y543" s="455">
        <v>20</v>
      </c>
      <c r="Z543" s="455">
        <v>21</v>
      </c>
      <c r="AA543" s="455">
        <v>22</v>
      </c>
      <c r="AB543" s="455">
        <v>23</v>
      </c>
      <c r="AC543" s="455">
        <v>24</v>
      </c>
      <c r="AD543" s="455">
        <v>25</v>
      </c>
      <c r="AE543" s="455">
        <v>26</v>
      </c>
      <c r="AF543" s="455">
        <v>27</v>
      </c>
      <c r="AG543" s="455">
        <v>28</v>
      </c>
      <c r="AH543" s="455">
        <v>29</v>
      </c>
      <c r="AI543" s="455">
        <v>30</v>
      </c>
      <c r="AJ543" s="455">
        <v>31</v>
      </c>
      <c r="AK543" s="455">
        <v>32</v>
      </c>
      <c r="AL543" s="455">
        <v>33</v>
      </c>
      <c r="AM543" s="455">
        <v>34</v>
      </c>
      <c r="AN543" s="455">
        <v>35</v>
      </c>
      <c r="AO543" s="455">
        <v>36</v>
      </c>
      <c r="AP543" s="455">
        <v>37</v>
      </c>
      <c r="AQ543" s="455">
        <v>38</v>
      </c>
      <c r="AR543" s="455">
        <v>39</v>
      </c>
      <c r="AS543" s="455">
        <v>40</v>
      </c>
      <c r="AT543" s="455">
        <v>41</v>
      </c>
      <c r="AU543" s="455">
        <v>42</v>
      </c>
      <c r="AV543" s="455">
        <v>43</v>
      </c>
      <c r="AW543" s="455">
        <v>44</v>
      </c>
      <c r="AX543" s="455">
        <v>45</v>
      </c>
      <c r="AY543" s="455">
        <v>46</v>
      </c>
      <c r="AZ543" s="455">
        <v>47</v>
      </c>
      <c r="BA543" s="455">
        <v>48</v>
      </c>
      <c r="BB543" s="455">
        <v>49</v>
      </c>
      <c r="BC543" s="455">
        <v>50</v>
      </c>
      <c r="BD543" s="455">
        <v>51</v>
      </c>
      <c r="BE543" s="455">
        <v>52</v>
      </c>
      <c r="BF543" s="455">
        <v>53</v>
      </c>
      <c r="BG543" s="455">
        <v>54</v>
      </c>
      <c r="BH543" s="455">
        <v>55</v>
      </c>
      <c r="BI543" s="455">
        <v>56</v>
      </c>
      <c r="BJ543" s="455">
        <v>57</v>
      </c>
      <c r="BK543" s="455">
        <v>58</v>
      </c>
      <c r="BL543" s="455">
        <v>59</v>
      </c>
      <c r="BM543" s="455">
        <v>60</v>
      </c>
      <c r="BN543" s="455">
        <v>61</v>
      </c>
      <c r="BO543" s="455">
        <v>62</v>
      </c>
      <c r="BP543" s="455">
        <v>63</v>
      </c>
      <c r="BQ543" s="455">
        <v>64</v>
      </c>
      <c r="BR543" s="455">
        <v>65</v>
      </c>
      <c r="BS543" s="455">
        <v>66</v>
      </c>
      <c r="BT543" s="455">
        <v>67</v>
      </c>
      <c r="BU543" s="455">
        <v>68</v>
      </c>
      <c r="BV543" s="455">
        <v>69</v>
      </c>
      <c r="BW543" s="455">
        <v>70</v>
      </c>
      <c r="BX543" s="455">
        <v>71</v>
      </c>
      <c r="BY543" s="455">
        <v>72</v>
      </c>
      <c r="BZ543" s="455">
        <v>73</v>
      </c>
      <c r="CA543" s="455">
        <v>74</v>
      </c>
      <c r="CB543" s="455">
        <v>75</v>
      </c>
      <c r="CC543" s="455">
        <v>76</v>
      </c>
      <c r="CD543" s="455">
        <v>77</v>
      </c>
      <c r="CE543" s="455">
        <v>78</v>
      </c>
      <c r="CF543" s="455">
        <v>79</v>
      </c>
      <c r="CG543" s="455">
        <v>80</v>
      </c>
      <c r="CH543" s="455">
        <v>81</v>
      </c>
      <c r="CI543" s="455">
        <v>82</v>
      </c>
      <c r="CJ543" s="455">
        <v>83</v>
      </c>
      <c r="CK543" s="455">
        <v>84</v>
      </c>
      <c r="CL543" s="455">
        <v>85</v>
      </c>
      <c r="CM543" s="455">
        <v>86</v>
      </c>
      <c r="CN543" s="455">
        <v>87</v>
      </c>
      <c r="CO543" s="455">
        <v>88</v>
      </c>
      <c r="CP543" s="455">
        <v>89</v>
      </c>
      <c r="CQ543" s="455">
        <v>90</v>
      </c>
      <c r="CR543" s="455">
        <v>91</v>
      </c>
      <c r="CS543" s="455">
        <v>92</v>
      </c>
      <c r="CT543" s="455">
        <v>93</v>
      </c>
      <c r="CU543" s="455">
        <v>94</v>
      </c>
      <c r="CV543" s="455">
        <v>95</v>
      </c>
      <c r="CW543" s="455">
        <v>96</v>
      </c>
      <c r="CX543" s="455">
        <v>97</v>
      </c>
      <c r="CY543" s="455">
        <v>98</v>
      </c>
      <c r="CZ543" s="455">
        <v>99</v>
      </c>
      <c r="DB543" s="455">
        <v>100</v>
      </c>
      <c r="DC543" s="455">
        <v>101</v>
      </c>
      <c r="DD543" s="455">
        <v>102</v>
      </c>
      <c r="DE543" s="455">
        <v>103</v>
      </c>
      <c r="DG543" s="455">
        <v>104</v>
      </c>
      <c r="DH543" s="455">
        <v>105</v>
      </c>
      <c r="DI543" s="455">
        <v>106</v>
      </c>
      <c r="DJ543" s="455">
        <v>107</v>
      </c>
      <c r="DL543" s="455">
        <v>108</v>
      </c>
      <c r="DM543" s="455">
        <v>109</v>
      </c>
      <c r="DN543" s="455">
        <v>110</v>
      </c>
      <c r="DO543" s="455">
        <v>111</v>
      </c>
    </row>
    <row r="544" spans="4:119">
      <c r="E544" s="455" t="s">
        <v>350</v>
      </c>
      <c r="F544" s="455">
        <v>90</v>
      </c>
      <c r="G544" s="455">
        <v>99</v>
      </c>
      <c r="H544" s="455">
        <v>101</v>
      </c>
      <c r="I544" s="455">
        <v>16</v>
      </c>
      <c r="J544" s="455">
        <v>104</v>
      </c>
      <c r="K544" s="455">
        <v>111</v>
      </c>
      <c r="L544" s="455">
        <v>50</v>
      </c>
      <c r="M544" s="455">
        <v>42</v>
      </c>
      <c r="N544" s="455">
        <v>31</v>
      </c>
      <c r="O544" s="455">
        <v>51</v>
      </c>
      <c r="P544" s="455">
        <v>65</v>
      </c>
      <c r="Q544" s="455">
        <v>13</v>
      </c>
      <c r="R544" s="455">
        <v>39</v>
      </c>
      <c r="S544" s="455">
        <v>91</v>
      </c>
      <c r="T544" s="455">
        <v>81</v>
      </c>
      <c r="U544" s="455">
        <v>25</v>
      </c>
      <c r="V544" s="455">
        <v>79</v>
      </c>
      <c r="W544" s="455">
        <v>62</v>
      </c>
      <c r="X544" s="455">
        <v>12</v>
      </c>
      <c r="Y544" s="455">
        <v>108</v>
      </c>
      <c r="Z544" s="455">
        <v>34</v>
      </c>
      <c r="AA544" s="455">
        <v>89</v>
      </c>
      <c r="AB544" s="455">
        <v>17</v>
      </c>
      <c r="AC544" s="455">
        <v>11</v>
      </c>
      <c r="AD544" s="455">
        <v>2</v>
      </c>
      <c r="AE544" s="455">
        <v>45</v>
      </c>
      <c r="AF544" s="455">
        <v>48</v>
      </c>
      <c r="AG544" s="455">
        <v>14</v>
      </c>
      <c r="AH544" s="455">
        <v>86</v>
      </c>
      <c r="AI544" s="455">
        <v>77</v>
      </c>
      <c r="AJ544" s="455">
        <v>60</v>
      </c>
      <c r="AK544" s="455">
        <v>69</v>
      </c>
      <c r="AL544" s="455">
        <v>80</v>
      </c>
      <c r="AM544" s="455">
        <v>21</v>
      </c>
      <c r="AN544" s="455">
        <v>41</v>
      </c>
      <c r="AO544" s="455">
        <v>103</v>
      </c>
      <c r="AP544" s="455">
        <v>54</v>
      </c>
      <c r="AQ544" s="455">
        <v>67</v>
      </c>
      <c r="AR544" s="455">
        <v>93</v>
      </c>
      <c r="AS544" s="455">
        <v>28</v>
      </c>
      <c r="AT544" s="455">
        <v>29</v>
      </c>
      <c r="AU544" s="455">
        <v>94</v>
      </c>
      <c r="AV544" s="455">
        <v>22</v>
      </c>
      <c r="AW544" s="455">
        <v>61</v>
      </c>
      <c r="AX544" s="455">
        <v>83</v>
      </c>
      <c r="AY544" s="455">
        <v>5</v>
      </c>
      <c r="AZ544" s="455">
        <v>98</v>
      </c>
      <c r="BA544" s="455">
        <v>109</v>
      </c>
      <c r="BB544" s="455">
        <v>71</v>
      </c>
      <c r="BC544" s="455">
        <v>100</v>
      </c>
      <c r="BD544" s="455">
        <v>75</v>
      </c>
      <c r="BE544" s="455">
        <v>88</v>
      </c>
      <c r="BF544" s="455">
        <v>4</v>
      </c>
      <c r="BG544" s="455">
        <v>68</v>
      </c>
      <c r="BH544" s="455">
        <v>8</v>
      </c>
      <c r="BI544" s="455">
        <v>95</v>
      </c>
      <c r="BJ544" s="455">
        <v>18</v>
      </c>
      <c r="BK544" s="455">
        <v>7</v>
      </c>
      <c r="BL544" s="455">
        <v>76</v>
      </c>
      <c r="BM544" s="455">
        <v>56</v>
      </c>
      <c r="BN544" s="455">
        <v>44</v>
      </c>
      <c r="BO544" s="455">
        <v>9</v>
      </c>
      <c r="BP544" s="455">
        <v>55</v>
      </c>
      <c r="BQ544" s="455">
        <v>1</v>
      </c>
      <c r="BR544" s="455">
        <v>97</v>
      </c>
      <c r="BS544" s="455">
        <v>107</v>
      </c>
      <c r="BT544" s="455">
        <v>53</v>
      </c>
      <c r="BU544" s="455">
        <v>37</v>
      </c>
      <c r="BV544" s="455">
        <v>46</v>
      </c>
      <c r="BW544" s="455">
        <v>72</v>
      </c>
      <c r="BX544" s="455">
        <v>24</v>
      </c>
      <c r="BY544" s="455">
        <v>70</v>
      </c>
      <c r="BZ544" s="455">
        <v>32</v>
      </c>
      <c r="CA544" s="455">
        <v>106</v>
      </c>
      <c r="CB544" s="455">
        <v>96</v>
      </c>
      <c r="CC544" s="455">
        <v>64</v>
      </c>
      <c r="CD544" s="455">
        <v>23</v>
      </c>
      <c r="CE544" s="455">
        <v>27</v>
      </c>
      <c r="CF544" s="455">
        <v>6</v>
      </c>
      <c r="CG544" s="455">
        <v>87</v>
      </c>
      <c r="CH544" s="455">
        <v>40</v>
      </c>
      <c r="CI544" s="455">
        <v>110</v>
      </c>
      <c r="CJ544" s="455">
        <v>57</v>
      </c>
      <c r="CK544" s="455">
        <v>102</v>
      </c>
      <c r="CL544" s="455">
        <v>92</v>
      </c>
      <c r="CM544" s="455">
        <v>35</v>
      </c>
      <c r="CN544" s="455">
        <v>78</v>
      </c>
      <c r="CO544" s="455">
        <v>105</v>
      </c>
      <c r="CP544" s="455">
        <v>66</v>
      </c>
      <c r="CQ544" s="455">
        <v>63</v>
      </c>
      <c r="CR544" s="455">
        <v>15</v>
      </c>
      <c r="CS544" s="455">
        <v>38</v>
      </c>
      <c r="CT544" s="455">
        <v>52</v>
      </c>
      <c r="CU544" s="455">
        <v>33</v>
      </c>
      <c r="CV544" s="455">
        <v>26</v>
      </c>
      <c r="CW544" s="455">
        <v>59</v>
      </c>
      <c r="CX544" s="455">
        <v>30</v>
      </c>
      <c r="CY544" s="455">
        <v>47</v>
      </c>
      <c r="CZ544" s="455">
        <v>82</v>
      </c>
      <c r="DB544" s="455">
        <v>84</v>
      </c>
      <c r="DC544" s="455">
        <v>3</v>
      </c>
      <c r="DD544" s="455">
        <v>10</v>
      </c>
      <c r="DE544" s="455">
        <v>36</v>
      </c>
      <c r="DG544" s="455">
        <v>19</v>
      </c>
      <c r="DH544" s="455">
        <v>85</v>
      </c>
      <c r="DI544" s="455">
        <v>74</v>
      </c>
      <c r="DJ544" s="455">
        <v>58</v>
      </c>
      <c r="DL544" s="455">
        <v>49</v>
      </c>
      <c r="DM544" s="455">
        <v>43</v>
      </c>
      <c r="DN544" s="455">
        <v>20</v>
      </c>
      <c r="DO544" s="455">
        <v>73</v>
      </c>
    </row>
    <row r="547" spans="4:119">
      <c r="D547" s="318">
        <v>112</v>
      </c>
      <c r="E547" s="318" t="s">
        <v>379</v>
      </c>
    </row>
    <row r="548" spans="4:119">
      <c r="E548" s="455" t="s">
        <v>322</v>
      </c>
      <c r="F548" s="455">
        <v>1</v>
      </c>
      <c r="G548" s="455">
        <v>2</v>
      </c>
      <c r="H548" s="455">
        <v>3</v>
      </c>
      <c r="I548" s="455">
        <v>4</v>
      </c>
      <c r="J548" s="455">
        <v>5</v>
      </c>
      <c r="K548" s="455">
        <v>6</v>
      </c>
      <c r="L548" s="455">
        <v>7</v>
      </c>
      <c r="M548" s="455">
        <v>8</v>
      </c>
      <c r="N548" s="455">
        <v>9</v>
      </c>
      <c r="O548" s="455">
        <v>10</v>
      </c>
      <c r="P548" s="455">
        <v>11</v>
      </c>
      <c r="Q548" s="455">
        <v>12</v>
      </c>
      <c r="R548" s="455">
        <v>13</v>
      </c>
      <c r="S548" s="455">
        <v>14</v>
      </c>
      <c r="T548" s="455">
        <v>15</v>
      </c>
      <c r="U548" s="455">
        <v>16</v>
      </c>
      <c r="V548" s="455">
        <v>17</v>
      </c>
      <c r="W548" s="455">
        <v>18</v>
      </c>
      <c r="X548" s="455">
        <v>19</v>
      </c>
      <c r="Y548" s="455">
        <v>20</v>
      </c>
      <c r="Z548" s="455">
        <v>21</v>
      </c>
      <c r="AA548" s="455">
        <v>22</v>
      </c>
      <c r="AB548" s="455">
        <v>23</v>
      </c>
      <c r="AC548" s="455">
        <v>24</v>
      </c>
      <c r="AD548" s="455">
        <v>25</v>
      </c>
      <c r="AE548" s="455">
        <v>26</v>
      </c>
      <c r="AF548" s="455">
        <v>27</v>
      </c>
      <c r="AG548" s="455">
        <v>28</v>
      </c>
      <c r="AH548" s="455">
        <v>29</v>
      </c>
      <c r="AI548" s="455">
        <v>30</v>
      </c>
      <c r="AJ548" s="455">
        <v>31</v>
      </c>
      <c r="AK548" s="455">
        <v>32</v>
      </c>
      <c r="AL548" s="455">
        <v>33</v>
      </c>
      <c r="AM548" s="455">
        <v>34</v>
      </c>
      <c r="AN548" s="455">
        <v>35</v>
      </c>
      <c r="AO548" s="455">
        <v>36</v>
      </c>
      <c r="AP548" s="455">
        <v>37</v>
      </c>
      <c r="AQ548" s="455">
        <v>38</v>
      </c>
      <c r="AR548" s="455">
        <v>39</v>
      </c>
      <c r="AS548" s="455">
        <v>40</v>
      </c>
      <c r="AT548" s="455">
        <v>41</v>
      </c>
      <c r="AU548" s="455">
        <v>42</v>
      </c>
      <c r="AV548" s="455">
        <v>43</v>
      </c>
      <c r="AW548" s="455">
        <v>44</v>
      </c>
      <c r="AX548" s="455">
        <v>45</v>
      </c>
      <c r="AY548" s="455">
        <v>46</v>
      </c>
      <c r="AZ548" s="455">
        <v>47</v>
      </c>
      <c r="BA548" s="455">
        <v>48</v>
      </c>
      <c r="BB548" s="455">
        <v>49</v>
      </c>
      <c r="BC548" s="455">
        <v>50</v>
      </c>
      <c r="BD548" s="455">
        <v>51</v>
      </c>
      <c r="BE548" s="455">
        <v>52</v>
      </c>
      <c r="BF548" s="455">
        <v>53</v>
      </c>
      <c r="BG548" s="455">
        <v>54</v>
      </c>
      <c r="BH548" s="455">
        <v>55</v>
      </c>
      <c r="BI548" s="455">
        <v>56</v>
      </c>
      <c r="BJ548" s="455">
        <v>57</v>
      </c>
      <c r="BK548" s="455">
        <v>58</v>
      </c>
      <c r="BL548" s="455">
        <v>59</v>
      </c>
      <c r="BM548" s="455">
        <v>60</v>
      </c>
      <c r="BN548" s="455">
        <v>61</v>
      </c>
      <c r="BO548" s="455">
        <v>62</v>
      </c>
      <c r="BP548" s="455">
        <v>63</v>
      </c>
      <c r="BQ548" s="455">
        <v>64</v>
      </c>
      <c r="BR548" s="455">
        <v>65</v>
      </c>
      <c r="BS548" s="455">
        <v>66</v>
      </c>
      <c r="BT548" s="455">
        <v>67</v>
      </c>
      <c r="BU548" s="455">
        <v>68</v>
      </c>
      <c r="BV548" s="455">
        <v>69</v>
      </c>
      <c r="BW548" s="455">
        <v>70</v>
      </c>
      <c r="BX548" s="455">
        <v>71</v>
      </c>
      <c r="BY548" s="455">
        <v>72</v>
      </c>
      <c r="BZ548" s="455">
        <v>73</v>
      </c>
      <c r="CA548" s="455">
        <v>74</v>
      </c>
      <c r="CB548" s="455">
        <v>75</v>
      </c>
      <c r="CC548" s="455">
        <v>76</v>
      </c>
      <c r="CD548" s="455">
        <v>77</v>
      </c>
      <c r="CE548" s="455">
        <v>78</v>
      </c>
      <c r="CF548" s="455">
        <v>79</v>
      </c>
      <c r="CG548" s="455">
        <v>80</v>
      </c>
      <c r="CH548" s="455">
        <v>81</v>
      </c>
      <c r="CI548" s="455">
        <v>82</v>
      </c>
      <c r="CJ548" s="455">
        <v>83</v>
      </c>
      <c r="CK548" s="455">
        <v>84</v>
      </c>
      <c r="CL548" s="455">
        <v>85</v>
      </c>
      <c r="CM548" s="455">
        <v>86</v>
      </c>
      <c r="CN548" s="455">
        <v>87</v>
      </c>
      <c r="CO548" s="455">
        <v>88</v>
      </c>
      <c r="CP548" s="455">
        <v>89</v>
      </c>
      <c r="CQ548" s="455">
        <v>90</v>
      </c>
      <c r="CR548" s="455">
        <v>91</v>
      </c>
      <c r="CS548" s="455">
        <v>92</v>
      </c>
      <c r="CT548" s="455">
        <v>93</v>
      </c>
      <c r="CU548" s="455">
        <v>94</v>
      </c>
      <c r="CV548" s="455">
        <v>95</v>
      </c>
      <c r="CW548" s="455">
        <v>96</v>
      </c>
      <c r="CX548" s="455">
        <v>97</v>
      </c>
      <c r="CY548" s="455">
        <v>98</v>
      </c>
      <c r="CZ548" s="455">
        <v>99</v>
      </c>
      <c r="DA548" s="455">
        <v>100</v>
      </c>
      <c r="DB548" s="455">
        <v>101</v>
      </c>
      <c r="DC548" s="455">
        <v>102</v>
      </c>
      <c r="DD548" s="455">
        <v>103</v>
      </c>
      <c r="DE548" s="455">
        <v>104</v>
      </c>
      <c r="DG548" s="455">
        <v>105</v>
      </c>
      <c r="DH548" s="455">
        <v>106</v>
      </c>
      <c r="DI548" s="455">
        <v>107</v>
      </c>
      <c r="DJ548" s="455">
        <v>108</v>
      </c>
      <c r="DL548" s="455">
        <v>109</v>
      </c>
      <c r="DM548" s="455">
        <v>110</v>
      </c>
      <c r="DN548" s="455">
        <v>111</v>
      </c>
      <c r="DO548" s="455">
        <v>112</v>
      </c>
    </row>
    <row r="549" spans="4:119">
      <c r="E549" s="455" t="s">
        <v>350</v>
      </c>
      <c r="F549" s="455">
        <v>30</v>
      </c>
      <c r="G549" s="455">
        <v>88</v>
      </c>
      <c r="H549" s="455">
        <v>79</v>
      </c>
      <c r="I549" s="455">
        <v>16</v>
      </c>
      <c r="J549" s="455">
        <v>96</v>
      </c>
      <c r="K549" s="455">
        <v>39</v>
      </c>
      <c r="L549" s="455">
        <v>107</v>
      </c>
      <c r="M549" s="455">
        <v>82</v>
      </c>
      <c r="N549" s="455">
        <v>68</v>
      </c>
      <c r="O549" s="455">
        <v>18</v>
      </c>
      <c r="P549" s="455">
        <v>45</v>
      </c>
      <c r="Q549" s="455">
        <v>38</v>
      </c>
      <c r="R549" s="455">
        <v>32</v>
      </c>
      <c r="S549" s="455">
        <v>63</v>
      </c>
      <c r="T549" s="455">
        <v>56</v>
      </c>
      <c r="U549" s="455">
        <v>9</v>
      </c>
      <c r="V549" s="455">
        <v>83</v>
      </c>
      <c r="W549" s="455">
        <v>64</v>
      </c>
      <c r="X549" s="455">
        <v>33</v>
      </c>
      <c r="Y549" s="455">
        <v>51</v>
      </c>
      <c r="Z549" s="455">
        <v>90</v>
      </c>
      <c r="AA549" s="455">
        <v>34</v>
      </c>
      <c r="AB549" s="455">
        <v>102</v>
      </c>
      <c r="AC549" s="455">
        <v>78</v>
      </c>
      <c r="AD549" s="455">
        <v>46</v>
      </c>
      <c r="AE549" s="455">
        <v>60</v>
      </c>
      <c r="AF549" s="455">
        <v>48</v>
      </c>
      <c r="AG549" s="455">
        <v>87</v>
      </c>
      <c r="AH549" s="455">
        <v>43</v>
      </c>
      <c r="AI549" s="455">
        <v>36</v>
      </c>
      <c r="AJ549" s="455">
        <v>10</v>
      </c>
      <c r="AK549" s="455">
        <v>13</v>
      </c>
      <c r="AL549" s="455">
        <v>106</v>
      </c>
      <c r="AM549" s="455">
        <v>81</v>
      </c>
      <c r="AN549" s="455">
        <v>91</v>
      </c>
      <c r="AO549" s="455">
        <v>99</v>
      </c>
      <c r="AP549" s="455">
        <v>80</v>
      </c>
      <c r="AQ549" s="455">
        <v>92</v>
      </c>
      <c r="AR549" s="455">
        <v>31</v>
      </c>
      <c r="AS549" s="455">
        <v>37</v>
      </c>
      <c r="AT549" s="455">
        <v>49</v>
      </c>
      <c r="AU549" s="455">
        <v>73</v>
      </c>
      <c r="AV549" s="455">
        <v>29</v>
      </c>
      <c r="AW549" s="455">
        <v>17</v>
      </c>
      <c r="AX549" s="455">
        <v>61</v>
      </c>
      <c r="AY549" s="455">
        <v>25</v>
      </c>
      <c r="AZ549" s="455">
        <v>112</v>
      </c>
      <c r="BA549" s="455">
        <v>4</v>
      </c>
      <c r="BB549" s="455">
        <v>71</v>
      </c>
      <c r="BC549" s="455">
        <v>66</v>
      </c>
      <c r="BD549" s="455">
        <v>55</v>
      </c>
      <c r="BE549" s="455">
        <v>44</v>
      </c>
      <c r="BF549" s="455">
        <v>70</v>
      </c>
      <c r="BG549" s="455">
        <v>1</v>
      </c>
      <c r="BH549" s="455">
        <v>86</v>
      </c>
      <c r="BI549" s="455">
        <v>20</v>
      </c>
      <c r="BJ549" s="455">
        <v>93</v>
      </c>
      <c r="BK549" s="455">
        <v>69</v>
      </c>
      <c r="BL549" s="455">
        <v>12</v>
      </c>
      <c r="BM549" s="455">
        <v>77</v>
      </c>
      <c r="BN549" s="455">
        <v>75</v>
      </c>
      <c r="BO549" s="455">
        <v>103</v>
      </c>
      <c r="BP549" s="455">
        <v>5</v>
      </c>
      <c r="BQ549" s="455">
        <v>26</v>
      </c>
      <c r="BR549" s="455">
        <v>110</v>
      </c>
      <c r="BS549" s="455">
        <v>19</v>
      </c>
      <c r="BT549" s="455">
        <v>98</v>
      </c>
      <c r="BU549" s="455">
        <v>95</v>
      </c>
      <c r="BV549" s="455">
        <v>58</v>
      </c>
      <c r="BW549" s="455">
        <v>105</v>
      </c>
      <c r="BX549" s="455">
        <v>100</v>
      </c>
      <c r="BY549" s="455">
        <v>24</v>
      </c>
      <c r="BZ549" s="455">
        <v>7</v>
      </c>
      <c r="CA549" s="455">
        <v>109</v>
      </c>
      <c r="CB549" s="455">
        <v>101</v>
      </c>
      <c r="CC549" s="455">
        <v>40</v>
      </c>
      <c r="CD549" s="455">
        <v>108</v>
      </c>
      <c r="CE549" s="455">
        <v>72</v>
      </c>
      <c r="CF549" s="455">
        <v>3</v>
      </c>
      <c r="CG549" s="455">
        <v>11</v>
      </c>
      <c r="CH549" s="455">
        <v>74</v>
      </c>
      <c r="CI549" s="455">
        <v>8</v>
      </c>
      <c r="CJ549" s="455">
        <v>47</v>
      </c>
      <c r="CK549" s="455">
        <v>76</v>
      </c>
      <c r="CL549" s="455">
        <v>41</v>
      </c>
      <c r="CM549" s="455">
        <v>84</v>
      </c>
      <c r="CN549" s="455">
        <v>53</v>
      </c>
      <c r="CO549" s="455">
        <v>2</v>
      </c>
      <c r="CP549" s="455">
        <v>57</v>
      </c>
      <c r="CQ549" s="455">
        <v>21</v>
      </c>
      <c r="CR549" s="455">
        <v>104</v>
      </c>
      <c r="CS549" s="455">
        <v>35</v>
      </c>
      <c r="CT549" s="455">
        <v>54</v>
      </c>
      <c r="CU549" s="455">
        <v>6</v>
      </c>
      <c r="CV549" s="455">
        <v>28</v>
      </c>
      <c r="CW549" s="455">
        <v>14</v>
      </c>
      <c r="CX549" s="455">
        <v>85</v>
      </c>
      <c r="CY549" s="455">
        <v>94</v>
      </c>
      <c r="CZ549" s="455">
        <v>111</v>
      </c>
      <c r="DA549" s="455">
        <v>22</v>
      </c>
      <c r="DB549" s="455">
        <v>15</v>
      </c>
      <c r="DC549" s="455">
        <v>50</v>
      </c>
      <c r="DD549" s="455">
        <v>62</v>
      </c>
      <c r="DE549" s="455">
        <v>97</v>
      </c>
      <c r="DG549" s="455">
        <v>59</v>
      </c>
      <c r="DH549" s="455">
        <v>23</v>
      </c>
      <c r="DI549" s="455">
        <v>67</v>
      </c>
      <c r="DJ549" s="455">
        <v>52</v>
      </c>
      <c r="DL549" s="455">
        <v>89</v>
      </c>
      <c r="DM549" s="455">
        <v>65</v>
      </c>
      <c r="DN549" s="455">
        <v>42</v>
      </c>
      <c r="DO549" s="455">
        <v>27</v>
      </c>
    </row>
    <row r="552" spans="4:119">
      <c r="D552" s="318">
        <v>113</v>
      </c>
      <c r="E552" s="318" t="s">
        <v>379</v>
      </c>
    </row>
    <row r="553" spans="4:119">
      <c r="E553" s="455" t="s">
        <v>322</v>
      </c>
      <c r="F553" s="455">
        <v>1</v>
      </c>
      <c r="G553" s="455">
        <v>2</v>
      </c>
      <c r="H553" s="455">
        <v>3</v>
      </c>
      <c r="I553" s="455">
        <v>4</v>
      </c>
      <c r="J553" s="455">
        <v>5</v>
      </c>
      <c r="K553" s="455">
        <v>6</v>
      </c>
      <c r="L553" s="455">
        <v>7</v>
      </c>
      <c r="M553" s="455">
        <v>8</v>
      </c>
      <c r="N553" s="455">
        <v>9</v>
      </c>
      <c r="O553" s="455">
        <v>10</v>
      </c>
      <c r="P553" s="455">
        <v>11</v>
      </c>
      <c r="Q553" s="455">
        <v>12</v>
      </c>
      <c r="R553" s="455">
        <v>13</v>
      </c>
      <c r="S553" s="455">
        <v>14</v>
      </c>
      <c r="T553" s="455">
        <v>15</v>
      </c>
      <c r="U553" s="455">
        <v>16</v>
      </c>
      <c r="V553" s="455">
        <v>17</v>
      </c>
      <c r="W553" s="455">
        <v>18</v>
      </c>
      <c r="X553" s="455">
        <v>19</v>
      </c>
      <c r="Y553" s="455">
        <v>20</v>
      </c>
      <c r="Z553" s="455">
        <v>21</v>
      </c>
      <c r="AA553" s="455">
        <v>22</v>
      </c>
      <c r="AB553" s="455">
        <v>23</v>
      </c>
      <c r="AC553" s="455">
        <v>24</v>
      </c>
      <c r="AD553" s="455">
        <v>25</v>
      </c>
      <c r="AE553" s="455">
        <v>26</v>
      </c>
      <c r="AF553" s="455">
        <v>27</v>
      </c>
      <c r="AG553" s="455">
        <v>28</v>
      </c>
      <c r="AH553" s="455">
        <v>29</v>
      </c>
      <c r="AI553" s="455">
        <v>30</v>
      </c>
      <c r="AJ553" s="455">
        <v>31</v>
      </c>
      <c r="AK553" s="455">
        <v>32</v>
      </c>
      <c r="AL553" s="455">
        <v>33</v>
      </c>
      <c r="AM553" s="455">
        <v>34</v>
      </c>
      <c r="AN553" s="455">
        <v>35</v>
      </c>
      <c r="AO553" s="455">
        <v>36</v>
      </c>
      <c r="AP553" s="455">
        <v>37</v>
      </c>
      <c r="AQ553" s="455">
        <v>38</v>
      </c>
      <c r="AR553" s="455">
        <v>39</v>
      </c>
      <c r="AS553" s="455">
        <v>40</v>
      </c>
      <c r="AT553" s="455">
        <v>41</v>
      </c>
      <c r="AU553" s="455">
        <v>42</v>
      </c>
      <c r="AV553" s="455">
        <v>43</v>
      </c>
      <c r="AW553" s="455">
        <v>44</v>
      </c>
      <c r="AX553" s="455">
        <v>45</v>
      </c>
      <c r="AY553" s="455">
        <v>46</v>
      </c>
      <c r="AZ553" s="455">
        <v>47</v>
      </c>
      <c r="BA553" s="455">
        <v>48</v>
      </c>
      <c r="BB553" s="455">
        <v>49</v>
      </c>
      <c r="BC553" s="455">
        <v>50</v>
      </c>
      <c r="BD553" s="455">
        <v>51</v>
      </c>
      <c r="BE553" s="455">
        <v>52</v>
      </c>
      <c r="BF553" s="455">
        <v>53</v>
      </c>
      <c r="BG553" s="455">
        <v>54</v>
      </c>
      <c r="BH553" s="455">
        <v>55</v>
      </c>
      <c r="BI553" s="455">
        <v>56</v>
      </c>
      <c r="BJ553" s="455">
        <v>57</v>
      </c>
      <c r="BK553" s="455">
        <v>58</v>
      </c>
      <c r="BL553" s="455">
        <v>59</v>
      </c>
      <c r="BM553" s="455">
        <v>60</v>
      </c>
      <c r="BN553" s="455">
        <v>61</v>
      </c>
      <c r="BO553" s="455">
        <v>62</v>
      </c>
      <c r="BP553" s="455">
        <v>63</v>
      </c>
      <c r="BQ553" s="455">
        <v>64</v>
      </c>
      <c r="BR553" s="455">
        <v>65</v>
      </c>
      <c r="BS553" s="455">
        <v>66</v>
      </c>
      <c r="BT553" s="455">
        <v>67</v>
      </c>
      <c r="BU553" s="455">
        <v>68</v>
      </c>
      <c r="BV553" s="455">
        <v>69</v>
      </c>
      <c r="BW553" s="455">
        <v>70</v>
      </c>
      <c r="BX553" s="455">
        <v>71</v>
      </c>
      <c r="BY553" s="455">
        <v>72</v>
      </c>
      <c r="BZ553" s="455">
        <v>73</v>
      </c>
      <c r="CA553" s="455">
        <v>74</v>
      </c>
      <c r="CB553" s="455">
        <v>75</v>
      </c>
      <c r="CC553" s="455">
        <v>76</v>
      </c>
      <c r="CD553" s="455">
        <v>77</v>
      </c>
      <c r="CE553" s="455">
        <v>78</v>
      </c>
      <c r="CF553" s="455">
        <v>79</v>
      </c>
      <c r="CG553" s="455">
        <v>80</v>
      </c>
      <c r="CH553" s="455">
        <v>81</v>
      </c>
      <c r="CI553" s="455">
        <v>82</v>
      </c>
      <c r="CJ553" s="455">
        <v>83</v>
      </c>
      <c r="CK553" s="455">
        <v>84</v>
      </c>
      <c r="CL553" s="455">
        <v>85</v>
      </c>
      <c r="CM553" s="455">
        <v>86</v>
      </c>
      <c r="CN553" s="455">
        <v>87</v>
      </c>
      <c r="CO553" s="455">
        <v>88</v>
      </c>
      <c r="CP553" s="455">
        <v>89</v>
      </c>
      <c r="CQ553" s="455">
        <v>90</v>
      </c>
      <c r="CR553" s="455">
        <v>91</v>
      </c>
      <c r="CS553" s="455">
        <v>92</v>
      </c>
      <c r="CT553" s="455">
        <v>93</v>
      </c>
      <c r="CU553" s="455">
        <v>94</v>
      </c>
      <c r="CV553" s="455">
        <v>95</v>
      </c>
      <c r="CW553" s="455">
        <v>96</v>
      </c>
      <c r="CX553" s="455">
        <v>97</v>
      </c>
      <c r="CY553" s="455">
        <v>98</v>
      </c>
      <c r="CZ553" s="455">
        <v>99</v>
      </c>
      <c r="DA553" s="455">
        <v>100</v>
      </c>
      <c r="DB553" s="455">
        <v>101</v>
      </c>
      <c r="DC553" s="455">
        <v>102</v>
      </c>
      <c r="DD553" s="455">
        <v>103</v>
      </c>
      <c r="DE553" s="455">
        <v>104</v>
      </c>
      <c r="DF553" s="455">
        <v>105</v>
      </c>
      <c r="DG553" s="455">
        <v>106</v>
      </c>
      <c r="DH553" s="455">
        <v>107</v>
      </c>
      <c r="DI553" s="455">
        <v>108</v>
      </c>
      <c r="DJ553" s="455">
        <v>109</v>
      </c>
      <c r="DL553" s="455">
        <v>110</v>
      </c>
      <c r="DM553" s="455">
        <v>111</v>
      </c>
      <c r="DN553" s="455">
        <v>112</v>
      </c>
      <c r="DO553" s="455">
        <v>113</v>
      </c>
    </row>
    <row r="554" spans="4:119">
      <c r="E554" s="455" t="s">
        <v>350</v>
      </c>
      <c r="F554" s="455">
        <v>79</v>
      </c>
      <c r="G554" s="455">
        <v>113</v>
      </c>
      <c r="H554" s="455">
        <v>62</v>
      </c>
      <c r="I554" s="455">
        <v>31</v>
      </c>
      <c r="J554" s="455">
        <v>96</v>
      </c>
      <c r="K554" s="455">
        <v>109</v>
      </c>
      <c r="L554" s="455">
        <v>5</v>
      </c>
      <c r="M554" s="455">
        <v>82</v>
      </c>
      <c r="N554" s="455">
        <v>66</v>
      </c>
      <c r="O554" s="455">
        <v>86</v>
      </c>
      <c r="P554" s="455">
        <v>10</v>
      </c>
      <c r="Q554" s="455">
        <v>33</v>
      </c>
      <c r="R554" s="455">
        <v>87</v>
      </c>
      <c r="S554" s="455">
        <v>81</v>
      </c>
      <c r="T554" s="455">
        <v>52</v>
      </c>
      <c r="U554" s="455">
        <v>15</v>
      </c>
      <c r="V554" s="455">
        <v>43</v>
      </c>
      <c r="W554" s="455">
        <v>75</v>
      </c>
      <c r="X554" s="455">
        <v>51</v>
      </c>
      <c r="Y554" s="455">
        <v>23</v>
      </c>
      <c r="Z554" s="455">
        <v>34</v>
      </c>
      <c r="AA554" s="455">
        <v>18</v>
      </c>
      <c r="AB554" s="455">
        <v>49</v>
      </c>
      <c r="AC554" s="455">
        <v>27</v>
      </c>
      <c r="AD554" s="455">
        <v>11</v>
      </c>
      <c r="AE554" s="455">
        <v>70</v>
      </c>
      <c r="AF554" s="455">
        <v>24</v>
      </c>
      <c r="AG554" s="455">
        <v>57</v>
      </c>
      <c r="AH554" s="455">
        <v>63</v>
      </c>
      <c r="AI554" s="455">
        <v>111</v>
      </c>
      <c r="AJ554" s="455">
        <v>4</v>
      </c>
      <c r="AK554" s="455">
        <v>104</v>
      </c>
      <c r="AL554" s="455">
        <v>77</v>
      </c>
      <c r="AM554" s="455">
        <v>112</v>
      </c>
      <c r="AN554" s="455">
        <v>21</v>
      </c>
      <c r="AO554" s="455">
        <v>9</v>
      </c>
      <c r="AP554" s="455">
        <v>28</v>
      </c>
      <c r="AQ554" s="455">
        <v>92</v>
      </c>
      <c r="AR554" s="455">
        <v>16</v>
      </c>
      <c r="AS554" s="455">
        <v>97</v>
      </c>
      <c r="AT554" s="455">
        <v>84</v>
      </c>
      <c r="AU554" s="455">
        <v>68</v>
      </c>
      <c r="AV554" s="455">
        <v>45</v>
      </c>
      <c r="AW554" s="455">
        <v>32</v>
      </c>
      <c r="AX554" s="455">
        <v>1</v>
      </c>
      <c r="AY554" s="455">
        <v>55</v>
      </c>
      <c r="AZ554" s="455">
        <v>40</v>
      </c>
      <c r="BA554" s="455">
        <v>72</v>
      </c>
      <c r="BB554" s="455">
        <v>101</v>
      </c>
      <c r="BC554" s="455">
        <v>108</v>
      </c>
      <c r="BD554" s="455">
        <v>39</v>
      </c>
      <c r="BE554" s="455">
        <v>44</v>
      </c>
      <c r="BF554" s="455">
        <v>102</v>
      </c>
      <c r="BG554" s="455">
        <v>3</v>
      </c>
      <c r="BH554" s="455">
        <v>78</v>
      </c>
      <c r="BI554" s="455">
        <v>105</v>
      </c>
      <c r="BJ554" s="455">
        <v>48</v>
      </c>
      <c r="BK554" s="455">
        <v>65</v>
      </c>
      <c r="BL554" s="455">
        <v>17</v>
      </c>
      <c r="BM554" s="455">
        <v>76</v>
      </c>
      <c r="BN554" s="455">
        <v>35</v>
      </c>
      <c r="BO554" s="455">
        <v>30</v>
      </c>
      <c r="BP554" s="455">
        <v>19</v>
      </c>
      <c r="BQ554" s="455">
        <v>13</v>
      </c>
      <c r="BR554" s="455">
        <v>106</v>
      </c>
      <c r="BS554" s="455">
        <v>69</v>
      </c>
      <c r="BT554" s="455">
        <v>94</v>
      </c>
      <c r="BU554" s="455">
        <v>37</v>
      </c>
      <c r="BV554" s="455">
        <v>8</v>
      </c>
      <c r="BW554" s="455">
        <v>41</v>
      </c>
      <c r="BX554" s="455">
        <v>99</v>
      </c>
      <c r="BY554" s="455">
        <v>64</v>
      </c>
      <c r="BZ554" s="455">
        <v>74</v>
      </c>
      <c r="CA554" s="455">
        <v>56</v>
      </c>
      <c r="CB554" s="455">
        <v>46</v>
      </c>
      <c r="CC554" s="455">
        <v>60</v>
      </c>
      <c r="CD554" s="455">
        <v>29</v>
      </c>
      <c r="CE554" s="455">
        <v>42</v>
      </c>
      <c r="CF554" s="455">
        <v>91</v>
      </c>
      <c r="CG554" s="455">
        <v>61</v>
      </c>
      <c r="CH554" s="455">
        <v>80</v>
      </c>
      <c r="CI554" s="455">
        <v>95</v>
      </c>
      <c r="CJ554" s="455">
        <v>54</v>
      </c>
      <c r="CK554" s="455">
        <v>26</v>
      </c>
      <c r="CL554" s="455">
        <v>38</v>
      </c>
      <c r="CM554" s="455">
        <v>89</v>
      </c>
      <c r="CN554" s="455">
        <v>58</v>
      </c>
      <c r="CO554" s="455">
        <v>20</v>
      </c>
      <c r="CP554" s="455">
        <v>98</v>
      </c>
      <c r="CQ554" s="455">
        <v>110</v>
      </c>
      <c r="CR554" s="455">
        <v>25</v>
      </c>
      <c r="CS554" s="455">
        <v>93</v>
      </c>
      <c r="CT554" s="455">
        <v>7</v>
      </c>
      <c r="CU554" s="455">
        <v>36</v>
      </c>
      <c r="CV554" s="455">
        <v>73</v>
      </c>
      <c r="CW554" s="455">
        <v>14</v>
      </c>
      <c r="CX554" s="455">
        <v>88</v>
      </c>
      <c r="CY554" s="455">
        <v>67</v>
      </c>
      <c r="CZ554" s="455">
        <v>22</v>
      </c>
      <c r="DA554" s="455">
        <v>71</v>
      </c>
      <c r="DB554" s="455">
        <v>100</v>
      </c>
      <c r="DC554" s="455">
        <v>53</v>
      </c>
      <c r="DD554" s="455">
        <v>2</v>
      </c>
      <c r="DE554" s="455">
        <v>107</v>
      </c>
      <c r="DF554" s="455">
        <v>83</v>
      </c>
      <c r="DG554" s="455">
        <v>59</v>
      </c>
      <c r="DH554" s="455">
        <v>103</v>
      </c>
      <c r="DI554" s="455">
        <v>50</v>
      </c>
      <c r="DJ554" s="455">
        <v>6</v>
      </c>
      <c r="DL554" s="455">
        <v>90</v>
      </c>
      <c r="DM554" s="455">
        <v>85</v>
      </c>
      <c r="DN554" s="455">
        <v>12</v>
      </c>
      <c r="DO554" s="455">
        <v>47</v>
      </c>
    </row>
    <row r="557" spans="4:119">
      <c r="D557" s="318">
        <v>114</v>
      </c>
      <c r="E557" s="318" t="s">
        <v>379</v>
      </c>
    </row>
    <row r="558" spans="4:119">
      <c r="E558" s="455" t="s">
        <v>322</v>
      </c>
      <c r="F558" s="455">
        <v>1</v>
      </c>
      <c r="G558" s="455">
        <v>2</v>
      </c>
      <c r="H558" s="455">
        <v>3</v>
      </c>
      <c r="I558" s="455">
        <v>4</v>
      </c>
      <c r="J558" s="455">
        <v>5</v>
      </c>
      <c r="K558" s="455">
        <v>6</v>
      </c>
      <c r="L558" s="455">
        <v>7</v>
      </c>
      <c r="M558" s="455">
        <v>8</v>
      </c>
      <c r="N558" s="455">
        <v>9</v>
      </c>
      <c r="O558" s="455">
        <v>10</v>
      </c>
      <c r="P558" s="455">
        <v>11</v>
      </c>
      <c r="Q558" s="455">
        <v>12</v>
      </c>
      <c r="R558" s="455">
        <v>13</v>
      </c>
      <c r="S558" s="455">
        <v>14</v>
      </c>
      <c r="T558" s="455">
        <v>15</v>
      </c>
      <c r="U558" s="455">
        <v>16</v>
      </c>
      <c r="V558" s="455">
        <v>17</v>
      </c>
      <c r="W558" s="455">
        <v>18</v>
      </c>
      <c r="X558" s="455">
        <v>19</v>
      </c>
      <c r="Y558" s="455">
        <v>20</v>
      </c>
      <c r="Z558" s="455">
        <v>21</v>
      </c>
      <c r="AA558" s="455">
        <v>22</v>
      </c>
      <c r="AB558" s="455">
        <v>23</v>
      </c>
      <c r="AC558" s="455">
        <v>24</v>
      </c>
      <c r="AD558" s="455">
        <v>25</v>
      </c>
      <c r="AE558" s="455">
        <v>26</v>
      </c>
      <c r="AF558" s="455">
        <v>27</v>
      </c>
      <c r="AG558" s="455">
        <v>28</v>
      </c>
      <c r="AH558" s="455">
        <v>29</v>
      </c>
      <c r="AI558" s="455">
        <v>30</v>
      </c>
      <c r="AJ558" s="455">
        <v>31</v>
      </c>
      <c r="AK558" s="455">
        <v>32</v>
      </c>
      <c r="AL558" s="455">
        <v>33</v>
      </c>
      <c r="AM558" s="455">
        <v>34</v>
      </c>
      <c r="AN558" s="455">
        <v>35</v>
      </c>
      <c r="AO558" s="455">
        <v>36</v>
      </c>
      <c r="AP558" s="455">
        <v>37</v>
      </c>
      <c r="AQ558" s="455">
        <v>38</v>
      </c>
      <c r="AR558" s="455">
        <v>39</v>
      </c>
      <c r="AS558" s="455">
        <v>40</v>
      </c>
      <c r="AT558" s="455">
        <v>41</v>
      </c>
      <c r="AU558" s="455">
        <v>42</v>
      </c>
      <c r="AV558" s="455">
        <v>43</v>
      </c>
      <c r="AW558" s="455">
        <v>44</v>
      </c>
      <c r="AX558" s="455">
        <v>45</v>
      </c>
      <c r="AY558" s="455">
        <v>46</v>
      </c>
      <c r="AZ558" s="455">
        <v>47</v>
      </c>
      <c r="BA558" s="455">
        <v>48</v>
      </c>
      <c r="BB558" s="455">
        <v>49</v>
      </c>
      <c r="BC558" s="455">
        <v>50</v>
      </c>
      <c r="BD558" s="455">
        <v>51</v>
      </c>
      <c r="BE558" s="455">
        <v>52</v>
      </c>
      <c r="BF558" s="455">
        <v>53</v>
      </c>
      <c r="BG558" s="455">
        <v>54</v>
      </c>
      <c r="BH558" s="455">
        <v>55</v>
      </c>
      <c r="BI558" s="455">
        <v>56</v>
      </c>
      <c r="BJ558" s="455">
        <v>57</v>
      </c>
      <c r="BK558" s="455">
        <v>58</v>
      </c>
      <c r="BL558" s="455">
        <v>59</v>
      </c>
      <c r="BM558" s="455">
        <v>60</v>
      </c>
      <c r="BN558" s="455">
        <v>61</v>
      </c>
      <c r="BO558" s="455">
        <v>62</v>
      </c>
      <c r="BP558" s="455">
        <v>63</v>
      </c>
      <c r="BQ558" s="455">
        <v>64</v>
      </c>
      <c r="BR558" s="455">
        <v>65</v>
      </c>
      <c r="BS558" s="455">
        <v>66</v>
      </c>
      <c r="BT558" s="455">
        <v>67</v>
      </c>
      <c r="BU558" s="455">
        <v>68</v>
      </c>
      <c r="BV558" s="455">
        <v>69</v>
      </c>
      <c r="BW558" s="455">
        <v>70</v>
      </c>
      <c r="BX558" s="455">
        <v>71</v>
      </c>
      <c r="BY558" s="455">
        <v>72</v>
      </c>
      <c r="BZ558" s="455">
        <v>73</v>
      </c>
      <c r="CA558" s="455">
        <v>74</v>
      </c>
      <c r="CB558" s="455">
        <v>75</v>
      </c>
      <c r="CC558" s="455">
        <v>76</v>
      </c>
      <c r="CD558" s="455">
        <v>77</v>
      </c>
      <c r="CE558" s="455">
        <v>78</v>
      </c>
      <c r="CF558" s="455">
        <v>79</v>
      </c>
      <c r="CG558" s="455">
        <v>80</v>
      </c>
      <c r="CH558" s="455">
        <v>81</v>
      </c>
      <c r="CI558" s="455">
        <v>82</v>
      </c>
      <c r="CJ558" s="455">
        <v>83</v>
      </c>
      <c r="CK558" s="455">
        <v>84</v>
      </c>
      <c r="CL558" s="455">
        <v>85</v>
      </c>
      <c r="CM558" s="455">
        <v>86</v>
      </c>
      <c r="CN558" s="455">
        <v>87</v>
      </c>
      <c r="CO558" s="455">
        <v>88</v>
      </c>
      <c r="CP558" s="455">
        <v>89</v>
      </c>
      <c r="CQ558" s="455">
        <v>90</v>
      </c>
      <c r="CR558" s="455">
        <v>91</v>
      </c>
      <c r="CS558" s="455">
        <v>92</v>
      </c>
      <c r="CT558" s="455">
        <v>93</v>
      </c>
      <c r="CU558" s="455">
        <v>94</v>
      </c>
      <c r="CV558" s="455">
        <v>95</v>
      </c>
      <c r="CW558" s="455">
        <v>96</v>
      </c>
      <c r="CX558" s="455">
        <v>97</v>
      </c>
      <c r="CY558" s="455">
        <v>98</v>
      </c>
      <c r="CZ558" s="455">
        <v>99</v>
      </c>
      <c r="DA558" s="455">
        <v>100</v>
      </c>
      <c r="DB558" s="455">
        <v>101</v>
      </c>
      <c r="DC558" s="455">
        <v>102</v>
      </c>
      <c r="DD558" s="455">
        <v>103</v>
      </c>
      <c r="DE558" s="455">
        <v>104</v>
      </c>
      <c r="DF558" s="455">
        <v>105</v>
      </c>
      <c r="DG558" s="455">
        <v>106</v>
      </c>
      <c r="DH558" s="455">
        <v>107</v>
      </c>
      <c r="DI558" s="455">
        <v>108</v>
      </c>
      <c r="DJ558" s="455">
        <v>109</v>
      </c>
      <c r="DK558" s="455">
        <v>110</v>
      </c>
      <c r="DL558" s="455">
        <v>111</v>
      </c>
      <c r="DM558" s="455">
        <v>112</v>
      </c>
      <c r="DN558" s="455">
        <v>113</v>
      </c>
      <c r="DO558" s="455">
        <v>114</v>
      </c>
    </row>
    <row r="559" spans="4:119">
      <c r="E559" s="455" t="s">
        <v>350</v>
      </c>
      <c r="F559" s="455">
        <v>40</v>
      </c>
      <c r="G559" s="455">
        <v>70</v>
      </c>
      <c r="H559" s="455">
        <v>19</v>
      </c>
      <c r="I559" s="455">
        <v>46</v>
      </c>
      <c r="J559" s="455">
        <v>28</v>
      </c>
      <c r="K559" s="455">
        <v>75</v>
      </c>
      <c r="L559" s="455">
        <v>13</v>
      </c>
      <c r="M559" s="455">
        <v>47</v>
      </c>
      <c r="N559" s="455">
        <v>16</v>
      </c>
      <c r="O559" s="455">
        <v>82</v>
      </c>
      <c r="P559" s="455">
        <v>64</v>
      </c>
      <c r="Q559" s="455">
        <v>4</v>
      </c>
      <c r="R559" s="455">
        <v>29</v>
      </c>
      <c r="S559" s="455">
        <v>66</v>
      </c>
      <c r="T559" s="455">
        <v>36</v>
      </c>
      <c r="U559" s="455">
        <v>109</v>
      </c>
      <c r="V559" s="455">
        <v>5</v>
      </c>
      <c r="W559" s="455">
        <v>22</v>
      </c>
      <c r="X559" s="455">
        <v>96</v>
      </c>
      <c r="Y559" s="455">
        <v>51</v>
      </c>
      <c r="Z559" s="455">
        <v>90</v>
      </c>
      <c r="AA559" s="455">
        <v>53</v>
      </c>
      <c r="AB559" s="455">
        <v>49</v>
      </c>
      <c r="AC559" s="455">
        <v>91</v>
      </c>
      <c r="AD559" s="455">
        <v>98</v>
      </c>
      <c r="AE559" s="455">
        <v>20</v>
      </c>
      <c r="AF559" s="455">
        <v>110</v>
      </c>
      <c r="AG559" s="455">
        <v>60</v>
      </c>
      <c r="AH559" s="455">
        <v>77</v>
      </c>
      <c r="AI559" s="455">
        <v>101</v>
      </c>
      <c r="AJ559" s="455">
        <v>9</v>
      </c>
      <c r="AK559" s="455">
        <v>100</v>
      </c>
      <c r="AL559" s="455">
        <v>92</v>
      </c>
      <c r="AM559" s="455">
        <v>87</v>
      </c>
      <c r="AN559" s="455">
        <v>106</v>
      </c>
      <c r="AO559" s="455">
        <v>89</v>
      </c>
      <c r="AP559" s="455">
        <v>113</v>
      </c>
      <c r="AQ559" s="455">
        <v>27</v>
      </c>
      <c r="AR559" s="455">
        <v>57</v>
      </c>
      <c r="AS559" s="455">
        <v>33</v>
      </c>
      <c r="AT559" s="455">
        <v>105</v>
      </c>
      <c r="AU559" s="455">
        <v>84</v>
      </c>
      <c r="AV559" s="455">
        <v>37</v>
      </c>
      <c r="AW559" s="455">
        <v>61</v>
      </c>
      <c r="AX559" s="455">
        <v>7</v>
      </c>
      <c r="AY559" s="455">
        <v>114</v>
      </c>
      <c r="AZ559" s="455">
        <v>8</v>
      </c>
      <c r="BA559" s="455">
        <v>15</v>
      </c>
      <c r="BB559" s="455">
        <v>71</v>
      </c>
      <c r="BC559" s="455">
        <v>52</v>
      </c>
      <c r="BD559" s="455">
        <v>65</v>
      </c>
      <c r="BE559" s="455">
        <v>78</v>
      </c>
      <c r="BF559" s="455">
        <v>107</v>
      </c>
      <c r="BG559" s="455">
        <v>111</v>
      </c>
      <c r="BH559" s="455">
        <v>31</v>
      </c>
      <c r="BI559" s="455">
        <v>44</v>
      </c>
      <c r="BJ559" s="455">
        <v>39</v>
      </c>
      <c r="BK559" s="455">
        <v>10</v>
      </c>
      <c r="BL559" s="455">
        <v>102</v>
      </c>
      <c r="BM559" s="455">
        <v>108</v>
      </c>
      <c r="BN559" s="455">
        <v>45</v>
      </c>
      <c r="BO559" s="455">
        <v>3</v>
      </c>
      <c r="BP559" s="455">
        <v>72</v>
      </c>
      <c r="BQ559" s="455">
        <v>56</v>
      </c>
      <c r="BR559" s="455">
        <v>21</v>
      </c>
      <c r="BS559" s="455">
        <v>14</v>
      </c>
      <c r="BT559" s="455">
        <v>73</v>
      </c>
      <c r="BU559" s="455">
        <v>42</v>
      </c>
      <c r="BV559" s="455">
        <v>86</v>
      </c>
      <c r="BW559" s="455">
        <v>103</v>
      </c>
      <c r="BX559" s="455">
        <v>104</v>
      </c>
      <c r="BY559" s="455">
        <v>43</v>
      </c>
      <c r="BZ559" s="455">
        <v>112</v>
      </c>
      <c r="CA559" s="455">
        <v>88</v>
      </c>
      <c r="CB559" s="455">
        <v>63</v>
      </c>
      <c r="CC559" s="455">
        <v>99</v>
      </c>
      <c r="CD559" s="455">
        <v>85</v>
      </c>
      <c r="CE559" s="455">
        <v>95</v>
      </c>
      <c r="CF559" s="455">
        <v>26</v>
      </c>
      <c r="CG559" s="455">
        <v>32</v>
      </c>
      <c r="CH559" s="455">
        <v>25</v>
      </c>
      <c r="CI559" s="455">
        <v>80</v>
      </c>
      <c r="CJ559" s="455">
        <v>34</v>
      </c>
      <c r="CK559" s="455">
        <v>68</v>
      </c>
      <c r="CL559" s="455">
        <v>48</v>
      </c>
      <c r="CM559" s="455">
        <v>69</v>
      </c>
      <c r="CN559" s="455">
        <v>23</v>
      </c>
      <c r="CO559" s="455">
        <v>17</v>
      </c>
      <c r="CP559" s="455">
        <v>12</v>
      </c>
      <c r="CQ559" s="455">
        <v>1</v>
      </c>
      <c r="CR559" s="455">
        <v>24</v>
      </c>
      <c r="CS559" s="455">
        <v>79</v>
      </c>
      <c r="CT559" s="455">
        <v>2</v>
      </c>
      <c r="CU559" s="455">
        <v>6</v>
      </c>
      <c r="CV559" s="455">
        <v>11</v>
      </c>
      <c r="CW559" s="455">
        <v>55</v>
      </c>
      <c r="CX559" s="455">
        <v>18</v>
      </c>
      <c r="CY559" s="455">
        <v>50</v>
      </c>
      <c r="CZ559" s="455">
        <v>76</v>
      </c>
      <c r="DA559" s="455">
        <v>67</v>
      </c>
      <c r="DB559" s="455">
        <v>30</v>
      </c>
      <c r="DC559" s="455">
        <v>58</v>
      </c>
      <c r="DD559" s="455">
        <v>62</v>
      </c>
      <c r="DE559" s="455">
        <v>41</v>
      </c>
      <c r="DF559" s="455">
        <v>93</v>
      </c>
      <c r="DG559" s="455">
        <v>59</v>
      </c>
      <c r="DH559" s="455">
        <v>74</v>
      </c>
      <c r="DI559" s="455">
        <v>35</v>
      </c>
      <c r="DJ559" s="455">
        <v>97</v>
      </c>
      <c r="DK559" s="455">
        <v>83</v>
      </c>
      <c r="DL559" s="455">
        <v>54</v>
      </c>
      <c r="DM559" s="455">
        <v>38</v>
      </c>
      <c r="DN559" s="455">
        <v>94</v>
      </c>
      <c r="DO559" s="455">
        <v>81</v>
      </c>
    </row>
    <row r="562" spans="4:124">
      <c r="D562" s="318">
        <v>115</v>
      </c>
      <c r="E562" s="318" t="s">
        <v>379</v>
      </c>
    </row>
    <row r="563" spans="4:124">
      <c r="E563" s="455" t="s">
        <v>322</v>
      </c>
      <c r="F563" s="455">
        <v>1</v>
      </c>
      <c r="G563" s="455">
        <v>2</v>
      </c>
      <c r="H563" s="455">
        <v>3</v>
      </c>
      <c r="I563" s="455">
        <v>4</v>
      </c>
      <c r="J563" s="455">
        <v>5</v>
      </c>
      <c r="K563" s="455">
        <v>6</v>
      </c>
      <c r="L563" s="455">
        <v>7</v>
      </c>
      <c r="M563" s="455">
        <v>8</v>
      </c>
      <c r="N563" s="455">
        <v>9</v>
      </c>
      <c r="O563" s="455">
        <v>10</v>
      </c>
      <c r="P563" s="455">
        <v>11</v>
      </c>
      <c r="Q563" s="455">
        <v>12</v>
      </c>
      <c r="R563" s="455">
        <v>13</v>
      </c>
      <c r="S563" s="455">
        <v>14</v>
      </c>
      <c r="T563" s="455">
        <v>15</v>
      </c>
      <c r="U563" s="455">
        <v>16</v>
      </c>
      <c r="V563" s="455">
        <v>17</v>
      </c>
      <c r="W563" s="455">
        <v>18</v>
      </c>
      <c r="X563" s="455">
        <v>19</v>
      </c>
      <c r="Y563" s="455">
        <v>20</v>
      </c>
      <c r="Z563" s="455">
        <v>21</v>
      </c>
      <c r="AA563" s="455">
        <v>22</v>
      </c>
      <c r="AB563" s="455">
        <v>23</v>
      </c>
      <c r="AC563" s="455">
        <v>24</v>
      </c>
      <c r="AD563" s="455">
        <v>25</v>
      </c>
      <c r="AE563" s="455">
        <v>26</v>
      </c>
      <c r="AF563" s="455">
        <v>27</v>
      </c>
      <c r="AG563" s="455">
        <v>28</v>
      </c>
      <c r="AH563" s="455">
        <v>29</v>
      </c>
      <c r="AI563" s="455">
        <v>30</v>
      </c>
      <c r="AJ563" s="455">
        <v>31</v>
      </c>
      <c r="AK563" s="455">
        <v>32</v>
      </c>
      <c r="AL563" s="455">
        <v>33</v>
      </c>
      <c r="AM563" s="455">
        <v>34</v>
      </c>
      <c r="AN563" s="455">
        <v>35</v>
      </c>
      <c r="AO563" s="455">
        <v>36</v>
      </c>
      <c r="AP563" s="455">
        <v>37</v>
      </c>
      <c r="AQ563" s="455">
        <v>38</v>
      </c>
      <c r="AR563" s="455">
        <v>39</v>
      </c>
      <c r="AS563" s="455">
        <v>40</v>
      </c>
      <c r="AT563" s="455">
        <v>41</v>
      </c>
      <c r="AU563" s="455">
        <v>42</v>
      </c>
      <c r="AV563" s="455">
        <v>43</v>
      </c>
      <c r="AW563" s="455">
        <v>44</v>
      </c>
      <c r="AX563" s="455">
        <v>45</v>
      </c>
      <c r="AY563" s="455">
        <v>46</v>
      </c>
      <c r="AZ563" s="455">
        <v>47</v>
      </c>
      <c r="BA563" s="455">
        <v>48</v>
      </c>
      <c r="BB563" s="455">
        <v>49</v>
      </c>
      <c r="BC563" s="455">
        <v>50</v>
      </c>
      <c r="BD563" s="455">
        <v>51</v>
      </c>
      <c r="BE563" s="455">
        <v>52</v>
      </c>
      <c r="BF563" s="455">
        <v>53</v>
      </c>
      <c r="BG563" s="455">
        <v>54</v>
      </c>
      <c r="BH563" s="455">
        <v>55</v>
      </c>
      <c r="BI563" s="455">
        <v>56</v>
      </c>
      <c r="BJ563" s="455">
        <v>57</v>
      </c>
      <c r="BK563" s="455">
        <v>58</v>
      </c>
      <c r="BL563" s="455">
        <v>59</v>
      </c>
      <c r="BM563" s="455">
        <v>60</v>
      </c>
      <c r="BN563" s="455">
        <v>61</v>
      </c>
      <c r="BO563" s="455">
        <v>62</v>
      </c>
      <c r="BP563" s="455">
        <v>63</v>
      </c>
      <c r="BQ563" s="455">
        <v>64</v>
      </c>
      <c r="BR563" s="455">
        <v>65</v>
      </c>
      <c r="BS563" s="455">
        <v>66</v>
      </c>
      <c r="BT563" s="455">
        <v>67</v>
      </c>
      <c r="BU563" s="455">
        <v>68</v>
      </c>
      <c r="BV563" s="455">
        <v>69</v>
      </c>
      <c r="BW563" s="455">
        <v>70</v>
      </c>
      <c r="BX563" s="455">
        <v>71</v>
      </c>
      <c r="BY563" s="455">
        <v>72</v>
      </c>
      <c r="BZ563" s="455">
        <v>73</v>
      </c>
      <c r="CA563" s="455">
        <v>74</v>
      </c>
      <c r="CB563" s="455">
        <v>75</v>
      </c>
      <c r="CC563" s="455">
        <v>76</v>
      </c>
      <c r="CD563" s="455">
        <v>77</v>
      </c>
      <c r="CE563" s="455">
        <v>78</v>
      </c>
      <c r="CF563" s="455">
        <v>79</v>
      </c>
      <c r="CG563" s="455">
        <v>80</v>
      </c>
      <c r="CH563" s="455">
        <v>81</v>
      </c>
      <c r="CI563" s="455">
        <v>82</v>
      </c>
      <c r="CJ563" s="455">
        <v>83</v>
      </c>
      <c r="CK563" s="455">
        <v>84</v>
      </c>
      <c r="CL563" s="455">
        <v>85</v>
      </c>
      <c r="CM563" s="455">
        <v>86</v>
      </c>
      <c r="CN563" s="455">
        <v>87</v>
      </c>
      <c r="CO563" s="455">
        <v>88</v>
      </c>
      <c r="CP563" s="455">
        <v>89</v>
      </c>
      <c r="CQ563" s="455">
        <v>90</v>
      </c>
      <c r="CR563" s="455">
        <v>91</v>
      </c>
      <c r="CS563" s="455">
        <v>92</v>
      </c>
      <c r="CT563" s="455">
        <v>93</v>
      </c>
      <c r="CU563" s="455">
        <v>94</v>
      </c>
      <c r="CV563" s="455">
        <v>95</v>
      </c>
      <c r="CW563" s="455">
        <v>96</v>
      </c>
      <c r="CX563" s="455">
        <v>97</v>
      </c>
      <c r="CY563" s="455">
        <v>98</v>
      </c>
      <c r="CZ563" s="455">
        <v>99</v>
      </c>
      <c r="DA563" s="455">
        <v>100</v>
      </c>
      <c r="DB563" s="455">
        <v>101</v>
      </c>
      <c r="DC563" s="455">
        <v>102</v>
      </c>
      <c r="DD563" s="455">
        <v>103</v>
      </c>
      <c r="DE563" s="455">
        <v>104</v>
      </c>
      <c r="DF563" s="455">
        <v>105</v>
      </c>
      <c r="DG563" s="455">
        <v>106</v>
      </c>
      <c r="DH563" s="455">
        <v>107</v>
      </c>
      <c r="DI563" s="455">
        <v>108</v>
      </c>
      <c r="DJ563" s="455">
        <v>109</v>
      </c>
      <c r="DK563" s="455">
        <v>110</v>
      </c>
      <c r="DL563" s="455">
        <v>111</v>
      </c>
      <c r="DM563" s="455">
        <v>112</v>
      </c>
      <c r="DN563" s="455">
        <v>113</v>
      </c>
      <c r="DO563" s="455">
        <v>114</v>
      </c>
      <c r="DP563" s="455">
        <v>115</v>
      </c>
    </row>
    <row r="564" spans="4:124">
      <c r="E564" s="455" t="s">
        <v>350</v>
      </c>
      <c r="F564" s="455">
        <v>90</v>
      </c>
      <c r="G564" s="455">
        <v>20</v>
      </c>
      <c r="H564" s="455">
        <v>65</v>
      </c>
      <c r="I564" s="455">
        <v>72</v>
      </c>
      <c r="J564" s="455">
        <v>27</v>
      </c>
      <c r="K564" s="455">
        <v>9</v>
      </c>
      <c r="L564" s="455">
        <v>38</v>
      </c>
      <c r="M564" s="455">
        <v>97</v>
      </c>
      <c r="N564" s="455">
        <v>66</v>
      </c>
      <c r="O564" s="455">
        <v>1</v>
      </c>
      <c r="P564" s="455">
        <v>39</v>
      </c>
      <c r="Q564" s="455">
        <v>113</v>
      </c>
      <c r="R564" s="455">
        <v>49</v>
      </c>
      <c r="S564" s="455">
        <v>43</v>
      </c>
      <c r="T564" s="455">
        <v>21</v>
      </c>
      <c r="U564" s="455">
        <v>99</v>
      </c>
      <c r="V564" s="455">
        <v>28</v>
      </c>
      <c r="W564" s="455">
        <v>42</v>
      </c>
      <c r="X564" s="455">
        <v>77</v>
      </c>
      <c r="Y564" s="455">
        <v>6</v>
      </c>
      <c r="Z564" s="455">
        <v>15</v>
      </c>
      <c r="AA564" s="455">
        <v>58</v>
      </c>
      <c r="AB564" s="455">
        <v>50</v>
      </c>
      <c r="AC564" s="455">
        <v>16</v>
      </c>
      <c r="AD564" s="455">
        <v>36</v>
      </c>
      <c r="AE564" s="455">
        <v>110</v>
      </c>
      <c r="AF564" s="455">
        <v>23</v>
      </c>
      <c r="AG564" s="455">
        <v>12</v>
      </c>
      <c r="AH564" s="455">
        <v>71</v>
      </c>
      <c r="AI564" s="455">
        <v>93</v>
      </c>
      <c r="AJ564" s="455">
        <v>35</v>
      </c>
      <c r="AK564" s="455">
        <v>68</v>
      </c>
      <c r="AL564" s="455">
        <v>89</v>
      </c>
      <c r="AM564" s="455">
        <v>102</v>
      </c>
      <c r="AN564" s="455">
        <v>82</v>
      </c>
      <c r="AO564" s="455">
        <v>105</v>
      </c>
      <c r="AP564" s="455">
        <v>108</v>
      </c>
      <c r="AQ564" s="455">
        <v>55</v>
      </c>
      <c r="AR564" s="455">
        <v>11</v>
      </c>
      <c r="AS564" s="455">
        <v>87</v>
      </c>
      <c r="AT564" s="455">
        <v>114</v>
      </c>
      <c r="AU564" s="455">
        <v>10</v>
      </c>
      <c r="AV564" s="455">
        <v>14</v>
      </c>
      <c r="AW564" s="455">
        <v>73</v>
      </c>
      <c r="AX564" s="455">
        <v>47</v>
      </c>
      <c r="AY564" s="455">
        <v>70</v>
      </c>
      <c r="AZ564" s="455">
        <v>53</v>
      </c>
      <c r="BA564" s="455">
        <v>74</v>
      </c>
      <c r="BB564" s="455">
        <v>96</v>
      </c>
      <c r="BC564" s="455">
        <v>112</v>
      </c>
      <c r="BD564" s="455">
        <v>34</v>
      </c>
      <c r="BE564" s="455">
        <v>24</v>
      </c>
      <c r="BF564" s="455">
        <v>30</v>
      </c>
      <c r="BG564" s="455">
        <v>101</v>
      </c>
      <c r="BH564" s="455">
        <v>48</v>
      </c>
      <c r="BI564" s="455">
        <v>115</v>
      </c>
      <c r="BJ564" s="455">
        <v>100</v>
      </c>
      <c r="BK564" s="455">
        <v>17</v>
      </c>
      <c r="BL564" s="455">
        <v>37</v>
      </c>
      <c r="BM564" s="455">
        <v>86</v>
      </c>
      <c r="BN564" s="455">
        <v>59</v>
      </c>
      <c r="BO564" s="455">
        <v>78</v>
      </c>
      <c r="BP564" s="455">
        <v>25</v>
      </c>
      <c r="BQ564" s="455">
        <v>81</v>
      </c>
      <c r="BR564" s="455">
        <v>26</v>
      </c>
      <c r="BS564" s="455">
        <v>45</v>
      </c>
      <c r="BT564" s="455">
        <v>80</v>
      </c>
      <c r="BU564" s="455">
        <v>52</v>
      </c>
      <c r="BV564" s="455">
        <v>61</v>
      </c>
      <c r="BW564" s="455">
        <v>83</v>
      </c>
      <c r="BX564" s="455">
        <v>69</v>
      </c>
      <c r="BY564" s="455">
        <v>85</v>
      </c>
      <c r="BZ564" s="455">
        <v>5</v>
      </c>
      <c r="CA564" s="455">
        <v>31</v>
      </c>
      <c r="CB564" s="455">
        <v>51</v>
      </c>
      <c r="CC564" s="455">
        <v>95</v>
      </c>
      <c r="CD564" s="455">
        <v>88</v>
      </c>
      <c r="CE564" s="455">
        <v>62</v>
      </c>
      <c r="CF564" s="455">
        <v>32</v>
      </c>
      <c r="CG564" s="455">
        <v>106</v>
      </c>
      <c r="CH564" s="455">
        <v>109</v>
      </c>
      <c r="CI564" s="455">
        <v>103</v>
      </c>
      <c r="CJ564" s="455">
        <v>64</v>
      </c>
      <c r="CK564" s="455">
        <v>3</v>
      </c>
      <c r="CL564" s="455">
        <v>46</v>
      </c>
      <c r="CM564" s="455">
        <v>94</v>
      </c>
      <c r="CN564" s="455">
        <v>40</v>
      </c>
      <c r="CO564" s="455">
        <v>75</v>
      </c>
      <c r="CP564" s="455">
        <v>33</v>
      </c>
      <c r="CQ564" s="455">
        <v>111</v>
      </c>
      <c r="CR564" s="455">
        <v>19</v>
      </c>
      <c r="CS564" s="455">
        <v>104</v>
      </c>
      <c r="CT564" s="455">
        <v>7</v>
      </c>
      <c r="CU564" s="455">
        <v>107</v>
      </c>
      <c r="CV564" s="455">
        <v>76</v>
      </c>
      <c r="CW564" s="455">
        <v>79</v>
      </c>
      <c r="CX564" s="455">
        <v>98</v>
      </c>
      <c r="CY564" s="455">
        <v>22</v>
      </c>
      <c r="CZ564" s="455">
        <v>91</v>
      </c>
      <c r="DA564" s="455">
        <v>57</v>
      </c>
      <c r="DB564" s="455">
        <v>84</v>
      </c>
      <c r="DC564" s="455">
        <v>60</v>
      </c>
      <c r="DD564" s="455">
        <v>92</v>
      </c>
      <c r="DE564" s="455">
        <v>8</v>
      </c>
      <c r="DF564" s="455">
        <v>41</v>
      </c>
      <c r="DG564" s="455">
        <v>54</v>
      </c>
      <c r="DH564" s="455">
        <v>18</v>
      </c>
      <c r="DI564" s="455">
        <v>2</v>
      </c>
      <c r="DJ564" s="455">
        <v>67</v>
      </c>
      <c r="DK564" s="455">
        <v>56</v>
      </c>
      <c r="DL564" s="455">
        <v>44</v>
      </c>
      <c r="DM564" s="455">
        <v>4</v>
      </c>
      <c r="DN564" s="455">
        <v>29</v>
      </c>
      <c r="DO564" s="455">
        <v>63</v>
      </c>
      <c r="DP564" s="455">
        <v>13</v>
      </c>
    </row>
    <row r="567" spans="4:124">
      <c r="D567" s="318">
        <v>116</v>
      </c>
      <c r="E567" s="318" t="s">
        <v>379</v>
      </c>
    </row>
    <row r="568" spans="4:124">
      <c r="E568" s="455" t="s">
        <v>322</v>
      </c>
      <c r="F568" s="455">
        <v>1</v>
      </c>
      <c r="G568" s="455">
        <v>2</v>
      </c>
      <c r="H568" s="455">
        <v>3</v>
      </c>
      <c r="I568" s="455">
        <v>4</v>
      </c>
      <c r="J568" s="455">
        <v>5</v>
      </c>
      <c r="K568" s="455">
        <v>6</v>
      </c>
      <c r="L568" s="455">
        <v>7</v>
      </c>
      <c r="M568" s="455">
        <v>8</v>
      </c>
      <c r="N568" s="455">
        <v>9</v>
      </c>
      <c r="O568" s="455">
        <v>10</v>
      </c>
      <c r="P568" s="455">
        <v>11</v>
      </c>
      <c r="Q568" s="455">
        <v>12</v>
      </c>
      <c r="R568" s="455">
        <v>13</v>
      </c>
      <c r="S568" s="455">
        <v>14</v>
      </c>
      <c r="T568" s="455">
        <v>15</v>
      </c>
      <c r="U568" s="455">
        <v>16</v>
      </c>
      <c r="V568" s="455">
        <v>17</v>
      </c>
      <c r="W568" s="455">
        <v>18</v>
      </c>
      <c r="X568" s="455">
        <v>19</v>
      </c>
      <c r="Y568" s="455">
        <v>20</v>
      </c>
      <c r="Z568" s="455">
        <v>21</v>
      </c>
      <c r="AA568" s="455">
        <v>22</v>
      </c>
      <c r="AB568" s="455">
        <v>23</v>
      </c>
      <c r="AC568" s="455">
        <v>24</v>
      </c>
      <c r="AD568" s="455">
        <v>25</v>
      </c>
      <c r="AE568" s="455">
        <v>26</v>
      </c>
      <c r="AF568" s="455">
        <v>27</v>
      </c>
      <c r="AG568" s="455">
        <v>28</v>
      </c>
      <c r="AH568" s="455">
        <v>29</v>
      </c>
      <c r="AI568" s="455">
        <v>30</v>
      </c>
      <c r="AJ568" s="455">
        <v>31</v>
      </c>
      <c r="AK568" s="455">
        <v>32</v>
      </c>
      <c r="AL568" s="455">
        <v>33</v>
      </c>
      <c r="AM568" s="455">
        <v>34</v>
      </c>
      <c r="AN568" s="455">
        <v>35</v>
      </c>
      <c r="AO568" s="455">
        <v>36</v>
      </c>
      <c r="AP568" s="455">
        <v>37</v>
      </c>
      <c r="AQ568" s="455">
        <v>38</v>
      </c>
      <c r="AR568" s="455">
        <v>39</v>
      </c>
      <c r="AS568" s="455">
        <v>40</v>
      </c>
      <c r="AT568" s="455">
        <v>41</v>
      </c>
      <c r="AU568" s="455">
        <v>42</v>
      </c>
      <c r="AV568" s="455">
        <v>43</v>
      </c>
      <c r="AW568" s="455">
        <v>44</v>
      </c>
      <c r="AX568" s="455">
        <v>45</v>
      </c>
      <c r="AY568" s="455">
        <v>46</v>
      </c>
      <c r="AZ568" s="455">
        <v>47</v>
      </c>
      <c r="BA568" s="455">
        <v>48</v>
      </c>
      <c r="BB568" s="455">
        <v>49</v>
      </c>
      <c r="BC568" s="455">
        <v>50</v>
      </c>
      <c r="BD568" s="455">
        <v>51</v>
      </c>
      <c r="BE568" s="455">
        <v>52</v>
      </c>
      <c r="BF568" s="455">
        <v>53</v>
      </c>
      <c r="BG568" s="455">
        <v>54</v>
      </c>
      <c r="BH568" s="455">
        <v>55</v>
      </c>
      <c r="BI568" s="455">
        <v>56</v>
      </c>
      <c r="BJ568" s="455">
        <v>57</v>
      </c>
      <c r="BK568" s="455">
        <v>58</v>
      </c>
      <c r="BL568" s="455">
        <v>59</v>
      </c>
      <c r="BM568" s="455">
        <v>60</v>
      </c>
      <c r="BN568" s="455">
        <v>61</v>
      </c>
      <c r="BO568" s="455">
        <v>62</v>
      </c>
      <c r="BP568" s="455">
        <v>63</v>
      </c>
      <c r="BQ568" s="455">
        <v>64</v>
      </c>
      <c r="BR568" s="455">
        <v>65</v>
      </c>
      <c r="BS568" s="455">
        <v>66</v>
      </c>
      <c r="BT568" s="455">
        <v>67</v>
      </c>
      <c r="BU568" s="455">
        <v>68</v>
      </c>
      <c r="BV568" s="455">
        <v>69</v>
      </c>
      <c r="BW568" s="455">
        <v>70</v>
      </c>
      <c r="BX568" s="455">
        <v>71</v>
      </c>
      <c r="BY568" s="455">
        <v>72</v>
      </c>
      <c r="BZ568" s="455">
        <v>73</v>
      </c>
      <c r="CA568" s="455">
        <v>74</v>
      </c>
      <c r="CB568" s="455">
        <v>75</v>
      </c>
      <c r="CC568" s="455">
        <v>76</v>
      </c>
      <c r="CD568" s="455">
        <v>77</v>
      </c>
      <c r="CE568" s="455">
        <v>78</v>
      </c>
      <c r="CF568" s="455">
        <v>79</v>
      </c>
      <c r="CG568" s="455">
        <v>80</v>
      </c>
      <c r="CH568" s="455">
        <v>81</v>
      </c>
      <c r="CI568" s="455">
        <v>82</v>
      </c>
      <c r="CJ568" s="455">
        <v>83</v>
      </c>
      <c r="CK568" s="455">
        <v>84</v>
      </c>
      <c r="CL568" s="455">
        <v>85</v>
      </c>
      <c r="CM568" s="455">
        <v>86</v>
      </c>
      <c r="CN568" s="455">
        <v>87</v>
      </c>
      <c r="CO568" s="455">
        <v>88</v>
      </c>
      <c r="CP568" s="455">
        <v>89</v>
      </c>
      <c r="CQ568" s="455">
        <v>90</v>
      </c>
      <c r="CR568" s="455">
        <v>91</v>
      </c>
      <c r="CS568" s="455">
        <v>92</v>
      </c>
      <c r="CT568" s="455">
        <v>93</v>
      </c>
      <c r="CU568" s="455">
        <v>94</v>
      </c>
      <c r="CV568" s="455">
        <v>95</v>
      </c>
      <c r="CW568" s="455">
        <v>96</v>
      </c>
      <c r="CX568" s="455">
        <v>97</v>
      </c>
      <c r="CY568" s="455">
        <v>98</v>
      </c>
      <c r="CZ568" s="455">
        <v>99</v>
      </c>
      <c r="DA568" s="455">
        <v>100</v>
      </c>
      <c r="DB568" s="455">
        <v>101</v>
      </c>
      <c r="DC568" s="455">
        <v>102</v>
      </c>
      <c r="DD568" s="455">
        <v>103</v>
      </c>
      <c r="DE568" s="455">
        <v>104</v>
      </c>
      <c r="DG568" s="455">
        <v>105</v>
      </c>
      <c r="DH568" s="455">
        <v>106</v>
      </c>
      <c r="DI568" s="455">
        <v>107</v>
      </c>
      <c r="DJ568" s="455">
        <v>108</v>
      </c>
      <c r="DL568" s="455">
        <v>109</v>
      </c>
      <c r="DM568" s="455">
        <v>110</v>
      </c>
      <c r="DN568" s="455">
        <v>111</v>
      </c>
      <c r="DO568" s="455">
        <v>112</v>
      </c>
      <c r="DQ568" s="455">
        <v>113</v>
      </c>
      <c r="DR568" s="455">
        <v>114</v>
      </c>
      <c r="DS568" s="455">
        <v>115</v>
      </c>
      <c r="DT568" s="455">
        <v>116</v>
      </c>
    </row>
    <row r="569" spans="4:124">
      <c r="E569" s="455" t="s">
        <v>350</v>
      </c>
      <c r="F569" s="455">
        <v>15</v>
      </c>
      <c r="G569" s="455">
        <v>88</v>
      </c>
      <c r="H569" s="455">
        <v>10</v>
      </c>
      <c r="I569" s="455">
        <v>26</v>
      </c>
      <c r="J569" s="455">
        <v>111</v>
      </c>
      <c r="K569" s="455">
        <v>75</v>
      </c>
      <c r="L569" s="455">
        <v>39</v>
      </c>
      <c r="M569" s="455">
        <v>82</v>
      </c>
      <c r="N569" s="455">
        <v>106</v>
      </c>
      <c r="O569" s="455">
        <v>33</v>
      </c>
      <c r="P569" s="455">
        <v>85</v>
      </c>
      <c r="Q569" s="455">
        <v>115</v>
      </c>
      <c r="R569" s="455">
        <v>112</v>
      </c>
      <c r="S569" s="455">
        <v>18</v>
      </c>
      <c r="T569" s="455">
        <v>62</v>
      </c>
      <c r="U569" s="455">
        <v>49</v>
      </c>
      <c r="V569" s="455">
        <v>68</v>
      </c>
      <c r="W569" s="455">
        <v>102</v>
      </c>
      <c r="X569" s="455">
        <v>8</v>
      </c>
      <c r="Y569" s="455">
        <v>38</v>
      </c>
      <c r="Z569" s="455">
        <v>94</v>
      </c>
      <c r="AA569" s="455">
        <v>63</v>
      </c>
      <c r="AB569" s="455">
        <v>108</v>
      </c>
      <c r="AC569" s="455">
        <v>56</v>
      </c>
      <c r="AD569" s="455">
        <v>22</v>
      </c>
      <c r="AE569" s="455">
        <v>4</v>
      </c>
      <c r="AF569" s="455">
        <v>48</v>
      </c>
      <c r="AG569" s="455">
        <v>52</v>
      </c>
      <c r="AH569" s="455">
        <v>76</v>
      </c>
      <c r="AI569" s="455">
        <v>101</v>
      </c>
      <c r="AJ569" s="455">
        <v>70</v>
      </c>
      <c r="AK569" s="455">
        <v>103</v>
      </c>
      <c r="AL569" s="455">
        <v>27</v>
      </c>
      <c r="AM569" s="455">
        <v>41</v>
      </c>
      <c r="AN569" s="455">
        <v>107</v>
      </c>
      <c r="AO569" s="455">
        <v>25</v>
      </c>
      <c r="AP569" s="455">
        <v>53</v>
      </c>
      <c r="AQ569" s="455">
        <v>7</v>
      </c>
      <c r="AR569" s="455">
        <v>81</v>
      </c>
      <c r="AS569" s="455">
        <v>17</v>
      </c>
      <c r="AT569" s="455">
        <v>104</v>
      </c>
      <c r="AU569" s="455">
        <v>35</v>
      </c>
      <c r="AV569" s="455">
        <v>110</v>
      </c>
      <c r="AW569" s="455">
        <v>11</v>
      </c>
      <c r="AX569" s="455">
        <v>51</v>
      </c>
      <c r="AY569" s="455">
        <v>30</v>
      </c>
      <c r="AZ569" s="455">
        <v>64</v>
      </c>
      <c r="BA569" s="455">
        <v>72</v>
      </c>
      <c r="BB569" s="455">
        <v>1</v>
      </c>
      <c r="BC569" s="455">
        <v>86</v>
      </c>
      <c r="BD569" s="455">
        <v>24</v>
      </c>
      <c r="BE569" s="455">
        <v>95</v>
      </c>
      <c r="BF569" s="455">
        <v>37</v>
      </c>
      <c r="BG569" s="455">
        <v>77</v>
      </c>
      <c r="BH569" s="455">
        <v>46</v>
      </c>
      <c r="BI569" s="455">
        <v>44</v>
      </c>
      <c r="BJ569" s="455">
        <v>98</v>
      </c>
      <c r="BK569" s="455">
        <v>89</v>
      </c>
      <c r="BL569" s="455">
        <v>58</v>
      </c>
      <c r="BM569" s="455">
        <v>23</v>
      </c>
      <c r="BN569" s="455">
        <v>90</v>
      </c>
      <c r="BO569" s="455">
        <v>19</v>
      </c>
      <c r="BP569" s="455">
        <v>69</v>
      </c>
      <c r="BQ569" s="455">
        <v>61</v>
      </c>
      <c r="BR569" s="455">
        <v>28</v>
      </c>
      <c r="BS569" s="455">
        <v>55</v>
      </c>
      <c r="BT569" s="455">
        <v>73</v>
      </c>
      <c r="BU569" s="455">
        <v>57</v>
      </c>
      <c r="BV569" s="455">
        <v>16</v>
      </c>
      <c r="BW569" s="455">
        <v>43</v>
      </c>
      <c r="BX569" s="455">
        <v>60</v>
      </c>
      <c r="BY569" s="455">
        <v>9</v>
      </c>
      <c r="BZ569" s="455">
        <v>97</v>
      </c>
      <c r="CA569" s="455">
        <v>32</v>
      </c>
      <c r="CB569" s="455">
        <v>113</v>
      </c>
      <c r="CC569" s="455">
        <v>29</v>
      </c>
      <c r="CD569" s="455">
        <v>78</v>
      </c>
      <c r="CE569" s="455">
        <v>100</v>
      </c>
      <c r="CF569" s="455">
        <v>109</v>
      </c>
      <c r="CG569" s="455">
        <v>6</v>
      </c>
      <c r="CH569" s="455">
        <v>116</v>
      </c>
      <c r="CI569" s="455">
        <v>93</v>
      </c>
      <c r="CJ569" s="455">
        <v>2</v>
      </c>
      <c r="CK569" s="455">
        <v>31</v>
      </c>
      <c r="CL569" s="455">
        <v>105</v>
      </c>
      <c r="CM569" s="455">
        <v>59</v>
      </c>
      <c r="CN569" s="455">
        <v>99</v>
      </c>
      <c r="CO569" s="455">
        <v>114</v>
      </c>
      <c r="CP569" s="455">
        <v>13</v>
      </c>
      <c r="CQ569" s="455">
        <v>47</v>
      </c>
      <c r="CR569" s="455">
        <v>14</v>
      </c>
      <c r="CS569" s="455">
        <v>83</v>
      </c>
      <c r="CT569" s="455">
        <v>34</v>
      </c>
      <c r="CU569" s="455">
        <v>21</v>
      </c>
      <c r="CV569" s="455">
        <v>36</v>
      </c>
      <c r="CW569" s="455">
        <v>65</v>
      </c>
      <c r="CX569" s="455">
        <v>40</v>
      </c>
      <c r="CY569" s="455">
        <v>42</v>
      </c>
      <c r="CZ569" s="455">
        <v>87</v>
      </c>
      <c r="DA569" s="455">
        <v>91</v>
      </c>
      <c r="DB569" s="455">
        <v>79</v>
      </c>
      <c r="DC569" s="455">
        <v>20</v>
      </c>
      <c r="DD569" s="455">
        <v>74</v>
      </c>
      <c r="DE569" s="455">
        <v>66</v>
      </c>
      <c r="DG569" s="455">
        <v>84</v>
      </c>
      <c r="DH569" s="455">
        <v>54</v>
      </c>
      <c r="DI569" s="455">
        <v>67</v>
      </c>
      <c r="DJ569" s="455">
        <v>71</v>
      </c>
      <c r="DL569" s="455">
        <v>45</v>
      </c>
      <c r="DM569" s="455">
        <v>5</v>
      </c>
      <c r="DN569" s="455">
        <v>50</v>
      </c>
      <c r="DO569" s="455">
        <v>12</v>
      </c>
      <c r="DQ569" s="455">
        <v>80</v>
      </c>
      <c r="DR569" s="455">
        <v>3</v>
      </c>
      <c r="DS569" s="455">
        <v>92</v>
      </c>
      <c r="DT569" s="455">
        <v>96</v>
      </c>
    </row>
    <row r="572" spans="4:124">
      <c r="D572" s="318">
        <v>117</v>
      </c>
      <c r="E572" s="318" t="s">
        <v>379</v>
      </c>
    </row>
    <row r="573" spans="4:124">
      <c r="E573" s="455" t="s">
        <v>322</v>
      </c>
      <c r="F573" s="455">
        <v>1</v>
      </c>
      <c r="G573" s="455">
        <v>2</v>
      </c>
      <c r="H573" s="455">
        <v>3</v>
      </c>
      <c r="I573" s="455">
        <v>4</v>
      </c>
      <c r="J573" s="455">
        <v>5</v>
      </c>
      <c r="K573" s="455">
        <v>6</v>
      </c>
      <c r="L573" s="455">
        <v>7</v>
      </c>
      <c r="M573" s="455">
        <v>8</v>
      </c>
      <c r="N573" s="455">
        <v>9</v>
      </c>
      <c r="O573" s="455">
        <v>10</v>
      </c>
      <c r="P573" s="455">
        <v>11</v>
      </c>
      <c r="Q573" s="455">
        <v>12</v>
      </c>
      <c r="R573" s="455">
        <v>13</v>
      </c>
      <c r="S573" s="455">
        <v>14</v>
      </c>
      <c r="T573" s="455">
        <v>15</v>
      </c>
      <c r="U573" s="455">
        <v>16</v>
      </c>
      <c r="V573" s="455">
        <v>17</v>
      </c>
      <c r="W573" s="455">
        <v>18</v>
      </c>
      <c r="X573" s="455">
        <v>19</v>
      </c>
      <c r="Y573" s="455">
        <v>20</v>
      </c>
      <c r="Z573" s="455">
        <v>21</v>
      </c>
      <c r="AA573" s="455">
        <v>22</v>
      </c>
      <c r="AB573" s="455">
        <v>23</v>
      </c>
      <c r="AC573" s="455">
        <v>24</v>
      </c>
      <c r="AD573" s="455">
        <v>25</v>
      </c>
      <c r="AE573" s="455">
        <v>26</v>
      </c>
      <c r="AF573" s="455">
        <v>27</v>
      </c>
      <c r="AG573" s="455">
        <v>28</v>
      </c>
      <c r="AH573" s="455">
        <v>29</v>
      </c>
      <c r="AI573" s="455">
        <v>30</v>
      </c>
      <c r="AJ573" s="455">
        <v>31</v>
      </c>
      <c r="AK573" s="455">
        <v>32</v>
      </c>
      <c r="AL573" s="455">
        <v>33</v>
      </c>
      <c r="AM573" s="455">
        <v>34</v>
      </c>
      <c r="AN573" s="455">
        <v>35</v>
      </c>
      <c r="AO573" s="455">
        <v>36</v>
      </c>
      <c r="AP573" s="455">
        <v>37</v>
      </c>
      <c r="AQ573" s="455">
        <v>38</v>
      </c>
      <c r="AR573" s="455">
        <v>39</v>
      </c>
      <c r="AS573" s="455">
        <v>40</v>
      </c>
      <c r="AT573" s="455">
        <v>41</v>
      </c>
      <c r="AU573" s="455">
        <v>42</v>
      </c>
      <c r="AV573" s="455">
        <v>43</v>
      </c>
      <c r="AW573" s="455">
        <v>44</v>
      </c>
      <c r="AX573" s="455">
        <v>45</v>
      </c>
      <c r="AY573" s="455">
        <v>46</v>
      </c>
      <c r="AZ573" s="455">
        <v>47</v>
      </c>
      <c r="BA573" s="455">
        <v>48</v>
      </c>
      <c r="BB573" s="455">
        <v>49</v>
      </c>
      <c r="BC573" s="455">
        <v>50</v>
      </c>
      <c r="BD573" s="455">
        <v>51</v>
      </c>
      <c r="BE573" s="455">
        <v>52</v>
      </c>
      <c r="BF573" s="455">
        <v>53</v>
      </c>
      <c r="BG573" s="455">
        <v>54</v>
      </c>
      <c r="BH573" s="455">
        <v>55</v>
      </c>
      <c r="BI573" s="455">
        <v>56</v>
      </c>
      <c r="BJ573" s="455">
        <v>57</v>
      </c>
      <c r="BK573" s="455">
        <v>58</v>
      </c>
      <c r="BL573" s="455">
        <v>59</v>
      </c>
      <c r="BM573" s="455">
        <v>60</v>
      </c>
      <c r="BN573" s="455">
        <v>61</v>
      </c>
      <c r="BO573" s="455">
        <v>62</v>
      </c>
      <c r="BP573" s="455">
        <v>63</v>
      </c>
      <c r="BQ573" s="455">
        <v>64</v>
      </c>
      <c r="BR573" s="455">
        <v>65</v>
      </c>
      <c r="BS573" s="455">
        <v>66</v>
      </c>
      <c r="BT573" s="455">
        <v>67</v>
      </c>
      <c r="BU573" s="455">
        <v>68</v>
      </c>
      <c r="BV573" s="455">
        <v>69</v>
      </c>
      <c r="BW573" s="455">
        <v>70</v>
      </c>
      <c r="BX573" s="455">
        <v>71</v>
      </c>
      <c r="BY573" s="455">
        <v>72</v>
      </c>
      <c r="BZ573" s="455">
        <v>73</v>
      </c>
      <c r="CA573" s="455">
        <v>74</v>
      </c>
      <c r="CB573" s="455">
        <v>75</v>
      </c>
      <c r="CC573" s="455">
        <v>76</v>
      </c>
      <c r="CD573" s="455">
        <v>77</v>
      </c>
      <c r="CE573" s="455">
        <v>78</v>
      </c>
      <c r="CF573" s="455">
        <v>79</v>
      </c>
      <c r="CG573" s="455">
        <v>80</v>
      </c>
      <c r="CH573" s="455">
        <v>81</v>
      </c>
      <c r="CI573" s="455">
        <v>82</v>
      </c>
      <c r="CJ573" s="455">
        <v>83</v>
      </c>
      <c r="CK573" s="455">
        <v>84</v>
      </c>
      <c r="CL573" s="455">
        <v>85</v>
      </c>
      <c r="CM573" s="455">
        <v>86</v>
      </c>
      <c r="CN573" s="455">
        <v>87</v>
      </c>
      <c r="CO573" s="455">
        <v>88</v>
      </c>
      <c r="CP573" s="455">
        <v>89</v>
      </c>
      <c r="CQ573" s="455">
        <v>90</v>
      </c>
      <c r="CR573" s="455">
        <v>91</v>
      </c>
      <c r="CS573" s="455">
        <v>92</v>
      </c>
      <c r="CT573" s="455">
        <v>93</v>
      </c>
      <c r="CU573" s="455">
        <v>94</v>
      </c>
      <c r="CV573" s="455">
        <v>95</v>
      </c>
      <c r="CW573" s="455">
        <v>96</v>
      </c>
      <c r="CX573" s="455">
        <v>97</v>
      </c>
      <c r="CY573" s="455">
        <v>98</v>
      </c>
      <c r="CZ573" s="455">
        <v>99</v>
      </c>
      <c r="DA573" s="455">
        <v>100</v>
      </c>
      <c r="DB573" s="455">
        <v>101</v>
      </c>
      <c r="DC573" s="455">
        <v>102</v>
      </c>
      <c r="DD573" s="455">
        <v>103</v>
      </c>
      <c r="DE573" s="455">
        <v>104</v>
      </c>
      <c r="DF573" s="455">
        <v>105</v>
      </c>
      <c r="DG573" s="455">
        <v>106</v>
      </c>
      <c r="DH573" s="455">
        <v>107</v>
      </c>
      <c r="DI573" s="455">
        <v>108</v>
      </c>
      <c r="DJ573" s="455">
        <v>109</v>
      </c>
      <c r="DL573" s="455">
        <v>110</v>
      </c>
      <c r="DM573" s="455">
        <v>111</v>
      </c>
      <c r="DN573" s="455">
        <v>112</v>
      </c>
      <c r="DO573" s="455">
        <v>113</v>
      </c>
      <c r="DQ573" s="455">
        <v>114</v>
      </c>
      <c r="DR573" s="455">
        <v>115</v>
      </c>
      <c r="DS573" s="455">
        <v>116</v>
      </c>
      <c r="DT573" s="455">
        <v>117</v>
      </c>
    </row>
    <row r="574" spans="4:124">
      <c r="E574" s="455" t="s">
        <v>350</v>
      </c>
      <c r="F574" s="455">
        <v>117</v>
      </c>
      <c r="G574" s="455">
        <v>70</v>
      </c>
      <c r="H574" s="455">
        <v>55</v>
      </c>
      <c r="I574" s="455">
        <v>81</v>
      </c>
      <c r="J574" s="455">
        <v>97</v>
      </c>
      <c r="K574" s="455">
        <v>5</v>
      </c>
      <c r="L574" s="455">
        <v>88</v>
      </c>
      <c r="M574" s="455">
        <v>67</v>
      </c>
      <c r="N574" s="455">
        <v>16</v>
      </c>
      <c r="O574" s="455">
        <v>32</v>
      </c>
      <c r="P574" s="455">
        <v>94</v>
      </c>
      <c r="Q574" s="455">
        <v>43</v>
      </c>
      <c r="R574" s="455">
        <v>39</v>
      </c>
      <c r="S574" s="455">
        <v>48</v>
      </c>
      <c r="T574" s="455">
        <v>110</v>
      </c>
      <c r="U574" s="455">
        <v>74</v>
      </c>
      <c r="V574" s="455">
        <v>78</v>
      </c>
      <c r="W574" s="455">
        <v>57</v>
      </c>
      <c r="X574" s="455">
        <v>103</v>
      </c>
      <c r="Y574" s="455">
        <v>86</v>
      </c>
      <c r="Z574" s="455">
        <v>99</v>
      </c>
      <c r="AA574" s="455">
        <v>93</v>
      </c>
      <c r="AB574" s="455">
        <v>52</v>
      </c>
      <c r="AC574" s="455">
        <v>3</v>
      </c>
      <c r="AD574" s="455">
        <v>66</v>
      </c>
      <c r="AE574" s="455">
        <v>90</v>
      </c>
      <c r="AF574" s="455">
        <v>68</v>
      </c>
      <c r="AG574" s="455">
        <v>59</v>
      </c>
      <c r="AH574" s="455">
        <v>41</v>
      </c>
      <c r="AI574" s="455">
        <v>46</v>
      </c>
      <c r="AJ574" s="455">
        <v>24</v>
      </c>
      <c r="AK574" s="455">
        <v>83</v>
      </c>
      <c r="AL574" s="455">
        <v>17</v>
      </c>
      <c r="AM574" s="455">
        <v>108</v>
      </c>
      <c r="AN574" s="455">
        <v>36</v>
      </c>
      <c r="AO574" s="455">
        <v>45</v>
      </c>
      <c r="AP574" s="455">
        <v>116</v>
      </c>
      <c r="AQ574" s="455">
        <v>105</v>
      </c>
      <c r="AR574" s="455">
        <v>13</v>
      </c>
      <c r="AS574" s="455">
        <v>71</v>
      </c>
      <c r="AT574" s="455">
        <v>65</v>
      </c>
      <c r="AU574" s="455">
        <v>29</v>
      </c>
      <c r="AV574" s="455">
        <v>69</v>
      </c>
      <c r="AW574" s="455">
        <v>22</v>
      </c>
      <c r="AX574" s="455">
        <v>6</v>
      </c>
      <c r="AY574" s="455">
        <v>84</v>
      </c>
      <c r="AZ574" s="455">
        <v>14</v>
      </c>
      <c r="BA574" s="455">
        <v>47</v>
      </c>
      <c r="BB574" s="455">
        <v>2</v>
      </c>
      <c r="BC574" s="455">
        <v>114</v>
      </c>
      <c r="BD574" s="455">
        <v>80</v>
      </c>
      <c r="BE574" s="455">
        <v>20</v>
      </c>
      <c r="BF574" s="455">
        <v>107</v>
      </c>
      <c r="BG574" s="455">
        <v>37</v>
      </c>
      <c r="BH574" s="455">
        <v>101</v>
      </c>
      <c r="BI574" s="455">
        <v>79</v>
      </c>
      <c r="BJ574" s="455">
        <v>25</v>
      </c>
      <c r="BK574" s="455">
        <v>62</v>
      </c>
      <c r="BL574" s="455">
        <v>31</v>
      </c>
      <c r="BM574" s="455">
        <v>7</v>
      </c>
      <c r="BN574" s="455">
        <v>113</v>
      </c>
      <c r="BO574" s="455">
        <v>8</v>
      </c>
      <c r="BP574" s="455">
        <v>87</v>
      </c>
      <c r="BQ574" s="455">
        <v>96</v>
      </c>
      <c r="BR574" s="455">
        <v>26</v>
      </c>
      <c r="BS574" s="455">
        <v>109</v>
      </c>
      <c r="BT574" s="455">
        <v>30</v>
      </c>
      <c r="BU574" s="455">
        <v>89</v>
      </c>
      <c r="BV574" s="455">
        <v>21</v>
      </c>
      <c r="BW574" s="455">
        <v>51</v>
      </c>
      <c r="BX574" s="455">
        <v>9</v>
      </c>
      <c r="BY574" s="455">
        <v>33</v>
      </c>
      <c r="BZ574" s="455">
        <v>92</v>
      </c>
      <c r="CA574" s="455">
        <v>12</v>
      </c>
      <c r="CB574" s="455">
        <v>112</v>
      </c>
      <c r="CC574" s="455">
        <v>104</v>
      </c>
      <c r="CD574" s="455">
        <v>53</v>
      </c>
      <c r="CE574" s="455">
        <v>75</v>
      </c>
      <c r="CF574" s="455">
        <v>18</v>
      </c>
      <c r="CG574" s="455">
        <v>63</v>
      </c>
      <c r="CH574" s="455">
        <v>54</v>
      </c>
      <c r="CI574" s="455">
        <v>34</v>
      </c>
      <c r="CJ574" s="455">
        <v>10</v>
      </c>
      <c r="CK574" s="455">
        <v>91</v>
      </c>
      <c r="CL574" s="455">
        <v>77</v>
      </c>
      <c r="CM574" s="455">
        <v>95</v>
      </c>
      <c r="CN574" s="455">
        <v>23</v>
      </c>
      <c r="CO574" s="455">
        <v>35</v>
      </c>
      <c r="CP574" s="455">
        <v>76</v>
      </c>
      <c r="CQ574" s="455">
        <v>115</v>
      </c>
      <c r="CR574" s="455">
        <v>4</v>
      </c>
      <c r="CS574" s="455">
        <v>28</v>
      </c>
      <c r="CT574" s="455">
        <v>44</v>
      </c>
      <c r="CU574" s="455">
        <v>11</v>
      </c>
      <c r="CV574" s="455">
        <v>106</v>
      </c>
      <c r="CW574" s="455">
        <v>64</v>
      </c>
      <c r="CX574" s="455">
        <v>73</v>
      </c>
      <c r="CY574" s="455">
        <v>111</v>
      </c>
      <c r="CZ574" s="455">
        <v>42</v>
      </c>
      <c r="DA574" s="455">
        <v>56</v>
      </c>
      <c r="DB574" s="455">
        <v>15</v>
      </c>
      <c r="DC574" s="455">
        <v>98</v>
      </c>
      <c r="DD574" s="455">
        <v>19</v>
      </c>
      <c r="DE574" s="455">
        <v>72</v>
      </c>
      <c r="DF574" s="455">
        <v>38</v>
      </c>
      <c r="DG574" s="455">
        <v>49</v>
      </c>
      <c r="DH574" s="455">
        <v>100</v>
      </c>
      <c r="DI574" s="455">
        <v>82</v>
      </c>
      <c r="DJ574" s="455">
        <v>102</v>
      </c>
      <c r="DL574" s="455">
        <v>40</v>
      </c>
      <c r="DM574" s="455">
        <v>85</v>
      </c>
      <c r="DN574" s="455">
        <v>60</v>
      </c>
      <c r="DO574" s="455">
        <v>61</v>
      </c>
      <c r="DQ574" s="455">
        <v>50</v>
      </c>
      <c r="DR574" s="455">
        <v>58</v>
      </c>
      <c r="DS574" s="455">
        <v>27</v>
      </c>
      <c r="DT574" s="455">
        <v>1</v>
      </c>
    </row>
    <row r="577" spans="4:125">
      <c r="D577" s="318">
        <v>118</v>
      </c>
      <c r="E577" s="318" t="s">
        <v>379</v>
      </c>
    </row>
    <row r="578" spans="4:125">
      <c r="E578" s="455" t="s">
        <v>322</v>
      </c>
      <c r="F578" s="455">
        <v>1</v>
      </c>
      <c r="G578" s="455">
        <v>2</v>
      </c>
      <c r="H578" s="455">
        <v>3</v>
      </c>
      <c r="I578" s="455">
        <v>4</v>
      </c>
      <c r="J578" s="455">
        <v>5</v>
      </c>
      <c r="K578" s="455">
        <v>6</v>
      </c>
      <c r="L578" s="455">
        <v>7</v>
      </c>
      <c r="M578" s="455">
        <v>8</v>
      </c>
      <c r="N578" s="455">
        <v>9</v>
      </c>
      <c r="O578" s="455">
        <v>10</v>
      </c>
      <c r="P578" s="455">
        <v>11</v>
      </c>
      <c r="Q578" s="455">
        <v>12</v>
      </c>
      <c r="R578" s="455">
        <v>13</v>
      </c>
      <c r="S578" s="455">
        <v>14</v>
      </c>
      <c r="T578" s="455">
        <v>15</v>
      </c>
      <c r="U578" s="455">
        <v>16</v>
      </c>
      <c r="V578" s="455">
        <v>17</v>
      </c>
      <c r="W578" s="455">
        <v>18</v>
      </c>
      <c r="X578" s="455">
        <v>19</v>
      </c>
      <c r="Y578" s="455">
        <v>20</v>
      </c>
      <c r="Z578" s="455">
        <v>21</v>
      </c>
      <c r="AA578" s="455">
        <v>22</v>
      </c>
      <c r="AB578" s="455">
        <v>23</v>
      </c>
      <c r="AC578" s="455">
        <v>24</v>
      </c>
      <c r="AD578" s="455">
        <v>25</v>
      </c>
      <c r="AE578" s="455">
        <v>26</v>
      </c>
      <c r="AF578" s="455">
        <v>27</v>
      </c>
      <c r="AG578" s="455">
        <v>28</v>
      </c>
      <c r="AH578" s="455">
        <v>29</v>
      </c>
      <c r="AI578" s="455">
        <v>30</v>
      </c>
      <c r="AJ578" s="455">
        <v>31</v>
      </c>
      <c r="AK578" s="455">
        <v>32</v>
      </c>
      <c r="AL578" s="455">
        <v>33</v>
      </c>
      <c r="AM578" s="455">
        <v>34</v>
      </c>
      <c r="AN578" s="455">
        <v>35</v>
      </c>
      <c r="AO578" s="455">
        <v>36</v>
      </c>
      <c r="AP578" s="455">
        <v>37</v>
      </c>
      <c r="AQ578" s="455">
        <v>38</v>
      </c>
      <c r="AR578" s="455">
        <v>39</v>
      </c>
      <c r="AS578" s="455">
        <v>40</v>
      </c>
      <c r="AT578" s="455">
        <v>41</v>
      </c>
      <c r="AU578" s="455">
        <v>42</v>
      </c>
      <c r="AV578" s="455">
        <v>43</v>
      </c>
      <c r="AW578" s="455">
        <v>44</v>
      </c>
      <c r="AX578" s="455">
        <v>45</v>
      </c>
      <c r="AY578" s="455">
        <v>46</v>
      </c>
      <c r="AZ578" s="455">
        <v>47</v>
      </c>
      <c r="BA578" s="455">
        <v>48</v>
      </c>
      <c r="BB578" s="455">
        <v>49</v>
      </c>
      <c r="BC578" s="455">
        <v>50</v>
      </c>
      <c r="BD578" s="455">
        <v>51</v>
      </c>
      <c r="BE578" s="455">
        <v>52</v>
      </c>
      <c r="BF578" s="455">
        <v>53</v>
      </c>
      <c r="BG578" s="455">
        <v>54</v>
      </c>
      <c r="BH578" s="455">
        <v>55</v>
      </c>
      <c r="BI578" s="455">
        <v>56</v>
      </c>
      <c r="BJ578" s="455">
        <v>57</v>
      </c>
      <c r="BK578" s="455">
        <v>58</v>
      </c>
      <c r="BL578" s="455">
        <v>59</v>
      </c>
      <c r="BM578" s="455">
        <v>60</v>
      </c>
      <c r="BN578" s="455">
        <v>61</v>
      </c>
      <c r="BO578" s="455">
        <v>62</v>
      </c>
      <c r="BP578" s="455">
        <v>63</v>
      </c>
      <c r="BQ578" s="455">
        <v>64</v>
      </c>
      <c r="BR578" s="455">
        <v>65</v>
      </c>
      <c r="BS578" s="455">
        <v>66</v>
      </c>
      <c r="BT578" s="455">
        <v>67</v>
      </c>
      <c r="BU578" s="455">
        <v>68</v>
      </c>
      <c r="BV578" s="455">
        <v>69</v>
      </c>
      <c r="BW578" s="455">
        <v>70</v>
      </c>
      <c r="BX578" s="455">
        <v>71</v>
      </c>
      <c r="BY578" s="455">
        <v>72</v>
      </c>
      <c r="BZ578" s="455">
        <v>73</v>
      </c>
      <c r="CA578" s="455">
        <v>74</v>
      </c>
      <c r="CB578" s="455">
        <v>75</v>
      </c>
      <c r="CC578" s="455">
        <v>76</v>
      </c>
      <c r="CD578" s="455">
        <v>77</v>
      </c>
      <c r="CE578" s="455">
        <v>78</v>
      </c>
      <c r="CF578" s="455">
        <v>79</v>
      </c>
      <c r="CG578" s="455">
        <v>80</v>
      </c>
      <c r="CH578" s="455">
        <v>81</v>
      </c>
      <c r="CI578" s="455">
        <v>82</v>
      </c>
      <c r="CJ578" s="455">
        <v>83</v>
      </c>
      <c r="CK578" s="455">
        <v>84</v>
      </c>
      <c r="CL578" s="455">
        <v>85</v>
      </c>
      <c r="CM578" s="455">
        <v>86</v>
      </c>
      <c r="CN578" s="455">
        <v>87</v>
      </c>
      <c r="CO578" s="455">
        <v>88</v>
      </c>
      <c r="CP578" s="455">
        <v>89</v>
      </c>
      <c r="CQ578" s="455">
        <v>90</v>
      </c>
      <c r="CR578" s="455">
        <v>91</v>
      </c>
      <c r="CS578" s="455">
        <v>92</v>
      </c>
      <c r="CT578" s="455">
        <v>93</v>
      </c>
      <c r="CU578" s="455">
        <v>94</v>
      </c>
      <c r="CV578" s="455">
        <v>95</v>
      </c>
      <c r="CW578" s="455">
        <v>96</v>
      </c>
      <c r="CX578" s="455">
        <v>97</v>
      </c>
      <c r="CY578" s="455">
        <v>98</v>
      </c>
      <c r="CZ578" s="455">
        <v>99</v>
      </c>
      <c r="DA578" s="455">
        <v>100</v>
      </c>
      <c r="DB578" s="455">
        <v>101</v>
      </c>
      <c r="DC578" s="455">
        <v>102</v>
      </c>
      <c r="DD578" s="455">
        <v>103</v>
      </c>
      <c r="DE578" s="455">
        <v>104</v>
      </c>
      <c r="DF578" s="455">
        <v>105</v>
      </c>
      <c r="DG578" s="455">
        <v>106</v>
      </c>
      <c r="DH578" s="455">
        <v>107</v>
      </c>
      <c r="DI578" s="455">
        <v>108</v>
      </c>
      <c r="DJ578" s="455">
        <v>109</v>
      </c>
      <c r="DK578" s="455">
        <v>110</v>
      </c>
      <c r="DL578" s="455">
        <v>111</v>
      </c>
      <c r="DM578" s="455">
        <v>112</v>
      </c>
      <c r="DN578" s="455">
        <v>113</v>
      </c>
      <c r="DO578" s="455">
        <v>114</v>
      </c>
      <c r="DQ578" s="455">
        <v>115</v>
      </c>
      <c r="DR578" s="455">
        <v>116</v>
      </c>
      <c r="DS578" s="455">
        <v>117</v>
      </c>
      <c r="DT578" s="455">
        <v>118</v>
      </c>
    </row>
    <row r="579" spans="4:125">
      <c r="E579" s="455" t="s">
        <v>350</v>
      </c>
      <c r="F579" s="455">
        <v>19</v>
      </c>
      <c r="G579" s="455">
        <v>93</v>
      </c>
      <c r="H579" s="455">
        <v>29</v>
      </c>
      <c r="I579" s="455">
        <v>33</v>
      </c>
      <c r="J579" s="455">
        <v>86</v>
      </c>
      <c r="K579" s="455">
        <v>40</v>
      </c>
      <c r="L579" s="455">
        <v>63</v>
      </c>
      <c r="M579" s="455">
        <v>47</v>
      </c>
      <c r="N579" s="455">
        <v>76</v>
      </c>
      <c r="O579" s="455">
        <v>21</v>
      </c>
      <c r="P579" s="455">
        <v>24</v>
      </c>
      <c r="Q579" s="455">
        <v>75</v>
      </c>
      <c r="R579" s="455">
        <v>55</v>
      </c>
      <c r="S579" s="455">
        <v>103</v>
      </c>
      <c r="T579" s="455">
        <v>38</v>
      </c>
      <c r="U579" s="455">
        <v>30</v>
      </c>
      <c r="V579" s="455">
        <v>35</v>
      </c>
      <c r="W579" s="455">
        <v>77</v>
      </c>
      <c r="X579" s="455">
        <v>87</v>
      </c>
      <c r="Y579" s="455">
        <v>37</v>
      </c>
      <c r="Z579" s="455">
        <v>100</v>
      </c>
      <c r="AA579" s="455">
        <v>64</v>
      </c>
      <c r="AB579" s="455">
        <v>27</v>
      </c>
      <c r="AC579" s="455">
        <v>66</v>
      </c>
      <c r="AD579" s="455">
        <v>116</v>
      </c>
      <c r="AE579" s="455">
        <v>9</v>
      </c>
      <c r="AF579" s="455">
        <v>89</v>
      </c>
      <c r="AG579" s="455">
        <v>39</v>
      </c>
      <c r="AH579" s="455">
        <v>68</v>
      </c>
      <c r="AI579" s="455">
        <v>56</v>
      </c>
      <c r="AJ579" s="455">
        <v>84</v>
      </c>
      <c r="AK579" s="455">
        <v>18</v>
      </c>
      <c r="AL579" s="455">
        <v>4</v>
      </c>
      <c r="AM579" s="455">
        <v>98</v>
      </c>
      <c r="AN579" s="455">
        <v>8</v>
      </c>
      <c r="AO579" s="455">
        <v>60</v>
      </c>
      <c r="AP579" s="455">
        <v>108</v>
      </c>
      <c r="AQ579" s="455">
        <v>62</v>
      </c>
      <c r="AR579" s="455">
        <v>16</v>
      </c>
      <c r="AS579" s="455">
        <v>36</v>
      </c>
      <c r="AT579" s="455">
        <v>90</v>
      </c>
      <c r="AU579" s="455">
        <v>105</v>
      </c>
      <c r="AV579" s="455">
        <v>7</v>
      </c>
      <c r="AW579" s="455">
        <v>1</v>
      </c>
      <c r="AX579" s="455">
        <v>11</v>
      </c>
      <c r="AY579" s="455">
        <v>5</v>
      </c>
      <c r="AZ579" s="455">
        <v>113</v>
      </c>
      <c r="BA579" s="455">
        <v>67</v>
      </c>
      <c r="BB579" s="455">
        <v>96</v>
      </c>
      <c r="BC579" s="455">
        <v>115</v>
      </c>
      <c r="BD579" s="455">
        <v>118</v>
      </c>
      <c r="BE579" s="455">
        <v>20</v>
      </c>
      <c r="BF579" s="455">
        <v>79</v>
      </c>
      <c r="BG579" s="455">
        <v>106</v>
      </c>
      <c r="BH579" s="455">
        <v>57</v>
      </c>
      <c r="BI579" s="455">
        <v>14</v>
      </c>
      <c r="BJ579" s="455">
        <v>44</v>
      </c>
      <c r="BK579" s="455">
        <v>72</v>
      </c>
      <c r="BL579" s="455">
        <v>107</v>
      </c>
      <c r="BM579" s="455">
        <v>48</v>
      </c>
      <c r="BN579" s="455">
        <v>50</v>
      </c>
      <c r="BO579" s="455">
        <v>53</v>
      </c>
      <c r="BP579" s="455">
        <v>94</v>
      </c>
      <c r="BQ579" s="455">
        <v>6</v>
      </c>
      <c r="BR579" s="455">
        <v>101</v>
      </c>
      <c r="BS579" s="455">
        <v>95</v>
      </c>
      <c r="BT579" s="455">
        <v>58</v>
      </c>
      <c r="BU579" s="455">
        <v>22</v>
      </c>
      <c r="BV579" s="455">
        <v>82</v>
      </c>
      <c r="BW579" s="455">
        <v>32</v>
      </c>
      <c r="BX579" s="455">
        <v>104</v>
      </c>
      <c r="BY579" s="455">
        <v>10</v>
      </c>
      <c r="BZ579" s="455">
        <v>92</v>
      </c>
      <c r="CA579" s="455">
        <v>41</v>
      </c>
      <c r="CB579" s="455">
        <v>117</v>
      </c>
      <c r="CC579" s="455">
        <v>59</v>
      </c>
      <c r="CD579" s="455">
        <v>74</v>
      </c>
      <c r="CE579" s="455">
        <v>2</v>
      </c>
      <c r="CF579" s="455">
        <v>12</v>
      </c>
      <c r="CG579" s="455">
        <v>26</v>
      </c>
      <c r="CH579" s="455">
        <v>49</v>
      </c>
      <c r="CI579" s="455">
        <v>78</v>
      </c>
      <c r="CJ579" s="455">
        <v>52</v>
      </c>
      <c r="CK579" s="455">
        <v>31</v>
      </c>
      <c r="CL579" s="455">
        <v>111</v>
      </c>
      <c r="CM579" s="455">
        <v>45</v>
      </c>
      <c r="CN579" s="455">
        <v>83</v>
      </c>
      <c r="CO579" s="455">
        <v>114</v>
      </c>
      <c r="CP579" s="455">
        <v>88</v>
      </c>
      <c r="CQ579" s="455">
        <v>91</v>
      </c>
      <c r="CR579" s="455">
        <v>69</v>
      </c>
      <c r="CS579" s="455">
        <v>73</v>
      </c>
      <c r="CT579" s="455">
        <v>80</v>
      </c>
      <c r="CU579" s="455">
        <v>112</v>
      </c>
      <c r="CV579" s="455">
        <v>81</v>
      </c>
      <c r="CW579" s="455">
        <v>110</v>
      </c>
      <c r="CX579" s="455">
        <v>13</v>
      </c>
      <c r="CY579" s="455">
        <v>34</v>
      </c>
      <c r="CZ579" s="455">
        <v>43</v>
      </c>
      <c r="DA579" s="455">
        <v>23</v>
      </c>
      <c r="DB579" s="455">
        <v>25</v>
      </c>
      <c r="DC579" s="455">
        <v>109</v>
      </c>
      <c r="DD579" s="455">
        <v>42</v>
      </c>
      <c r="DE579" s="455">
        <v>71</v>
      </c>
      <c r="DF579" s="455">
        <v>46</v>
      </c>
      <c r="DG579" s="455">
        <v>54</v>
      </c>
      <c r="DH579" s="455">
        <v>65</v>
      </c>
      <c r="DI579" s="455">
        <v>97</v>
      </c>
      <c r="DJ579" s="455">
        <v>102</v>
      </c>
      <c r="DK579" s="455">
        <v>28</v>
      </c>
      <c r="DL579" s="455">
        <v>85</v>
      </c>
      <c r="DM579" s="455">
        <v>15</v>
      </c>
      <c r="DN579" s="455">
        <v>17</v>
      </c>
      <c r="DO579" s="455">
        <v>61</v>
      </c>
      <c r="DQ579" s="455">
        <v>99</v>
      </c>
      <c r="DR579" s="455">
        <v>3</v>
      </c>
      <c r="DS579" s="455">
        <v>70</v>
      </c>
      <c r="DT579" s="455">
        <v>51</v>
      </c>
    </row>
    <row r="582" spans="4:125">
      <c r="D582" s="318">
        <v>119</v>
      </c>
      <c r="E582" s="318" t="s">
        <v>379</v>
      </c>
    </row>
    <row r="583" spans="4:125">
      <c r="E583" s="455" t="s">
        <v>322</v>
      </c>
      <c r="F583" s="455">
        <v>1</v>
      </c>
      <c r="G583" s="455">
        <v>2</v>
      </c>
      <c r="H583" s="455">
        <v>3</v>
      </c>
      <c r="I583" s="455">
        <v>4</v>
      </c>
      <c r="J583" s="455">
        <v>5</v>
      </c>
      <c r="K583" s="455">
        <v>6</v>
      </c>
      <c r="L583" s="455">
        <v>7</v>
      </c>
      <c r="M583" s="455">
        <v>8</v>
      </c>
      <c r="N583" s="455">
        <v>9</v>
      </c>
      <c r="O583" s="455">
        <v>10</v>
      </c>
      <c r="P583" s="455">
        <v>11</v>
      </c>
      <c r="Q583" s="455">
        <v>12</v>
      </c>
      <c r="R583" s="455">
        <v>13</v>
      </c>
      <c r="S583" s="455">
        <v>14</v>
      </c>
      <c r="T583" s="455">
        <v>15</v>
      </c>
      <c r="U583" s="455">
        <v>16</v>
      </c>
      <c r="V583" s="455">
        <v>17</v>
      </c>
      <c r="W583" s="455">
        <v>18</v>
      </c>
      <c r="X583" s="455">
        <v>19</v>
      </c>
      <c r="Y583" s="455">
        <v>20</v>
      </c>
      <c r="Z583" s="455">
        <v>21</v>
      </c>
      <c r="AA583" s="455">
        <v>22</v>
      </c>
      <c r="AB583" s="455">
        <v>23</v>
      </c>
      <c r="AC583" s="455">
        <v>24</v>
      </c>
      <c r="AD583" s="455">
        <v>25</v>
      </c>
      <c r="AE583" s="455">
        <v>26</v>
      </c>
      <c r="AF583" s="455">
        <v>27</v>
      </c>
      <c r="AG583" s="455">
        <v>28</v>
      </c>
      <c r="AH583" s="455">
        <v>29</v>
      </c>
      <c r="AI583" s="455">
        <v>30</v>
      </c>
      <c r="AJ583" s="455">
        <v>31</v>
      </c>
      <c r="AK583" s="455">
        <v>32</v>
      </c>
      <c r="AL583" s="455">
        <v>33</v>
      </c>
      <c r="AM583" s="455">
        <v>34</v>
      </c>
      <c r="AN583" s="455">
        <v>35</v>
      </c>
      <c r="AO583" s="455">
        <v>36</v>
      </c>
      <c r="AP583" s="455">
        <v>37</v>
      </c>
      <c r="AQ583" s="455">
        <v>38</v>
      </c>
      <c r="AR583" s="455">
        <v>39</v>
      </c>
      <c r="AS583" s="455">
        <v>40</v>
      </c>
      <c r="AT583" s="455">
        <v>41</v>
      </c>
      <c r="AU583" s="455">
        <v>42</v>
      </c>
      <c r="AV583" s="455">
        <v>43</v>
      </c>
      <c r="AW583" s="455">
        <v>44</v>
      </c>
      <c r="AX583" s="455">
        <v>45</v>
      </c>
      <c r="AY583" s="455">
        <v>46</v>
      </c>
      <c r="AZ583" s="455">
        <v>47</v>
      </c>
      <c r="BA583" s="455">
        <v>48</v>
      </c>
      <c r="BB583" s="455">
        <v>49</v>
      </c>
      <c r="BC583" s="455">
        <v>50</v>
      </c>
      <c r="BD583" s="455">
        <v>51</v>
      </c>
      <c r="BE583" s="455">
        <v>52</v>
      </c>
      <c r="BF583" s="455">
        <v>53</v>
      </c>
      <c r="BG583" s="455">
        <v>54</v>
      </c>
      <c r="BH583" s="455">
        <v>55</v>
      </c>
      <c r="BI583" s="455">
        <v>56</v>
      </c>
      <c r="BJ583" s="455">
        <v>57</v>
      </c>
      <c r="BK583" s="455">
        <v>58</v>
      </c>
      <c r="BL583" s="455">
        <v>59</v>
      </c>
      <c r="BM583" s="455">
        <v>60</v>
      </c>
      <c r="BN583" s="455">
        <v>61</v>
      </c>
      <c r="BO583" s="455">
        <v>62</v>
      </c>
      <c r="BP583" s="455">
        <v>63</v>
      </c>
      <c r="BQ583" s="455">
        <v>64</v>
      </c>
      <c r="BR583" s="455">
        <v>65</v>
      </c>
      <c r="BS583" s="455">
        <v>66</v>
      </c>
      <c r="BT583" s="455">
        <v>67</v>
      </c>
      <c r="BU583" s="455">
        <v>68</v>
      </c>
      <c r="BV583" s="455">
        <v>69</v>
      </c>
      <c r="BW583" s="455">
        <v>70</v>
      </c>
      <c r="BX583" s="455">
        <v>71</v>
      </c>
      <c r="BY583" s="455">
        <v>72</v>
      </c>
      <c r="BZ583" s="455">
        <v>73</v>
      </c>
      <c r="CA583" s="455">
        <v>74</v>
      </c>
      <c r="CB583" s="455">
        <v>75</v>
      </c>
      <c r="CC583" s="455">
        <v>76</v>
      </c>
      <c r="CD583" s="455">
        <v>77</v>
      </c>
      <c r="CE583" s="455">
        <v>78</v>
      </c>
      <c r="CF583" s="455">
        <v>79</v>
      </c>
      <c r="CG583" s="455">
        <v>80</v>
      </c>
      <c r="CH583" s="455">
        <v>81</v>
      </c>
      <c r="CI583" s="455">
        <v>82</v>
      </c>
      <c r="CJ583" s="455">
        <v>83</v>
      </c>
      <c r="CK583" s="455">
        <v>84</v>
      </c>
      <c r="CL583" s="455">
        <v>85</v>
      </c>
      <c r="CM583" s="455">
        <v>86</v>
      </c>
      <c r="CN583" s="455">
        <v>87</v>
      </c>
      <c r="CO583" s="455">
        <v>88</v>
      </c>
      <c r="CP583" s="455">
        <v>89</v>
      </c>
      <c r="CQ583" s="455">
        <v>90</v>
      </c>
      <c r="CR583" s="455">
        <v>91</v>
      </c>
      <c r="CS583" s="455">
        <v>92</v>
      </c>
      <c r="CT583" s="455">
        <v>93</v>
      </c>
      <c r="CU583" s="455">
        <v>94</v>
      </c>
      <c r="CV583" s="455">
        <v>95</v>
      </c>
      <c r="CW583" s="455">
        <v>96</v>
      </c>
      <c r="CX583" s="455">
        <v>97</v>
      </c>
      <c r="CY583" s="455">
        <v>98</v>
      </c>
      <c r="CZ583" s="455">
        <v>99</v>
      </c>
      <c r="DA583" s="455">
        <v>100</v>
      </c>
      <c r="DB583" s="455">
        <v>101</v>
      </c>
      <c r="DC583" s="455">
        <v>102</v>
      </c>
      <c r="DD583" s="455">
        <v>103</v>
      </c>
      <c r="DE583" s="455">
        <v>104</v>
      </c>
      <c r="DF583" s="455">
        <v>105</v>
      </c>
      <c r="DG583" s="455">
        <v>106</v>
      </c>
      <c r="DH583" s="455">
        <v>107</v>
      </c>
      <c r="DI583" s="455">
        <v>108</v>
      </c>
      <c r="DJ583" s="455">
        <v>109</v>
      </c>
      <c r="DK583" s="455">
        <v>110</v>
      </c>
      <c r="DL583" s="455">
        <v>111</v>
      </c>
      <c r="DM583" s="455">
        <v>112</v>
      </c>
      <c r="DN583" s="455">
        <v>113</v>
      </c>
      <c r="DO583" s="455">
        <v>114</v>
      </c>
      <c r="DP583" s="455">
        <v>115</v>
      </c>
      <c r="DQ583" s="455">
        <v>116</v>
      </c>
      <c r="DR583" s="455">
        <v>117</v>
      </c>
      <c r="DS583" s="455">
        <v>118</v>
      </c>
      <c r="DT583" s="455">
        <v>119</v>
      </c>
    </row>
    <row r="584" spans="4:125">
      <c r="E584" s="455" t="s">
        <v>350</v>
      </c>
      <c r="F584" s="455">
        <v>79</v>
      </c>
      <c r="G584" s="455">
        <v>33</v>
      </c>
      <c r="H584" s="455">
        <v>14</v>
      </c>
      <c r="I584" s="455">
        <v>73</v>
      </c>
      <c r="J584" s="455">
        <v>58</v>
      </c>
      <c r="K584" s="455">
        <v>100</v>
      </c>
      <c r="L584" s="455">
        <v>30</v>
      </c>
      <c r="M584" s="455">
        <v>94</v>
      </c>
      <c r="N584" s="455">
        <v>41</v>
      </c>
      <c r="O584" s="455">
        <v>17</v>
      </c>
      <c r="P584" s="455">
        <v>19</v>
      </c>
      <c r="Q584" s="455">
        <v>83</v>
      </c>
      <c r="R584" s="455">
        <v>87</v>
      </c>
      <c r="S584" s="455">
        <v>53</v>
      </c>
      <c r="T584" s="455">
        <v>103</v>
      </c>
      <c r="U584" s="455">
        <v>69</v>
      </c>
      <c r="V584" s="455">
        <v>113</v>
      </c>
      <c r="W584" s="455">
        <v>72</v>
      </c>
      <c r="X584" s="455">
        <v>13</v>
      </c>
      <c r="Y584" s="455">
        <v>77</v>
      </c>
      <c r="Z584" s="455">
        <v>5</v>
      </c>
      <c r="AA584" s="455">
        <v>50</v>
      </c>
      <c r="AB584" s="455">
        <v>84</v>
      </c>
      <c r="AC584" s="455">
        <v>111</v>
      </c>
      <c r="AD584" s="455">
        <v>106</v>
      </c>
      <c r="AE584" s="455">
        <v>104</v>
      </c>
      <c r="AF584" s="455">
        <v>108</v>
      </c>
      <c r="AG584" s="455">
        <v>97</v>
      </c>
      <c r="AH584" s="455">
        <v>93</v>
      </c>
      <c r="AI584" s="455">
        <v>21</v>
      </c>
      <c r="AJ584" s="455">
        <v>64</v>
      </c>
      <c r="AK584" s="455">
        <v>10</v>
      </c>
      <c r="AL584" s="455">
        <v>27</v>
      </c>
      <c r="AM584" s="455">
        <v>116</v>
      </c>
      <c r="AN584" s="455">
        <v>11</v>
      </c>
      <c r="AO584" s="455">
        <v>70</v>
      </c>
      <c r="AP584" s="455">
        <v>54</v>
      </c>
      <c r="AQ584" s="455">
        <v>42</v>
      </c>
      <c r="AR584" s="455">
        <v>71</v>
      </c>
      <c r="AS584" s="455">
        <v>102</v>
      </c>
      <c r="AT584" s="455">
        <v>24</v>
      </c>
      <c r="AU584" s="455">
        <v>38</v>
      </c>
      <c r="AV584" s="455">
        <v>47</v>
      </c>
      <c r="AW584" s="455">
        <v>101</v>
      </c>
      <c r="AX584" s="455">
        <v>96</v>
      </c>
      <c r="AY584" s="455">
        <v>99</v>
      </c>
      <c r="AZ584" s="455">
        <v>63</v>
      </c>
      <c r="BA584" s="455">
        <v>57</v>
      </c>
      <c r="BB584" s="455">
        <v>1</v>
      </c>
      <c r="BC584" s="455">
        <v>22</v>
      </c>
      <c r="BD584" s="455">
        <v>105</v>
      </c>
      <c r="BE584" s="455">
        <v>39</v>
      </c>
      <c r="BF584" s="455">
        <v>12</v>
      </c>
      <c r="BG584" s="455">
        <v>28</v>
      </c>
      <c r="BH584" s="455">
        <v>8</v>
      </c>
      <c r="BI584" s="455">
        <v>110</v>
      </c>
      <c r="BJ584" s="455">
        <v>3</v>
      </c>
      <c r="BK584" s="455">
        <v>82</v>
      </c>
      <c r="BL584" s="455">
        <v>36</v>
      </c>
      <c r="BM584" s="455">
        <v>62</v>
      </c>
      <c r="BN584" s="455">
        <v>89</v>
      </c>
      <c r="BO584" s="455">
        <v>115</v>
      </c>
      <c r="BP584" s="455">
        <v>7</v>
      </c>
      <c r="BQ584" s="455">
        <v>76</v>
      </c>
      <c r="BR584" s="455">
        <v>31</v>
      </c>
      <c r="BS584" s="455">
        <v>59</v>
      </c>
      <c r="BT584" s="455">
        <v>74</v>
      </c>
      <c r="BU584" s="455">
        <v>117</v>
      </c>
      <c r="BV584" s="455">
        <v>107</v>
      </c>
      <c r="BW584" s="455">
        <v>66</v>
      </c>
      <c r="BX584" s="455">
        <v>114</v>
      </c>
      <c r="BY584" s="455">
        <v>88</v>
      </c>
      <c r="BZ584" s="455">
        <v>4</v>
      </c>
      <c r="CA584" s="455">
        <v>43</v>
      </c>
      <c r="CB584" s="455">
        <v>52</v>
      </c>
      <c r="CC584" s="455">
        <v>95</v>
      </c>
      <c r="CD584" s="455">
        <v>20</v>
      </c>
      <c r="CE584" s="455">
        <v>49</v>
      </c>
      <c r="CF584" s="455">
        <v>86</v>
      </c>
      <c r="CG584" s="455">
        <v>37</v>
      </c>
      <c r="CH584" s="455">
        <v>65</v>
      </c>
      <c r="CI584" s="455">
        <v>18</v>
      </c>
      <c r="CJ584" s="455">
        <v>34</v>
      </c>
      <c r="CK584" s="455">
        <v>98</v>
      </c>
      <c r="CL584" s="455">
        <v>26</v>
      </c>
      <c r="CM584" s="455">
        <v>25</v>
      </c>
      <c r="CN584" s="455">
        <v>118</v>
      </c>
      <c r="CO584" s="455">
        <v>40</v>
      </c>
      <c r="CP584" s="455">
        <v>56</v>
      </c>
      <c r="CQ584" s="455">
        <v>16</v>
      </c>
      <c r="CR584" s="455">
        <v>90</v>
      </c>
      <c r="CS584" s="455">
        <v>85</v>
      </c>
      <c r="CT584" s="455">
        <v>2</v>
      </c>
      <c r="CU584" s="455">
        <v>61</v>
      </c>
      <c r="CV584" s="455">
        <v>67</v>
      </c>
      <c r="CW584" s="455">
        <v>45</v>
      </c>
      <c r="CX584" s="455">
        <v>35</v>
      </c>
      <c r="CY584" s="455">
        <v>109</v>
      </c>
      <c r="CZ584" s="455">
        <v>46</v>
      </c>
      <c r="DA584" s="455">
        <v>6</v>
      </c>
      <c r="DB584" s="455">
        <v>29</v>
      </c>
      <c r="DC584" s="455">
        <v>60</v>
      </c>
      <c r="DD584" s="455">
        <v>15</v>
      </c>
      <c r="DE584" s="455">
        <v>91</v>
      </c>
      <c r="DF584" s="455">
        <v>81</v>
      </c>
      <c r="DG584" s="455">
        <v>9</v>
      </c>
      <c r="DH584" s="455">
        <v>75</v>
      </c>
      <c r="DI584" s="455">
        <v>119</v>
      </c>
      <c r="DJ584" s="455">
        <v>51</v>
      </c>
      <c r="DK584" s="455">
        <v>92</v>
      </c>
      <c r="DL584" s="455">
        <v>44</v>
      </c>
      <c r="DM584" s="455">
        <v>48</v>
      </c>
      <c r="DN584" s="455">
        <v>112</v>
      </c>
      <c r="DO584" s="455">
        <v>68</v>
      </c>
      <c r="DP584" s="455">
        <v>78</v>
      </c>
      <c r="DQ584" s="455">
        <v>55</v>
      </c>
      <c r="DR584" s="455">
        <v>23</v>
      </c>
      <c r="DS584" s="455">
        <v>80</v>
      </c>
      <c r="DT584" s="455">
        <v>32</v>
      </c>
    </row>
    <row r="587" spans="4:125">
      <c r="D587" s="318">
        <v>120</v>
      </c>
      <c r="E587" s="318" t="s">
        <v>379</v>
      </c>
    </row>
    <row r="588" spans="4:125">
      <c r="E588" s="455" t="s">
        <v>322</v>
      </c>
      <c r="F588" s="455">
        <v>1</v>
      </c>
      <c r="G588" s="455">
        <v>2</v>
      </c>
      <c r="H588" s="455">
        <v>3</v>
      </c>
      <c r="I588" s="455">
        <v>4</v>
      </c>
      <c r="J588" s="455">
        <v>5</v>
      </c>
      <c r="K588" s="455">
        <v>6</v>
      </c>
      <c r="L588" s="455">
        <v>7</v>
      </c>
      <c r="M588" s="455">
        <v>8</v>
      </c>
      <c r="N588" s="455">
        <v>9</v>
      </c>
      <c r="O588" s="455">
        <v>10</v>
      </c>
      <c r="P588" s="455">
        <v>11</v>
      </c>
      <c r="Q588" s="455">
        <v>12</v>
      </c>
      <c r="R588" s="455">
        <v>13</v>
      </c>
      <c r="S588" s="455">
        <v>14</v>
      </c>
      <c r="T588" s="455">
        <v>15</v>
      </c>
      <c r="U588" s="455">
        <v>16</v>
      </c>
      <c r="V588" s="455">
        <v>17</v>
      </c>
      <c r="W588" s="455">
        <v>18</v>
      </c>
      <c r="X588" s="455">
        <v>19</v>
      </c>
      <c r="Y588" s="455">
        <v>20</v>
      </c>
      <c r="Z588" s="455">
        <v>21</v>
      </c>
      <c r="AA588" s="455">
        <v>22</v>
      </c>
      <c r="AB588" s="455">
        <v>23</v>
      </c>
      <c r="AC588" s="455">
        <v>24</v>
      </c>
      <c r="AD588" s="455">
        <v>25</v>
      </c>
      <c r="AE588" s="455">
        <v>26</v>
      </c>
      <c r="AF588" s="455">
        <v>27</v>
      </c>
      <c r="AG588" s="455">
        <v>28</v>
      </c>
      <c r="AH588" s="455">
        <v>29</v>
      </c>
      <c r="AI588" s="455">
        <v>30</v>
      </c>
      <c r="AJ588" s="455">
        <v>31</v>
      </c>
      <c r="AK588" s="455">
        <v>32</v>
      </c>
      <c r="AL588" s="455">
        <v>33</v>
      </c>
      <c r="AM588" s="455">
        <v>34</v>
      </c>
      <c r="AN588" s="455">
        <v>35</v>
      </c>
      <c r="AO588" s="455">
        <v>36</v>
      </c>
      <c r="AP588" s="455">
        <v>37</v>
      </c>
      <c r="AQ588" s="455">
        <v>38</v>
      </c>
      <c r="AR588" s="455">
        <v>39</v>
      </c>
      <c r="AS588" s="455">
        <v>40</v>
      </c>
      <c r="AT588" s="455">
        <v>41</v>
      </c>
      <c r="AU588" s="455">
        <v>42</v>
      </c>
      <c r="AV588" s="455">
        <v>43</v>
      </c>
      <c r="AW588" s="455">
        <v>44</v>
      </c>
      <c r="AX588" s="455">
        <v>45</v>
      </c>
      <c r="AY588" s="455">
        <v>46</v>
      </c>
      <c r="AZ588" s="455">
        <v>47</v>
      </c>
      <c r="BA588" s="455">
        <v>48</v>
      </c>
      <c r="BB588" s="455">
        <v>49</v>
      </c>
      <c r="BC588" s="455">
        <v>50</v>
      </c>
      <c r="BD588" s="455">
        <v>51</v>
      </c>
      <c r="BE588" s="455">
        <v>52</v>
      </c>
      <c r="BF588" s="455">
        <v>53</v>
      </c>
      <c r="BG588" s="455">
        <v>54</v>
      </c>
      <c r="BH588" s="455">
        <v>55</v>
      </c>
      <c r="BI588" s="455">
        <v>56</v>
      </c>
      <c r="BJ588" s="455">
        <v>57</v>
      </c>
      <c r="BK588" s="455">
        <v>58</v>
      </c>
      <c r="BL588" s="455">
        <v>59</v>
      </c>
      <c r="BM588" s="455">
        <v>60</v>
      </c>
      <c r="BN588" s="455">
        <v>61</v>
      </c>
      <c r="BO588" s="455">
        <v>62</v>
      </c>
      <c r="BP588" s="455">
        <v>63</v>
      </c>
      <c r="BQ588" s="455">
        <v>64</v>
      </c>
      <c r="BR588" s="455">
        <v>65</v>
      </c>
      <c r="BS588" s="455">
        <v>66</v>
      </c>
      <c r="BT588" s="455">
        <v>67</v>
      </c>
      <c r="BU588" s="455">
        <v>68</v>
      </c>
      <c r="BV588" s="455">
        <v>69</v>
      </c>
      <c r="BW588" s="455">
        <v>70</v>
      </c>
      <c r="BX588" s="455">
        <v>71</v>
      </c>
      <c r="BY588" s="455">
        <v>72</v>
      </c>
      <c r="BZ588" s="455">
        <v>73</v>
      </c>
      <c r="CA588" s="455">
        <v>74</v>
      </c>
      <c r="CB588" s="455">
        <v>75</v>
      </c>
      <c r="CC588" s="455">
        <v>76</v>
      </c>
      <c r="CD588" s="455">
        <v>77</v>
      </c>
      <c r="CE588" s="455">
        <v>78</v>
      </c>
      <c r="CF588" s="455">
        <v>79</v>
      </c>
      <c r="CG588" s="455">
        <v>80</v>
      </c>
      <c r="CH588" s="455">
        <v>81</v>
      </c>
      <c r="CI588" s="455">
        <v>82</v>
      </c>
      <c r="CJ588" s="455">
        <v>83</v>
      </c>
      <c r="CK588" s="455">
        <v>84</v>
      </c>
      <c r="CL588" s="455">
        <v>85</v>
      </c>
      <c r="CM588" s="455">
        <v>86</v>
      </c>
      <c r="CN588" s="455">
        <v>87</v>
      </c>
      <c r="CO588" s="455">
        <v>88</v>
      </c>
      <c r="CP588" s="455">
        <v>89</v>
      </c>
      <c r="CQ588" s="455">
        <v>90</v>
      </c>
      <c r="CR588" s="455">
        <v>91</v>
      </c>
      <c r="CS588" s="455">
        <v>92</v>
      </c>
      <c r="CT588" s="455">
        <v>93</v>
      </c>
      <c r="CU588" s="455">
        <v>94</v>
      </c>
      <c r="CV588" s="455">
        <v>95</v>
      </c>
      <c r="CW588" s="455">
        <v>96</v>
      </c>
      <c r="CX588" s="455">
        <v>97</v>
      </c>
      <c r="CY588" s="455">
        <v>98</v>
      </c>
      <c r="CZ588" s="455">
        <v>99</v>
      </c>
      <c r="DA588" s="455">
        <v>100</v>
      </c>
      <c r="DB588" s="455">
        <v>101</v>
      </c>
      <c r="DC588" s="455">
        <v>102</v>
      </c>
      <c r="DD588" s="455">
        <v>103</v>
      </c>
      <c r="DE588" s="455">
        <v>104</v>
      </c>
      <c r="DF588" s="455">
        <v>105</v>
      </c>
      <c r="DG588" s="455">
        <v>106</v>
      </c>
      <c r="DH588" s="455">
        <v>107</v>
      </c>
      <c r="DI588" s="455">
        <v>108</v>
      </c>
      <c r="DJ588" s="455">
        <v>109</v>
      </c>
      <c r="DK588" s="455">
        <v>110</v>
      </c>
      <c r="DL588" s="455">
        <v>111</v>
      </c>
      <c r="DM588" s="455">
        <v>112</v>
      </c>
      <c r="DN588" s="455">
        <v>113</v>
      </c>
      <c r="DO588" s="455">
        <v>114</v>
      </c>
      <c r="DP588" s="455">
        <v>115</v>
      </c>
      <c r="DQ588" s="455">
        <v>116</v>
      </c>
      <c r="DR588" s="455">
        <v>117</v>
      </c>
      <c r="DS588" s="455">
        <v>118</v>
      </c>
      <c r="DT588" s="455">
        <v>119</v>
      </c>
      <c r="DU588" s="455">
        <v>120</v>
      </c>
    </row>
    <row r="589" spans="4:125">
      <c r="E589" s="455" t="s">
        <v>350</v>
      </c>
      <c r="F589" s="455">
        <v>4</v>
      </c>
      <c r="G589" s="455">
        <v>28</v>
      </c>
      <c r="H589" s="455">
        <v>90</v>
      </c>
      <c r="I589" s="455">
        <v>11</v>
      </c>
      <c r="J589" s="455">
        <v>101</v>
      </c>
      <c r="K589" s="455">
        <v>119</v>
      </c>
      <c r="L589" s="455">
        <v>25</v>
      </c>
      <c r="M589" s="455">
        <v>112</v>
      </c>
      <c r="N589" s="455">
        <v>86</v>
      </c>
      <c r="O589" s="455">
        <v>36</v>
      </c>
      <c r="P589" s="455">
        <v>45</v>
      </c>
      <c r="Q589" s="455">
        <v>109</v>
      </c>
      <c r="R589" s="455">
        <v>15</v>
      </c>
      <c r="S589" s="455">
        <v>73</v>
      </c>
      <c r="T589" s="455">
        <v>111</v>
      </c>
      <c r="U589" s="455">
        <v>30</v>
      </c>
      <c r="V589" s="455">
        <v>9</v>
      </c>
      <c r="W589" s="455">
        <v>102</v>
      </c>
      <c r="X589" s="455">
        <v>76</v>
      </c>
      <c r="Y589" s="455">
        <v>46</v>
      </c>
      <c r="Z589" s="455">
        <v>65</v>
      </c>
      <c r="AA589" s="455">
        <v>103</v>
      </c>
      <c r="AB589" s="455">
        <v>67</v>
      </c>
      <c r="AC589" s="455">
        <v>33</v>
      </c>
      <c r="AD589" s="455">
        <v>58</v>
      </c>
      <c r="AE589" s="455">
        <v>85</v>
      </c>
      <c r="AF589" s="455">
        <v>44</v>
      </c>
      <c r="AG589" s="455">
        <v>97</v>
      </c>
      <c r="AH589" s="455">
        <v>88</v>
      </c>
      <c r="AI589" s="455">
        <v>16</v>
      </c>
      <c r="AJ589" s="455">
        <v>100</v>
      </c>
      <c r="AK589" s="455">
        <v>48</v>
      </c>
      <c r="AL589" s="455">
        <v>92</v>
      </c>
      <c r="AM589" s="455">
        <v>68</v>
      </c>
      <c r="AN589" s="455">
        <v>27</v>
      </c>
      <c r="AO589" s="455">
        <v>10</v>
      </c>
      <c r="AP589" s="455">
        <v>114</v>
      </c>
      <c r="AQ589" s="455">
        <v>107</v>
      </c>
      <c r="AR589" s="455">
        <v>83</v>
      </c>
      <c r="AS589" s="455">
        <v>43</v>
      </c>
      <c r="AT589" s="455">
        <v>54</v>
      </c>
      <c r="AU589" s="455">
        <v>69</v>
      </c>
      <c r="AV589" s="455">
        <v>57</v>
      </c>
      <c r="AW589" s="455">
        <v>42</v>
      </c>
      <c r="AX589" s="455">
        <v>106</v>
      </c>
      <c r="AY589" s="455">
        <v>75</v>
      </c>
      <c r="AZ589" s="455">
        <v>20</v>
      </c>
      <c r="BA589" s="455">
        <v>87</v>
      </c>
      <c r="BB589" s="455">
        <v>2</v>
      </c>
      <c r="BC589" s="455">
        <v>56</v>
      </c>
      <c r="BD589" s="455">
        <v>80</v>
      </c>
      <c r="BE589" s="455">
        <v>105</v>
      </c>
      <c r="BF589" s="455">
        <v>82</v>
      </c>
      <c r="BG589" s="455">
        <v>41</v>
      </c>
      <c r="BH589" s="455">
        <v>61</v>
      </c>
      <c r="BI589" s="455">
        <v>34</v>
      </c>
      <c r="BJ589" s="455">
        <v>50</v>
      </c>
      <c r="BK589" s="455">
        <v>7</v>
      </c>
      <c r="BL589" s="455">
        <v>37</v>
      </c>
      <c r="BM589" s="455">
        <v>13</v>
      </c>
      <c r="BN589" s="455">
        <v>104</v>
      </c>
      <c r="BO589" s="455">
        <v>38</v>
      </c>
      <c r="BP589" s="455">
        <v>47</v>
      </c>
      <c r="BQ589" s="455">
        <v>116</v>
      </c>
      <c r="BR589" s="455">
        <v>93</v>
      </c>
      <c r="BS589" s="455">
        <v>89</v>
      </c>
      <c r="BT589" s="455">
        <v>64</v>
      </c>
      <c r="BU589" s="455">
        <v>84</v>
      </c>
      <c r="BV589" s="455">
        <v>113</v>
      </c>
      <c r="BW589" s="455">
        <v>96</v>
      </c>
      <c r="BX589" s="455">
        <v>40</v>
      </c>
      <c r="BY589" s="455">
        <v>23</v>
      </c>
      <c r="BZ589" s="455">
        <v>14</v>
      </c>
      <c r="CA589" s="455">
        <v>31</v>
      </c>
      <c r="CB589" s="455">
        <v>117</v>
      </c>
      <c r="CC589" s="455">
        <v>19</v>
      </c>
      <c r="CD589" s="455">
        <v>35</v>
      </c>
      <c r="CE589" s="455">
        <v>72</v>
      </c>
      <c r="CF589" s="455">
        <v>91</v>
      </c>
      <c r="CG589" s="455">
        <v>21</v>
      </c>
      <c r="CH589" s="455">
        <v>115</v>
      </c>
      <c r="CI589" s="455">
        <v>24</v>
      </c>
      <c r="CJ589" s="455">
        <v>99</v>
      </c>
      <c r="CK589" s="455">
        <v>26</v>
      </c>
      <c r="CL589" s="455">
        <v>51</v>
      </c>
      <c r="CM589" s="455">
        <v>95</v>
      </c>
      <c r="CN589" s="455">
        <v>5</v>
      </c>
      <c r="CO589" s="455">
        <v>62</v>
      </c>
      <c r="CP589" s="455">
        <v>32</v>
      </c>
      <c r="CQ589" s="455">
        <v>53</v>
      </c>
      <c r="CR589" s="455">
        <v>39</v>
      </c>
      <c r="CS589" s="455">
        <v>79</v>
      </c>
      <c r="CT589" s="455">
        <v>55</v>
      </c>
      <c r="CU589" s="455">
        <v>8</v>
      </c>
      <c r="CV589" s="455">
        <v>81</v>
      </c>
      <c r="CW589" s="455">
        <v>29</v>
      </c>
      <c r="CX589" s="455">
        <v>3</v>
      </c>
      <c r="CY589" s="455">
        <v>120</v>
      </c>
      <c r="CZ589" s="455">
        <v>66</v>
      </c>
      <c r="DA589" s="455">
        <v>108</v>
      </c>
      <c r="DB589" s="455">
        <v>94</v>
      </c>
      <c r="DC589" s="455">
        <v>78</v>
      </c>
      <c r="DD589" s="455">
        <v>17</v>
      </c>
      <c r="DE589" s="455">
        <v>1</v>
      </c>
      <c r="DF589" s="455">
        <v>52</v>
      </c>
      <c r="DG589" s="455">
        <v>110</v>
      </c>
      <c r="DH589" s="455">
        <v>70</v>
      </c>
      <c r="DI589" s="455">
        <v>60</v>
      </c>
      <c r="DJ589" s="455">
        <v>98</v>
      </c>
      <c r="DK589" s="455">
        <v>63</v>
      </c>
      <c r="DL589" s="455">
        <v>74</v>
      </c>
      <c r="DM589" s="455">
        <v>118</v>
      </c>
      <c r="DN589" s="455">
        <v>59</v>
      </c>
      <c r="DO589" s="455">
        <v>77</v>
      </c>
      <c r="DP589" s="455">
        <v>22</v>
      </c>
      <c r="DQ589" s="455">
        <v>49</v>
      </c>
      <c r="DR589" s="455">
        <v>18</v>
      </c>
      <c r="DS589" s="455">
        <v>12</v>
      </c>
      <c r="DT589" s="455">
        <v>6</v>
      </c>
      <c r="DU589" s="455">
        <v>71</v>
      </c>
    </row>
  </sheetData>
  <sheetProtection sheet="1" objects="1" scenarios="1"/>
  <hyperlinks>
    <hyperlink ref="AB12" r:id="rId1" xr:uid="{1518A63A-6F28-4346-86A1-779EF9D2F7D3}"/>
    <hyperlink ref="AB46" r:id="rId2" xr:uid="{719EF254-71F9-42DF-A35E-BEF2856009F9}"/>
    <hyperlink ref="AB47" r:id="rId3" xr:uid="{79B63785-FFB4-4DD7-BCF9-8582F25D79EC}"/>
  </hyperlinks>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D87C0-9A9A-46C8-B59E-8014794D0848}">
  <dimension ref="A1:AMJ10"/>
  <sheetViews>
    <sheetView workbookViewId="0"/>
  </sheetViews>
  <sheetFormatPr defaultRowHeight="12.75"/>
  <cols>
    <col min="1" max="5" width="10.7109375" style="42" customWidth="1"/>
    <col min="6" max="1024" width="9.42578125" style="42" customWidth="1"/>
  </cols>
  <sheetData>
    <row r="1" spans="1:5" ht="25.5">
      <c r="A1" s="445" t="s">
        <v>412</v>
      </c>
    </row>
    <row r="3" spans="1:5" ht="13.5" thickBot="1"/>
    <row r="4" spans="1:5" ht="13.5" thickBot="1">
      <c r="A4" s="478" t="s">
        <v>413</v>
      </c>
      <c r="B4" s="479"/>
      <c r="D4" s="478" t="s">
        <v>414</v>
      </c>
      <c r="E4" s="479"/>
    </row>
    <row r="5" spans="1:5" ht="13.5" thickBot="1">
      <c r="A5" s="480" t="s">
        <v>415</v>
      </c>
      <c r="B5" s="481" t="s">
        <v>181</v>
      </c>
      <c r="D5" s="480" t="s">
        <v>415</v>
      </c>
      <c r="E5" s="481" t="s">
        <v>181</v>
      </c>
    </row>
    <row r="6" spans="1:5">
      <c r="A6" s="482">
        <v>1</v>
      </c>
      <c r="B6" s="483">
        <v>60</v>
      </c>
      <c r="D6" s="482">
        <v>1</v>
      </c>
      <c r="E6" s="483">
        <v>60</v>
      </c>
    </row>
    <row r="7" spans="1:5">
      <c r="A7" s="484">
        <v>2</v>
      </c>
      <c r="B7" s="485">
        <v>48</v>
      </c>
      <c r="D7" s="484">
        <v>2</v>
      </c>
      <c r="E7" s="485">
        <v>48</v>
      </c>
    </row>
    <row r="8" spans="1:5">
      <c r="A8" s="484">
        <v>3</v>
      </c>
      <c r="B8" s="485">
        <v>36</v>
      </c>
      <c r="D8" s="484">
        <v>3</v>
      </c>
      <c r="E8" s="485">
        <v>24</v>
      </c>
    </row>
    <row r="9" spans="1:5" ht="13.5" thickBot="1">
      <c r="A9" s="484">
        <v>4</v>
      </c>
      <c r="B9" s="485">
        <v>24</v>
      </c>
      <c r="D9" s="486">
        <v>4</v>
      </c>
      <c r="E9" s="487">
        <v>12</v>
      </c>
    </row>
    <row r="10" spans="1:5" ht="13.5" thickBot="1">
      <c r="A10" s="486">
        <v>5</v>
      </c>
      <c r="B10" s="487">
        <v>12</v>
      </c>
    </row>
  </sheetData>
  <sheetProtection sheet="1" objects="1" scenarios="1"/>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docProps/app.xml><?xml version="1.0" encoding="utf-8"?>
<Properties xmlns="http://schemas.openxmlformats.org/officeDocument/2006/extended-properties" xmlns:vt="http://schemas.openxmlformats.org/officeDocument/2006/docPropsVTypes">
  <TotalTime>177</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cp:revision>6</cp:revision>
  <dcterms:created xsi:type="dcterms:W3CDTF">2011-08-21T16:08:08Z</dcterms:created>
  <dcterms:modified xsi:type="dcterms:W3CDTF">2024-11-19T10:45:54Z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MSIP_Label_3e7bee25-d6e3-4d00-afc6-39a69f9bc8b5_Application">
    <vt:lpwstr>Microsoft Azure Information Protection</vt:lpwstr>
  </property>
  <property fmtid="{D5CDD505-2E9C-101B-9397-08002B2CF9AE}" pid="4" name="MSIP_Label_3e7bee25-d6e3-4d00-afc6-39a69f9bc8b5_Enabled">
    <vt:lpwstr>True</vt:lpwstr>
  </property>
  <property fmtid="{D5CDD505-2E9C-101B-9397-08002B2CF9AE}" pid="5" name="MSIP_Label_3e7bee25-d6e3-4d00-afc6-39a69f9bc8b5_Extended_MSFT_Method">
    <vt:lpwstr>Automatic</vt:lpwstr>
  </property>
  <property fmtid="{D5CDD505-2E9C-101B-9397-08002B2CF9AE}" pid="6" name="MSIP_Label_3e7bee25-d6e3-4d00-afc6-39a69f9bc8b5_Name">
    <vt:lpwstr>Public</vt:lpwstr>
  </property>
  <property fmtid="{D5CDD505-2E9C-101B-9397-08002B2CF9AE}" pid="7" name="MSIP_Label_3e7bee25-d6e3-4d00-afc6-39a69f9bc8b5_Owner">
    <vt:lpwstr>vripoll@talentsoft.com</vt:lpwstr>
  </property>
  <property fmtid="{D5CDD505-2E9C-101B-9397-08002B2CF9AE}" pid="8" name="MSIP_Label_3e7bee25-d6e3-4d00-afc6-39a69f9bc8b5_SetDate">
    <vt:lpwstr>2019-06-19T08:36:26.6370683Z</vt:lpwstr>
  </property>
  <property fmtid="{D5CDD505-2E9C-101B-9397-08002B2CF9AE}" pid="9" name="MSIP_Label_3e7bee25-d6e3-4d00-afc6-39a69f9bc8b5_SiteId">
    <vt:lpwstr>461a774b-c94c-4ea0-b027-311a135d9234</vt:lpwstr>
  </property>
  <property fmtid="{D5CDD505-2E9C-101B-9397-08002B2CF9AE}" pid="10" name="Sensitivity">
    <vt:lpwstr>Public</vt:lpwstr>
  </property>
</Properties>
</file>